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195" yWindow="7155" windowWidth="26940" windowHeight="5190" tabRatio="929"/>
  </bookViews>
  <sheets>
    <sheet name="A1施設" sheetId="21" r:id="rId1"/>
    <sheet name="A2-1施設(初期設定)" sheetId="49" r:id="rId2"/>
    <sheet name="A2-2,3,4施設(初期設定)" sheetId="38" r:id="rId3"/>
    <sheet name="A2-1施設(計画設定) " sheetId="50" r:id="rId4"/>
    <sheet name="A2-2,3,4施設(計画設定)" sheetId="51" r:id="rId5"/>
    <sheet name="A3管路" sheetId="39" r:id="rId6"/>
    <sheet name="A4-1管路(初期設定)" sheetId="35" r:id="rId7"/>
    <sheet name="A4-2管路(初期設定)" sheetId="40" r:id="rId8"/>
    <sheet name="A4-3管路(初期設定)" sheetId="43" r:id="rId9"/>
    <sheet name="A4-4,5管路(初期設定)" sheetId="41" r:id="rId10"/>
    <sheet name="A4-1管路(計画設定)" sheetId="42" r:id="rId11"/>
    <sheet name="A4-2管路(計画設定)" sheetId="45" r:id="rId12"/>
    <sheet name="A4-3管路(計画設定)" sheetId="44" r:id="rId13"/>
    <sheet name="A4-4,5管路(計画設定)" sheetId="46" r:id="rId14"/>
    <sheet name="A5計画書" sheetId="31" r:id="rId15"/>
  </sheets>
  <externalReferences>
    <externalReference r:id="rId16"/>
    <externalReference r:id="rId17"/>
  </externalReferences>
  <definedNames>
    <definedName name="_14__123Graph_Bｸﾞﾗﾌ_4" localSheetId="0" hidden="1">[1]図表!#REF!</definedName>
    <definedName name="_14__123Graph_Bｸﾞﾗﾌ_4" localSheetId="3" hidden="1">[1]図表!#REF!</definedName>
    <definedName name="_14__123Graph_Bｸﾞﾗﾌ_4" localSheetId="1" hidden="1">[1]図表!#REF!</definedName>
    <definedName name="_14__123Graph_Bｸﾞﾗﾌ_4" localSheetId="4" hidden="1">[1]図表!#REF!</definedName>
    <definedName name="_14__123Graph_Bｸﾞﾗﾌ_4" localSheetId="2" hidden="1">[1]図表!#REF!</definedName>
    <definedName name="_14__123Graph_Bｸﾞﾗﾌ_4" localSheetId="5" hidden="1">[1]図表!#REF!</definedName>
    <definedName name="_14__123Graph_Bｸﾞﾗﾌ_4" localSheetId="10" hidden="1">[1]図表!#REF!</definedName>
    <definedName name="_14__123Graph_Bｸﾞﾗﾌ_4" localSheetId="6" hidden="1">[1]図表!#REF!</definedName>
    <definedName name="_14__123Graph_Bｸﾞﾗﾌ_4" localSheetId="11" hidden="1">[1]図表!#REF!</definedName>
    <definedName name="_14__123Graph_Bｸﾞﾗﾌ_4" localSheetId="7" hidden="1">[1]図表!#REF!</definedName>
    <definedName name="_14__123Graph_Bｸﾞﾗﾌ_4" localSheetId="12" hidden="1">[1]図表!#REF!</definedName>
    <definedName name="_14__123Graph_Bｸﾞﾗﾌ_4" localSheetId="8" hidden="1">[1]図表!#REF!</definedName>
    <definedName name="_14__123Graph_Bｸﾞﾗﾌ_4" localSheetId="13" hidden="1">[1]図表!#REF!</definedName>
    <definedName name="_14__123Graph_Bｸﾞﾗﾌ_4" localSheetId="9" hidden="1">[1]図表!#REF!</definedName>
    <definedName name="_14__123Graph_Bｸﾞﾗﾌ_4" localSheetId="14" hidden="1">[1]図表!#REF!</definedName>
    <definedName name="_14__123Graph_Bｸﾞﾗﾌ_4" hidden="1">[1]図表!#REF!</definedName>
    <definedName name="_21__123Graph_Cｸﾞﾗﾌ_4" localSheetId="0" hidden="1">[1]図表!#REF!</definedName>
    <definedName name="_21__123Graph_Cｸﾞﾗﾌ_4" localSheetId="3" hidden="1">[1]図表!#REF!</definedName>
    <definedName name="_21__123Graph_Cｸﾞﾗﾌ_4" localSheetId="1" hidden="1">[1]図表!#REF!</definedName>
    <definedName name="_21__123Graph_Cｸﾞﾗﾌ_4" localSheetId="4" hidden="1">[1]図表!#REF!</definedName>
    <definedName name="_21__123Graph_Cｸﾞﾗﾌ_4" localSheetId="2" hidden="1">[1]図表!#REF!</definedName>
    <definedName name="_21__123Graph_Cｸﾞﾗﾌ_4" localSheetId="5" hidden="1">[1]図表!#REF!</definedName>
    <definedName name="_21__123Graph_Cｸﾞﾗﾌ_4" localSheetId="10" hidden="1">[1]図表!#REF!</definedName>
    <definedName name="_21__123Graph_Cｸﾞﾗﾌ_4" localSheetId="6" hidden="1">[1]図表!#REF!</definedName>
    <definedName name="_21__123Graph_Cｸﾞﾗﾌ_4" localSheetId="11" hidden="1">[1]図表!#REF!</definedName>
    <definedName name="_21__123Graph_Cｸﾞﾗﾌ_4" localSheetId="7" hidden="1">[1]図表!#REF!</definedName>
    <definedName name="_21__123Graph_Cｸﾞﾗﾌ_4" localSheetId="12" hidden="1">[1]図表!#REF!</definedName>
    <definedName name="_21__123Graph_Cｸﾞﾗﾌ_4" localSheetId="8" hidden="1">[1]図表!#REF!</definedName>
    <definedName name="_21__123Graph_Cｸﾞﾗﾌ_4" localSheetId="13" hidden="1">[1]図表!#REF!</definedName>
    <definedName name="_21__123Graph_Cｸﾞﾗﾌ_4" localSheetId="9" hidden="1">[1]図表!#REF!</definedName>
    <definedName name="_21__123Graph_Cｸﾞﾗﾌ_4" localSheetId="14" hidden="1">[1]図表!#REF!</definedName>
    <definedName name="_21__123Graph_Cｸﾞﾗﾌ_4" hidden="1">[1]図表!#REF!</definedName>
    <definedName name="_28__123Graph_Dｸﾞﾗﾌ_4" localSheetId="0" hidden="1">[1]図表!#REF!</definedName>
    <definedName name="_28__123Graph_Dｸﾞﾗﾌ_4" localSheetId="3" hidden="1">[1]図表!#REF!</definedName>
    <definedName name="_28__123Graph_Dｸﾞﾗﾌ_4" localSheetId="1" hidden="1">[1]図表!#REF!</definedName>
    <definedName name="_28__123Graph_Dｸﾞﾗﾌ_4" localSheetId="4" hidden="1">[1]図表!#REF!</definedName>
    <definedName name="_28__123Graph_Dｸﾞﾗﾌ_4" localSheetId="2" hidden="1">[1]図表!#REF!</definedName>
    <definedName name="_28__123Graph_Dｸﾞﾗﾌ_4" localSheetId="5" hidden="1">[1]図表!#REF!</definedName>
    <definedName name="_28__123Graph_Dｸﾞﾗﾌ_4" localSheetId="10" hidden="1">[1]図表!#REF!</definedName>
    <definedName name="_28__123Graph_Dｸﾞﾗﾌ_4" localSheetId="6" hidden="1">[1]図表!#REF!</definedName>
    <definedName name="_28__123Graph_Dｸﾞﾗﾌ_4" localSheetId="11" hidden="1">[1]図表!#REF!</definedName>
    <definedName name="_28__123Graph_Dｸﾞﾗﾌ_4" localSheetId="7" hidden="1">[1]図表!#REF!</definedName>
    <definedName name="_28__123Graph_Dｸﾞﾗﾌ_4" localSheetId="12" hidden="1">[1]図表!#REF!</definedName>
    <definedName name="_28__123Graph_Dｸﾞﾗﾌ_4" localSheetId="8" hidden="1">[1]図表!#REF!</definedName>
    <definedName name="_28__123Graph_Dｸﾞﾗﾌ_4" localSheetId="13" hidden="1">[1]図表!#REF!</definedName>
    <definedName name="_28__123Graph_Dｸﾞﾗﾌ_4" localSheetId="9" hidden="1">[1]図表!#REF!</definedName>
    <definedName name="_28__123Graph_Dｸﾞﾗﾌ_4" localSheetId="14" hidden="1">[1]図表!#REF!</definedName>
    <definedName name="_28__123Graph_Dｸﾞﾗﾌ_4" hidden="1">[1]図表!#REF!</definedName>
    <definedName name="_35__123Graph_Fｸﾞﾗﾌ_4" localSheetId="0" hidden="1">[1]図表!#REF!</definedName>
    <definedName name="_35__123Graph_Fｸﾞﾗﾌ_4" localSheetId="3" hidden="1">[1]図表!#REF!</definedName>
    <definedName name="_35__123Graph_Fｸﾞﾗﾌ_4" localSheetId="1" hidden="1">[1]図表!#REF!</definedName>
    <definedName name="_35__123Graph_Fｸﾞﾗﾌ_4" localSheetId="4" hidden="1">[1]図表!#REF!</definedName>
    <definedName name="_35__123Graph_Fｸﾞﾗﾌ_4" localSheetId="2" hidden="1">[1]図表!#REF!</definedName>
    <definedName name="_35__123Graph_Fｸﾞﾗﾌ_4" localSheetId="5" hidden="1">[1]図表!#REF!</definedName>
    <definedName name="_35__123Graph_Fｸﾞﾗﾌ_4" localSheetId="10" hidden="1">[1]図表!#REF!</definedName>
    <definedName name="_35__123Graph_Fｸﾞﾗﾌ_4" localSheetId="6" hidden="1">[1]図表!#REF!</definedName>
    <definedName name="_35__123Graph_Fｸﾞﾗﾌ_4" localSheetId="11" hidden="1">[1]図表!#REF!</definedName>
    <definedName name="_35__123Graph_Fｸﾞﾗﾌ_4" localSheetId="7" hidden="1">[1]図表!#REF!</definedName>
    <definedName name="_35__123Graph_Fｸﾞﾗﾌ_4" localSheetId="12" hidden="1">[1]図表!#REF!</definedName>
    <definedName name="_35__123Graph_Fｸﾞﾗﾌ_4" localSheetId="8" hidden="1">[1]図表!#REF!</definedName>
    <definedName name="_35__123Graph_Fｸﾞﾗﾌ_4" localSheetId="13" hidden="1">[1]図表!#REF!</definedName>
    <definedName name="_35__123Graph_Fｸﾞﾗﾌ_4" localSheetId="9" hidden="1">[1]図表!#REF!</definedName>
    <definedName name="_35__123Graph_Fｸﾞﾗﾌ_4" localSheetId="14" hidden="1">[1]図表!#REF!</definedName>
    <definedName name="_35__123Graph_Fｸﾞﾗﾌ_4" hidden="1">[1]図表!#REF!</definedName>
    <definedName name="_7__123Graph_Aｸﾞﾗﾌ_4" localSheetId="0" hidden="1">[1]図表!#REF!</definedName>
    <definedName name="_7__123Graph_Aｸﾞﾗﾌ_4" localSheetId="3" hidden="1">[1]図表!#REF!</definedName>
    <definedName name="_7__123Graph_Aｸﾞﾗﾌ_4" localSheetId="1" hidden="1">[1]図表!#REF!</definedName>
    <definedName name="_7__123Graph_Aｸﾞﾗﾌ_4" localSheetId="4" hidden="1">[1]図表!#REF!</definedName>
    <definedName name="_7__123Graph_Aｸﾞﾗﾌ_4" localSheetId="2" hidden="1">[1]図表!#REF!</definedName>
    <definedName name="_7__123Graph_Aｸﾞﾗﾌ_4" localSheetId="5" hidden="1">[1]図表!#REF!</definedName>
    <definedName name="_7__123Graph_Aｸﾞﾗﾌ_4" localSheetId="10" hidden="1">[1]図表!#REF!</definedName>
    <definedName name="_7__123Graph_Aｸﾞﾗﾌ_4" localSheetId="6" hidden="1">[1]図表!#REF!</definedName>
    <definedName name="_7__123Graph_Aｸﾞﾗﾌ_4" localSheetId="11" hidden="1">[1]図表!#REF!</definedName>
    <definedName name="_7__123Graph_Aｸﾞﾗﾌ_4" localSheetId="7" hidden="1">[1]図表!#REF!</definedName>
    <definedName name="_7__123Graph_Aｸﾞﾗﾌ_4" localSheetId="12" hidden="1">[1]図表!#REF!</definedName>
    <definedName name="_7__123Graph_Aｸﾞﾗﾌ_4" localSheetId="8" hidden="1">[1]図表!#REF!</definedName>
    <definedName name="_7__123Graph_Aｸﾞﾗﾌ_4" localSheetId="13" hidden="1">[1]図表!#REF!</definedName>
    <definedName name="_7__123Graph_Aｸﾞﾗﾌ_4" localSheetId="9" hidden="1">[1]図表!#REF!</definedName>
    <definedName name="_7__123Graph_Aｸﾞﾗﾌ_4" localSheetId="14" hidden="1">[1]図表!#REF!</definedName>
    <definedName name="_7__123Graph_Aｸﾞﾗﾌ_4" hidden="1">[1]図表!#REF!</definedName>
    <definedName name="_P">[2]土工!$U$2:$U$15</definedName>
    <definedName name="_xlnm.Print_Area" localSheetId="0">A1施設!$B$1:$Q$93</definedName>
    <definedName name="_xlnm.Print_Area" localSheetId="3">'A2-1施設(計画設定) '!$B$1:$E$14</definedName>
    <definedName name="_xlnm.Print_Area" localSheetId="1">'A2-1施設(初期設定)'!$B$1:$E$14</definedName>
    <definedName name="_xlnm.Print_Area" localSheetId="4">'A2-2,3,4施設(計画設定)'!$B$1:$S$93</definedName>
    <definedName name="_xlnm.Print_Area" localSheetId="2">'A2-2,3,4施設(初期設定)'!$B$1:$S$93</definedName>
    <definedName name="_xlnm.Print_Area" localSheetId="5">A3管路!$B$1:$BO$161</definedName>
    <definedName name="_xlnm.Print_Area" localSheetId="10">'A4-1管路(計画設定)'!$B$1:$AG$23</definedName>
    <definedName name="_xlnm.Print_Area" localSheetId="6">'A4-1管路(初期設定)'!$B$1:$AG$23</definedName>
    <definedName name="_xlnm.Print_Area" localSheetId="11">'A4-2管路(計画設定)'!$B$1:$BU$125</definedName>
    <definedName name="_xlnm.Print_Area" localSheetId="7">'A4-2管路(初期設定)'!$B$1:$BU$125</definedName>
    <definedName name="_xlnm.Print_Area" localSheetId="12">'A4-3管路(計画設定)'!$B$1:$J$26</definedName>
    <definedName name="_xlnm.Print_Area" localSheetId="8">'A4-3管路(初期設定)'!$B$1:$J$26</definedName>
    <definedName name="_xlnm.Print_Area" localSheetId="13">'A4-4,5管路(計画設定)'!$B$1:$BO$158</definedName>
    <definedName name="_xlnm.Print_Area" localSheetId="9">'A4-4,5管路(初期設定)'!$B$1:$BO$158</definedName>
    <definedName name="_xlnm.Print_Area" localSheetId="14">A5計画書!$B$2:$H$23</definedName>
  </definedNames>
  <calcPr calcId="145621"/>
</workbook>
</file>

<file path=xl/calcChain.xml><?xml version="1.0" encoding="utf-8"?>
<calcChain xmlns="http://schemas.openxmlformats.org/spreadsheetml/2006/main">
  <c r="O77" i="51" l="1"/>
  <c r="K77" i="51"/>
  <c r="N80" i="51"/>
  <c r="P78" i="51"/>
  <c r="O78" i="51"/>
  <c r="N78" i="51"/>
  <c r="O79" i="51" s="1"/>
  <c r="M78" i="51"/>
  <c r="K78" i="51"/>
  <c r="J78" i="51"/>
  <c r="I78" i="51"/>
  <c r="K79" i="51" s="1"/>
  <c r="H78" i="51"/>
  <c r="G79" i="51" s="1"/>
  <c r="G78" i="51"/>
  <c r="H79" i="51" s="1"/>
  <c r="F78" i="51"/>
  <c r="P79" i="51" s="1"/>
  <c r="P77" i="51"/>
  <c r="N77" i="51"/>
  <c r="M77" i="51"/>
  <c r="J77" i="51"/>
  <c r="I77" i="51"/>
  <c r="H77" i="51"/>
  <c r="G77" i="51"/>
  <c r="F77" i="51" s="1"/>
  <c r="Q77" i="51" s="1"/>
  <c r="P75" i="51"/>
  <c r="O75" i="51"/>
  <c r="N75" i="51"/>
  <c r="O76" i="51" s="1"/>
  <c r="M75" i="51"/>
  <c r="K75" i="51"/>
  <c r="J75" i="51"/>
  <c r="I75" i="51"/>
  <c r="M76" i="51" s="1"/>
  <c r="H75" i="51"/>
  <c r="G75" i="51"/>
  <c r="H76" i="51" s="1"/>
  <c r="F75" i="51"/>
  <c r="P76" i="51" s="1"/>
  <c r="P74" i="51"/>
  <c r="O74" i="51"/>
  <c r="N74" i="51"/>
  <c r="M74" i="51"/>
  <c r="K74" i="51"/>
  <c r="J74" i="51"/>
  <c r="I74" i="51"/>
  <c r="H74" i="51"/>
  <c r="F74" i="51" s="1"/>
  <c r="Q74" i="51" s="1"/>
  <c r="G74" i="51"/>
  <c r="P72" i="51"/>
  <c r="O72" i="51"/>
  <c r="N73" i="51" s="1"/>
  <c r="N72" i="51"/>
  <c r="O73" i="51" s="1"/>
  <c r="M72" i="51"/>
  <c r="K72" i="51"/>
  <c r="J72" i="51"/>
  <c r="I73" i="51" s="1"/>
  <c r="I72" i="51"/>
  <c r="J73" i="51" s="1"/>
  <c r="H72" i="51"/>
  <c r="G72" i="51"/>
  <c r="H73" i="51" s="1"/>
  <c r="P71" i="51"/>
  <c r="O71" i="51"/>
  <c r="N71" i="51"/>
  <c r="M71" i="51"/>
  <c r="K71" i="51"/>
  <c r="J71" i="51"/>
  <c r="I71" i="51"/>
  <c r="H71" i="51"/>
  <c r="G71" i="51"/>
  <c r="F71" i="51"/>
  <c r="Q71" i="51" s="1"/>
  <c r="N70" i="51"/>
  <c r="P69" i="51"/>
  <c r="O69" i="51"/>
  <c r="N69" i="51"/>
  <c r="O70" i="51" s="1"/>
  <c r="M69" i="51"/>
  <c r="K69" i="51"/>
  <c r="J69" i="51"/>
  <c r="I69" i="51"/>
  <c r="J70" i="51" s="1"/>
  <c r="H69" i="51"/>
  <c r="G69" i="51"/>
  <c r="H70" i="51" s="1"/>
  <c r="P68" i="51"/>
  <c r="O68" i="51"/>
  <c r="N68" i="51"/>
  <c r="M68" i="51"/>
  <c r="K68" i="51"/>
  <c r="J68" i="51"/>
  <c r="I68" i="51"/>
  <c r="H68" i="51"/>
  <c r="G68" i="51"/>
  <c r="F68" i="51" s="1"/>
  <c r="Q68" i="51" s="1"/>
  <c r="P66" i="51"/>
  <c r="P90" i="51" s="1"/>
  <c r="O66" i="51"/>
  <c r="O90" i="51" s="1"/>
  <c r="N66" i="51"/>
  <c r="N90" i="51" s="1"/>
  <c r="M66" i="51"/>
  <c r="M90" i="51" s="1"/>
  <c r="K66" i="51"/>
  <c r="K90" i="51" s="1"/>
  <c r="J66" i="51"/>
  <c r="J90" i="51" s="1"/>
  <c r="I66" i="51"/>
  <c r="K67" i="51" s="1"/>
  <c r="H66" i="51"/>
  <c r="G67" i="51" s="1"/>
  <c r="G66" i="51"/>
  <c r="G90" i="51" s="1"/>
  <c r="P65" i="51"/>
  <c r="P89" i="51" s="1"/>
  <c r="O65" i="51"/>
  <c r="O89" i="51" s="1"/>
  <c r="N65" i="51"/>
  <c r="N89" i="51" s="1"/>
  <c r="M65" i="51"/>
  <c r="M89" i="51" s="1"/>
  <c r="K65" i="51"/>
  <c r="K89" i="51" s="1"/>
  <c r="J65" i="51"/>
  <c r="J89" i="51" s="1"/>
  <c r="I65" i="51"/>
  <c r="I89" i="51" s="1"/>
  <c r="H65" i="51"/>
  <c r="H89" i="51" s="1"/>
  <c r="G65" i="51"/>
  <c r="G89" i="51" s="1"/>
  <c r="G64" i="51"/>
  <c r="P63" i="51"/>
  <c r="P87" i="51" s="1"/>
  <c r="O63" i="51"/>
  <c r="O87" i="51" s="1"/>
  <c r="N63" i="51"/>
  <c r="N87" i="51" s="1"/>
  <c r="M63" i="51"/>
  <c r="M87" i="51" s="1"/>
  <c r="K63" i="51"/>
  <c r="K87" i="51" s="1"/>
  <c r="J63" i="51"/>
  <c r="J87" i="51" s="1"/>
  <c r="I63" i="51"/>
  <c r="M64" i="51" s="1"/>
  <c r="H63" i="51"/>
  <c r="H87" i="51" s="1"/>
  <c r="G63" i="51"/>
  <c r="G87" i="51" s="1"/>
  <c r="F63" i="51"/>
  <c r="P64" i="51" s="1"/>
  <c r="P62" i="51"/>
  <c r="P86" i="51" s="1"/>
  <c r="O62" i="51"/>
  <c r="O86" i="51" s="1"/>
  <c r="N62" i="51"/>
  <c r="N86" i="51" s="1"/>
  <c r="M62" i="51"/>
  <c r="M86" i="51" s="1"/>
  <c r="K62" i="51"/>
  <c r="K86" i="51" s="1"/>
  <c r="J62" i="51"/>
  <c r="J86" i="51" s="1"/>
  <c r="I62" i="51"/>
  <c r="I86" i="51" s="1"/>
  <c r="H62" i="51"/>
  <c r="F62" i="51" s="1"/>
  <c r="Q62" i="51" s="1"/>
  <c r="G62" i="51"/>
  <c r="G86" i="51" s="1"/>
  <c r="P60" i="51"/>
  <c r="P84" i="51" s="1"/>
  <c r="O60" i="51"/>
  <c r="N61" i="51" s="1"/>
  <c r="N60" i="51"/>
  <c r="N84" i="51" s="1"/>
  <c r="M60" i="51"/>
  <c r="M84" i="51" s="1"/>
  <c r="K60" i="51"/>
  <c r="K84" i="51" s="1"/>
  <c r="J60" i="51"/>
  <c r="I61" i="51" s="1"/>
  <c r="I60" i="51"/>
  <c r="I84" i="51" s="1"/>
  <c r="H60" i="51"/>
  <c r="H84" i="51" s="1"/>
  <c r="G60" i="51"/>
  <c r="G84" i="51" s="1"/>
  <c r="P59" i="51"/>
  <c r="P83" i="51" s="1"/>
  <c r="O59" i="51"/>
  <c r="O83" i="51" s="1"/>
  <c r="N59" i="51"/>
  <c r="N83" i="51" s="1"/>
  <c r="M59" i="51"/>
  <c r="M83" i="51" s="1"/>
  <c r="K59" i="51"/>
  <c r="K83" i="51" s="1"/>
  <c r="J59" i="51"/>
  <c r="J83" i="51" s="1"/>
  <c r="I59" i="51"/>
  <c r="I83" i="51" s="1"/>
  <c r="H59" i="51"/>
  <c r="H83" i="51" s="1"/>
  <c r="G59" i="51"/>
  <c r="G83" i="51" s="1"/>
  <c r="F59" i="51"/>
  <c r="Q59" i="51" s="1"/>
  <c r="N58" i="51"/>
  <c r="P57" i="51"/>
  <c r="P81" i="51" s="1"/>
  <c r="O57" i="51"/>
  <c r="O81" i="51" s="1"/>
  <c r="N57" i="51"/>
  <c r="N81" i="51" s="1"/>
  <c r="M57" i="51"/>
  <c r="M81" i="51" s="1"/>
  <c r="K57" i="51"/>
  <c r="K81" i="51" s="1"/>
  <c r="J57" i="51"/>
  <c r="J81" i="51" s="1"/>
  <c r="I57" i="51"/>
  <c r="I81" i="51" s="1"/>
  <c r="H57" i="51"/>
  <c r="H81" i="51" s="1"/>
  <c r="G57" i="51"/>
  <c r="G81" i="51" s="1"/>
  <c r="P56" i="51"/>
  <c r="P92" i="51" s="1"/>
  <c r="O56" i="51"/>
  <c r="O92" i="51" s="1"/>
  <c r="N56" i="51"/>
  <c r="N92" i="51" s="1"/>
  <c r="M56" i="51"/>
  <c r="M92" i="51" s="1"/>
  <c r="K56" i="51"/>
  <c r="K92" i="51" s="1"/>
  <c r="J56" i="51"/>
  <c r="J92" i="51" s="1"/>
  <c r="I56" i="51"/>
  <c r="I92" i="51" s="1"/>
  <c r="H56" i="51"/>
  <c r="H92" i="51" s="1"/>
  <c r="G56" i="51"/>
  <c r="G92" i="51" s="1"/>
  <c r="V45" i="51"/>
  <c r="V44" i="51"/>
  <c r="V43" i="51"/>
  <c r="V42" i="51"/>
  <c r="V41" i="51"/>
  <c r="V40" i="51"/>
  <c r="V39" i="51"/>
  <c r="V38" i="51"/>
  <c r="V37" i="51"/>
  <c r="V36" i="51"/>
  <c r="V35" i="51"/>
  <c r="V34" i="51"/>
  <c r="V33" i="51"/>
  <c r="V32" i="51"/>
  <c r="V31" i="51"/>
  <c r="V30" i="51"/>
  <c r="V29" i="51"/>
  <c r="V28" i="51"/>
  <c r="V27" i="51"/>
  <c r="V26" i="51"/>
  <c r="V25" i="51"/>
  <c r="V24" i="51"/>
  <c r="V23" i="51"/>
  <c r="V22" i="51"/>
  <c r="V21" i="51"/>
  <c r="V20" i="51"/>
  <c r="V19" i="51"/>
  <c r="V18" i="51"/>
  <c r="V17" i="51"/>
  <c r="V16" i="51"/>
  <c r="V15" i="51"/>
  <c r="V14" i="51"/>
  <c r="V13" i="51"/>
  <c r="V12" i="51"/>
  <c r="V11" i="51"/>
  <c r="V10" i="51"/>
  <c r="V9" i="51"/>
  <c r="V8" i="51"/>
  <c r="V7" i="51"/>
  <c r="P85" i="38"/>
  <c r="Q85" i="38" s="1"/>
  <c r="P78" i="38"/>
  <c r="Q78" i="38" s="1"/>
  <c r="Q77" i="38"/>
  <c r="P77" i="38"/>
  <c r="P76" i="38"/>
  <c r="Q76" i="38" s="1"/>
  <c r="Q75" i="38"/>
  <c r="P75" i="38"/>
  <c r="P74" i="38"/>
  <c r="Q74" i="38" s="1"/>
  <c r="Q73" i="38"/>
  <c r="P73" i="38"/>
  <c r="P72" i="38"/>
  <c r="Q72" i="38" s="1"/>
  <c r="Q71" i="38"/>
  <c r="P71" i="38"/>
  <c r="P70" i="38"/>
  <c r="Q70" i="38" s="1"/>
  <c r="Q69" i="38"/>
  <c r="P69" i="38"/>
  <c r="P68" i="38"/>
  <c r="Q68" i="38" s="1"/>
  <c r="P66" i="38"/>
  <c r="Q66" i="38" s="1"/>
  <c r="Q65" i="38"/>
  <c r="P65" i="38"/>
  <c r="P89" i="38" s="1"/>
  <c r="Q89" i="38" s="1"/>
  <c r="P64" i="38"/>
  <c r="Q64" i="38" s="1"/>
  <c r="P63" i="38"/>
  <c r="Q63" i="38" s="1"/>
  <c r="P62" i="38"/>
  <c r="Q62" i="38" s="1"/>
  <c r="P61" i="38"/>
  <c r="Q61" i="38" s="1"/>
  <c r="P60" i="38"/>
  <c r="Q60" i="38" s="1"/>
  <c r="P59" i="38"/>
  <c r="Q59" i="38" s="1"/>
  <c r="P58" i="38"/>
  <c r="Q58" i="38" s="1"/>
  <c r="P57" i="38"/>
  <c r="Q57" i="38" s="1"/>
  <c r="P56" i="38"/>
  <c r="Q56" i="38" s="1"/>
  <c r="V45" i="38"/>
  <c r="V44" i="38"/>
  <c r="V43" i="38"/>
  <c r="V42" i="38"/>
  <c r="V41" i="38"/>
  <c r="V40" i="38"/>
  <c r="V39" i="38"/>
  <c r="V38" i="38"/>
  <c r="V37" i="38"/>
  <c r="V36" i="38"/>
  <c r="V35" i="38"/>
  <c r="V34" i="38"/>
  <c r="V33" i="38"/>
  <c r="V32" i="38"/>
  <c r="V31" i="38"/>
  <c r="V30" i="38"/>
  <c r="V29" i="38"/>
  <c r="V28" i="38"/>
  <c r="V27" i="38"/>
  <c r="V26" i="38"/>
  <c r="V25" i="38"/>
  <c r="V24" i="38"/>
  <c r="V23" i="38"/>
  <c r="V22" i="38"/>
  <c r="V21" i="38"/>
  <c r="V20" i="38"/>
  <c r="V19" i="38"/>
  <c r="V18" i="38"/>
  <c r="V17" i="38"/>
  <c r="V16" i="38"/>
  <c r="V15" i="38"/>
  <c r="V14" i="38"/>
  <c r="V13" i="38"/>
  <c r="V12" i="38"/>
  <c r="V11" i="38"/>
  <c r="V10" i="38"/>
  <c r="V9" i="38"/>
  <c r="V8" i="38"/>
  <c r="V7" i="38"/>
  <c r="N81" i="38"/>
  <c r="O78" i="38"/>
  <c r="N78" i="38"/>
  <c r="O77" i="38"/>
  <c r="N77" i="38"/>
  <c r="O75" i="38"/>
  <c r="N75" i="38"/>
  <c r="O74" i="38"/>
  <c r="N74" i="38"/>
  <c r="O72" i="38"/>
  <c r="N72" i="38"/>
  <c r="O71" i="38"/>
  <c r="N71" i="38"/>
  <c r="O69" i="38"/>
  <c r="N69" i="38"/>
  <c r="O68" i="38"/>
  <c r="N68" i="38"/>
  <c r="O66" i="38"/>
  <c r="N66" i="38"/>
  <c r="O65" i="38"/>
  <c r="N65" i="38"/>
  <c r="O63" i="38"/>
  <c r="N63" i="38"/>
  <c r="O62" i="38"/>
  <c r="N62" i="38"/>
  <c r="O60" i="38"/>
  <c r="N60" i="38"/>
  <c r="O59" i="38"/>
  <c r="N59" i="38"/>
  <c r="O57" i="38"/>
  <c r="N57" i="38"/>
  <c r="O56" i="38"/>
  <c r="N56" i="38"/>
  <c r="F92" i="38"/>
  <c r="F91" i="38"/>
  <c r="F90" i="38"/>
  <c r="F89" i="38"/>
  <c r="F88" i="38"/>
  <c r="F87" i="38"/>
  <c r="F86" i="38"/>
  <c r="F85" i="38"/>
  <c r="F84" i="38"/>
  <c r="F83" i="38"/>
  <c r="F82" i="38"/>
  <c r="F81" i="38"/>
  <c r="F80" i="38"/>
  <c r="F79" i="38"/>
  <c r="F78" i="38"/>
  <c r="F77" i="38"/>
  <c r="F76" i="38"/>
  <c r="F75" i="38"/>
  <c r="F74" i="38"/>
  <c r="F73" i="38"/>
  <c r="F72" i="38"/>
  <c r="F71" i="38"/>
  <c r="F70" i="38"/>
  <c r="F69" i="38"/>
  <c r="F68" i="38"/>
  <c r="F67" i="38"/>
  <c r="F66" i="38"/>
  <c r="F65" i="38"/>
  <c r="F64" i="38"/>
  <c r="F63" i="38"/>
  <c r="F62" i="38"/>
  <c r="F61" i="38"/>
  <c r="F60" i="38"/>
  <c r="F59" i="38"/>
  <c r="F58" i="38"/>
  <c r="F57" i="38"/>
  <c r="F56" i="38"/>
  <c r="M91" i="38"/>
  <c r="K91" i="38"/>
  <c r="J91" i="38"/>
  <c r="I91" i="38"/>
  <c r="M88" i="38"/>
  <c r="K88" i="38"/>
  <c r="J88" i="38"/>
  <c r="I88" i="38"/>
  <c r="M85" i="38"/>
  <c r="K85" i="38"/>
  <c r="J85" i="38"/>
  <c r="I85" i="38"/>
  <c r="M82" i="38"/>
  <c r="K82" i="38"/>
  <c r="J82" i="38"/>
  <c r="I82" i="38"/>
  <c r="O79" i="38"/>
  <c r="N79" i="38"/>
  <c r="M79" i="38"/>
  <c r="K79" i="38"/>
  <c r="J79" i="38"/>
  <c r="I79" i="38"/>
  <c r="O76" i="38"/>
  <c r="N76" i="38"/>
  <c r="M76" i="38"/>
  <c r="K76" i="38"/>
  <c r="J76" i="38"/>
  <c r="I76" i="38"/>
  <c r="O73" i="38"/>
  <c r="N73" i="38"/>
  <c r="M73" i="38"/>
  <c r="K73" i="38"/>
  <c r="J73" i="38"/>
  <c r="I73" i="38"/>
  <c r="O70" i="38"/>
  <c r="N70" i="38"/>
  <c r="M70" i="38"/>
  <c r="K70" i="38"/>
  <c r="J70" i="38"/>
  <c r="I70" i="38"/>
  <c r="O67" i="38"/>
  <c r="N67" i="38"/>
  <c r="M67" i="38"/>
  <c r="K67" i="38"/>
  <c r="J67" i="38"/>
  <c r="I67" i="38"/>
  <c r="O64" i="38"/>
  <c r="N64" i="38"/>
  <c r="M64" i="38"/>
  <c r="K64" i="38"/>
  <c r="J64" i="38"/>
  <c r="I64" i="38"/>
  <c r="O61" i="38"/>
  <c r="N61" i="38"/>
  <c r="M61" i="38"/>
  <c r="K61" i="38"/>
  <c r="J61" i="38"/>
  <c r="I61" i="38"/>
  <c r="O58" i="38"/>
  <c r="N58" i="38"/>
  <c r="M58" i="38"/>
  <c r="K58" i="38"/>
  <c r="J58" i="38"/>
  <c r="I58" i="38"/>
  <c r="M78" i="38"/>
  <c r="K78" i="38"/>
  <c r="J78" i="38"/>
  <c r="I78" i="38"/>
  <c r="M77" i="38"/>
  <c r="K77" i="38"/>
  <c r="J77" i="38"/>
  <c r="I77" i="38"/>
  <c r="M75" i="38"/>
  <c r="K75" i="38"/>
  <c r="J75" i="38"/>
  <c r="I75" i="38"/>
  <c r="M74" i="38"/>
  <c r="K74" i="38"/>
  <c r="J74" i="38"/>
  <c r="I74" i="38"/>
  <c r="M72" i="38"/>
  <c r="K72" i="38"/>
  <c r="J72" i="38"/>
  <c r="I72" i="38"/>
  <c r="M71" i="38"/>
  <c r="K71" i="38"/>
  <c r="J71" i="38"/>
  <c r="I71" i="38"/>
  <c r="M69" i="38"/>
  <c r="K69" i="38"/>
  <c r="J69" i="38"/>
  <c r="I69" i="38"/>
  <c r="M68" i="38"/>
  <c r="K68" i="38"/>
  <c r="J68" i="38"/>
  <c r="I68" i="38"/>
  <c r="M66" i="38"/>
  <c r="K66" i="38"/>
  <c r="J66" i="38"/>
  <c r="I66" i="38"/>
  <c r="M65" i="38"/>
  <c r="K65" i="38"/>
  <c r="J65" i="38"/>
  <c r="I65" i="38"/>
  <c r="M63" i="38"/>
  <c r="K63" i="38"/>
  <c r="J63" i="38"/>
  <c r="I63" i="38"/>
  <c r="M62" i="38"/>
  <c r="K62" i="38"/>
  <c r="J62" i="38"/>
  <c r="I62" i="38"/>
  <c r="M60" i="38"/>
  <c r="K60" i="38"/>
  <c r="J60" i="38"/>
  <c r="I60" i="38"/>
  <c r="M59" i="38"/>
  <c r="K59" i="38"/>
  <c r="J59" i="38"/>
  <c r="I59" i="38"/>
  <c r="M57" i="38"/>
  <c r="K57" i="38"/>
  <c r="J57" i="38"/>
  <c r="I57" i="38"/>
  <c r="M56" i="38"/>
  <c r="K56" i="38"/>
  <c r="J56" i="38"/>
  <c r="I56" i="38"/>
  <c r="Q91" i="21"/>
  <c r="Q90" i="21"/>
  <c r="Q89" i="21"/>
  <c r="Q88" i="21"/>
  <c r="Q87" i="21"/>
  <c r="Q86" i="21"/>
  <c r="Q85" i="21"/>
  <c r="Q84" i="21"/>
  <c r="Q83" i="21"/>
  <c r="Q82" i="21"/>
  <c r="Q81" i="21"/>
  <c r="Q80" i="21"/>
  <c r="Q79" i="21"/>
  <c r="Q78" i="21"/>
  <c r="P78" i="21"/>
  <c r="P79" i="21" s="1"/>
  <c r="Q77" i="21"/>
  <c r="P77" i="21"/>
  <c r="Q76" i="21"/>
  <c r="Q75" i="21"/>
  <c r="P75" i="21"/>
  <c r="Q74" i="21"/>
  <c r="P74" i="21"/>
  <c r="Q73" i="21"/>
  <c r="Q72" i="21"/>
  <c r="P72" i="21"/>
  <c r="Q71" i="21"/>
  <c r="P71" i="21"/>
  <c r="Q70" i="21"/>
  <c r="Q69" i="21"/>
  <c r="P69" i="21"/>
  <c r="Q68" i="21"/>
  <c r="P68" i="21"/>
  <c r="Q67" i="21"/>
  <c r="Q66" i="21"/>
  <c r="P66" i="21"/>
  <c r="P67" i="21" s="1"/>
  <c r="Q65" i="21"/>
  <c r="P65" i="21"/>
  <c r="Q64" i="21"/>
  <c r="Q63" i="21"/>
  <c r="P63" i="21"/>
  <c r="Q62" i="21"/>
  <c r="P62" i="21"/>
  <c r="P85" i="21"/>
  <c r="P76" i="21"/>
  <c r="P73" i="21"/>
  <c r="P64" i="21"/>
  <c r="P60" i="21"/>
  <c r="Q60" i="21"/>
  <c r="P59" i="21"/>
  <c r="P61" i="21"/>
  <c r="Q61" i="21" s="1"/>
  <c r="Q59" i="21"/>
  <c r="Q58" i="21"/>
  <c r="Q57" i="21"/>
  <c r="P57" i="21"/>
  <c r="P58" i="21" s="1"/>
  <c r="Q56" i="21"/>
  <c r="P56"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T8" i="21"/>
  <c r="T9" i="21"/>
  <c r="T10" i="21"/>
  <c r="T11" i="21"/>
  <c r="T12" i="21"/>
  <c r="T13" i="21"/>
  <c r="T14" i="21"/>
  <c r="T15" i="21"/>
  <c r="T16" i="21"/>
  <c r="T17" i="21"/>
  <c r="T18" i="21"/>
  <c r="T19" i="21"/>
  <c r="T20" i="21"/>
  <c r="T21" i="21"/>
  <c r="T22" i="21"/>
  <c r="T23" i="21"/>
  <c r="T24" i="21"/>
  <c r="T25" i="21"/>
  <c r="T26" i="21"/>
  <c r="T27" i="21"/>
  <c r="T28" i="21"/>
  <c r="T29" i="21"/>
  <c r="T30" i="21"/>
  <c r="T31" i="21"/>
  <c r="T32" i="21"/>
  <c r="T33" i="21"/>
  <c r="T34" i="21"/>
  <c r="T35" i="21"/>
  <c r="T36" i="21"/>
  <c r="T37" i="21"/>
  <c r="T38" i="21"/>
  <c r="T39" i="21"/>
  <c r="T40" i="21"/>
  <c r="T41" i="21"/>
  <c r="T42" i="21"/>
  <c r="T43" i="21"/>
  <c r="T44" i="21"/>
  <c r="T45" i="21"/>
  <c r="T7" i="21"/>
  <c r="J82" i="51" l="1"/>
  <c r="I82" i="51"/>
  <c r="M82" i="51"/>
  <c r="K82" i="51"/>
  <c r="O82" i="51"/>
  <c r="N82" i="51"/>
  <c r="I85" i="51"/>
  <c r="K85" i="51"/>
  <c r="J85" i="51"/>
  <c r="G91" i="51"/>
  <c r="H91" i="51"/>
  <c r="F92" i="51"/>
  <c r="F83" i="51"/>
  <c r="Q83" i="51" s="1"/>
  <c r="H88" i="51"/>
  <c r="G88" i="51"/>
  <c r="H82" i="51"/>
  <c r="G82" i="51"/>
  <c r="F81" i="51"/>
  <c r="O91" i="51"/>
  <c r="N91" i="51"/>
  <c r="O88" i="51"/>
  <c r="N88" i="51"/>
  <c r="F89" i="51"/>
  <c r="Q89" i="51" s="1"/>
  <c r="H85" i="51"/>
  <c r="G85" i="51"/>
  <c r="F84" i="51"/>
  <c r="F57" i="51"/>
  <c r="G58" i="51"/>
  <c r="K58" i="51"/>
  <c r="J61" i="51"/>
  <c r="O61" i="51"/>
  <c r="Q63" i="51"/>
  <c r="I64" i="51"/>
  <c r="N64" i="51"/>
  <c r="F65" i="51"/>
  <c r="Q65" i="51" s="1"/>
  <c r="H67" i="51"/>
  <c r="F67" i="51" s="1"/>
  <c r="M67" i="51"/>
  <c r="F69" i="51"/>
  <c r="G70" i="51"/>
  <c r="K70" i="51"/>
  <c r="Q75" i="51"/>
  <c r="I76" i="51"/>
  <c r="N76" i="51"/>
  <c r="M79" i="51"/>
  <c r="I80" i="51"/>
  <c r="F56" i="51"/>
  <c r="Q56" i="51" s="1"/>
  <c r="Q92" i="51" s="1"/>
  <c r="H58" i="51"/>
  <c r="M58" i="51"/>
  <c r="F60" i="51"/>
  <c r="G61" i="51"/>
  <c r="K61" i="51"/>
  <c r="J64" i="51"/>
  <c r="O64" i="51"/>
  <c r="I67" i="51"/>
  <c r="N67" i="51"/>
  <c r="M70" i="51"/>
  <c r="F72" i="51"/>
  <c r="G73" i="51"/>
  <c r="K73" i="51"/>
  <c r="J76" i="51"/>
  <c r="Q78" i="51"/>
  <c r="I79" i="51"/>
  <c r="N79" i="51"/>
  <c r="J80" i="51"/>
  <c r="O80" i="51"/>
  <c r="J84" i="51"/>
  <c r="M85" i="51" s="1"/>
  <c r="O84" i="51"/>
  <c r="N85" i="51" s="1"/>
  <c r="H86" i="51"/>
  <c r="F86" i="51" s="1"/>
  <c r="Q86" i="51" s="1"/>
  <c r="I87" i="51"/>
  <c r="F87" i="51" s="1"/>
  <c r="H90" i="51"/>
  <c r="I58" i="51"/>
  <c r="H61" i="51"/>
  <c r="M61" i="51"/>
  <c r="K64" i="51"/>
  <c r="J67" i="51"/>
  <c r="O67" i="51"/>
  <c r="I70" i="51"/>
  <c r="M73" i="51"/>
  <c r="G76" i="51"/>
  <c r="K76" i="51"/>
  <c r="J79" i="51"/>
  <c r="F79" i="51" s="1"/>
  <c r="Q79" i="51" s="1"/>
  <c r="G80" i="51"/>
  <c r="K80" i="51"/>
  <c r="P80" i="51"/>
  <c r="I90" i="51"/>
  <c r="F90" i="51" s="1"/>
  <c r="J58" i="51"/>
  <c r="O58" i="51"/>
  <c r="H64" i="51"/>
  <c r="F64" i="51" s="1"/>
  <c r="Q64" i="51" s="1"/>
  <c r="F66" i="51"/>
  <c r="H80" i="51"/>
  <c r="M80" i="51"/>
  <c r="Q92" i="38"/>
  <c r="P67" i="38"/>
  <c r="Q67" i="38" s="1"/>
  <c r="P79" i="38"/>
  <c r="Q79" i="38" s="1"/>
  <c r="P81" i="38"/>
  <c r="P83" i="38"/>
  <c r="Q83" i="38" s="1"/>
  <c r="P87" i="38"/>
  <c r="P80" i="38"/>
  <c r="Q80" i="38" s="1"/>
  <c r="P84" i="38"/>
  <c r="Q84" i="38" s="1"/>
  <c r="P86" i="38"/>
  <c r="Q86" i="38" s="1"/>
  <c r="P90" i="38"/>
  <c r="P92" i="38"/>
  <c r="P80" i="21"/>
  <c r="P84" i="21"/>
  <c r="P86" i="21"/>
  <c r="P90" i="21"/>
  <c r="P70" i="21"/>
  <c r="P83" i="21"/>
  <c r="P87" i="21"/>
  <c r="P89" i="21"/>
  <c r="P81" i="21"/>
  <c r="P91" i="51" l="1"/>
  <c r="Q90" i="51"/>
  <c r="P88" i="51"/>
  <c r="Q87" i="51"/>
  <c r="F76" i="51"/>
  <c r="Q76" i="51" s="1"/>
  <c r="F58" i="51"/>
  <c r="Q81" i="51"/>
  <c r="P82" i="51"/>
  <c r="F80" i="51"/>
  <c r="Q80" i="51" s="1"/>
  <c r="F73" i="51"/>
  <c r="Q73" i="51" s="1"/>
  <c r="F61" i="51"/>
  <c r="F70" i="51"/>
  <c r="Q57" i="51"/>
  <c r="P58" i="51"/>
  <c r="F82" i="51"/>
  <c r="O85" i="51"/>
  <c r="P67" i="51"/>
  <c r="Q67" i="51" s="1"/>
  <c r="Q66" i="51"/>
  <c r="M88" i="51"/>
  <c r="K88" i="51"/>
  <c r="J88" i="51"/>
  <c r="I88" i="51"/>
  <c r="F88" i="51" s="1"/>
  <c r="Q88" i="51" s="1"/>
  <c r="Q72" i="51"/>
  <c r="P73" i="51"/>
  <c r="Q60" i="51"/>
  <c r="P61" i="51"/>
  <c r="Q69" i="51"/>
  <c r="P70" i="51"/>
  <c r="Q84" i="51"/>
  <c r="P85" i="51"/>
  <c r="F85" i="51"/>
  <c r="K91" i="51"/>
  <c r="J91" i="51"/>
  <c r="F91" i="51" s="1"/>
  <c r="Q91" i="51" s="1"/>
  <c r="I91" i="51"/>
  <c r="M91" i="51"/>
  <c r="P88" i="38"/>
  <c r="Q88" i="38" s="1"/>
  <c r="Q87" i="38"/>
  <c r="P82" i="38"/>
  <c r="Q82" i="38" s="1"/>
  <c r="Q81" i="38"/>
  <c r="Q90" i="38"/>
  <c r="P91" i="38"/>
  <c r="Q91" i="38" s="1"/>
  <c r="P91" i="21"/>
  <c r="P82" i="21"/>
  <c r="P88" i="21"/>
  <c r="Q58" i="51" l="1"/>
  <c r="Q85" i="51"/>
  <c r="Q70" i="51"/>
  <c r="Q82" i="51"/>
  <c r="Q61" i="51"/>
  <c r="O91" i="21" l="1"/>
  <c r="N91" i="21"/>
  <c r="O88" i="21"/>
  <c r="N88" i="21"/>
  <c r="O85" i="21"/>
  <c r="N85" i="21"/>
  <c r="O82" i="21"/>
  <c r="N82" i="21"/>
  <c r="O79" i="21"/>
  <c r="N79" i="21"/>
  <c r="O76" i="21"/>
  <c r="N76" i="21"/>
  <c r="O73" i="21"/>
  <c r="N73" i="21"/>
  <c r="O70" i="21"/>
  <c r="N70" i="21"/>
  <c r="O67" i="21"/>
  <c r="N67" i="21"/>
  <c r="O64" i="21"/>
  <c r="N64" i="21"/>
  <c r="O61" i="21"/>
  <c r="N61" i="21"/>
  <c r="O58" i="21"/>
  <c r="N58" i="21"/>
  <c r="M91" i="21"/>
  <c r="L91" i="21"/>
  <c r="K91" i="21"/>
  <c r="J91" i="21"/>
  <c r="M88" i="21"/>
  <c r="L88" i="21"/>
  <c r="K88" i="21"/>
  <c r="J88" i="21"/>
  <c r="M85" i="21"/>
  <c r="L85" i="21"/>
  <c r="K85" i="21"/>
  <c r="J85" i="21"/>
  <c r="M82" i="21"/>
  <c r="L82" i="21"/>
  <c r="K82" i="21"/>
  <c r="J82" i="21"/>
  <c r="M79" i="21"/>
  <c r="L79" i="21"/>
  <c r="K79" i="21"/>
  <c r="J79" i="21"/>
  <c r="M76" i="21"/>
  <c r="L76" i="21"/>
  <c r="K76" i="21"/>
  <c r="J76" i="21"/>
  <c r="M73" i="21"/>
  <c r="L73" i="21"/>
  <c r="K73" i="21"/>
  <c r="J73" i="21"/>
  <c r="M70" i="21"/>
  <c r="L70" i="21"/>
  <c r="K70" i="21"/>
  <c r="J70" i="21"/>
  <c r="M67" i="21"/>
  <c r="L67" i="21"/>
  <c r="K67" i="21"/>
  <c r="J67" i="21"/>
  <c r="M64" i="21"/>
  <c r="L64" i="21"/>
  <c r="K64" i="21"/>
  <c r="J64" i="21"/>
  <c r="M61" i="21"/>
  <c r="L61" i="21"/>
  <c r="K61" i="21"/>
  <c r="J61" i="21"/>
  <c r="M58" i="21"/>
  <c r="L58" i="21"/>
  <c r="K58" i="21"/>
  <c r="J58" i="21"/>
  <c r="O78" i="21"/>
  <c r="N78" i="21"/>
  <c r="O77" i="21"/>
  <c r="N77" i="21"/>
  <c r="O75" i="21"/>
  <c r="N75" i="21"/>
  <c r="O74" i="21"/>
  <c r="N74" i="21"/>
  <c r="O72" i="21"/>
  <c r="N72" i="21"/>
  <c r="O71" i="21"/>
  <c r="N71" i="21"/>
  <c r="O69" i="21"/>
  <c r="N69" i="21"/>
  <c r="O68" i="21"/>
  <c r="N68" i="21"/>
  <c r="O66" i="21"/>
  <c r="N66" i="21"/>
  <c r="O65" i="21"/>
  <c r="N65" i="21"/>
  <c r="O63" i="21"/>
  <c r="N63" i="21"/>
  <c r="O62" i="21"/>
  <c r="N62" i="21"/>
  <c r="O60" i="21"/>
  <c r="N60" i="21"/>
  <c r="O59" i="21"/>
  <c r="N59" i="21"/>
  <c r="O57" i="21"/>
  <c r="N57" i="21"/>
  <c r="O56" i="21"/>
  <c r="N56" i="21"/>
  <c r="M78" i="21"/>
  <c r="L78" i="21"/>
  <c r="K78" i="21"/>
  <c r="J78" i="21"/>
  <c r="M77" i="21"/>
  <c r="L77" i="21"/>
  <c r="K77" i="21"/>
  <c r="J77" i="21"/>
  <c r="M75" i="21"/>
  <c r="L75" i="21"/>
  <c r="K75" i="21"/>
  <c r="J75" i="21"/>
  <c r="M74" i="21"/>
  <c r="L74" i="21"/>
  <c r="K74" i="21"/>
  <c r="J74" i="21"/>
  <c r="M72" i="21"/>
  <c r="L72" i="21"/>
  <c r="K72" i="21"/>
  <c r="J72" i="21"/>
  <c r="M71" i="21"/>
  <c r="L71" i="21"/>
  <c r="K71" i="21"/>
  <c r="J71" i="21"/>
  <c r="M69" i="21"/>
  <c r="L69" i="21"/>
  <c r="K69" i="21"/>
  <c r="J69" i="21"/>
  <c r="M68" i="21"/>
  <c r="L68" i="21"/>
  <c r="K68" i="21"/>
  <c r="J68" i="21"/>
  <c r="M66" i="21"/>
  <c r="L66" i="21"/>
  <c r="K66" i="21"/>
  <c r="J66" i="21"/>
  <c r="M65" i="21"/>
  <c r="L65" i="21"/>
  <c r="K65" i="21"/>
  <c r="J65" i="21"/>
  <c r="M63" i="21"/>
  <c r="L63" i="21"/>
  <c r="K63" i="21"/>
  <c r="J63" i="21"/>
  <c r="M62" i="21"/>
  <c r="L62" i="21"/>
  <c r="K62" i="21"/>
  <c r="J62" i="21"/>
  <c r="M60" i="21"/>
  <c r="L60" i="21"/>
  <c r="K60" i="21"/>
  <c r="J60" i="21"/>
  <c r="M59" i="21"/>
  <c r="L59" i="21"/>
  <c r="K59" i="21"/>
  <c r="J59" i="21"/>
  <c r="M57" i="21"/>
  <c r="L57" i="21"/>
  <c r="K57" i="21"/>
  <c r="J57" i="21"/>
  <c r="M56" i="21"/>
  <c r="L56" i="21"/>
  <c r="K56" i="21"/>
  <c r="J56" i="21"/>
  <c r="G21" i="31" l="1"/>
  <c r="F21" i="31"/>
  <c r="G122" i="46" l="1"/>
  <c r="G121" i="46"/>
  <c r="G120" i="46"/>
  <c r="G119" i="46"/>
  <c r="G116" i="46"/>
  <c r="G115" i="46"/>
  <c r="G114" i="46"/>
  <c r="G113" i="46"/>
  <c r="G112" i="46"/>
  <c r="G103" i="46"/>
  <c r="G102" i="46"/>
  <c r="G101" i="46"/>
  <c r="G100" i="46"/>
  <c r="G99" i="46"/>
  <c r="G98" i="46"/>
  <c r="G97" i="46"/>
  <c r="G96" i="46"/>
  <c r="G95" i="46"/>
  <c r="G94" i="46"/>
  <c r="G93" i="46"/>
  <c r="G110" i="46"/>
  <c r="G109" i="46"/>
  <c r="G108" i="46"/>
  <c r="G107" i="46"/>
  <c r="G104" i="46"/>
  <c r="J122" i="46"/>
  <c r="J121" i="46"/>
  <c r="J120" i="46"/>
  <c r="J119" i="46"/>
  <c r="J116" i="46"/>
  <c r="J115" i="46"/>
  <c r="J114" i="46"/>
  <c r="J113" i="46"/>
  <c r="J112" i="46"/>
  <c r="J103" i="46"/>
  <c r="J102" i="46"/>
  <c r="J101" i="46"/>
  <c r="J100" i="46"/>
  <c r="J99" i="46"/>
  <c r="J98" i="46"/>
  <c r="J97" i="46"/>
  <c r="J96" i="46"/>
  <c r="J95" i="46"/>
  <c r="J94" i="46"/>
  <c r="J93" i="46"/>
  <c r="J110" i="46"/>
  <c r="J109" i="46"/>
  <c r="J108" i="46"/>
  <c r="J107" i="46"/>
  <c r="J104" i="46"/>
  <c r="M122" i="46"/>
  <c r="M121" i="46"/>
  <c r="M120" i="46"/>
  <c r="M119" i="46"/>
  <c r="M116" i="46"/>
  <c r="M115" i="46"/>
  <c r="M114" i="46"/>
  <c r="M113" i="46"/>
  <c r="M112" i="46"/>
  <c r="M103" i="46"/>
  <c r="M102" i="46"/>
  <c r="M101" i="46"/>
  <c r="M100" i="46"/>
  <c r="M99" i="46"/>
  <c r="M98" i="46"/>
  <c r="M97" i="46"/>
  <c r="M96" i="46"/>
  <c r="M95" i="46"/>
  <c r="M104" i="46" s="1"/>
  <c r="M94" i="46"/>
  <c r="M93" i="46"/>
  <c r="M110" i="46"/>
  <c r="M109" i="46"/>
  <c r="M108" i="46"/>
  <c r="M107" i="46"/>
  <c r="P122" i="46"/>
  <c r="P121" i="46"/>
  <c r="P120" i="46"/>
  <c r="P119" i="46"/>
  <c r="P116" i="46"/>
  <c r="P115" i="46"/>
  <c r="P114" i="46"/>
  <c r="P113" i="46"/>
  <c r="P112" i="46"/>
  <c r="P103" i="46"/>
  <c r="P102" i="46"/>
  <c r="P101" i="46"/>
  <c r="P100" i="46"/>
  <c r="P99" i="46"/>
  <c r="P98" i="46"/>
  <c r="P97" i="46"/>
  <c r="P96" i="46"/>
  <c r="P95" i="46"/>
  <c r="P94" i="46"/>
  <c r="P93" i="46"/>
  <c r="P110" i="46"/>
  <c r="P109" i="46"/>
  <c r="P108" i="46"/>
  <c r="P107" i="46"/>
  <c r="P104" i="46"/>
  <c r="S122" i="46"/>
  <c r="S121" i="46"/>
  <c r="S120" i="46"/>
  <c r="S119" i="46"/>
  <c r="S116" i="46"/>
  <c r="S115" i="46"/>
  <c r="S114" i="46"/>
  <c r="S113" i="46"/>
  <c r="S112" i="46"/>
  <c r="S103" i="46"/>
  <c r="S102" i="46"/>
  <c r="S101" i="46"/>
  <c r="S100" i="46"/>
  <c r="S99" i="46"/>
  <c r="S98" i="46"/>
  <c r="S97" i="46"/>
  <c r="S96" i="46"/>
  <c r="S95" i="46"/>
  <c r="S94" i="46"/>
  <c r="S93" i="46"/>
  <c r="S110" i="46"/>
  <c r="S109" i="46"/>
  <c r="S108" i="46"/>
  <c r="S107" i="46"/>
  <c r="S104" i="46"/>
  <c r="U122" i="46"/>
  <c r="U121" i="46"/>
  <c r="U120" i="46"/>
  <c r="U119" i="46"/>
  <c r="U116" i="46"/>
  <c r="U115" i="46"/>
  <c r="U114" i="46"/>
  <c r="U113" i="46"/>
  <c r="U112" i="46"/>
  <c r="U103" i="46"/>
  <c r="U102" i="46"/>
  <c r="U101" i="46"/>
  <c r="U100" i="46"/>
  <c r="U99" i="46"/>
  <c r="U98" i="46"/>
  <c r="U97" i="46"/>
  <c r="U96" i="46"/>
  <c r="U95" i="46"/>
  <c r="U94" i="46"/>
  <c r="U93" i="46"/>
  <c r="U110" i="46"/>
  <c r="U109" i="46"/>
  <c r="U108" i="46"/>
  <c r="U107" i="46"/>
  <c r="U104" i="46"/>
  <c r="AD122" i="46"/>
  <c r="AD121" i="46"/>
  <c r="AD120" i="46"/>
  <c r="AD119" i="46"/>
  <c r="AD116" i="46"/>
  <c r="AD115" i="46"/>
  <c r="AD114" i="46"/>
  <c r="AD113" i="46"/>
  <c r="AD112" i="46"/>
  <c r="AD103" i="46"/>
  <c r="AD102" i="46"/>
  <c r="AD101" i="46"/>
  <c r="AD100" i="46"/>
  <c r="AD99" i="46"/>
  <c r="AD98" i="46"/>
  <c r="AD97" i="46"/>
  <c r="AD96" i="46"/>
  <c r="AD95" i="46"/>
  <c r="AD94" i="46"/>
  <c r="AD93" i="46"/>
  <c r="AD110" i="46"/>
  <c r="AD109" i="46"/>
  <c r="AD108" i="46"/>
  <c r="AD107" i="46"/>
  <c r="AD104" i="46"/>
  <c r="AD84" i="46"/>
  <c r="AD83" i="46"/>
  <c r="AD82" i="46"/>
  <c r="AD81" i="46"/>
  <c r="AD80" i="46"/>
  <c r="AD79" i="46"/>
  <c r="AD52" i="46"/>
  <c r="AD51" i="46"/>
  <c r="AD50" i="46"/>
  <c r="AD49" i="46"/>
  <c r="AD44" i="46"/>
  <c r="AD43" i="46"/>
  <c r="AD42" i="46"/>
  <c r="AD41" i="46"/>
  <c r="AD40" i="46"/>
  <c r="AD39" i="46"/>
  <c r="AD38" i="46"/>
  <c r="AD37" i="46"/>
  <c r="AD36" i="46"/>
  <c r="AD35" i="46"/>
  <c r="AD34" i="46"/>
  <c r="AD45" i="46"/>
  <c r="U84" i="46"/>
  <c r="U83" i="46"/>
  <c r="U82" i="46"/>
  <c r="U81" i="46"/>
  <c r="U80" i="46"/>
  <c r="U79" i="46"/>
  <c r="U52" i="46"/>
  <c r="U51" i="46"/>
  <c r="U50" i="46"/>
  <c r="U49" i="46"/>
  <c r="U44" i="46"/>
  <c r="U43" i="46"/>
  <c r="U42" i="46"/>
  <c r="U41" i="46"/>
  <c r="U40" i="46"/>
  <c r="U39" i="46"/>
  <c r="U38" i="46"/>
  <c r="U37" i="46"/>
  <c r="U36" i="46"/>
  <c r="U35" i="46"/>
  <c r="U34" i="46"/>
  <c r="U45" i="46"/>
  <c r="S84" i="46"/>
  <c r="S83" i="46"/>
  <c r="S82" i="46"/>
  <c r="S81" i="46"/>
  <c r="S80" i="46"/>
  <c r="S79" i="46"/>
  <c r="S52" i="46"/>
  <c r="S51" i="46"/>
  <c r="S50" i="46"/>
  <c r="S49" i="46"/>
  <c r="S44" i="46"/>
  <c r="S43" i="46"/>
  <c r="S42" i="46"/>
  <c r="S41" i="46"/>
  <c r="S40" i="46"/>
  <c r="S39" i="46"/>
  <c r="S38" i="46"/>
  <c r="S37" i="46"/>
  <c r="S36" i="46"/>
  <c r="S35" i="46"/>
  <c r="S45" i="46" s="1"/>
  <c r="S34" i="46"/>
  <c r="P84" i="46"/>
  <c r="P83" i="46"/>
  <c r="P82" i="46"/>
  <c r="P81" i="46"/>
  <c r="P80" i="46"/>
  <c r="P79" i="46"/>
  <c r="P52" i="46"/>
  <c r="P51" i="46"/>
  <c r="P50" i="46"/>
  <c r="P49" i="46"/>
  <c r="P44" i="46"/>
  <c r="P43" i="46"/>
  <c r="P42" i="46"/>
  <c r="P41" i="46"/>
  <c r="P40" i="46"/>
  <c r="P39" i="46"/>
  <c r="P38" i="46"/>
  <c r="P37" i="46"/>
  <c r="P36" i="46"/>
  <c r="P35" i="46"/>
  <c r="P34" i="46"/>
  <c r="P45" i="46"/>
  <c r="M84" i="46"/>
  <c r="M83" i="46"/>
  <c r="M82" i="46"/>
  <c r="M81" i="46"/>
  <c r="M80" i="46"/>
  <c r="M79" i="46"/>
  <c r="M52" i="46"/>
  <c r="M51" i="46"/>
  <c r="M50" i="46"/>
  <c r="M49" i="46"/>
  <c r="M44" i="46"/>
  <c r="M43" i="46"/>
  <c r="M42" i="46"/>
  <c r="M41" i="46"/>
  <c r="M40" i="46"/>
  <c r="M39" i="46"/>
  <c r="M38" i="46"/>
  <c r="M37" i="46"/>
  <c r="M36" i="46"/>
  <c r="M35" i="46"/>
  <c r="M34" i="46"/>
  <c r="M45" i="46"/>
  <c r="J84" i="46"/>
  <c r="J83" i="46"/>
  <c r="J82" i="46"/>
  <c r="J81" i="46"/>
  <c r="J80" i="46"/>
  <c r="J79" i="46"/>
  <c r="J52" i="46"/>
  <c r="J51" i="46"/>
  <c r="J50" i="46"/>
  <c r="J49" i="46"/>
  <c r="J44" i="46"/>
  <c r="J43" i="46"/>
  <c r="J42" i="46"/>
  <c r="J41" i="46"/>
  <c r="J40" i="46"/>
  <c r="J39" i="46"/>
  <c r="J38" i="46"/>
  <c r="J37" i="46"/>
  <c r="J36" i="46"/>
  <c r="J35" i="46"/>
  <c r="J34" i="46"/>
  <c r="J45" i="46"/>
  <c r="G84" i="46"/>
  <c r="G83" i="46"/>
  <c r="G82" i="46"/>
  <c r="G81" i="46"/>
  <c r="G80" i="46"/>
  <c r="G79" i="46"/>
  <c r="G52" i="46"/>
  <c r="G51" i="46"/>
  <c r="G50" i="46"/>
  <c r="G49" i="46"/>
  <c r="G44" i="46"/>
  <c r="G43" i="46"/>
  <c r="G42" i="46"/>
  <c r="G41" i="46"/>
  <c r="G40" i="46"/>
  <c r="G39" i="46"/>
  <c r="G38" i="46"/>
  <c r="G37" i="46"/>
  <c r="G36" i="46"/>
  <c r="G35" i="46"/>
  <c r="G34" i="46"/>
  <c r="G45" i="46"/>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BQ10" i="41"/>
  <c r="BQ11" i="41"/>
  <c r="BQ12" i="41"/>
  <c r="BQ13" i="41"/>
  <c r="BQ14" i="41"/>
  <c r="BQ15" i="41"/>
  <c r="BQ16" i="41"/>
  <c r="BQ17" i="41"/>
  <c r="BQ18" i="41"/>
  <c r="BQ19" i="41"/>
  <c r="BQ20" i="41"/>
  <c r="BQ21" i="41"/>
  <c r="BQ22" i="41"/>
  <c r="BQ23" i="41"/>
  <c r="BQ24" i="41"/>
  <c r="BQ25" i="41"/>
  <c r="BQ26" i="41"/>
  <c r="BQ27" i="41"/>
  <c r="BQ28" i="41"/>
  <c r="BQ29" i="41"/>
  <c r="BQ30" i="41"/>
  <c r="BQ31" i="41"/>
  <c r="BQ32" i="41"/>
  <c r="BQ33" i="41"/>
  <c r="BQ34" i="41"/>
  <c r="BQ35" i="41"/>
  <c r="BQ36" i="41"/>
  <c r="BQ37" i="41"/>
  <c r="BQ38" i="41"/>
  <c r="BQ39" i="41"/>
  <c r="BQ40" i="41"/>
  <c r="BQ41" i="41"/>
  <c r="BQ42" i="41"/>
  <c r="BQ43" i="41"/>
  <c r="BQ44" i="41"/>
  <c r="BQ45" i="41"/>
  <c r="BQ47" i="41"/>
  <c r="BQ48" i="41"/>
  <c r="BQ49" i="41"/>
  <c r="BQ50" i="41"/>
  <c r="BQ51" i="41"/>
  <c r="BQ52" i="41"/>
  <c r="BQ53" i="41"/>
  <c r="BQ54" i="41"/>
  <c r="BQ55" i="41"/>
  <c r="BQ56" i="41"/>
  <c r="BQ57" i="41"/>
  <c r="BQ58" i="41"/>
  <c r="BQ59" i="41"/>
  <c r="BQ60" i="41"/>
  <c r="BQ61" i="41"/>
  <c r="BQ62" i="41"/>
  <c r="BQ63" i="41"/>
  <c r="BQ64" i="41"/>
  <c r="BQ65" i="41"/>
  <c r="BQ66" i="41"/>
  <c r="BQ67" i="41"/>
  <c r="BQ68" i="41"/>
  <c r="BQ69" i="41"/>
  <c r="BQ70" i="41"/>
  <c r="BQ71" i="41"/>
  <c r="BQ72" i="41"/>
  <c r="BQ73" i="41"/>
  <c r="BQ74" i="41"/>
  <c r="BQ75" i="41"/>
  <c r="BQ76" i="41"/>
  <c r="BQ77" i="41"/>
  <c r="BQ78" i="41"/>
  <c r="BQ79" i="41"/>
  <c r="BQ80" i="41"/>
  <c r="BQ81" i="41"/>
  <c r="BQ82" i="41"/>
  <c r="BQ83" i="41"/>
  <c r="BQ84" i="41"/>
  <c r="BJ84" i="45" l="1"/>
  <c r="BH84" i="45"/>
  <c r="BF84" i="45"/>
  <c r="BD84" i="45"/>
  <c r="BB84" i="45"/>
  <c r="BJ83" i="45"/>
  <c r="BH83" i="45"/>
  <c r="BF83" i="45"/>
  <c r="BD83" i="45"/>
  <c r="BB83" i="45"/>
  <c r="BJ82" i="45"/>
  <c r="BH82" i="45"/>
  <c r="BF82" i="45"/>
  <c r="BD82" i="45"/>
  <c r="BB82" i="45"/>
  <c r="BJ81" i="45"/>
  <c r="BH81" i="45"/>
  <c r="BF81" i="45"/>
  <c r="BD81" i="45"/>
  <c r="BB81" i="45"/>
  <c r="BJ80" i="45"/>
  <c r="BH80" i="45"/>
  <c r="BF80" i="45"/>
  <c r="BD80" i="45"/>
  <c r="BB80" i="45"/>
  <c r="BJ79" i="45"/>
  <c r="BH79" i="45"/>
  <c r="BF79" i="45"/>
  <c r="BD79" i="45"/>
  <c r="BB79" i="45"/>
  <c r="BH84" i="46" l="1"/>
  <c r="BF84" i="46"/>
  <c r="BD84" i="46"/>
  <c r="BH83" i="46"/>
  <c r="BF83" i="46"/>
  <c r="BD83" i="46"/>
  <c r="BH82" i="46"/>
  <c r="BF82" i="46"/>
  <c r="BD82" i="46"/>
  <c r="BH81" i="46"/>
  <c r="BF81" i="46"/>
  <c r="BD81" i="46"/>
  <c r="BH80" i="46"/>
  <c r="BF80" i="46"/>
  <c r="BD80" i="46"/>
  <c r="BH79" i="46"/>
  <c r="BF79" i="46"/>
  <c r="BD79" i="46"/>
  <c r="BH122" i="39"/>
  <c r="BF122" i="39"/>
  <c r="BD122" i="39"/>
  <c r="BB122" i="39"/>
  <c r="AZ122" i="39"/>
  <c r="BH121" i="39"/>
  <c r="BF121" i="39"/>
  <c r="BD121" i="39"/>
  <c r="BB121" i="39"/>
  <c r="AZ121" i="39"/>
  <c r="BH120" i="39"/>
  <c r="BF120" i="39"/>
  <c r="BD120" i="39"/>
  <c r="BB120" i="39"/>
  <c r="AZ120" i="39"/>
  <c r="BH119" i="39"/>
  <c r="BF119" i="39"/>
  <c r="BD119" i="39"/>
  <c r="BB119" i="39"/>
  <c r="AZ119" i="39"/>
  <c r="BH118" i="39"/>
  <c r="BF118" i="39"/>
  <c r="BD118" i="39"/>
  <c r="AZ118" i="39"/>
  <c r="BH117" i="39"/>
  <c r="BF117" i="39"/>
  <c r="BD117" i="39"/>
  <c r="AZ117" i="39"/>
  <c r="BH116" i="39"/>
  <c r="BF116" i="39"/>
  <c r="BD116" i="39"/>
  <c r="BB116" i="39"/>
  <c r="AZ116" i="39"/>
  <c r="BH115" i="39"/>
  <c r="BF115" i="39"/>
  <c r="BD115" i="39"/>
  <c r="BB115" i="39"/>
  <c r="AZ115" i="39"/>
  <c r="BH114" i="39"/>
  <c r="BF114" i="39"/>
  <c r="BD114" i="39"/>
  <c r="BB114" i="39"/>
  <c r="AZ114" i="39"/>
  <c r="BH113" i="39"/>
  <c r="BF113" i="39"/>
  <c r="BD113" i="39"/>
  <c r="BB113" i="39"/>
  <c r="AZ113" i="39"/>
  <c r="BH112" i="39"/>
  <c r="BF112" i="39"/>
  <c r="BD112" i="39"/>
  <c r="BB112" i="39"/>
  <c r="AZ112" i="39"/>
  <c r="BH103" i="39"/>
  <c r="BF103" i="39"/>
  <c r="BD103" i="39"/>
  <c r="BB103" i="39"/>
  <c r="AZ103" i="39"/>
  <c r="BH102" i="39"/>
  <c r="BF102" i="39"/>
  <c r="BD102" i="39"/>
  <c r="BB102" i="39"/>
  <c r="AZ102" i="39"/>
  <c r="BH101" i="39"/>
  <c r="BF101" i="39"/>
  <c r="BD101" i="39"/>
  <c r="BB101" i="39"/>
  <c r="AZ101" i="39"/>
  <c r="BH100" i="39"/>
  <c r="BF100" i="39"/>
  <c r="BD100" i="39"/>
  <c r="BB100" i="39"/>
  <c r="AZ100" i="39"/>
  <c r="BH99" i="39"/>
  <c r="BF99" i="39"/>
  <c r="BD99" i="39"/>
  <c r="BB99" i="39"/>
  <c r="AZ99" i="39"/>
  <c r="BH98" i="39"/>
  <c r="BF98" i="39"/>
  <c r="BD98" i="39"/>
  <c r="BB98" i="39"/>
  <c r="AZ98" i="39"/>
  <c r="BH97" i="39"/>
  <c r="BF97" i="39"/>
  <c r="BD97" i="39"/>
  <c r="BB97" i="39"/>
  <c r="AZ97" i="39"/>
  <c r="BH96" i="39"/>
  <c r="BF96" i="39"/>
  <c r="BD96" i="39"/>
  <c r="BB96" i="39"/>
  <c r="AZ96" i="39"/>
  <c r="BH95" i="39"/>
  <c r="BF95" i="39"/>
  <c r="BD95" i="39"/>
  <c r="BB95" i="39"/>
  <c r="AZ95" i="39"/>
  <c r="BH94" i="39"/>
  <c r="BF94" i="39"/>
  <c r="BD94" i="39"/>
  <c r="BB94" i="39"/>
  <c r="AZ94" i="39"/>
  <c r="BH93" i="39"/>
  <c r="BF93" i="39"/>
  <c r="BD93" i="39"/>
  <c r="BB93" i="39"/>
  <c r="AZ93" i="39"/>
  <c r="BL79" i="46" l="1"/>
  <c r="BL82" i="46"/>
  <c r="BL83" i="46"/>
  <c r="BL84" i="46"/>
  <c r="BL80" i="46"/>
  <c r="BL81" i="46"/>
  <c r="BH84" i="39"/>
  <c r="BF84" i="39"/>
  <c r="BD84" i="39"/>
  <c r="BB84" i="39"/>
  <c r="BF79" i="39"/>
  <c r="BD79" i="39"/>
  <c r="BB79" i="39"/>
  <c r="BJ79" i="39" s="1"/>
  <c r="AZ79" i="39"/>
  <c r="AZ84" i="39"/>
  <c r="BJ84" i="39" s="1"/>
  <c r="BH83" i="39"/>
  <c r="BF83" i="39"/>
  <c r="BD83" i="39"/>
  <c r="BB83" i="39"/>
  <c r="AZ83" i="39"/>
  <c r="BH82" i="39"/>
  <c r="BF82" i="39"/>
  <c r="BD82" i="39"/>
  <c r="BB82" i="39"/>
  <c r="AZ82" i="39"/>
  <c r="BH81" i="39"/>
  <c r="BF81" i="39"/>
  <c r="BD81" i="39"/>
  <c r="BB81" i="39"/>
  <c r="AZ81" i="39"/>
  <c r="BH80" i="39"/>
  <c r="BF80" i="39"/>
  <c r="BD80" i="39"/>
  <c r="BB80" i="39"/>
  <c r="AZ80" i="39"/>
  <c r="BH79" i="39"/>
  <c r="BL84" i="39"/>
  <c r="BL24" i="39"/>
  <c r="BJ24" i="39"/>
  <c r="BL23" i="39"/>
  <c r="BJ23" i="39"/>
  <c r="BL22" i="39"/>
  <c r="BJ22" i="39"/>
  <c r="BL79" i="39" l="1"/>
  <c r="BL83" i="39"/>
  <c r="BJ83" i="39"/>
  <c r="BL82" i="39"/>
  <c r="BJ82" i="39"/>
  <c r="BL81" i="39"/>
  <c r="BJ81" i="39"/>
  <c r="BL80" i="39"/>
  <c r="BJ80" i="39"/>
  <c r="BU87" i="45"/>
  <c r="BS87" i="45"/>
  <c r="BQ87" i="45"/>
  <c r="BO87" i="45"/>
  <c r="BM87" i="45"/>
  <c r="BK87" i="45"/>
  <c r="BI87" i="45"/>
  <c r="BG87" i="45"/>
  <c r="BE87" i="45"/>
  <c r="BC87" i="45"/>
  <c r="AU87" i="45"/>
  <c r="AT87" i="45"/>
  <c r="AS87" i="45"/>
  <c r="AR87" i="45"/>
  <c r="AQ87" i="45"/>
  <c r="AP87" i="45"/>
  <c r="AO87" i="45"/>
  <c r="AN87" i="45"/>
  <c r="AM87" i="45"/>
  <c r="AL87" i="45"/>
  <c r="AK87" i="45"/>
  <c r="AJ87" i="45"/>
  <c r="AH87" i="45"/>
  <c r="AF87" i="45"/>
  <c r="AE87" i="45"/>
  <c r="AD87" i="45"/>
  <c r="AC87" i="45"/>
  <c r="AB87" i="45"/>
  <c r="AA87" i="45"/>
  <c r="Z87" i="45"/>
  <c r="Y87" i="45"/>
  <c r="X87" i="45"/>
  <c r="V87" i="45"/>
  <c r="U87" i="45"/>
  <c r="S87" i="45"/>
  <c r="R87" i="45"/>
  <c r="Q87" i="45"/>
  <c r="P87" i="45"/>
  <c r="O87" i="45"/>
  <c r="N87" i="45"/>
  <c r="M87" i="45"/>
  <c r="L87" i="45"/>
  <c r="K87" i="45"/>
  <c r="J87" i="45"/>
  <c r="I87" i="45"/>
  <c r="H87" i="45"/>
  <c r="G87" i="45"/>
  <c r="BU87" i="40"/>
  <c r="BS87" i="40"/>
  <c r="BQ87" i="40"/>
  <c r="BO87" i="40"/>
  <c r="BM87" i="40"/>
  <c r="BK87" i="40"/>
  <c r="BI87" i="40"/>
  <c r="BG87" i="40"/>
  <c r="BE87" i="40"/>
  <c r="I6" i="44" l="1"/>
  <c r="H6" i="44"/>
  <c r="G6" i="44"/>
  <c r="F6" i="44"/>
  <c r="E6" i="44"/>
  <c r="I5" i="44"/>
  <c r="H5" i="44"/>
  <c r="G5" i="44"/>
  <c r="F5" i="44"/>
  <c r="E5" i="44"/>
  <c r="I5" i="43"/>
  <c r="I6" i="43"/>
  <c r="H5" i="43"/>
  <c r="H6" i="43"/>
  <c r="E6" i="43"/>
  <c r="F6" i="43"/>
  <c r="G6" i="43"/>
  <c r="F5" i="43"/>
  <c r="G5" i="43"/>
  <c r="E5" i="43"/>
  <c r="I150" i="46"/>
  <c r="I144" i="46"/>
  <c r="AC142" i="46"/>
  <c r="I142" i="46"/>
  <c r="AC141" i="46"/>
  <c r="I141" i="46"/>
  <c r="I138" i="46"/>
  <c r="I136" i="46"/>
  <c r="AM135" i="46"/>
  <c r="AK135" i="46"/>
  <c r="AI135" i="46"/>
  <c r="AG135" i="46"/>
  <c r="AE135" i="46"/>
  <c r="S135" i="46"/>
  <c r="Q135" i="46"/>
  <c r="O135" i="46"/>
  <c r="M135" i="46"/>
  <c r="K135" i="46"/>
  <c r="AM134" i="46"/>
  <c r="AK134" i="46"/>
  <c r="AI134" i="46"/>
  <c r="AG134" i="46"/>
  <c r="AE134" i="46"/>
  <c r="S134" i="46"/>
  <c r="Q134" i="46"/>
  <c r="O134" i="46"/>
  <c r="M134" i="46"/>
  <c r="K134" i="46"/>
  <c r="AM135" i="41"/>
  <c r="AK135" i="41"/>
  <c r="AI135" i="41"/>
  <c r="AG135" i="41"/>
  <c r="AE135" i="41"/>
  <c r="AM134" i="41"/>
  <c r="AK134" i="41"/>
  <c r="AI134" i="41"/>
  <c r="AG134" i="41"/>
  <c r="AE134" i="41"/>
  <c r="S135" i="41"/>
  <c r="Q135" i="41"/>
  <c r="O135" i="41"/>
  <c r="M135" i="41"/>
  <c r="K135" i="41"/>
  <c r="S134" i="41"/>
  <c r="Q134" i="41"/>
  <c r="O134" i="41"/>
  <c r="M134" i="41"/>
  <c r="K134" i="41"/>
  <c r="BO86" i="46" l="1"/>
  <c r="BM86" i="46"/>
  <c r="BK86" i="46"/>
  <c r="BI86" i="46"/>
  <c r="BG86" i="46"/>
  <c r="BE86" i="46"/>
  <c r="BC86" i="46"/>
  <c r="BA86" i="46"/>
  <c r="AY86" i="46"/>
  <c r="AW86" i="46"/>
  <c r="BO86" i="41"/>
  <c r="BM86" i="41"/>
  <c r="BK86" i="41"/>
  <c r="BI86" i="41"/>
  <c r="BG86" i="41"/>
  <c r="BE86" i="41"/>
  <c r="BC86" i="41"/>
  <c r="BA86" i="41"/>
  <c r="AY86" i="41"/>
  <c r="AW86" i="41"/>
  <c r="BO78" i="46"/>
  <c r="BM78" i="46"/>
  <c r="BK78" i="46"/>
  <c r="BI78" i="46"/>
  <c r="BG78" i="46"/>
  <c r="BE78" i="46"/>
  <c r="BC78" i="46"/>
  <c r="BA78" i="46"/>
  <c r="AY78" i="46"/>
  <c r="AW78" i="46"/>
  <c r="BO78" i="41"/>
  <c r="BM78" i="41"/>
  <c r="BK78" i="41"/>
  <c r="BI78" i="41"/>
  <c r="BG78" i="41"/>
  <c r="BE78" i="41"/>
  <c r="BC78" i="41"/>
  <c r="BA78" i="41"/>
  <c r="AY78" i="41"/>
  <c r="AW78" i="41"/>
  <c r="BQ104" i="46"/>
  <c r="BR104" i="46" s="1"/>
  <c r="BQ111" i="46"/>
  <c r="BV111" i="46" s="1"/>
  <c r="BQ112" i="46"/>
  <c r="BV112" i="46" s="1"/>
  <c r="BQ113" i="46"/>
  <c r="BX113" i="46" s="1"/>
  <c r="BM110" i="46"/>
  <c r="BK110" i="46"/>
  <c r="BI110" i="46"/>
  <c r="BG110" i="46"/>
  <c r="BE110" i="46"/>
  <c r="BC110" i="46"/>
  <c r="BA110" i="46"/>
  <c r="AY110" i="46"/>
  <c r="AW110" i="46"/>
  <c r="BM109" i="46"/>
  <c r="BK109" i="46"/>
  <c r="BI109" i="46"/>
  <c r="BG109" i="46"/>
  <c r="BE109" i="46"/>
  <c r="BC109" i="46"/>
  <c r="BA109" i="46"/>
  <c r="AY109" i="46"/>
  <c r="AW109" i="46"/>
  <c r="BM108" i="46"/>
  <c r="BK108" i="46"/>
  <c r="BI108" i="46"/>
  <c r="BG108" i="46"/>
  <c r="BE108" i="46"/>
  <c r="BC108" i="46"/>
  <c r="BA108" i="46"/>
  <c r="AY108" i="46"/>
  <c r="AW108" i="46"/>
  <c r="BM107" i="46"/>
  <c r="BK107" i="46"/>
  <c r="BI107" i="46"/>
  <c r="BG107" i="46"/>
  <c r="BE107" i="46"/>
  <c r="BC107" i="46"/>
  <c r="BA107" i="46"/>
  <c r="AY107" i="46"/>
  <c r="AW107" i="46"/>
  <c r="BM106" i="46"/>
  <c r="BK106" i="46"/>
  <c r="BI106" i="46"/>
  <c r="BG106" i="46"/>
  <c r="BE106" i="46"/>
  <c r="BC106" i="46"/>
  <c r="BA106" i="46"/>
  <c r="AY106" i="46"/>
  <c r="AW106" i="46"/>
  <c r="BM105" i="46"/>
  <c r="BK105" i="46"/>
  <c r="BI105" i="46"/>
  <c r="BG105" i="46"/>
  <c r="BE105" i="46"/>
  <c r="BC105" i="46"/>
  <c r="BA105" i="46"/>
  <c r="AY105" i="46"/>
  <c r="AW105" i="46"/>
  <c r="BQ104" i="41"/>
  <c r="BU104" i="41" s="1"/>
  <c r="BQ111" i="41"/>
  <c r="BU111" i="41" s="1"/>
  <c r="BM110" i="41"/>
  <c r="BK110" i="41"/>
  <c r="BI110" i="41"/>
  <c r="BG110" i="41"/>
  <c r="BE110" i="41"/>
  <c r="BC110" i="41"/>
  <c r="BA110" i="41"/>
  <c r="AY110" i="41"/>
  <c r="AW110" i="41"/>
  <c r="BM109" i="41"/>
  <c r="BK109" i="41"/>
  <c r="BI109" i="41"/>
  <c r="BG109" i="41"/>
  <c r="BE109" i="41"/>
  <c r="BC109" i="41"/>
  <c r="BA109" i="41"/>
  <c r="AY109" i="41"/>
  <c r="AW109" i="41"/>
  <c r="BM108" i="41"/>
  <c r="BK108" i="41"/>
  <c r="BI108" i="41"/>
  <c r="BG108" i="41"/>
  <c r="BE108" i="41"/>
  <c r="BC108" i="41"/>
  <c r="BA108" i="41"/>
  <c r="AY108" i="41"/>
  <c r="AW108" i="41"/>
  <c r="BM107" i="41"/>
  <c r="BK107" i="41"/>
  <c r="BI107" i="41"/>
  <c r="BG107" i="41"/>
  <c r="BE107" i="41"/>
  <c r="BC107" i="41"/>
  <c r="BA107" i="41"/>
  <c r="AY107" i="41"/>
  <c r="AW107" i="41"/>
  <c r="BM106" i="41"/>
  <c r="BK106" i="41"/>
  <c r="BI106" i="41"/>
  <c r="BG106" i="41"/>
  <c r="BE106" i="41"/>
  <c r="BC106" i="41"/>
  <c r="BA106" i="41"/>
  <c r="AY106" i="41"/>
  <c r="AW106" i="41"/>
  <c r="BM105" i="41"/>
  <c r="BK105" i="41"/>
  <c r="BI105" i="41"/>
  <c r="BG105" i="41"/>
  <c r="BE105" i="41"/>
  <c r="BC105" i="41"/>
  <c r="BA105" i="41"/>
  <c r="AY105" i="41"/>
  <c r="AW105" i="41"/>
  <c r="AW110" i="39"/>
  <c r="AY110" i="39"/>
  <c r="BA110" i="39"/>
  <c r="BC110" i="39"/>
  <c r="BE110" i="39"/>
  <c r="BG110" i="39"/>
  <c r="BI110" i="39"/>
  <c r="BK110" i="39"/>
  <c r="BM110" i="39"/>
  <c r="AT110" i="39"/>
  <c r="AS110" i="39"/>
  <c r="AT109" i="39"/>
  <c r="AS109" i="39"/>
  <c r="AT108" i="39"/>
  <c r="AS108" i="39"/>
  <c r="AT107" i="39"/>
  <c r="AS107" i="39"/>
  <c r="AT106" i="39"/>
  <c r="AS106" i="39"/>
  <c r="AT105" i="39"/>
  <c r="AS105" i="39"/>
  <c r="AQ110" i="39"/>
  <c r="AP110" i="39"/>
  <c r="AQ109" i="39"/>
  <c r="AP109" i="39"/>
  <c r="AQ108" i="39"/>
  <c r="AP108" i="39"/>
  <c r="AQ107" i="39"/>
  <c r="AP107" i="39"/>
  <c r="AQ106" i="39"/>
  <c r="AP106" i="39"/>
  <c r="AQ105" i="39"/>
  <c r="AP105" i="39"/>
  <c r="AN110" i="39"/>
  <c r="AM110" i="39"/>
  <c r="AN109" i="39"/>
  <c r="AM109" i="39"/>
  <c r="AN108" i="39"/>
  <c r="AM108" i="39"/>
  <c r="AN107" i="39"/>
  <c r="AM107" i="39"/>
  <c r="AN106" i="39"/>
  <c r="AM106" i="39"/>
  <c r="AN105" i="39"/>
  <c r="AM105" i="39"/>
  <c r="AK110" i="39"/>
  <c r="AJ110" i="39"/>
  <c r="AK109" i="39"/>
  <c r="AJ109" i="39"/>
  <c r="AK108" i="39"/>
  <c r="AJ108" i="39"/>
  <c r="AK107" i="39"/>
  <c r="AJ107" i="39"/>
  <c r="AK106" i="39"/>
  <c r="AJ106" i="39"/>
  <c r="AK105" i="39"/>
  <c r="AJ105" i="39"/>
  <c r="AH110" i="39"/>
  <c r="AG110" i="39"/>
  <c r="AH109" i="39"/>
  <c r="AG109" i="39"/>
  <c r="AH108" i="39"/>
  <c r="AG108" i="39"/>
  <c r="AH107" i="39"/>
  <c r="AG107" i="39"/>
  <c r="AH106" i="39"/>
  <c r="AG106" i="39"/>
  <c r="AH105" i="39"/>
  <c r="AG105" i="39"/>
  <c r="AE110" i="39"/>
  <c r="AD110" i="39"/>
  <c r="AE109" i="39"/>
  <c r="AD109" i="39"/>
  <c r="AE108" i="39"/>
  <c r="AD108" i="39"/>
  <c r="AE107" i="39"/>
  <c r="AD107" i="39"/>
  <c r="AE106" i="39"/>
  <c r="AD106" i="39"/>
  <c r="AE105" i="39"/>
  <c r="AD105" i="39"/>
  <c r="AB110" i="39"/>
  <c r="AA110" i="39"/>
  <c r="AB109" i="39"/>
  <c r="AA109" i="39"/>
  <c r="AB108" i="39"/>
  <c r="AA108" i="39"/>
  <c r="AB107" i="39"/>
  <c r="AA107" i="39"/>
  <c r="AB106" i="39"/>
  <c r="AA106" i="39"/>
  <c r="AB105" i="39"/>
  <c r="AA105" i="39"/>
  <c r="Y110" i="39"/>
  <c r="X110" i="39"/>
  <c r="Y109" i="39"/>
  <c r="X109" i="39"/>
  <c r="Y108" i="39"/>
  <c r="X108" i="39"/>
  <c r="Y107" i="39"/>
  <c r="X107" i="39"/>
  <c r="Y106" i="39"/>
  <c r="X106" i="39"/>
  <c r="Y105" i="39"/>
  <c r="X105" i="39"/>
  <c r="V110" i="39"/>
  <c r="U110" i="39"/>
  <c r="T110" i="39"/>
  <c r="S110" i="39"/>
  <c r="V109" i="39"/>
  <c r="U109" i="39"/>
  <c r="T109" i="39"/>
  <c r="S109" i="39"/>
  <c r="V108" i="39"/>
  <c r="U108" i="39"/>
  <c r="T108" i="39"/>
  <c r="S108" i="39"/>
  <c r="V107" i="39"/>
  <c r="U107" i="39"/>
  <c r="T107" i="39"/>
  <c r="S107" i="39"/>
  <c r="V106" i="39"/>
  <c r="U106" i="39"/>
  <c r="T106" i="39"/>
  <c r="S106" i="39"/>
  <c r="V105" i="39"/>
  <c r="U105" i="39"/>
  <c r="T105" i="39"/>
  <c r="S105" i="39"/>
  <c r="Q110" i="39"/>
  <c r="P110" i="39"/>
  <c r="Q109" i="39"/>
  <c r="P109" i="39"/>
  <c r="Q108" i="39"/>
  <c r="P108" i="39"/>
  <c r="Q107" i="39"/>
  <c r="P107" i="39"/>
  <c r="Q106" i="39"/>
  <c r="P106" i="39"/>
  <c r="Q105" i="39"/>
  <c r="P105" i="39"/>
  <c r="N110" i="39"/>
  <c r="M110" i="39"/>
  <c r="N109" i="39"/>
  <c r="M109" i="39"/>
  <c r="N108" i="39"/>
  <c r="M108" i="39"/>
  <c r="N107" i="39"/>
  <c r="M107" i="39"/>
  <c r="N106" i="39"/>
  <c r="M106" i="39"/>
  <c r="N105" i="39"/>
  <c r="M105" i="39"/>
  <c r="K110" i="39"/>
  <c r="J110" i="39"/>
  <c r="K109" i="39"/>
  <c r="J109" i="39"/>
  <c r="K108" i="39"/>
  <c r="J108" i="39"/>
  <c r="K107" i="39"/>
  <c r="J107" i="39"/>
  <c r="K106" i="39"/>
  <c r="J106" i="39"/>
  <c r="K105" i="39"/>
  <c r="J105" i="39"/>
  <c r="H110" i="39"/>
  <c r="G110" i="39"/>
  <c r="H109" i="39"/>
  <c r="G109" i="39"/>
  <c r="H108" i="39"/>
  <c r="G108" i="39"/>
  <c r="H107" i="39"/>
  <c r="G107" i="39"/>
  <c r="H106" i="39"/>
  <c r="G106" i="39"/>
  <c r="H105" i="39"/>
  <c r="AS89" i="46"/>
  <c r="AS125" i="46" s="1"/>
  <c r="AP89" i="46"/>
  <c r="AP125" i="46" s="1"/>
  <c r="AM89" i="46"/>
  <c r="AM125" i="46" s="1"/>
  <c r="AJ89" i="46"/>
  <c r="AJ125" i="46" s="1"/>
  <c r="AG89" i="46"/>
  <c r="AG125" i="46" s="1"/>
  <c r="AD89" i="46"/>
  <c r="AD125" i="46" s="1"/>
  <c r="AA89" i="46"/>
  <c r="AA125" i="46" s="1"/>
  <c r="X89" i="46"/>
  <c r="X125" i="46" s="1"/>
  <c r="U89" i="46"/>
  <c r="U125" i="46" s="1"/>
  <c r="S89" i="46"/>
  <c r="S125" i="46" s="1"/>
  <c r="P89" i="46"/>
  <c r="P125" i="46" s="1"/>
  <c r="M89" i="46"/>
  <c r="M125" i="46" s="1"/>
  <c r="J89" i="46"/>
  <c r="J125" i="46" s="1"/>
  <c r="G89" i="46"/>
  <c r="G125" i="46" s="1"/>
  <c r="AS88" i="46"/>
  <c r="AS124" i="46" s="1"/>
  <c r="AP88" i="46"/>
  <c r="AP124" i="46" s="1"/>
  <c r="AM88" i="46"/>
  <c r="AM124" i="46" s="1"/>
  <c r="AJ88" i="46"/>
  <c r="AJ124" i="46" s="1"/>
  <c r="AG88" i="46"/>
  <c r="AG124" i="46" s="1"/>
  <c r="AD88" i="46"/>
  <c r="AD124" i="46" s="1"/>
  <c r="AA88" i="46"/>
  <c r="AA124" i="46" s="1"/>
  <c r="X88" i="46"/>
  <c r="X124" i="46" s="1"/>
  <c r="U88" i="46"/>
  <c r="U124" i="46" s="1"/>
  <c r="S88" i="46"/>
  <c r="S124" i="46" s="1"/>
  <c r="P88" i="46"/>
  <c r="P124" i="46" s="1"/>
  <c r="M88" i="46"/>
  <c r="M124" i="46" s="1"/>
  <c r="J88" i="46"/>
  <c r="J124" i="46" s="1"/>
  <c r="G88" i="46"/>
  <c r="G124" i="46" s="1"/>
  <c r="AS89" i="41"/>
  <c r="AS125" i="41" s="1"/>
  <c r="AP89" i="41"/>
  <c r="AP125" i="41" s="1"/>
  <c r="AM89" i="41"/>
  <c r="AM125" i="41" s="1"/>
  <c r="AJ89" i="41"/>
  <c r="AJ125" i="41" s="1"/>
  <c r="AG89" i="41"/>
  <c r="AG125" i="41" s="1"/>
  <c r="AD89" i="41"/>
  <c r="AD125" i="41" s="1"/>
  <c r="AA89" i="41"/>
  <c r="AA125" i="41" s="1"/>
  <c r="X89" i="41"/>
  <c r="X125" i="41" s="1"/>
  <c r="U89" i="41"/>
  <c r="U125" i="41" s="1"/>
  <c r="S89" i="41"/>
  <c r="S125" i="41" s="1"/>
  <c r="P89" i="41"/>
  <c r="P125" i="41" s="1"/>
  <c r="M89" i="41"/>
  <c r="M125" i="41" s="1"/>
  <c r="J89" i="41"/>
  <c r="J125" i="41" s="1"/>
  <c r="G89" i="41"/>
  <c r="G125" i="41" s="1"/>
  <c r="BM45" i="41"/>
  <c r="BK45" i="41"/>
  <c r="BI45" i="41"/>
  <c r="BG45" i="41"/>
  <c r="BE45" i="41"/>
  <c r="BC45" i="41"/>
  <c r="BA45" i="41"/>
  <c r="AY45" i="41"/>
  <c r="AW45" i="41"/>
  <c r="BX111" i="46" l="1"/>
  <c r="BR111" i="46"/>
  <c r="BT111" i="46"/>
  <c r="BX104" i="46"/>
  <c r="BV104" i="41"/>
  <c r="BX111" i="41"/>
  <c r="BV111" i="41"/>
  <c r="BR111" i="41"/>
  <c r="BE111" i="41"/>
  <c r="AY111" i="41"/>
  <c r="BT104" i="41"/>
  <c r="BI111" i="41"/>
  <c r="BX104" i="41"/>
  <c r="BS104" i="41"/>
  <c r="BV104" i="46"/>
  <c r="BK111" i="41"/>
  <c r="BW104" i="41"/>
  <c r="BR104" i="41"/>
  <c r="BV113" i="46"/>
  <c r="BU104" i="46"/>
  <c r="BT104" i="46"/>
  <c r="BG111" i="41"/>
  <c r="AW111" i="41"/>
  <c r="BC111" i="41"/>
  <c r="BM111" i="41"/>
  <c r="BS111" i="41"/>
  <c r="BW111" i="41"/>
  <c r="BT111" i="41"/>
  <c r="BS112" i="46"/>
  <c r="BX112" i="46"/>
  <c r="BT112" i="46"/>
  <c r="BU112" i="46"/>
  <c r="BS113" i="46"/>
  <c r="BU113" i="46"/>
  <c r="BT113" i="46"/>
  <c r="BA111" i="41"/>
  <c r="AY111" i="46"/>
  <c r="BC111" i="46"/>
  <c r="BG111" i="46"/>
  <c r="BK111" i="46"/>
  <c r="BS111" i="46"/>
  <c r="BU111" i="46"/>
  <c r="AW111" i="46"/>
  <c r="BA111" i="46"/>
  <c r="BE111" i="46"/>
  <c r="BI111" i="46"/>
  <c r="BM111" i="46"/>
  <c r="BW113" i="46"/>
  <c r="BW112" i="46"/>
  <c r="BW111" i="46"/>
  <c r="BW104" i="46"/>
  <c r="BS104" i="46"/>
  <c r="AW112" i="45"/>
  <c r="AX112" i="45"/>
  <c r="AW113" i="45"/>
  <c r="AX113" i="45"/>
  <c r="AW114" i="45"/>
  <c r="AX114" i="45"/>
  <c r="AW115" i="45"/>
  <c r="AX115" i="45"/>
  <c r="AW116" i="45"/>
  <c r="AX116" i="45"/>
  <c r="AW117" i="45"/>
  <c r="AX117" i="45"/>
  <c r="AW118" i="45"/>
  <c r="AX118" i="45"/>
  <c r="AW119" i="45"/>
  <c r="AX119" i="45"/>
  <c r="AW120" i="45"/>
  <c r="AX120" i="45"/>
  <c r="AW121" i="45"/>
  <c r="AX121" i="45"/>
  <c r="AW122" i="45"/>
  <c r="AX122" i="45"/>
  <c r="AW123" i="45"/>
  <c r="AX123" i="45"/>
  <c r="BU111" i="45"/>
  <c r="BS111" i="45"/>
  <c r="BQ111" i="45"/>
  <c r="BO111" i="45"/>
  <c r="BM111" i="45"/>
  <c r="BK111" i="45"/>
  <c r="BI111" i="45"/>
  <c r="BG111" i="45"/>
  <c r="BE111" i="45"/>
  <c r="BC111" i="45"/>
  <c r="BU110" i="45"/>
  <c r="BS110" i="45"/>
  <c r="BQ110" i="45"/>
  <c r="BO110" i="45"/>
  <c r="BM110" i="45"/>
  <c r="BK110" i="45"/>
  <c r="BI110" i="45"/>
  <c r="BG110" i="45"/>
  <c r="BE110" i="45"/>
  <c r="BC110" i="45"/>
  <c r="BU109" i="45"/>
  <c r="BS109" i="45"/>
  <c r="BQ109" i="45"/>
  <c r="BO109" i="45"/>
  <c r="BM109" i="45"/>
  <c r="BK109" i="45"/>
  <c r="BI109" i="45"/>
  <c r="BG109" i="45"/>
  <c r="BE109" i="45"/>
  <c r="BC109" i="45"/>
  <c r="BU108" i="45"/>
  <c r="BS108" i="45"/>
  <c r="BQ108" i="45"/>
  <c r="BO108" i="45"/>
  <c r="BM108" i="45"/>
  <c r="BK108" i="45"/>
  <c r="BI108" i="45"/>
  <c r="BG108" i="45"/>
  <c r="BE108" i="45"/>
  <c r="BC108" i="45"/>
  <c r="BU107" i="45"/>
  <c r="BS107" i="45"/>
  <c r="BQ107" i="45"/>
  <c r="BO107" i="45"/>
  <c r="BM107" i="45"/>
  <c r="BK107" i="45"/>
  <c r="BI107" i="45"/>
  <c r="BG107" i="45"/>
  <c r="BE107" i="45"/>
  <c r="BC107" i="45"/>
  <c r="BU106" i="45"/>
  <c r="BS106" i="45"/>
  <c r="BQ106" i="45"/>
  <c r="BO106" i="45"/>
  <c r="BM106" i="45"/>
  <c r="BK106" i="45"/>
  <c r="BI106" i="45"/>
  <c r="BG106" i="45"/>
  <c r="BE106" i="45"/>
  <c r="BC106" i="45"/>
  <c r="BU105" i="45"/>
  <c r="BS105" i="45"/>
  <c r="BQ105" i="45"/>
  <c r="BO105" i="45"/>
  <c r="BM105" i="45"/>
  <c r="BK105" i="45"/>
  <c r="BI105" i="45"/>
  <c r="BG105" i="45"/>
  <c r="BE105" i="45"/>
  <c r="BC105" i="45"/>
  <c r="BU111" i="40"/>
  <c r="BS111" i="40"/>
  <c r="BQ111" i="40"/>
  <c r="BO111" i="40"/>
  <c r="BM111" i="40"/>
  <c r="BK111" i="40"/>
  <c r="BI111" i="40"/>
  <c r="BG111" i="40"/>
  <c r="BE111" i="40"/>
  <c r="BC111" i="40"/>
  <c r="BU110" i="40"/>
  <c r="BS110" i="40"/>
  <c r="BQ110" i="40"/>
  <c r="BO110" i="40"/>
  <c r="BM110" i="40"/>
  <c r="BK110" i="40"/>
  <c r="BI110" i="40"/>
  <c r="BG110" i="40"/>
  <c r="BE110" i="40"/>
  <c r="BC110" i="40"/>
  <c r="BU109" i="40"/>
  <c r="BS109" i="40"/>
  <c r="BQ109" i="40"/>
  <c r="BO109" i="40"/>
  <c r="BM109" i="40"/>
  <c r="BK109" i="40"/>
  <c r="BI109" i="40"/>
  <c r="BG109" i="40"/>
  <c r="BE109" i="40"/>
  <c r="BC109" i="40"/>
  <c r="BU108" i="40"/>
  <c r="BS108" i="40"/>
  <c r="BQ108" i="40"/>
  <c r="BO108" i="40"/>
  <c r="BM108" i="40"/>
  <c r="BK108" i="40"/>
  <c r="BI108" i="40"/>
  <c r="BG108" i="40"/>
  <c r="BE108" i="40"/>
  <c r="BC108" i="40"/>
  <c r="BU107" i="40"/>
  <c r="BS107" i="40"/>
  <c r="BQ107" i="40"/>
  <c r="BO107" i="40"/>
  <c r="BM107" i="40"/>
  <c r="BK107" i="40"/>
  <c r="BI107" i="40"/>
  <c r="BG107" i="40"/>
  <c r="BE107" i="40"/>
  <c r="BC107" i="40"/>
  <c r="BU106" i="40"/>
  <c r="BS106" i="40"/>
  <c r="BQ106" i="40"/>
  <c r="BO106" i="40"/>
  <c r="BM106" i="40"/>
  <c r="BK106" i="40"/>
  <c r="BI106" i="40"/>
  <c r="BG106" i="40"/>
  <c r="BE106" i="40"/>
  <c r="BC106" i="40"/>
  <c r="BU105" i="40"/>
  <c r="BS105" i="40"/>
  <c r="BQ105" i="40"/>
  <c r="BO105" i="40"/>
  <c r="BM105" i="40"/>
  <c r="BK105" i="40"/>
  <c r="BI105" i="40"/>
  <c r="BG105" i="40"/>
  <c r="BE105" i="40"/>
  <c r="BC105" i="40"/>
  <c r="AX111" i="40"/>
  <c r="AX110" i="40"/>
  <c r="AW110" i="40"/>
  <c r="BQ110" i="41" s="1"/>
  <c r="AX109" i="40"/>
  <c r="AW109" i="40"/>
  <c r="BQ109" i="41" s="1"/>
  <c r="AX108" i="40"/>
  <c r="AW108" i="40"/>
  <c r="BQ108" i="41" s="1"/>
  <c r="AX107" i="40"/>
  <c r="AW107" i="40"/>
  <c r="BQ107" i="41" s="1"/>
  <c r="AX106" i="40"/>
  <c r="AW106" i="40"/>
  <c r="BQ106" i="41" s="1"/>
  <c r="AX105" i="40"/>
  <c r="AW105" i="40"/>
  <c r="BQ105" i="41" s="1"/>
  <c r="BU86" i="45"/>
  <c r="BS86" i="45"/>
  <c r="BQ86" i="45"/>
  <c r="BO86" i="45"/>
  <c r="BM86" i="45"/>
  <c r="BK86" i="45"/>
  <c r="BI86" i="45"/>
  <c r="BG86" i="45"/>
  <c r="BE86" i="45"/>
  <c r="BC86" i="45"/>
  <c r="BU78" i="45"/>
  <c r="BS78" i="45"/>
  <c r="BQ78" i="45"/>
  <c r="BO78" i="45"/>
  <c r="BM78" i="45"/>
  <c r="BK78" i="45"/>
  <c r="BI78" i="45"/>
  <c r="BG78" i="45"/>
  <c r="BE78" i="45"/>
  <c r="BC78" i="45"/>
  <c r="BU46" i="45"/>
  <c r="BS46" i="45"/>
  <c r="BQ46" i="45"/>
  <c r="BO46" i="45"/>
  <c r="BM46" i="45"/>
  <c r="BK46" i="45"/>
  <c r="BI46" i="45"/>
  <c r="BG46" i="45"/>
  <c r="BE46" i="45"/>
  <c r="BC46" i="45"/>
  <c r="AS89" i="45"/>
  <c r="AS125" i="45" s="1"/>
  <c r="AP89" i="45"/>
  <c r="AP125" i="45" s="1"/>
  <c r="AM89" i="45"/>
  <c r="AM125" i="45" s="1"/>
  <c r="AJ89" i="45"/>
  <c r="AJ125" i="45" s="1"/>
  <c r="AG89" i="45"/>
  <c r="AG125" i="45" s="1"/>
  <c r="AD89" i="45"/>
  <c r="AD125" i="45" s="1"/>
  <c r="AA89" i="45"/>
  <c r="AA125" i="45" s="1"/>
  <c r="X89" i="45"/>
  <c r="X125" i="45" s="1"/>
  <c r="U89" i="45"/>
  <c r="U125" i="45" s="1"/>
  <c r="S89" i="45"/>
  <c r="S125" i="45" s="1"/>
  <c r="P89" i="45"/>
  <c r="P125" i="45" s="1"/>
  <c r="M89" i="45"/>
  <c r="M125" i="45" s="1"/>
  <c r="J89" i="45"/>
  <c r="J125" i="45" s="1"/>
  <c r="G89" i="45"/>
  <c r="G125" i="45" s="1"/>
  <c r="AS88" i="45"/>
  <c r="AS124" i="45" s="1"/>
  <c r="AP88" i="45"/>
  <c r="AP124" i="45" s="1"/>
  <c r="AM88" i="45"/>
  <c r="AM124" i="45" s="1"/>
  <c r="AJ88" i="45"/>
  <c r="AJ124" i="45" s="1"/>
  <c r="AG88" i="45"/>
  <c r="AG124" i="45" s="1"/>
  <c r="AD88" i="45"/>
  <c r="AD124" i="45" s="1"/>
  <c r="AA88" i="45"/>
  <c r="AA124" i="45" s="1"/>
  <c r="X88" i="45"/>
  <c r="X124" i="45" s="1"/>
  <c r="U88" i="45"/>
  <c r="U124" i="45" s="1"/>
  <c r="S88" i="45"/>
  <c r="S124" i="45" s="1"/>
  <c r="P88" i="45"/>
  <c r="P124" i="45" s="1"/>
  <c r="M88" i="45"/>
  <c r="M124" i="45" s="1"/>
  <c r="J88" i="45"/>
  <c r="J124" i="45" s="1"/>
  <c r="G88" i="45"/>
  <c r="AS89" i="40"/>
  <c r="AS125" i="40" s="1"/>
  <c r="AP89" i="40"/>
  <c r="AP125" i="40" s="1"/>
  <c r="AM89" i="40"/>
  <c r="AM125" i="40" s="1"/>
  <c r="AJ89" i="40"/>
  <c r="AJ125" i="40" s="1"/>
  <c r="AG89" i="40"/>
  <c r="AG125" i="40" s="1"/>
  <c r="AD89" i="40"/>
  <c r="AD125" i="40" s="1"/>
  <c r="AA89" i="40"/>
  <c r="AA125" i="40" s="1"/>
  <c r="X89" i="40"/>
  <c r="X125" i="40" s="1"/>
  <c r="U89" i="40"/>
  <c r="U125" i="40" s="1"/>
  <c r="S89" i="40"/>
  <c r="S125" i="40" s="1"/>
  <c r="P89" i="40"/>
  <c r="P125" i="40" s="1"/>
  <c r="M89" i="40"/>
  <c r="M125" i="40" s="1"/>
  <c r="J89" i="40"/>
  <c r="J125" i="40" s="1"/>
  <c r="G89" i="40"/>
  <c r="G125" i="40" s="1"/>
  <c r="BU86" i="40"/>
  <c r="BS86" i="40"/>
  <c r="BQ86" i="40"/>
  <c r="BO86" i="40"/>
  <c r="BM86" i="40"/>
  <c r="BK86" i="40"/>
  <c r="BI86" i="40"/>
  <c r="BG86" i="40"/>
  <c r="BE86" i="40"/>
  <c r="BC86" i="40"/>
  <c r="BU78" i="40"/>
  <c r="BS78" i="40"/>
  <c r="BQ78" i="40"/>
  <c r="BO78" i="40"/>
  <c r="BM78" i="40"/>
  <c r="BK78" i="40"/>
  <c r="BI78" i="40"/>
  <c r="BG78" i="40"/>
  <c r="BE78" i="40"/>
  <c r="BC78" i="40"/>
  <c r="BC87" i="40" s="1"/>
  <c r="G124" i="45" l="1"/>
  <c r="BW106" i="41"/>
  <c r="BU106" i="41"/>
  <c r="BT106" i="41"/>
  <c r="BV106" i="41"/>
  <c r="BX106" i="41"/>
  <c r="BS106" i="41"/>
  <c r="BU110" i="41"/>
  <c r="BX110" i="41"/>
  <c r="BR110" i="41"/>
  <c r="BS110" i="41"/>
  <c r="BV110" i="41"/>
  <c r="BW110" i="41"/>
  <c r="BU105" i="41"/>
  <c r="BS105" i="41"/>
  <c r="BT105" i="41"/>
  <c r="BW105" i="41"/>
  <c r="BV105" i="41"/>
  <c r="BX105" i="41"/>
  <c r="BV107" i="41"/>
  <c r="BX107" i="41"/>
  <c r="BT107" i="41"/>
  <c r="BS107" i="41"/>
  <c r="BW107" i="41"/>
  <c r="BU107" i="41"/>
  <c r="BU109" i="41"/>
  <c r="BW109" i="41"/>
  <c r="BX109" i="41"/>
  <c r="BS109" i="41"/>
  <c r="BV109" i="41"/>
  <c r="BT109" i="41"/>
  <c r="BT108" i="41"/>
  <c r="BW108" i="41"/>
  <c r="BS108" i="41"/>
  <c r="BX108" i="41"/>
  <c r="BU108" i="41"/>
  <c r="BV108" i="41"/>
  <c r="BO86" i="39"/>
  <c r="Y182" i="39"/>
  <c r="Y188" i="39" s="1"/>
  <c r="X182" i="39"/>
  <c r="X188" i="39" s="1"/>
  <c r="W182" i="39"/>
  <c r="W188" i="39" s="1"/>
  <c r="V182" i="39"/>
  <c r="U182" i="39"/>
  <c r="T182" i="39"/>
  <c r="T188" i="39" s="1"/>
  <c r="S182" i="39"/>
  <c r="R182" i="39"/>
  <c r="Q182" i="39"/>
  <c r="Q188" i="39" s="1"/>
  <c r="P182" i="39"/>
  <c r="P188" i="39" s="1"/>
  <c r="O182" i="39"/>
  <c r="N182" i="39"/>
  <c r="M182" i="39"/>
  <c r="M188" i="39" s="1"/>
  <c r="L182" i="39"/>
  <c r="L188" i="39" s="1"/>
  <c r="Y181" i="39"/>
  <c r="Y187" i="39" s="1"/>
  <c r="X181" i="39"/>
  <c r="W181" i="39"/>
  <c r="W187" i="39" s="1"/>
  <c r="V181" i="39"/>
  <c r="V187" i="39" s="1"/>
  <c r="U181" i="39"/>
  <c r="U187" i="39" s="1"/>
  <c r="T181" i="39"/>
  <c r="S181" i="39"/>
  <c r="R181" i="39"/>
  <c r="R187" i="39" s="1"/>
  <c r="Q181" i="39"/>
  <c r="P181" i="39"/>
  <c r="O181" i="39"/>
  <c r="O187" i="39" s="1"/>
  <c r="N181" i="39"/>
  <c r="N187" i="39" s="1"/>
  <c r="M181" i="39"/>
  <c r="M187" i="39" s="1"/>
  <c r="L181" i="39"/>
  <c r="Y180" i="39"/>
  <c r="Y186" i="39" s="1"/>
  <c r="X180" i="39"/>
  <c r="X186" i="39" s="1"/>
  <c r="W180" i="39"/>
  <c r="W186" i="39" s="1"/>
  <c r="V180" i="39"/>
  <c r="U180" i="39"/>
  <c r="U186" i="39" s="1"/>
  <c r="T180" i="39"/>
  <c r="T186" i="39" s="1"/>
  <c r="S180" i="39"/>
  <c r="S186" i="39" s="1"/>
  <c r="R180" i="39"/>
  <c r="Q180" i="39"/>
  <c r="P180" i="39"/>
  <c r="P186" i="39" s="1"/>
  <c r="O180" i="39"/>
  <c r="N180" i="39"/>
  <c r="M180" i="39"/>
  <c r="M186" i="39" s="1"/>
  <c r="L180" i="39"/>
  <c r="L186" i="39" s="1"/>
  <c r="Y179" i="39"/>
  <c r="Y185" i="39" s="1"/>
  <c r="X179" i="39"/>
  <c r="W179" i="39"/>
  <c r="W185" i="39" s="1"/>
  <c r="V179" i="39"/>
  <c r="V185" i="39" s="1"/>
  <c r="U179" i="39"/>
  <c r="U185" i="39" s="1"/>
  <c r="T179" i="39"/>
  <c r="S179" i="39"/>
  <c r="S185" i="39" s="1"/>
  <c r="R179" i="39"/>
  <c r="R185" i="39" s="1"/>
  <c r="Q179" i="39"/>
  <c r="Q185" i="39" s="1"/>
  <c r="P179" i="39"/>
  <c r="O179" i="39"/>
  <c r="N179" i="39"/>
  <c r="N185" i="39" s="1"/>
  <c r="M179" i="39"/>
  <c r="M185" i="39" s="1"/>
  <c r="L179" i="39"/>
  <c r="L185" i="39" s="1"/>
  <c r="Y178" i="39"/>
  <c r="Y184" i="39" s="1"/>
  <c r="X178" i="39"/>
  <c r="X184" i="39" s="1"/>
  <c r="W178" i="39"/>
  <c r="W184" i="39" s="1"/>
  <c r="V178" i="39"/>
  <c r="U178" i="39"/>
  <c r="U184" i="39" s="1"/>
  <c r="T178" i="39"/>
  <c r="T184" i="39" s="1"/>
  <c r="S178" i="39"/>
  <c r="S184" i="39" s="1"/>
  <c r="R178" i="39"/>
  <c r="R184" i="39" s="1"/>
  <c r="Q178" i="39"/>
  <c r="Q184" i="39" s="1"/>
  <c r="P178" i="39"/>
  <c r="P184" i="39" s="1"/>
  <c r="O178" i="39"/>
  <c r="O184" i="39" s="1"/>
  <c r="N178" i="39"/>
  <c r="M178" i="39"/>
  <c r="M184" i="39" s="1"/>
  <c r="L178" i="39"/>
  <c r="L184" i="39" s="1"/>
  <c r="AE138" i="39" s="1"/>
  <c r="V188" i="39"/>
  <c r="U188" i="39"/>
  <c r="S188" i="39"/>
  <c r="R188" i="39"/>
  <c r="O188" i="39"/>
  <c r="N188" i="39"/>
  <c r="X187" i="39"/>
  <c r="T187" i="39"/>
  <c r="S187" i="39"/>
  <c r="Q187" i="39"/>
  <c r="P187" i="39"/>
  <c r="L187" i="39"/>
  <c r="V186" i="39"/>
  <c r="R186" i="39"/>
  <c r="Q186" i="39"/>
  <c r="O186" i="39"/>
  <c r="N186" i="39"/>
  <c r="X185" i="39"/>
  <c r="T185" i="39"/>
  <c r="P185" i="39"/>
  <c r="O185" i="39"/>
  <c r="V184" i="39"/>
  <c r="N184" i="39"/>
  <c r="AG138" i="39" l="1"/>
  <c r="AI138" i="39"/>
  <c r="AM138" i="39"/>
  <c r="AK138" i="39"/>
  <c r="Q138" i="39"/>
  <c r="O138" i="39"/>
  <c r="S138" i="39"/>
  <c r="M138" i="39"/>
  <c r="K138" i="39"/>
  <c r="BO78" i="39"/>
  <c r="BU46" i="40"/>
  <c r="BS46" i="40"/>
  <c r="BQ46" i="40"/>
  <c r="BO46" i="40"/>
  <c r="BM46" i="40"/>
  <c r="BK46" i="40"/>
  <c r="BI46" i="40"/>
  <c r="BG46" i="40"/>
  <c r="BE46" i="40"/>
  <c r="BC46" i="40"/>
  <c r="AG18" i="42"/>
  <c r="AF18" i="42"/>
  <c r="AE18" i="42"/>
  <c r="AD18" i="42"/>
  <c r="AC18" i="42"/>
  <c r="AB18" i="42"/>
  <c r="AA18" i="42"/>
  <c r="Z18" i="42"/>
  <c r="Y18" i="42"/>
  <c r="X18" i="42"/>
  <c r="W18" i="42"/>
  <c r="V18" i="42"/>
  <c r="U18" i="42"/>
  <c r="T18" i="42"/>
  <c r="S18" i="42"/>
  <c r="R18" i="42"/>
  <c r="Q18" i="42"/>
  <c r="P18" i="42"/>
  <c r="O18" i="42"/>
  <c r="N18" i="42"/>
  <c r="M18" i="42"/>
  <c r="L18" i="42"/>
  <c r="K18" i="42"/>
  <c r="J18" i="42"/>
  <c r="I18" i="42"/>
  <c r="H18" i="42"/>
  <c r="G18" i="42"/>
  <c r="F18" i="42"/>
  <c r="BM109" i="39" l="1"/>
  <c r="BK109" i="39"/>
  <c r="BI109" i="39"/>
  <c r="BG109" i="39"/>
  <c r="BE109" i="39"/>
  <c r="BC109" i="39"/>
  <c r="BA109" i="39"/>
  <c r="AY109" i="39"/>
  <c r="AW109" i="39"/>
  <c r="BM108" i="39"/>
  <c r="BK108" i="39"/>
  <c r="BI108" i="39"/>
  <c r="BG108" i="39"/>
  <c r="BE108" i="39"/>
  <c r="BC108" i="39"/>
  <c r="BA108" i="39"/>
  <c r="AY108" i="39"/>
  <c r="AW108" i="39"/>
  <c r="BM107" i="39"/>
  <c r="BK107" i="39"/>
  <c r="BI107" i="39"/>
  <c r="BG107" i="39"/>
  <c r="BE107" i="39"/>
  <c r="BC107" i="39"/>
  <c r="BA107" i="39"/>
  <c r="AY107" i="39"/>
  <c r="AW107" i="39"/>
  <c r="BM106" i="39"/>
  <c r="BK106" i="39"/>
  <c r="BI106" i="39"/>
  <c r="BG106" i="39"/>
  <c r="BE106" i="39"/>
  <c r="BC106" i="39"/>
  <c r="BA106" i="39"/>
  <c r="AY106" i="39"/>
  <c r="AW106" i="39"/>
  <c r="AN111" i="39"/>
  <c r="AH111" i="39"/>
  <c r="AB111" i="39"/>
  <c r="V111" i="39"/>
  <c r="Q111" i="39"/>
  <c r="BM105" i="39"/>
  <c r="BK105" i="39"/>
  <c r="BI105" i="39"/>
  <c r="BG105" i="39"/>
  <c r="BE105" i="39"/>
  <c r="BC105" i="39"/>
  <c r="BA105" i="39"/>
  <c r="AY105" i="39"/>
  <c r="AW105" i="39"/>
  <c r="AS111" i="39"/>
  <c r="AM111" i="39"/>
  <c r="AG111" i="39"/>
  <c r="AA111" i="39"/>
  <c r="P111" i="39"/>
  <c r="J111" i="39"/>
  <c r="G105" i="39"/>
  <c r="AU110" i="39"/>
  <c r="AR110" i="39"/>
  <c r="AO110" i="39"/>
  <c r="AL110" i="39"/>
  <c r="AI110" i="39"/>
  <c r="AF110" i="39"/>
  <c r="AC110" i="39"/>
  <c r="Z110" i="39"/>
  <c r="W110" i="39"/>
  <c r="R110" i="39"/>
  <c r="O110" i="39"/>
  <c r="L110" i="39"/>
  <c r="I110" i="39"/>
  <c r="AS125" i="39"/>
  <c r="AP125" i="39"/>
  <c r="AM125" i="39"/>
  <c r="AJ125" i="39"/>
  <c r="AG125" i="39"/>
  <c r="AD125" i="39"/>
  <c r="AA125" i="39"/>
  <c r="X125" i="39"/>
  <c r="U125" i="39"/>
  <c r="S125" i="39"/>
  <c r="P125" i="39"/>
  <c r="M125" i="39"/>
  <c r="J125" i="39"/>
  <c r="G125" i="39"/>
  <c r="BI111" i="39" l="1"/>
  <c r="AT111" i="39"/>
  <c r="T111" i="39"/>
  <c r="Y111" i="39"/>
  <c r="AE111" i="39"/>
  <c r="AK111" i="39"/>
  <c r="AQ111" i="39"/>
  <c r="AY111" i="39"/>
  <c r="BG111" i="39"/>
  <c r="BM111" i="39"/>
  <c r="S111" i="39"/>
  <c r="X111" i="39"/>
  <c r="AD111" i="39"/>
  <c r="AJ111" i="39"/>
  <c r="AP111" i="39"/>
  <c r="U111" i="39"/>
  <c r="BA111" i="39"/>
  <c r="K111" i="39"/>
  <c r="BC111" i="39"/>
  <c r="M111" i="39"/>
  <c r="AW111" i="39"/>
  <c r="BE111" i="39"/>
  <c r="BK111" i="39"/>
  <c r="N111" i="39"/>
  <c r="H111" i="39"/>
  <c r="G111" i="39"/>
  <c r="P45" i="51"/>
  <c r="P44" i="51"/>
  <c r="P43" i="51"/>
  <c r="P42" i="51"/>
  <c r="P41" i="51"/>
  <c r="P40" i="51"/>
  <c r="P39" i="51"/>
  <c r="P38" i="51"/>
  <c r="P37" i="51"/>
  <c r="P36" i="51"/>
  <c r="P35" i="51"/>
  <c r="P34" i="51"/>
  <c r="P33" i="51"/>
  <c r="P32" i="51"/>
  <c r="P31" i="51"/>
  <c r="P30" i="51"/>
  <c r="P29" i="51"/>
  <c r="P28" i="51"/>
  <c r="P27" i="51"/>
  <c r="P26" i="51"/>
  <c r="P25" i="51"/>
  <c r="P22" i="51"/>
  <c r="P21" i="51"/>
  <c r="P20" i="51"/>
  <c r="P19" i="51"/>
  <c r="P18" i="51"/>
  <c r="P17" i="51"/>
  <c r="P16" i="51"/>
  <c r="P15" i="51"/>
  <c r="P14" i="51"/>
  <c r="P13" i="51"/>
  <c r="P12" i="51"/>
  <c r="P11" i="51"/>
  <c r="P10" i="51"/>
  <c r="P9" i="51"/>
  <c r="P8" i="51"/>
  <c r="P7" i="51"/>
  <c r="P45" i="38"/>
  <c r="P44" i="38"/>
  <c r="P43" i="38"/>
  <c r="P42" i="38"/>
  <c r="P41" i="38"/>
  <c r="P40" i="38"/>
  <c r="P39" i="38"/>
  <c r="P38" i="38"/>
  <c r="P37" i="38"/>
  <c r="P36" i="38"/>
  <c r="P35" i="38"/>
  <c r="P34" i="38"/>
  <c r="P33" i="38"/>
  <c r="P32" i="38"/>
  <c r="P31" i="38"/>
  <c r="P30" i="38"/>
  <c r="P29" i="38"/>
  <c r="P28" i="38"/>
  <c r="P27" i="38"/>
  <c r="P26" i="38"/>
  <c r="P25" i="38"/>
  <c r="P22" i="38"/>
  <c r="P21" i="38"/>
  <c r="P20" i="38"/>
  <c r="P19" i="38"/>
  <c r="P18" i="38"/>
  <c r="P17" i="38"/>
  <c r="P16" i="38"/>
  <c r="P15" i="38"/>
  <c r="P14" i="38"/>
  <c r="P13" i="38"/>
  <c r="P12" i="38"/>
  <c r="P11" i="38"/>
  <c r="P10" i="38"/>
  <c r="P9" i="38"/>
  <c r="P8" i="38"/>
  <c r="P7" i="38"/>
  <c r="N45" i="21"/>
  <c r="N44" i="21"/>
  <c r="N43" i="21"/>
  <c r="N42" i="21"/>
  <c r="N41" i="21"/>
  <c r="N40" i="21"/>
  <c r="N39" i="21"/>
  <c r="N38" i="21"/>
  <c r="N37" i="21"/>
  <c r="N36" i="21"/>
  <c r="N35" i="21"/>
  <c r="N34" i="21"/>
  <c r="N33" i="21"/>
  <c r="N32" i="21"/>
  <c r="N31" i="21"/>
  <c r="N30" i="21"/>
  <c r="N29" i="21"/>
  <c r="N28" i="21"/>
  <c r="N27" i="21"/>
  <c r="N26" i="21"/>
  <c r="N25" i="21"/>
  <c r="N22" i="21"/>
  <c r="N21" i="21"/>
  <c r="N20" i="21"/>
  <c r="N19" i="21"/>
  <c r="N18" i="21"/>
  <c r="N17" i="21"/>
  <c r="N16" i="21"/>
  <c r="N15" i="21"/>
  <c r="N14" i="21"/>
  <c r="N13" i="21"/>
  <c r="N12" i="21"/>
  <c r="N11" i="21"/>
  <c r="N10" i="21"/>
  <c r="N9" i="21"/>
  <c r="N8" i="21"/>
  <c r="N7" i="21"/>
  <c r="AT103" i="46"/>
  <c r="AS103" i="46"/>
  <c r="AP103" i="46"/>
  <c r="AN103" i="46"/>
  <c r="AM103" i="46"/>
  <c r="AK103" i="46"/>
  <c r="AJ103" i="46"/>
  <c r="AB103" i="46"/>
  <c r="AA103" i="46"/>
  <c r="V103" i="46"/>
  <c r="T103" i="46"/>
  <c r="Q103" i="46"/>
  <c r="N103" i="46"/>
  <c r="K103" i="46"/>
  <c r="H103" i="46"/>
  <c r="AT102" i="46"/>
  <c r="AS102" i="46"/>
  <c r="AP102" i="46"/>
  <c r="AN102" i="46"/>
  <c r="AM102" i="46"/>
  <c r="AJ102" i="46"/>
  <c r="AB102" i="46"/>
  <c r="AA102" i="46"/>
  <c r="Q102" i="46"/>
  <c r="N102" i="46"/>
  <c r="K102" i="46"/>
  <c r="H102" i="46"/>
  <c r="AT101" i="46"/>
  <c r="AS101" i="46"/>
  <c r="AP101" i="46"/>
  <c r="AN101" i="46"/>
  <c r="AM101" i="46"/>
  <c r="AJ101" i="46"/>
  <c r="AE101" i="46"/>
  <c r="AB101" i="46"/>
  <c r="AA101" i="46"/>
  <c r="Q101" i="46"/>
  <c r="N101" i="46"/>
  <c r="K101" i="46"/>
  <c r="H101" i="46"/>
  <c r="AT100" i="46"/>
  <c r="AS100" i="46"/>
  <c r="AQ100" i="46"/>
  <c r="AP100" i="46"/>
  <c r="AN100" i="46"/>
  <c r="AM100" i="46"/>
  <c r="AJ100" i="46"/>
  <c r="AH100" i="46"/>
  <c r="AG100" i="46"/>
  <c r="AE100" i="46"/>
  <c r="AB100" i="46"/>
  <c r="AA100" i="46"/>
  <c r="Q100" i="46"/>
  <c r="N100" i="46"/>
  <c r="K100" i="46"/>
  <c r="H100" i="46"/>
  <c r="AT99" i="46"/>
  <c r="AS99" i="46"/>
  <c r="AP99" i="46"/>
  <c r="AN99" i="46"/>
  <c r="AM99" i="46"/>
  <c r="AJ99" i="46"/>
  <c r="AH99" i="46"/>
  <c r="AG99" i="46"/>
  <c r="AE99" i="46"/>
  <c r="AB99" i="46"/>
  <c r="AA99" i="46"/>
  <c r="Q99" i="46"/>
  <c r="N99" i="46"/>
  <c r="K99" i="46"/>
  <c r="H99" i="46"/>
  <c r="AT98" i="46"/>
  <c r="AS98" i="46"/>
  <c r="AQ98" i="46"/>
  <c r="AP98" i="46"/>
  <c r="AN98" i="46"/>
  <c r="AM98" i="46"/>
  <c r="AK98" i="46"/>
  <c r="AJ98" i="46"/>
  <c r="AH98" i="46"/>
  <c r="AG98" i="46"/>
  <c r="AE98" i="46"/>
  <c r="AB98" i="46"/>
  <c r="AA98" i="46"/>
  <c r="V98" i="46"/>
  <c r="T98" i="46"/>
  <c r="Q98" i="46"/>
  <c r="N98" i="46"/>
  <c r="K98" i="46"/>
  <c r="H98" i="46"/>
  <c r="AT97" i="46"/>
  <c r="AS97" i="46"/>
  <c r="AQ97" i="46"/>
  <c r="AP97" i="46"/>
  <c r="AN97" i="46"/>
  <c r="AM97" i="46"/>
  <c r="AK97" i="46"/>
  <c r="AJ97" i="46"/>
  <c r="AH97" i="46"/>
  <c r="AG97" i="46"/>
  <c r="AE97" i="46"/>
  <c r="AB97" i="46"/>
  <c r="AA97" i="46"/>
  <c r="V97" i="46"/>
  <c r="T97" i="46"/>
  <c r="Q97" i="46"/>
  <c r="N97" i="46"/>
  <c r="K97" i="46"/>
  <c r="H97" i="46"/>
  <c r="AT96" i="46"/>
  <c r="AS96" i="46"/>
  <c r="AQ96" i="46"/>
  <c r="AP96" i="46"/>
  <c r="AN96" i="46"/>
  <c r="AM96" i="46"/>
  <c r="AK96" i="46"/>
  <c r="AJ96" i="46"/>
  <c r="AH96" i="46"/>
  <c r="AG96" i="46"/>
  <c r="AE96" i="46"/>
  <c r="AB96" i="46"/>
  <c r="AA96" i="46"/>
  <c r="Q96" i="46"/>
  <c r="N96" i="46"/>
  <c r="K96" i="46"/>
  <c r="H96" i="46"/>
  <c r="AT95" i="46"/>
  <c r="AS95" i="46"/>
  <c r="AQ95" i="46"/>
  <c r="AP95" i="46"/>
  <c r="AN95" i="46"/>
  <c r="AM95" i="46"/>
  <c r="AK95" i="46"/>
  <c r="AJ95" i="46"/>
  <c r="AH95" i="46"/>
  <c r="AG95" i="46"/>
  <c r="AE95" i="46"/>
  <c r="AB95" i="46"/>
  <c r="AA95" i="46"/>
  <c r="V95" i="46"/>
  <c r="T95" i="46"/>
  <c r="Q95" i="46"/>
  <c r="N95" i="46"/>
  <c r="K95" i="46"/>
  <c r="H95" i="46"/>
  <c r="AT94" i="46"/>
  <c r="AS94" i="46"/>
  <c r="AP94" i="46"/>
  <c r="AN94" i="46"/>
  <c r="AM94" i="46"/>
  <c r="AK94" i="46"/>
  <c r="AJ94" i="46"/>
  <c r="AH94" i="46"/>
  <c r="AG94" i="46"/>
  <c r="AE94" i="46"/>
  <c r="AB94" i="46"/>
  <c r="AA94" i="46"/>
  <c r="V94" i="46"/>
  <c r="T94" i="46"/>
  <c r="Q94" i="46"/>
  <c r="N94" i="46"/>
  <c r="K94" i="46"/>
  <c r="H94" i="46"/>
  <c r="AT93" i="46"/>
  <c r="AS93" i="46"/>
  <c r="AQ93" i="46"/>
  <c r="AP93" i="46"/>
  <c r="AN93" i="46"/>
  <c r="AM93" i="46"/>
  <c r="AK93" i="46"/>
  <c r="AJ93" i="46"/>
  <c r="AH93" i="46"/>
  <c r="AG93" i="46"/>
  <c r="AE93" i="46"/>
  <c r="AB93" i="46"/>
  <c r="AA93" i="46"/>
  <c r="V93" i="46"/>
  <c r="T93" i="46"/>
  <c r="Q93" i="46"/>
  <c r="N93" i="46"/>
  <c r="K93" i="46"/>
  <c r="H93" i="46"/>
  <c r="BQ123" i="41"/>
  <c r="BU123" i="41" s="1"/>
  <c r="BQ122" i="41"/>
  <c r="BU122" i="41" s="1"/>
  <c r="P122" i="41" s="1"/>
  <c r="BQ121" i="41"/>
  <c r="BX121" i="41" s="1"/>
  <c r="AD121" i="41" s="1"/>
  <c r="BQ120" i="41"/>
  <c r="BX120" i="41" s="1"/>
  <c r="AD120" i="41" s="1"/>
  <c r="BQ119" i="41"/>
  <c r="BX119" i="41" s="1"/>
  <c r="AD119" i="41" s="1"/>
  <c r="BQ118" i="41"/>
  <c r="BU118" i="41" s="1"/>
  <c r="P118" i="41" s="1"/>
  <c r="BQ117" i="41"/>
  <c r="BX117" i="41" s="1"/>
  <c r="AD117" i="41" s="1"/>
  <c r="BQ116" i="41"/>
  <c r="BT116" i="41" s="1"/>
  <c r="M116" i="41" s="1"/>
  <c r="BQ115" i="41"/>
  <c r="BU115" i="41" s="1"/>
  <c r="P115" i="41" s="1"/>
  <c r="BQ114" i="41"/>
  <c r="BQ113" i="41"/>
  <c r="BQ112" i="41"/>
  <c r="BQ103" i="41"/>
  <c r="AT103" i="41"/>
  <c r="AS103" i="41"/>
  <c r="AP103" i="41"/>
  <c r="AN103" i="41"/>
  <c r="AM103" i="41"/>
  <c r="AK103" i="41"/>
  <c r="AJ103" i="41"/>
  <c r="AB103" i="41"/>
  <c r="AA103" i="41"/>
  <c r="V103" i="41"/>
  <c r="T103" i="41"/>
  <c r="Q103" i="41"/>
  <c r="N103" i="41"/>
  <c r="K103" i="41"/>
  <c r="H103" i="41"/>
  <c r="BQ102" i="41"/>
  <c r="AT102" i="41"/>
  <c r="AS102" i="41"/>
  <c r="AP102" i="41"/>
  <c r="AN102" i="41"/>
  <c r="AM102" i="41"/>
  <c r="AJ102" i="41"/>
  <c r="AB102" i="41"/>
  <c r="AA102" i="41"/>
  <c r="Q102" i="41"/>
  <c r="N102" i="41"/>
  <c r="K102" i="41"/>
  <c r="H102" i="41"/>
  <c r="BQ101" i="41"/>
  <c r="AT101" i="41"/>
  <c r="AS101" i="41"/>
  <c r="AP101" i="41"/>
  <c r="AN101" i="41"/>
  <c r="AM101" i="41"/>
  <c r="AJ101" i="41"/>
  <c r="AE101" i="41"/>
  <c r="AB101" i="41"/>
  <c r="AA101" i="41"/>
  <c r="Q101" i="41"/>
  <c r="N101" i="41"/>
  <c r="K101" i="41"/>
  <c r="H101" i="41"/>
  <c r="BQ100" i="41"/>
  <c r="AT100" i="41"/>
  <c r="AS100" i="41"/>
  <c r="AQ100" i="41"/>
  <c r="AP100" i="41"/>
  <c r="AN100" i="41"/>
  <c r="AM100" i="41"/>
  <c r="AJ100" i="41"/>
  <c r="AH100" i="41"/>
  <c r="AG100" i="41"/>
  <c r="AE100" i="41"/>
  <c r="AB100" i="41"/>
  <c r="AA100" i="41"/>
  <c r="Q100" i="41"/>
  <c r="N100" i="41"/>
  <c r="K100" i="41"/>
  <c r="H100" i="41"/>
  <c r="BQ99" i="41"/>
  <c r="AT99" i="41"/>
  <c r="AS99" i="41"/>
  <c r="AP99" i="41"/>
  <c r="AN99" i="41"/>
  <c r="AM99" i="41"/>
  <c r="AJ99" i="41"/>
  <c r="AH99" i="41"/>
  <c r="AG99" i="41"/>
  <c r="AE99" i="41"/>
  <c r="AB99" i="41"/>
  <c r="AA99" i="41"/>
  <c r="Q99" i="41"/>
  <c r="N99" i="41"/>
  <c r="K99" i="41"/>
  <c r="H99" i="41"/>
  <c r="BQ98" i="41"/>
  <c r="AT98" i="41"/>
  <c r="AS98" i="41"/>
  <c r="AQ98" i="41"/>
  <c r="AP98" i="41"/>
  <c r="AN98" i="41"/>
  <c r="AM98" i="41"/>
  <c r="AK98" i="41"/>
  <c r="AJ98" i="41"/>
  <c r="AH98" i="41"/>
  <c r="AG98" i="41"/>
  <c r="AE98" i="41"/>
  <c r="AB98" i="41"/>
  <c r="AA98" i="41"/>
  <c r="V98" i="41"/>
  <c r="T98" i="41"/>
  <c r="Q98" i="41"/>
  <c r="N98" i="41"/>
  <c r="K98" i="41"/>
  <c r="H98" i="41"/>
  <c r="BQ97" i="41"/>
  <c r="BU97" i="41" s="1"/>
  <c r="P97" i="41" s="1"/>
  <c r="AT97" i="41"/>
  <c r="AS97" i="41"/>
  <c r="AQ97" i="41"/>
  <c r="AP97" i="41"/>
  <c r="AN97" i="41"/>
  <c r="AM97" i="41"/>
  <c r="AK97" i="41"/>
  <c r="AJ97" i="41"/>
  <c r="AH97" i="41"/>
  <c r="AG97" i="41"/>
  <c r="AE97" i="41"/>
  <c r="AB97" i="41"/>
  <c r="AA97" i="41"/>
  <c r="V97" i="41"/>
  <c r="T97" i="41"/>
  <c r="Q97" i="41"/>
  <c r="N97" i="41"/>
  <c r="K97" i="41"/>
  <c r="H97" i="41"/>
  <c r="BQ96" i="41"/>
  <c r="BU96" i="41" s="1"/>
  <c r="P96" i="41" s="1"/>
  <c r="AT96" i="41"/>
  <c r="AS96" i="41"/>
  <c r="AQ96" i="41"/>
  <c r="AP96" i="41"/>
  <c r="AN96" i="41"/>
  <c r="AM96" i="41"/>
  <c r="AK96" i="41"/>
  <c r="AJ96" i="41"/>
  <c r="AH96" i="41"/>
  <c r="AG96" i="41"/>
  <c r="AE96" i="41"/>
  <c r="AB96" i="41"/>
  <c r="AA96" i="41"/>
  <c r="Q96" i="41"/>
  <c r="N96" i="41"/>
  <c r="K96" i="41"/>
  <c r="H96" i="41"/>
  <c r="BQ95" i="41"/>
  <c r="BW95" i="41" s="1"/>
  <c r="U95" i="41" s="1"/>
  <c r="AT95" i="41"/>
  <c r="AS95" i="41"/>
  <c r="AQ95" i="41"/>
  <c r="AP95" i="41"/>
  <c r="AN95" i="41"/>
  <c r="AM95" i="41"/>
  <c r="AK95" i="41"/>
  <c r="AJ95" i="41"/>
  <c r="AH95" i="41"/>
  <c r="AG95" i="41"/>
  <c r="AE95" i="41"/>
  <c r="AB95" i="41"/>
  <c r="AA95" i="41"/>
  <c r="V95" i="41"/>
  <c r="T95" i="41"/>
  <c r="Q95" i="41"/>
  <c r="N95" i="41"/>
  <c r="K95" i="41"/>
  <c r="H95" i="41"/>
  <c r="BQ94" i="41"/>
  <c r="BW94" i="41" s="1"/>
  <c r="U94" i="41" s="1"/>
  <c r="AT94" i="41"/>
  <c r="AS94" i="41"/>
  <c r="AP94" i="41"/>
  <c r="AN94" i="41"/>
  <c r="AM94" i="41"/>
  <c r="AK94" i="41"/>
  <c r="AJ94" i="41"/>
  <c r="AH94" i="41"/>
  <c r="AG94" i="41"/>
  <c r="AE94" i="41"/>
  <c r="AB94" i="41"/>
  <c r="AA94" i="41"/>
  <c r="V94" i="41"/>
  <c r="T94" i="41"/>
  <c r="Q94" i="41"/>
  <c r="N94" i="41"/>
  <c r="K94" i="41"/>
  <c r="H94" i="41"/>
  <c r="BQ93" i="41"/>
  <c r="BW93" i="41" s="1"/>
  <c r="U93" i="41" s="1"/>
  <c r="AT93" i="41"/>
  <c r="AS93" i="41"/>
  <c r="AQ93" i="41"/>
  <c r="AP93" i="41"/>
  <c r="AN93" i="41"/>
  <c r="AM93" i="41"/>
  <c r="AK93" i="41"/>
  <c r="AJ93" i="41"/>
  <c r="AH93" i="41"/>
  <c r="AG93" i="41"/>
  <c r="AE93" i="41"/>
  <c r="AB93" i="41"/>
  <c r="AA93" i="41"/>
  <c r="V93" i="41"/>
  <c r="T93" i="41"/>
  <c r="Q93" i="41"/>
  <c r="N93" i="41"/>
  <c r="K93" i="41"/>
  <c r="H93" i="41"/>
  <c r="AT103" i="45"/>
  <c r="AS103" i="45"/>
  <c r="AQ103" i="45"/>
  <c r="AQ103" i="46" s="1"/>
  <c r="AP103" i="45"/>
  <c r="AN103" i="45"/>
  <c r="AM103" i="45"/>
  <c r="AK103" i="45"/>
  <c r="AJ103" i="45"/>
  <c r="AH103" i="45"/>
  <c r="AH103" i="46" s="1"/>
  <c r="AG103" i="45"/>
  <c r="AG103" i="46" s="1"/>
  <c r="AE103" i="45"/>
  <c r="AE103" i="46" s="1"/>
  <c r="AD103" i="45"/>
  <c r="AB103" i="45"/>
  <c r="AA103" i="45"/>
  <c r="Y103" i="45"/>
  <c r="Y103" i="46" s="1"/>
  <c r="X103" i="45"/>
  <c r="X103" i="46" s="1"/>
  <c r="V103" i="45"/>
  <c r="U103" i="45"/>
  <c r="T103" i="45"/>
  <c r="S103" i="45"/>
  <c r="Q103" i="45"/>
  <c r="P103" i="45"/>
  <c r="N103" i="45"/>
  <c r="M103" i="45"/>
  <c r="K103" i="45"/>
  <c r="J103" i="45"/>
  <c r="AT102" i="45"/>
  <c r="AS102" i="45"/>
  <c r="AQ102" i="45"/>
  <c r="AQ102" i="46" s="1"/>
  <c r="AP102" i="45"/>
  <c r="AN102" i="45"/>
  <c r="AM102" i="45"/>
  <c r="AK102" i="45"/>
  <c r="AK102" i="46" s="1"/>
  <c r="AJ102" i="45"/>
  <c r="AH102" i="45"/>
  <c r="AH102" i="46" s="1"/>
  <c r="AG102" i="45"/>
  <c r="AG102" i="46" s="1"/>
  <c r="AE102" i="45"/>
  <c r="AE102" i="46" s="1"/>
  <c r="AD102" i="45"/>
  <c r="AB102" i="45"/>
  <c r="AA102" i="45"/>
  <c r="Y102" i="45"/>
  <c r="Y102" i="46" s="1"/>
  <c r="X102" i="45"/>
  <c r="X102" i="46" s="1"/>
  <c r="V102" i="45"/>
  <c r="V102" i="46" s="1"/>
  <c r="U102" i="45"/>
  <c r="T102" i="45"/>
  <c r="T102" i="46" s="1"/>
  <c r="S102" i="45"/>
  <c r="Q102" i="45"/>
  <c r="P102" i="45"/>
  <c r="N102" i="45"/>
  <c r="M102" i="45"/>
  <c r="K102" i="45"/>
  <c r="J102" i="45"/>
  <c r="AT101" i="45"/>
  <c r="AS101" i="45"/>
  <c r="AQ101" i="45"/>
  <c r="AQ101" i="46" s="1"/>
  <c r="AP101" i="45"/>
  <c r="AN101" i="45"/>
  <c r="AM101" i="45"/>
  <c r="AK101" i="45"/>
  <c r="AK101" i="46" s="1"/>
  <c r="AJ101" i="45"/>
  <c r="AH101" i="45"/>
  <c r="AH101" i="46" s="1"/>
  <c r="AG101" i="45"/>
  <c r="AG101" i="46" s="1"/>
  <c r="AE101" i="45"/>
  <c r="AD101" i="45"/>
  <c r="AB101" i="45"/>
  <c r="AA101" i="45"/>
  <c r="Y101" i="45"/>
  <c r="Y101" i="46" s="1"/>
  <c r="X101" i="45"/>
  <c r="X101" i="46" s="1"/>
  <c r="V101" i="45"/>
  <c r="V101" i="46" s="1"/>
  <c r="U101" i="45"/>
  <c r="T101" i="45"/>
  <c r="T101" i="46" s="1"/>
  <c r="S101" i="45"/>
  <c r="Q101" i="45"/>
  <c r="P101" i="45"/>
  <c r="N101" i="45"/>
  <c r="M101" i="45"/>
  <c r="K101" i="45"/>
  <c r="J101" i="45"/>
  <c r="AT100" i="45"/>
  <c r="AS100" i="45"/>
  <c r="AQ100" i="45"/>
  <c r="AP100" i="45"/>
  <c r="AN100" i="45"/>
  <c r="AM100" i="45"/>
  <c r="AK100" i="45"/>
  <c r="AK100" i="46" s="1"/>
  <c r="AJ100" i="45"/>
  <c r="AH100" i="45"/>
  <c r="AG100" i="45"/>
  <c r="AE100" i="45"/>
  <c r="AD100" i="45"/>
  <c r="AB100" i="45"/>
  <c r="AA100" i="45"/>
  <c r="Y100" i="45"/>
  <c r="Y100" i="46" s="1"/>
  <c r="X100" i="45"/>
  <c r="X100" i="46" s="1"/>
  <c r="V100" i="45"/>
  <c r="V100" i="46" s="1"/>
  <c r="U100" i="45"/>
  <c r="T100" i="45"/>
  <c r="T100" i="46" s="1"/>
  <c r="S100" i="45"/>
  <c r="Q100" i="45"/>
  <c r="P100" i="45"/>
  <c r="N100" i="45"/>
  <c r="M100" i="45"/>
  <c r="K100" i="45"/>
  <c r="J100" i="45"/>
  <c r="AT99" i="45"/>
  <c r="AS99" i="45"/>
  <c r="AQ99" i="45"/>
  <c r="AQ99" i="46" s="1"/>
  <c r="AP99" i="45"/>
  <c r="AN99" i="45"/>
  <c r="AM99" i="45"/>
  <c r="AK99" i="45"/>
  <c r="AK99" i="46" s="1"/>
  <c r="AJ99" i="45"/>
  <c r="AH99" i="45"/>
  <c r="AG99" i="45"/>
  <c r="AE99" i="45"/>
  <c r="AD99" i="45"/>
  <c r="AB99" i="45"/>
  <c r="AA99" i="45"/>
  <c r="Y99" i="45"/>
  <c r="Y99" i="46" s="1"/>
  <c r="X99" i="45"/>
  <c r="X99" i="46" s="1"/>
  <c r="V99" i="45"/>
  <c r="V99" i="46" s="1"/>
  <c r="U99" i="45"/>
  <c r="T99" i="45"/>
  <c r="T99" i="46" s="1"/>
  <c r="S99" i="45"/>
  <c r="Q99" i="45"/>
  <c r="P99" i="45"/>
  <c r="N99" i="45"/>
  <c r="M99" i="45"/>
  <c r="K99" i="45"/>
  <c r="J99" i="45"/>
  <c r="AT98" i="45"/>
  <c r="AS98" i="45"/>
  <c r="AQ98" i="45"/>
  <c r="AP98" i="45"/>
  <c r="AN98" i="45"/>
  <c r="AM98" i="45"/>
  <c r="AK98" i="45"/>
  <c r="AJ98" i="45"/>
  <c r="AH98" i="45"/>
  <c r="AG98" i="45"/>
  <c r="AE98" i="45"/>
  <c r="AD98" i="45"/>
  <c r="AB98" i="45"/>
  <c r="AA98" i="45"/>
  <c r="Y98" i="45"/>
  <c r="Y98" i="46" s="1"/>
  <c r="X98" i="45"/>
  <c r="X98" i="46" s="1"/>
  <c r="V98" i="45"/>
  <c r="U98" i="45"/>
  <c r="T98" i="45"/>
  <c r="S98" i="45"/>
  <c r="Q98" i="45"/>
  <c r="P98" i="45"/>
  <c r="N98" i="45"/>
  <c r="M98" i="45"/>
  <c r="K98" i="45"/>
  <c r="J98" i="45"/>
  <c r="AT97" i="45"/>
  <c r="AT116" i="45" s="1"/>
  <c r="AS97" i="45"/>
  <c r="AS116" i="45" s="1"/>
  <c r="AQ97" i="45"/>
  <c r="AQ116" i="45" s="1"/>
  <c r="AR116" i="45" s="1"/>
  <c r="AP97" i="45"/>
  <c r="AP116" i="45" s="1"/>
  <c r="AN97" i="45"/>
  <c r="AN116" i="45" s="1"/>
  <c r="AM97" i="45"/>
  <c r="AM116" i="45" s="1"/>
  <c r="AK97" i="45"/>
  <c r="AK116" i="45" s="1"/>
  <c r="AJ97" i="45"/>
  <c r="AJ116" i="45" s="1"/>
  <c r="AH97" i="45"/>
  <c r="AH116" i="45" s="1"/>
  <c r="AG97" i="45"/>
  <c r="AG116" i="45" s="1"/>
  <c r="AE97" i="45"/>
  <c r="AE116" i="45" s="1"/>
  <c r="AF116" i="45" s="1"/>
  <c r="AD97" i="45"/>
  <c r="AD116" i="45" s="1"/>
  <c r="AB97" i="45"/>
  <c r="AB116" i="45" s="1"/>
  <c r="AA97" i="45"/>
  <c r="AA116" i="45" s="1"/>
  <c r="Y97" i="45"/>
  <c r="X97" i="45"/>
  <c r="V97" i="45"/>
  <c r="V116" i="45" s="1"/>
  <c r="U97" i="45"/>
  <c r="U116" i="45" s="1"/>
  <c r="T97" i="45"/>
  <c r="T116" i="45" s="1"/>
  <c r="S97" i="45"/>
  <c r="S116" i="45" s="1"/>
  <c r="Q97" i="45"/>
  <c r="Q116" i="45" s="1"/>
  <c r="P97" i="45"/>
  <c r="P116" i="45" s="1"/>
  <c r="N97" i="45"/>
  <c r="N116" i="45" s="1"/>
  <c r="M97" i="45"/>
  <c r="M116" i="45" s="1"/>
  <c r="K97" i="45"/>
  <c r="K116" i="45" s="1"/>
  <c r="L116" i="45" s="1"/>
  <c r="J97" i="45"/>
  <c r="J116" i="45" s="1"/>
  <c r="AT96" i="45"/>
  <c r="AT115" i="45" s="1"/>
  <c r="AS96" i="45"/>
  <c r="AS115" i="45" s="1"/>
  <c r="AQ96" i="45"/>
  <c r="AQ115" i="45" s="1"/>
  <c r="AP96" i="45"/>
  <c r="AP115" i="45" s="1"/>
  <c r="AN96" i="45"/>
  <c r="AN115" i="45" s="1"/>
  <c r="AM96" i="45"/>
  <c r="AM115" i="45" s="1"/>
  <c r="AK96" i="45"/>
  <c r="AK115" i="45" s="1"/>
  <c r="AL115" i="45" s="1"/>
  <c r="AJ96" i="45"/>
  <c r="AJ115" i="45" s="1"/>
  <c r="AH96" i="45"/>
  <c r="AH115" i="45" s="1"/>
  <c r="AG96" i="45"/>
  <c r="AG115" i="45" s="1"/>
  <c r="AE96" i="45"/>
  <c r="AE115" i="45" s="1"/>
  <c r="AD96" i="45"/>
  <c r="AD115" i="45" s="1"/>
  <c r="AB96" i="45"/>
  <c r="AB115" i="45" s="1"/>
  <c r="AA96" i="45"/>
  <c r="AA115" i="45" s="1"/>
  <c r="Y96" i="45"/>
  <c r="X96" i="45"/>
  <c r="V96" i="45"/>
  <c r="U96" i="45"/>
  <c r="U115" i="45" s="1"/>
  <c r="T96" i="45"/>
  <c r="S96" i="45"/>
  <c r="S115" i="45" s="1"/>
  <c r="Q96" i="45"/>
  <c r="Q115" i="45" s="1"/>
  <c r="R115" i="45" s="1"/>
  <c r="P96" i="45"/>
  <c r="P115" i="45" s="1"/>
  <c r="N96" i="45"/>
  <c r="N115" i="45" s="1"/>
  <c r="M96" i="45"/>
  <c r="M115" i="45" s="1"/>
  <c r="K96" i="45"/>
  <c r="K115" i="45" s="1"/>
  <c r="J96" i="45"/>
  <c r="J115" i="45" s="1"/>
  <c r="AT95" i="45"/>
  <c r="AT114" i="45" s="1"/>
  <c r="AS95" i="45"/>
  <c r="AS114" i="45" s="1"/>
  <c r="AQ95" i="45"/>
  <c r="AQ114" i="45" s="1"/>
  <c r="AP95" i="45"/>
  <c r="AP114" i="45" s="1"/>
  <c r="AN95" i="45"/>
  <c r="AN114" i="45" s="1"/>
  <c r="AM95" i="45"/>
  <c r="AM114" i="45" s="1"/>
  <c r="AK95" i="45"/>
  <c r="AK114" i="45" s="1"/>
  <c r="AL114" i="45" s="1"/>
  <c r="AJ95" i="45"/>
  <c r="AJ114" i="45" s="1"/>
  <c r="AH95" i="45"/>
  <c r="AH114" i="45" s="1"/>
  <c r="AG95" i="45"/>
  <c r="AG114" i="45" s="1"/>
  <c r="AE95" i="45"/>
  <c r="AE114" i="45" s="1"/>
  <c r="AD95" i="45"/>
  <c r="AD114" i="45" s="1"/>
  <c r="AB95" i="45"/>
  <c r="AB114" i="45" s="1"/>
  <c r="AA95" i="45"/>
  <c r="AA114" i="45" s="1"/>
  <c r="Y95" i="45"/>
  <c r="X95" i="45"/>
  <c r="V95" i="45"/>
  <c r="V114" i="45" s="1"/>
  <c r="U95" i="45"/>
  <c r="U114" i="45" s="1"/>
  <c r="T95" i="45"/>
  <c r="T114" i="45" s="1"/>
  <c r="W114" i="45" s="1"/>
  <c r="S95" i="45"/>
  <c r="S114" i="45" s="1"/>
  <c r="Q95" i="45"/>
  <c r="Q114" i="45" s="1"/>
  <c r="P95" i="45"/>
  <c r="P114" i="45" s="1"/>
  <c r="N95" i="45"/>
  <c r="N114" i="45" s="1"/>
  <c r="M95" i="45"/>
  <c r="M114" i="45" s="1"/>
  <c r="K95" i="45"/>
  <c r="K114" i="45" s="1"/>
  <c r="J95" i="45"/>
  <c r="J114" i="45" s="1"/>
  <c r="AT94" i="45"/>
  <c r="AT113" i="45" s="1"/>
  <c r="AS94" i="45"/>
  <c r="AS113" i="45" s="1"/>
  <c r="AQ94" i="45"/>
  <c r="AP94" i="45"/>
  <c r="AP113" i="45" s="1"/>
  <c r="AN94" i="45"/>
  <c r="AN113" i="45" s="1"/>
  <c r="AM94" i="45"/>
  <c r="AM113" i="45" s="1"/>
  <c r="AK94" i="45"/>
  <c r="AK113" i="45" s="1"/>
  <c r="AJ94" i="45"/>
  <c r="AJ113" i="45" s="1"/>
  <c r="AH94" i="45"/>
  <c r="AH113" i="45" s="1"/>
  <c r="AG94" i="45"/>
  <c r="AG113" i="45" s="1"/>
  <c r="AE94" i="45"/>
  <c r="AE113" i="45" s="1"/>
  <c r="AD94" i="45"/>
  <c r="AD113" i="45" s="1"/>
  <c r="AB94" i="45"/>
  <c r="AB113" i="45" s="1"/>
  <c r="AA94" i="45"/>
  <c r="AA113" i="45" s="1"/>
  <c r="Y94" i="45"/>
  <c r="X94" i="45"/>
  <c r="V94" i="45"/>
  <c r="V113" i="45" s="1"/>
  <c r="U94" i="45"/>
  <c r="U113" i="45" s="1"/>
  <c r="T94" i="45"/>
  <c r="T113" i="45" s="1"/>
  <c r="S94" i="45"/>
  <c r="S113" i="45" s="1"/>
  <c r="Q94" i="45"/>
  <c r="Q113" i="45" s="1"/>
  <c r="P94" i="45"/>
  <c r="P113" i="45" s="1"/>
  <c r="N94" i="45"/>
  <c r="N113" i="45" s="1"/>
  <c r="M94" i="45"/>
  <c r="M113" i="45" s="1"/>
  <c r="K94" i="45"/>
  <c r="K113" i="45" s="1"/>
  <c r="J94" i="45"/>
  <c r="J113" i="45" s="1"/>
  <c r="AT93" i="45"/>
  <c r="AT112" i="45" s="1"/>
  <c r="AS93" i="45"/>
  <c r="AS112" i="45" s="1"/>
  <c r="AQ93" i="45"/>
  <c r="AQ112" i="45" s="1"/>
  <c r="AP93" i="45"/>
  <c r="AP112" i="45" s="1"/>
  <c r="AN93" i="45"/>
  <c r="AN112" i="45" s="1"/>
  <c r="AM93" i="45"/>
  <c r="AM112" i="45" s="1"/>
  <c r="AK93" i="45"/>
  <c r="AK112" i="45" s="1"/>
  <c r="AJ93" i="45"/>
  <c r="AJ112" i="45" s="1"/>
  <c r="AH93" i="45"/>
  <c r="AH112" i="45" s="1"/>
  <c r="AG93" i="45"/>
  <c r="AG112" i="45" s="1"/>
  <c r="AE93" i="45"/>
  <c r="AE112" i="45" s="1"/>
  <c r="AD93" i="45"/>
  <c r="AD112" i="45" s="1"/>
  <c r="AB93" i="45"/>
  <c r="AB112" i="45" s="1"/>
  <c r="AA93" i="45"/>
  <c r="AA112" i="45" s="1"/>
  <c r="Y93" i="45"/>
  <c r="X93" i="45"/>
  <c r="V93" i="45"/>
  <c r="V112" i="45" s="1"/>
  <c r="U93" i="45"/>
  <c r="U112" i="45" s="1"/>
  <c r="T93" i="45"/>
  <c r="T112" i="45" s="1"/>
  <c r="S93" i="45"/>
  <c r="S112" i="45" s="1"/>
  <c r="Q93" i="45"/>
  <c r="Q112" i="45" s="1"/>
  <c r="P93" i="45"/>
  <c r="P112" i="45" s="1"/>
  <c r="N93" i="45"/>
  <c r="N112" i="45" s="1"/>
  <c r="M93" i="45"/>
  <c r="M112" i="45" s="1"/>
  <c r="K93" i="45"/>
  <c r="K112" i="45" s="1"/>
  <c r="J93" i="45"/>
  <c r="J112" i="45" s="1"/>
  <c r="H103" i="45"/>
  <c r="G103" i="45"/>
  <c r="H102" i="45"/>
  <c r="G102" i="45"/>
  <c r="H101" i="45"/>
  <c r="G101" i="45"/>
  <c r="H100" i="45"/>
  <c r="G100" i="45"/>
  <c r="H99" i="45"/>
  <c r="G99" i="45"/>
  <c r="H98" i="45"/>
  <c r="G98" i="45"/>
  <c r="H97" i="45"/>
  <c r="H116" i="45" s="1"/>
  <c r="G97" i="45"/>
  <c r="G116" i="45" s="1"/>
  <c r="H96" i="45"/>
  <c r="H115" i="45" s="1"/>
  <c r="G96" i="45"/>
  <c r="G115" i="45" s="1"/>
  <c r="H95" i="45"/>
  <c r="H114" i="45" s="1"/>
  <c r="G95" i="45"/>
  <c r="G114" i="45" s="1"/>
  <c r="H94" i="45"/>
  <c r="H113" i="45" s="1"/>
  <c r="G94" i="45"/>
  <c r="G113" i="45" s="1"/>
  <c r="H93" i="45"/>
  <c r="H112" i="45" s="1"/>
  <c r="G93" i="45"/>
  <c r="G112" i="45" s="1"/>
  <c r="BQ123" i="46"/>
  <c r="BU123" i="46" s="1"/>
  <c r="BQ122" i="46"/>
  <c r="BU122" i="46" s="1"/>
  <c r="BQ121" i="46"/>
  <c r="BU121" i="46" s="1"/>
  <c r="BQ120" i="46"/>
  <c r="BQ119" i="46"/>
  <c r="BQ118" i="46"/>
  <c r="BQ117" i="46"/>
  <c r="BU117" i="46" s="1"/>
  <c r="P117" i="46" s="1"/>
  <c r="BQ116" i="46"/>
  <c r="BQ115" i="46"/>
  <c r="BQ114" i="46"/>
  <c r="AX104" i="45"/>
  <c r="AW104" i="45"/>
  <c r="AX103" i="45"/>
  <c r="AW103" i="45"/>
  <c r="BQ103" i="46" s="1"/>
  <c r="BU103" i="46" s="1"/>
  <c r="AX102" i="45"/>
  <c r="AW102" i="45"/>
  <c r="BQ102" i="46" s="1"/>
  <c r="BU102" i="46" s="1"/>
  <c r="AX101" i="45"/>
  <c r="AW101" i="45"/>
  <c r="BQ101" i="46" s="1"/>
  <c r="BU101" i="46" s="1"/>
  <c r="AX100" i="45"/>
  <c r="AW100" i="45"/>
  <c r="BQ100" i="46" s="1"/>
  <c r="BV100" i="46" s="1"/>
  <c r="AX99" i="45"/>
  <c r="AW99" i="45"/>
  <c r="BQ99" i="46" s="1"/>
  <c r="BU99" i="46" s="1"/>
  <c r="AX98" i="45"/>
  <c r="AW98" i="45"/>
  <c r="BQ98" i="46" s="1"/>
  <c r="BU98" i="46" s="1"/>
  <c r="AX97" i="45"/>
  <c r="AW97" i="45"/>
  <c r="BQ97" i="46" s="1"/>
  <c r="BU97" i="46" s="1"/>
  <c r="AX96" i="45"/>
  <c r="AW96" i="45"/>
  <c r="BQ96" i="46" s="1"/>
  <c r="BV96" i="46" s="1"/>
  <c r="AX95" i="45"/>
  <c r="AW95" i="45"/>
  <c r="BQ95" i="46" s="1"/>
  <c r="BU95" i="46" s="1"/>
  <c r="AX94" i="45"/>
  <c r="AW94" i="45"/>
  <c r="BQ94" i="46" s="1"/>
  <c r="AX93" i="45"/>
  <c r="AW93" i="45"/>
  <c r="BQ93" i="46" s="1"/>
  <c r="AT103" i="40"/>
  <c r="AS103" i="40"/>
  <c r="AQ103" i="40"/>
  <c r="AQ103" i="41" s="1"/>
  <c r="AP103" i="40"/>
  <c r="AN103" i="40"/>
  <c r="AM103" i="40"/>
  <c r="AK103" i="40"/>
  <c r="AJ103" i="40"/>
  <c r="AH103" i="40"/>
  <c r="AH103" i="41" s="1"/>
  <c r="AE103" i="40"/>
  <c r="AE103" i="41" s="1"/>
  <c r="AD103" i="40"/>
  <c r="AB103" i="40"/>
  <c r="AA103" i="40"/>
  <c r="Y103" i="40"/>
  <c r="Y103" i="41" s="1"/>
  <c r="X103" i="40"/>
  <c r="X103" i="41" s="1"/>
  <c r="V103" i="40"/>
  <c r="U103" i="40"/>
  <c r="T103" i="40"/>
  <c r="S103" i="40"/>
  <c r="AT102" i="40"/>
  <c r="AS102" i="40"/>
  <c r="AQ102" i="40"/>
  <c r="AQ102" i="41" s="1"/>
  <c r="AP102" i="40"/>
  <c r="AN102" i="40"/>
  <c r="AM102" i="40"/>
  <c r="AK102" i="40"/>
  <c r="AK102" i="41" s="1"/>
  <c r="AL102" i="41" s="1"/>
  <c r="AJ102" i="40"/>
  <c r="AH102" i="40"/>
  <c r="AH102" i="41" s="1"/>
  <c r="AE102" i="40"/>
  <c r="AE102" i="41" s="1"/>
  <c r="AD102" i="40"/>
  <c r="AB102" i="40"/>
  <c r="AA102" i="40"/>
  <c r="Y102" i="40"/>
  <c r="Y102" i="41" s="1"/>
  <c r="X102" i="40"/>
  <c r="X102" i="41" s="1"/>
  <c r="V102" i="40"/>
  <c r="V102" i="41" s="1"/>
  <c r="U102" i="40"/>
  <c r="T102" i="40"/>
  <c r="T102" i="41" s="1"/>
  <c r="S102" i="40"/>
  <c r="AT101" i="40"/>
  <c r="AS101" i="40"/>
  <c r="AQ101" i="40"/>
  <c r="AQ101" i="41" s="1"/>
  <c r="AP101" i="40"/>
  <c r="AN101" i="40"/>
  <c r="AM101" i="40"/>
  <c r="AK101" i="40"/>
  <c r="AK101" i="41" s="1"/>
  <c r="AJ101" i="40"/>
  <c r="AH101" i="40"/>
  <c r="AH101" i="41" s="1"/>
  <c r="AE101" i="40"/>
  <c r="AD101" i="40"/>
  <c r="AB101" i="40"/>
  <c r="AA101" i="40"/>
  <c r="Y101" i="40"/>
  <c r="Y101" i="41" s="1"/>
  <c r="X101" i="40"/>
  <c r="X101" i="41" s="1"/>
  <c r="V101" i="40"/>
  <c r="V101" i="41" s="1"/>
  <c r="U101" i="40"/>
  <c r="T101" i="40"/>
  <c r="T101" i="41" s="1"/>
  <c r="S101" i="40"/>
  <c r="AT100" i="40"/>
  <c r="AS100" i="40"/>
  <c r="AQ100" i="40"/>
  <c r="AP100" i="40"/>
  <c r="AN100" i="40"/>
  <c r="AM100" i="40"/>
  <c r="AK100" i="40"/>
  <c r="AK100" i="41" s="1"/>
  <c r="AJ100" i="40"/>
  <c r="AH100" i="40"/>
  <c r="AE100" i="40"/>
  <c r="AD100" i="40"/>
  <c r="AB100" i="40"/>
  <c r="AA100" i="40"/>
  <c r="Y100" i="40"/>
  <c r="Y100" i="41" s="1"/>
  <c r="X100" i="40"/>
  <c r="X100" i="41" s="1"/>
  <c r="V100" i="40"/>
  <c r="V100" i="41" s="1"/>
  <c r="U100" i="40"/>
  <c r="T100" i="40"/>
  <c r="T100" i="41" s="1"/>
  <c r="S100" i="40"/>
  <c r="AT99" i="40"/>
  <c r="AS99" i="40"/>
  <c r="AQ99" i="40"/>
  <c r="AQ99" i="41" s="1"/>
  <c r="AP99" i="40"/>
  <c r="AN99" i="40"/>
  <c r="AM99" i="40"/>
  <c r="AK99" i="40"/>
  <c r="AK99" i="41" s="1"/>
  <c r="AJ99" i="40"/>
  <c r="AH99" i="40"/>
  <c r="AE99" i="40"/>
  <c r="AD99" i="40"/>
  <c r="AB99" i="40"/>
  <c r="AA99" i="40"/>
  <c r="Y99" i="40"/>
  <c r="Y99" i="41" s="1"/>
  <c r="X99" i="40"/>
  <c r="X99" i="41" s="1"/>
  <c r="V99" i="40"/>
  <c r="V99" i="41" s="1"/>
  <c r="U99" i="40"/>
  <c r="T99" i="40"/>
  <c r="T99" i="41" s="1"/>
  <c r="S99" i="40"/>
  <c r="AT98" i="40"/>
  <c r="AS98" i="40"/>
  <c r="AQ98" i="40"/>
  <c r="AP98" i="40"/>
  <c r="AN98" i="40"/>
  <c r="AM98" i="40"/>
  <c r="AK98" i="40"/>
  <c r="AJ98" i="40"/>
  <c r="AH98" i="40"/>
  <c r="AE98" i="40"/>
  <c r="AD98" i="40"/>
  <c r="AB98" i="40"/>
  <c r="AA98" i="40"/>
  <c r="Y98" i="40"/>
  <c r="Y98" i="41" s="1"/>
  <c r="X98" i="40"/>
  <c r="X98" i="41" s="1"/>
  <c r="V98" i="40"/>
  <c r="U98" i="40"/>
  <c r="T98" i="40"/>
  <c r="S98" i="40"/>
  <c r="AT97" i="40"/>
  <c r="AT116" i="40" s="1"/>
  <c r="AS97" i="40"/>
  <c r="AS116" i="40" s="1"/>
  <c r="AQ97" i="40"/>
  <c r="AQ116" i="40" s="1"/>
  <c r="AP97" i="40"/>
  <c r="AP116" i="40" s="1"/>
  <c r="AN97" i="40"/>
  <c r="AN116" i="40" s="1"/>
  <c r="AM97" i="40"/>
  <c r="AM116" i="40" s="1"/>
  <c r="AK97" i="40"/>
  <c r="AK116" i="40" s="1"/>
  <c r="AJ97" i="40"/>
  <c r="AJ116" i="40" s="1"/>
  <c r="AH97" i="40"/>
  <c r="AH116" i="40" s="1"/>
  <c r="AE97" i="40"/>
  <c r="AE116" i="40" s="1"/>
  <c r="AD97" i="40"/>
  <c r="AD116" i="40" s="1"/>
  <c r="AB97" i="40"/>
  <c r="AB116" i="40" s="1"/>
  <c r="AA97" i="40"/>
  <c r="AA116" i="40" s="1"/>
  <c r="Y97" i="40"/>
  <c r="X97" i="40"/>
  <c r="X116" i="40" s="1"/>
  <c r="V97" i="40"/>
  <c r="V116" i="40" s="1"/>
  <c r="U97" i="40"/>
  <c r="U116" i="40" s="1"/>
  <c r="T97" i="40"/>
  <c r="T116" i="40" s="1"/>
  <c r="S97" i="40"/>
  <c r="S116" i="40" s="1"/>
  <c r="AT96" i="40"/>
  <c r="AT115" i="40" s="1"/>
  <c r="AS96" i="40"/>
  <c r="AS115" i="40" s="1"/>
  <c r="AQ96" i="40"/>
  <c r="AQ115" i="40" s="1"/>
  <c r="AP96" i="40"/>
  <c r="AP115" i="40" s="1"/>
  <c r="AN96" i="40"/>
  <c r="AN115" i="40" s="1"/>
  <c r="AM96" i="40"/>
  <c r="AM115" i="40" s="1"/>
  <c r="AK96" i="40"/>
  <c r="AK115" i="40" s="1"/>
  <c r="AJ96" i="40"/>
  <c r="AJ115" i="40" s="1"/>
  <c r="AH96" i="40"/>
  <c r="AH115" i="40" s="1"/>
  <c r="AE96" i="40"/>
  <c r="AE115" i="40" s="1"/>
  <c r="AD96" i="40"/>
  <c r="AD115" i="40" s="1"/>
  <c r="AB96" i="40"/>
  <c r="AB115" i="40" s="1"/>
  <c r="AA96" i="40"/>
  <c r="AA115" i="40" s="1"/>
  <c r="Y96" i="40"/>
  <c r="X96" i="40"/>
  <c r="V96" i="40"/>
  <c r="V115" i="40" s="1"/>
  <c r="U96" i="40"/>
  <c r="U115" i="40" s="1"/>
  <c r="T96" i="40"/>
  <c r="S96" i="40"/>
  <c r="S115" i="40" s="1"/>
  <c r="AT95" i="40"/>
  <c r="AT114" i="40" s="1"/>
  <c r="AS95" i="40"/>
  <c r="AS114" i="40" s="1"/>
  <c r="AQ95" i="40"/>
  <c r="AQ114" i="40" s="1"/>
  <c r="AP95" i="40"/>
  <c r="AP114" i="40" s="1"/>
  <c r="AN95" i="40"/>
  <c r="AN114" i="40" s="1"/>
  <c r="AM95" i="40"/>
  <c r="AM114" i="40" s="1"/>
  <c r="AK95" i="40"/>
  <c r="AK114" i="40" s="1"/>
  <c r="AJ95" i="40"/>
  <c r="AJ114" i="40" s="1"/>
  <c r="AH95" i="40"/>
  <c r="AH114" i="40" s="1"/>
  <c r="AE95" i="40"/>
  <c r="AE114" i="40" s="1"/>
  <c r="AD95" i="40"/>
  <c r="AD114" i="40" s="1"/>
  <c r="AB95" i="40"/>
  <c r="AB114" i="40" s="1"/>
  <c r="AA95" i="40"/>
  <c r="AA114" i="40" s="1"/>
  <c r="Y95" i="40"/>
  <c r="X95" i="40"/>
  <c r="V95" i="40"/>
  <c r="V114" i="40" s="1"/>
  <c r="U95" i="40"/>
  <c r="U114" i="40" s="1"/>
  <c r="T95" i="40"/>
  <c r="T114" i="40" s="1"/>
  <c r="S95" i="40"/>
  <c r="S114" i="40" s="1"/>
  <c r="AT94" i="40"/>
  <c r="AT113" i="40" s="1"/>
  <c r="AS94" i="40"/>
  <c r="AS113" i="40" s="1"/>
  <c r="AQ94" i="40"/>
  <c r="AP94" i="40"/>
  <c r="AP113" i="40" s="1"/>
  <c r="AN94" i="40"/>
  <c r="AN113" i="40" s="1"/>
  <c r="AM94" i="40"/>
  <c r="AM113" i="40" s="1"/>
  <c r="AK94" i="40"/>
  <c r="AK113" i="40" s="1"/>
  <c r="AJ94" i="40"/>
  <c r="AJ113" i="40" s="1"/>
  <c r="AH94" i="40"/>
  <c r="AH113" i="40" s="1"/>
  <c r="AE94" i="40"/>
  <c r="AE113" i="40" s="1"/>
  <c r="AD94" i="40"/>
  <c r="AD113" i="40" s="1"/>
  <c r="AB94" i="40"/>
  <c r="AB113" i="40" s="1"/>
  <c r="AA94" i="40"/>
  <c r="AA113" i="40" s="1"/>
  <c r="Y94" i="40"/>
  <c r="X94" i="40"/>
  <c r="V94" i="40"/>
  <c r="V113" i="40" s="1"/>
  <c r="U94" i="40"/>
  <c r="U113" i="40" s="1"/>
  <c r="T94" i="40"/>
  <c r="T113" i="40" s="1"/>
  <c r="S94" i="40"/>
  <c r="AT93" i="40"/>
  <c r="AT112" i="40" s="1"/>
  <c r="AS93" i="40"/>
  <c r="AS112" i="40" s="1"/>
  <c r="AQ93" i="40"/>
  <c r="AQ112" i="40" s="1"/>
  <c r="AP93" i="40"/>
  <c r="AP112" i="40" s="1"/>
  <c r="AN93" i="40"/>
  <c r="AN112" i="40" s="1"/>
  <c r="AM93" i="40"/>
  <c r="AM112" i="40" s="1"/>
  <c r="AK93" i="40"/>
  <c r="AK112" i="40" s="1"/>
  <c r="AJ93" i="40"/>
  <c r="AJ112" i="40" s="1"/>
  <c r="AH93" i="40"/>
  <c r="AH112" i="40" s="1"/>
  <c r="AE93" i="40"/>
  <c r="AE112" i="40" s="1"/>
  <c r="AD93" i="40"/>
  <c r="AD112" i="40" s="1"/>
  <c r="AB93" i="40"/>
  <c r="AB112" i="40" s="1"/>
  <c r="AA93" i="40"/>
  <c r="AA112" i="40" s="1"/>
  <c r="Y93" i="40"/>
  <c r="X93" i="40"/>
  <c r="X93" i="41" s="1"/>
  <c r="V93" i="40"/>
  <c r="V112" i="40" s="1"/>
  <c r="U93" i="40"/>
  <c r="U112" i="40" s="1"/>
  <c r="T93" i="40"/>
  <c r="T112" i="40" s="1"/>
  <c r="S93" i="40"/>
  <c r="S112" i="40" s="1"/>
  <c r="Q103" i="40"/>
  <c r="P103" i="40"/>
  <c r="N103" i="40"/>
  <c r="M103" i="40"/>
  <c r="Q102" i="40"/>
  <c r="P102" i="40"/>
  <c r="N102" i="40"/>
  <c r="M102" i="40"/>
  <c r="Q101" i="40"/>
  <c r="P101" i="40"/>
  <c r="N101" i="40"/>
  <c r="M101" i="40"/>
  <c r="Q100" i="40"/>
  <c r="P100" i="40"/>
  <c r="N100" i="40"/>
  <c r="M100" i="40"/>
  <c r="Q99" i="40"/>
  <c r="P99" i="40"/>
  <c r="N99" i="40"/>
  <c r="M99" i="40"/>
  <c r="Q98" i="40"/>
  <c r="P98" i="40"/>
  <c r="N98" i="40"/>
  <c r="M98" i="40"/>
  <c r="Q97" i="40"/>
  <c r="Q116" i="40" s="1"/>
  <c r="P97" i="40"/>
  <c r="P116" i="40" s="1"/>
  <c r="N97" i="40"/>
  <c r="N116" i="40" s="1"/>
  <c r="M97" i="40"/>
  <c r="Q96" i="40"/>
  <c r="Q115" i="40" s="1"/>
  <c r="P96" i="40"/>
  <c r="P115" i="40" s="1"/>
  <c r="N96" i="40"/>
  <c r="N115" i="40" s="1"/>
  <c r="M96" i="40"/>
  <c r="Q95" i="40"/>
  <c r="Q114" i="40" s="1"/>
  <c r="P95" i="40"/>
  <c r="P114" i="40" s="1"/>
  <c r="N95" i="40"/>
  <c r="N114" i="40" s="1"/>
  <c r="M95" i="40"/>
  <c r="Q94" i="40"/>
  <c r="Q113" i="40" s="1"/>
  <c r="P94" i="40"/>
  <c r="P113" i="40" s="1"/>
  <c r="N94" i="40"/>
  <c r="N113" i="40" s="1"/>
  <c r="M94" i="40"/>
  <c r="Q93" i="40"/>
  <c r="P93" i="40"/>
  <c r="P112" i="40" s="1"/>
  <c r="N93" i="40"/>
  <c r="N112" i="40" s="1"/>
  <c r="M93" i="40"/>
  <c r="M112" i="40" s="1"/>
  <c r="K103" i="40"/>
  <c r="J103" i="40"/>
  <c r="K102" i="40"/>
  <c r="J102" i="40"/>
  <c r="K101" i="40"/>
  <c r="J101" i="40"/>
  <c r="K100" i="40"/>
  <c r="J100" i="40"/>
  <c r="K99" i="40"/>
  <c r="J99" i="40"/>
  <c r="K98" i="40"/>
  <c r="J98" i="40"/>
  <c r="K97" i="40"/>
  <c r="K116" i="40" s="1"/>
  <c r="J97" i="40"/>
  <c r="J116" i="40" s="1"/>
  <c r="K96" i="40"/>
  <c r="J96" i="40"/>
  <c r="J115" i="40" s="1"/>
  <c r="K95" i="40"/>
  <c r="K114" i="40" s="1"/>
  <c r="J95" i="40"/>
  <c r="K94" i="40"/>
  <c r="K113" i="40" s="1"/>
  <c r="J94" i="40"/>
  <c r="J113" i="40" s="1"/>
  <c r="K93" i="40"/>
  <c r="J93" i="40"/>
  <c r="J112" i="40" s="1"/>
  <c r="H103" i="40"/>
  <c r="H102" i="40"/>
  <c r="H101" i="40"/>
  <c r="H100" i="40"/>
  <c r="H99" i="40"/>
  <c r="H98" i="40"/>
  <c r="H97" i="40"/>
  <c r="H116" i="40" s="1"/>
  <c r="H96" i="40"/>
  <c r="H115" i="40" s="1"/>
  <c r="H95" i="40"/>
  <c r="H114" i="40" s="1"/>
  <c r="H94" i="40"/>
  <c r="H113" i="40" s="1"/>
  <c r="H93" i="40"/>
  <c r="H112" i="40" s="1"/>
  <c r="G103" i="40"/>
  <c r="G102" i="40"/>
  <c r="G101" i="40"/>
  <c r="G93" i="40"/>
  <c r="G112" i="40" s="1"/>
  <c r="G100" i="40"/>
  <c r="G99" i="40"/>
  <c r="I99" i="40" s="1"/>
  <c r="G98" i="40"/>
  <c r="G97" i="40"/>
  <c r="G116" i="40" s="1"/>
  <c r="G96" i="40"/>
  <c r="G115" i="40" s="1"/>
  <c r="I115" i="40" s="1"/>
  <c r="G95" i="40"/>
  <c r="G114" i="40" s="1"/>
  <c r="I114" i="40" s="1"/>
  <c r="G94" i="40"/>
  <c r="G113" i="40" s="1"/>
  <c r="I113" i="40" s="1"/>
  <c r="AG84" i="45"/>
  <c r="AG83" i="45"/>
  <c r="AG82" i="45"/>
  <c r="AG81" i="45"/>
  <c r="AG80" i="45"/>
  <c r="AG79" i="45"/>
  <c r="G84" i="45"/>
  <c r="G83" i="45"/>
  <c r="G82" i="45"/>
  <c r="G81" i="45"/>
  <c r="G80" i="45"/>
  <c r="G79" i="45"/>
  <c r="AG76" i="45"/>
  <c r="AG75" i="45"/>
  <c r="AG74" i="45"/>
  <c r="AG73" i="45"/>
  <c r="AG72" i="45"/>
  <c r="AG71" i="45"/>
  <c r="AG70" i="45"/>
  <c r="AG69" i="45"/>
  <c r="AG68" i="45"/>
  <c r="AG67" i="45"/>
  <c r="AG66" i="45"/>
  <c r="AG64" i="45"/>
  <c r="AG63" i="45"/>
  <c r="AG62" i="45"/>
  <c r="AG61" i="45"/>
  <c r="AG60" i="45"/>
  <c r="AG59" i="45"/>
  <c r="AG58" i="45"/>
  <c r="AG57" i="45"/>
  <c r="AG56" i="45"/>
  <c r="AG55" i="45"/>
  <c r="AG54" i="45"/>
  <c r="AG52" i="45"/>
  <c r="AG51" i="45"/>
  <c r="AG50" i="45"/>
  <c r="AG49" i="45"/>
  <c r="AG48" i="45"/>
  <c r="AG47" i="45"/>
  <c r="AG44" i="45"/>
  <c r="AG43" i="45"/>
  <c r="AG42" i="45"/>
  <c r="AG41" i="45"/>
  <c r="AG40" i="45"/>
  <c r="AG39" i="45"/>
  <c r="AG38" i="45"/>
  <c r="AG37" i="45"/>
  <c r="AG36" i="45"/>
  <c r="AG35" i="45"/>
  <c r="AG34" i="45"/>
  <c r="AG32" i="45"/>
  <c r="AG31" i="45"/>
  <c r="AG30" i="45"/>
  <c r="AG29" i="45"/>
  <c r="AG28" i="45"/>
  <c r="AG27" i="45"/>
  <c r="AG26" i="45"/>
  <c r="AG25" i="45"/>
  <c r="AG24" i="45"/>
  <c r="AG23" i="45"/>
  <c r="AG22" i="45"/>
  <c r="AG32" i="40"/>
  <c r="AG31" i="40"/>
  <c r="AG30" i="40"/>
  <c r="AG29" i="40"/>
  <c r="AG28" i="40"/>
  <c r="AG27" i="40"/>
  <c r="AG26" i="40"/>
  <c r="AG25" i="40"/>
  <c r="AG24" i="40"/>
  <c r="AG23" i="40"/>
  <c r="AG22" i="40"/>
  <c r="AG44" i="40"/>
  <c r="AG43" i="40"/>
  <c r="AG42" i="40"/>
  <c r="AG41" i="40"/>
  <c r="AG40" i="40"/>
  <c r="AG39" i="40"/>
  <c r="AG38" i="40"/>
  <c r="AG37" i="40"/>
  <c r="AG36" i="40"/>
  <c r="AG35" i="40"/>
  <c r="AG34" i="40"/>
  <c r="AG49" i="40"/>
  <c r="AG107" i="40" s="1"/>
  <c r="AG51" i="40"/>
  <c r="AG109" i="40" s="1"/>
  <c r="AG52" i="40"/>
  <c r="AG110" i="40" s="1"/>
  <c r="AG50" i="40"/>
  <c r="AG108" i="40" s="1"/>
  <c r="AG48" i="40"/>
  <c r="AG106" i="40" s="1"/>
  <c r="AG47" i="40"/>
  <c r="AG105" i="40" s="1"/>
  <c r="AG64" i="40"/>
  <c r="AG63" i="40"/>
  <c r="AG62" i="40"/>
  <c r="AG61" i="40"/>
  <c r="AG60" i="40"/>
  <c r="AG59" i="40"/>
  <c r="AG58" i="40"/>
  <c r="AG57" i="40"/>
  <c r="AG56" i="40"/>
  <c r="AG55" i="40"/>
  <c r="AG54" i="40"/>
  <c r="G84" i="40"/>
  <c r="G83" i="40"/>
  <c r="G82" i="40"/>
  <c r="G81" i="40"/>
  <c r="G80" i="40"/>
  <c r="G79" i="40"/>
  <c r="AG84" i="40"/>
  <c r="AG83" i="40"/>
  <c r="AG82" i="40"/>
  <c r="AG81" i="40"/>
  <c r="AG80" i="40"/>
  <c r="AG79" i="40"/>
  <c r="AU116" i="40"/>
  <c r="AL115" i="40"/>
  <c r="AU103" i="40"/>
  <c r="AG103" i="40"/>
  <c r="AC103" i="40"/>
  <c r="AU102" i="40"/>
  <c r="AO102" i="40"/>
  <c r="AG102" i="40"/>
  <c r="AR101" i="40"/>
  <c r="AG101" i="40"/>
  <c r="AR100" i="40"/>
  <c r="AG100" i="40"/>
  <c r="AG99" i="40"/>
  <c r="AI99" i="40" s="1"/>
  <c r="AG98" i="40"/>
  <c r="AG97" i="40"/>
  <c r="AG116" i="40" s="1"/>
  <c r="Z97" i="40"/>
  <c r="AG96" i="40"/>
  <c r="AG95" i="40"/>
  <c r="AC95" i="40"/>
  <c r="AG94" i="40"/>
  <c r="AG93" i="40"/>
  <c r="AA124" i="39"/>
  <c r="AD124" i="39"/>
  <c r="AG124" i="39"/>
  <c r="AJ124" i="39"/>
  <c r="AM124" i="39"/>
  <c r="AP124" i="39"/>
  <c r="AS124" i="39"/>
  <c r="X124" i="39"/>
  <c r="U124" i="39"/>
  <c r="S124" i="39"/>
  <c r="J124" i="39"/>
  <c r="M124" i="39"/>
  <c r="P124" i="39"/>
  <c r="G124" i="39"/>
  <c r="AT121" i="39"/>
  <c r="AT121" i="46" s="1"/>
  <c r="AT119" i="39"/>
  <c r="AT119" i="41" s="1"/>
  <c r="AT117" i="39"/>
  <c r="AT117" i="46" s="1"/>
  <c r="AT115" i="39"/>
  <c r="AT115" i="41" s="1"/>
  <c r="AT113" i="39"/>
  <c r="AT113" i="46" s="1"/>
  <c r="AP121" i="39"/>
  <c r="AP121" i="46" s="1"/>
  <c r="AP119" i="39"/>
  <c r="AP119" i="41" s="1"/>
  <c r="AP117" i="39"/>
  <c r="AP117" i="46" s="1"/>
  <c r="AP115" i="39"/>
  <c r="AP115" i="41" s="1"/>
  <c r="AP113" i="39"/>
  <c r="AP113" i="46" s="1"/>
  <c r="AK121" i="39"/>
  <c r="AK119" i="39"/>
  <c r="AK117" i="39"/>
  <c r="AK117" i="41" s="1"/>
  <c r="AK115" i="39"/>
  <c r="AK115" i="46" s="1"/>
  <c r="AK113" i="39"/>
  <c r="AK113" i="46" s="1"/>
  <c r="AE121" i="39"/>
  <c r="AE119" i="39"/>
  <c r="AE119" i="41" s="1"/>
  <c r="AE117" i="39"/>
  <c r="AE117" i="41" s="1"/>
  <c r="AE115" i="39"/>
  <c r="AE115" i="46" s="1"/>
  <c r="AE113" i="39"/>
  <c r="AE113" i="46" s="1"/>
  <c r="Y121" i="39"/>
  <c r="Y119" i="39"/>
  <c r="Y117" i="39"/>
  <c r="Y115" i="39"/>
  <c r="Y113" i="39"/>
  <c r="G112" i="39"/>
  <c r="U122" i="39"/>
  <c r="AT122" i="39"/>
  <c r="AT122" i="46" s="1"/>
  <c r="AS122" i="39"/>
  <c r="AS122" i="46" s="1"/>
  <c r="AS121" i="39"/>
  <c r="AS121" i="41" s="1"/>
  <c r="AT120" i="39"/>
  <c r="AT120" i="41" s="1"/>
  <c r="AS120" i="39"/>
  <c r="AS120" i="41" s="1"/>
  <c r="AS119" i="39"/>
  <c r="AS119" i="41" s="1"/>
  <c r="AT118" i="39"/>
  <c r="AT118" i="46" s="1"/>
  <c r="AS118" i="39"/>
  <c r="AS118" i="46" s="1"/>
  <c r="AS117" i="39"/>
  <c r="AS117" i="46" s="1"/>
  <c r="AT116" i="39"/>
  <c r="AT116" i="41" s="1"/>
  <c r="AS116" i="39"/>
  <c r="AS116" i="41" s="1"/>
  <c r="AS115" i="39"/>
  <c r="AS115" i="41" s="1"/>
  <c r="AT114" i="39"/>
  <c r="AT114" i="41" s="1"/>
  <c r="AS114" i="39"/>
  <c r="AS114" i="46" s="1"/>
  <c r="AS113" i="39"/>
  <c r="AS113" i="46" s="1"/>
  <c r="AT112" i="39"/>
  <c r="AT112" i="46" s="1"/>
  <c r="AS112" i="39"/>
  <c r="AS112" i="41" s="1"/>
  <c r="AQ122" i="39"/>
  <c r="AP122" i="39"/>
  <c r="AP122" i="46" s="1"/>
  <c r="AQ121" i="39"/>
  <c r="AQ120" i="39"/>
  <c r="AP120" i="39"/>
  <c r="AP120" i="46" s="1"/>
  <c r="AQ119" i="39"/>
  <c r="AQ119" i="46" s="1"/>
  <c r="AQ118" i="39"/>
  <c r="AP118" i="39"/>
  <c r="AP118" i="46" s="1"/>
  <c r="AQ117" i="39"/>
  <c r="AQ117" i="41" s="1"/>
  <c r="AQ116" i="39"/>
  <c r="AQ116" i="46" s="1"/>
  <c r="AP116" i="39"/>
  <c r="AP116" i="46" s="1"/>
  <c r="AQ115" i="39"/>
  <c r="AQ115" i="46" s="1"/>
  <c r="AQ114" i="39"/>
  <c r="AQ114" i="41" s="1"/>
  <c r="AP114" i="39"/>
  <c r="AP114" i="46" s="1"/>
  <c r="AQ113" i="39"/>
  <c r="AQ112" i="39"/>
  <c r="AQ112" i="46" s="1"/>
  <c r="AP112" i="39"/>
  <c r="AP112" i="46" s="1"/>
  <c r="AN122" i="39"/>
  <c r="AN122" i="46" s="1"/>
  <c r="AM122" i="39"/>
  <c r="AM122" i="46" s="1"/>
  <c r="AN121" i="39"/>
  <c r="AN121" i="46" s="1"/>
  <c r="AM121" i="39"/>
  <c r="AN120" i="39"/>
  <c r="AN120" i="46" s="1"/>
  <c r="AM120" i="39"/>
  <c r="AM120" i="41" s="1"/>
  <c r="AN119" i="39"/>
  <c r="AN119" i="41" s="1"/>
  <c r="AM119" i="39"/>
  <c r="AM119" i="41" s="1"/>
  <c r="AN118" i="39"/>
  <c r="AN118" i="46" s="1"/>
  <c r="AM118" i="39"/>
  <c r="AM118" i="46" s="1"/>
  <c r="AN117" i="39"/>
  <c r="AN117" i="46" s="1"/>
  <c r="AM117" i="39"/>
  <c r="AN116" i="39"/>
  <c r="AN116" i="41" s="1"/>
  <c r="AM116" i="39"/>
  <c r="AM116" i="46" s="1"/>
  <c r="AN115" i="39"/>
  <c r="AN115" i="41" s="1"/>
  <c r="AM115" i="39"/>
  <c r="AM115" i="41" s="1"/>
  <c r="AN114" i="39"/>
  <c r="AN114" i="41" s="1"/>
  <c r="AM114" i="39"/>
  <c r="AM114" i="46" s="1"/>
  <c r="AN113" i="39"/>
  <c r="AN113" i="46" s="1"/>
  <c r="AM113" i="39"/>
  <c r="AM113" i="41" s="1"/>
  <c r="AN112" i="39"/>
  <c r="AN112" i="46" s="1"/>
  <c r="AM112" i="39"/>
  <c r="AM112" i="46" s="1"/>
  <c r="AK122" i="39"/>
  <c r="AK122" i="46" s="1"/>
  <c r="AJ122" i="39"/>
  <c r="AJ122" i="46" s="1"/>
  <c r="AJ121" i="39"/>
  <c r="AJ121" i="41" s="1"/>
  <c r="AK120" i="39"/>
  <c r="AJ120" i="39"/>
  <c r="AJ120" i="41" s="1"/>
  <c r="AJ119" i="39"/>
  <c r="AJ119" i="46" s="1"/>
  <c r="AK118" i="39"/>
  <c r="AJ118" i="39"/>
  <c r="AJ118" i="46" s="1"/>
  <c r="AJ117" i="39"/>
  <c r="AJ117" i="46" s="1"/>
  <c r="AK116" i="39"/>
  <c r="AJ116" i="39"/>
  <c r="AJ116" i="41" s="1"/>
  <c r="AJ115" i="39"/>
  <c r="AJ115" i="46" s="1"/>
  <c r="AK114" i="39"/>
  <c r="AK114" i="41" s="1"/>
  <c r="AJ114" i="39"/>
  <c r="AJ114" i="46" s="1"/>
  <c r="AJ113" i="39"/>
  <c r="AJ113" i="46" s="1"/>
  <c r="AK112" i="39"/>
  <c r="AK112" i="46" s="1"/>
  <c r="AJ112" i="39"/>
  <c r="AJ112" i="41" s="1"/>
  <c r="AH122" i="39"/>
  <c r="AG122" i="39"/>
  <c r="AH121" i="39"/>
  <c r="AG121" i="39"/>
  <c r="AH120" i="39"/>
  <c r="AG120" i="39"/>
  <c r="AH119" i="39"/>
  <c r="AH119" i="41" s="1"/>
  <c r="AG119" i="39"/>
  <c r="AG119" i="41" s="1"/>
  <c r="AH118" i="39"/>
  <c r="AH118" i="46" s="1"/>
  <c r="AG118" i="39"/>
  <c r="AG118" i="46" s="1"/>
  <c r="AH117" i="39"/>
  <c r="AH117" i="46" s="1"/>
  <c r="AG117" i="39"/>
  <c r="AG117" i="46" s="1"/>
  <c r="AH116" i="39"/>
  <c r="AG116" i="39"/>
  <c r="AG116" i="41" s="1"/>
  <c r="AH115" i="39"/>
  <c r="AH115" i="41" s="1"/>
  <c r="AG115" i="39"/>
  <c r="AG115" i="41" s="1"/>
  <c r="AH114" i="39"/>
  <c r="AG114" i="39"/>
  <c r="AG114" i="41" s="1"/>
  <c r="AH113" i="39"/>
  <c r="AH113" i="46" s="1"/>
  <c r="AG113" i="39"/>
  <c r="AG113" i="46" s="1"/>
  <c r="AH112" i="39"/>
  <c r="AH112" i="46" s="1"/>
  <c r="AG112" i="39"/>
  <c r="AG112" i="41" s="1"/>
  <c r="AE122" i="39"/>
  <c r="AD122" i="39"/>
  <c r="AD121" i="39"/>
  <c r="AE120" i="39"/>
  <c r="AD120" i="39"/>
  <c r="AD119" i="39"/>
  <c r="AE118" i="39"/>
  <c r="AE118" i="46" s="1"/>
  <c r="AD118" i="39"/>
  <c r="AD117" i="39"/>
  <c r="AE116" i="39"/>
  <c r="AE116" i="46" s="1"/>
  <c r="AD116" i="39"/>
  <c r="AD115" i="39"/>
  <c r="AE114" i="39"/>
  <c r="AE114" i="41" s="1"/>
  <c r="AD114" i="39"/>
  <c r="AD113" i="39"/>
  <c r="AE112" i="39"/>
  <c r="AE112" i="46" s="1"/>
  <c r="AD112" i="39"/>
  <c r="AB122" i="39"/>
  <c r="AB122" i="46" s="1"/>
  <c r="AA122" i="39"/>
  <c r="AB121" i="39"/>
  <c r="AB121" i="46" s="1"/>
  <c r="AA121" i="39"/>
  <c r="AA121" i="46" s="1"/>
  <c r="AB120" i="39"/>
  <c r="AB120" i="46" s="1"/>
  <c r="AA120" i="39"/>
  <c r="AB119" i="39"/>
  <c r="AB119" i="46" s="1"/>
  <c r="AA119" i="39"/>
  <c r="AA119" i="41" s="1"/>
  <c r="AB118" i="39"/>
  <c r="AB118" i="46" s="1"/>
  <c r="AA118" i="39"/>
  <c r="AB117" i="39"/>
  <c r="AB117" i="46" s="1"/>
  <c r="AA117" i="39"/>
  <c r="AA117" i="46" s="1"/>
  <c r="AB116" i="39"/>
  <c r="AB116" i="46" s="1"/>
  <c r="AA116" i="39"/>
  <c r="AA116" i="46" s="1"/>
  <c r="AB115" i="39"/>
  <c r="AB115" i="46" s="1"/>
  <c r="AA115" i="39"/>
  <c r="AA115" i="41" s="1"/>
  <c r="AB114" i="39"/>
  <c r="AB114" i="41" s="1"/>
  <c r="AA114" i="39"/>
  <c r="AA114" i="46" s="1"/>
  <c r="AB113" i="39"/>
  <c r="AB113" i="46" s="1"/>
  <c r="AA113" i="39"/>
  <c r="AA113" i="46" s="1"/>
  <c r="AB112" i="39"/>
  <c r="AB112" i="41" s="1"/>
  <c r="AA112" i="39"/>
  <c r="Y122" i="39"/>
  <c r="X122" i="39"/>
  <c r="X121" i="39"/>
  <c r="Y120" i="39"/>
  <c r="X120" i="39"/>
  <c r="X119" i="39"/>
  <c r="Y118" i="39"/>
  <c r="X118" i="39"/>
  <c r="X117" i="39"/>
  <c r="Y116" i="39"/>
  <c r="X116" i="39"/>
  <c r="X115" i="39"/>
  <c r="Y114" i="39"/>
  <c r="X114" i="39"/>
  <c r="X113" i="39"/>
  <c r="Y112" i="39"/>
  <c r="X112" i="39"/>
  <c r="V122" i="39"/>
  <c r="V121" i="39"/>
  <c r="U121" i="39"/>
  <c r="V120" i="39"/>
  <c r="U120" i="39"/>
  <c r="V119" i="39"/>
  <c r="U119" i="39"/>
  <c r="V118" i="39"/>
  <c r="U118" i="39"/>
  <c r="V117" i="39"/>
  <c r="V117" i="46" s="1"/>
  <c r="U117" i="39"/>
  <c r="V116" i="39"/>
  <c r="V116" i="46" s="1"/>
  <c r="U116" i="39"/>
  <c r="V115" i="39"/>
  <c r="U115" i="39"/>
  <c r="V114" i="39"/>
  <c r="V114" i="46" s="1"/>
  <c r="U114" i="39"/>
  <c r="V113" i="39"/>
  <c r="V113" i="46" s="1"/>
  <c r="U113" i="39"/>
  <c r="V112" i="39"/>
  <c r="V112" i="46" s="1"/>
  <c r="U112" i="39"/>
  <c r="T122" i="39"/>
  <c r="S122" i="39"/>
  <c r="T121" i="39"/>
  <c r="S121" i="39"/>
  <c r="T120" i="39"/>
  <c r="S120" i="39"/>
  <c r="T119" i="39"/>
  <c r="S119" i="39"/>
  <c r="T118" i="39"/>
  <c r="BB118" i="39" s="1"/>
  <c r="S118" i="39"/>
  <c r="T117" i="39"/>
  <c r="S117" i="39"/>
  <c r="T116" i="39"/>
  <c r="T116" i="46" s="1"/>
  <c r="S116" i="39"/>
  <c r="T115" i="39"/>
  <c r="S115" i="39"/>
  <c r="T114" i="39"/>
  <c r="T114" i="41" s="1"/>
  <c r="S114" i="39"/>
  <c r="T113" i="39"/>
  <c r="T113" i="46" s="1"/>
  <c r="S113" i="39"/>
  <c r="T112" i="39"/>
  <c r="T112" i="46" s="1"/>
  <c r="S112" i="39"/>
  <c r="Q122" i="39"/>
  <c r="Q122" i="46" s="1"/>
  <c r="P122" i="39"/>
  <c r="Q121" i="39"/>
  <c r="Q121" i="46" s="1"/>
  <c r="P121" i="39"/>
  <c r="Q120" i="39"/>
  <c r="Q120" i="41" s="1"/>
  <c r="P120" i="39"/>
  <c r="Q119" i="39"/>
  <c r="Q119" i="41" s="1"/>
  <c r="P119" i="39"/>
  <c r="Q118" i="39"/>
  <c r="Q118" i="46" s="1"/>
  <c r="P118" i="39"/>
  <c r="Q117" i="39"/>
  <c r="Q117" i="46" s="1"/>
  <c r="P117" i="39"/>
  <c r="Q116" i="39"/>
  <c r="Q116" i="46" s="1"/>
  <c r="P116" i="39"/>
  <c r="Q115" i="39"/>
  <c r="Q115" i="41" s="1"/>
  <c r="P115" i="39"/>
  <c r="Q114" i="39"/>
  <c r="Q114" i="41" s="1"/>
  <c r="P114" i="39"/>
  <c r="Q113" i="39"/>
  <c r="Q113" i="46" s="1"/>
  <c r="P113" i="39"/>
  <c r="Q112" i="39"/>
  <c r="Q112" i="41" s="1"/>
  <c r="P112" i="39"/>
  <c r="N122" i="39"/>
  <c r="N122" i="46" s="1"/>
  <c r="M122" i="39"/>
  <c r="N121" i="39"/>
  <c r="N121" i="41" s="1"/>
  <c r="M121" i="39"/>
  <c r="N120" i="39"/>
  <c r="N120" i="41" s="1"/>
  <c r="M120" i="39"/>
  <c r="N119" i="39"/>
  <c r="N119" i="41" s="1"/>
  <c r="M119" i="39"/>
  <c r="N118" i="39"/>
  <c r="N118" i="46" s="1"/>
  <c r="M118" i="39"/>
  <c r="N117" i="39"/>
  <c r="N117" i="46" s="1"/>
  <c r="M117" i="39"/>
  <c r="N116" i="39"/>
  <c r="N116" i="41" s="1"/>
  <c r="M116" i="39"/>
  <c r="N115" i="39"/>
  <c r="N115" i="46" s="1"/>
  <c r="M115" i="39"/>
  <c r="N114" i="39"/>
  <c r="N114" i="41" s="1"/>
  <c r="M114" i="39"/>
  <c r="N113" i="39"/>
  <c r="N113" i="46" s="1"/>
  <c r="M113" i="39"/>
  <c r="N112" i="39"/>
  <c r="N112" i="46" s="1"/>
  <c r="M112" i="39"/>
  <c r="K122" i="39"/>
  <c r="K122" i="46" s="1"/>
  <c r="J122" i="39"/>
  <c r="K121" i="39"/>
  <c r="K121" i="46" s="1"/>
  <c r="J121" i="39"/>
  <c r="K120" i="39"/>
  <c r="K120" i="46" s="1"/>
  <c r="J120" i="39"/>
  <c r="K119" i="39"/>
  <c r="K119" i="46" s="1"/>
  <c r="J119" i="39"/>
  <c r="K118" i="39"/>
  <c r="K118" i="46" s="1"/>
  <c r="J118" i="39"/>
  <c r="K117" i="39"/>
  <c r="K117" i="46" s="1"/>
  <c r="J117" i="39"/>
  <c r="K116" i="39"/>
  <c r="K116" i="46" s="1"/>
  <c r="J116" i="39"/>
  <c r="K115" i="39"/>
  <c r="K115" i="46" s="1"/>
  <c r="J115" i="39"/>
  <c r="K114" i="39"/>
  <c r="K114" i="46" s="1"/>
  <c r="J114" i="39"/>
  <c r="K113" i="39"/>
  <c r="K113" i="46" s="1"/>
  <c r="J113" i="39"/>
  <c r="K112" i="39"/>
  <c r="K112" i="46" s="1"/>
  <c r="J112" i="39"/>
  <c r="H122" i="39"/>
  <c r="H122" i="46" s="1"/>
  <c r="G122" i="39"/>
  <c r="H121" i="39"/>
  <c r="H121" i="46" s="1"/>
  <c r="G121" i="39"/>
  <c r="H120" i="39"/>
  <c r="H120" i="46" s="1"/>
  <c r="G120" i="39"/>
  <c r="H119" i="39"/>
  <c r="H119" i="41" s="1"/>
  <c r="G119" i="39"/>
  <c r="H118" i="39"/>
  <c r="H118" i="46" s="1"/>
  <c r="G118" i="39"/>
  <c r="H117" i="39"/>
  <c r="H117" i="41" s="1"/>
  <c r="G117" i="39"/>
  <c r="H116" i="39"/>
  <c r="H116" i="46" s="1"/>
  <c r="G116" i="39"/>
  <c r="H115" i="39"/>
  <c r="H115" i="41" s="1"/>
  <c r="G115" i="39"/>
  <c r="H114" i="39"/>
  <c r="H114" i="41" s="1"/>
  <c r="G114" i="39"/>
  <c r="H113" i="39"/>
  <c r="H113" i="46" s="1"/>
  <c r="G113" i="39"/>
  <c r="H112" i="39"/>
  <c r="H112" i="46" s="1"/>
  <c r="AX103" i="39"/>
  <c r="AV103" i="39"/>
  <c r="AX102" i="39"/>
  <c r="AV102" i="39"/>
  <c r="AX101" i="39"/>
  <c r="AV101" i="39"/>
  <c r="AX100" i="39"/>
  <c r="AV100" i="39"/>
  <c r="AX99" i="39"/>
  <c r="AV99" i="39"/>
  <c r="AX98" i="39"/>
  <c r="AV98" i="39"/>
  <c r="AX97" i="39"/>
  <c r="AV97" i="39"/>
  <c r="AX96" i="39"/>
  <c r="AV96" i="39"/>
  <c r="AX95" i="39"/>
  <c r="AV95" i="39"/>
  <c r="AX94" i="39"/>
  <c r="AV94" i="39"/>
  <c r="AX93" i="39"/>
  <c r="AV93" i="39"/>
  <c r="AU103" i="39"/>
  <c r="AU102" i="39"/>
  <c r="AU101" i="39"/>
  <c r="AU100" i="39"/>
  <c r="AU99" i="39"/>
  <c r="AU98" i="39"/>
  <c r="AU97" i="39"/>
  <c r="AU96" i="39"/>
  <c r="AU95" i="39"/>
  <c r="AU94" i="39"/>
  <c r="AU93" i="39"/>
  <c r="AR103" i="39"/>
  <c r="AR102" i="39"/>
  <c r="AR101" i="39"/>
  <c r="AR100" i="39"/>
  <c r="AR99" i="39"/>
  <c r="AR98" i="39"/>
  <c r="AR97" i="39"/>
  <c r="AR96" i="39"/>
  <c r="AR95" i="39"/>
  <c r="AR94" i="39"/>
  <c r="AR93" i="39"/>
  <c r="AO103" i="39"/>
  <c r="AO102" i="39"/>
  <c r="AO101" i="39"/>
  <c r="AO100" i="39"/>
  <c r="AO99" i="39"/>
  <c r="AO98" i="39"/>
  <c r="AO97" i="39"/>
  <c r="AO96" i="39"/>
  <c r="AO95" i="39"/>
  <c r="AO94" i="39"/>
  <c r="AO93" i="39"/>
  <c r="AL103" i="39"/>
  <c r="AL102" i="39"/>
  <c r="AL101" i="39"/>
  <c r="AL100" i="39"/>
  <c r="AL99" i="39"/>
  <c r="AL98" i="39"/>
  <c r="AL97" i="39"/>
  <c r="AL96" i="39"/>
  <c r="AL95" i="39"/>
  <c r="AL94" i="39"/>
  <c r="AL93" i="39"/>
  <c r="AI103" i="39"/>
  <c r="AI102" i="39"/>
  <c r="AI101" i="39"/>
  <c r="AI100" i="39"/>
  <c r="AI99" i="39"/>
  <c r="AI98" i="39"/>
  <c r="AI97" i="39"/>
  <c r="AI96" i="39"/>
  <c r="AI95" i="39"/>
  <c r="AI94" i="39"/>
  <c r="AI93" i="39"/>
  <c r="AF103" i="39"/>
  <c r="AF102" i="39"/>
  <c r="AF101" i="39"/>
  <c r="AF100" i="39"/>
  <c r="AF99" i="39"/>
  <c r="AF98" i="39"/>
  <c r="AF97" i="39"/>
  <c r="AF96" i="39"/>
  <c r="AF95" i="39"/>
  <c r="AF94" i="39"/>
  <c r="AF93" i="39"/>
  <c r="AC103" i="39"/>
  <c r="AC102" i="39"/>
  <c r="AC101" i="39"/>
  <c r="AC100" i="39"/>
  <c r="AC99" i="39"/>
  <c r="AC98" i="39"/>
  <c r="AC97" i="39"/>
  <c r="AC96" i="39"/>
  <c r="AC95" i="39"/>
  <c r="AC94" i="39"/>
  <c r="AC93" i="39"/>
  <c r="Z103" i="39"/>
  <c r="Z102" i="39"/>
  <c r="Z101" i="39"/>
  <c r="Z100" i="39"/>
  <c r="Z99" i="39"/>
  <c r="Z98" i="39"/>
  <c r="Z97" i="39"/>
  <c r="Z96" i="39"/>
  <c r="Z95" i="39"/>
  <c r="Z94" i="39"/>
  <c r="Z93" i="39"/>
  <c r="W103" i="39"/>
  <c r="W102" i="39"/>
  <c r="W101" i="39"/>
  <c r="W100" i="39"/>
  <c r="W99" i="39"/>
  <c r="W98" i="39"/>
  <c r="W97" i="39"/>
  <c r="W96" i="39"/>
  <c r="W95" i="39"/>
  <c r="W94" i="39"/>
  <c r="W93" i="39"/>
  <c r="R103" i="39"/>
  <c r="R102" i="39"/>
  <c r="R101" i="39"/>
  <c r="R100" i="39"/>
  <c r="R99" i="39"/>
  <c r="R98" i="39"/>
  <c r="R97" i="39"/>
  <c r="R96" i="39"/>
  <c r="R95" i="39"/>
  <c r="R94" i="39"/>
  <c r="R93" i="39"/>
  <c r="O103" i="39"/>
  <c r="O102" i="39"/>
  <c r="O101" i="39"/>
  <c r="O100" i="39"/>
  <c r="O99" i="39"/>
  <c r="O98" i="39"/>
  <c r="O97" i="39"/>
  <c r="O96" i="39"/>
  <c r="O95" i="39"/>
  <c r="O94" i="39"/>
  <c r="O93" i="39"/>
  <c r="L103" i="39"/>
  <c r="L102" i="39"/>
  <c r="L101" i="39"/>
  <c r="L100" i="39"/>
  <c r="L99" i="39"/>
  <c r="L98" i="39"/>
  <c r="L97" i="39"/>
  <c r="L96" i="39"/>
  <c r="L95" i="39"/>
  <c r="L94" i="39"/>
  <c r="L93" i="39"/>
  <c r="I103" i="39"/>
  <c r="I102" i="39"/>
  <c r="I101" i="39"/>
  <c r="I100" i="39"/>
  <c r="I99" i="39"/>
  <c r="I98" i="39"/>
  <c r="I97" i="39"/>
  <c r="I96" i="39"/>
  <c r="I95" i="39"/>
  <c r="I94" i="39"/>
  <c r="I93" i="39"/>
  <c r="AT104" i="39"/>
  <c r="AS104" i="39"/>
  <c r="AQ104" i="39"/>
  <c r="AP104" i="39"/>
  <c r="AN104" i="39"/>
  <c r="AM104" i="39"/>
  <c r="AK104" i="39"/>
  <c r="AJ104" i="39"/>
  <c r="AH104" i="39"/>
  <c r="AG104" i="39"/>
  <c r="AE104" i="39"/>
  <c r="AD104" i="39"/>
  <c r="AB104" i="39"/>
  <c r="AA104" i="39"/>
  <c r="Y104" i="39"/>
  <c r="X104" i="39"/>
  <c r="V104" i="39"/>
  <c r="U104" i="39"/>
  <c r="T104" i="39"/>
  <c r="S104" i="39"/>
  <c r="Q104" i="39"/>
  <c r="P104" i="39"/>
  <c r="N104" i="39"/>
  <c r="M104" i="39"/>
  <c r="K104" i="39"/>
  <c r="J104" i="39"/>
  <c r="H104" i="39"/>
  <c r="G104" i="39"/>
  <c r="T117" i="41" l="1"/>
  <c r="BB117" i="39"/>
  <c r="I113" i="45"/>
  <c r="I115" i="45"/>
  <c r="O113" i="45"/>
  <c r="AF113" i="45"/>
  <c r="AL113" i="45"/>
  <c r="L114" i="45"/>
  <c r="AG118" i="45"/>
  <c r="AG106" i="45"/>
  <c r="AG122" i="45"/>
  <c r="AG110" i="45"/>
  <c r="R112" i="45"/>
  <c r="AC112" i="45"/>
  <c r="AI112" i="45"/>
  <c r="AO112" i="45"/>
  <c r="AU112" i="45"/>
  <c r="X94" i="46"/>
  <c r="X113" i="45"/>
  <c r="AC114" i="45"/>
  <c r="AI114" i="45"/>
  <c r="AO114" i="45"/>
  <c r="AU114" i="45"/>
  <c r="BJ114" i="45" s="1"/>
  <c r="O115" i="45"/>
  <c r="X96" i="46"/>
  <c r="X115" i="45"/>
  <c r="X115" i="46" s="1"/>
  <c r="AF115" i="45"/>
  <c r="AR115" i="45"/>
  <c r="R116" i="45"/>
  <c r="BD116" i="45" s="1"/>
  <c r="AC116" i="45"/>
  <c r="AI116" i="45"/>
  <c r="AO116" i="45"/>
  <c r="AU116" i="45"/>
  <c r="BJ116" i="45" s="1"/>
  <c r="AL118" i="39"/>
  <c r="AG119" i="45"/>
  <c r="AG107" i="45"/>
  <c r="L112" i="45"/>
  <c r="W113" i="45"/>
  <c r="Y94" i="46"/>
  <c r="Y113" i="45"/>
  <c r="AQ94" i="46"/>
  <c r="AQ113" i="45"/>
  <c r="AR113" i="45" s="1"/>
  <c r="R114" i="45"/>
  <c r="BD114" i="45" s="1"/>
  <c r="T96" i="46"/>
  <c r="T115" i="45"/>
  <c r="BD115" i="45" s="1"/>
  <c r="Y96" i="46"/>
  <c r="Y115" i="45"/>
  <c r="AG120" i="45"/>
  <c r="AG108" i="45"/>
  <c r="I112" i="45"/>
  <c r="I114" i="45"/>
  <c r="I116" i="45"/>
  <c r="O112" i="45"/>
  <c r="W112" i="45"/>
  <c r="X93" i="46"/>
  <c r="X112" i="45"/>
  <c r="AL112" i="45"/>
  <c r="BH112" i="45" s="1"/>
  <c r="L113" i="45"/>
  <c r="R113" i="45"/>
  <c r="BD113" i="45" s="1"/>
  <c r="AC113" i="45"/>
  <c r="AI113" i="45"/>
  <c r="AO113" i="45"/>
  <c r="AU113" i="45"/>
  <c r="BJ113" i="45" s="1"/>
  <c r="O114" i="45"/>
  <c r="X95" i="46"/>
  <c r="X104" i="46" s="1"/>
  <c r="X114" i="45"/>
  <c r="AF114" i="45"/>
  <c r="AR114" i="45"/>
  <c r="L115" i="45"/>
  <c r="BB115" i="45" s="1"/>
  <c r="AC115" i="45"/>
  <c r="AI115" i="45"/>
  <c r="AO115" i="45"/>
  <c r="AU115" i="45"/>
  <c r="BJ115" i="45" s="1"/>
  <c r="O116" i="45"/>
  <c r="W116" i="45"/>
  <c r="X97" i="46"/>
  <c r="X116" i="45"/>
  <c r="Z116" i="45" s="1"/>
  <c r="BF116" i="45" s="1"/>
  <c r="AL116" i="45"/>
  <c r="AG117" i="45"/>
  <c r="AG105" i="45"/>
  <c r="AG121" i="45"/>
  <c r="AG121" i="46" s="1"/>
  <c r="AG109" i="45"/>
  <c r="Y93" i="46"/>
  <c r="Y112" i="45"/>
  <c r="AF112" i="45"/>
  <c r="AR112" i="45"/>
  <c r="Y95" i="46"/>
  <c r="Y114" i="45"/>
  <c r="V96" i="46"/>
  <c r="V104" i="46" s="1"/>
  <c r="V115" i="45"/>
  <c r="Y97" i="46"/>
  <c r="AX97" i="46" s="1"/>
  <c r="Y116" i="45"/>
  <c r="BU100" i="41"/>
  <c r="BV100" i="41"/>
  <c r="S100" i="41" s="1"/>
  <c r="BW100" i="41"/>
  <c r="U100" i="41" s="1"/>
  <c r="BS100" i="41"/>
  <c r="J100" i="41" s="1"/>
  <c r="BX100" i="41"/>
  <c r="BT100" i="41"/>
  <c r="M100" i="41" s="1"/>
  <c r="BT112" i="41"/>
  <c r="M112" i="41" s="1"/>
  <c r="BX112" i="41"/>
  <c r="AD112" i="41" s="1"/>
  <c r="BS112" i="41"/>
  <c r="J112" i="41" s="1"/>
  <c r="BU112" i="41"/>
  <c r="P112" i="41" s="1"/>
  <c r="BV112" i="41"/>
  <c r="S112" i="41" s="1"/>
  <c r="BW112" i="41"/>
  <c r="U112" i="41" s="1"/>
  <c r="BU113" i="41"/>
  <c r="BW113" i="41"/>
  <c r="U113" i="41" s="1"/>
  <c r="BS113" i="41"/>
  <c r="J113" i="41" s="1"/>
  <c r="BX113" i="41"/>
  <c r="AD113" i="41" s="1"/>
  <c r="BT113" i="41"/>
  <c r="M113" i="41" s="1"/>
  <c r="BV113" i="41"/>
  <c r="S113" i="41" s="1"/>
  <c r="BV101" i="41"/>
  <c r="S101" i="41" s="1"/>
  <c r="BT101" i="41"/>
  <c r="M101" i="41" s="1"/>
  <c r="BU101" i="41"/>
  <c r="BW101" i="41"/>
  <c r="U101" i="41" s="1"/>
  <c r="BS101" i="41"/>
  <c r="BX101" i="41"/>
  <c r="BV114" i="41"/>
  <c r="S114" i="41" s="1"/>
  <c r="BU114" i="41"/>
  <c r="P114" i="41" s="1"/>
  <c r="BW114" i="41"/>
  <c r="U114" i="41" s="1"/>
  <c r="BS114" i="41"/>
  <c r="J114" i="41" s="1"/>
  <c r="BX114" i="41"/>
  <c r="BT114" i="41"/>
  <c r="M114" i="41" s="1"/>
  <c r="BS98" i="41"/>
  <c r="BW98" i="41"/>
  <c r="U98" i="41" s="1"/>
  <c r="BT98" i="41"/>
  <c r="BU98" i="41"/>
  <c r="P98" i="41" s="1"/>
  <c r="BV98" i="41"/>
  <c r="S98" i="41" s="1"/>
  <c r="BX98" i="41"/>
  <c r="AD98" i="41" s="1"/>
  <c r="BT99" i="41"/>
  <c r="BX99" i="41"/>
  <c r="AD99" i="41" s="1"/>
  <c r="BW99" i="41"/>
  <c r="U99" i="41" s="1"/>
  <c r="BS99" i="41"/>
  <c r="J99" i="41" s="1"/>
  <c r="BU99" i="41"/>
  <c r="BV99" i="41"/>
  <c r="S99" i="41" s="1"/>
  <c r="BS102" i="41"/>
  <c r="J102" i="41" s="1"/>
  <c r="BW102" i="41"/>
  <c r="U102" i="41" s="1"/>
  <c r="BX102" i="41"/>
  <c r="BT102" i="41"/>
  <c r="M102" i="41" s="1"/>
  <c r="BU102" i="41"/>
  <c r="BV102" i="41"/>
  <c r="S102" i="41" s="1"/>
  <c r="BX103" i="41"/>
  <c r="BV103" i="41"/>
  <c r="S103" i="41" s="1"/>
  <c r="BR103" i="41"/>
  <c r="BW103" i="41"/>
  <c r="U103" i="41" s="1"/>
  <c r="BS103" i="41"/>
  <c r="BU103" i="41"/>
  <c r="AG122" i="40"/>
  <c r="AG122" i="41" s="1"/>
  <c r="AG117" i="40"/>
  <c r="AG121" i="40"/>
  <c r="AG121" i="41" s="1"/>
  <c r="AG118" i="40"/>
  <c r="AG119" i="40"/>
  <c r="AG120" i="40"/>
  <c r="AO98" i="40"/>
  <c r="AO114" i="40"/>
  <c r="AF102" i="40"/>
  <c r="AO103" i="40"/>
  <c r="AR96" i="40"/>
  <c r="Z101" i="40"/>
  <c r="AL100" i="45"/>
  <c r="Z119" i="39"/>
  <c r="AU94" i="40"/>
  <c r="AL96" i="40"/>
  <c r="AI98" i="40"/>
  <c r="I98" i="45"/>
  <c r="I102" i="45"/>
  <c r="L93" i="45"/>
  <c r="AC93" i="45"/>
  <c r="AF94" i="40"/>
  <c r="AL99" i="41"/>
  <c r="L100" i="40"/>
  <c r="AU118" i="39"/>
  <c r="AO94" i="40"/>
  <c r="I94" i="40"/>
  <c r="O93" i="40"/>
  <c r="L102" i="40"/>
  <c r="AR112" i="40"/>
  <c r="Z94" i="40"/>
  <c r="AU114" i="40"/>
  <c r="AL116" i="40"/>
  <c r="AR116" i="40"/>
  <c r="AL101" i="40"/>
  <c r="AI97" i="45"/>
  <c r="AL101" i="46"/>
  <c r="AO99" i="40"/>
  <c r="AF97" i="45"/>
  <c r="AL112" i="39"/>
  <c r="Z114" i="39"/>
  <c r="Z122" i="39"/>
  <c r="I99" i="45"/>
  <c r="O93" i="45"/>
  <c r="AF93" i="45"/>
  <c r="AR93" i="45"/>
  <c r="L94" i="45"/>
  <c r="AC94" i="45"/>
  <c r="AO94" i="45"/>
  <c r="R96" i="45"/>
  <c r="AU96" i="45"/>
  <c r="AR97" i="45"/>
  <c r="AC98" i="45"/>
  <c r="AO98" i="45"/>
  <c r="R100" i="45"/>
  <c r="AL97" i="40"/>
  <c r="AI100" i="40"/>
  <c r="AU112" i="39"/>
  <c r="AI119" i="39"/>
  <c r="AO95" i="40"/>
  <c r="AR97" i="40"/>
  <c r="AC96" i="40"/>
  <c r="Z98" i="40"/>
  <c r="Z102" i="40"/>
  <c r="AF120" i="39"/>
  <c r="AU95" i="40"/>
  <c r="Z96" i="45"/>
  <c r="AS123" i="39"/>
  <c r="AI96" i="40"/>
  <c r="AI93" i="45"/>
  <c r="AI96" i="45"/>
  <c r="AI100" i="45"/>
  <c r="Y113" i="46"/>
  <c r="AC103" i="46"/>
  <c r="AU100" i="45"/>
  <c r="AO93" i="45"/>
  <c r="AU93" i="45"/>
  <c r="AF94" i="45"/>
  <c r="O101" i="45"/>
  <c r="AO102" i="45"/>
  <c r="AC97" i="46"/>
  <c r="AL96" i="45"/>
  <c r="AU97" i="45"/>
  <c r="R99" i="45"/>
  <c r="O100" i="45"/>
  <c r="L101" i="45"/>
  <c r="AU101" i="45"/>
  <c r="AL95" i="45"/>
  <c r="Y116" i="46"/>
  <c r="V115" i="46"/>
  <c r="O97" i="45"/>
  <c r="AI98" i="46"/>
  <c r="AU98" i="46"/>
  <c r="AU101" i="46"/>
  <c r="AF101" i="45"/>
  <c r="AC102" i="45"/>
  <c r="AL103" i="45"/>
  <c r="AU97" i="46"/>
  <c r="AC100" i="46"/>
  <c r="AC101" i="46"/>
  <c r="I118" i="39"/>
  <c r="I120" i="39"/>
  <c r="L117" i="39"/>
  <c r="L119" i="39"/>
  <c r="L121" i="39"/>
  <c r="O118" i="39"/>
  <c r="O120" i="39"/>
  <c r="O122" i="39"/>
  <c r="S123" i="39"/>
  <c r="W121" i="39"/>
  <c r="Z112" i="39"/>
  <c r="Z120" i="39"/>
  <c r="AA123" i="39"/>
  <c r="AC118" i="39"/>
  <c r="AC120" i="39"/>
  <c r="AC122" i="39"/>
  <c r="AI114" i="39"/>
  <c r="AI116" i="39"/>
  <c r="AI122" i="39"/>
  <c r="AL116" i="39"/>
  <c r="AO117" i="39"/>
  <c r="AO121" i="39"/>
  <c r="R100" i="40"/>
  <c r="R101" i="40"/>
  <c r="AL114" i="40"/>
  <c r="AR98" i="40"/>
  <c r="AR94" i="45"/>
  <c r="AA113" i="41"/>
  <c r="AG112" i="46"/>
  <c r="AI112" i="46" s="1"/>
  <c r="AS116" i="46"/>
  <c r="AP113" i="41"/>
  <c r="AJ115" i="41"/>
  <c r="AS112" i="46"/>
  <c r="AU112" i="46" s="1"/>
  <c r="I119" i="39"/>
  <c r="L118" i="39"/>
  <c r="L120" i="39"/>
  <c r="AR118" i="39"/>
  <c r="I102" i="40"/>
  <c r="O98" i="40"/>
  <c r="AO113" i="40"/>
  <c r="AR115" i="40"/>
  <c r="X116" i="41"/>
  <c r="AU98" i="40"/>
  <c r="AU99" i="40"/>
  <c r="AL100" i="40"/>
  <c r="AF101" i="40"/>
  <c r="AM112" i="41"/>
  <c r="AG114" i="46"/>
  <c r="AM116" i="41"/>
  <c r="AO116" i="41" s="1"/>
  <c r="AG116" i="46"/>
  <c r="AU113" i="46"/>
  <c r="AS114" i="41"/>
  <c r="R115" i="41"/>
  <c r="AM113" i="46"/>
  <c r="AO113" i="46" s="1"/>
  <c r="AM115" i="46"/>
  <c r="AC113" i="39"/>
  <c r="AU120" i="39"/>
  <c r="AC116" i="46"/>
  <c r="AL93" i="40"/>
  <c r="AF97" i="40"/>
  <c r="Z95" i="45"/>
  <c r="Z99" i="45"/>
  <c r="Z103" i="45"/>
  <c r="AA112" i="41"/>
  <c r="AP112" i="41"/>
  <c r="AG113" i="41"/>
  <c r="AS113" i="41"/>
  <c r="AJ114" i="41"/>
  <c r="AA116" i="41"/>
  <c r="AP116" i="41"/>
  <c r="AR95" i="46"/>
  <c r="AL97" i="46"/>
  <c r="AR97" i="46"/>
  <c r="AU100" i="46"/>
  <c r="AU103" i="46"/>
  <c r="AJ112" i="46"/>
  <c r="AL112" i="46" s="1"/>
  <c r="AA115" i="46"/>
  <c r="AP115" i="46"/>
  <c r="AJ116" i="46"/>
  <c r="AI113" i="46"/>
  <c r="AL99" i="45"/>
  <c r="AR101" i="45"/>
  <c r="AX102" i="46"/>
  <c r="AE104" i="46"/>
  <c r="AJ113" i="41"/>
  <c r="AM114" i="41"/>
  <c r="AO114" i="41" s="1"/>
  <c r="AG115" i="46"/>
  <c r="AS115" i="46"/>
  <c r="AC117" i="39"/>
  <c r="AU122" i="39"/>
  <c r="AC113" i="46"/>
  <c r="AC115" i="46"/>
  <c r="AR116" i="46"/>
  <c r="AL115" i="46"/>
  <c r="X113" i="46"/>
  <c r="X114" i="46"/>
  <c r="AC95" i="45"/>
  <c r="AA114" i="41"/>
  <c r="AC114" i="41" s="1"/>
  <c r="AP114" i="41"/>
  <c r="AR114" i="41" s="1"/>
  <c r="O116" i="41"/>
  <c r="AL94" i="46"/>
  <c r="AA112" i="46"/>
  <c r="L113" i="39"/>
  <c r="L115" i="39"/>
  <c r="O112" i="39"/>
  <c r="O114" i="39"/>
  <c r="O116" i="39"/>
  <c r="W113" i="39"/>
  <c r="W115" i="39"/>
  <c r="AC114" i="39"/>
  <c r="AC116" i="39"/>
  <c r="AF116" i="39"/>
  <c r="Z95" i="40"/>
  <c r="AL102" i="40"/>
  <c r="AU94" i="46"/>
  <c r="AU95" i="46"/>
  <c r="AC102" i="46"/>
  <c r="R103" i="45"/>
  <c r="AJ104" i="46"/>
  <c r="AN104" i="46"/>
  <c r="AU96" i="46"/>
  <c r="AR98" i="46"/>
  <c r="AC99" i="46"/>
  <c r="AL103" i="46"/>
  <c r="AR99" i="46"/>
  <c r="AR103" i="46"/>
  <c r="AF96" i="40"/>
  <c r="W97" i="40"/>
  <c r="AQ113" i="46"/>
  <c r="AR113" i="46" s="1"/>
  <c r="L95" i="45"/>
  <c r="L97" i="45"/>
  <c r="AR103" i="40"/>
  <c r="AI101" i="45"/>
  <c r="Z100" i="45"/>
  <c r="AC117" i="46"/>
  <c r="AC121" i="46"/>
  <c r="L103" i="40"/>
  <c r="R113" i="40"/>
  <c r="R114" i="40"/>
  <c r="R115" i="40"/>
  <c r="R102" i="40"/>
  <c r="AC112" i="40"/>
  <c r="AC116" i="40"/>
  <c r="AL98" i="40"/>
  <c r="AF99" i="40"/>
  <c r="AC101" i="40"/>
  <c r="AR102" i="40"/>
  <c r="AU100" i="40"/>
  <c r="R116" i="40"/>
  <c r="AR114" i="40"/>
  <c r="W96" i="40"/>
  <c r="Z96" i="40"/>
  <c r="W116" i="40"/>
  <c r="AO116" i="40"/>
  <c r="W98" i="40"/>
  <c r="AC98" i="40"/>
  <c r="W99" i="40"/>
  <c r="AF100" i="40"/>
  <c r="AO101" i="40"/>
  <c r="AU101" i="40"/>
  <c r="AC102" i="40"/>
  <c r="W103" i="40"/>
  <c r="AL103" i="40"/>
  <c r="Q104" i="41"/>
  <c r="AB104" i="41"/>
  <c r="AI98" i="41"/>
  <c r="I100" i="40"/>
  <c r="AI99" i="41"/>
  <c r="AF103" i="40"/>
  <c r="AU119" i="41"/>
  <c r="AL95" i="40"/>
  <c r="Z99" i="40"/>
  <c r="S104" i="40"/>
  <c r="AR94" i="40"/>
  <c r="R96" i="40"/>
  <c r="AU97" i="40"/>
  <c r="AI93" i="40"/>
  <c r="AU93" i="40"/>
  <c r="AC94" i="40"/>
  <c r="W95" i="40"/>
  <c r="AO96" i="40"/>
  <c r="R97" i="40"/>
  <c r="AL99" i="40"/>
  <c r="W102" i="40"/>
  <c r="AA104" i="41"/>
  <c r="AN104" i="41"/>
  <c r="AA104" i="40"/>
  <c r="AM104" i="40"/>
  <c r="R94" i="40"/>
  <c r="AU96" i="40"/>
  <c r="AR99" i="40"/>
  <c r="W100" i="40"/>
  <c r="AE104" i="40"/>
  <c r="AQ104" i="40"/>
  <c r="AL94" i="40"/>
  <c r="R95" i="40"/>
  <c r="AF95" i="40"/>
  <c r="AR95" i="40"/>
  <c r="L97" i="40"/>
  <c r="AC97" i="40"/>
  <c r="AO97" i="40"/>
  <c r="Z100" i="40"/>
  <c r="Z103" i="40"/>
  <c r="Q104" i="46"/>
  <c r="AB104" i="46"/>
  <c r="AP104" i="46"/>
  <c r="AI94" i="46"/>
  <c r="AC95" i="46"/>
  <c r="AI95" i="46"/>
  <c r="AI96" i="46"/>
  <c r="AO96" i="46"/>
  <c r="Y115" i="46"/>
  <c r="H112" i="41"/>
  <c r="T112" i="41"/>
  <c r="AE112" i="41"/>
  <c r="AK112" i="41"/>
  <c r="AL112" i="41" s="1"/>
  <c r="AQ112" i="41"/>
  <c r="H113" i="41"/>
  <c r="T113" i="41"/>
  <c r="AE113" i="41"/>
  <c r="AK113" i="41"/>
  <c r="K114" i="41"/>
  <c r="V114" i="41"/>
  <c r="K115" i="41"/>
  <c r="AB115" i="41"/>
  <c r="AC115" i="41" s="1"/>
  <c r="Q116" i="41"/>
  <c r="AB116" i="41"/>
  <c r="Q112" i="46"/>
  <c r="AB112" i="46"/>
  <c r="N114" i="46"/>
  <c r="AH114" i="46"/>
  <c r="AN114" i="46"/>
  <c r="AO114" i="46" s="1"/>
  <c r="AT114" i="46"/>
  <c r="AU114" i="46" s="1"/>
  <c r="Q115" i="46"/>
  <c r="N116" i="46"/>
  <c r="AH116" i="46"/>
  <c r="AN116" i="46"/>
  <c r="AO116" i="46" s="1"/>
  <c r="AT116" i="46"/>
  <c r="AU116" i="46" s="1"/>
  <c r="AL114" i="39"/>
  <c r="K112" i="41"/>
  <c r="V112" i="41"/>
  <c r="K113" i="41"/>
  <c r="V113" i="41"/>
  <c r="AT113" i="41"/>
  <c r="AH114" i="41"/>
  <c r="AI114" i="41" s="1"/>
  <c r="N115" i="41"/>
  <c r="AE115" i="41"/>
  <c r="AK115" i="41"/>
  <c r="AL115" i="41" s="1"/>
  <c r="AQ115" i="41"/>
  <c r="AR115" i="41" s="1"/>
  <c r="H116" i="41"/>
  <c r="T116" i="41"/>
  <c r="AE116" i="41"/>
  <c r="AK116" i="41"/>
  <c r="AL116" i="41" s="1"/>
  <c r="AQ116" i="41"/>
  <c r="Q114" i="46"/>
  <c r="AB114" i="46"/>
  <c r="AC114" i="46" s="1"/>
  <c r="H115" i="46"/>
  <c r="AH115" i="46"/>
  <c r="AN115" i="46"/>
  <c r="AT115" i="46"/>
  <c r="K123" i="46"/>
  <c r="N112" i="41"/>
  <c r="AH112" i="41"/>
  <c r="AI112" i="41" s="1"/>
  <c r="AN112" i="41"/>
  <c r="AT112" i="41"/>
  <c r="AU112" i="41" s="1"/>
  <c r="N113" i="41"/>
  <c r="AH113" i="41"/>
  <c r="AN113" i="41"/>
  <c r="AO113" i="41" s="1"/>
  <c r="K116" i="41"/>
  <c r="V116" i="41"/>
  <c r="N104" i="46"/>
  <c r="H114" i="46"/>
  <c r="T114" i="46"/>
  <c r="AE114" i="46"/>
  <c r="AK114" i="46"/>
  <c r="AL114" i="46" s="1"/>
  <c r="AQ114" i="46"/>
  <c r="AR114" i="46" s="1"/>
  <c r="AK116" i="46"/>
  <c r="V115" i="41"/>
  <c r="Q113" i="41"/>
  <c r="AB113" i="41"/>
  <c r="AH116" i="41"/>
  <c r="AI116" i="41" s="1"/>
  <c r="AT104" i="46"/>
  <c r="AO94" i="46"/>
  <c r="AL95" i="46"/>
  <c r="AL96" i="46"/>
  <c r="AI97" i="46"/>
  <c r="AO118" i="46"/>
  <c r="AO122" i="46"/>
  <c r="AU120" i="41"/>
  <c r="AL122" i="46"/>
  <c r="N123" i="39"/>
  <c r="AG123" i="39"/>
  <c r="AG120" i="46"/>
  <c r="R122" i="46"/>
  <c r="K117" i="41"/>
  <c r="V117" i="41"/>
  <c r="AG117" i="41"/>
  <c r="AM117" i="41"/>
  <c r="AS117" i="41"/>
  <c r="K118" i="41"/>
  <c r="AB118" i="41"/>
  <c r="AJ118" i="41"/>
  <c r="AS118" i="41"/>
  <c r="K119" i="41"/>
  <c r="AB119" i="41"/>
  <c r="AC119" i="41" s="1"/>
  <c r="AJ119" i="41"/>
  <c r="AQ119" i="41"/>
  <c r="AR119" i="41" s="1"/>
  <c r="H120" i="41"/>
  <c r="AA120" i="41"/>
  <c r="AN120" i="41"/>
  <c r="AO120" i="41" s="1"/>
  <c r="Q121" i="41"/>
  <c r="AM121" i="41"/>
  <c r="AT121" i="41"/>
  <c r="AU121" i="41" s="1"/>
  <c r="N122" i="41"/>
  <c r="AJ122" i="41"/>
  <c r="AP122" i="41"/>
  <c r="H117" i="46"/>
  <c r="T117" i="46"/>
  <c r="AE117" i="46"/>
  <c r="AK117" i="46"/>
  <c r="AL117" i="46" s="1"/>
  <c r="AQ117" i="46"/>
  <c r="AR117" i="46" s="1"/>
  <c r="N119" i="46"/>
  <c r="AE119" i="46"/>
  <c r="AM119" i="46"/>
  <c r="AS119" i="46"/>
  <c r="N120" i="46"/>
  <c r="AJ120" i="46"/>
  <c r="AS120" i="46"/>
  <c r="N121" i="46"/>
  <c r="AJ121" i="46"/>
  <c r="AS121" i="46"/>
  <c r="AU121" i="46" s="1"/>
  <c r="N117" i="41"/>
  <c r="AA117" i="41"/>
  <c r="AH117" i="41"/>
  <c r="AN117" i="41"/>
  <c r="AT117" i="41"/>
  <c r="N118" i="41"/>
  <c r="AE118" i="41"/>
  <c r="AM118" i="41"/>
  <c r="AT118" i="41"/>
  <c r="K120" i="41"/>
  <c r="AB120" i="41"/>
  <c r="AP120" i="41"/>
  <c r="H121" i="41"/>
  <c r="AA121" i="41"/>
  <c r="AN121" i="41"/>
  <c r="Q122" i="41"/>
  <c r="AK122" i="41"/>
  <c r="AS122" i="41"/>
  <c r="AM117" i="46"/>
  <c r="AO117" i="46" s="1"/>
  <c r="Q119" i="46"/>
  <c r="AG119" i="46"/>
  <c r="AN119" i="46"/>
  <c r="AT119" i="46"/>
  <c r="Q120" i="46"/>
  <c r="AM120" i="46"/>
  <c r="AO120" i="46" s="1"/>
  <c r="AT120" i="46"/>
  <c r="AM121" i="46"/>
  <c r="AO121" i="46" s="1"/>
  <c r="AG122" i="46"/>
  <c r="R121" i="46"/>
  <c r="AT104" i="41"/>
  <c r="Q117" i="41"/>
  <c r="AB117" i="41"/>
  <c r="AJ117" i="41"/>
  <c r="AP117" i="41"/>
  <c r="AR117" i="41" s="1"/>
  <c r="AF117" i="41"/>
  <c r="Q118" i="41"/>
  <c r="AG118" i="41"/>
  <c r="AN118" i="41"/>
  <c r="K121" i="41"/>
  <c r="AB121" i="41"/>
  <c r="AP121" i="41"/>
  <c r="H122" i="41"/>
  <c r="AA122" i="41"/>
  <c r="AM122" i="41"/>
  <c r="AT122" i="41"/>
  <c r="H119" i="46"/>
  <c r="AA119" i="46"/>
  <c r="AC119" i="46" s="1"/>
  <c r="AH119" i="46"/>
  <c r="AI119" i="46" s="1"/>
  <c r="AP119" i="46"/>
  <c r="AA120" i="46"/>
  <c r="AC120" i="46" s="1"/>
  <c r="AA122" i="46"/>
  <c r="AC122" i="46" s="1"/>
  <c r="H118" i="41"/>
  <c r="AA118" i="41"/>
  <c r="AH118" i="41"/>
  <c r="AP118" i="41"/>
  <c r="AF119" i="41"/>
  <c r="K122" i="41"/>
  <c r="AB122" i="41"/>
  <c r="AN122" i="41"/>
  <c r="AA118" i="46"/>
  <c r="AC118" i="46" s="1"/>
  <c r="AI94" i="41"/>
  <c r="Z101" i="41"/>
  <c r="L116" i="40"/>
  <c r="AL113" i="40"/>
  <c r="AF114" i="40"/>
  <c r="AU115" i="40"/>
  <c r="AC115" i="40"/>
  <c r="K104" i="41"/>
  <c r="AM104" i="41"/>
  <c r="BU120" i="46"/>
  <c r="R120" i="46" s="1"/>
  <c r="BV120" i="46"/>
  <c r="BV94" i="46"/>
  <c r="BT94" i="46"/>
  <c r="O94" i="46" s="1"/>
  <c r="R113" i="46"/>
  <c r="O113" i="46"/>
  <c r="BU115" i="46"/>
  <c r="BV115" i="46"/>
  <c r="BV119" i="46"/>
  <c r="BS119" i="46"/>
  <c r="L119" i="46" s="1"/>
  <c r="BU118" i="46"/>
  <c r="BT118" i="46"/>
  <c r="BW118" i="46"/>
  <c r="U118" i="46" s="1"/>
  <c r="BU93" i="46"/>
  <c r="R93" i="46" s="1"/>
  <c r="BX93" i="46"/>
  <c r="BU114" i="46"/>
  <c r="BW114" i="46"/>
  <c r="BT114" i="46"/>
  <c r="BU116" i="46"/>
  <c r="R116" i="46" s="1"/>
  <c r="BV116" i="46"/>
  <c r="AL103" i="41"/>
  <c r="Z99" i="41"/>
  <c r="W114" i="40"/>
  <c r="BT93" i="41"/>
  <c r="AO96" i="41"/>
  <c r="AU96" i="41"/>
  <c r="AI97" i="41"/>
  <c r="AC101" i="41"/>
  <c r="AU102" i="41"/>
  <c r="AU103" i="41"/>
  <c r="AS104" i="41"/>
  <c r="BX93" i="41"/>
  <c r="AC96" i="41"/>
  <c r="L98" i="40"/>
  <c r="AR97" i="41"/>
  <c r="I101" i="40"/>
  <c r="AL112" i="40"/>
  <c r="Z102" i="41"/>
  <c r="I103" i="45"/>
  <c r="Z97" i="46"/>
  <c r="Z99" i="46"/>
  <c r="Z101" i="46"/>
  <c r="Z103" i="46"/>
  <c r="AL96" i="41"/>
  <c r="BT96" i="41"/>
  <c r="AU99" i="41"/>
  <c r="AO100" i="41"/>
  <c r="AU100" i="41"/>
  <c r="AO102" i="41"/>
  <c r="AI100" i="41"/>
  <c r="AI119" i="41"/>
  <c r="O99" i="40"/>
  <c r="Z100" i="41"/>
  <c r="AI96" i="41"/>
  <c r="AI115" i="41"/>
  <c r="AU115" i="41"/>
  <c r="AU94" i="41"/>
  <c r="R95" i="46"/>
  <c r="AI102" i="40"/>
  <c r="AG102" i="41"/>
  <c r="AI102" i="41" s="1"/>
  <c r="X113" i="40"/>
  <c r="X94" i="41"/>
  <c r="AQ113" i="40"/>
  <c r="AQ94" i="41"/>
  <c r="AQ104" i="41" s="1"/>
  <c r="Y114" i="40"/>
  <c r="Y114" i="41" s="1"/>
  <c r="Y95" i="41"/>
  <c r="AX95" i="41" s="1"/>
  <c r="Z98" i="41"/>
  <c r="AI101" i="40"/>
  <c r="AG101" i="41"/>
  <c r="AI101" i="41" s="1"/>
  <c r="Y113" i="40"/>
  <c r="Y113" i="41" s="1"/>
  <c r="Y94" i="41"/>
  <c r="AI103" i="40"/>
  <c r="AG103" i="41"/>
  <c r="AI103" i="41" s="1"/>
  <c r="Y112" i="40"/>
  <c r="Y112" i="41" s="1"/>
  <c r="Y93" i="41"/>
  <c r="Z93" i="41" s="1"/>
  <c r="AC113" i="40"/>
  <c r="X115" i="40"/>
  <c r="X96" i="41"/>
  <c r="Y116" i="40"/>
  <c r="Y116" i="41" s="1"/>
  <c r="Y97" i="41"/>
  <c r="AX97" i="41" s="1"/>
  <c r="X114" i="40"/>
  <c r="X95" i="41"/>
  <c r="T115" i="40"/>
  <c r="T115" i="41" s="1"/>
  <c r="T96" i="41"/>
  <c r="T104" i="41" s="1"/>
  <c r="Y115" i="40"/>
  <c r="Y115" i="41" s="1"/>
  <c r="Y96" i="41"/>
  <c r="AL100" i="41"/>
  <c r="AX99" i="46"/>
  <c r="AK104" i="46"/>
  <c r="AX103" i="46"/>
  <c r="N104" i="41"/>
  <c r="AJ104" i="41"/>
  <c r="AL94" i="41"/>
  <c r="AL95" i="41"/>
  <c r="BT95" i="41"/>
  <c r="BT97" i="41"/>
  <c r="AU98" i="41"/>
  <c r="AC99" i="41"/>
  <c r="AO99" i="41"/>
  <c r="AX101" i="41"/>
  <c r="AU113" i="40"/>
  <c r="Z94" i="46"/>
  <c r="AI101" i="46"/>
  <c r="AI103" i="46"/>
  <c r="R96" i="41"/>
  <c r="X97" i="41"/>
  <c r="AC95" i="41"/>
  <c r="AU95" i="41"/>
  <c r="AR96" i="41"/>
  <c r="AL98" i="41"/>
  <c r="AU101" i="41"/>
  <c r="Z103" i="41"/>
  <c r="AH104" i="41"/>
  <c r="V96" i="41"/>
  <c r="V104" i="41" s="1"/>
  <c r="R97" i="46"/>
  <c r="R99" i="46"/>
  <c r="R101" i="46"/>
  <c r="AL101" i="41"/>
  <c r="AR101" i="41"/>
  <c r="AU116" i="41"/>
  <c r="AU114" i="41"/>
  <c r="BW94" i="46"/>
  <c r="BT97" i="46"/>
  <c r="O97" i="46" s="1"/>
  <c r="BW98" i="46"/>
  <c r="BT101" i="46"/>
  <c r="O101" i="46" s="1"/>
  <c r="BW102" i="46"/>
  <c r="BR103" i="46"/>
  <c r="BV114" i="46"/>
  <c r="BW115" i="46"/>
  <c r="BV118" i="46"/>
  <c r="S118" i="46" s="1"/>
  <c r="BS122" i="46"/>
  <c r="L122" i="46" s="1"/>
  <c r="BX122" i="46"/>
  <c r="BT123" i="46"/>
  <c r="BX94" i="46"/>
  <c r="AF94" i="46" s="1"/>
  <c r="BS95" i="46"/>
  <c r="L95" i="46" s="1"/>
  <c r="BX97" i="46"/>
  <c r="AF97" i="46" s="1"/>
  <c r="BS98" i="46"/>
  <c r="L98" i="46" s="1"/>
  <c r="BX98" i="46"/>
  <c r="AF98" i="46" s="1"/>
  <c r="BS99" i="46"/>
  <c r="L99" i="46" s="1"/>
  <c r="BX101" i="46"/>
  <c r="AF101" i="46" s="1"/>
  <c r="BS102" i="46"/>
  <c r="L102" i="46" s="1"/>
  <c r="BX102" i="46"/>
  <c r="AF102" i="46" s="1"/>
  <c r="BS103" i="46"/>
  <c r="L103" i="46" s="1"/>
  <c r="BV123" i="46"/>
  <c r="BT93" i="46"/>
  <c r="BS94" i="46"/>
  <c r="L94" i="46" s="1"/>
  <c r="BV95" i="46"/>
  <c r="BT98" i="46"/>
  <c r="O98" i="46" s="1"/>
  <c r="BV99" i="46"/>
  <c r="BT102" i="46"/>
  <c r="O102" i="46" s="1"/>
  <c r="BV103" i="46"/>
  <c r="AF113" i="46"/>
  <c r="BS114" i="46"/>
  <c r="L114" i="46" s="1"/>
  <c r="BX114" i="46"/>
  <c r="BS115" i="46"/>
  <c r="L115" i="46" s="1"/>
  <c r="BS118" i="46"/>
  <c r="BX118" i="46"/>
  <c r="BW119" i="46"/>
  <c r="BV122" i="46"/>
  <c r="BR123" i="46"/>
  <c r="BW123" i="46"/>
  <c r="BW95" i="46"/>
  <c r="BV98" i="46"/>
  <c r="BW99" i="46"/>
  <c r="BV102" i="46"/>
  <c r="BW103" i="46"/>
  <c r="BR122" i="46"/>
  <c r="I122" i="46" s="1"/>
  <c r="BW122" i="46"/>
  <c r="BS123" i="46"/>
  <c r="BX123" i="46"/>
  <c r="AR95" i="41"/>
  <c r="AC97" i="41"/>
  <c r="AO98" i="41"/>
  <c r="AX99" i="41"/>
  <c r="AC100" i="41"/>
  <c r="AC102" i="41"/>
  <c r="AC103" i="41"/>
  <c r="AR103" i="41"/>
  <c r="AL114" i="41"/>
  <c r="BS122" i="41"/>
  <c r="J122" i="41" s="1"/>
  <c r="BX122" i="41"/>
  <c r="AD122" i="41" s="1"/>
  <c r="BT123" i="41"/>
  <c r="BV123" i="41"/>
  <c r="H104" i="41"/>
  <c r="AE104" i="41"/>
  <c r="AK104" i="41"/>
  <c r="AP104" i="41"/>
  <c r="AC94" i="41"/>
  <c r="BT94" i="41"/>
  <c r="AI95" i="41"/>
  <c r="AO95" i="41"/>
  <c r="BX95" i="41"/>
  <c r="AL97" i="41"/>
  <c r="AU97" i="41"/>
  <c r="BX97" i="41"/>
  <c r="AX103" i="41"/>
  <c r="AO103" i="41"/>
  <c r="AO115" i="41"/>
  <c r="AO119" i="41"/>
  <c r="BV122" i="41"/>
  <c r="S122" i="41" s="1"/>
  <c r="BR123" i="41"/>
  <c r="BW123" i="41"/>
  <c r="AL93" i="41"/>
  <c r="AO94" i="41"/>
  <c r="BX94" i="41"/>
  <c r="R97" i="41"/>
  <c r="AR98" i="41"/>
  <c r="AR100" i="41"/>
  <c r="AO101" i="41"/>
  <c r="AX102" i="41"/>
  <c r="AR102" i="41"/>
  <c r="BR122" i="41"/>
  <c r="G122" i="41" s="1"/>
  <c r="BW122" i="41"/>
  <c r="U122" i="41" s="1"/>
  <c r="BS123" i="41"/>
  <c r="BX123" i="41"/>
  <c r="BV93" i="46"/>
  <c r="BU94" i="46"/>
  <c r="R94" i="46" s="1"/>
  <c r="BT95" i="46"/>
  <c r="O95" i="46" s="1"/>
  <c r="BX95" i="46"/>
  <c r="AF95" i="46" s="1"/>
  <c r="BS96" i="46"/>
  <c r="L96" i="46" s="1"/>
  <c r="BW96" i="46"/>
  <c r="BV97" i="46"/>
  <c r="BT99" i="46"/>
  <c r="O99" i="46" s="1"/>
  <c r="BX99" i="46"/>
  <c r="AF99" i="46" s="1"/>
  <c r="BS100" i="46"/>
  <c r="L100" i="46" s="1"/>
  <c r="BW100" i="46"/>
  <c r="BV101" i="46"/>
  <c r="BX103" i="46"/>
  <c r="AF103" i="46" s="1"/>
  <c r="BT115" i="46"/>
  <c r="O115" i="46" s="1"/>
  <c r="BX115" i="46"/>
  <c r="AF115" i="46" s="1"/>
  <c r="BS116" i="46"/>
  <c r="L116" i="46" s="1"/>
  <c r="BW116" i="46"/>
  <c r="BV117" i="46"/>
  <c r="S117" i="46" s="1"/>
  <c r="BT119" i="46"/>
  <c r="BX119" i="46"/>
  <c r="BS120" i="46"/>
  <c r="L120" i="46" s="1"/>
  <c r="BW120" i="46"/>
  <c r="BV121" i="46"/>
  <c r="BS93" i="46"/>
  <c r="BW93" i="46"/>
  <c r="BT96" i="46"/>
  <c r="O96" i="46" s="1"/>
  <c r="BX96" i="46"/>
  <c r="AF96" i="46" s="1"/>
  <c r="BS97" i="46"/>
  <c r="L97" i="46" s="1"/>
  <c r="BW97" i="46"/>
  <c r="BT100" i="46"/>
  <c r="O100" i="46" s="1"/>
  <c r="BX100" i="46"/>
  <c r="AF100" i="46" s="1"/>
  <c r="BS101" i="46"/>
  <c r="L101" i="46" s="1"/>
  <c r="BW101" i="46"/>
  <c r="L113" i="46"/>
  <c r="BT116" i="46"/>
  <c r="BX116" i="46"/>
  <c r="AF116" i="46" s="1"/>
  <c r="BS117" i="46"/>
  <c r="BW117" i="46"/>
  <c r="U117" i="46" s="1"/>
  <c r="BU119" i="46"/>
  <c r="BT120" i="46"/>
  <c r="BX120" i="46"/>
  <c r="BS121" i="46"/>
  <c r="L121" i="46" s="1"/>
  <c r="BW121" i="46"/>
  <c r="BU96" i="46"/>
  <c r="R96" i="46" s="1"/>
  <c r="BU100" i="46"/>
  <c r="R100" i="46" s="1"/>
  <c r="BT117" i="46"/>
  <c r="BX117" i="46"/>
  <c r="AD117" i="46" s="1"/>
  <c r="BT121" i="46"/>
  <c r="BX121" i="46"/>
  <c r="H104" i="46"/>
  <c r="T104" i="46"/>
  <c r="Z93" i="46"/>
  <c r="AG104" i="46"/>
  <c r="AL93" i="46"/>
  <c r="AQ104" i="46"/>
  <c r="AR94" i="46"/>
  <c r="AO95" i="46"/>
  <c r="AR96" i="46"/>
  <c r="AO97" i="46"/>
  <c r="AC98" i="46"/>
  <c r="AO98" i="46"/>
  <c r="AL99" i="46"/>
  <c r="Z100" i="46"/>
  <c r="AI100" i="46"/>
  <c r="AR101" i="46"/>
  <c r="AL102" i="46"/>
  <c r="AR102" i="46"/>
  <c r="AO103" i="46"/>
  <c r="AU117" i="46"/>
  <c r="AU118" i="46"/>
  <c r="AU122" i="46"/>
  <c r="K104" i="46"/>
  <c r="AA104" i="46"/>
  <c r="AH104" i="46"/>
  <c r="AM104" i="46"/>
  <c r="AS104" i="46"/>
  <c r="AX94" i="46"/>
  <c r="AC94" i="46"/>
  <c r="AX96" i="46"/>
  <c r="AC96" i="46"/>
  <c r="AX98" i="46"/>
  <c r="AI99" i="46"/>
  <c r="AO99" i="46"/>
  <c r="AU99" i="46"/>
  <c r="AL100" i="46"/>
  <c r="AR100" i="46"/>
  <c r="R102" i="46"/>
  <c r="Z102" i="46"/>
  <c r="AL113" i="46"/>
  <c r="AX95" i="46"/>
  <c r="Z98" i="46"/>
  <c r="AL98" i="46"/>
  <c r="R98" i="46"/>
  <c r="AX101" i="46"/>
  <c r="AI102" i="46"/>
  <c r="AU102" i="46"/>
  <c r="AI117" i="46"/>
  <c r="AI118" i="46"/>
  <c r="AR93" i="46"/>
  <c r="AX100" i="46"/>
  <c r="AO100" i="46"/>
  <c r="AO102" i="46"/>
  <c r="AC93" i="46"/>
  <c r="AO93" i="46"/>
  <c r="AX93" i="46"/>
  <c r="AO101" i="46"/>
  <c r="AI93" i="46"/>
  <c r="AU93" i="46"/>
  <c r="AO112" i="46"/>
  <c r="R103" i="46"/>
  <c r="AR115" i="46"/>
  <c r="AR112" i="46"/>
  <c r="R117" i="46"/>
  <c r="AC112" i="41"/>
  <c r="BT115" i="41"/>
  <c r="M115" i="41" s="1"/>
  <c r="BW116" i="41"/>
  <c r="U116" i="41" s="1"/>
  <c r="BS116" i="41"/>
  <c r="J116" i="41" s="1"/>
  <c r="BV116" i="41"/>
  <c r="S116" i="41" s="1"/>
  <c r="BW117" i="41"/>
  <c r="U117" i="41" s="1"/>
  <c r="BS117" i="41"/>
  <c r="J117" i="41" s="1"/>
  <c r="BV117" i="41"/>
  <c r="S117" i="41" s="1"/>
  <c r="O114" i="41"/>
  <c r="BX116" i="41"/>
  <c r="AD116" i="41" s="1"/>
  <c r="BT117" i="41"/>
  <c r="M117" i="41" s="1"/>
  <c r="BX118" i="41"/>
  <c r="AD118" i="41" s="1"/>
  <c r="BT118" i="41"/>
  <c r="M118" i="41" s="1"/>
  <c r="BW118" i="41"/>
  <c r="U118" i="41" s="1"/>
  <c r="BS118" i="41"/>
  <c r="J118" i="41" s="1"/>
  <c r="BV118" i="41"/>
  <c r="S118" i="41" s="1"/>
  <c r="R114" i="41"/>
  <c r="BW115" i="41"/>
  <c r="U115" i="41" s="1"/>
  <c r="BS115" i="41"/>
  <c r="J115" i="41" s="1"/>
  <c r="BV115" i="41"/>
  <c r="S115" i="41" s="1"/>
  <c r="BU117" i="41"/>
  <c r="P117" i="41" s="1"/>
  <c r="BX115" i="41"/>
  <c r="BU116" i="41"/>
  <c r="P116" i="41" s="1"/>
  <c r="BU119" i="41"/>
  <c r="BU120" i="41"/>
  <c r="BU121" i="41"/>
  <c r="P121" i="41" s="1"/>
  <c r="BV119" i="41"/>
  <c r="S119" i="41" s="1"/>
  <c r="BV120" i="41"/>
  <c r="S120" i="41" s="1"/>
  <c r="BV121" i="41"/>
  <c r="S121" i="41" s="1"/>
  <c r="BS119" i="41"/>
  <c r="J119" i="41" s="1"/>
  <c r="BW119" i="41"/>
  <c r="U119" i="41" s="1"/>
  <c r="BS120" i="41"/>
  <c r="J120" i="41" s="1"/>
  <c r="BW120" i="41"/>
  <c r="U120" i="41" s="1"/>
  <c r="BS121" i="41"/>
  <c r="J121" i="41" s="1"/>
  <c r="BW121" i="41"/>
  <c r="U121" i="41" s="1"/>
  <c r="BT119" i="41"/>
  <c r="BT120" i="41"/>
  <c r="BT121" i="41"/>
  <c r="AI93" i="41"/>
  <c r="BU93" i="41"/>
  <c r="P93" i="41" s="1"/>
  <c r="BU94" i="41"/>
  <c r="BU95" i="41"/>
  <c r="BW96" i="41"/>
  <c r="U96" i="41" s="1"/>
  <c r="BS96" i="41"/>
  <c r="BV96" i="41"/>
  <c r="S96" i="41" s="1"/>
  <c r="AF98" i="41"/>
  <c r="AX100" i="41"/>
  <c r="AR93" i="41"/>
  <c r="BV93" i="41"/>
  <c r="S93" i="41" s="1"/>
  <c r="BV94" i="41"/>
  <c r="BV95" i="41"/>
  <c r="BX96" i="41"/>
  <c r="AX98" i="41"/>
  <c r="AC98" i="41"/>
  <c r="R98" i="41"/>
  <c r="AF99" i="41"/>
  <c r="L99" i="41"/>
  <c r="AU93" i="41"/>
  <c r="AC93" i="41"/>
  <c r="AO93" i="41"/>
  <c r="BS93" i="41"/>
  <c r="J93" i="41" s="1"/>
  <c r="BS94" i="41"/>
  <c r="BS95" i="41"/>
  <c r="AO97" i="41"/>
  <c r="BW97" i="41"/>
  <c r="U97" i="41" s="1"/>
  <c r="BS97" i="41"/>
  <c r="BV97" i="41"/>
  <c r="S97" i="41" s="1"/>
  <c r="AR99" i="41"/>
  <c r="L100" i="41"/>
  <c r="L102" i="41"/>
  <c r="O100" i="41"/>
  <c r="O101" i="41"/>
  <c r="O102" i="41"/>
  <c r="AF112" i="40"/>
  <c r="AF115" i="40"/>
  <c r="AI94" i="40"/>
  <c r="AG113" i="40"/>
  <c r="AI113" i="40" s="1"/>
  <c r="I116" i="40"/>
  <c r="K104" i="40"/>
  <c r="K112" i="40"/>
  <c r="L94" i="40"/>
  <c r="I96" i="40"/>
  <c r="I97" i="40"/>
  <c r="AI97" i="40"/>
  <c r="AG120" i="41"/>
  <c r="O94" i="40"/>
  <c r="M113" i="40"/>
  <c r="O113" i="40" s="1"/>
  <c r="O95" i="40"/>
  <c r="O96" i="40"/>
  <c r="M115" i="40"/>
  <c r="O115" i="40" s="1"/>
  <c r="O97" i="40"/>
  <c r="O100" i="40"/>
  <c r="O101" i="40"/>
  <c r="O102" i="40"/>
  <c r="O103" i="40"/>
  <c r="Z93" i="40"/>
  <c r="AF113" i="40"/>
  <c r="AC114" i="40"/>
  <c r="AF116" i="40"/>
  <c r="L96" i="40"/>
  <c r="K115" i="40"/>
  <c r="L115" i="40" s="1"/>
  <c r="AO112" i="40"/>
  <c r="AG112" i="40"/>
  <c r="I103" i="40"/>
  <c r="L95" i="40"/>
  <c r="J114" i="40"/>
  <c r="L114" i="40" s="1"/>
  <c r="L99" i="40"/>
  <c r="L101" i="40"/>
  <c r="M114" i="40"/>
  <c r="O114" i="40" s="1"/>
  <c r="AG115" i="40"/>
  <c r="AI115" i="40" s="1"/>
  <c r="AI95" i="40"/>
  <c r="AG114" i="40"/>
  <c r="AI114" i="40" s="1"/>
  <c r="R93" i="40"/>
  <c r="Q112" i="40"/>
  <c r="R98" i="40"/>
  <c r="R99" i="40"/>
  <c r="R103" i="40"/>
  <c r="W94" i="40"/>
  <c r="S113" i="40"/>
  <c r="W113" i="40" s="1"/>
  <c r="AO115" i="40"/>
  <c r="M116" i="40"/>
  <c r="O116" i="40" s="1"/>
  <c r="X112" i="40"/>
  <c r="I94" i="45"/>
  <c r="I93" i="45"/>
  <c r="H104" i="45"/>
  <c r="P104" i="45"/>
  <c r="T104" i="45"/>
  <c r="X112" i="46"/>
  <c r="X104" i="45"/>
  <c r="AB104" i="45"/>
  <c r="AJ104" i="45"/>
  <c r="AN104" i="45"/>
  <c r="AO96" i="45"/>
  <c r="M104" i="45"/>
  <c r="Q104" i="45"/>
  <c r="U104" i="45"/>
  <c r="Y104" i="45"/>
  <c r="AG104" i="45"/>
  <c r="AK104" i="45"/>
  <c r="AS104" i="45"/>
  <c r="AL94" i="45"/>
  <c r="J104" i="45"/>
  <c r="N104" i="45"/>
  <c r="R93" i="45"/>
  <c r="V104" i="45"/>
  <c r="Z93" i="45"/>
  <c r="AD104" i="45"/>
  <c r="AH104" i="45"/>
  <c r="AL93" i="45"/>
  <c r="AP104" i="45"/>
  <c r="AT104" i="45"/>
  <c r="O94" i="45"/>
  <c r="W94" i="45"/>
  <c r="AI94" i="45"/>
  <c r="AU94" i="45"/>
  <c r="AF95" i="45"/>
  <c r="AO95" i="45"/>
  <c r="AU95" i="45"/>
  <c r="L96" i="45"/>
  <c r="O96" i="45"/>
  <c r="W96" i="45"/>
  <c r="AC96" i="45"/>
  <c r="R97" i="45"/>
  <c r="AL97" i="45"/>
  <c r="L99" i="45"/>
  <c r="AF99" i="45"/>
  <c r="I100" i="45"/>
  <c r="AO100" i="45"/>
  <c r="G104" i="45"/>
  <c r="K104" i="45"/>
  <c r="S104" i="45"/>
  <c r="W93" i="45"/>
  <c r="AA104" i="45"/>
  <c r="AE104" i="45"/>
  <c r="AM104" i="45"/>
  <c r="AQ104" i="45"/>
  <c r="AI95" i="45"/>
  <c r="AR99" i="45"/>
  <c r="Z97" i="45"/>
  <c r="AI98" i="45"/>
  <c r="W100" i="45"/>
  <c r="AC100" i="45"/>
  <c r="I96" i="45"/>
  <c r="R94" i="45"/>
  <c r="Z94" i="45"/>
  <c r="I95" i="45"/>
  <c r="O95" i="45"/>
  <c r="R95" i="45"/>
  <c r="AR95" i="45"/>
  <c r="O98" i="45"/>
  <c r="AU98" i="45"/>
  <c r="W95" i="45"/>
  <c r="AF96" i="45"/>
  <c r="AR96" i="45"/>
  <c r="I97" i="45"/>
  <c r="AC97" i="45"/>
  <c r="AO97" i="45"/>
  <c r="R98" i="45"/>
  <c r="Z98" i="45"/>
  <c r="AL98" i="45"/>
  <c r="O99" i="45"/>
  <c r="W99" i="45"/>
  <c r="AI99" i="45"/>
  <c r="AU99" i="45"/>
  <c r="L100" i="45"/>
  <c r="AF100" i="45"/>
  <c r="AR100" i="45"/>
  <c r="I101" i="45"/>
  <c r="AC101" i="45"/>
  <c r="AO101" i="45"/>
  <c r="R102" i="45"/>
  <c r="Z102" i="45"/>
  <c r="AL102" i="45"/>
  <c r="O103" i="45"/>
  <c r="W103" i="45"/>
  <c r="AI103" i="45"/>
  <c r="AU103" i="45"/>
  <c r="W98" i="45"/>
  <c r="R101" i="45"/>
  <c r="Z101" i="45"/>
  <c r="AL101" i="45"/>
  <c r="O102" i="45"/>
  <c r="W102" i="45"/>
  <c r="AI102" i="45"/>
  <c r="AU102" i="45"/>
  <c r="L103" i="45"/>
  <c r="AF103" i="45"/>
  <c r="AR103" i="45"/>
  <c r="W97" i="45"/>
  <c r="L98" i="45"/>
  <c r="AF98" i="45"/>
  <c r="AR98" i="45"/>
  <c r="AC99" i="45"/>
  <c r="AO99" i="45"/>
  <c r="W101" i="45"/>
  <c r="L102" i="45"/>
  <c r="AF102" i="45"/>
  <c r="AR102" i="45"/>
  <c r="AC103" i="45"/>
  <c r="AO103" i="45"/>
  <c r="L113" i="40"/>
  <c r="I112" i="40"/>
  <c r="I98" i="40"/>
  <c r="I95" i="40"/>
  <c r="AI116" i="40"/>
  <c r="G104" i="40"/>
  <c r="Q104" i="40"/>
  <c r="Y104" i="40"/>
  <c r="AK104" i="40"/>
  <c r="AS104" i="40"/>
  <c r="J104" i="40"/>
  <c r="N104" i="40"/>
  <c r="V104" i="40"/>
  <c r="AD104" i="40"/>
  <c r="AH104" i="40"/>
  <c r="AP104" i="40"/>
  <c r="AT104" i="40"/>
  <c r="AC100" i="40"/>
  <c r="W101" i="40"/>
  <c r="W93" i="40"/>
  <c r="P104" i="40"/>
  <c r="T104" i="40"/>
  <c r="AB104" i="40"/>
  <c r="AF93" i="40"/>
  <c r="AJ104" i="40"/>
  <c r="AN104" i="40"/>
  <c r="AR93" i="40"/>
  <c r="AF98" i="40"/>
  <c r="AC99" i="40"/>
  <c r="AO100" i="40"/>
  <c r="H104" i="40"/>
  <c r="L93" i="40"/>
  <c r="X104" i="40"/>
  <c r="I93" i="40"/>
  <c r="M104" i="40"/>
  <c r="U104" i="40"/>
  <c r="AC93" i="40"/>
  <c r="AG104" i="40"/>
  <c r="AO93" i="40"/>
  <c r="O112" i="40"/>
  <c r="W112" i="40"/>
  <c r="AU112" i="40"/>
  <c r="AN123" i="39"/>
  <c r="L122" i="39"/>
  <c r="O117" i="39"/>
  <c r="O121" i="39"/>
  <c r="R118" i="39"/>
  <c r="R120" i="39"/>
  <c r="R122" i="39"/>
  <c r="AO118" i="39"/>
  <c r="AO120" i="39"/>
  <c r="AO122" i="39"/>
  <c r="AR112" i="39"/>
  <c r="AR120" i="39"/>
  <c r="AR122" i="39"/>
  <c r="AU114" i="39"/>
  <c r="AU116" i="39"/>
  <c r="AX116" i="39"/>
  <c r="W112" i="39"/>
  <c r="AJ123" i="39"/>
  <c r="O104" i="39"/>
  <c r="L112" i="39"/>
  <c r="L116" i="39"/>
  <c r="O113" i="39"/>
  <c r="O115" i="39"/>
  <c r="R112" i="39"/>
  <c r="R114" i="39"/>
  <c r="R116" i="39"/>
  <c r="AO112" i="39"/>
  <c r="AO114" i="39"/>
  <c r="AO116" i="39"/>
  <c r="Z121" i="39"/>
  <c r="AU121" i="39"/>
  <c r="AC112" i="39"/>
  <c r="I114" i="39"/>
  <c r="Z118" i="39"/>
  <c r="AV114" i="39"/>
  <c r="W117" i="39"/>
  <c r="W120" i="39"/>
  <c r="V123" i="39"/>
  <c r="X123" i="39"/>
  <c r="Z116" i="39"/>
  <c r="AD123" i="39"/>
  <c r="AF114" i="39"/>
  <c r="AF122" i="39"/>
  <c r="AR116" i="39"/>
  <c r="AX118" i="39"/>
  <c r="O119" i="39"/>
  <c r="AB123" i="39"/>
  <c r="AI115" i="39"/>
  <c r="AI112" i="39"/>
  <c r="AH123" i="39"/>
  <c r="AI118" i="39"/>
  <c r="W122" i="39"/>
  <c r="K123" i="39"/>
  <c r="Q123" i="39"/>
  <c r="AI117" i="39"/>
  <c r="AI121" i="39"/>
  <c r="AL120" i="39"/>
  <c r="AR119" i="39"/>
  <c r="AI120" i="39"/>
  <c r="H123" i="39"/>
  <c r="AX112" i="39"/>
  <c r="I116" i="39"/>
  <c r="L114" i="39"/>
  <c r="AV118" i="39"/>
  <c r="R113" i="39"/>
  <c r="R115" i="39"/>
  <c r="R117" i="39"/>
  <c r="R119" i="39"/>
  <c r="R121" i="39"/>
  <c r="T123" i="39"/>
  <c r="W104" i="39"/>
  <c r="W114" i="39"/>
  <c r="W116" i="39"/>
  <c r="W118" i="39"/>
  <c r="U123" i="39"/>
  <c r="W119" i="39"/>
  <c r="Z104" i="39"/>
  <c r="AC115" i="39"/>
  <c r="AC119" i="39"/>
  <c r="AC121" i="39"/>
  <c r="AF119" i="39"/>
  <c r="AF117" i="39"/>
  <c r="AX114" i="39"/>
  <c r="AF113" i="39"/>
  <c r="AF118" i="39"/>
  <c r="AI113" i="39"/>
  <c r="AL119" i="39"/>
  <c r="AL104" i="39"/>
  <c r="AL121" i="39"/>
  <c r="AL122" i="39"/>
  <c r="AL115" i="39"/>
  <c r="AL117" i="39"/>
  <c r="AV116" i="39"/>
  <c r="AM123" i="39"/>
  <c r="AR114" i="39"/>
  <c r="AR121" i="39"/>
  <c r="AQ123" i="39"/>
  <c r="AU117" i="39"/>
  <c r="AU119" i="39"/>
  <c r="AU115" i="39"/>
  <c r="AT123" i="39"/>
  <c r="AU113" i="39"/>
  <c r="AU104" i="39"/>
  <c r="AP123" i="39"/>
  <c r="AR113" i="39"/>
  <c r="AR115" i="39"/>
  <c r="AV115" i="39"/>
  <c r="AR117" i="39"/>
  <c r="AV117" i="39"/>
  <c r="AR104" i="39"/>
  <c r="AO113" i="39"/>
  <c r="AO115" i="39"/>
  <c r="AO119" i="39"/>
  <c r="AO104" i="39"/>
  <c r="AK123" i="39"/>
  <c r="AL113" i="39"/>
  <c r="AV120" i="39"/>
  <c r="AI104" i="39"/>
  <c r="AF121" i="39"/>
  <c r="AE123" i="39"/>
  <c r="AF115" i="39"/>
  <c r="AF104" i="39"/>
  <c r="AF112" i="39"/>
  <c r="AC104" i="39"/>
  <c r="AX115" i="39"/>
  <c r="Z113" i="39"/>
  <c r="AX113" i="39"/>
  <c r="Z117" i="39"/>
  <c r="Y123" i="39"/>
  <c r="Z115" i="39"/>
  <c r="AX119" i="39"/>
  <c r="AX121" i="39"/>
  <c r="AX117" i="39"/>
  <c r="AX120" i="39"/>
  <c r="AV122" i="39"/>
  <c r="AX122" i="39"/>
  <c r="AV119" i="39"/>
  <c r="P123" i="39"/>
  <c r="R104" i="39"/>
  <c r="BB104" i="39"/>
  <c r="M153" i="39" s="1"/>
  <c r="O123" i="39"/>
  <c r="BJ100" i="39"/>
  <c r="BJ96" i="39"/>
  <c r="BJ93" i="39"/>
  <c r="BJ97" i="39"/>
  <c r="BJ101" i="39"/>
  <c r="M123" i="39"/>
  <c r="BL100" i="39"/>
  <c r="BJ94" i="39"/>
  <c r="BJ102" i="39"/>
  <c r="BJ95" i="39"/>
  <c r="BJ99" i="39"/>
  <c r="BJ103" i="39"/>
  <c r="BD104" i="39"/>
  <c r="O153" i="39" s="1"/>
  <c r="BL97" i="39"/>
  <c r="BL101" i="39"/>
  <c r="AV121" i="39"/>
  <c r="L104" i="39"/>
  <c r="I122" i="39"/>
  <c r="BJ122" i="39" s="1"/>
  <c r="I115" i="39"/>
  <c r="I121" i="39"/>
  <c r="AX104" i="39"/>
  <c r="I153" i="39" s="1"/>
  <c r="AV104" i="39"/>
  <c r="G153" i="39" s="1"/>
  <c r="I112" i="39"/>
  <c r="AV112" i="39"/>
  <c r="I104" i="39"/>
  <c r="AR123" i="39"/>
  <c r="AC123" i="39"/>
  <c r="Z123" i="39"/>
  <c r="AV113" i="39"/>
  <c r="R123" i="39"/>
  <c r="J123" i="39"/>
  <c r="I117" i="39"/>
  <c r="I113" i="39"/>
  <c r="G123" i="39"/>
  <c r="BJ114" i="39"/>
  <c r="BQ87" i="46"/>
  <c r="BU87" i="46" s="1"/>
  <c r="AW85" i="45"/>
  <c r="AW84" i="45"/>
  <c r="AW83" i="45"/>
  <c r="AW82" i="45"/>
  <c r="BQ82" i="46" s="1"/>
  <c r="BU82" i="46" s="1"/>
  <c r="AW81" i="45"/>
  <c r="AW80" i="45"/>
  <c r="BQ80" i="46" s="1"/>
  <c r="BU80" i="46" s="1"/>
  <c r="AW79" i="45"/>
  <c r="BQ78" i="46"/>
  <c r="BU78" i="46" s="1"/>
  <c r="AW77" i="45"/>
  <c r="BQ77" i="46" s="1"/>
  <c r="BU77" i="46" s="1"/>
  <c r="AW76" i="45"/>
  <c r="AW75" i="45"/>
  <c r="BQ75" i="46" s="1"/>
  <c r="BU75" i="46" s="1"/>
  <c r="P75" i="46" s="1"/>
  <c r="AW74" i="45"/>
  <c r="AW73" i="45"/>
  <c r="BQ73" i="46" s="1"/>
  <c r="BU73" i="46" s="1"/>
  <c r="P73" i="46" s="1"/>
  <c r="AW72" i="45"/>
  <c r="AW71" i="45"/>
  <c r="BQ71" i="46" s="1"/>
  <c r="BU71" i="46" s="1"/>
  <c r="P71" i="46" s="1"/>
  <c r="AW70" i="45"/>
  <c r="BQ70" i="46" s="1"/>
  <c r="BU70" i="46" s="1"/>
  <c r="P70" i="46" s="1"/>
  <c r="AW69" i="45"/>
  <c r="AW68" i="45"/>
  <c r="AW67" i="45"/>
  <c r="BQ67" i="46" s="1"/>
  <c r="BU67" i="46" s="1"/>
  <c r="P67" i="46" s="1"/>
  <c r="AW66" i="45"/>
  <c r="AW65" i="45"/>
  <c r="BQ65" i="46" s="1"/>
  <c r="BU65" i="46" s="1"/>
  <c r="AW64" i="45"/>
  <c r="AW63" i="45"/>
  <c r="BQ63" i="46" s="1"/>
  <c r="BU63" i="46" s="1"/>
  <c r="P63" i="46" s="1"/>
  <c r="AW62" i="45"/>
  <c r="BQ62" i="46" s="1"/>
  <c r="BU62" i="46" s="1"/>
  <c r="P62" i="46" s="1"/>
  <c r="AW61" i="45"/>
  <c r="BQ61" i="46" s="1"/>
  <c r="AW60" i="45"/>
  <c r="AW59" i="45"/>
  <c r="BQ59" i="46" s="1"/>
  <c r="BU59" i="46" s="1"/>
  <c r="P59" i="46" s="1"/>
  <c r="AW58" i="45"/>
  <c r="BQ58" i="46" s="1"/>
  <c r="BU58" i="46" s="1"/>
  <c r="P58" i="46" s="1"/>
  <c r="AW57" i="45"/>
  <c r="BQ57" i="46" s="1"/>
  <c r="AW56" i="45"/>
  <c r="AW55" i="45"/>
  <c r="BQ55" i="46" s="1"/>
  <c r="BU55" i="46" s="1"/>
  <c r="P55" i="46" s="1"/>
  <c r="AW54" i="45"/>
  <c r="BQ54" i="46" s="1"/>
  <c r="BU54" i="46" s="1"/>
  <c r="P54" i="46" s="1"/>
  <c r="AW53" i="45"/>
  <c r="BQ53" i="46" s="1"/>
  <c r="BU53" i="46" s="1"/>
  <c r="AW52" i="45"/>
  <c r="AW110" i="45" s="1"/>
  <c r="BQ110" i="46" s="1"/>
  <c r="AW51" i="45"/>
  <c r="AT84" i="46"/>
  <c r="AS84" i="46"/>
  <c r="AP84" i="46"/>
  <c r="AN84" i="46"/>
  <c r="AM84" i="46"/>
  <c r="AJ84" i="46"/>
  <c r="AB84" i="46"/>
  <c r="AA84" i="46"/>
  <c r="Q84" i="46"/>
  <c r="N84" i="46"/>
  <c r="K84" i="46"/>
  <c r="H84" i="46"/>
  <c r="AT83" i="46"/>
  <c r="AS83" i="46"/>
  <c r="AP83" i="46"/>
  <c r="AN83" i="46"/>
  <c r="AM83" i="46"/>
  <c r="AJ83" i="46"/>
  <c r="AB83" i="46"/>
  <c r="AA83" i="46"/>
  <c r="Q83" i="46"/>
  <c r="N83" i="46"/>
  <c r="K83" i="46"/>
  <c r="H83" i="46"/>
  <c r="AT82" i="46"/>
  <c r="AS82" i="46"/>
  <c r="AP82" i="46"/>
  <c r="AN82" i="46"/>
  <c r="AM82" i="46"/>
  <c r="AJ82" i="46"/>
  <c r="AB82" i="46"/>
  <c r="AA82" i="46"/>
  <c r="Q82" i="46"/>
  <c r="N82" i="46"/>
  <c r="K82" i="46"/>
  <c r="H82" i="46"/>
  <c r="AT81" i="46"/>
  <c r="AS81" i="46"/>
  <c r="AQ81" i="46"/>
  <c r="AP81" i="46"/>
  <c r="AN81" i="46"/>
  <c r="AM81" i="46"/>
  <c r="AJ81" i="46"/>
  <c r="AE81" i="46"/>
  <c r="AB81" i="46"/>
  <c r="AA81" i="46"/>
  <c r="Q81" i="46"/>
  <c r="N81" i="46"/>
  <c r="K81" i="46"/>
  <c r="H81" i="46"/>
  <c r="AT80" i="46"/>
  <c r="AS80" i="46"/>
  <c r="AQ80" i="46"/>
  <c r="AP80" i="46"/>
  <c r="AN80" i="46"/>
  <c r="AM80" i="46"/>
  <c r="AJ80" i="46"/>
  <c r="AH80" i="46"/>
  <c r="AG80" i="46"/>
  <c r="AE80" i="46"/>
  <c r="AB80" i="46"/>
  <c r="AA80" i="46"/>
  <c r="Q80" i="46"/>
  <c r="N80" i="46"/>
  <c r="K80" i="46"/>
  <c r="H80" i="46"/>
  <c r="AT79" i="46"/>
  <c r="AS79" i="46"/>
  <c r="AQ79" i="46"/>
  <c r="AP79" i="46"/>
  <c r="AN79" i="46"/>
  <c r="AM79" i="46"/>
  <c r="AK79" i="46"/>
  <c r="AJ79" i="46"/>
  <c r="AH79" i="46"/>
  <c r="AG79" i="46"/>
  <c r="AE79" i="46"/>
  <c r="AB79" i="46"/>
  <c r="AA79" i="46"/>
  <c r="Q79" i="46"/>
  <c r="N79" i="46"/>
  <c r="K79" i="46"/>
  <c r="H79" i="46"/>
  <c r="AT76" i="46"/>
  <c r="AS76" i="46"/>
  <c r="AQ76" i="46"/>
  <c r="AP76" i="46"/>
  <c r="AN76" i="46"/>
  <c r="AM76" i="46"/>
  <c r="AK76" i="46"/>
  <c r="AJ76" i="46"/>
  <c r="AH76" i="46"/>
  <c r="AG76" i="46"/>
  <c r="AE76" i="46"/>
  <c r="AB76" i="46"/>
  <c r="AA76" i="46"/>
  <c r="Y76" i="46"/>
  <c r="X76" i="46"/>
  <c r="V76" i="46"/>
  <c r="T76" i="46"/>
  <c r="Q76" i="46"/>
  <c r="N76" i="46"/>
  <c r="K76" i="46"/>
  <c r="H76" i="46"/>
  <c r="AT75" i="46"/>
  <c r="AS75" i="46"/>
  <c r="AQ75" i="46"/>
  <c r="AP75" i="46"/>
  <c r="AN75" i="46"/>
  <c r="AM75" i="46"/>
  <c r="AK75" i="46"/>
  <c r="AJ75" i="46"/>
  <c r="AH75" i="46"/>
  <c r="AG75" i="46"/>
  <c r="AE75" i="46"/>
  <c r="AB75" i="46"/>
  <c r="AA75" i="46"/>
  <c r="Y75" i="46"/>
  <c r="X75" i="46"/>
  <c r="V75" i="46"/>
  <c r="T75" i="46"/>
  <c r="Q75" i="46"/>
  <c r="N75" i="46"/>
  <c r="K75" i="46"/>
  <c r="H75" i="46"/>
  <c r="AT74" i="46"/>
  <c r="AS74" i="46"/>
  <c r="AQ74" i="46"/>
  <c r="AP74" i="46"/>
  <c r="AN74" i="46"/>
  <c r="AM74" i="46"/>
  <c r="AJ74" i="46"/>
  <c r="AH74" i="46"/>
  <c r="AG74" i="46"/>
  <c r="AE74" i="46"/>
  <c r="AB74" i="46"/>
  <c r="AA74" i="46"/>
  <c r="Y74" i="46"/>
  <c r="X74" i="46"/>
  <c r="V74" i="46"/>
  <c r="T74" i="46"/>
  <c r="Q74" i="46"/>
  <c r="N74" i="46"/>
  <c r="K74" i="46"/>
  <c r="H74" i="46"/>
  <c r="AT73" i="46"/>
  <c r="AS73" i="46"/>
  <c r="AQ73" i="46"/>
  <c r="AP73" i="46"/>
  <c r="AN73" i="46"/>
  <c r="AM73" i="46"/>
  <c r="AJ73" i="46"/>
  <c r="AH73" i="46"/>
  <c r="AG73" i="46"/>
  <c r="AE73" i="46"/>
  <c r="AB73" i="46"/>
  <c r="AA73" i="46"/>
  <c r="Y73" i="46"/>
  <c r="X73" i="46"/>
  <c r="V73" i="46"/>
  <c r="T73" i="46"/>
  <c r="Q73" i="46"/>
  <c r="N73" i="46"/>
  <c r="K73" i="46"/>
  <c r="H73" i="46"/>
  <c r="AT72" i="46"/>
  <c r="AS72" i="46"/>
  <c r="AQ72" i="46"/>
  <c r="AP72" i="46"/>
  <c r="AN72" i="46"/>
  <c r="AM72" i="46"/>
  <c r="AK72" i="46"/>
  <c r="AJ72" i="46"/>
  <c r="AH72" i="46"/>
  <c r="AG72" i="46"/>
  <c r="AE72" i="46"/>
  <c r="AB72" i="46"/>
  <c r="AA72" i="46"/>
  <c r="Y72" i="46"/>
  <c r="X72" i="46"/>
  <c r="V72" i="46"/>
  <c r="T72" i="46"/>
  <c r="Q72" i="46"/>
  <c r="N72" i="46"/>
  <c r="K72" i="46"/>
  <c r="H72" i="46"/>
  <c r="AT71" i="46"/>
  <c r="AS71" i="46"/>
  <c r="AQ71" i="46"/>
  <c r="AP71" i="46"/>
  <c r="AN71" i="46"/>
  <c r="AM71" i="46"/>
  <c r="AJ71" i="46"/>
  <c r="AH71" i="46"/>
  <c r="AG71" i="46"/>
  <c r="AE71" i="46"/>
  <c r="AB71" i="46"/>
  <c r="AA71" i="46"/>
  <c r="Y71" i="46"/>
  <c r="X71" i="46"/>
  <c r="V71" i="46"/>
  <c r="T71" i="46"/>
  <c r="Q71" i="46"/>
  <c r="N71" i="46"/>
  <c r="K71" i="46"/>
  <c r="H71" i="46"/>
  <c r="AT70" i="46"/>
  <c r="AS70" i="46"/>
  <c r="AQ70" i="46"/>
  <c r="AP70" i="46"/>
  <c r="AN70" i="46"/>
  <c r="AM70" i="46"/>
  <c r="AK70" i="46"/>
  <c r="AJ70" i="46"/>
  <c r="AH70" i="46"/>
  <c r="AG70" i="46"/>
  <c r="AE70" i="46"/>
  <c r="AB70" i="46"/>
  <c r="AA70" i="46"/>
  <c r="Y70" i="46"/>
  <c r="X70" i="46"/>
  <c r="V70" i="46"/>
  <c r="T70" i="46"/>
  <c r="Q70" i="46"/>
  <c r="N70" i="46"/>
  <c r="K70" i="46"/>
  <c r="H70" i="46"/>
  <c r="AT69" i="46"/>
  <c r="AS69" i="46"/>
  <c r="AQ69" i="46"/>
  <c r="AP69" i="46"/>
  <c r="AN69" i="46"/>
  <c r="AM69" i="46"/>
  <c r="AK69" i="46"/>
  <c r="AJ69" i="46"/>
  <c r="AH69" i="46"/>
  <c r="AG69" i="46"/>
  <c r="AE69" i="46"/>
  <c r="AB69" i="46"/>
  <c r="AA69" i="46"/>
  <c r="Y69" i="46"/>
  <c r="X69" i="46"/>
  <c r="V69" i="46"/>
  <c r="T69" i="46"/>
  <c r="Q69" i="46"/>
  <c r="N69" i="46"/>
  <c r="K69" i="46"/>
  <c r="H69" i="46"/>
  <c r="AT68" i="46"/>
  <c r="AS68" i="46"/>
  <c r="AQ68" i="46"/>
  <c r="AP68" i="46"/>
  <c r="AN68" i="46"/>
  <c r="AM68" i="46"/>
  <c r="AK68" i="46"/>
  <c r="AJ68" i="46"/>
  <c r="AH68" i="46"/>
  <c r="AG68" i="46"/>
  <c r="AE68" i="46"/>
  <c r="AB68" i="46"/>
  <c r="AA68" i="46"/>
  <c r="Y68" i="46"/>
  <c r="X68" i="46"/>
  <c r="V68" i="46"/>
  <c r="T68" i="46"/>
  <c r="Q68" i="46"/>
  <c r="N68" i="46"/>
  <c r="K68" i="46"/>
  <c r="H68" i="46"/>
  <c r="AT67" i="46"/>
  <c r="AS67" i="46"/>
  <c r="AQ67" i="46"/>
  <c r="AP67" i="46"/>
  <c r="AN67" i="46"/>
  <c r="AM67" i="46"/>
  <c r="AK67" i="46"/>
  <c r="AJ67" i="46"/>
  <c r="AH67" i="46"/>
  <c r="AG67" i="46"/>
  <c r="AE67" i="46"/>
  <c r="AB67" i="46"/>
  <c r="AA67" i="46"/>
  <c r="Y67" i="46"/>
  <c r="X67" i="46"/>
  <c r="V67" i="46"/>
  <c r="T67" i="46"/>
  <c r="Q67" i="46"/>
  <c r="N67" i="46"/>
  <c r="K67" i="46"/>
  <c r="H67" i="46"/>
  <c r="AT66" i="46"/>
  <c r="AS66" i="46"/>
  <c r="AQ66" i="46"/>
  <c r="AP66" i="46"/>
  <c r="AN66" i="46"/>
  <c r="AM66" i="46"/>
  <c r="AK66" i="46"/>
  <c r="AJ66" i="46"/>
  <c r="AH66" i="46"/>
  <c r="AG66" i="46"/>
  <c r="AE66" i="46"/>
  <c r="AB66" i="46"/>
  <c r="AA66" i="46"/>
  <c r="Y66" i="46"/>
  <c r="X66" i="46"/>
  <c r="V66" i="46"/>
  <c r="T66" i="46"/>
  <c r="Q66" i="46"/>
  <c r="N66" i="46"/>
  <c r="K66" i="46"/>
  <c r="H66" i="46"/>
  <c r="AT64" i="46"/>
  <c r="AS64" i="46"/>
  <c r="AQ64" i="46"/>
  <c r="AP64" i="46"/>
  <c r="AN64" i="46"/>
  <c r="AM64" i="46"/>
  <c r="AK64" i="46"/>
  <c r="AJ64" i="46"/>
  <c r="AH64" i="46"/>
  <c r="AG64" i="46"/>
  <c r="AE64" i="46"/>
  <c r="AB64" i="46"/>
  <c r="AA64" i="46"/>
  <c r="Y64" i="46"/>
  <c r="X64" i="46"/>
  <c r="V64" i="46"/>
  <c r="T64" i="46"/>
  <c r="Q64" i="46"/>
  <c r="N64" i="46"/>
  <c r="K64" i="46"/>
  <c r="H64" i="46"/>
  <c r="AT63" i="46"/>
  <c r="AS63" i="46"/>
  <c r="AQ63" i="46"/>
  <c r="AP63" i="46"/>
  <c r="AN63" i="46"/>
  <c r="AM63" i="46"/>
  <c r="AK63" i="46"/>
  <c r="AJ63" i="46"/>
  <c r="AH63" i="46"/>
  <c r="AG63" i="46"/>
  <c r="AE63" i="46"/>
  <c r="AB63" i="46"/>
  <c r="AA63" i="46"/>
  <c r="Y63" i="46"/>
  <c r="X63" i="46"/>
  <c r="V63" i="46"/>
  <c r="T63" i="46"/>
  <c r="Q63" i="46"/>
  <c r="N63" i="46"/>
  <c r="K63" i="46"/>
  <c r="H63" i="46"/>
  <c r="AT62" i="46"/>
  <c r="AS62" i="46"/>
  <c r="AQ62" i="46"/>
  <c r="AP62" i="46"/>
  <c r="AN62" i="46"/>
  <c r="AM62" i="46"/>
  <c r="AK62" i="46"/>
  <c r="AJ62" i="46"/>
  <c r="AH62" i="46"/>
  <c r="AG62" i="46"/>
  <c r="AE62" i="46"/>
  <c r="AB62" i="46"/>
  <c r="AA62" i="46"/>
  <c r="Y62" i="46"/>
  <c r="X62" i="46"/>
  <c r="V62" i="46"/>
  <c r="T62" i="46"/>
  <c r="Q62" i="46"/>
  <c r="N62" i="46"/>
  <c r="K62" i="46"/>
  <c r="H62" i="46"/>
  <c r="AT61" i="46"/>
  <c r="AS61" i="46"/>
  <c r="AQ61" i="46"/>
  <c r="AP61" i="46"/>
  <c r="AN61" i="46"/>
  <c r="AM61" i="46"/>
  <c r="AK61" i="46"/>
  <c r="AJ61" i="46"/>
  <c r="AH61" i="46"/>
  <c r="AG61" i="46"/>
  <c r="AE61" i="46"/>
  <c r="AB61" i="46"/>
  <c r="AA61" i="46"/>
  <c r="Y61" i="46"/>
  <c r="X61" i="46"/>
  <c r="V61" i="46"/>
  <c r="T61" i="46"/>
  <c r="Q61" i="46"/>
  <c r="N61" i="46"/>
  <c r="K61" i="46"/>
  <c r="H61" i="46"/>
  <c r="AT60" i="46"/>
  <c r="AS60" i="46"/>
  <c r="AQ60" i="46"/>
  <c r="AP60" i="46"/>
  <c r="AN60" i="46"/>
  <c r="AM60" i="46"/>
  <c r="AK60" i="46"/>
  <c r="AJ60" i="46"/>
  <c r="AH60" i="46"/>
  <c r="AG60" i="46"/>
  <c r="AE60" i="46"/>
  <c r="AB60" i="46"/>
  <c r="AA60" i="46"/>
  <c r="Y60" i="46"/>
  <c r="X60" i="46"/>
  <c r="V60" i="46"/>
  <c r="T60" i="46"/>
  <c r="Q60" i="46"/>
  <c r="N60" i="46"/>
  <c r="K60" i="46"/>
  <c r="H60" i="46"/>
  <c r="AT59" i="46"/>
  <c r="AS59" i="46"/>
  <c r="AQ59" i="46"/>
  <c r="AP59" i="46"/>
  <c r="AN59" i="46"/>
  <c r="AM59" i="46"/>
  <c r="AK59" i="46"/>
  <c r="AJ59" i="46"/>
  <c r="AH59" i="46"/>
  <c r="AG59" i="46"/>
  <c r="AE59" i="46"/>
  <c r="AB59" i="46"/>
  <c r="AA59" i="46"/>
  <c r="Y59" i="46"/>
  <c r="X59" i="46"/>
  <c r="V59" i="46"/>
  <c r="T59" i="46"/>
  <c r="Q59" i="46"/>
  <c r="N59" i="46"/>
  <c r="K59" i="46"/>
  <c r="H59" i="46"/>
  <c r="AT58" i="46"/>
  <c r="AS58" i="46"/>
  <c r="AQ58" i="46"/>
  <c r="AP58" i="46"/>
  <c r="AN58" i="46"/>
  <c r="AM58" i="46"/>
  <c r="AK58" i="46"/>
  <c r="AJ58" i="46"/>
  <c r="AH58" i="46"/>
  <c r="AG58" i="46"/>
  <c r="AE58" i="46"/>
  <c r="AB58" i="46"/>
  <c r="AA58" i="46"/>
  <c r="Y58" i="46"/>
  <c r="X58" i="46"/>
  <c r="V58" i="46"/>
  <c r="T58" i="46"/>
  <c r="Q58" i="46"/>
  <c r="N58" i="46"/>
  <c r="K58" i="46"/>
  <c r="H58" i="46"/>
  <c r="AT57" i="46"/>
  <c r="AS57" i="46"/>
  <c r="AQ57" i="46"/>
  <c r="AP57" i="46"/>
  <c r="AN57" i="46"/>
  <c r="AM57" i="46"/>
  <c r="AK57" i="46"/>
  <c r="AJ57" i="46"/>
  <c r="AH57" i="46"/>
  <c r="AG57" i="46"/>
  <c r="AE57" i="46"/>
  <c r="AB57" i="46"/>
  <c r="AA57" i="46"/>
  <c r="Y57" i="46"/>
  <c r="X57" i="46"/>
  <c r="V57" i="46"/>
  <c r="T57" i="46"/>
  <c r="Q57" i="46"/>
  <c r="N57" i="46"/>
  <c r="K57" i="46"/>
  <c r="H57" i="46"/>
  <c r="AT56" i="46"/>
  <c r="AS56" i="46"/>
  <c r="AQ56" i="46"/>
  <c r="AP56" i="46"/>
  <c r="AN56" i="46"/>
  <c r="AM56" i="46"/>
  <c r="AK56" i="46"/>
  <c r="AJ56" i="46"/>
  <c r="AH56" i="46"/>
  <c r="AG56" i="46"/>
  <c r="AE56" i="46"/>
  <c r="AB56" i="46"/>
  <c r="AA56" i="46"/>
  <c r="Y56" i="46"/>
  <c r="X56" i="46"/>
  <c r="V56" i="46"/>
  <c r="T56" i="46"/>
  <c r="Q56" i="46"/>
  <c r="N56" i="46"/>
  <c r="K56" i="46"/>
  <c r="H56" i="46"/>
  <c r="AT55" i="46"/>
  <c r="AS55" i="46"/>
  <c r="AQ55" i="46"/>
  <c r="AP55" i="46"/>
  <c r="AN55" i="46"/>
  <c r="AM55" i="46"/>
  <c r="AK55" i="46"/>
  <c r="AJ55" i="46"/>
  <c r="AH55" i="46"/>
  <c r="AG55" i="46"/>
  <c r="AE55" i="46"/>
  <c r="AB55" i="46"/>
  <c r="AA55" i="46"/>
  <c r="Y55" i="46"/>
  <c r="X55" i="46"/>
  <c r="V55" i="46"/>
  <c r="T55" i="46"/>
  <c r="Q55" i="46"/>
  <c r="N55" i="46"/>
  <c r="K55" i="46"/>
  <c r="H55" i="46"/>
  <c r="AT54" i="46"/>
  <c r="AS54" i="46"/>
  <c r="AQ54" i="46"/>
  <c r="AP54" i="46"/>
  <c r="AN54" i="46"/>
  <c r="AM54" i="46"/>
  <c r="AK54" i="46"/>
  <c r="AJ54" i="46"/>
  <c r="AH54" i="46"/>
  <c r="AG54" i="46"/>
  <c r="AE54" i="46"/>
  <c r="AB54" i="46"/>
  <c r="AA54" i="46"/>
  <c r="Y54" i="46"/>
  <c r="X54" i="46"/>
  <c r="V54" i="46"/>
  <c r="T54" i="46"/>
  <c r="Q54" i="46"/>
  <c r="N54" i="46"/>
  <c r="K54" i="46"/>
  <c r="H54" i="46"/>
  <c r="AT52" i="46"/>
  <c r="AT110" i="46" s="1"/>
  <c r="AS52" i="46"/>
  <c r="AS110" i="46" s="1"/>
  <c r="AP52" i="46"/>
  <c r="AP110" i="46" s="1"/>
  <c r="AN52" i="46"/>
  <c r="AN110" i="46" s="1"/>
  <c r="AM52" i="46"/>
  <c r="AM110" i="46" s="1"/>
  <c r="AK52" i="46"/>
  <c r="AK110" i="46" s="1"/>
  <c r="AJ52" i="46"/>
  <c r="AJ110" i="46" s="1"/>
  <c r="AH52" i="46"/>
  <c r="AH110" i="46" s="1"/>
  <c r="AG52" i="46"/>
  <c r="AG110" i="46" s="1"/>
  <c r="AB52" i="46"/>
  <c r="AB110" i="46" s="1"/>
  <c r="AA52" i="46"/>
  <c r="AA110" i="46" s="1"/>
  <c r="Q52" i="46"/>
  <c r="Q110" i="46" s="1"/>
  <c r="N52" i="46"/>
  <c r="N110" i="46" s="1"/>
  <c r="K52" i="46"/>
  <c r="K110" i="46" s="1"/>
  <c r="H52" i="46"/>
  <c r="H110" i="46" s="1"/>
  <c r="AT51" i="46"/>
  <c r="AT109" i="46" s="1"/>
  <c r="AS51" i="46"/>
  <c r="AS109" i="46" s="1"/>
  <c r="AP51" i="46"/>
  <c r="AP109" i="46" s="1"/>
  <c r="AN51" i="46"/>
  <c r="AN109" i="46" s="1"/>
  <c r="AM51" i="46"/>
  <c r="AM109" i="46" s="1"/>
  <c r="AK51" i="46"/>
  <c r="AK109" i="46" s="1"/>
  <c r="AJ51" i="46"/>
  <c r="AJ109" i="46" s="1"/>
  <c r="AH51" i="46"/>
  <c r="AH109" i="46" s="1"/>
  <c r="AG51" i="46"/>
  <c r="AG109" i="46" s="1"/>
  <c r="AB51" i="46"/>
  <c r="AB109" i="46" s="1"/>
  <c r="AA51" i="46"/>
  <c r="AA109" i="46" s="1"/>
  <c r="Q51" i="46"/>
  <c r="Q109" i="46" s="1"/>
  <c r="N51" i="46"/>
  <c r="N109" i="46" s="1"/>
  <c r="K51" i="46"/>
  <c r="K109" i="46" s="1"/>
  <c r="H51" i="46"/>
  <c r="H109" i="46" s="1"/>
  <c r="AT50" i="46"/>
  <c r="AT108" i="46" s="1"/>
  <c r="AS50" i="46"/>
  <c r="AS108" i="46" s="1"/>
  <c r="AQ50" i="46"/>
  <c r="AQ108" i="46" s="1"/>
  <c r="AP50" i="46"/>
  <c r="AP108" i="46" s="1"/>
  <c r="AN50" i="46"/>
  <c r="AN108" i="46" s="1"/>
  <c r="AM50" i="46"/>
  <c r="AM108" i="46" s="1"/>
  <c r="AK50" i="46"/>
  <c r="AK108" i="46" s="1"/>
  <c r="AJ50" i="46"/>
  <c r="AJ108" i="46" s="1"/>
  <c r="AH50" i="46"/>
  <c r="AH108" i="46" s="1"/>
  <c r="AG50" i="46"/>
  <c r="AG108" i="46" s="1"/>
  <c r="AB50" i="46"/>
  <c r="AB108" i="46" s="1"/>
  <c r="AA50" i="46"/>
  <c r="AA108" i="46" s="1"/>
  <c r="Q50" i="46"/>
  <c r="Q108" i="46" s="1"/>
  <c r="N50" i="46"/>
  <c r="N108" i="46" s="1"/>
  <c r="K50" i="46"/>
  <c r="K108" i="46" s="1"/>
  <c r="H50" i="46"/>
  <c r="H108" i="46" s="1"/>
  <c r="AT49" i="46"/>
  <c r="AT107" i="46" s="1"/>
  <c r="AS49" i="46"/>
  <c r="AS107" i="46" s="1"/>
  <c r="AQ49" i="46"/>
  <c r="AQ107" i="46" s="1"/>
  <c r="AP49" i="46"/>
  <c r="AP107" i="46" s="1"/>
  <c r="AN49" i="46"/>
  <c r="AN107" i="46" s="1"/>
  <c r="AM49" i="46"/>
  <c r="AM107" i="46" s="1"/>
  <c r="AK49" i="46"/>
  <c r="AK107" i="46" s="1"/>
  <c r="AJ49" i="46"/>
  <c r="AJ107" i="46" s="1"/>
  <c r="AH49" i="46"/>
  <c r="AH107" i="46" s="1"/>
  <c r="AG49" i="46"/>
  <c r="AG107" i="46" s="1"/>
  <c r="AE49" i="46"/>
  <c r="AE107" i="46" s="1"/>
  <c r="AB49" i="46"/>
  <c r="AB107" i="46" s="1"/>
  <c r="AA49" i="46"/>
  <c r="AA107" i="46" s="1"/>
  <c r="Q49" i="46"/>
  <c r="Q107" i="46" s="1"/>
  <c r="N49" i="46"/>
  <c r="N107" i="46" s="1"/>
  <c r="K49" i="46"/>
  <c r="K107" i="46" s="1"/>
  <c r="H49" i="46"/>
  <c r="H107" i="46" s="1"/>
  <c r="AT48" i="46"/>
  <c r="AT106" i="46" s="1"/>
  <c r="AS48" i="46"/>
  <c r="AS106" i="46" s="1"/>
  <c r="AQ48" i="46"/>
  <c r="AQ106" i="46" s="1"/>
  <c r="AP48" i="46"/>
  <c r="AP106" i="46" s="1"/>
  <c r="AN48" i="46"/>
  <c r="AN106" i="46" s="1"/>
  <c r="AM48" i="46"/>
  <c r="AM106" i="46" s="1"/>
  <c r="AK48" i="46"/>
  <c r="AK106" i="46" s="1"/>
  <c r="AJ48" i="46"/>
  <c r="AJ106" i="46" s="1"/>
  <c r="AH48" i="46"/>
  <c r="AH106" i="46" s="1"/>
  <c r="AG48" i="46"/>
  <c r="AG106" i="46" s="1"/>
  <c r="AE48" i="46"/>
  <c r="AE106" i="46" s="1"/>
  <c r="AB48" i="46"/>
  <c r="AB106" i="46" s="1"/>
  <c r="AA48" i="46"/>
  <c r="AA106" i="46" s="1"/>
  <c r="Y48" i="46"/>
  <c r="Y106" i="46" s="1"/>
  <c r="X48" i="46"/>
  <c r="X106" i="46" s="1"/>
  <c r="Q48" i="46"/>
  <c r="Q106" i="46" s="1"/>
  <c r="N48" i="46"/>
  <c r="N106" i="46" s="1"/>
  <c r="K48" i="46"/>
  <c r="K106" i="46" s="1"/>
  <c r="H48" i="46"/>
  <c r="H106" i="46" s="1"/>
  <c r="AT47" i="46"/>
  <c r="AT105" i="46" s="1"/>
  <c r="AS47" i="46"/>
  <c r="AS105" i="46" s="1"/>
  <c r="AQ47" i="46"/>
  <c r="AQ105" i="46" s="1"/>
  <c r="AP47" i="46"/>
  <c r="AP105" i="46" s="1"/>
  <c r="AN47" i="46"/>
  <c r="AN105" i="46" s="1"/>
  <c r="AM47" i="46"/>
  <c r="AM105" i="46" s="1"/>
  <c r="AK47" i="46"/>
  <c r="AK105" i="46" s="1"/>
  <c r="AJ47" i="46"/>
  <c r="AJ105" i="46" s="1"/>
  <c r="AH47" i="46"/>
  <c r="AH105" i="46" s="1"/>
  <c r="AG47" i="46"/>
  <c r="AG105" i="46" s="1"/>
  <c r="AE47" i="46"/>
  <c r="AE105" i="46" s="1"/>
  <c r="AB47" i="46"/>
  <c r="AB105" i="46" s="1"/>
  <c r="AA47" i="46"/>
  <c r="AA105" i="46" s="1"/>
  <c r="V47" i="46"/>
  <c r="V105" i="46" s="1"/>
  <c r="Q47" i="46"/>
  <c r="Q105" i="46" s="1"/>
  <c r="N47" i="46"/>
  <c r="N105" i="46" s="1"/>
  <c r="K47" i="46"/>
  <c r="K105" i="46" s="1"/>
  <c r="H47" i="46"/>
  <c r="H105" i="46" s="1"/>
  <c r="AT44" i="46"/>
  <c r="AS44" i="46"/>
  <c r="AQ44" i="46"/>
  <c r="AP44" i="46"/>
  <c r="AN44" i="46"/>
  <c r="AM44" i="46"/>
  <c r="AK44" i="46"/>
  <c r="AJ44" i="46"/>
  <c r="AB44" i="46"/>
  <c r="AA44" i="46"/>
  <c r="V44" i="46"/>
  <c r="T44" i="46"/>
  <c r="Q44" i="46"/>
  <c r="N44" i="46"/>
  <c r="K44" i="46"/>
  <c r="H44" i="46"/>
  <c r="AT43" i="46"/>
  <c r="AS43" i="46"/>
  <c r="AQ43" i="46"/>
  <c r="AP43" i="46"/>
  <c r="AN43" i="46"/>
  <c r="AM43" i="46"/>
  <c r="AJ43" i="46"/>
  <c r="AE43" i="46"/>
  <c r="AB43" i="46"/>
  <c r="AA43" i="46"/>
  <c r="Q43" i="46"/>
  <c r="N43" i="46"/>
  <c r="K43" i="46"/>
  <c r="H43" i="46"/>
  <c r="AT42" i="46"/>
  <c r="AS42" i="46"/>
  <c r="AQ42" i="46"/>
  <c r="AP42" i="46"/>
  <c r="AN42" i="46"/>
  <c r="AM42" i="46"/>
  <c r="AJ42" i="46"/>
  <c r="AE42" i="46"/>
  <c r="AB42" i="46"/>
  <c r="AA42" i="46"/>
  <c r="Q42" i="46"/>
  <c r="N42" i="46"/>
  <c r="K42" i="46"/>
  <c r="H42" i="46"/>
  <c r="AT41" i="46"/>
  <c r="AS41" i="46"/>
  <c r="AQ41" i="46"/>
  <c r="AP41" i="46"/>
  <c r="AN41" i="46"/>
  <c r="AM41" i="46"/>
  <c r="AJ41" i="46"/>
  <c r="AH41" i="46"/>
  <c r="AG41" i="46"/>
  <c r="AE41" i="46"/>
  <c r="AB41" i="46"/>
  <c r="AA41" i="46"/>
  <c r="Q41" i="46"/>
  <c r="N41" i="46"/>
  <c r="K41" i="46"/>
  <c r="H41" i="46"/>
  <c r="AT40" i="46"/>
  <c r="AS40" i="46"/>
  <c r="AQ40" i="46"/>
  <c r="AP40" i="46"/>
  <c r="AN40" i="46"/>
  <c r="AM40" i="46"/>
  <c r="AJ40" i="46"/>
  <c r="AH40" i="46"/>
  <c r="AG40" i="46"/>
  <c r="AE40" i="46"/>
  <c r="AB40" i="46"/>
  <c r="AA40" i="46"/>
  <c r="Q40" i="46"/>
  <c r="N40" i="46"/>
  <c r="K40" i="46"/>
  <c r="H40" i="46"/>
  <c r="AT39" i="46"/>
  <c r="AS39" i="46"/>
  <c r="AQ39" i="46"/>
  <c r="AP39" i="46"/>
  <c r="AN39" i="46"/>
  <c r="AM39" i="46"/>
  <c r="AK39" i="46"/>
  <c r="AJ39" i="46"/>
  <c r="AH39" i="46"/>
  <c r="AG39" i="46"/>
  <c r="AE39" i="46"/>
  <c r="AB39" i="46"/>
  <c r="AA39" i="46"/>
  <c r="V39" i="46"/>
  <c r="T39" i="46"/>
  <c r="Q39" i="46"/>
  <c r="N39" i="46"/>
  <c r="K39" i="46"/>
  <c r="H39" i="46"/>
  <c r="AT38" i="46"/>
  <c r="AS38" i="46"/>
  <c r="AQ38" i="46"/>
  <c r="AP38" i="46"/>
  <c r="AN38" i="46"/>
  <c r="AM38" i="46"/>
  <c r="AK38" i="46"/>
  <c r="AJ38" i="46"/>
  <c r="AH38" i="46"/>
  <c r="AG38" i="46"/>
  <c r="AE38" i="46"/>
  <c r="AB38" i="46"/>
  <c r="AA38" i="46"/>
  <c r="V38" i="46"/>
  <c r="T38" i="46"/>
  <c r="Q38" i="46"/>
  <c r="N38" i="46"/>
  <c r="K38" i="46"/>
  <c r="H38" i="46"/>
  <c r="AT37" i="46"/>
  <c r="AS37" i="46"/>
  <c r="AQ37" i="46"/>
  <c r="AP37" i="46"/>
  <c r="AN37" i="46"/>
  <c r="AM37" i="46"/>
  <c r="AK37" i="46"/>
  <c r="AJ37" i="46"/>
  <c r="AH37" i="46"/>
  <c r="AG37" i="46"/>
  <c r="AE37" i="46"/>
  <c r="AB37" i="46"/>
  <c r="AA37" i="46"/>
  <c r="V37" i="46"/>
  <c r="T37" i="46"/>
  <c r="Q37" i="46"/>
  <c r="N37" i="46"/>
  <c r="K37" i="46"/>
  <c r="H37" i="46"/>
  <c r="AT36" i="46"/>
  <c r="AS36" i="46"/>
  <c r="AQ36" i="46"/>
  <c r="AP36" i="46"/>
  <c r="AN36" i="46"/>
  <c r="AM36" i="46"/>
  <c r="AK36" i="46"/>
  <c r="AJ36" i="46"/>
  <c r="AH36" i="46"/>
  <c r="AG36" i="46"/>
  <c r="AE36" i="46"/>
  <c r="AB36" i="46"/>
  <c r="AA36" i="46"/>
  <c r="V36" i="46"/>
  <c r="T36" i="46"/>
  <c r="Q36" i="46"/>
  <c r="N36" i="46"/>
  <c r="K36" i="46"/>
  <c r="H36" i="46"/>
  <c r="AT35" i="46"/>
  <c r="AS35" i="46"/>
  <c r="AQ35" i="46"/>
  <c r="AP35" i="46"/>
  <c r="AN35" i="46"/>
  <c r="AM35" i="46"/>
  <c r="AK35" i="46"/>
  <c r="AJ35" i="46"/>
  <c r="AH35" i="46"/>
  <c r="AG35" i="46"/>
  <c r="AE35" i="46"/>
  <c r="AB35" i="46"/>
  <c r="AA35" i="46"/>
  <c r="V35" i="46"/>
  <c r="T35" i="46"/>
  <c r="Q35" i="46"/>
  <c r="N35" i="46"/>
  <c r="K35" i="46"/>
  <c r="H35" i="46"/>
  <c r="AT34" i="46"/>
  <c r="AS34" i="46"/>
  <c r="AQ34" i="46"/>
  <c r="AP34" i="46"/>
  <c r="AN34" i="46"/>
  <c r="AM34" i="46"/>
  <c r="AK34" i="46"/>
  <c r="AJ34" i="46"/>
  <c r="AH34" i="46"/>
  <c r="AG34" i="46"/>
  <c r="AE34" i="46"/>
  <c r="AB34" i="46"/>
  <c r="AA34" i="46"/>
  <c r="V34" i="46"/>
  <c r="T34" i="46"/>
  <c r="Q34" i="46"/>
  <c r="N34" i="46"/>
  <c r="K34" i="46"/>
  <c r="H34" i="46"/>
  <c r="AT32" i="46"/>
  <c r="AS32" i="46"/>
  <c r="AP32" i="46"/>
  <c r="AN32" i="46"/>
  <c r="AM32" i="46"/>
  <c r="AK32" i="46"/>
  <c r="AJ32" i="46"/>
  <c r="AB32" i="46"/>
  <c r="AA32" i="46"/>
  <c r="Y32" i="46"/>
  <c r="X32" i="46"/>
  <c r="V32" i="46"/>
  <c r="T32" i="46"/>
  <c r="Q32" i="46"/>
  <c r="N32" i="46"/>
  <c r="K32" i="46"/>
  <c r="H32" i="46"/>
  <c r="AT31" i="46"/>
  <c r="AS31" i="46"/>
  <c r="AQ31" i="46"/>
  <c r="AP31" i="46"/>
  <c r="AN31" i="46"/>
  <c r="AM31" i="46"/>
  <c r="AK31" i="46"/>
  <c r="AJ31" i="46"/>
  <c r="AB31" i="46"/>
  <c r="AA31" i="46"/>
  <c r="V31" i="46"/>
  <c r="T31" i="46"/>
  <c r="Q31" i="46"/>
  <c r="N31" i="46"/>
  <c r="K31" i="46"/>
  <c r="H31" i="46"/>
  <c r="AT30" i="46"/>
  <c r="AS30" i="46"/>
  <c r="AQ30" i="46"/>
  <c r="AP30" i="46"/>
  <c r="AN30" i="46"/>
  <c r="AM30" i="46"/>
  <c r="AK30" i="46"/>
  <c r="AJ30" i="46"/>
  <c r="AH30" i="46"/>
  <c r="AG30" i="46"/>
  <c r="AE30" i="46"/>
  <c r="AB30" i="46"/>
  <c r="AA30" i="46"/>
  <c r="Q30" i="46"/>
  <c r="N30" i="46"/>
  <c r="K30" i="46"/>
  <c r="H30" i="46"/>
  <c r="AT29" i="46"/>
  <c r="AS29" i="46"/>
  <c r="AQ29" i="46"/>
  <c r="AP29" i="46"/>
  <c r="AN29" i="46"/>
  <c r="AM29" i="46"/>
  <c r="AK29" i="46"/>
  <c r="AJ29" i="46"/>
  <c r="AH29" i="46"/>
  <c r="AG29" i="46"/>
  <c r="AE29" i="46"/>
  <c r="AB29" i="46"/>
  <c r="AA29" i="46"/>
  <c r="V29" i="46"/>
  <c r="Q29" i="46"/>
  <c r="N29" i="46"/>
  <c r="K29" i="46"/>
  <c r="H29" i="46"/>
  <c r="AT28" i="46"/>
  <c r="AS28" i="46"/>
  <c r="AP28" i="46"/>
  <c r="AN28" i="46"/>
  <c r="AM28" i="46"/>
  <c r="AK28" i="46"/>
  <c r="AJ28" i="46"/>
  <c r="AH28" i="46"/>
  <c r="AG28" i="46"/>
  <c r="AE28" i="46"/>
  <c r="AB28" i="46"/>
  <c r="AA28" i="46"/>
  <c r="Y28" i="46"/>
  <c r="X28" i="46"/>
  <c r="V28" i="46"/>
  <c r="Q28" i="46"/>
  <c r="N28" i="46"/>
  <c r="K28" i="46"/>
  <c r="H28" i="46"/>
  <c r="AT27" i="46"/>
  <c r="AS27" i="46"/>
  <c r="AQ27" i="46"/>
  <c r="AP27" i="46"/>
  <c r="AN27" i="46"/>
  <c r="AM27" i="46"/>
  <c r="AK27" i="46"/>
  <c r="AJ27" i="46"/>
  <c r="AH27" i="46"/>
  <c r="AG27" i="46"/>
  <c r="AE27" i="46"/>
  <c r="AB27" i="46"/>
  <c r="AA27" i="46"/>
  <c r="Y27" i="46"/>
  <c r="X27" i="46"/>
  <c r="V27" i="46"/>
  <c r="T27" i="46"/>
  <c r="Q27" i="46"/>
  <c r="N27" i="46"/>
  <c r="K27" i="46"/>
  <c r="H27" i="46"/>
  <c r="AT26" i="46"/>
  <c r="AS26" i="46"/>
  <c r="AQ26" i="46"/>
  <c r="AP26" i="46"/>
  <c r="AN26" i="46"/>
  <c r="AM26" i="46"/>
  <c r="AK26" i="46"/>
  <c r="AJ26" i="46"/>
  <c r="AH26" i="46"/>
  <c r="AG26" i="46"/>
  <c r="AE26" i="46"/>
  <c r="AB26" i="46"/>
  <c r="AA26" i="46"/>
  <c r="Y26" i="46"/>
  <c r="X26" i="46"/>
  <c r="V26" i="46"/>
  <c r="T26" i="46"/>
  <c r="Q26" i="46"/>
  <c r="N26" i="46"/>
  <c r="K26" i="46"/>
  <c r="H26" i="46"/>
  <c r="AT25" i="46"/>
  <c r="AS25" i="46"/>
  <c r="AQ25" i="46"/>
  <c r="AP25" i="46"/>
  <c r="AN25" i="46"/>
  <c r="AM25" i="46"/>
  <c r="AK25" i="46"/>
  <c r="AJ25" i="46"/>
  <c r="AH25" i="46"/>
  <c r="AG25" i="46"/>
  <c r="AE25" i="46"/>
  <c r="AB25" i="46"/>
  <c r="AA25" i="46"/>
  <c r="Q25" i="46"/>
  <c r="N25" i="46"/>
  <c r="K25" i="46"/>
  <c r="H25" i="46"/>
  <c r="AT24" i="46"/>
  <c r="AS24" i="46"/>
  <c r="AQ24" i="46"/>
  <c r="AP24" i="46"/>
  <c r="AN24" i="46"/>
  <c r="AM24" i="46"/>
  <c r="AK24" i="46"/>
  <c r="AJ24" i="46"/>
  <c r="AH24" i="46"/>
  <c r="AG24" i="46"/>
  <c r="AE24" i="46"/>
  <c r="AB24" i="46"/>
  <c r="AA24" i="46"/>
  <c r="V24" i="46"/>
  <c r="T24" i="46"/>
  <c r="Q24" i="46"/>
  <c r="N24" i="46"/>
  <c r="K24" i="46"/>
  <c r="H24" i="46"/>
  <c r="AT23" i="46"/>
  <c r="AS23" i="46"/>
  <c r="AQ23" i="46"/>
  <c r="AP23" i="46"/>
  <c r="AN23" i="46"/>
  <c r="AM23" i="46"/>
  <c r="AK23" i="46"/>
  <c r="AJ23" i="46"/>
  <c r="AH23" i="46"/>
  <c r="AG23" i="46"/>
  <c r="AE23" i="46"/>
  <c r="AB23" i="46"/>
  <c r="AA23" i="46"/>
  <c r="Y23" i="46"/>
  <c r="X23" i="46"/>
  <c r="V23" i="46"/>
  <c r="T23" i="46"/>
  <c r="Q23" i="46"/>
  <c r="N23" i="46"/>
  <c r="K23" i="46"/>
  <c r="H23" i="46"/>
  <c r="AT22" i="46"/>
  <c r="AS22" i="46"/>
  <c r="AQ22" i="46"/>
  <c r="AP22" i="46"/>
  <c r="AN22" i="46"/>
  <c r="AM22" i="46"/>
  <c r="AK22" i="46"/>
  <c r="AJ22" i="46"/>
  <c r="AH22" i="46"/>
  <c r="AG22" i="46"/>
  <c r="AE22" i="46"/>
  <c r="AB22" i="46"/>
  <c r="AA22" i="46"/>
  <c r="Y22" i="46"/>
  <c r="X22" i="46"/>
  <c r="V22" i="46"/>
  <c r="T22" i="46"/>
  <c r="Q22" i="46"/>
  <c r="N22" i="46"/>
  <c r="K22" i="46"/>
  <c r="H22" i="46"/>
  <c r="AT20" i="46"/>
  <c r="AS20" i="46"/>
  <c r="AQ20" i="46"/>
  <c r="AP20" i="46"/>
  <c r="AN20" i="46"/>
  <c r="AM20" i="46"/>
  <c r="AK20" i="46"/>
  <c r="AJ20" i="46"/>
  <c r="AH20" i="46"/>
  <c r="AG20" i="46"/>
  <c r="AE20" i="46"/>
  <c r="AB20" i="46"/>
  <c r="AA20" i="46"/>
  <c r="Y20" i="46"/>
  <c r="X20" i="46"/>
  <c r="V20" i="46"/>
  <c r="T20" i="46"/>
  <c r="Q20" i="46"/>
  <c r="N20" i="46"/>
  <c r="K20" i="46"/>
  <c r="H20" i="46"/>
  <c r="AT19" i="46"/>
  <c r="AS19" i="46"/>
  <c r="AP19" i="46"/>
  <c r="AN19" i="46"/>
  <c r="AM19" i="46"/>
  <c r="AK19" i="46"/>
  <c r="AJ19" i="46"/>
  <c r="AH19" i="46"/>
  <c r="AG19" i="46"/>
  <c r="AE19" i="46"/>
  <c r="AB19" i="46"/>
  <c r="AA19" i="46"/>
  <c r="V19" i="46"/>
  <c r="T19" i="46"/>
  <c r="Q19" i="46"/>
  <c r="N19" i="46"/>
  <c r="K19" i="46"/>
  <c r="H19" i="46"/>
  <c r="AT18" i="46"/>
  <c r="AS18" i="46"/>
  <c r="AP18" i="46"/>
  <c r="AN18" i="46"/>
  <c r="AM18" i="46"/>
  <c r="AK18" i="46"/>
  <c r="AJ18" i="46"/>
  <c r="AH18" i="46"/>
  <c r="AG18" i="46"/>
  <c r="AE18" i="46"/>
  <c r="AB18" i="46"/>
  <c r="AA18" i="46"/>
  <c r="V18" i="46"/>
  <c r="T18" i="46"/>
  <c r="Q18" i="46"/>
  <c r="N18" i="46"/>
  <c r="K18" i="46"/>
  <c r="H18" i="46"/>
  <c r="AT17" i="46"/>
  <c r="AS17" i="46"/>
  <c r="AQ17" i="46"/>
  <c r="AP17" i="46"/>
  <c r="AN17" i="46"/>
  <c r="AM17" i="46"/>
  <c r="AK17" i="46"/>
  <c r="AJ17" i="46"/>
  <c r="AH17" i="46"/>
  <c r="AG17" i="46"/>
  <c r="AE17" i="46"/>
  <c r="AB17" i="46"/>
  <c r="AA17" i="46"/>
  <c r="Y17" i="46"/>
  <c r="V17" i="46"/>
  <c r="T17" i="46"/>
  <c r="Q17" i="46"/>
  <c r="N17" i="46"/>
  <c r="K17" i="46"/>
  <c r="H17" i="46"/>
  <c r="AT16" i="46"/>
  <c r="AS16" i="46"/>
  <c r="AQ16" i="46"/>
  <c r="AP16" i="46"/>
  <c r="AN16" i="46"/>
  <c r="AM16" i="46"/>
  <c r="AK16" i="46"/>
  <c r="AJ16" i="46"/>
  <c r="AH16" i="46"/>
  <c r="AG16" i="46"/>
  <c r="AE16" i="46"/>
  <c r="AB16" i="46"/>
  <c r="AA16" i="46"/>
  <c r="Y16" i="46"/>
  <c r="X16" i="46"/>
  <c r="V16" i="46"/>
  <c r="T16" i="46"/>
  <c r="Q16" i="46"/>
  <c r="N16" i="46"/>
  <c r="K16" i="46"/>
  <c r="H16" i="46"/>
  <c r="AT15" i="46"/>
  <c r="AS15" i="46"/>
  <c r="AQ15" i="46"/>
  <c r="AP15" i="46"/>
  <c r="AN15" i="46"/>
  <c r="AM15" i="46"/>
  <c r="AK15" i="46"/>
  <c r="AJ15" i="46"/>
  <c r="AH15" i="46"/>
  <c r="AG15" i="46"/>
  <c r="AE15" i="46"/>
  <c r="AB15" i="46"/>
  <c r="AA15" i="46"/>
  <c r="Y15" i="46"/>
  <c r="X15" i="46"/>
  <c r="V15" i="46"/>
  <c r="T15" i="46"/>
  <c r="Q15" i="46"/>
  <c r="N15" i="46"/>
  <c r="K15" i="46"/>
  <c r="H15" i="46"/>
  <c r="AT14" i="46"/>
  <c r="AS14" i="46"/>
  <c r="AQ14" i="46"/>
  <c r="AP14" i="46"/>
  <c r="AN14" i="46"/>
  <c r="AM14" i="46"/>
  <c r="AK14" i="46"/>
  <c r="AJ14" i="46"/>
  <c r="AH14" i="46"/>
  <c r="AG14" i="46"/>
  <c r="AE14" i="46"/>
  <c r="AB14" i="46"/>
  <c r="AA14" i="46"/>
  <c r="Y14" i="46"/>
  <c r="X14" i="46"/>
  <c r="V14" i="46"/>
  <c r="T14" i="46"/>
  <c r="Q14" i="46"/>
  <c r="N14" i="46"/>
  <c r="K14" i="46"/>
  <c r="H14" i="46"/>
  <c r="AT13" i="46"/>
  <c r="AS13" i="46"/>
  <c r="AQ13" i="46"/>
  <c r="AP13" i="46"/>
  <c r="AN13" i="46"/>
  <c r="AM13" i="46"/>
  <c r="AK13" i="46"/>
  <c r="AJ13" i="46"/>
  <c r="AH13" i="46"/>
  <c r="AG13" i="46"/>
  <c r="AE13" i="46"/>
  <c r="AB13" i="46"/>
  <c r="AA13" i="46"/>
  <c r="Q13" i="46"/>
  <c r="N13" i="46"/>
  <c r="K13" i="46"/>
  <c r="H13" i="46"/>
  <c r="AT12" i="46"/>
  <c r="AS12" i="46"/>
  <c r="AQ12" i="46"/>
  <c r="AP12" i="46"/>
  <c r="AN12" i="46"/>
  <c r="AM12" i="46"/>
  <c r="AK12" i="46"/>
  <c r="AJ12" i="46"/>
  <c r="AH12" i="46"/>
  <c r="AG12" i="46"/>
  <c r="AE12" i="46"/>
  <c r="AB12" i="46"/>
  <c r="AA12" i="46"/>
  <c r="Y12" i="46"/>
  <c r="X12" i="46"/>
  <c r="V12" i="46"/>
  <c r="T12" i="46"/>
  <c r="Q12" i="46"/>
  <c r="N12" i="46"/>
  <c r="K12" i="46"/>
  <c r="H12" i="46"/>
  <c r="AT11" i="46"/>
  <c r="AS11" i="46"/>
  <c r="AP11" i="46"/>
  <c r="AN11" i="46"/>
  <c r="AM11" i="46"/>
  <c r="AK11" i="46"/>
  <c r="AJ11" i="46"/>
  <c r="AH11" i="46"/>
  <c r="AG11" i="46"/>
  <c r="AE11" i="46"/>
  <c r="AB11" i="46"/>
  <c r="AA11" i="46"/>
  <c r="Y11" i="46"/>
  <c r="X11" i="46"/>
  <c r="V11" i="46"/>
  <c r="T11" i="46"/>
  <c r="Q11" i="46"/>
  <c r="N11" i="46"/>
  <c r="K11" i="46"/>
  <c r="H11" i="46"/>
  <c r="AT10" i="46"/>
  <c r="AS10" i="46"/>
  <c r="AQ10" i="46"/>
  <c r="AP10" i="46"/>
  <c r="AN10" i="46"/>
  <c r="AM10" i="46"/>
  <c r="AK10" i="46"/>
  <c r="AJ10" i="46"/>
  <c r="AH10" i="46"/>
  <c r="AG10" i="46"/>
  <c r="AE10" i="46"/>
  <c r="AB10" i="46"/>
  <c r="AA10" i="46"/>
  <c r="Y10" i="46"/>
  <c r="X10" i="46"/>
  <c r="V10" i="46"/>
  <c r="T10" i="46"/>
  <c r="Q10" i="46"/>
  <c r="N10" i="46"/>
  <c r="K10" i="46"/>
  <c r="H10" i="46"/>
  <c r="BQ85" i="46"/>
  <c r="BU85" i="46" s="1"/>
  <c r="BQ84" i="46"/>
  <c r="BU84" i="46" s="1"/>
  <c r="BQ83" i="46"/>
  <c r="BU83" i="46" s="1"/>
  <c r="BQ81" i="46"/>
  <c r="BU81" i="46" s="1"/>
  <c r="BQ79" i="46"/>
  <c r="BU79" i="46" s="1"/>
  <c r="BQ76" i="46"/>
  <c r="BU76" i="46" s="1"/>
  <c r="P76" i="46" s="1"/>
  <c r="BQ74" i="46"/>
  <c r="BU74" i="46" s="1"/>
  <c r="P74" i="46" s="1"/>
  <c r="BQ72" i="46"/>
  <c r="BU72" i="46" s="1"/>
  <c r="P72" i="46" s="1"/>
  <c r="BQ69" i="46"/>
  <c r="BU69" i="46" s="1"/>
  <c r="P69" i="46" s="1"/>
  <c r="BQ68" i="46"/>
  <c r="BU68" i="46" s="1"/>
  <c r="P68" i="46" s="1"/>
  <c r="BQ66" i="46"/>
  <c r="BU66" i="46" s="1"/>
  <c r="P66" i="46" s="1"/>
  <c r="P77" i="46" s="1"/>
  <c r="BQ64" i="46"/>
  <c r="BU64" i="46" s="1"/>
  <c r="P64" i="46" s="1"/>
  <c r="BQ60" i="46"/>
  <c r="BU60" i="46" s="1"/>
  <c r="P60" i="46" s="1"/>
  <c r="BQ56" i="46"/>
  <c r="BU56" i="46" s="1"/>
  <c r="P56" i="46" s="1"/>
  <c r="BQ52" i="46"/>
  <c r="BU52" i="46" s="1"/>
  <c r="AX66" i="39"/>
  <c r="AY53" i="39"/>
  <c r="AY86" i="39" s="1"/>
  <c r="AW53" i="39"/>
  <c r="AY45" i="39"/>
  <c r="AW45" i="39"/>
  <c r="AY33" i="39"/>
  <c r="AW33" i="39"/>
  <c r="AY21" i="39"/>
  <c r="AW21" i="39"/>
  <c r="AA10" i="40"/>
  <c r="J118" i="46" l="1"/>
  <c r="L118" i="46" s="1"/>
  <c r="M118" i="46"/>
  <c r="O118" i="46" s="1"/>
  <c r="M117" i="46"/>
  <c r="O117" i="46" s="1"/>
  <c r="AD118" i="46"/>
  <c r="AF118" i="46" s="1"/>
  <c r="J117" i="46"/>
  <c r="L117" i="46" s="1"/>
  <c r="P118" i="46"/>
  <c r="R118" i="46" s="1"/>
  <c r="J97" i="41"/>
  <c r="L97" i="41" s="1"/>
  <c r="J94" i="41"/>
  <c r="L94" i="41" s="1"/>
  <c r="S94" i="41"/>
  <c r="W94" i="41" s="1"/>
  <c r="P95" i="41"/>
  <c r="R95" i="41" s="1"/>
  <c r="M121" i="41"/>
  <c r="O121" i="41" s="1"/>
  <c r="AD115" i="41"/>
  <c r="AF115" i="41" s="1"/>
  <c r="AD97" i="41"/>
  <c r="AF97" i="41" s="1"/>
  <c r="M95" i="41"/>
  <c r="O95" i="41" s="1"/>
  <c r="P103" i="41"/>
  <c r="R103" i="41" s="1"/>
  <c r="P94" i="41"/>
  <c r="R94" i="41" s="1"/>
  <c r="M120" i="41"/>
  <c r="O120" i="41" s="1"/>
  <c r="P120" i="41"/>
  <c r="R120" i="41" s="1"/>
  <c r="J103" i="41"/>
  <c r="L103" i="41" s="1"/>
  <c r="AD103" i="41"/>
  <c r="AF103" i="41" s="1"/>
  <c r="AD102" i="41"/>
  <c r="AF102" i="41" s="1"/>
  <c r="P99" i="41"/>
  <c r="R99" i="41" s="1"/>
  <c r="M99" i="41"/>
  <c r="O99" i="41" s="1"/>
  <c r="M98" i="41"/>
  <c r="O98" i="41" s="1"/>
  <c r="AD114" i="41"/>
  <c r="AF114" i="41" s="1"/>
  <c r="P101" i="41"/>
  <c r="R101" i="41" s="1"/>
  <c r="P113" i="41"/>
  <c r="R113" i="41" s="1"/>
  <c r="AD100" i="41"/>
  <c r="AF100" i="41" s="1"/>
  <c r="P100" i="41"/>
  <c r="R100" i="41" s="1"/>
  <c r="AD96" i="41"/>
  <c r="AF96" i="41" s="1"/>
  <c r="J96" i="41"/>
  <c r="L96" i="41" s="1"/>
  <c r="M119" i="41"/>
  <c r="O119" i="41" s="1"/>
  <c r="P119" i="41"/>
  <c r="R119" i="41" s="1"/>
  <c r="AD94" i="41"/>
  <c r="AF94" i="41" s="1"/>
  <c r="M94" i="41"/>
  <c r="O94" i="41" s="1"/>
  <c r="M96" i="41"/>
  <c r="O96" i="41" s="1"/>
  <c r="AD101" i="41"/>
  <c r="AF101" i="41" s="1"/>
  <c r="J95" i="41"/>
  <c r="L95" i="41" s="1"/>
  <c r="S95" i="41"/>
  <c r="W95" i="41" s="1"/>
  <c r="AD95" i="41"/>
  <c r="AF95" i="41" s="1"/>
  <c r="M97" i="41"/>
  <c r="O97" i="41" s="1"/>
  <c r="AD93" i="41"/>
  <c r="AF93" i="41" s="1"/>
  <c r="AF104" i="41" s="1"/>
  <c r="M93" i="41"/>
  <c r="O93" i="41" s="1"/>
  <c r="G103" i="41"/>
  <c r="I103" i="41" s="1"/>
  <c r="P102" i="41"/>
  <c r="R102" i="41" s="1"/>
  <c r="J98" i="41"/>
  <c r="L98" i="41" s="1"/>
  <c r="J101" i="41"/>
  <c r="L101" i="41" s="1"/>
  <c r="AU110" i="46"/>
  <c r="AF116" i="41"/>
  <c r="Z95" i="46"/>
  <c r="AG123" i="45"/>
  <c r="T115" i="46"/>
  <c r="BH116" i="45"/>
  <c r="AC116" i="41"/>
  <c r="Y104" i="46"/>
  <c r="AR94" i="41"/>
  <c r="O113" i="41"/>
  <c r="AH111" i="46"/>
  <c r="AN111" i="46"/>
  <c r="AT111" i="46"/>
  <c r="Z96" i="46"/>
  <c r="Z104" i="46" s="1"/>
  <c r="N111" i="46"/>
  <c r="AG111" i="46"/>
  <c r="AM111" i="46"/>
  <c r="AS111" i="46"/>
  <c r="Z114" i="45"/>
  <c r="BF114" i="45" s="1"/>
  <c r="BB112" i="45"/>
  <c r="W115" i="45"/>
  <c r="BB116" i="45"/>
  <c r="AV116" i="45"/>
  <c r="AY116" i="45" s="1"/>
  <c r="BJ112" i="45"/>
  <c r="AB111" i="46"/>
  <c r="AJ111" i="46"/>
  <c r="AP111" i="46"/>
  <c r="AL110" i="46"/>
  <c r="W103" i="46"/>
  <c r="BH115" i="45"/>
  <c r="BH113" i="45"/>
  <c r="AV114" i="45"/>
  <c r="AY114" i="45" s="1"/>
  <c r="BB114" i="45"/>
  <c r="BH114" i="45"/>
  <c r="Z113" i="45"/>
  <c r="BF113" i="45" s="1"/>
  <c r="BD112" i="45"/>
  <c r="BB113" i="45"/>
  <c r="BR110" i="46"/>
  <c r="BU110" i="46"/>
  <c r="BX110" i="46"/>
  <c r="BV110" i="46"/>
  <c r="BS110" i="46"/>
  <c r="BW110" i="46"/>
  <c r="L114" i="41"/>
  <c r="R115" i="46"/>
  <c r="Z112" i="45"/>
  <c r="BF112" i="45" s="1"/>
  <c r="Z115" i="45"/>
  <c r="BF115" i="45" s="1"/>
  <c r="K111" i="46"/>
  <c r="AA111" i="46"/>
  <c r="Q111" i="46"/>
  <c r="AK111" i="46"/>
  <c r="AI110" i="46"/>
  <c r="AO110" i="46"/>
  <c r="H111" i="46"/>
  <c r="R110" i="46"/>
  <c r="AC110" i="46"/>
  <c r="BQ51" i="46"/>
  <c r="BU51" i="46" s="1"/>
  <c r="AW109" i="45"/>
  <c r="BQ109" i="46" s="1"/>
  <c r="Z115" i="46"/>
  <c r="AC112" i="46"/>
  <c r="AC123" i="46" s="1"/>
  <c r="AR112" i="41"/>
  <c r="AL113" i="41"/>
  <c r="O121" i="46"/>
  <c r="R116" i="41"/>
  <c r="Y114" i="46"/>
  <c r="Z114" i="46" s="1"/>
  <c r="Z116" i="40"/>
  <c r="O120" i="46"/>
  <c r="AY78" i="39"/>
  <c r="AW86" i="39"/>
  <c r="AW78" i="39"/>
  <c r="O114" i="46"/>
  <c r="AI115" i="46"/>
  <c r="AO112" i="41"/>
  <c r="AO115" i="46"/>
  <c r="O116" i="46"/>
  <c r="AU115" i="46"/>
  <c r="AU119" i="46"/>
  <c r="O119" i="46"/>
  <c r="Z116" i="41"/>
  <c r="AO122" i="41"/>
  <c r="R122" i="41"/>
  <c r="AI118" i="41"/>
  <c r="AI116" i="46"/>
  <c r="R114" i="46"/>
  <c r="BL114" i="39"/>
  <c r="BN114" i="39" s="1"/>
  <c r="AL116" i="46"/>
  <c r="BL120" i="39"/>
  <c r="L121" i="41"/>
  <c r="O117" i="41"/>
  <c r="AP123" i="46"/>
  <c r="AC113" i="41"/>
  <c r="BL94" i="39"/>
  <c r="AI113" i="41"/>
  <c r="R119" i="46"/>
  <c r="AO117" i="41"/>
  <c r="AF114" i="46"/>
  <c r="AI114" i="46"/>
  <c r="R117" i="41"/>
  <c r="BL99" i="39"/>
  <c r="BL98" i="39"/>
  <c r="AG123" i="46"/>
  <c r="AM123" i="46"/>
  <c r="BJ117" i="39"/>
  <c r="I122" i="41"/>
  <c r="AU120" i="46"/>
  <c r="BL116" i="39"/>
  <c r="W123" i="39"/>
  <c r="BJ115" i="39"/>
  <c r="BL93" i="39"/>
  <c r="BN93" i="39" s="1"/>
  <c r="BH104" i="39"/>
  <c r="S153" i="39" s="1"/>
  <c r="BL113" i="39"/>
  <c r="BL119" i="39"/>
  <c r="AL104" i="40"/>
  <c r="BJ119" i="39"/>
  <c r="BL112" i="39"/>
  <c r="AO123" i="39"/>
  <c r="L123" i="39"/>
  <c r="BL118" i="39"/>
  <c r="BJ120" i="39"/>
  <c r="BN120" i="39" s="1"/>
  <c r="AI123" i="39"/>
  <c r="W115" i="40"/>
  <c r="AR119" i="46"/>
  <c r="AR116" i="41"/>
  <c r="BJ113" i="39"/>
  <c r="BN113" i="39" s="1"/>
  <c r="AF123" i="39"/>
  <c r="BL122" i="39"/>
  <c r="BJ112" i="39"/>
  <c r="BJ121" i="39"/>
  <c r="AS123" i="46"/>
  <c r="AU113" i="41"/>
  <c r="AU123" i="39"/>
  <c r="AX93" i="41"/>
  <c r="BJ118" i="39"/>
  <c r="AR80" i="46"/>
  <c r="Z104" i="40"/>
  <c r="W116" i="46"/>
  <c r="W115" i="46"/>
  <c r="AX115" i="46"/>
  <c r="Q123" i="46"/>
  <c r="AX113" i="46"/>
  <c r="Z113" i="46"/>
  <c r="H123" i="46"/>
  <c r="R74" i="46"/>
  <c r="W117" i="46"/>
  <c r="AF119" i="46"/>
  <c r="R59" i="46"/>
  <c r="L115" i="41"/>
  <c r="AA123" i="46"/>
  <c r="AF117" i="46"/>
  <c r="AB123" i="46"/>
  <c r="AT123" i="46"/>
  <c r="AC118" i="41"/>
  <c r="AO118" i="41"/>
  <c r="AI117" i="41"/>
  <c r="R118" i="41"/>
  <c r="AC122" i="41"/>
  <c r="AM123" i="41"/>
  <c r="AC117" i="41"/>
  <c r="AU117" i="41"/>
  <c r="AU104" i="40"/>
  <c r="L122" i="41"/>
  <c r="AI104" i="40"/>
  <c r="AX96" i="41"/>
  <c r="AX114" i="41"/>
  <c r="L120" i="41"/>
  <c r="AF113" i="41"/>
  <c r="O118" i="41"/>
  <c r="L117" i="41"/>
  <c r="AL104" i="41"/>
  <c r="AU122" i="41"/>
  <c r="AL122" i="41"/>
  <c r="Q123" i="41"/>
  <c r="AX116" i="41"/>
  <c r="AX112" i="41"/>
  <c r="L118" i="41"/>
  <c r="O115" i="41"/>
  <c r="L113" i="41"/>
  <c r="K123" i="41"/>
  <c r="L119" i="41"/>
  <c r="R121" i="41"/>
  <c r="L116" i="41"/>
  <c r="AJ123" i="41"/>
  <c r="AR104" i="40"/>
  <c r="AV101" i="40"/>
  <c r="AV102" i="40"/>
  <c r="AF118" i="41"/>
  <c r="AX115" i="41"/>
  <c r="AV99" i="40"/>
  <c r="AN123" i="46"/>
  <c r="AC67" i="46"/>
  <c r="N123" i="41"/>
  <c r="AV103" i="40"/>
  <c r="AV96" i="40"/>
  <c r="AY96" i="40" s="1"/>
  <c r="AG104" i="41"/>
  <c r="AX116" i="46"/>
  <c r="H123" i="41"/>
  <c r="AP123" i="41"/>
  <c r="AJ123" i="46"/>
  <c r="AC121" i="41"/>
  <c r="AA123" i="41"/>
  <c r="N123" i="46"/>
  <c r="AU118" i="41"/>
  <c r="AS123" i="41"/>
  <c r="AB123" i="41"/>
  <c r="AT123" i="41"/>
  <c r="AN123" i="41"/>
  <c r="AL117" i="41"/>
  <c r="AO119" i="46"/>
  <c r="AO121" i="41"/>
  <c r="AC120" i="41"/>
  <c r="Z16" i="46"/>
  <c r="AI10" i="46"/>
  <c r="AC24" i="46"/>
  <c r="AL32" i="46"/>
  <c r="AV97" i="40"/>
  <c r="AY97" i="40" s="1"/>
  <c r="Z97" i="41"/>
  <c r="R104" i="40"/>
  <c r="W99" i="46"/>
  <c r="W113" i="46"/>
  <c r="AV98" i="40"/>
  <c r="AG123" i="41"/>
  <c r="L104" i="40"/>
  <c r="AX94" i="41"/>
  <c r="AV95" i="40"/>
  <c r="AY95" i="40" s="1"/>
  <c r="AL104" i="46"/>
  <c r="AV94" i="40"/>
  <c r="AY94" i="40" s="1"/>
  <c r="W103" i="41"/>
  <c r="Z95" i="41"/>
  <c r="W100" i="41"/>
  <c r="W102" i="41"/>
  <c r="AC104" i="41"/>
  <c r="AI104" i="46"/>
  <c r="AO71" i="46"/>
  <c r="AI79" i="46"/>
  <c r="Z94" i="41"/>
  <c r="Y112" i="46"/>
  <c r="Z112" i="46" s="1"/>
  <c r="AG123" i="40"/>
  <c r="Y104" i="41"/>
  <c r="AQ113" i="41"/>
  <c r="AR113" i="40"/>
  <c r="X116" i="46"/>
  <c r="Z116" i="46" s="1"/>
  <c r="Z96" i="41"/>
  <c r="X104" i="41"/>
  <c r="Z112" i="40"/>
  <c r="X112" i="41"/>
  <c r="AD104" i="41"/>
  <c r="W96" i="41"/>
  <c r="Z114" i="40"/>
  <c r="AV114" i="40" s="1"/>
  <c r="BR114" i="41" s="1"/>
  <c r="G114" i="41" s="1"/>
  <c r="X114" i="41"/>
  <c r="Z114" i="41" s="1"/>
  <c r="Z115" i="40"/>
  <c r="X115" i="41"/>
  <c r="Z115" i="41" s="1"/>
  <c r="Z113" i="40"/>
  <c r="X113" i="41"/>
  <c r="Z113" i="41" s="1"/>
  <c r="AU104" i="46"/>
  <c r="W114" i="46"/>
  <c r="W98" i="41"/>
  <c r="W117" i="41"/>
  <c r="AR104" i="46"/>
  <c r="AX104" i="46"/>
  <c r="AC104" i="46"/>
  <c r="AU69" i="46"/>
  <c r="U123" i="46"/>
  <c r="W98" i="46"/>
  <c r="W96" i="46"/>
  <c r="W94" i="46"/>
  <c r="I103" i="46"/>
  <c r="P123" i="46"/>
  <c r="R112" i="46"/>
  <c r="O112" i="46"/>
  <c r="O93" i="46"/>
  <c r="S123" i="46"/>
  <c r="W100" i="46"/>
  <c r="AI34" i="46"/>
  <c r="AO48" i="46"/>
  <c r="AO106" i="46" s="1"/>
  <c r="AO52" i="46"/>
  <c r="AU54" i="46"/>
  <c r="AR56" i="46"/>
  <c r="AO58" i="46"/>
  <c r="AU62" i="46"/>
  <c r="AR64" i="46"/>
  <c r="AO67" i="46"/>
  <c r="AI72" i="46"/>
  <c r="AU72" i="46"/>
  <c r="AO73" i="46"/>
  <c r="AO74" i="46"/>
  <c r="AO104" i="46"/>
  <c r="W97" i="46"/>
  <c r="W95" i="46"/>
  <c r="W93" i="46"/>
  <c r="J123" i="46"/>
  <c r="L112" i="46"/>
  <c r="W102" i="46"/>
  <c r="R104" i="46"/>
  <c r="AD123" i="46"/>
  <c r="AF112" i="46"/>
  <c r="W101" i="46"/>
  <c r="AF93" i="46"/>
  <c r="AF104" i="46" s="1"/>
  <c r="L93" i="46"/>
  <c r="L104" i="46" s="1"/>
  <c r="W112" i="46"/>
  <c r="O112" i="41"/>
  <c r="P123" i="41"/>
  <c r="R112" i="41"/>
  <c r="W114" i="41"/>
  <c r="W116" i="41"/>
  <c r="U123" i="41"/>
  <c r="W113" i="41"/>
  <c r="J123" i="41"/>
  <c r="L112" i="41"/>
  <c r="S123" i="41"/>
  <c r="W112" i="41"/>
  <c r="W115" i="41"/>
  <c r="AD123" i="41"/>
  <c r="AF112" i="41"/>
  <c r="W97" i="41"/>
  <c r="AO104" i="41"/>
  <c r="S104" i="41"/>
  <c r="W93" i="41"/>
  <c r="U104" i="41"/>
  <c r="W101" i="41"/>
  <c r="W99" i="41"/>
  <c r="J104" i="41"/>
  <c r="L93" i="41"/>
  <c r="AU104" i="41"/>
  <c r="AR104" i="41"/>
  <c r="P104" i="41"/>
  <c r="R93" i="41"/>
  <c r="AI104" i="41"/>
  <c r="AI112" i="40"/>
  <c r="O104" i="40"/>
  <c r="AV116" i="40"/>
  <c r="R112" i="40"/>
  <c r="L112" i="40"/>
  <c r="AR104" i="45"/>
  <c r="AC104" i="45"/>
  <c r="L104" i="45"/>
  <c r="AO104" i="45"/>
  <c r="AV98" i="45"/>
  <c r="O104" i="45"/>
  <c r="AV99" i="45"/>
  <c r="I104" i="45"/>
  <c r="AV102" i="45"/>
  <c r="AU104" i="45"/>
  <c r="AV101" i="45"/>
  <c r="AV97" i="45"/>
  <c r="AI104" i="45"/>
  <c r="AF104" i="45"/>
  <c r="AV96" i="45"/>
  <c r="AV103" i="45"/>
  <c r="W104" i="45"/>
  <c r="AV100" i="45"/>
  <c r="AL104" i="45"/>
  <c r="R104" i="45"/>
  <c r="AV93" i="45"/>
  <c r="BR93" i="46" s="1"/>
  <c r="AV93" i="46" s="1"/>
  <c r="AV95" i="45"/>
  <c r="Z104" i="45"/>
  <c r="AV94" i="45"/>
  <c r="AC153" i="39"/>
  <c r="AC104" i="40"/>
  <c r="W104" i="40"/>
  <c r="AV100" i="40"/>
  <c r="BR100" i="41" s="1"/>
  <c r="G100" i="41" s="1"/>
  <c r="AI75" i="46"/>
  <c r="AO104" i="40"/>
  <c r="I104" i="40"/>
  <c r="AV93" i="40"/>
  <c r="BR93" i="41" s="1"/>
  <c r="G93" i="41" s="1"/>
  <c r="AF104" i="40"/>
  <c r="BX76" i="46"/>
  <c r="BT63" i="46"/>
  <c r="BW63" i="46"/>
  <c r="U63" i="46" s="1"/>
  <c r="R58" i="46"/>
  <c r="AA153" i="39"/>
  <c r="R71" i="46"/>
  <c r="R81" i="46"/>
  <c r="BL95" i="39"/>
  <c r="BN95" i="39" s="1"/>
  <c r="R80" i="46"/>
  <c r="R67" i="46"/>
  <c r="R72" i="46"/>
  <c r="AO38" i="46"/>
  <c r="AI40" i="46"/>
  <c r="AC23" i="46"/>
  <c r="AC25" i="46"/>
  <c r="AO26" i="46"/>
  <c r="AL39" i="46"/>
  <c r="AC41" i="46"/>
  <c r="AC42" i="46"/>
  <c r="AR43" i="46"/>
  <c r="AT53" i="46"/>
  <c r="AI49" i="46"/>
  <c r="AI107" i="46" s="1"/>
  <c r="AI50" i="46"/>
  <c r="AI108" i="46" s="1"/>
  <c r="AI51" i="46"/>
  <c r="AI109" i="46" s="1"/>
  <c r="AU55" i="46"/>
  <c r="AI59" i="46"/>
  <c r="AL61" i="46"/>
  <c r="Z69" i="46"/>
  <c r="AU28" i="46"/>
  <c r="AL57" i="46"/>
  <c r="AC62" i="46"/>
  <c r="AO63" i="46"/>
  <c r="Z64" i="46"/>
  <c r="AI68" i="46"/>
  <c r="AR70" i="46"/>
  <c r="AC74" i="46"/>
  <c r="Z76" i="46"/>
  <c r="AL79" i="46"/>
  <c r="AU81" i="46"/>
  <c r="AO84" i="46"/>
  <c r="AL60" i="46"/>
  <c r="R60" i="46"/>
  <c r="Q53" i="46"/>
  <c r="R62" i="46"/>
  <c r="Z10" i="46"/>
  <c r="AL12" i="46"/>
  <c r="AR12" i="46"/>
  <c r="AC13" i="46"/>
  <c r="AO14" i="46"/>
  <c r="AU14" i="46"/>
  <c r="Z15" i="46"/>
  <c r="AL16" i="46"/>
  <c r="AR16" i="46"/>
  <c r="AL17" i="46"/>
  <c r="AR17" i="46"/>
  <c r="AU18" i="46"/>
  <c r="AC19" i="46"/>
  <c r="AC20" i="46"/>
  <c r="Z23" i="46"/>
  <c r="AI24" i="46"/>
  <c r="AO24" i="46"/>
  <c r="AU24" i="46"/>
  <c r="AL26" i="46"/>
  <c r="AC27" i="46"/>
  <c r="AC28" i="46"/>
  <c r="AI29" i="46"/>
  <c r="AO29" i="46"/>
  <c r="AU29" i="46"/>
  <c r="AI35" i="46"/>
  <c r="AI66" i="46"/>
  <c r="AU66" i="46"/>
  <c r="AI70" i="46"/>
  <c r="AU70" i="46"/>
  <c r="Z72" i="46"/>
  <c r="AC83" i="46"/>
  <c r="AL123" i="39"/>
  <c r="R64" i="46"/>
  <c r="R76" i="46"/>
  <c r="R69" i="46"/>
  <c r="R83" i="46"/>
  <c r="AU30" i="46"/>
  <c r="AO31" i="46"/>
  <c r="AU51" i="46"/>
  <c r="AU109" i="46" s="1"/>
  <c r="AC57" i="46"/>
  <c r="R56" i="46"/>
  <c r="R82" i="46"/>
  <c r="R84" i="46"/>
  <c r="Z14" i="46"/>
  <c r="AC17" i="46"/>
  <c r="AO11" i="46"/>
  <c r="Z12" i="46"/>
  <c r="AO12" i="46"/>
  <c r="AL13" i="46"/>
  <c r="AC14" i="46"/>
  <c r="AR14" i="46"/>
  <c r="AC11" i="46"/>
  <c r="AC12" i="46"/>
  <c r="AU13" i="46"/>
  <c r="AL15" i="46"/>
  <c r="AI19" i="46"/>
  <c r="AO19" i="46"/>
  <c r="AI20" i="46"/>
  <c r="AO20" i="46"/>
  <c r="AU20" i="46"/>
  <c r="Z22" i="46"/>
  <c r="AL25" i="46"/>
  <c r="AC26" i="46"/>
  <c r="AI27" i="46"/>
  <c r="AI28" i="46"/>
  <c r="AO28" i="46"/>
  <c r="AL30" i="46"/>
  <c r="AR30" i="46"/>
  <c r="AL31" i="46"/>
  <c r="AR31" i="46"/>
  <c r="AC32" i="46"/>
  <c r="AO32" i="46"/>
  <c r="AO35" i="46"/>
  <c r="AC36" i="46"/>
  <c r="AI36" i="46"/>
  <c r="AO36" i="46"/>
  <c r="AU36" i="46"/>
  <c r="AC37" i="46"/>
  <c r="AL37" i="46"/>
  <c r="AR37" i="46"/>
  <c r="AL38" i="46"/>
  <c r="AR38" i="46"/>
  <c r="AO39" i="46"/>
  <c r="AU39" i="46"/>
  <c r="AO40" i="46"/>
  <c r="AU40" i="46"/>
  <c r="AO41" i="46"/>
  <c r="AU41" i="46"/>
  <c r="AR42" i="46"/>
  <c r="AC43" i="46"/>
  <c r="AO43" i="46"/>
  <c r="AU43" i="46"/>
  <c r="AC44" i="46"/>
  <c r="AO44" i="46"/>
  <c r="AU44" i="46"/>
  <c r="AC47" i="46"/>
  <c r="AC105" i="46" s="1"/>
  <c r="AJ53" i="46"/>
  <c r="AP53" i="46"/>
  <c r="Z48" i="46"/>
  <c r="Z106" i="46" s="1"/>
  <c r="AL48" i="46"/>
  <c r="AL106" i="46" s="1"/>
  <c r="AR48" i="46"/>
  <c r="AR106" i="46" s="1"/>
  <c r="AC52" i="46"/>
  <c r="AR58" i="46"/>
  <c r="AO60" i="46"/>
  <c r="AO64" i="46"/>
  <c r="AI69" i="46"/>
  <c r="AI13" i="46"/>
  <c r="AR15" i="46"/>
  <c r="AC16" i="46"/>
  <c r="AL18" i="46"/>
  <c r="BJ116" i="39"/>
  <c r="BN116" i="39" s="1"/>
  <c r="BL96" i="39"/>
  <c r="BN96" i="39" s="1"/>
  <c r="AO76" i="46"/>
  <c r="BL121" i="39"/>
  <c r="BB123" i="39"/>
  <c r="M155" i="39" s="1"/>
  <c r="BL103" i="39"/>
  <c r="BN103" i="39" s="1"/>
  <c r="BL102" i="39"/>
  <c r="BN102" i="39" s="1"/>
  <c r="AI15" i="46"/>
  <c r="AI16" i="46"/>
  <c r="AI17" i="46"/>
  <c r="AU17" i="46"/>
  <c r="AI18" i="46"/>
  <c r="AL19" i="46"/>
  <c r="AC22" i="46"/>
  <c r="AO25" i="46"/>
  <c r="AI26" i="46"/>
  <c r="Z27" i="46"/>
  <c r="AL29" i="46"/>
  <c r="AC30" i="46"/>
  <c r="AC34" i="46"/>
  <c r="AL35" i="46"/>
  <c r="AO37" i="46"/>
  <c r="AU37" i="46"/>
  <c r="AC38" i="46"/>
  <c r="AC39" i="46"/>
  <c r="AR39" i="46"/>
  <c r="AC40" i="46"/>
  <c r="AR40" i="46"/>
  <c r="AR41" i="46"/>
  <c r="AO42" i="46"/>
  <c r="AU42" i="46"/>
  <c r="AR44" i="46"/>
  <c r="AO47" i="46"/>
  <c r="AO105" i="46" s="1"/>
  <c r="AC48" i="46"/>
  <c r="AC106" i="46" s="1"/>
  <c r="AH53" i="46"/>
  <c r="AN53" i="46"/>
  <c r="AU48" i="46"/>
  <c r="AU106" i="46" s="1"/>
  <c r="AO49" i="46"/>
  <c r="AO107" i="46" s="1"/>
  <c r="AU49" i="46"/>
  <c r="AU107" i="46" s="1"/>
  <c r="AO50" i="46"/>
  <c r="AO108" i="46" s="1"/>
  <c r="AU50" i="46"/>
  <c r="AU108" i="46" s="1"/>
  <c r="AI55" i="46"/>
  <c r="Z56" i="46"/>
  <c r="AR57" i="46"/>
  <c r="AI58" i="46"/>
  <c r="Z59" i="46"/>
  <c r="AU59" i="46"/>
  <c r="Z60" i="46"/>
  <c r="AR60" i="46"/>
  <c r="AC61" i="46"/>
  <c r="AR61" i="46"/>
  <c r="AI62" i="46"/>
  <c r="AO62" i="46"/>
  <c r="Z63" i="46"/>
  <c r="AI63" i="46"/>
  <c r="AU63" i="46"/>
  <c r="AL64" i="46"/>
  <c r="V77" i="46"/>
  <c r="AB77" i="46"/>
  <c r="AI67" i="46"/>
  <c r="AU67" i="46"/>
  <c r="Z68" i="46"/>
  <c r="AO68" i="46"/>
  <c r="AU68" i="46"/>
  <c r="AL69" i="46"/>
  <c r="AR69" i="46"/>
  <c r="AC70" i="46"/>
  <c r="AL70" i="46"/>
  <c r="AC71" i="46"/>
  <c r="AI71" i="46"/>
  <c r="AR71" i="46"/>
  <c r="AC72" i="46"/>
  <c r="AO72" i="46"/>
  <c r="Z73" i="46"/>
  <c r="AI73" i="46"/>
  <c r="AU73" i="46"/>
  <c r="Z74" i="46"/>
  <c r="AI74" i="46"/>
  <c r="AU74" i="46"/>
  <c r="Z75" i="46"/>
  <c r="AO75" i="46"/>
  <c r="AU75" i="46"/>
  <c r="AL76" i="46"/>
  <c r="AR76" i="46"/>
  <c r="AJ85" i="46"/>
  <c r="AR79" i="46"/>
  <c r="AI80" i="46"/>
  <c r="AC81" i="46"/>
  <c r="AO81" i="46"/>
  <c r="AU82" i="46"/>
  <c r="AU83" i="46"/>
  <c r="AU84" i="46"/>
  <c r="R63" i="46"/>
  <c r="R73" i="46"/>
  <c r="BL115" i="39"/>
  <c r="AX10" i="46"/>
  <c r="AE21" i="46"/>
  <c r="K21" i="46"/>
  <c r="AX12" i="46"/>
  <c r="AN21" i="46"/>
  <c r="AX14" i="46"/>
  <c r="AG21" i="46"/>
  <c r="AX20" i="46"/>
  <c r="AM33" i="46"/>
  <c r="AX23" i="46"/>
  <c r="AK33" i="46"/>
  <c r="BF104" i="39"/>
  <c r="Q153" i="39" s="1"/>
  <c r="AX123" i="39"/>
  <c r="I155" i="39" s="1"/>
  <c r="AK21" i="46"/>
  <c r="AJ21" i="46"/>
  <c r="AP21" i="46"/>
  <c r="H21" i="46"/>
  <c r="AX15" i="46"/>
  <c r="AX17" i="46"/>
  <c r="AX22" i="46"/>
  <c r="AS33" i="46"/>
  <c r="AX26" i="46"/>
  <c r="AQ45" i="46"/>
  <c r="N53" i="46"/>
  <c r="H53" i="46"/>
  <c r="K77" i="46"/>
  <c r="AP77" i="46"/>
  <c r="R55" i="46"/>
  <c r="R75" i="46"/>
  <c r="AL20" i="46"/>
  <c r="AO23" i="46"/>
  <c r="Z32" i="46"/>
  <c r="AU38" i="46"/>
  <c r="AI41" i="46"/>
  <c r="AI48" i="46"/>
  <c r="AI106" i="46" s="1"/>
  <c r="AI52" i="46"/>
  <c r="Z55" i="46"/>
  <c r="AL56" i="46"/>
  <c r="AU58" i="46"/>
  <c r="R70" i="46"/>
  <c r="AO22" i="46"/>
  <c r="R52" i="46"/>
  <c r="R68" i="46"/>
  <c r="Z11" i="46"/>
  <c r="AK53" i="46"/>
  <c r="K53" i="46"/>
  <c r="AC49" i="46"/>
  <c r="AC107" i="46" s="1"/>
  <c r="AR49" i="46"/>
  <c r="AR107" i="46" s="1"/>
  <c r="AC50" i="46"/>
  <c r="AC108" i="46" s="1"/>
  <c r="AL50" i="46"/>
  <c r="AL108" i="46" s="1"/>
  <c r="AR50" i="46"/>
  <c r="AR108" i="46" s="1"/>
  <c r="AL51" i="46"/>
  <c r="AL109" i="46" s="1"/>
  <c r="AL52" i="46"/>
  <c r="AU52" i="46"/>
  <c r="X65" i="46"/>
  <c r="AL54" i="46"/>
  <c r="AQ65" i="46"/>
  <c r="AB65" i="46"/>
  <c r="AL55" i="46"/>
  <c r="AP65" i="46"/>
  <c r="AX56" i="46"/>
  <c r="T65" i="46"/>
  <c r="AI56" i="46"/>
  <c r="AO56" i="46"/>
  <c r="AT65" i="46"/>
  <c r="Z57" i="46"/>
  <c r="AI57" i="46"/>
  <c r="AU57" i="46"/>
  <c r="AX58" i="46"/>
  <c r="Z58" i="46"/>
  <c r="AL58" i="46"/>
  <c r="AC59" i="46"/>
  <c r="AL59" i="46"/>
  <c r="AR59" i="46"/>
  <c r="AX60" i="46"/>
  <c r="AI60" i="46"/>
  <c r="AU60" i="46"/>
  <c r="AX61" i="46"/>
  <c r="Z61" i="46"/>
  <c r="AI61" i="46"/>
  <c r="AO61" i="46"/>
  <c r="AU61" i="46"/>
  <c r="Z62" i="46"/>
  <c r="AL62" i="46"/>
  <c r="AC63" i="46"/>
  <c r="AL63" i="46"/>
  <c r="AC64" i="46"/>
  <c r="AI64" i="46"/>
  <c r="AU64" i="46"/>
  <c r="Q77" i="46"/>
  <c r="Y77" i="46"/>
  <c r="AG77" i="46"/>
  <c r="AM77" i="46"/>
  <c r="AS77" i="46"/>
  <c r="AX67" i="46"/>
  <c r="Z67" i="46"/>
  <c r="AE77" i="46"/>
  <c r="AL67" i="46"/>
  <c r="AR67" i="46"/>
  <c r="AX68" i="46"/>
  <c r="AC68" i="46"/>
  <c r="AL68" i="46"/>
  <c r="AR68" i="46"/>
  <c r="H77" i="46"/>
  <c r="T77" i="46"/>
  <c r="AC69" i="46"/>
  <c r="AH77" i="46"/>
  <c r="AN77" i="46"/>
  <c r="AT77" i="46"/>
  <c r="AX70" i="46"/>
  <c r="Z70" i="46"/>
  <c r="AO70" i="46"/>
  <c r="Z71" i="46"/>
  <c r="AU71" i="46"/>
  <c r="AX72" i="46"/>
  <c r="AL72" i="46"/>
  <c r="AC73" i="46"/>
  <c r="AC75" i="46"/>
  <c r="AL75" i="46"/>
  <c r="AR75" i="46"/>
  <c r="AX76" i="46"/>
  <c r="AC76" i="46"/>
  <c r="AI76" i="46"/>
  <c r="Q85" i="46"/>
  <c r="AU79" i="46"/>
  <c r="N85" i="46"/>
  <c r="AU80" i="46"/>
  <c r="AC82" i="46"/>
  <c r="AO83" i="46"/>
  <c r="I123" i="39"/>
  <c r="BN101" i="39"/>
  <c r="BN97" i="39"/>
  <c r="BN100" i="39"/>
  <c r="BJ98" i="39"/>
  <c r="BN98" i="39" s="1"/>
  <c r="BN94" i="39"/>
  <c r="AZ104" i="39"/>
  <c r="K153" i="39" s="1"/>
  <c r="BN99" i="39"/>
  <c r="AV123" i="39"/>
  <c r="G155" i="39" s="1"/>
  <c r="AX16" i="46"/>
  <c r="AC84" i="46"/>
  <c r="BN122" i="39"/>
  <c r="BN119" i="39"/>
  <c r="BW72" i="46"/>
  <c r="U72" i="46" s="1"/>
  <c r="BT74" i="46"/>
  <c r="BX72" i="46"/>
  <c r="H33" i="46"/>
  <c r="AN33" i="46"/>
  <c r="AN85" i="46"/>
  <c r="AC10" i="46"/>
  <c r="AO10" i="46"/>
  <c r="AI11" i="46"/>
  <c r="AI12" i="46"/>
  <c r="AU12" i="46"/>
  <c r="AR13" i="46"/>
  <c r="AL14" i="46"/>
  <c r="AC15" i="46"/>
  <c r="AU15" i="46"/>
  <c r="AO16" i="46"/>
  <c r="AU16" i="46"/>
  <c r="AO17" i="46"/>
  <c r="AC18" i="46"/>
  <c r="AO18" i="46"/>
  <c r="AU19" i="46"/>
  <c r="Z20" i="46"/>
  <c r="AR20" i="46"/>
  <c r="AI23" i="46"/>
  <c r="AU23" i="46"/>
  <c r="AL24" i="46"/>
  <c r="AI25" i="46"/>
  <c r="AU25" i="46"/>
  <c r="Z26" i="46"/>
  <c r="AU26" i="46"/>
  <c r="AL27" i="46"/>
  <c r="Z28" i="46"/>
  <c r="AL28" i="46"/>
  <c r="AC29" i="46"/>
  <c r="AR29" i="46"/>
  <c r="AI30" i="46"/>
  <c r="AO30" i="46"/>
  <c r="AC31" i="46"/>
  <c r="AU31" i="46"/>
  <c r="AU32" i="46"/>
  <c r="AC35" i="46"/>
  <c r="AL36" i="46"/>
  <c r="Q21" i="46"/>
  <c r="AU56" i="46"/>
  <c r="N77" i="46"/>
  <c r="X77" i="46"/>
  <c r="AJ77" i="46"/>
  <c r="AQ77" i="46"/>
  <c r="AX69" i="46"/>
  <c r="AS85" i="46"/>
  <c r="AU10" i="46"/>
  <c r="AU11" i="46"/>
  <c r="AO15" i="46"/>
  <c r="R79" i="46"/>
  <c r="BB79" i="46" s="1"/>
  <c r="AH65" i="46"/>
  <c r="AO69" i="46"/>
  <c r="AO82" i="46"/>
  <c r="AJ33" i="46"/>
  <c r="AS21" i="46"/>
  <c r="AR47" i="46"/>
  <c r="AR105" i="46" s="1"/>
  <c r="AR55" i="46"/>
  <c r="AA77" i="46"/>
  <c r="AO27" i="46"/>
  <c r="AT33" i="46"/>
  <c r="K45" i="46"/>
  <c r="AS45" i="46"/>
  <c r="AA45" i="46"/>
  <c r="AT45" i="46"/>
  <c r="AP45" i="46"/>
  <c r="Q33" i="46"/>
  <c r="AX64" i="46"/>
  <c r="Q65" i="46"/>
  <c r="AL10" i="46"/>
  <c r="AB21" i="46"/>
  <c r="AO13" i="46"/>
  <c r="AB33" i="46"/>
  <c r="AL23" i="46"/>
  <c r="AX27" i="46"/>
  <c r="AU35" i="46"/>
  <c r="AG65" i="46"/>
  <c r="AL11" i="46"/>
  <c r="AI14" i="46"/>
  <c r="AU27" i="46"/>
  <c r="AB53" i="46"/>
  <c r="Y65" i="46"/>
  <c r="AK65" i="46"/>
  <c r="AS65" i="46"/>
  <c r="AC55" i="46"/>
  <c r="AM45" i="46"/>
  <c r="BT77" i="46"/>
  <c r="BT80" i="46"/>
  <c r="O80" i="46" s="1"/>
  <c r="BT82" i="46"/>
  <c r="O82" i="46" s="1"/>
  <c r="BS84" i="46"/>
  <c r="L84" i="46" s="1"/>
  <c r="BT87" i="46"/>
  <c r="BX64" i="46"/>
  <c r="BT66" i="46"/>
  <c r="BT69" i="46"/>
  <c r="BW76" i="46"/>
  <c r="U76" i="46" s="1"/>
  <c r="BV77" i="46"/>
  <c r="BV80" i="46"/>
  <c r="BV82" i="46"/>
  <c r="BV84" i="46"/>
  <c r="BV87" i="46"/>
  <c r="BV65" i="46"/>
  <c r="BT70" i="46"/>
  <c r="BV51" i="46"/>
  <c r="BV53" i="46"/>
  <c r="BW68" i="46"/>
  <c r="U68" i="46" s="1"/>
  <c r="BW69" i="46"/>
  <c r="U69" i="46" s="1"/>
  <c r="BT73" i="46"/>
  <c r="BX68" i="46"/>
  <c r="BW73" i="46"/>
  <c r="U73" i="46" s="1"/>
  <c r="BT51" i="46"/>
  <c r="BT53" i="46"/>
  <c r="BS60" i="46"/>
  <c r="BX60" i="46"/>
  <c r="BX52" i="46"/>
  <c r="BS56" i="46"/>
  <c r="BT59" i="46"/>
  <c r="BW65" i="46"/>
  <c r="BS78" i="46"/>
  <c r="BX78" i="46"/>
  <c r="BS81" i="46"/>
  <c r="L81" i="46" s="1"/>
  <c r="BX81" i="46"/>
  <c r="AF81" i="46" s="1"/>
  <c r="BS85" i="46"/>
  <c r="BX85" i="46"/>
  <c r="BT55" i="46"/>
  <c r="BW59" i="46"/>
  <c r="U59" i="46" s="1"/>
  <c r="BS65" i="46"/>
  <c r="BX65" i="46"/>
  <c r="BX69" i="46"/>
  <c r="BX73" i="46"/>
  <c r="BW77" i="46"/>
  <c r="BT78" i="46"/>
  <c r="BW80" i="46"/>
  <c r="BT81" i="46"/>
  <c r="O81" i="46" s="1"/>
  <c r="BW84" i="46"/>
  <c r="BT85" i="46"/>
  <c r="BW87" i="46"/>
  <c r="BR87" i="46"/>
  <c r="BR53" i="46"/>
  <c r="BW79" i="46"/>
  <c r="BW81" i="46"/>
  <c r="BW83" i="46"/>
  <c r="BS79" i="46"/>
  <c r="L79" i="46" s="1"/>
  <c r="BX79" i="46"/>
  <c r="AF79" i="46" s="1"/>
  <c r="BS83" i="46"/>
  <c r="L83" i="46" s="1"/>
  <c r="BX83" i="46"/>
  <c r="BW51" i="46"/>
  <c r="BS52" i="46"/>
  <c r="BW53" i="46"/>
  <c r="BX56" i="46"/>
  <c r="BT79" i="46"/>
  <c r="O79" i="46" s="1"/>
  <c r="BW82" i="46"/>
  <c r="BT83" i="46"/>
  <c r="O83" i="46" s="1"/>
  <c r="BS51" i="46"/>
  <c r="BX51" i="46"/>
  <c r="BV52" i="46"/>
  <c r="BS53" i="46"/>
  <c r="BX53" i="46"/>
  <c r="BW55" i="46"/>
  <c r="U55" i="46" s="1"/>
  <c r="BS64" i="46"/>
  <c r="BT65" i="46"/>
  <c r="BS68" i="46"/>
  <c r="BS69" i="46"/>
  <c r="BS72" i="46"/>
  <c r="BS73" i="46"/>
  <c r="BS76" i="46"/>
  <c r="BS77" i="46"/>
  <c r="BX77" i="46"/>
  <c r="BV78" i="46"/>
  <c r="BV79" i="46"/>
  <c r="BS80" i="46"/>
  <c r="L80" i="46" s="1"/>
  <c r="BX80" i="46"/>
  <c r="AF80" i="46" s="1"/>
  <c r="BV81" i="46"/>
  <c r="BS82" i="46"/>
  <c r="L82" i="46" s="1"/>
  <c r="BX82" i="46"/>
  <c r="BV83" i="46"/>
  <c r="BX84" i="46"/>
  <c r="BV85" i="46"/>
  <c r="BS87" i="46"/>
  <c r="BX87" i="46"/>
  <c r="BR85" i="46"/>
  <c r="BR78" i="46"/>
  <c r="BR52" i="46"/>
  <c r="BW78" i="46"/>
  <c r="BW85" i="46"/>
  <c r="BR84" i="46"/>
  <c r="BR77" i="46"/>
  <c r="BW52" i="46"/>
  <c r="BR65" i="46"/>
  <c r="BS66" i="46"/>
  <c r="BX66" i="46"/>
  <c r="BT67" i="46"/>
  <c r="BV68" i="46"/>
  <c r="S68" i="46" s="1"/>
  <c r="BS70" i="46"/>
  <c r="BX70" i="46"/>
  <c r="BT71" i="46"/>
  <c r="BV72" i="46"/>
  <c r="S72" i="46" s="1"/>
  <c r="BS74" i="46"/>
  <c r="BX74" i="46"/>
  <c r="BT75" i="46"/>
  <c r="BV76" i="46"/>
  <c r="S76" i="46" s="1"/>
  <c r="BR70" i="46"/>
  <c r="G70" i="46" s="1"/>
  <c r="BR66" i="46"/>
  <c r="G66" i="46" s="1"/>
  <c r="BV71" i="46"/>
  <c r="S71" i="46" s="1"/>
  <c r="BV75" i="46"/>
  <c r="S75" i="46" s="1"/>
  <c r="BR69" i="46"/>
  <c r="G69" i="46" s="1"/>
  <c r="BV67" i="46"/>
  <c r="S67" i="46" s="1"/>
  <c r="BR76" i="46"/>
  <c r="G76" i="46" s="1"/>
  <c r="BR72" i="46"/>
  <c r="G72" i="46" s="1"/>
  <c r="BR68" i="46"/>
  <c r="G68" i="46" s="1"/>
  <c r="BV66" i="46"/>
  <c r="S66" i="46" s="1"/>
  <c r="BW67" i="46"/>
  <c r="U67" i="46" s="1"/>
  <c r="BV70" i="46"/>
  <c r="S70" i="46" s="1"/>
  <c r="BW71" i="46"/>
  <c r="U71" i="46" s="1"/>
  <c r="BV74" i="46"/>
  <c r="S74" i="46" s="1"/>
  <c r="BW75" i="46"/>
  <c r="U75" i="46" s="1"/>
  <c r="BW66" i="46"/>
  <c r="U66" i="46" s="1"/>
  <c r="BS67" i="46"/>
  <c r="BX67" i="46"/>
  <c r="BT68" i="46"/>
  <c r="BV69" i="46"/>
  <c r="S69" i="46" s="1"/>
  <c r="BW70" i="46"/>
  <c r="U70" i="46" s="1"/>
  <c r="BS71" i="46"/>
  <c r="BX71" i="46"/>
  <c r="BT72" i="46"/>
  <c r="BV73" i="46"/>
  <c r="S73" i="46" s="1"/>
  <c r="BW74" i="46"/>
  <c r="U74" i="46" s="1"/>
  <c r="BS75" i="46"/>
  <c r="BX75" i="46"/>
  <c r="BT76" i="46"/>
  <c r="BR75" i="46"/>
  <c r="G75" i="46" s="1"/>
  <c r="BR67" i="46"/>
  <c r="G67" i="46" s="1"/>
  <c r="BU57" i="46"/>
  <c r="BX57" i="46"/>
  <c r="BS57" i="46"/>
  <c r="BW57" i="46"/>
  <c r="U57" i="46" s="1"/>
  <c r="BR57" i="46"/>
  <c r="G57" i="46" s="1"/>
  <c r="BT57" i="46"/>
  <c r="BV57" i="46"/>
  <c r="S57" i="46" s="1"/>
  <c r="BU61" i="46"/>
  <c r="BX61" i="46"/>
  <c r="BS61" i="46"/>
  <c r="BW61" i="46"/>
  <c r="U61" i="46" s="1"/>
  <c r="BR61" i="46"/>
  <c r="G61" i="46" s="1"/>
  <c r="BV61" i="46"/>
  <c r="S61" i="46" s="1"/>
  <c r="BT61" i="46"/>
  <c r="BR63" i="46"/>
  <c r="G63" i="46" s="1"/>
  <c r="BR59" i="46"/>
  <c r="G59" i="46" s="1"/>
  <c r="BR55" i="46"/>
  <c r="G55" i="46" s="1"/>
  <c r="BW54" i="46"/>
  <c r="U54" i="46" s="1"/>
  <c r="BS55" i="46"/>
  <c r="BX55" i="46"/>
  <c r="BT56" i="46"/>
  <c r="BW58" i="46"/>
  <c r="U58" i="46" s="1"/>
  <c r="BS59" i="46"/>
  <c r="BX59" i="46"/>
  <c r="BT60" i="46"/>
  <c r="BW62" i="46"/>
  <c r="U62" i="46" s="1"/>
  <c r="BS63" i="46"/>
  <c r="BX63" i="46"/>
  <c r="BT64" i="46"/>
  <c r="BR62" i="46"/>
  <c r="G62" i="46" s="1"/>
  <c r="BR58" i="46"/>
  <c r="G58" i="46" s="1"/>
  <c r="BR54" i="46"/>
  <c r="G54" i="46" s="1"/>
  <c r="BV58" i="46"/>
  <c r="S58" i="46" s="1"/>
  <c r="BV62" i="46"/>
  <c r="S62" i="46" s="1"/>
  <c r="BV60" i="46"/>
  <c r="S60" i="46" s="1"/>
  <c r="BV64" i="46"/>
  <c r="S64" i="46" s="1"/>
  <c r="BV54" i="46"/>
  <c r="S54" i="46" s="1"/>
  <c r="BS54" i="46"/>
  <c r="BX54" i="46"/>
  <c r="BV56" i="46"/>
  <c r="S56" i="46" s="1"/>
  <c r="BS58" i="46"/>
  <c r="BX58" i="46"/>
  <c r="BS62" i="46"/>
  <c r="BX62" i="46"/>
  <c r="BT54" i="46"/>
  <c r="BV55" i="46"/>
  <c r="S55" i="46" s="1"/>
  <c r="BW56" i="46"/>
  <c r="U56" i="46" s="1"/>
  <c r="BT58" i="46"/>
  <c r="BV59" i="46"/>
  <c r="BW60" i="46"/>
  <c r="U60" i="46" s="1"/>
  <c r="BT62" i="46"/>
  <c r="BV63" i="46"/>
  <c r="S63" i="46" s="1"/>
  <c r="BW64" i="46"/>
  <c r="U64" i="46" s="1"/>
  <c r="BR64" i="46"/>
  <c r="G64" i="46" s="1"/>
  <c r="BR60" i="46"/>
  <c r="G60" i="46" s="1"/>
  <c r="BR56" i="46"/>
  <c r="G56" i="46" s="1"/>
  <c r="AA21" i="46"/>
  <c r="K33" i="46"/>
  <c r="AA33" i="46"/>
  <c r="AH21" i="46"/>
  <c r="AM21" i="46"/>
  <c r="AL22" i="46"/>
  <c r="AR22" i="46"/>
  <c r="AP33" i="46"/>
  <c r="AU22" i="46"/>
  <c r="AR24" i="46"/>
  <c r="AR26" i="46"/>
  <c r="Q45" i="46"/>
  <c r="AO34" i="46"/>
  <c r="AR10" i="46"/>
  <c r="N21" i="46"/>
  <c r="AT21" i="46"/>
  <c r="N33" i="46"/>
  <c r="AI22" i="46"/>
  <c r="AL34" i="46"/>
  <c r="AU34" i="46"/>
  <c r="AR35" i="46"/>
  <c r="AR36" i="46"/>
  <c r="AR23" i="46"/>
  <c r="AR25" i="46"/>
  <c r="AR27" i="46"/>
  <c r="N45" i="46"/>
  <c r="AI37" i="46"/>
  <c r="AI39" i="46"/>
  <c r="AS53" i="46"/>
  <c r="AS86" i="46" s="1"/>
  <c r="AU47" i="46"/>
  <c r="AU105" i="46" s="1"/>
  <c r="H45" i="46"/>
  <c r="AB45" i="46"/>
  <c r="AJ45" i="46"/>
  <c r="AN45" i="46"/>
  <c r="AR34" i="46"/>
  <c r="AI38" i="46"/>
  <c r="AL44" i="46"/>
  <c r="AG53" i="46"/>
  <c r="AI47" i="46"/>
  <c r="AI105" i="46" s="1"/>
  <c r="AL49" i="46"/>
  <c r="AL107" i="46" s="1"/>
  <c r="AM53" i="46"/>
  <c r="AX54" i="46"/>
  <c r="H65" i="46"/>
  <c r="AL47" i="46"/>
  <c r="AL105" i="46" s="1"/>
  <c r="N65" i="46"/>
  <c r="R54" i="46"/>
  <c r="V65" i="46"/>
  <c r="Z54" i="46"/>
  <c r="AE65" i="46"/>
  <c r="AI54" i="46"/>
  <c r="AM65" i="46"/>
  <c r="AO54" i="46"/>
  <c r="AR54" i="46"/>
  <c r="AX62" i="46"/>
  <c r="AO51" i="46"/>
  <c r="AO109" i="46" s="1"/>
  <c r="K65" i="46"/>
  <c r="AA65" i="46"/>
  <c r="AC54" i="46"/>
  <c r="AJ65" i="46"/>
  <c r="AN65" i="46"/>
  <c r="AX55" i="46"/>
  <c r="AC56" i="46"/>
  <c r="AX57" i="46"/>
  <c r="AC58" i="46"/>
  <c r="AX59" i="46"/>
  <c r="AC60" i="46"/>
  <c r="AR62" i="46"/>
  <c r="AX63" i="46"/>
  <c r="AC51" i="46"/>
  <c r="AC109" i="46" s="1"/>
  <c r="AA53" i="46"/>
  <c r="AO55" i="46"/>
  <c r="AO57" i="46"/>
  <c r="AO59" i="46"/>
  <c r="AR63" i="46"/>
  <c r="AR66" i="46"/>
  <c r="AU76" i="46"/>
  <c r="AC66" i="46"/>
  <c r="AO66" i="46"/>
  <c r="AX66" i="46"/>
  <c r="AR73" i="46"/>
  <c r="AR74" i="46"/>
  <c r="AX75" i="46"/>
  <c r="R66" i="46"/>
  <c r="Z66" i="46"/>
  <c r="AL66" i="46"/>
  <c r="AR72" i="46"/>
  <c r="K85" i="46"/>
  <c r="AC79" i="46"/>
  <c r="AA85" i="46"/>
  <c r="P85" i="46"/>
  <c r="AB85" i="46"/>
  <c r="AP85" i="46"/>
  <c r="AT85" i="46"/>
  <c r="AO80" i="46"/>
  <c r="AR81" i="46"/>
  <c r="H85" i="46"/>
  <c r="AC80" i="46"/>
  <c r="AO79" i="46"/>
  <c r="AM85" i="46"/>
  <c r="J71" i="46" l="1"/>
  <c r="L71" i="46" s="1"/>
  <c r="AD67" i="46"/>
  <c r="AF67" i="46" s="1"/>
  <c r="S77" i="46"/>
  <c r="AD74" i="46"/>
  <c r="AF74" i="46" s="1"/>
  <c r="AD70" i="46"/>
  <c r="AF70" i="46" s="1"/>
  <c r="AD66" i="46"/>
  <c r="J69" i="46"/>
  <c r="L69" i="46" s="1"/>
  <c r="M70" i="46"/>
  <c r="O70" i="46" s="1"/>
  <c r="M69" i="46"/>
  <c r="O69" i="46" s="1"/>
  <c r="J67" i="46"/>
  <c r="L67" i="46" s="1"/>
  <c r="J74" i="46"/>
  <c r="L74" i="46" s="1"/>
  <c r="J70" i="46"/>
  <c r="L70" i="46" s="1"/>
  <c r="J66" i="46"/>
  <c r="J76" i="46"/>
  <c r="L76" i="46" s="1"/>
  <c r="J68" i="46"/>
  <c r="L68" i="46" s="1"/>
  <c r="AD73" i="46"/>
  <c r="AF73" i="46" s="1"/>
  <c r="M66" i="46"/>
  <c r="O66" i="46" s="1"/>
  <c r="M76" i="46"/>
  <c r="O76" i="46" s="1"/>
  <c r="M72" i="46"/>
  <c r="O72" i="46" s="1"/>
  <c r="U77" i="46"/>
  <c r="L73" i="46"/>
  <c r="J73" i="46"/>
  <c r="AF69" i="46"/>
  <c r="AD69" i="46"/>
  <c r="AF68" i="46"/>
  <c r="AD68" i="46"/>
  <c r="AF72" i="46"/>
  <c r="AD72" i="46"/>
  <c r="AF75" i="46"/>
  <c r="AD75" i="46"/>
  <c r="L75" i="46"/>
  <c r="J75" i="46"/>
  <c r="AF71" i="46"/>
  <c r="AD71" i="46"/>
  <c r="O68" i="46"/>
  <c r="M68" i="46"/>
  <c r="O75" i="46"/>
  <c r="M75" i="46"/>
  <c r="O71" i="46"/>
  <c r="M71" i="46"/>
  <c r="O67" i="46"/>
  <c r="M67" i="46"/>
  <c r="L72" i="46"/>
  <c r="J72" i="46"/>
  <c r="O73" i="46"/>
  <c r="M73" i="46"/>
  <c r="O74" i="46"/>
  <c r="M74" i="46"/>
  <c r="AF76" i="46"/>
  <c r="AD76" i="46"/>
  <c r="AD58" i="46"/>
  <c r="AF58" i="46" s="1"/>
  <c r="J54" i="46"/>
  <c r="U65" i="46"/>
  <c r="M61" i="46"/>
  <c r="O61" i="46" s="1"/>
  <c r="L61" i="46"/>
  <c r="J61" i="46"/>
  <c r="M57" i="46"/>
  <c r="O57" i="46" s="1"/>
  <c r="AF57" i="46"/>
  <c r="AD57" i="46"/>
  <c r="AD56" i="46"/>
  <c r="AF56" i="46" s="1"/>
  <c r="AF60" i="46"/>
  <c r="AD60" i="46"/>
  <c r="S59" i="46"/>
  <c r="W59" i="46" s="1"/>
  <c r="M54" i="46"/>
  <c r="O54" i="46" s="1"/>
  <c r="J58" i="46"/>
  <c r="L58" i="46" s="1"/>
  <c r="O64" i="46"/>
  <c r="M64" i="46"/>
  <c r="O60" i="46"/>
  <c r="M60" i="46"/>
  <c r="O56" i="46"/>
  <c r="M56" i="46"/>
  <c r="AF61" i="46"/>
  <c r="AD61" i="46"/>
  <c r="R57" i="46"/>
  <c r="P57" i="46"/>
  <c r="M55" i="46"/>
  <c r="O55" i="46" s="1"/>
  <c r="M59" i="46"/>
  <c r="O59" i="46" s="1"/>
  <c r="J60" i="46"/>
  <c r="L60" i="46" s="1"/>
  <c r="AD64" i="46"/>
  <c r="AF64" i="46" s="1"/>
  <c r="M63" i="46"/>
  <c r="O63" i="46" s="1"/>
  <c r="M58" i="46"/>
  <c r="O58" i="46" s="1"/>
  <c r="AD62" i="46"/>
  <c r="AF62" i="46" s="1"/>
  <c r="G65" i="46"/>
  <c r="AF63" i="46"/>
  <c r="AD63" i="46"/>
  <c r="AF59" i="46"/>
  <c r="AD59" i="46"/>
  <c r="AD55" i="46"/>
  <c r="AF55" i="46" s="1"/>
  <c r="R61" i="46"/>
  <c r="P61" i="46"/>
  <c r="J64" i="46"/>
  <c r="L64" i="46" s="1"/>
  <c r="L56" i="46"/>
  <c r="J56" i="46"/>
  <c r="M62" i="46"/>
  <c r="O62" i="46" s="1"/>
  <c r="L62" i="46"/>
  <c r="J62" i="46"/>
  <c r="AD54" i="46"/>
  <c r="AD65" i="46" s="1"/>
  <c r="L63" i="46"/>
  <c r="J63" i="46"/>
  <c r="J59" i="46"/>
  <c r="L59" i="46" s="1"/>
  <c r="J55" i="46"/>
  <c r="L55" i="46" s="1"/>
  <c r="J57" i="46"/>
  <c r="L57" i="46" s="1"/>
  <c r="L123" i="46"/>
  <c r="BB80" i="46"/>
  <c r="BB81" i="46"/>
  <c r="L104" i="41"/>
  <c r="R51" i="46"/>
  <c r="R109" i="46" s="1"/>
  <c r="W72" i="46"/>
  <c r="AY103" i="40"/>
  <c r="BT103" i="41"/>
  <c r="BR99" i="41"/>
  <c r="AY101" i="40"/>
  <c r="BR101" i="41"/>
  <c r="AI111" i="46"/>
  <c r="AU111" i="46"/>
  <c r="BN114" i="45"/>
  <c r="BP114" i="45"/>
  <c r="BT114" i="45"/>
  <c r="BL114" i="45"/>
  <c r="BR114" i="45"/>
  <c r="BT116" i="45"/>
  <c r="BP116" i="45"/>
  <c r="BN116" i="45"/>
  <c r="BL116" i="45"/>
  <c r="BR116" i="45"/>
  <c r="BN112" i="39"/>
  <c r="AY98" i="40"/>
  <c r="BR98" i="41"/>
  <c r="G98" i="41" s="1"/>
  <c r="AY102" i="40"/>
  <c r="BR102" i="41"/>
  <c r="BN115" i="39"/>
  <c r="BV109" i="46"/>
  <c r="BX109" i="46"/>
  <c r="BU109" i="46"/>
  <c r="BW109" i="46"/>
  <c r="BT109" i="46"/>
  <c r="BS109" i="46"/>
  <c r="AV115" i="45"/>
  <c r="AY115" i="45" s="1"/>
  <c r="AV113" i="45"/>
  <c r="AL111" i="46"/>
  <c r="AV112" i="45"/>
  <c r="AM86" i="46"/>
  <c r="AA86" i="46"/>
  <c r="AT87" i="46"/>
  <c r="AT46" i="46"/>
  <c r="AT78" i="46" s="1"/>
  <c r="N87" i="46"/>
  <c r="N46" i="46"/>
  <c r="N78" i="46" s="1"/>
  <c r="L52" i="46"/>
  <c r="L110" i="46"/>
  <c r="AB87" i="46"/>
  <c r="AB46" i="46"/>
  <c r="AB78" i="46" s="1"/>
  <c r="H86" i="46"/>
  <c r="H87" i="46"/>
  <c r="H46" i="46"/>
  <c r="H78" i="46" s="1"/>
  <c r="AN87" i="46"/>
  <c r="AN46" i="46"/>
  <c r="AN86" i="46"/>
  <c r="AP86" i="46"/>
  <c r="O51" i="46"/>
  <c r="O109" i="46" s="1"/>
  <c r="N86" i="46"/>
  <c r="AP87" i="46"/>
  <c r="AP46" i="46"/>
  <c r="AP78" i="46" s="1"/>
  <c r="AJ86" i="46"/>
  <c r="AM87" i="46"/>
  <c r="AM46" i="46"/>
  <c r="AO46" i="46" s="1"/>
  <c r="AA87" i="46"/>
  <c r="AA46" i="46"/>
  <c r="L51" i="46"/>
  <c r="L109" i="46" s="1"/>
  <c r="AB86" i="46"/>
  <c r="AJ87" i="46"/>
  <c r="AJ46" i="46"/>
  <c r="K87" i="46"/>
  <c r="K46" i="46"/>
  <c r="K78" i="46" s="1"/>
  <c r="AC111" i="46"/>
  <c r="AT86" i="46"/>
  <c r="AN78" i="46"/>
  <c r="AS87" i="46"/>
  <c r="AS46" i="46"/>
  <c r="Q87" i="46"/>
  <c r="Q46" i="46"/>
  <c r="Q78" i="46" s="1"/>
  <c r="K86" i="46"/>
  <c r="AO111" i="46"/>
  <c r="Q86" i="46"/>
  <c r="AX114" i="46"/>
  <c r="AO123" i="46"/>
  <c r="AU123" i="46"/>
  <c r="R123" i="46"/>
  <c r="AV115" i="40"/>
  <c r="AY115" i="40" s="1"/>
  <c r="AO123" i="41"/>
  <c r="BD123" i="39"/>
  <c r="O155" i="39" s="1"/>
  <c r="BF123" i="39"/>
  <c r="Q155" i="39" s="1"/>
  <c r="BN118" i="39"/>
  <c r="BL117" i="39"/>
  <c r="BN117" i="39" s="1"/>
  <c r="AC33" i="46"/>
  <c r="AX104" i="41"/>
  <c r="I150" i="41" s="1"/>
  <c r="AZ123" i="39"/>
  <c r="K155" i="39" s="1"/>
  <c r="BN121" i="39"/>
  <c r="AU123" i="41"/>
  <c r="AY99" i="40"/>
  <c r="L123" i="41"/>
  <c r="BR96" i="41"/>
  <c r="AI77" i="46"/>
  <c r="AC21" i="46"/>
  <c r="AC123" i="41"/>
  <c r="W63" i="46"/>
  <c r="BJ123" i="39"/>
  <c r="U155" i="39" s="1"/>
  <c r="BR97" i="41"/>
  <c r="BR95" i="41"/>
  <c r="AC45" i="46"/>
  <c r="AV113" i="40"/>
  <c r="AV112" i="40"/>
  <c r="BR94" i="41"/>
  <c r="G94" i="41" s="1"/>
  <c r="Z104" i="41"/>
  <c r="BR114" i="46"/>
  <c r="AY103" i="45"/>
  <c r="BT103" i="46"/>
  <c r="BR116" i="46"/>
  <c r="AY102" i="45"/>
  <c r="BR102" i="46"/>
  <c r="AY99" i="45"/>
  <c r="BR99" i="46"/>
  <c r="I93" i="46"/>
  <c r="Z112" i="41"/>
  <c r="AY100" i="40"/>
  <c r="AY94" i="45"/>
  <c r="BR94" i="46"/>
  <c r="AY96" i="45"/>
  <c r="BR96" i="46"/>
  <c r="AY116" i="40"/>
  <c r="BR116" i="41"/>
  <c r="G116" i="41" s="1"/>
  <c r="AV93" i="41"/>
  <c r="AR113" i="41"/>
  <c r="AX113" i="41"/>
  <c r="AY95" i="45"/>
  <c r="BR95" i="46"/>
  <c r="AY98" i="45"/>
  <c r="BR98" i="46"/>
  <c r="I93" i="41"/>
  <c r="AY114" i="40"/>
  <c r="BR115" i="46"/>
  <c r="AY100" i="45"/>
  <c r="BR100" i="46"/>
  <c r="AY97" i="45"/>
  <c r="BR97" i="46"/>
  <c r="AY101" i="45"/>
  <c r="BR101" i="46"/>
  <c r="AX112" i="46"/>
  <c r="W104" i="46"/>
  <c r="R123" i="41"/>
  <c r="R104" i="41"/>
  <c r="W104" i="41"/>
  <c r="AV104" i="45"/>
  <c r="AY93" i="45"/>
  <c r="AK153" i="39"/>
  <c r="R85" i="46"/>
  <c r="AV104" i="40"/>
  <c r="AY93" i="40"/>
  <c r="W66" i="46"/>
  <c r="AG153" i="39"/>
  <c r="AI153" i="39"/>
  <c r="AC155" i="39"/>
  <c r="AA155" i="39"/>
  <c r="AE153" i="39"/>
  <c r="AM153" i="39"/>
  <c r="AI21" i="46"/>
  <c r="AL21" i="46"/>
  <c r="AU65" i="46"/>
  <c r="W54" i="46"/>
  <c r="AO21" i="46"/>
  <c r="AO33" i="46"/>
  <c r="AU21" i="46"/>
  <c r="AU85" i="46"/>
  <c r="AL65" i="46"/>
  <c r="S85" i="46"/>
  <c r="BH123" i="39"/>
  <c r="S155" i="39" s="1"/>
  <c r="AM155" i="39" s="1"/>
  <c r="W76" i="46"/>
  <c r="BL104" i="39"/>
  <c r="W153" i="39" s="1"/>
  <c r="BL123" i="39"/>
  <c r="W155" i="39" s="1"/>
  <c r="W69" i="46"/>
  <c r="W68" i="46"/>
  <c r="W73" i="46"/>
  <c r="BJ104" i="39"/>
  <c r="U153" i="39" s="1"/>
  <c r="W75" i="46"/>
  <c r="W58" i="46"/>
  <c r="AO77" i="46"/>
  <c r="AO45" i="46"/>
  <c r="AL33" i="46"/>
  <c r="W64" i="46"/>
  <c r="AC77" i="46"/>
  <c r="AC53" i="46"/>
  <c r="W56" i="46"/>
  <c r="Z77" i="46"/>
  <c r="Z65" i="46"/>
  <c r="U85" i="46"/>
  <c r="J85" i="46"/>
  <c r="AL53" i="46"/>
  <c r="W67" i="46"/>
  <c r="AD85" i="46"/>
  <c r="W71" i="46"/>
  <c r="W55" i="46"/>
  <c r="W60" i="46"/>
  <c r="W62" i="46"/>
  <c r="W57" i="46"/>
  <c r="I84" i="46"/>
  <c r="W70" i="46"/>
  <c r="W74" i="46"/>
  <c r="W61" i="46"/>
  <c r="AU77" i="46"/>
  <c r="L85" i="46"/>
  <c r="AC85" i="46"/>
  <c r="AO85" i="46"/>
  <c r="AC65" i="46"/>
  <c r="R77" i="46"/>
  <c r="AR77" i="46"/>
  <c r="AO65" i="46"/>
  <c r="AI53" i="46"/>
  <c r="AR45" i="46"/>
  <c r="AU33" i="46"/>
  <c r="AO53" i="46"/>
  <c r="AI65" i="46"/>
  <c r="R65" i="46"/>
  <c r="AX65" i="46"/>
  <c r="AU45" i="46"/>
  <c r="AR65" i="46"/>
  <c r="AU53" i="46"/>
  <c r="BU18" i="41"/>
  <c r="P18" i="41" s="1"/>
  <c r="BV18" i="41"/>
  <c r="S18" i="41" s="1"/>
  <c r="BW18" i="41"/>
  <c r="U18" i="41" s="1"/>
  <c r="BX18" i="41"/>
  <c r="AD18" i="41" s="1"/>
  <c r="BQ85" i="41"/>
  <c r="BQ87" i="41"/>
  <c r="AT76" i="41"/>
  <c r="AS76" i="41"/>
  <c r="AQ76" i="41"/>
  <c r="AP76" i="41"/>
  <c r="AN76" i="41"/>
  <c r="AM76" i="41"/>
  <c r="AK76" i="41"/>
  <c r="AJ76" i="41"/>
  <c r="AH76" i="41"/>
  <c r="AG76" i="41"/>
  <c r="AE76" i="41"/>
  <c r="AB76" i="41"/>
  <c r="AA76" i="41"/>
  <c r="Y76" i="41"/>
  <c r="X76" i="41"/>
  <c r="V76" i="41"/>
  <c r="T76" i="41"/>
  <c r="Q76" i="41"/>
  <c r="N76" i="41"/>
  <c r="K76" i="41"/>
  <c r="H76" i="41"/>
  <c r="AT75" i="41"/>
  <c r="AS75" i="41"/>
  <c r="AQ75" i="41"/>
  <c r="AP75" i="41"/>
  <c r="AN75" i="41"/>
  <c r="AM75" i="41"/>
  <c r="AK75" i="41"/>
  <c r="AJ75" i="41"/>
  <c r="AH75" i="41"/>
  <c r="AG75" i="41"/>
  <c r="AE75" i="41"/>
  <c r="AB75" i="41"/>
  <c r="AA75" i="41"/>
  <c r="Y75" i="41"/>
  <c r="X75" i="41"/>
  <c r="V75" i="41"/>
  <c r="T75" i="41"/>
  <c r="Q75" i="41"/>
  <c r="N75" i="41"/>
  <c r="K75" i="41"/>
  <c r="H75" i="41"/>
  <c r="AT74" i="41"/>
  <c r="AS74" i="41"/>
  <c r="AQ74" i="41"/>
  <c r="AP74" i="41"/>
  <c r="AN74" i="41"/>
  <c r="AM74" i="41"/>
  <c r="AJ74" i="41"/>
  <c r="AH74" i="41"/>
  <c r="AG74" i="41"/>
  <c r="AE74" i="41"/>
  <c r="AB74" i="41"/>
  <c r="AA74" i="41"/>
  <c r="Y74" i="41"/>
  <c r="X74" i="41"/>
  <c r="V74" i="41"/>
  <c r="T74" i="41"/>
  <c r="Q74" i="41"/>
  <c r="N74" i="41"/>
  <c r="K74" i="41"/>
  <c r="H74" i="41"/>
  <c r="AT73" i="41"/>
  <c r="AS73" i="41"/>
  <c r="AQ73" i="41"/>
  <c r="AP73" i="41"/>
  <c r="AN73" i="41"/>
  <c r="AM73" i="41"/>
  <c r="AJ73" i="41"/>
  <c r="AH73" i="41"/>
  <c r="AG73" i="41"/>
  <c r="AE73" i="41"/>
  <c r="AB73" i="41"/>
  <c r="AA73" i="41"/>
  <c r="Y73" i="41"/>
  <c r="X73" i="41"/>
  <c r="V73" i="41"/>
  <c r="T73" i="41"/>
  <c r="Q73" i="41"/>
  <c r="N73" i="41"/>
  <c r="K73" i="41"/>
  <c r="H73" i="41"/>
  <c r="AT72" i="41"/>
  <c r="AS72" i="41"/>
  <c r="AQ72" i="41"/>
  <c r="AP72" i="41"/>
  <c r="AN72" i="41"/>
  <c r="AM72" i="41"/>
  <c r="AK72" i="41"/>
  <c r="AJ72" i="41"/>
  <c r="AH72" i="41"/>
  <c r="AG72" i="41"/>
  <c r="AE72" i="41"/>
  <c r="AB72" i="41"/>
  <c r="AA72" i="41"/>
  <c r="Y72" i="41"/>
  <c r="X72" i="41"/>
  <c r="V72" i="41"/>
  <c r="T72" i="41"/>
  <c r="Q72" i="41"/>
  <c r="N72" i="41"/>
  <c r="K72" i="41"/>
  <c r="H72" i="41"/>
  <c r="AT71" i="41"/>
  <c r="AS71" i="41"/>
  <c r="AQ71" i="41"/>
  <c r="AP71" i="41"/>
  <c r="AN71" i="41"/>
  <c r="AM71" i="41"/>
  <c r="AJ71" i="41"/>
  <c r="AH71" i="41"/>
  <c r="AG71" i="41"/>
  <c r="AE71" i="41"/>
  <c r="AB71" i="41"/>
  <c r="AA71" i="41"/>
  <c r="Y71" i="41"/>
  <c r="X71" i="41"/>
  <c r="V71" i="41"/>
  <c r="T71" i="41"/>
  <c r="Q71" i="41"/>
  <c r="N71" i="41"/>
  <c r="K71" i="41"/>
  <c r="H71" i="41"/>
  <c r="AT70" i="41"/>
  <c r="AS70" i="41"/>
  <c r="AQ70" i="41"/>
  <c r="AP70" i="41"/>
  <c r="AN70" i="41"/>
  <c r="AM70" i="41"/>
  <c r="AK70" i="41"/>
  <c r="AJ70" i="41"/>
  <c r="AH70" i="41"/>
  <c r="AG70" i="41"/>
  <c r="AE70" i="41"/>
  <c r="AB70" i="41"/>
  <c r="AA70" i="41"/>
  <c r="Y70" i="41"/>
  <c r="X70" i="41"/>
  <c r="V70" i="41"/>
  <c r="T70" i="41"/>
  <c r="Q70" i="41"/>
  <c r="N70" i="41"/>
  <c r="K70" i="41"/>
  <c r="H70" i="41"/>
  <c r="AT69" i="41"/>
  <c r="AS69" i="41"/>
  <c r="AQ69" i="41"/>
  <c r="AP69" i="41"/>
  <c r="AN69" i="41"/>
  <c r="AM69" i="41"/>
  <c r="AK69" i="41"/>
  <c r="AJ69" i="41"/>
  <c r="AH69" i="41"/>
  <c r="AG69" i="41"/>
  <c r="AE69" i="41"/>
  <c r="AB69" i="41"/>
  <c r="AA69" i="41"/>
  <c r="Y69" i="41"/>
  <c r="X69" i="41"/>
  <c r="V69" i="41"/>
  <c r="T69" i="41"/>
  <c r="Q69" i="41"/>
  <c r="N69" i="41"/>
  <c r="K69" i="41"/>
  <c r="H69" i="41"/>
  <c r="AT68" i="41"/>
  <c r="AS68" i="41"/>
  <c r="AQ68" i="41"/>
  <c r="AP68" i="41"/>
  <c r="AN68" i="41"/>
  <c r="AM68" i="41"/>
  <c r="AK68" i="41"/>
  <c r="AJ68" i="41"/>
  <c r="AH68" i="41"/>
  <c r="AG68" i="41"/>
  <c r="AE68" i="41"/>
  <c r="AB68" i="41"/>
  <c r="AA68" i="41"/>
  <c r="Y68" i="41"/>
  <c r="X68" i="41"/>
  <c r="V68" i="41"/>
  <c r="T68" i="41"/>
  <c r="Q68" i="41"/>
  <c r="N68" i="41"/>
  <c r="K68" i="41"/>
  <c r="H68" i="41"/>
  <c r="AT67" i="41"/>
  <c r="AS67" i="41"/>
  <c r="AQ67" i="41"/>
  <c r="AP67" i="41"/>
  <c r="AN67" i="41"/>
  <c r="AM67" i="41"/>
  <c r="AK67" i="41"/>
  <c r="AJ67" i="41"/>
  <c r="AH67" i="41"/>
  <c r="AG67" i="41"/>
  <c r="AE67" i="41"/>
  <c r="AB67" i="41"/>
  <c r="AA67" i="41"/>
  <c r="Y67" i="41"/>
  <c r="X67" i="41"/>
  <c r="V67" i="41"/>
  <c r="T67" i="41"/>
  <c r="Q67" i="41"/>
  <c r="N67" i="41"/>
  <c r="K67" i="41"/>
  <c r="H67" i="41"/>
  <c r="AT66" i="41"/>
  <c r="AS66" i="41"/>
  <c r="AQ66" i="41"/>
  <c r="AP66" i="41"/>
  <c r="AN66" i="41"/>
  <c r="AM66" i="41"/>
  <c r="AK66" i="41"/>
  <c r="AJ66" i="41"/>
  <c r="AH66" i="41"/>
  <c r="AG66" i="41"/>
  <c r="AE66" i="41"/>
  <c r="AB66" i="41"/>
  <c r="AA66" i="41"/>
  <c r="Y66" i="41"/>
  <c r="X66" i="41"/>
  <c r="V66" i="41"/>
  <c r="T66" i="41"/>
  <c r="Q66" i="41"/>
  <c r="N66" i="41"/>
  <c r="K66" i="41"/>
  <c r="H66" i="41"/>
  <c r="AT64" i="41"/>
  <c r="AS64" i="41"/>
  <c r="AQ64" i="41"/>
  <c r="AP64" i="41"/>
  <c r="AN64" i="41"/>
  <c r="AM64" i="41"/>
  <c r="AK64" i="41"/>
  <c r="AJ64" i="41"/>
  <c r="AH64" i="41"/>
  <c r="AG64" i="41"/>
  <c r="AE64" i="41"/>
  <c r="AB64" i="41"/>
  <c r="AA64" i="41"/>
  <c r="Y64" i="41"/>
  <c r="X64" i="41"/>
  <c r="V64" i="41"/>
  <c r="T64" i="41"/>
  <c r="Q64" i="41"/>
  <c r="N64" i="41"/>
  <c r="K64" i="41"/>
  <c r="H64" i="41"/>
  <c r="AT63" i="41"/>
  <c r="AS63" i="41"/>
  <c r="AQ63" i="41"/>
  <c r="AP63" i="41"/>
  <c r="AN63" i="41"/>
  <c r="AM63" i="41"/>
  <c r="AK63" i="41"/>
  <c r="AJ63" i="41"/>
  <c r="AH63" i="41"/>
  <c r="AG63" i="41"/>
  <c r="AE63" i="41"/>
  <c r="AB63" i="41"/>
  <c r="AA63" i="41"/>
  <c r="Y63" i="41"/>
  <c r="X63" i="41"/>
  <c r="V63" i="41"/>
  <c r="T63" i="41"/>
  <c r="Q63" i="41"/>
  <c r="N63" i="41"/>
  <c r="K63" i="41"/>
  <c r="H63" i="41"/>
  <c r="AT62" i="41"/>
  <c r="AS62" i="41"/>
  <c r="AQ62" i="41"/>
  <c r="AP62" i="41"/>
  <c r="AN62" i="41"/>
  <c r="AM62" i="41"/>
  <c r="AK62" i="41"/>
  <c r="AJ62" i="41"/>
  <c r="AH62" i="41"/>
  <c r="AG62" i="41"/>
  <c r="AE62" i="41"/>
  <c r="AB62" i="41"/>
  <c r="AA62" i="41"/>
  <c r="Y62" i="41"/>
  <c r="X62" i="41"/>
  <c r="V62" i="41"/>
  <c r="T62" i="41"/>
  <c r="Q62" i="41"/>
  <c r="N62" i="41"/>
  <c r="K62" i="41"/>
  <c r="H62" i="41"/>
  <c r="AT61" i="41"/>
  <c r="AS61" i="41"/>
  <c r="AQ61" i="41"/>
  <c r="AP61" i="41"/>
  <c r="AN61" i="41"/>
  <c r="AM61" i="41"/>
  <c r="AK61" i="41"/>
  <c r="AJ61" i="41"/>
  <c r="AH61" i="41"/>
  <c r="AG61" i="41"/>
  <c r="AE61" i="41"/>
  <c r="AB61" i="41"/>
  <c r="AA61" i="41"/>
  <c r="Y61" i="41"/>
  <c r="X61" i="41"/>
  <c r="V61" i="41"/>
  <c r="T61" i="41"/>
  <c r="Q61" i="41"/>
  <c r="N61" i="41"/>
  <c r="K61" i="41"/>
  <c r="H61" i="41"/>
  <c r="AT60" i="41"/>
  <c r="AS60" i="41"/>
  <c r="AQ60" i="41"/>
  <c r="AP60" i="41"/>
  <c r="AN60" i="41"/>
  <c r="AM60" i="41"/>
  <c r="AK60" i="41"/>
  <c r="AJ60" i="41"/>
  <c r="AH60" i="41"/>
  <c r="AG60" i="41"/>
  <c r="AE60" i="41"/>
  <c r="AB60" i="41"/>
  <c r="AA60" i="41"/>
  <c r="Y60" i="41"/>
  <c r="X60" i="41"/>
  <c r="V60" i="41"/>
  <c r="T60" i="41"/>
  <c r="Q60" i="41"/>
  <c r="N60" i="41"/>
  <c r="K60" i="41"/>
  <c r="H60" i="41"/>
  <c r="AT59" i="41"/>
  <c r="AS59" i="41"/>
  <c r="AQ59" i="41"/>
  <c r="AP59" i="41"/>
  <c r="AN59" i="41"/>
  <c r="AM59" i="41"/>
  <c r="AK59" i="41"/>
  <c r="AJ59" i="41"/>
  <c r="AH59" i="41"/>
  <c r="AG59" i="41"/>
  <c r="AE59" i="41"/>
  <c r="AB59" i="41"/>
  <c r="AA59" i="41"/>
  <c r="Y59" i="41"/>
  <c r="X59" i="41"/>
  <c r="V59" i="41"/>
  <c r="T59" i="41"/>
  <c r="Q59" i="41"/>
  <c r="N59" i="41"/>
  <c r="K59" i="41"/>
  <c r="H59" i="41"/>
  <c r="AT58" i="41"/>
  <c r="AS58" i="41"/>
  <c r="AQ58" i="41"/>
  <c r="AP58" i="41"/>
  <c r="AN58" i="41"/>
  <c r="AM58" i="41"/>
  <c r="AK58" i="41"/>
  <c r="AJ58" i="41"/>
  <c r="AH58" i="41"/>
  <c r="AG58" i="41"/>
  <c r="AE58" i="41"/>
  <c r="AB58" i="41"/>
  <c r="AA58" i="41"/>
  <c r="Y58" i="41"/>
  <c r="X58" i="41"/>
  <c r="V58" i="41"/>
  <c r="T58" i="41"/>
  <c r="Q58" i="41"/>
  <c r="N58" i="41"/>
  <c r="K58" i="41"/>
  <c r="H58" i="41"/>
  <c r="AT57" i="41"/>
  <c r="AS57" i="41"/>
  <c r="AQ57" i="41"/>
  <c r="AP57" i="41"/>
  <c r="AN57" i="41"/>
  <c r="AM57" i="41"/>
  <c r="AK57" i="41"/>
  <c r="AJ57" i="41"/>
  <c r="AH57" i="41"/>
  <c r="AG57" i="41"/>
  <c r="AE57" i="41"/>
  <c r="AB57" i="41"/>
  <c r="AA57" i="41"/>
  <c r="Y57" i="41"/>
  <c r="X57" i="41"/>
  <c r="V57" i="41"/>
  <c r="T57" i="41"/>
  <c r="Q57" i="41"/>
  <c r="N57" i="41"/>
  <c r="K57" i="41"/>
  <c r="H57" i="41"/>
  <c r="AT56" i="41"/>
  <c r="AS56" i="41"/>
  <c r="AQ56" i="41"/>
  <c r="AP56" i="41"/>
  <c r="AN56" i="41"/>
  <c r="AM56" i="41"/>
  <c r="AK56" i="41"/>
  <c r="AJ56" i="41"/>
  <c r="AH56" i="41"/>
  <c r="AG56" i="41"/>
  <c r="AE56" i="41"/>
  <c r="AB56" i="41"/>
  <c r="AA56" i="41"/>
  <c r="Y56" i="41"/>
  <c r="X56" i="41"/>
  <c r="V56" i="41"/>
  <c r="T56" i="41"/>
  <c r="Q56" i="41"/>
  <c r="N56" i="41"/>
  <c r="K56" i="41"/>
  <c r="H56" i="41"/>
  <c r="AT55" i="41"/>
  <c r="AS55" i="41"/>
  <c r="AQ55" i="41"/>
  <c r="AP55" i="41"/>
  <c r="AN55" i="41"/>
  <c r="AM55" i="41"/>
  <c r="AK55" i="41"/>
  <c r="AJ55" i="41"/>
  <c r="AH55" i="41"/>
  <c r="AG55" i="41"/>
  <c r="AE55" i="41"/>
  <c r="AB55" i="41"/>
  <c r="AA55" i="41"/>
  <c r="Y55" i="41"/>
  <c r="X55" i="41"/>
  <c r="V55" i="41"/>
  <c r="T55" i="41"/>
  <c r="Q55" i="41"/>
  <c r="N55" i="41"/>
  <c r="K55" i="41"/>
  <c r="H55" i="41"/>
  <c r="AT54" i="41"/>
  <c r="AS54" i="41"/>
  <c r="AQ54" i="41"/>
  <c r="AP54" i="41"/>
  <c r="AN54" i="41"/>
  <c r="AM54" i="41"/>
  <c r="AK54" i="41"/>
  <c r="AJ54" i="41"/>
  <c r="AH54" i="41"/>
  <c r="AG54" i="41"/>
  <c r="AE54" i="41"/>
  <c r="AB54" i="41"/>
  <c r="AA54" i="41"/>
  <c r="Y54" i="41"/>
  <c r="X54" i="41"/>
  <c r="V54" i="41"/>
  <c r="T54" i="41"/>
  <c r="Q54" i="41"/>
  <c r="N54" i="41"/>
  <c r="K54" i="41"/>
  <c r="H54" i="41"/>
  <c r="O77" i="46" l="1"/>
  <c r="AD77" i="46"/>
  <c r="M77" i="46"/>
  <c r="AF66" i="46"/>
  <c r="AF77" i="46" s="1"/>
  <c r="J77" i="46"/>
  <c r="L66" i="46"/>
  <c r="L77" i="46" s="1"/>
  <c r="O65" i="46"/>
  <c r="S65" i="46"/>
  <c r="J65" i="46"/>
  <c r="L54" i="46"/>
  <c r="L65" i="46" s="1"/>
  <c r="AF54" i="46"/>
  <c r="AF65" i="46" s="1"/>
  <c r="P65" i="46"/>
  <c r="M65" i="46"/>
  <c r="G97" i="41"/>
  <c r="I97" i="41" s="1"/>
  <c r="G101" i="41"/>
  <c r="I101" i="41" s="1"/>
  <c r="G96" i="41"/>
  <c r="I96" i="41" s="1"/>
  <c r="G99" i="41"/>
  <c r="I99" i="41" s="1"/>
  <c r="G95" i="41"/>
  <c r="I95" i="41" s="1"/>
  <c r="G102" i="41"/>
  <c r="AV102" i="41" s="1"/>
  <c r="M103" i="41"/>
  <c r="M104" i="41" s="1"/>
  <c r="AU46" i="46"/>
  <c r="AU78" i="46" s="1"/>
  <c r="AC46" i="46"/>
  <c r="AC78" i="46" s="1"/>
  <c r="BR115" i="45"/>
  <c r="BL115" i="45"/>
  <c r="BP115" i="45"/>
  <c r="BN115" i="45"/>
  <c r="BT115" i="45"/>
  <c r="AY113" i="45"/>
  <c r="BR113" i="46"/>
  <c r="AV113" i="46" s="1"/>
  <c r="BR112" i="41"/>
  <c r="G112" i="41" s="1"/>
  <c r="BR112" i="46"/>
  <c r="I112" i="46" s="1"/>
  <c r="AY112" i="45"/>
  <c r="AY113" i="40"/>
  <c r="BR113" i="41"/>
  <c r="AS78" i="46"/>
  <c r="AA78" i="46"/>
  <c r="AU86" i="46"/>
  <c r="AO78" i="46"/>
  <c r="I52" i="46"/>
  <c r="I110" i="46"/>
  <c r="AO87" i="46"/>
  <c r="AC87" i="46"/>
  <c r="AM78" i="46"/>
  <c r="AJ78" i="46"/>
  <c r="AO86" i="46"/>
  <c r="AC86" i="46"/>
  <c r="AU87" i="46"/>
  <c r="BR115" i="41"/>
  <c r="AQ155" i="39"/>
  <c r="AV101" i="41"/>
  <c r="I102" i="41"/>
  <c r="O103" i="41"/>
  <c r="O104" i="41" s="1"/>
  <c r="AV103" i="41"/>
  <c r="AV96" i="41"/>
  <c r="AV97" i="41"/>
  <c r="AV95" i="41"/>
  <c r="AY112" i="40"/>
  <c r="AV98" i="41"/>
  <c r="I98" i="41"/>
  <c r="I94" i="41"/>
  <c r="AV94" i="41"/>
  <c r="I101" i="46"/>
  <c r="AV101" i="46"/>
  <c r="I100" i="46"/>
  <c r="AV100" i="46"/>
  <c r="I114" i="41"/>
  <c r="AV114" i="41"/>
  <c r="I98" i="46"/>
  <c r="AV98" i="46"/>
  <c r="I100" i="41"/>
  <c r="AV100" i="41"/>
  <c r="I102" i="46"/>
  <c r="AV102" i="46"/>
  <c r="I114" i="46"/>
  <c r="AV114" i="46"/>
  <c r="I95" i="46"/>
  <c r="AV95" i="46"/>
  <c r="I97" i="46"/>
  <c r="AV97" i="46"/>
  <c r="I115" i="46"/>
  <c r="AV115" i="46"/>
  <c r="I94" i="46"/>
  <c r="AV94" i="46"/>
  <c r="I99" i="46"/>
  <c r="AV99" i="46"/>
  <c r="O103" i="46"/>
  <c r="O104" i="46" s="1"/>
  <c r="AV103" i="46"/>
  <c r="I113" i="46"/>
  <c r="I116" i="41"/>
  <c r="AV116" i="41"/>
  <c r="I96" i="46"/>
  <c r="AV96" i="46"/>
  <c r="I116" i="46"/>
  <c r="AV116" i="46"/>
  <c r="G104" i="41"/>
  <c r="AY104" i="40"/>
  <c r="AY104" i="45"/>
  <c r="AI155" i="39"/>
  <c r="AE155" i="39"/>
  <c r="AO153" i="39"/>
  <c r="AQ153" i="39"/>
  <c r="AG155" i="39"/>
  <c r="AO155" i="39"/>
  <c r="AK155" i="39"/>
  <c r="BN123" i="39"/>
  <c r="Y155" i="39" s="1"/>
  <c r="BN104" i="39"/>
  <c r="Y153" i="39" s="1"/>
  <c r="H77" i="41"/>
  <c r="AL69" i="41"/>
  <c r="AR74" i="41"/>
  <c r="AO76" i="41"/>
  <c r="T77" i="41"/>
  <c r="AN77" i="41"/>
  <c r="AT77" i="41"/>
  <c r="AU69" i="41"/>
  <c r="AU71" i="41"/>
  <c r="AL75" i="41"/>
  <c r="AC76" i="41"/>
  <c r="AL70" i="41"/>
  <c r="W77" i="46"/>
  <c r="AU68" i="41"/>
  <c r="AR71" i="41"/>
  <c r="Z73" i="41"/>
  <c r="Z74" i="41"/>
  <c r="AG77" i="41"/>
  <c r="AL68" i="41"/>
  <c r="AC69" i="41"/>
  <c r="AC72" i="41"/>
  <c r="W65" i="46"/>
  <c r="K77" i="41"/>
  <c r="AJ77" i="41"/>
  <c r="AP77" i="41"/>
  <c r="AC67" i="41"/>
  <c r="AU67" i="41"/>
  <c r="Z69" i="41"/>
  <c r="AO71" i="41"/>
  <c r="AC73" i="41"/>
  <c r="AO73" i="41"/>
  <c r="AO74" i="41"/>
  <c r="Z75" i="41"/>
  <c r="AQ77" i="41"/>
  <c r="AL67" i="41"/>
  <c r="AC68" i="41"/>
  <c r="AC74" i="41"/>
  <c r="I68" i="46"/>
  <c r="AV68" i="46"/>
  <c r="BN68" i="46" s="1"/>
  <c r="I75" i="46"/>
  <c r="AV75" i="46"/>
  <c r="BN75" i="46" s="1"/>
  <c r="I69" i="46"/>
  <c r="AV69" i="46"/>
  <c r="BN69" i="46" s="1"/>
  <c r="I76" i="46"/>
  <c r="AV76" i="46"/>
  <c r="BN76" i="46" s="1"/>
  <c r="I70" i="46"/>
  <c r="AV70" i="46"/>
  <c r="BN70" i="46" s="1"/>
  <c r="AV66" i="46"/>
  <c r="I66" i="46"/>
  <c r="I67" i="46"/>
  <c r="AV67" i="46"/>
  <c r="BN67" i="46" s="1"/>
  <c r="AV72" i="46"/>
  <c r="BN72" i="46" s="1"/>
  <c r="I72" i="46"/>
  <c r="AV62" i="46"/>
  <c r="BN62" i="46" s="1"/>
  <c r="I62" i="46"/>
  <c r="I57" i="46"/>
  <c r="AV57" i="46"/>
  <c r="BN57" i="46" s="1"/>
  <c r="I55" i="46"/>
  <c r="AV55" i="46"/>
  <c r="BN55" i="46" s="1"/>
  <c r="I56" i="46"/>
  <c r="AV56" i="46"/>
  <c r="BN56" i="46" s="1"/>
  <c r="I63" i="46"/>
  <c r="AV63" i="46"/>
  <c r="BN63" i="46" s="1"/>
  <c r="I59" i="46"/>
  <c r="AV59" i="46"/>
  <c r="BN59" i="46" s="1"/>
  <c r="I64" i="46"/>
  <c r="AV64" i="46"/>
  <c r="BN64" i="46" s="1"/>
  <c r="I60" i="46"/>
  <c r="AV60" i="46"/>
  <c r="BN60" i="46" s="1"/>
  <c r="I58" i="46"/>
  <c r="AV58" i="46"/>
  <c r="BN58" i="46" s="1"/>
  <c r="I61" i="46"/>
  <c r="AV61" i="46"/>
  <c r="BN61" i="46" s="1"/>
  <c r="AV54" i="46"/>
  <c r="I54" i="46"/>
  <c r="V77" i="41"/>
  <c r="AB77" i="41"/>
  <c r="AH77" i="41"/>
  <c r="AM77" i="41"/>
  <c r="AC71" i="41"/>
  <c r="AI71" i="41"/>
  <c r="AX72" i="41"/>
  <c r="AL72" i="41"/>
  <c r="AI74" i="41"/>
  <c r="AC75" i="41"/>
  <c r="AO75" i="41"/>
  <c r="AL76" i="41"/>
  <c r="BV62" i="41"/>
  <c r="S62" i="41" s="1"/>
  <c r="BW62" i="41"/>
  <c r="U62" i="41" s="1"/>
  <c r="BW58" i="41"/>
  <c r="U58" i="41" s="1"/>
  <c r="BV58" i="41"/>
  <c r="S58" i="41" s="1"/>
  <c r="BV54" i="41"/>
  <c r="S54" i="41" s="1"/>
  <c r="BW54" i="41"/>
  <c r="U54" i="41" s="1"/>
  <c r="BV50" i="41"/>
  <c r="BW50" i="41"/>
  <c r="BV45" i="41"/>
  <c r="BW45" i="41"/>
  <c r="BV41" i="41"/>
  <c r="S41" i="41" s="1"/>
  <c r="BW41" i="41"/>
  <c r="U41" i="41" s="1"/>
  <c r="BV37" i="41"/>
  <c r="S37" i="41" s="1"/>
  <c r="BW37" i="41"/>
  <c r="U37" i="41" s="1"/>
  <c r="BW33" i="41"/>
  <c r="BV33" i="41"/>
  <c r="BV29" i="41"/>
  <c r="S29" i="41" s="1"/>
  <c r="BW29" i="41"/>
  <c r="U29" i="41" s="1"/>
  <c r="BV25" i="41"/>
  <c r="S25" i="41" s="1"/>
  <c r="BW25" i="41"/>
  <c r="U25" i="41" s="1"/>
  <c r="BV87" i="41"/>
  <c r="BW87" i="41"/>
  <c r="BW82" i="41"/>
  <c r="U82" i="41" s="1"/>
  <c r="BV82" i="41"/>
  <c r="S82" i="41" s="1"/>
  <c r="BW75" i="41"/>
  <c r="U75" i="41" s="1"/>
  <c r="BV75" i="41"/>
  <c r="S75" i="41" s="1"/>
  <c r="BW71" i="41"/>
  <c r="U71" i="41" s="1"/>
  <c r="BV71" i="41"/>
  <c r="S71" i="41" s="1"/>
  <c r="BV67" i="41"/>
  <c r="S67" i="41" s="1"/>
  <c r="BW67" i="41"/>
  <c r="U67" i="41" s="1"/>
  <c r="Z76" i="41"/>
  <c r="BW61" i="41"/>
  <c r="U61" i="41" s="1"/>
  <c r="BV61" i="41"/>
  <c r="S61" i="41" s="1"/>
  <c r="BV57" i="41"/>
  <c r="S57" i="41" s="1"/>
  <c r="BW57" i="41"/>
  <c r="U57" i="41" s="1"/>
  <c r="BV53" i="41"/>
  <c r="BW53" i="41"/>
  <c r="BW49" i="41"/>
  <c r="BV49" i="41"/>
  <c r="BV44" i="41"/>
  <c r="S44" i="41" s="1"/>
  <c r="BW44" i="41"/>
  <c r="U44" i="41" s="1"/>
  <c r="BV40" i="41"/>
  <c r="S40" i="41" s="1"/>
  <c r="BW40" i="41"/>
  <c r="U40" i="41" s="1"/>
  <c r="BW36" i="41"/>
  <c r="U36" i="41" s="1"/>
  <c r="BV36" i="41"/>
  <c r="S36" i="41" s="1"/>
  <c r="BV32" i="41"/>
  <c r="S32" i="41" s="1"/>
  <c r="BW32" i="41"/>
  <c r="U32" i="41" s="1"/>
  <c r="BV28" i="41"/>
  <c r="S28" i="41" s="1"/>
  <c r="BW28" i="41"/>
  <c r="U28" i="41" s="1"/>
  <c r="BW24" i="41"/>
  <c r="U24" i="41" s="1"/>
  <c r="BV24" i="41"/>
  <c r="S24" i="41" s="1"/>
  <c r="BV85" i="41"/>
  <c r="BW85" i="41"/>
  <c r="BV81" i="41"/>
  <c r="S81" i="41" s="1"/>
  <c r="BW81" i="41"/>
  <c r="U81" i="41" s="1"/>
  <c r="BV78" i="41"/>
  <c r="BW78" i="41"/>
  <c r="BV74" i="41"/>
  <c r="S74" i="41" s="1"/>
  <c r="BW74" i="41"/>
  <c r="U74" i="41" s="1"/>
  <c r="BW70" i="41"/>
  <c r="U70" i="41" s="1"/>
  <c r="BV70" i="41"/>
  <c r="S70" i="41" s="1"/>
  <c r="BV66" i="41"/>
  <c r="S66" i="41" s="1"/>
  <c r="BW66" i="41"/>
  <c r="U66" i="41" s="1"/>
  <c r="Z66" i="41"/>
  <c r="Z67" i="41"/>
  <c r="Z68" i="41"/>
  <c r="AC70" i="41"/>
  <c r="AR75" i="41"/>
  <c r="BV60" i="41"/>
  <c r="S60" i="41" s="1"/>
  <c r="BW60" i="41"/>
  <c r="U60" i="41" s="1"/>
  <c r="BV56" i="41"/>
  <c r="S56" i="41" s="1"/>
  <c r="BW56" i="41"/>
  <c r="U56" i="41" s="1"/>
  <c r="BW52" i="41"/>
  <c r="BV52" i="41"/>
  <c r="BV48" i="41"/>
  <c r="BW48" i="41"/>
  <c r="BW43" i="41"/>
  <c r="U43" i="41" s="1"/>
  <c r="BV43" i="41"/>
  <c r="S43" i="41" s="1"/>
  <c r="BV39" i="41"/>
  <c r="S39" i="41" s="1"/>
  <c r="BW39" i="41"/>
  <c r="U39" i="41" s="1"/>
  <c r="BW35" i="41"/>
  <c r="U35" i="41" s="1"/>
  <c r="BV35" i="41"/>
  <c r="S35" i="41" s="1"/>
  <c r="BV31" i="41"/>
  <c r="S31" i="41" s="1"/>
  <c r="BW31" i="41"/>
  <c r="U31" i="41" s="1"/>
  <c r="BV27" i="41"/>
  <c r="S27" i="41" s="1"/>
  <c r="BW27" i="41"/>
  <c r="U27" i="41" s="1"/>
  <c r="BW23" i="41"/>
  <c r="U23" i="41" s="1"/>
  <c r="BV23" i="41"/>
  <c r="S23" i="41" s="1"/>
  <c r="BV84" i="41"/>
  <c r="S84" i="41" s="1"/>
  <c r="BW84" i="41"/>
  <c r="U84" i="41" s="1"/>
  <c r="BV80" i="41"/>
  <c r="S80" i="41" s="1"/>
  <c r="BW80" i="41"/>
  <c r="U80" i="41" s="1"/>
  <c r="BW77" i="41"/>
  <c r="BV77" i="41"/>
  <c r="BV73" i="41"/>
  <c r="S73" i="41" s="1"/>
  <c r="BW73" i="41"/>
  <c r="U73" i="41" s="1"/>
  <c r="BV69" i="41"/>
  <c r="S69" i="41" s="1"/>
  <c r="BW69" i="41"/>
  <c r="U69" i="41" s="1"/>
  <c r="BV65" i="41"/>
  <c r="BW65" i="41"/>
  <c r="AL66" i="41"/>
  <c r="BV63" i="41"/>
  <c r="S63" i="41" s="1"/>
  <c r="BW63" i="41"/>
  <c r="U63" i="41" s="1"/>
  <c r="BW59" i="41"/>
  <c r="U59" i="41" s="1"/>
  <c r="BV59" i="41"/>
  <c r="S59" i="41" s="1"/>
  <c r="BV55" i="41"/>
  <c r="S55" i="41" s="1"/>
  <c r="BW55" i="41"/>
  <c r="U55" i="41" s="1"/>
  <c r="BV51" i="41"/>
  <c r="BW51" i="41"/>
  <c r="BV47" i="41"/>
  <c r="BW47" i="41"/>
  <c r="BV42" i="41"/>
  <c r="S42" i="41" s="1"/>
  <c r="BW42" i="41"/>
  <c r="U42" i="41" s="1"/>
  <c r="BW38" i="41"/>
  <c r="U38" i="41" s="1"/>
  <c r="BV38" i="41"/>
  <c r="S38" i="41" s="1"/>
  <c r="BV34" i="41"/>
  <c r="S34" i="41" s="1"/>
  <c r="BW34" i="41"/>
  <c r="U34" i="41" s="1"/>
  <c r="BW30" i="41"/>
  <c r="U30" i="41" s="1"/>
  <c r="BV30" i="41"/>
  <c r="S30" i="41" s="1"/>
  <c r="BV26" i="41"/>
  <c r="S26" i="41" s="1"/>
  <c r="BW26" i="41"/>
  <c r="U26" i="41" s="1"/>
  <c r="BV22" i="41"/>
  <c r="S22" i="41" s="1"/>
  <c r="BW22" i="41"/>
  <c r="U22" i="41" s="1"/>
  <c r="BV83" i="41"/>
  <c r="S83" i="41" s="1"/>
  <c r="BW83" i="41"/>
  <c r="U83" i="41" s="1"/>
  <c r="BW76" i="41"/>
  <c r="U76" i="41" s="1"/>
  <c r="BV76" i="41"/>
  <c r="S76" i="41" s="1"/>
  <c r="BV72" i="41"/>
  <c r="S72" i="41" s="1"/>
  <c r="BW72" i="41"/>
  <c r="U72" i="41" s="1"/>
  <c r="BV68" i="41"/>
  <c r="S68" i="41" s="1"/>
  <c r="BW68" i="41"/>
  <c r="U68" i="41" s="1"/>
  <c r="BW64" i="41"/>
  <c r="U64" i="41" s="1"/>
  <c r="BV64" i="41"/>
  <c r="S64" i="41" s="1"/>
  <c r="BW79" i="41"/>
  <c r="U79" i="41" s="1"/>
  <c r="BV79" i="41"/>
  <c r="S79" i="41" s="1"/>
  <c r="AU76" i="41"/>
  <c r="BR60" i="41"/>
  <c r="BX60" i="41"/>
  <c r="BU60" i="41"/>
  <c r="BR56" i="41"/>
  <c r="BX56" i="41"/>
  <c r="BU56" i="41"/>
  <c r="P56" i="41" s="1"/>
  <c r="BR52" i="41"/>
  <c r="G52" i="41" s="1"/>
  <c r="BU52" i="41"/>
  <c r="BX52" i="41"/>
  <c r="BX48" i="41"/>
  <c r="BU48" i="41"/>
  <c r="BX43" i="41"/>
  <c r="AD43" i="41" s="1"/>
  <c r="BU43" i="41"/>
  <c r="P43" i="41" s="1"/>
  <c r="BX39" i="41"/>
  <c r="AD39" i="41" s="1"/>
  <c r="BU39" i="41"/>
  <c r="P39" i="41" s="1"/>
  <c r="BX35" i="41"/>
  <c r="AD35" i="41" s="1"/>
  <c r="BU35" i="41"/>
  <c r="P35" i="41" s="1"/>
  <c r="BX31" i="41"/>
  <c r="AD31" i="41" s="1"/>
  <c r="BU31" i="41"/>
  <c r="P31" i="41" s="1"/>
  <c r="BR27" i="41"/>
  <c r="G27" i="41" s="1"/>
  <c r="BX27" i="41"/>
  <c r="AD27" i="41" s="1"/>
  <c r="BU27" i="41"/>
  <c r="P27" i="41" s="1"/>
  <c r="BR23" i="41"/>
  <c r="G23" i="41" s="1"/>
  <c r="BX23" i="41"/>
  <c r="AD23" i="41" s="1"/>
  <c r="BU23" i="41"/>
  <c r="P23" i="41" s="1"/>
  <c r="BR84" i="41"/>
  <c r="G84" i="41" s="1"/>
  <c r="BU84" i="41"/>
  <c r="P84" i="41" s="1"/>
  <c r="BX84" i="41"/>
  <c r="AD84" i="41" s="1"/>
  <c r="BU80" i="41"/>
  <c r="P80" i="41" s="1"/>
  <c r="BX80" i="41"/>
  <c r="AD80" i="41" s="1"/>
  <c r="BR77" i="41"/>
  <c r="BU77" i="41"/>
  <c r="BX77" i="41"/>
  <c r="BU73" i="41"/>
  <c r="BX73" i="41"/>
  <c r="BR69" i="41"/>
  <c r="BU69" i="41"/>
  <c r="BX69" i="41"/>
  <c r="BR65" i="41"/>
  <c r="BU65" i="41"/>
  <c r="BX65" i="41"/>
  <c r="N77" i="41"/>
  <c r="X77" i="41"/>
  <c r="AI67" i="41"/>
  <c r="AO67" i="41"/>
  <c r="AI68" i="41"/>
  <c r="AO68" i="41"/>
  <c r="AI69" i="41"/>
  <c r="AO69" i="41"/>
  <c r="AI70" i="41"/>
  <c r="AO70" i="41"/>
  <c r="AU70" i="41"/>
  <c r="Z72" i="41"/>
  <c r="AR72" i="41"/>
  <c r="AR73" i="41"/>
  <c r="BR63" i="41"/>
  <c r="G63" i="41" s="1"/>
  <c r="BX63" i="41"/>
  <c r="BU63" i="41"/>
  <c r="BR59" i="41"/>
  <c r="BX59" i="41"/>
  <c r="BU59" i="41"/>
  <c r="BR55" i="41"/>
  <c r="BX55" i="41"/>
  <c r="BU55" i="41"/>
  <c r="BX51" i="41"/>
  <c r="BU51" i="41"/>
  <c r="BU47" i="41"/>
  <c r="BX47" i="41"/>
  <c r="BU42" i="41"/>
  <c r="P42" i="41" s="1"/>
  <c r="BX42" i="41"/>
  <c r="AD42" i="41" s="1"/>
  <c r="BU38" i="41"/>
  <c r="P38" i="41" s="1"/>
  <c r="BX38" i="41"/>
  <c r="AD38" i="41" s="1"/>
  <c r="BU34" i="41"/>
  <c r="P34" i="41" s="1"/>
  <c r="BX34" i="41"/>
  <c r="AD34" i="41" s="1"/>
  <c r="BU30" i="41"/>
  <c r="P30" i="41" s="1"/>
  <c r="BX30" i="41"/>
  <c r="AD30" i="41" s="1"/>
  <c r="BR26" i="41"/>
  <c r="G26" i="41" s="1"/>
  <c r="BU26" i="41"/>
  <c r="P26" i="41" s="1"/>
  <c r="BX26" i="41"/>
  <c r="AD26" i="41" s="1"/>
  <c r="BR22" i="41"/>
  <c r="G22" i="41" s="1"/>
  <c r="BU22" i="41"/>
  <c r="P22" i="41" s="1"/>
  <c r="BX22" i="41"/>
  <c r="AD22" i="41" s="1"/>
  <c r="BU83" i="41"/>
  <c r="P83" i="41" s="1"/>
  <c r="BX83" i="41"/>
  <c r="AD83" i="41" s="1"/>
  <c r="BU79" i="41"/>
  <c r="P79" i="41" s="1"/>
  <c r="BX79" i="41"/>
  <c r="AD79" i="41" s="1"/>
  <c r="BR76" i="41"/>
  <c r="BX76" i="41"/>
  <c r="BU76" i="41"/>
  <c r="BR72" i="41"/>
  <c r="BX72" i="41"/>
  <c r="BU72" i="41"/>
  <c r="BR68" i="41"/>
  <c r="BU68" i="41"/>
  <c r="BX68" i="41"/>
  <c r="BR64" i="41"/>
  <c r="BU64" i="41"/>
  <c r="BX64" i="41"/>
  <c r="AD64" i="41" s="1"/>
  <c r="AU74" i="41"/>
  <c r="AX76" i="41"/>
  <c r="AI76" i="41"/>
  <c r="AR76" i="41"/>
  <c r="BR62" i="41"/>
  <c r="BU62" i="41"/>
  <c r="P62" i="41" s="1"/>
  <c r="BX62" i="41"/>
  <c r="AD62" i="41" s="1"/>
  <c r="BR58" i="41"/>
  <c r="G58" i="41" s="1"/>
  <c r="BX58" i="41"/>
  <c r="BU58" i="41"/>
  <c r="P58" i="41" s="1"/>
  <c r="BR54" i="41"/>
  <c r="BU54" i="41"/>
  <c r="BX54" i="41"/>
  <c r="BU50" i="41"/>
  <c r="BX50" i="41"/>
  <c r="BR45" i="41"/>
  <c r="BU45" i="41"/>
  <c r="BX45" i="41"/>
  <c r="BU41" i="41"/>
  <c r="P41" i="41" s="1"/>
  <c r="BX41" i="41"/>
  <c r="AD41" i="41" s="1"/>
  <c r="BU37" i="41"/>
  <c r="P37" i="41" s="1"/>
  <c r="BX37" i="41"/>
  <c r="AD37" i="41" s="1"/>
  <c r="BR33" i="41"/>
  <c r="BU33" i="41"/>
  <c r="BX33" i="41"/>
  <c r="BU29" i="41"/>
  <c r="P29" i="41" s="1"/>
  <c r="BX29" i="41"/>
  <c r="AD29" i="41" s="1"/>
  <c r="BU25" i="41"/>
  <c r="P25" i="41" s="1"/>
  <c r="BX25" i="41"/>
  <c r="AD25" i="41" s="1"/>
  <c r="BR87" i="41"/>
  <c r="BX87" i="41"/>
  <c r="BU87" i="41"/>
  <c r="BX82" i="41"/>
  <c r="AD82" i="41" s="1"/>
  <c r="BU82" i="41"/>
  <c r="P82" i="41" s="1"/>
  <c r="BR75" i="41"/>
  <c r="BX75" i="41"/>
  <c r="BU75" i="41"/>
  <c r="BX71" i="41"/>
  <c r="BU71" i="41"/>
  <c r="BR67" i="41"/>
  <c r="BX67" i="41"/>
  <c r="BU67" i="41"/>
  <c r="AX67" i="41"/>
  <c r="AR67" i="41"/>
  <c r="AX68" i="41"/>
  <c r="AR68" i="41"/>
  <c r="AX69" i="41"/>
  <c r="AR69" i="41"/>
  <c r="AX70" i="41"/>
  <c r="Z70" i="41"/>
  <c r="AR70" i="41"/>
  <c r="Z71" i="41"/>
  <c r="AI72" i="41"/>
  <c r="AO72" i="41"/>
  <c r="AU72" i="41"/>
  <c r="BR61" i="41"/>
  <c r="BU61" i="41"/>
  <c r="BX61" i="41"/>
  <c r="BR57" i="41"/>
  <c r="BU57" i="41"/>
  <c r="BX57" i="41"/>
  <c r="BR53" i="41"/>
  <c r="BU53" i="41"/>
  <c r="BX53" i="41"/>
  <c r="BX49" i="41"/>
  <c r="BU49" i="41"/>
  <c r="BR44" i="41"/>
  <c r="G44" i="41" s="1"/>
  <c r="BX44" i="41"/>
  <c r="AD44" i="41" s="1"/>
  <c r="BU44" i="41"/>
  <c r="P44" i="41" s="1"/>
  <c r="BX40" i="41"/>
  <c r="AD40" i="41" s="1"/>
  <c r="BU40" i="41"/>
  <c r="P40" i="41" s="1"/>
  <c r="BX36" i="41"/>
  <c r="AD36" i="41" s="1"/>
  <c r="BU36" i="41"/>
  <c r="P36" i="41" s="1"/>
  <c r="BR32" i="41"/>
  <c r="G32" i="41" s="1"/>
  <c r="BX32" i="41"/>
  <c r="AD32" i="41" s="1"/>
  <c r="BU32" i="41"/>
  <c r="P32" i="41" s="1"/>
  <c r="BX28" i="41"/>
  <c r="AD28" i="41" s="1"/>
  <c r="BU28" i="41"/>
  <c r="P28" i="41" s="1"/>
  <c r="BX24" i="41"/>
  <c r="AD24" i="41" s="1"/>
  <c r="BU24" i="41"/>
  <c r="P24" i="41" s="1"/>
  <c r="BR85" i="41"/>
  <c r="BU85" i="41"/>
  <c r="BX85" i="41"/>
  <c r="BU81" i="41"/>
  <c r="P81" i="41" s="1"/>
  <c r="BX81" i="41"/>
  <c r="AD81" i="41" s="1"/>
  <c r="BR78" i="41"/>
  <c r="BU78" i="41"/>
  <c r="BX78" i="41"/>
  <c r="BX74" i="41"/>
  <c r="BU74" i="41"/>
  <c r="BR70" i="41"/>
  <c r="BU70" i="41"/>
  <c r="BX70" i="41"/>
  <c r="BR66" i="41"/>
  <c r="BU66" i="41"/>
  <c r="P66" i="41" s="1"/>
  <c r="BX66" i="41"/>
  <c r="BT87" i="41"/>
  <c r="BT85" i="41"/>
  <c r="BT83" i="41"/>
  <c r="M83" i="41" s="1"/>
  <c r="BT82" i="41"/>
  <c r="M82" i="41" s="1"/>
  <c r="BT81" i="41"/>
  <c r="M81" i="41" s="1"/>
  <c r="BT80" i="41"/>
  <c r="M80" i="41" s="1"/>
  <c r="BT79" i="41"/>
  <c r="M79" i="41" s="1"/>
  <c r="BT78" i="41"/>
  <c r="BT77" i="41"/>
  <c r="BT76" i="41"/>
  <c r="BT75" i="41"/>
  <c r="BT74" i="41"/>
  <c r="BT73" i="41"/>
  <c r="BT72" i="41"/>
  <c r="BT71" i="41"/>
  <c r="BT70" i="41"/>
  <c r="BT69" i="41"/>
  <c r="BT68" i="41"/>
  <c r="BT67" i="41"/>
  <c r="BT66" i="41"/>
  <c r="BT65" i="41"/>
  <c r="BT64" i="41"/>
  <c r="BS87" i="41"/>
  <c r="BS85" i="41"/>
  <c r="BS84" i="41"/>
  <c r="J84" i="41" s="1"/>
  <c r="BS83" i="41"/>
  <c r="J83" i="41" s="1"/>
  <c r="BS82" i="41"/>
  <c r="J82" i="41" s="1"/>
  <c r="BS81" i="41"/>
  <c r="J81" i="41" s="1"/>
  <c r="BS80" i="41"/>
  <c r="J80" i="41" s="1"/>
  <c r="BS79" i="41"/>
  <c r="J79" i="41" s="1"/>
  <c r="BS78" i="41"/>
  <c r="BS77" i="41"/>
  <c r="BS76" i="41"/>
  <c r="BS75" i="41"/>
  <c r="BS74" i="41"/>
  <c r="BS73" i="41"/>
  <c r="BS72" i="41"/>
  <c r="BS71" i="41"/>
  <c r="BS70" i="41"/>
  <c r="BS69" i="41"/>
  <c r="BS68" i="41"/>
  <c r="J68" i="41" s="1"/>
  <c r="BS67" i="41"/>
  <c r="BS66" i="41"/>
  <c r="BS65" i="41"/>
  <c r="BS64" i="41"/>
  <c r="J64" i="41" s="1"/>
  <c r="BT63" i="41"/>
  <c r="BT62" i="41"/>
  <c r="BT61" i="41"/>
  <c r="BT60" i="41"/>
  <c r="BT59" i="41"/>
  <c r="BT58" i="41"/>
  <c r="BT57" i="41"/>
  <c r="BT56" i="41"/>
  <c r="BT55" i="41"/>
  <c r="BT54" i="41"/>
  <c r="BT53" i="41"/>
  <c r="BT51" i="41"/>
  <c r="BT50" i="41"/>
  <c r="BT49" i="41"/>
  <c r="BT48" i="41"/>
  <c r="BT47" i="41"/>
  <c r="BT45" i="41"/>
  <c r="BT43" i="41"/>
  <c r="M43" i="41" s="1"/>
  <c r="BT42" i="41"/>
  <c r="M42" i="41" s="1"/>
  <c r="BT41" i="41"/>
  <c r="M41" i="41" s="1"/>
  <c r="BT40" i="41"/>
  <c r="M40" i="41" s="1"/>
  <c r="BT39" i="41"/>
  <c r="M39" i="41" s="1"/>
  <c r="BT38" i="41"/>
  <c r="M38" i="41" s="1"/>
  <c r="BT37" i="41"/>
  <c r="M37" i="41" s="1"/>
  <c r="BT36" i="41"/>
  <c r="M36" i="41" s="1"/>
  <c r="BT35" i="41"/>
  <c r="M35" i="41" s="1"/>
  <c r="BT34" i="41"/>
  <c r="M34" i="41" s="1"/>
  <c r="BT33" i="41"/>
  <c r="BT31" i="41"/>
  <c r="M31" i="41" s="1"/>
  <c r="BT30" i="41"/>
  <c r="M30" i="41" s="1"/>
  <c r="BT29" i="41"/>
  <c r="M29" i="41" s="1"/>
  <c r="BT28" i="41"/>
  <c r="M28" i="41" s="1"/>
  <c r="BT27" i="41"/>
  <c r="M27" i="41" s="1"/>
  <c r="BT26" i="41"/>
  <c r="M26" i="41" s="1"/>
  <c r="BT25" i="41"/>
  <c r="M25" i="41" s="1"/>
  <c r="BT24" i="41"/>
  <c r="M24" i="41" s="1"/>
  <c r="BT23" i="41"/>
  <c r="M23" i="41" s="1"/>
  <c r="BT22" i="41"/>
  <c r="M22" i="41" s="1"/>
  <c r="BS63" i="41"/>
  <c r="BS62" i="41"/>
  <c r="BS61" i="41"/>
  <c r="BS60" i="41"/>
  <c r="J60" i="41" s="1"/>
  <c r="BS59" i="41"/>
  <c r="BS58" i="41"/>
  <c r="BS57" i="41"/>
  <c r="BS56" i="41"/>
  <c r="BS55" i="41"/>
  <c r="BS54" i="41"/>
  <c r="BS53" i="41"/>
  <c r="BS52" i="41"/>
  <c r="BS51" i="41"/>
  <c r="BS50" i="41"/>
  <c r="BS49" i="41"/>
  <c r="BS48" i="41"/>
  <c r="BS47" i="41"/>
  <c r="BS45" i="41"/>
  <c r="BS44" i="41"/>
  <c r="J44" i="41" s="1"/>
  <c r="BS43" i="41"/>
  <c r="J43" i="41" s="1"/>
  <c r="BS42" i="41"/>
  <c r="J42" i="41" s="1"/>
  <c r="BS41" i="41"/>
  <c r="J41" i="41" s="1"/>
  <c r="BS40" i="41"/>
  <c r="J40" i="41" s="1"/>
  <c r="BS39" i="41"/>
  <c r="J39" i="41" s="1"/>
  <c r="BS38" i="41"/>
  <c r="J38" i="41" s="1"/>
  <c r="BS37" i="41"/>
  <c r="J37" i="41" s="1"/>
  <c r="BS36" i="41"/>
  <c r="J36" i="41" s="1"/>
  <c r="BS35" i="41"/>
  <c r="J35" i="41" s="1"/>
  <c r="BS34" i="41"/>
  <c r="J34" i="41" s="1"/>
  <c r="BS33" i="41"/>
  <c r="BS32" i="41"/>
  <c r="J32" i="41" s="1"/>
  <c r="BS31" i="41"/>
  <c r="J31" i="41" s="1"/>
  <c r="BS30" i="41"/>
  <c r="J30" i="41" s="1"/>
  <c r="BS29" i="41"/>
  <c r="J29" i="41" s="1"/>
  <c r="BS28" i="41"/>
  <c r="J28" i="41" s="1"/>
  <c r="BS27" i="41"/>
  <c r="J27" i="41" s="1"/>
  <c r="BS26" i="41"/>
  <c r="J26" i="41" s="1"/>
  <c r="BS25" i="41"/>
  <c r="J25" i="41" s="1"/>
  <c r="BS24" i="41"/>
  <c r="J24" i="41" s="1"/>
  <c r="BS23" i="41"/>
  <c r="J23" i="41" s="1"/>
  <c r="BS22" i="41"/>
  <c r="J22" i="41" s="1"/>
  <c r="AA77" i="41"/>
  <c r="AE77" i="41"/>
  <c r="AI66" i="41"/>
  <c r="AU66" i="41"/>
  <c r="AI73" i="41"/>
  <c r="AU75" i="41"/>
  <c r="AR66" i="41"/>
  <c r="Q77" i="41"/>
  <c r="Y77" i="41"/>
  <c r="AC66" i="41"/>
  <c r="AO66" i="41"/>
  <c r="AS77" i="41"/>
  <c r="AX66" i="41"/>
  <c r="AU73" i="41"/>
  <c r="AX75" i="41"/>
  <c r="AI75" i="41"/>
  <c r="Z59" i="41"/>
  <c r="AL64" i="41"/>
  <c r="AR64" i="41"/>
  <c r="AU59" i="41"/>
  <c r="AC57" i="41"/>
  <c r="AC58" i="41"/>
  <c r="AI58" i="41"/>
  <c r="AO58" i="41"/>
  <c r="AI62" i="41"/>
  <c r="AO59" i="41"/>
  <c r="Z60" i="41"/>
  <c r="AR54" i="41"/>
  <c r="Z55" i="41"/>
  <c r="AO56" i="41"/>
  <c r="AC64" i="41"/>
  <c r="AI64" i="41"/>
  <c r="AR56" i="41"/>
  <c r="AU56" i="41"/>
  <c r="AL60" i="41"/>
  <c r="AR60" i="41"/>
  <c r="AL62" i="41"/>
  <c r="AX62" i="41"/>
  <c r="AO57" i="41"/>
  <c r="AC60" i="41"/>
  <c r="AI60" i="41"/>
  <c r="AC61" i="41"/>
  <c r="AI61" i="41"/>
  <c r="AO62" i="41"/>
  <c r="AL63" i="41"/>
  <c r="Z64" i="41"/>
  <c r="N65" i="41"/>
  <c r="T65" i="41"/>
  <c r="Y65" i="41"/>
  <c r="AE65" i="41"/>
  <c r="AC55" i="41"/>
  <c r="AI55" i="41"/>
  <c r="AO55" i="41"/>
  <c r="R56" i="41"/>
  <c r="AC56" i="41"/>
  <c r="AR57" i="41"/>
  <c r="AL59" i="41"/>
  <c r="AU60" i="41"/>
  <c r="AO61" i="41"/>
  <c r="R62" i="41"/>
  <c r="Z63" i="41"/>
  <c r="AR63" i="41"/>
  <c r="AU64" i="41"/>
  <c r="AN65" i="41"/>
  <c r="AR55" i="41"/>
  <c r="AL56" i="41"/>
  <c r="AU57" i="41"/>
  <c r="Z58" i="41"/>
  <c r="AR58" i="41"/>
  <c r="Z61" i="41"/>
  <c r="AL61" i="41"/>
  <c r="AR61" i="41"/>
  <c r="Z62" i="41"/>
  <c r="AC63" i="41"/>
  <c r="AI63" i="41"/>
  <c r="AO63" i="41"/>
  <c r="K65" i="41"/>
  <c r="AJ65" i="41"/>
  <c r="AO54" i="41"/>
  <c r="AS65" i="41"/>
  <c r="AA65" i="41"/>
  <c r="AC54" i="41"/>
  <c r="AH65" i="41"/>
  <c r="AX55" i="41"/>
  <c r="X65" i="41"/>
  <c r="AG65" i="41"/>
  <c r="AM65" i="41"/>
  <c r="AL55" i="41"/>
  <c r="AU55" i="41"/>
  <c r="Z56" i="41"/>
  <c r="AI56" i="41"/>
  <c r="AI57" i="41"/>
  <c r="W58" i="41"/>
  <c r="AU58" i="41"/>
  <c r="AO60" i="41"/>
  <c r="AX61" i="41"/>
  <c r="AC62" i="41"/>
  <c r="AR62" i="41"/>
  <c r="AU63" i="41"/>
  <c r="AO64" i="41"/>
  <c r="Z57" i="41"/>
  <c r="AL58" i="41"/>
  <c r="AR59" i="41"/>
  <c r="AU61" i="41"/>
  <c r="AX63" i="41"/>
  <c r="H65" i="41"/>
  <c r="Q65" i="41"/>
  <c r="V65" i="41"/>
  <c r="AB65" i="41"/>
  <c r="AK65" i="41"/>
  <c r="AP65" i="41"/>
  <c r="AT65" i="41"/>
  <c r="AX56" i="41"/>
  <c r="AL57" i="41"/>
  <c r="R58" i="41"/>
  <c r="AX59" i="41"/>
  <c r="AI59" i="41"/>
  <c r="AX60" i="41"/>
  <c r="AU62" i="41"/>
  <c r="AX54" i="41"/>
  <c r="Z54" i="41"/>
  <c r="AL54" i="41"/>
  <c r="AX57" i="41"/>
  <c r="AI54" i="41"/>
  <c r="AQ65" i="41"/>
  <c r="AU54" i="41"/>
  <c r="AC59" i="41"/>
  <c r="AX64" i="41"/>
  <c r="AX58" i="41"/>
  <c r="AF62" i="41"/>
  <c r="AF64" i="41"/>
  <c r="AX76" i="45"/>
  <c r="AX75" i="45"/>
  <c r="AX74" i="45"/>
  <c r="AX73" i="45"/>
  <c r="AX72" i="45"/>
  <c r="AX71" i="45"/>
  <c r="AX70" i="45"/>
  <c r="AX69" i="45"/>
  <c r="AX68" i="45"/>
  <c r="AX67" i="45"/>
  <c r="AX66" i="45"/>
  <c r="AX64" i="45"/>
  <c r="AX63" i="45"/>
  <c r="AX62" i="45"/>
  <c r="AX61" i="45"/>
  <c r="AX60" i="45"/>
  <c r="AX59" i="45"/>
  <c r="AX58" i="45"/>
  <c r="AX57" i="45"/>
  <c r="AX56" i="45"/>
  <c r="AX55" i="45"/>
  <c r="AT76" i="45"/>
  <c r="AS76" i="45"/>
  <c r="AQ76" i="45"/>
  <c r="AP76" i="45"/>
  <c r="AN76" i="45"/>
  <c r="AM76" i="45"/>
  <c r="AK76" i="45"/>
  <c r="AJ76" i="45"/>
  <c r="AH76" i="45"/>
  <c r="AE76" i="45"/>
  <c r="AD76" i="45"/>
  <c r="AB76" i="45"/>
  <c r="AA76" i="45"/>
  <c r="Y76" i="45"/>
  <c r="X76" i="45"/>
  <c r="V76" i="45"/>
  <c r="U76" i="45"/>
  <c r="T76" i="45"/>
  <c r="S76" i="45"/>
  <c r="Q76" i="45"/>
  <c r="P76" i="45"/>
  <c r="N76" i="45"/>
  <c r="M76" i="45"/>
  <c r="K76" i="45"/>
  <c r="J76" i="45"/>
  <c r="H76" i="45"/>
  <c r="G76" i="45"/>
  <c r="AT75" i="45"/>
  <c r="AS75" i="45"/>
  <c r="AQ75" i="45"/>
  <c r="AP75" i="45"/>
  <c r="AN75" i="45"/>
  <c r="AM75" i="45"/>
  <c r="AK75" i="45"/>
  <c r="AJ75" i="45"/>
  <c r="AH75" i="45"/>
  <c r="AE75" i="45"/>
  <c r="AD75" i="45"/>
  <c r="AB75" i="45"/>
  <c r="AA75" i="45"/>
  <c r="Y75" i="45"/>
  <c r="X75" i="45"/>
  <c r="V75" i="45"/>
  <c r="U75" i="45"/>
  <c r="T75" i="45"/>
  <c r="S75" i="45"/>
  <c r="Q75" i="45"/>
  <c r="P75" i="45"/>
  <c r="N75" i="45"/>
  <c r="M75" i="45"/>
  <c r="K75" i="45"/>
  <c r="J75" i="45"/>
  <c r="H75" i="45"/>
  <c r="G75" i="45"/>
  <c r="AT74" i="45"/>
  <c r="AS74" i="45"/>
  <c r="AQ74" i="45"/>
  <c r="AP74" i="45"/>
  <c r="AN74" i="45"/>
  <c r="AM74" i="45"/>
  <c r="AK74" i="45"/>
  <c r="AJ74" i="45"/>
  <c r="AH74" i="45"/>
  <c r="AE74" i="45"/>
  <c r="AD74" i="45"/>
  <c r="AB74" i="45"/>
  <c r="AA74" i="45"/>
  <c r="Y74" i="45"/>
  <c r="X74" i="45"/>
  <c r="V74" i="45"/>
  <c r="U74" i="45"/>
  <c r="T74" i="45"/>
  <c r="S74" i="45"/>
  <c r="Q74" i="45"/>
  <c r="P74" i="45"/>
  <c r="N74" i="45"/>
  <c r="M74" i="45"/>
  <c r="K74" i="45"/>
  <c r="J74" i="45"/>
  <c r="H74" i="45"/>
  <c r="G74" i="45"/>
  <c r="AT73" i="45"/>
  <c r="AS73" i="45"/>
  <c r="AQ73" i="45"/>
  <c r="AP73" i="45"/>
  <c r="AN73" i="45"/>
  <c r="AM73" i="45"/>
  <c r="AK73" i="45"/>
  <c r="AJ73" i="45"/>
  <c r="AH73" i="45"/>
  <c r="AE73" i="45"/>
  <c r="AD73" i="45"/>
  <c r="AB73" i="45"/>
  <c r="AA73" i="45"/>
  <c r="Y73" i="45"/>
  <c r="X73" i="45"/>
  <c r="V73" i="45"/>
  <c r="U73" i="45"/>
  <c r="T73" i="45"/>
  <c r="S73" i="45"/>
  <c r="Q73" i="45"/>
  <c r="P73" i="45"/>
  <c r="N73" i="45"/>
  <c r="M73" i="45"/>
  <c r="K73" i="45"/>
  <c r="J73" i="45"/>
  <c r="H73" i="45"/>
  <c r="G73" i="45"/>
  <c r="AT72" i="45"/>
  <c r="AS72" i="45"/>
  <c r="AQ72" i="45"/>
  <c r="AP72" i="45"/>
  <c r="AN72" i="45"/>
  <c r="AM72" i="45"/>
  <c r="AK72" i="45"/>
  <c r="AJ72" i="45"/>
  <c r="AH72" i="45"/>
  <c r="AE72" i="45"/>
  <c r="AD72" i="45"/>
  <c r="AB72" i="45"/>
  <c r="AA72" i="45"/>
  <c r="Y72" i="45"/>
  <c r="X72" i="45"/>
  <c r="V72" i="45"/>
  <c r="U72" i="45"/>
  <c r="T72" i="45"/>
  <c r="S72" i="45"/>
  <c r="Q72" i="45"/>
  <c r="P72" i="45"/>
  <c r="N72" i="45"/>
  <c r="M72" i="45"/>
  <c r="K72" i="45"/>
  <c r="J72" i="45"/>
  <c r="H72" i="45"/>
  <c r="G72" i="45"/>
  <c r="AT71" i="45"/>
  <c r="AS71" i="45"/>
  <c r="AQ71" i="45"/>
  <c r="AP71" i="45"/>
  <c r="AN71" i="45"/>
  <c r="AM71" i="45"/>
  <c r="AK71" i="45"/>
  <c r="AJ71" i="45"/>
  <c r="AH71" i="45"/>
  <c r="AE71" i="45"/>
  <c r="AD71" i="45"/>
  <c r="AB71" i="45"/>
  <c r="AA71" i="45"/>
  <c r="Y71" i="45"/>
  <c r="X71" i="45"/>
  <c r="V71" i="45"/>
  <c r="U71" i="45"/>
  <c r="T71" i="45"/>
  <c r="S71" i="45"/>
  <c r="Q71" i="45"/>
  <c r="P71" i="45"/>
  <c r="N71" i="45"/>
  <c r="M71" i="45"/>
  <c r="K71" i="45"/>
  <c r="J71" i="45"/>
  <c r="H71" i="45"/>
  <c r="G71" i="45"/>
  <c r="AT70" i="45"/>
  <c r="AS70" i="45"/>
  <c r="AQ70" i="45"/>
  <c r="AP70" i="45"/>
  <c r="AN70" i="45"/>
  <c r="AM70" i="45"/>
  <c r="AK70" i="45"/>
  <c r="AJ70" i="45"/>
  <c r="AH70" i="45"/>
  <c r="AE70" i="45"/>
  <c r="AD70" i="45"/>
  <c r="AB70" i="45"/>
  <c r="AA70" i="45"/>
  <c r="Y70" i="45"/>
  <c r="X70" i="45"/>
  <c r="V70" i="45"/>
  <c r="U70" i="45"/>
  <c r="T70" i="45"/>
  <c r="S70" i="45"/>
  <c r="Q70" i="45"/>
  <c r="P70" i="45"/>
  <c r="N70" i="45"/>
  <c r="M70" i="45"/>
  <c r="K70" i="45"/>
  <c r="J70" i="45"/>
  <c r="H70" i="45"/>
  <c r="G70" i="45"/>
  <c r="AT69" i="45"/>
  <c r="AS69" i="45"/>
  <c r="AQ69" i="45"/>
  <c r="AP69" i="45"/>
  <c r="AN69" i="45"/>
  <c r="AM69" i="45"/>
  <c r="AK69" i="45"/>
  <c r="AJ69" i="45"/>
  <c r="AH69" i="45"/>
  <c r="AE69" i="45"/>
  <c r="AD69" i="45"/>
  <c r="AB69" i="45"/>
  <c r="AA69" i="45"/>
  <c r="Y69" i="45"/>
  <c r="X69" i="45"/>
  <c r="V69" i="45"/>
  <c r="U69" i="45"/>
  <c r="T69" i="45"/>
  <c r="S69" i="45"/>
  <c r="Q69" i="45"/>
  <c r="P69" i="45"/>
  <c r="N69" i="45"/>
  <c r="M69" i="45"/>
  <c r="K69" i="45"/>
  <c r="J69" i="45"/>
  <c r="H69" i="45"/>
  <c r="G69" i="45"/>
  <c r="AT68" i="45"/>
  <c r="AS68" i="45"/>
  <c r="AQ68" i="45"/>
  <c r="AP68" i="45"/>
  <c r="AN68" i="45"/>
  <c r="AM68" i="45"/>
  <c r="AK68" i="45"/>
  <c r="AJ68" i="45"/>
  <c r="AH68" i="45"/>
  <c r="AE68" i="45"/>
  <c r="AD68" i="45"/>
  <c r="AB68" i="45"/>
  <c r="AA68" i="45"/>
  <c r="Y68" i="45"/>
  <c r="X68" i="45"/>
  <c r="V68" i="45"/>
  <c r="U68" i="45"/>
  <c r="T68" i="45"/>
  <c r="S68" i="45"/>
  <c r="Q68" i="45"/>
  <c r="P68" i="45"/>
  <c r="N68" i="45"/>
  <c r="M68" i="45"/>
  <c r="K68" i="45"/>
  <c r="J68" i="45"/>
  <c r="H68" i="45"/>
  <c r="G68" i="45"/>
  <c r="AT67" i="45"/>
  <c r="AS67" i="45"/>
  <c r="AQ67" i="45"/>
  <c r="AP67" i="45"/>
  <c r="AN67" i="45"/>
  <c r="AM67" i="45"/>
  <c r="AK67" i="45"/>
  <c r="AJ67" i="45"/>
  <c r="AH67" i="45"/>
  <c r="AE67" i="45"/>
  <c r="AD67" i="45"/>
  <c r="AB67" i="45"/>
  <c r="AA67" i="45"/>
  <c r="Y67" i="45"/>
  <c r="X67" i="45"/>
  <c r="V67" i="45"/>
  <c r="U67" i="45"/>
  <c r="T67" i="45"/>
  <c r="S67" i="45"/>
  <c r="Q67" i="45"/>
  <c r="P67" i="45"/>
  <c r="N67" i="45"/>
  <c r="M67" i="45"/>
  <c r="K67" i="45"/>
  <c r="J67" i="45"/>
  <c r="H67" i="45"/>
  <c r="G67" i="45"/>
  <c r="AT66" i="45"/>
  <c r="AS66" i="45"/>
  <c r="AQ66" i="45"/>
  <c r="AP66" i="45"/>
  <c r="AN66" i="45"/>
  <c r="AM66" i="45"/>
  <c r="AK66" i="45"/>
  <c r="AJ66" i="45"/>
  <c r="AH66" i="45"/>
  <c r="AE66" i="45"/>
  <c r="AD66" i="45"/>
  <c r="AB66" i="45"/>
  <c r="AA66" i="45"/>
  <c r="Y66" i="45"/>
  <c r="X66" i="45"/>
  <c r="V66" i="45"/>
  <c r="U66" i="45"/>
  <c r="T66" i="45"/>
  <c r="S66" i="45"/>
  <c r="Q66" i="45"/>
  <c r="P66" i="45"/>
  <c r="N66" i="45"/>
  <c r="M66" i="45"/>
  <c r="K66" i="45"/>
  <c r="J66" i="45"/>
  <c r="H66" i="45"/>
  <c r="G66" i="45"/>
  <c r="AT64" i="45"/>
  <c r="AS64" i="45"/>
  <c r="AQ64" i="45"/>
  <c r="AP64" i="45"/>
  <c r="AN64" i="45"/>
  <c r="AM64" i="45"/>
  <c r="AK64" i="45"/>
  <c r="AJ64" i="45"/>
  <c r="AH64" i="45"/>
  <c r="AE64" i="45"/>
  <c r="AD64" i="45"/>
  <c r="AB64" i="45"/>
  <c r="AA64" i="45"/>
  <c r="Y64" i="45"/>
  <c r="X64" i="45"/>
  <c r="V64" i="45"/>
  <c r="U64" i="45"/>
  <c r="T64" i="45"/>
  <c r="S64" i="45"/>
  <c r="Q64" i="45"/>
  <c r="P64" i="45"/>
  <c r="N64" i="45"/>
  <c r="M64" i="45"/>
  <c r="K64" i="45"/>
  <c r="J64" i="45"/>
  <c r="H64" i="45"/>
  <c r="G64" i="45"/>
  <c r="AT63" i="45"/>
  <c r="AS63" i="45"/>
  <c r="AQ63" i="45"/>
  <c r="AP63" i="45"/>
  <c r="AN63" i="45"/>
  <c r="AM63" i="45"/>
  <c r="AK63" i="45"/>
  <c r="AJ63" i="45"/>
  <c r="AH63" i="45"/>
  <c r="AI63" i="45" s="1"/>
  <c r="AE63" i="45"/>
  <c r="AD63" i="45"/>
  <c r="AB63" i="45"/>
  <c r="AA63" i="45"/>
  <c r="Y63" i="45"/>
  <c r="X63" i="45"/>
  <c r="V63" i="45"/>
  <c r="U63" i="45"/>
  <c r="T63" i="45"/>
  <c r="S63" i="45"/>
  <c r="Q63" i="45"/>
  <c r="P63" i="45"/>
  <c r="N63" i="45"/>
  <c r="M63" i="45"/>
  <c r="K63" i="45"/>
  <c r="J63" i="45"/>
  <c r="H63" i="45"/>
  <c r="G63" i="45"/>
  <c r="AT62" i="45"/>
  <c r="AS62" i="45"/>
  <c r="AQ62" i="45"/>
  <c r="AP62" i="45"/>
  <c r="AN62" i="45"/>
  <c r="AM62" i="45"/>
  <c r="AK62" i="45"/>
  <c r="AJ62" i="45"/>
  <c r="AH62" i="45"/>
  <c r="AE62" i="45"/>
  <c r="AD62" i="45"/>
  <c r="AB62" i="45"/>
  <c r="AA62" i="45"/>
  <c r="Y62" i="45"/>
  <c r="X62" i="45"/>
  <c r="V62" i="45"/>
  <c r="U62" i="45"/>
  <c r="T62" i="45"/>
  <c r="S62" i="45"/>
  <c r="Q62" i="45"/>
  <c r="P62" i="45"/>
  <c r="N62" i="45"/>
  <c r="M62" i="45"/>
  <c r="K62" i="45"/>
  <c r="J62" i="45"/>
  <c r="H62" i="45"/>
  <c r="G62" i="45"/>
  <c r="AT61" i="45"/>
  <c r="AS61" i="45"/>
  <c r="AQ61" i="45"/>
  <c r="AP61" i="45"/>
  <c r="AN61" i="45"/>
  <c r="AM61" i="45"/>
  <c r="AK61" i="45"/>
  <c r="AJ61" i="45"/>
  <c r="AH61" i="45"/>
  <c r="AE61" i="45"/>
  <c r="AD61" i="45"/>
  <c r="AB61" i="45"/>
  <c r="AA61" i="45"/>
  <c r="Y61" i="45"/>
  <c r="X61" i="45"/>
  <c r="V61" i="45"/>
  <c r="U61" i="45"/>
  <c r="T61" i="45"/>
  <c r="S61" i="45"/>
  <c r="Q61" i="45"/>
  <c r="P61" i="45"/>
  <c r="N61" i="45"/>
  <c r="M61" i="45"/>
  <c r="K61" i="45"/>
  <c r="J61" i="45"/>
  <c r="H61" i="45"/>
  <c r="G61" i="45"/>
  <c r="AT60" i="45"/>
  <c r="AS60" i="45"/>
  <c r="AQ60" i="45"/>
  <c r="AP60" i="45"/>
  <c r="AN60" i="45"/>
  <c r="AM60" i="45"/>
  <c r="AK60" i="45"/>
  <c r="AJ60" i="45"/>
  <c r="AH60" i="45"/>
  <c r="AE60" i="45"/>
  <c r="AD60" i="45"/>
  <c r="AB60" i="45"/>
  <c r="AA60" i="45"/>
  <c r="Y60" i="45"/>
  <c r="X60" i="45"/>
  <c r="V60" i="45"/>
  <c r="U60" i="45"/>
  <c r="T60" i="45"/>
  <c r="S60" i="45"/>
  <c r="Q60" i="45"/>
  <c r="P60" i="45"/>
  <c r="N60" i="45"/>
  <c r="M60" i="45"/>
  <c r="K60" i="45"/>
  <c r="J60" i="45"/>
  <c r="H60" i="45"/>
  <c r="G60" i="45"/>
  <c r="AT59" i="45"/>
  <c r="AS59" i="45"/>
  <c r="AQ59" i="45"/>
  <c r="AP59" i="45"/>
  <c r="AN59" i="45"/>
  <c r="AM59" i="45"/>
  <c r="AK59" i="45"/>
  <c r="AJ59" i="45"/>
  <c r="AH59" i="45"/>
  <c r="AE59" i="45"/>
  <c r="AD59" i="45"/>
  <c r="AB59" i="45"/>
  <c r="AA59" i="45"/>
  <c r="Y59" i="45"/>
  <c r="X59" i="45"/>
  <c r="V59" i="45"/>
  <c r="U59" i="45"/>
  <c r="T59" i="45"/>
  <c r="S59" i="45"/>
  <c r="Q59" i="45"/>
  <c r="P59" i="45"/>
  <c r="N59" i="45"/>
  <c r="M59" i="45"/>
  <c r="K59" i="45"/>
  <c r="J59" i="45"/>
  <c r="H59" i="45"/>
  <c r="G59" i="45"/>
  <c r="AT58" i="45"/>
  <c r="AS58" i="45"/>
  <c r="AQ58" i="45"/>
  <c r="AP58" i="45"/>
  <c r="AN58" i="45"/>
  <c r="AM58" i="45"/>
  <c r="AK58" i="45"/>
  <c r="AJ58" i="45"/>
  <c r="AH58" i="45"/>
  <c r="AE58" i="45"/>
  <c r="AD58" i="45"/>
  <c r="AB58" i="45"/>
  <c r="AA58" i="45"/>
  <c r="Y58" i="45"/>
  <c r="X58" i="45"/>
  <c r="V58" i="45"/>
  <c r="U58" i="45"/>
  <c r="T58" i="45"/>
  <c r="S58" i="45"/>
  <c r="Q58" i="45"/>
  <c r="P58" i="45"/>
  <c r="N58" i="45"/>
  <c r="M58" i="45"/>
  <c r="K58" i="45"/>
  <c r="J58" i="45"/>
  <c r="H58" i="45"/>
  <c r="G58" i="45"/>
  <c r="AT57" i="45"/>
  <c r="AS57" i="45"/>
  <c r="AQ57" i="45"/>
  <c r="AP57" i="45"/>
  <c r="AN57" i="45"/>
  <c r="AM57" i="45"/>
  <c r="AK57" i="45"/>
  <c r="AJ57" i="45"/>
  <c r="AH57" i="45"/>
  <c r="AE57" i="45"/>
  <c r="AD57" i="45"/>
  <c r="AB57" i="45"/>
  <c r="AA57" i="45"/>
  <c r="Y57" i="45"/>
  <c r="X57" i="45"/>
  <c r="V57" i="45"/>
  <c r="U57" i="45"/>
  <c r="T57" i="45"/>
  <c r="S57" i="45"/>
  <c r="Q57" i="45"/>
  <c r="P57" i="45"/>
  <c r="N57" i="45"/>
  <c r="M57" i="45"/>
  <c r="K57" i="45"/>
  <c r="J57" i="45"/>
  <c r="H57" i="45"/>
  <c r="G57" i="45"/>
  <c r="AT56" i="45"/>
  <c r="AS56" i="45"/>
  <c r="AQ56" i="45"/>
  <c r="AP56" i="45"/>
  <c r="AN56" i="45"/>
  <c r="AM56" i="45"/>
  <c r="AK56" i="45"/>
  <c r="AJ56" i="45"/>
  <c r="AH56" i="45"/>
  <c r="AE56" i="45"/>
  <c r="AD56" i="45"/>
  <c r="AB56" i="45"/>
  <c r="AA56" i="45"/>
  <c r="Y56" i="45"/>
  <c r="X56" i="45"/>
  <c r="V56" i="45"/>
  <c r="U56" i="45"/>
  <c r="T56" i="45"/>
  <c r="S56" i="45"/>
  <c r="Q56" i="45"/>
  <c r="P56" i="45"/>
  <c r="N56" i="45"/>
  <c r="M56" i="45"/>
  <c r="K56" i="45"/>
  <c r="J56" i="45"/>
  <c r="H56" i="45"/>
  <c r="G56" i="45"/>
  <c r="AT55" i="45"/>
  <c r="AS55" i="45"/>
  <c r="AQ55" i="45"/>
  <c r="AP55" i="45"/>
  <c r="AN55" i="45"/>
  <c r="AM55" i="45"/>
  <c r="AK55" i="45"/>
  <c r="AJ55" i="45"/>
  <c r="AH55" i="45"/>
  <c r="AE55" i="45"/>
  <c r="AD55" i="45"/>
  <c r="AB55" i="45"/>
  <c r="AA55" i="45"/>
  <c r="Y55" i="45"/>
  <c r="X55" i="45"/>
  <c r="V55" i="45"/>
  <c r="U55" i="45"/>
  <c r="T55" i="45"/>
  <c r="S55" i="45"/>
  <c r="Q55" i="45"/>
  <c r="P55" i="45"/>
  <c r="N55" i="45"/>
  <c r="M55" i="45"/>
  <c r="K55" i="45"/>
  <c r="J55" i="45"/>
  <c r="H55" i="45"/>
  <c r="G55" i="45"/>
  <c r="AT54" i="45"/>
  <c r="AS54" i="45"/>
  <c r="AQ54" i="45"/>
  <c r="AP54" i="45"/>
  <c r="AN54" i="45"/>
  <c r="AM54" i="45"/>
  <c r="AK54" i="45"/>
  <c r="AJ54" i="45"/>
  <c r="AH54" i="45"/>
  <c r="AE54" i="45"/>
  <c r="AD54" i="45"/>
  <c r="AB54" i="45"/>
  <c r="AA54" i="45"/>
  <c r="Y54" i="45"/>
  <c r="X54" i="45"/>
  <c r="V54" i="45"/>
  <c r="U54" i="45"/>
  <c r="T54" i="45"/>
  <c r="S54" i="45"/>
  <c r="Q54" i="45"/>
  <c r="P54" i="45"/>
  <c r="N54" i="45"/>
  <c r="M54" i="45"/>
  <c r="K54" i="45"/>
  <c r="J54" i="45"/>
  <c r="H54" i="45"/>
  <c r="G54" i="45"/>
  <c r="AR75" i="45"/>
  <c r="AR74" i="45"/>
  <c r="AI74" i="45"/>
  <c r="I71" i="45"/>
  <c r="AG77" i="45"/>
  <c r="AT76" i="40"/>
  <c r="AS76" i="40"/>
  <c r="AQ76" i="40"/>
  <c r="AP76" i="40"/>
  <c r="AN76" i="40"/>
  <c r="AM76" i="40"/>
  <c r="AK76" i="40"/>
  <c r="AJ76" i="40"/>
  <c r="AH76" i="40"/>
  <c r="AE76" i="40"/>
  <c r="AD76" i="40"/>
  <c r="AB76" i="40"/>
  <c r="AA76" i="40"/>
  <c r="Y76" i="40"/>
  <c r="X76" i="40"/>
  <c r="V76" i="40"/>
  <c r="U76" i="40"/>
  <c r="T76" i="40"/>
  <c r="S76" i="40"/>
  <c r="Q76" i="40"/>
  <c r="P76" i="40"/>
  <c r="N76" i="40"/>
  <c r="M76" i="40"/>
  <c r="K76" i="40"/>
  <c r="J76" i="40"/>
  <c r="H76" i="40"/>
  <c r="G76" i="40"/>
  <c r="AT75" i="40"/>
  <c r="AS75" i="40"/>
  <c r="AQ75" i="40"/>
  <c r="AP75" i="40"/>
  <c r="AN75" i="40"/>
  <c r="AM75" i="40"/>
  <c r="AK75" i="40"/>
  <c r="AJ75" i="40"/>
  <c r="AH75" i="40"/>
  <c r="AE75" i="40"/>
  <c r="AD75" i="40"/>
  <c r="AB75" i="40"/>
  <c r="AA75" i="40"/>
  <c r="Y75" i="40"/>
  <c r="X75" i="40"/>
  <c r="V75" i="40"/>
  <c r="U75" i="40"/>
  <c r="T75" i="40"/>
  <c r="S75" i="40"/>
  <c r="Q75" i="40"/>
  <c r="P75" i="40"/>
  <c r="N75" i="40"/>
  <c r="M75" i="40"/>
  <c r="K75" i="40"/>
  <c r="J75" i="40"/>
  <c r="H75" i="40"/>
  <c r="G75" i="40"/>
  <c r="AT74" i="40"/>
  <c r="AS74" i="40"/>
  <c r="AQ74" i="40"/>
  <c r="AP74" i="40"/>
  <c r="AN74" i="40"/>
  <c r="AM74" i="40"/>
  <c r="AK74" i="40"/>
  <c r="AK74" i="41" s="1"/>
  <c r="AL74" i="41" s="1"/>
  <c r="AJ74" i="40"/>
  <c r="AH74" i="40"/>
  <c r="AE74" i="40"/>
  <c r="AD74" i="40"/>
  <c r="AB74" i="40"/>
  <c r="AA74" i="40"/>
  <c r="Y74" i="40"/>
  <c r="X74" i="40"/>
  <c r="V74" i="40"/>
  <c r="U74" i="40"/>
  <c r="T74" i="40"/>
  <c r="S74" i="40"/>
  <c r="Q74" i="40"/>
  <c r="P74" i="40"/>
  <c r="N74" i="40"/>
  <c r="M74" i="40"/>
  <c r="K74" i="40"/>
  <c r="J74" i="40"/>
  <c r="H74" i="40"/>
  <c r="G74" i="40"/>
  <c r="AT73" i="40"/>
  <c r="AS73" i="40"/>
  <c r="AQ73" i="40"/>
  <c r="AP73" i="40"/>
  <c r="AN73" i="40"/>
  <c r="AM73" i="40"/>
  <c r="AK73" i="40"/>
  <c r="AK73" i="41" s="1"/>
  <c r="AX73" i="41" s="1"/>
  <c r="AJ73" i="40"/>
  <c r="AH73" i="40"/>
  <c r="AE73" i="40"/>
  <c r="AD73" i="40"/>
  <c r="AB73" i="40"/>
  <c r="AA73" i="40"/>
  <c r="Y73" i="40"/>
  <c r="X73" i="40"/>
  <c r="V73" i="40"/>
  <c r="U73" i="40"/>
  <c r="T73" i="40"/>
  <c r="S73" i="40"/>
  <c r="Q73" i="40"/>
  <c r="P73" i="40"/>
  <c r="N73" i="40"/>
  <c r="M73" i="40"/>
  <c r="K73" i="40"/>
  <c r="J73" i="40"/>
  <c r="H73" i="40"/>
  <c r="G73" i="40"/>
  <c r="AT72" i="40"/>
  <c r="AS72" i="40"/>
  <c r="AQ72" i="40"/>
  <c r="AP72" i="40"/>
  <c r="AN72" i="40"/>
  <c r="AM72" i="40"/>
  <c r="AK72" i="40"/>
  <c r="AJ72" i="40"/>
  <c r="AH72" i="40"/>
  <c r="AE72" i="40"/>
  <c r="AD72" i="40"/>
  <c r="AB72" i="40"/>
  <c r="AA72" i="40"/>
  <c r="Y72" i="40"/>
  <c r="X72" i="40"/>
  <c r="V72" i="40"/>
  <c r="U72" i="40"/>
  <c r="T72" i="40"/>
  <c r="S72" i="40"/>
  <c r="Q72" i="40"/>
  <c r="P72" i="40"/>
  <c r="N72" i="40"/>
  <c r="M72" i="40"/>
  <c r="K72" i="40"/>
  <c r="J72" i="40"/>
  <c r="H72" i="40"/>
  <c r="G72" i="40"/>
  <c r="AT71" i="40"/>
  <c r="AS71" i="40"/>
  <c r="AQ71" i="40"/>
  <c r="AP71" i="40"/>
  <c r="AN71" i="40"/>
  <c r="AM71" i="40"/>
  <c r="AK71" i="40"/>
  <c r="AK71" i="41" s="1"/>
  <c r="AL71" i="41" s="1"/>
  <c r="AJ71" i="40"/>
  <c r="AH71" i="40"/>
  <c r="AE71" i="40"/>
  <c r="AD71" i="40"/>
  <c r="AB71" i="40"/>
  <c r="AA71" i="40"/>
  <c r="Y71" i="40"/>
  <c r="X71" i="40"/>
  <c r="V71" i="40"/>
  <c r="U71" i="40"/>
  <c r="T71" i="40"/>
  <c r="S71" i="40"/>
  <c r="Q71" i="40"/>
  <c r="P71" i="40"/>
  <c r="N71" i="40"/>
  <c r="M71" i="40"/>
  <c r="K71" i="40"/>
  <c r="J71" i="40"/>
  <c r="H71" i="40"/>
  <c r="G71" i="40"/>
  <c r="AT70" i="40"/>
  <c r="AS70" i="40"/>
  <c r="AQ70" i="40"/>
  <c r="AP70" i="40"/>
  <c r="AN70" i="40"/>
  <c r="AM70" i="40"/>
  <c r="AK70" i="40"/>
  <c r="AJ70" i="40"/>
  <c r="AH70" i="40"/>
  <c r="AE70" i="40"/>
  <c r="AD70" i="40"/>
  <c r="AB70" i="40"/>
  <c r="AA70" i="40"/>
  <c r="Y70" i="40"/>
  <c r="X70" i="40"/>
  <c r="V70" i="40"/>
  <c r="U70" i="40"/>
  <c r="T70" i="40"/>
  <c r="S70" i="40"/>
  <c r="Q70" i="40"/>
  <c r="P70" i="40"/>
  <c r="N70" i="40"/>
  <c r="M70" i="40"/>
  <c r="K70" i="40"/>
  <c r="J70" i="40"/>
  <c r="H70" i="40"/>
  <c r="G70" i="40"/>
  <c r="AT69" i="40"/>
  <c r="AS69" i="40"/>
  <c r="AQ69" i="40"/>
  <c r="AP69" i="40"/>
  <c r="AN69" i="40"/>
  <c r="AM69" i="40"/>
  <c r="AK69" i="40"/>
  <c r="AJ69" i="40"/>
  <c r="AH69" i="40"/>
  <c r="AE69" i="40"/>
  <c r="AD69" i="40"/>
  <c r="AB69" i="40"/>
  <c r="AA69" i="40"/>
  <c r="Y69" i="40"/>
  <c r="X69" i="40"/>
  <c r="V69" i="40"/>
  <c r="U69" i="40"/>
  <c r="T69" i="40"/>
  <c r="S69" i="40"/>
  <c r="Q69" i="40"/>
  <c r="P69" i="40"/>
  <c r="N69" i="40"/>
  <c r="M69" i="40"/>
  <c r="K69" i="40"/>
  <c r="J69" i="40"/>
  <c r="H69" i="40"/>
  <c r="G69" i="40"/>
  <c r="AT68" i="40"/>
  <c r="AS68" i="40"/>
  <c r="AQ68" i="40"/>
  <c r="AP68" i="40"/>
  <c r="AN68" i="40"/>
  <c r="AM68" i="40"/>
  <c r="AK68" i="40"/>
  <c r="AJ68" i="40"/>
  <c r="AH68" i="40"/>
  <c r="AE68" i="40"/>
  <c r="AD68" i="40"/>
  <c r="AB68" i="40"/>
  <c r="AA68" i="40"/>
  <c r="Y68" i="40"/>
  <c r="X68" i="40"/>
  <c r="V68" i="40"/>
  <c r="U68" i="40"/>
  <c r="T68" i="40"/>
  <c r="S68" i="40"/>
  <c r="Q68" i="40"/>
  <c r="P68" i="40"/>
  <c r="N68" i="40"/>
  <c r="M68" i="40"/>
  <c r="K68" i="40"/>
  <c r="J68" i="40"/>
  <c r="H68" i="40"/>
  <c r="G68" i="40"/>
  <c r="AT67" i="40"/>
  <c r="AS67" i="40"/>
  <c r="AQ67" i="40"/>
  <c r="AP67" i="40"/>
  <c r="AN67" i="40"/>
  <c r="AM67" i="40"/>
  <c r="AK67" i="40"/>
  <c r="AJ67" i="40"/>
  <c r="AH67" i="40"/>
  <c r="AE67" i="40"/>
  <c r="AD67" i="40"/>
  <c r="AB67" i="40"/>
  <c r="AA67" i="40"/>
  <c r="Y67" i="40"/>
  <c r="X67" i="40"/>
  <c r="V67" i="40"/>
  <c r="U67" i="40"/>
  <c r="T67" i="40"/>
  <c r="S67" i="40"/>
  <c r="Q67" i="40"/>
  <c r="P67" i="40"/>
  <c r="N67" i="40"/>
  <c r="M67" i="40"/>
  <c r="K67" i="40"/>
  <c r="J67" i="40"/>
  <c r="H67" i="40"/>
  <c r="G67" i="40"/>
  <c r="AT66" i="40"/>
  <c r="AS66" i="40"/>
  <c r="AQ66" i="40"/>
  <c r="AP66" i="40"/>
  <c r="AN66" i="40"/>
  <c r="AM66" i="40"/>
  <c r="AK66" i="40"/>
  <c r="AJ66" i="40"/>
  <c r="AH66" i="40"/>
  <c r="AE66" i="40"/>
  <c r="AD66" i="40"/>
  <c r="AB66" i="40"/>
  <c r="AA66" i="40"/>
  <c r="Y66" i="40"/>
  <c r="X66" i="40"/>
  <c r="V66" i="40"/>
  <c r="U66" i="40"/>
  <c r="T66" i="40"/>
  <c r="S66" i="40"/>
  <c r="Q66" i="40"/>
  <c r="P66" i="40"/>
  <c r="N66" i="40"/>
  <c r="M66" i="40"/>
  <c r="K66" i="40"/>
  <c r="J66" i="40"/>
  <c r="H66" i="40"/>
  <c r="G66" i="40"/>
  <c r="AT64" i="40"/>
  <c r="AS64" i="40"/>
  <c r="AQ64" i="40"/>
  <c r="AP64" i="40"/>
  <c r="AN64" i="40"/>
  <c r="AM64" i="40"/>
  <c r="AK64" i="40"/>
  <c r="AJ64" i="40"/>
  <c r="AH64" i="40"/>
  <c r="AE64" i="40"/>
  <c r="AD64" i="40"/>
  <c r="AB64" i="40"/>
  <c r="AA64" i="40"/>
  <c r="Y64" i="40"/>
  <c r="X64" i="40"/>
  <c r="V64" i="40"/>
  <c r="U64" i="40"/>
  <c r="T64" i="40"/>
  <c r="S64" i="40"/>
  <c r="Q64" i="40"/>
  <c r="P64" i="40"/>
  <c r="N64" i="40"/>
  <c r="M64" i="40"/>
  <c r="K64" i="40"/>
  <c r="J64" i="40"/>
  <c r="H64" i="40"/>
  <c r="G64" i="40"/>
  <c r="AT63" i="40"/>
  <c r="AS63" i="40"/>
  <c r="AQ63" i="40"/>
  <c r="AP63" i="40"/>
  <c r="AN63" i="40"/>
  <c r="AM63" i="40"/>
  <c r="AK63" i="40"/>
  <c r="AJ63" i="40"/>
  <c r="AH63" i="40"/>
  <c r="AE63" i="40"/>
  <c r="AD63" i="40"/>
  <c r="AB63" i="40"/>
  <c r="AA63" i="40"/>
  <c r="Y63" i="40"/>
  <c r="X63" i="40"/>
  <c r="V63" i="40"/>
  <c r="U63" i="40"/>
  <c r="T63" i="40"/>
  <c r="S63" i="40"/>
  <c r="Q63" i="40"/>
  <c r="P63" i="40"/>
  <c r="N63" i="40"/>
  <c r="M63" i="40"/>
  <c r="K63" i="40"/>
  <c r="J63" i="40"/>
  <c r="H63" i="40"/>
  <c r="G63" i="40"/>
  <c r="AT62" i="40"/>
  <c r="AS62" i="40"/>
  <c r="AQ62" i="40"/>
  <c r="AP62" i="40"/>
  <c r="AN62" i="40"/>
  <c r="AM62" i="40"/>
  <c r="AK62" i="40"/>
  <c r="AJ62" i="40"/>
  <c r="AH62" i="40"/>
  <c r="AE62" i="40"/>
  <c r="AD62" i="40"/>
  <c r="AB62" i="40"/>
  <c r="AA62" i="40"/>
  <c r="Y62" i="40"/>
  <c r="X62" i="40"/>
  <c r="V62" i="40"/>
  <c r="U62" i="40"/>
  <c r="T62" i="40"/>
  <c r="S62" i="40"/>
  <c r="Q62" i="40"/>
  <c r="P62" i="40"/>
  <c r="N62" i="40"/>
  <c r="M62" i="40"/>
  <c r="K62" i="40"/>
  <c r="J62" i="40"/>
  <c r="H62" i="40"/>
  <c r="G62" i="40"/>
  <c r="AT61" i="40"/>
  <c r="AS61" i="40"/>
  <c r="AQ61" i="40"/>
  <c r="AP61" i="40"/>
  <c r="AN61" i="40"/>
  <c r="AM61" i="40"/>
  <c r="AK61" i="40"/>
  <c r="AJ61" i="40"/>
  <c r="AH61" i="40"/>
  <c r="AE61" i="40"/>
  <c r="AD61" i="40"/>
  <c r="AB61" i="40"/>
  <c r="AA61" i="40"/>
  <c r="Y61" i="40"/>
  <c r="X61" i="40"/>
  <c r="V61" i="40"/>
  <c r="U61" i="40"/>
  <c r="T61" i="40"/>
  <c r="S61" i="40"/>
  <c r="Q61" i="40"/>
  <c r="P61" i="40"/>
  <c r="N61" i="40"/>
  <c r="M61" i="40"/>
  <c r="K61" i="40"/>
  <c r="J61" i="40"/>
  <c r="H61" i="40"/>
  <c r="G61" i="40"/>
  <c r="AT60" i="40"/>
  <c r="AS60" i="40"/>
  <c r="AQ60" i="40"/>
  <c r="AP60" i="40"/>
  <c r="AN60" i="40"/>
  <c r="AM60" i="40"/>
  <c r="AK60" i="40"/>
  <c r="AJ60" i="40"/>
  <c r="AH60" i="40"/>
  <c r="AE60" i="40"/>
  <c r="AD60" i="40"/>
  <c r="AB60" i="40"/>
  <c r="AA60" i="40"/>
  <c r="Y60" i="40"/>
  <c r="X60" i="40"/>
  <c r="V60" i="40"/>
  <c r="U60" i="40"/>
  <c r="T60" i="40"/>
  <c r="S60" i="40"/>
  <c r="Q60" i="40"/>
  <c r="P60" i="40"/>
  <c r="N60" i="40"/>
  <c r="M60" i="40"/>
  <c r="K60" i="40"/>
  <c r="J60" i="40"/>
  <c r="H60" i="40"/>
  <c r="G60" i="40"/>
  <c r="AT59" i="40"/>
  <c r="AS59" i="40"/>
  <c r="AQ59" i="40"/>
  <c r="AP59" i="40"/>
  <c r="AN59" i="40"/>
  <c r="AM59" i="40"/>
  <c r="AK59" i="40"/>
  <c r="AJ59" i="40"/>
  <c r="AH59" i="40"/>
  <c r="AI59" i="40" s="1"/>
  <c r="AE59" i="40"/>
  <c r="AD59" i="40"/>
  <c r="AB59" i="40"/>
  <c r="AA59" i="40"/>
  <c r="Y59" i="40"/>
  <c r="X59" i="40"/>
  <c r="V59" i="40"/>
  <c r="U59" i="40"/>
  <c r="T59" i="40"/>
  <c r="S59" i="40"/>
  <c r="Q59" i="40"/>
  <c r="P59" i="40"/>
  <c r="N59" i="40"/>
  <c r="M59" i="40"/>
  <c r="K59" i="40"/>
  <c r="J59" i="40"/>
  <c r="H59" i="40"/>
  <c r="G59" i="40"/>
  <c r="AT58" i="40"/>
  <c r="AS58" i="40"/>
  <c r="AQ58" i="40"/>
  <c r="AP58" i="40"/>
  <c r="AN58" i="40"/>
  <c r="AM58" i="40"/>
  <c r="AK58" i="40"/>
  <c r="AJ58" i="40"/>
  <c r="AH58" i="40"/>
  <c r="AE58" i="40"/>
  <c r="AD58" i="40"/>
  <c r="AB58" i="40"/>
  <c r="AA58" i="40"/>
  <c r="Y58" i="40"/>
  <c r="X58" i="40"/>
  <c r="V58" i="40"/>
  <c r="U58" i="40"/>
  <c r="T58" i="40"/>
  <c r="S58" i="40"/>
  <c r="Q58" i="40"/>
  <c r="P58" i="40"/>
  <c r="N58" i="40"/>
  <c r="M58" i="40"/>
  <c r="K58" i="40"/>
  <c r="J58" i="40"/>
  <c r="H58" i="40"/>
  <c r="G58" i="40"/>
  <c r="AT57" i="40"/>
  <c r="AS57" i="40"/>
  <c r="AQ57" i="40"/>
  <c r="AP57" i="40"/>
  <c r="AN57" i="40"/>
  <c r="AM57" i="40"/>
  <c r="AK57" i="40"/>
  <c r="AJ57" i="40"/>
  <c r="AH57" i="40"/>
  <c r="AE57" i="40"/>
  <c r="AD57" i="40"/>
  <c r="AB57" i="40"/>
  <c r="AA57" i="40"/>
  <c r="Y57" i="40"/>
  <c r="X57" i="40"/>
  <c r="V57" i="40"/>
  <c r="U57" i="40"/>
  <c r="T57" i="40"/>
  <c r="S57" i="40"/>
  <c r="Q57" i="40"/>
  <c r="P57" i="40"/>
  <c r="N57" i="40"/>
  <c r="M57" i="40"/>
  <c r="K57" i="40"/>
  <c r="J57" i="40"/>
  <c r="H57" i="40"/>
  <c r="G57" i="40"/>
  <c r="AT56" i="40"/>
  <c r="AS56" i="40"/>
  <c r="AQ56" i="40"/>
  <c r="AP56" i="40"/>
  <c r="AN56" i="40"/>
  <c r="AM56" i="40"/>
  <c r="AK56" i="40"/>
  <c r="AJ56" i="40"/>
  <c r="AH56" i="40"/>
  <c r="AE56" i="40"/>
  <c r="AD56" i="40"/>
  <c r="AB56" i="40"/>
  <c r="AA56" i="40"/>
  <c r="Y56" i="40"/>
  <c r="X56" i="40"/>
  <c r="V56" i="40"/>
  <c r="U56" i="40"/>
  <c r="T56" i="40"/>
  <c r="S56" i="40"/>
  <c r="Q56" i="40"/>
  <c r="P56" i="40"/>
  <c r="N56" i="40"/>
  <c r="M56" i="40"/>
  <c r="K56" i="40"/>
  <c r="J56" i="40"/>
  <c r="H56" i="40"/>
  <c r="G56" i="40"/>
  <c r="AT55" i="40"/>
  <c r="AS55" i="40"/>
  <c r="AQ55" i="40"/>
  <c r="AP55" i="40"/>
  <c r="AN55" i="40"/>
  <c r="AM55" i="40"/>
  <c r="AK55" i="40"/>
  <c r="AJ55" i="40"/>
  <c r="AH55" i="40"/>
  <c r="AE55" i="40"/>
  <c r="AD55" i="40"/>
  <c r="AB55" i="40"/>
  <c r="AA55" i="40"/>
  <c r="Y55" i="40"/>
  <c r="X55" i="40"/>
  <c r="V55" i="40"/>
  <c r="U55" i="40"/>
  <c r="T55" i="40"/>
  <c r="S55" i="40"/>
  <c r="Q55" i="40"/>
  <c r="P55" i="40"/>
  <c r="N55" i="40"/>
  <c r="M55" i="40"/>
  <c r="K55" i="40"/>
  <c r="J55" i="40"/>
  <c r="H55" i="40"/>
  <c r="G55" i="40"/>
  <c r="AT54" i="40"/>
  <c r="AS54" i="40"/>
  <c r="AQ54" i="40"/>
  <c r="AP54" i="40"/>
  <c r="AN54" i="40"/>
  <c r="AM54" i="40"/>
  <c r="AK54" i="40"/>
  <c r="AJ54" i="40"/>
  <c r="AH54" i="40"/>
  <c r="AE54" i="40"/>
  <c r="AD54" i="40"/>
  <c r="AB54" i="40"/>
  <c r="AA54" i="40"/>
  <c r="Y54" i="40"/>
  <c r="X54" i="40"/>
  <c r="V54" i="40"/>
  <c r="U54" i="40"/>
  <c r="T54" i="40"/>
  <c r="S54" i="40"/>
  <c r="Q54" i="40"/>
  <c r="P54" i="40"/>
  <c r="N54" i="40"/>
  <c r="M54" i="40"/>
  <c r="G54" i="40"/>
  <c r="K54" i="40"/>
  <c r="J54" i="40"/>
  <c r="H54" i="40"/>
  <c r="AG76" i="40"/>
  <c r="R76" i="40"/>
  <c r="AG75" i="40"/>
  <c r="AG74" i="40"/>
  <c r="AG73" i="40"/>
  <c r="AG72" i="40"/>
  <c r="AG71" i="40"/>
  <c r="AG70" i="40"/>
  <c r="AG69" i="40"/>
  <c r="AG68" i="40"/>
  <c r="AG67" i="40"/>
  <c r="AG66" i="40"/>
  <c r="G52" i="45"/>
  <c r="G51" i="45"/>
  <c r="G50" i="45"/>
  <c r="G47" i="45"/>
  <c r="G48" i="45"/>
  <c r="G49" i="45"/>
  <c r="G36" i="45"/>
  <c r="G35" i="45"/>
  <c r="G34" i="45"/>
  <c r="G44" i="45"/>
  <c r="G43" i="45"/>
  <c r="G42" i="45"/>
  <c r="G41" i="45"/>
  <c r="G40" i="45"/>
  <c r="G39" i="45"/>
  <c r="G38" i="45"/>
  <c r="G37" i="45"/>
  <c r="G23" i="45"/>
  <c r="G22" i="45"/>
  <c r="G32" i="45"/>
  <c r="G31" i="45"/>
  <c r="G30" i="45"/>
  <c r="G29" i="45"/>
  <c r="G28" i="45"/>
  <c r="G27" i="45"/>
  <c r="G26" i="45"/>
  <c r="G25" i="45"/>
  <c r="G24" i="45"/>
  <c r="G52" i="40"/>
  <c r="G110" i="40" s="1"/>
  <c r="G122" i="40" s="1"/>
  <c r="G51" i="40"/>
  <c r="G109" i="40" s="1"/>
  <c r="G121" i="40" s="1"/>
  <c r="G50" i="40"/>
  <c r="G108" i="40" s="1"/>
  <c r="G120" i="40" s="1"/>
  <c r="G49" i="40"/>
  <c r="G107" i="40" s="1"/>
  <c r="G119" i="40" s="1"/>
  <c r="G48" i="40"/>
  <c r="G106" i="40" s="1"/>
  <c r="G118" i="40" s="1"/>
  <c r="G47" i="40"/>
  <c r="G105" i="40" s="1"/>
  <c r="G117" i="40" s="1"/>
  <c r="G44" i="40"/>
  <c r="G43" i="40"/>
  <c r="G42" i="40"/>
  <c r="G41" i="40"/>
  <c r="G40" i="40"/>
  <c r="G39" i="40"/>
  <c r="G38" i="40"/>
  <c r="G37" i="40"/>
  <c r="G36" i="40"/>
  <c r="G35" i="40"/>
  <c r="G34" i="40"/>
  <c r="G32" i="40"/>
  <c r="G31" i="40"/>
  <c r="G30" i="40"/>
  <c r="G29" i="40"/>
  <c r="G28" i="40"/>
  <c r="G27" i="40"/>
  <c r="G26" i="40"/>
  <c r="G25" i="40"/>
  <c r="G24" i="40"/>
  <c r="G23" i="40"/>
  <c r="G22" i="40"/>
  <c r="AX77" i="45"/>
  <c r="AX65" i="45"/>
  <c r="BM53" i="39"/>
  <c r="BK53" i="39"/>
  <c r="BI53" i="39"/>
  <c r="BI86" i="39" s="1"/>
  <c r="BG53" i="39"/>
  <c r="BG86" i="39" s="1"/>
  <c r="BE53" i="39"/>
  <c r="BE86" i="39" s="1"/>
  <c r="BC53" i="39"/>
  <c r="BC86" i="39" s="1"/>
  <c r="BM45" i="39"/>
  <c r="BK45" i="39"/>
  <c r="BI45" i="39"/>
  <c r="BG45" i="39"/>
  <c r="BE45" i="39"/>
  <c r="BC45" i="39"/>
  <c r="BM33" i="39"/>
  <c r="BK33" i="39"/>
  <c r="BI33" i="39"/>
  <c r="BG33" i="39"/>
  <c r="BE33" i="39"/>
  <c r="BC33" i="39"/>
  <c r="BM21" i="39"/>
  <c r="BK21" i="39"/>
  <c r="BI21" i="39"/>
  <c r="BG21" i="39"/>
  <c r="BE21" i="39"/>
  <c r="BC21" i="39"/>
  <c r="AT77" i="39"/>
  <c r="AS77" i="39"/>
  <c r="AQ77" i="39"/>
  <c r="AP77" i="39"/>
  <c r="AN77" i="39"/>
  <c r="AM77" i="39"/>
  <c r="AK77" i="39"/>
  <c r="AJ77" i="39"/>
  <c r="AH77" i="39"/>
  <c r="AG77" i="39"/>
  <c r="AE77" i="39"/>
  <c r="AD77" i="39"/>
  <c r="AB77" i="39"/>
  <c r="AA77" i="39"/>
  <c r="Y77" i="39"/>
  <c r="X77" i="39"/>
  <c r="V77" i="39"/>
  <c r="U77" i="39"/>
  <c r="T77" i="39"/>
  <c r="S77" i="39"/>
  <c r="Q77" i="39"/>
  <c r="P77" i="39"/>
  <c r="N77" i="39"/>
  <c r="M77" i="39"/>
  <c r="K77" i="39"/>
  <c r="J77" i="39"/>
  <c r="H77" i="39"/>
  <c r="G77" i="39"/>
  <c r="AT65" i="39"/>
  <c r="AS65" i="39"/>
  <c r="AQ65" i="39"/>
  <c r="AP65" i="39"/>
  <c r="AN65" i="39"/>
  <c r="AM65" i="39"/>
  <c r="AK65" i="39"/>
  <c r="AJ65" i="39"/>
  <c r="AH65" i="39"/>
  <c r="AG65" i="39"/>
  <c r="AE65" i="39"/>
  <c r="AD65" i="39"/>
  <c r="AB65" i="39"/>
  <c r="AA65" i="39"/>
  <c r="Y65" i="39"/>
  <c r="X65" i="39"/>
  <c r="V65" i="39"/>
  <c r="U65" i="39"/>
  <c r="T65" i="39"/>
  <c r="S65" i="39"/>
  <c r="Q65" i="39"/>
  <c r="P65" i="39"/>
  <c r="N65" i="39"/>
  <c r="M65" i="39"/>
  <c r="K65" i="39"/>
  <c r="J65" i="39"/>
  <c r="H65" i="39"/>
  <c r="G65" i="39"/>
  <c r="BA53" i="39"/>
  <c r="BA86" i="39" s="1"/>
  <c r="AT53" i="39"/>
  <c r="AS53" i="39"/>
  <c r="AQ53" i="39"/>
  <c r="AP53" i="39"/>
  <c r="AN53" i="39"/>
  <c r="AM53" i="39"/>
  <c r="AK53" i="39"/>
  <c r="AJ53" i="39"/>
  <c r="AH53" i="39"/>
  <c r="AG53" i="39"/>
  <c r="AE53" i="39"/>
  <c r="AD53" i="39"/>
  <c r="AB53" i="39"/>
  <c r="AA53" i="39"/>
  <c r="Y53" i="39"/>
  <c r="X53" i="39"/>
  <c r="V53" i="39"/>
  <c r="U53" i="39"/>
  <c r="T53" i="39"/>
  <c r="S53" i="39"/>
  <c r="Q53" i="39"/>
  <c r="P53" i="39"/>
  <c r="N53" i="39"/>
  <c r="M53" i="39"/>
  <c r="K53" i="39"/>
  <c r="J53" i="39"/>
  <c r="H53" i="39"/>
  <c r="G53" i="39"/>
  <c r="BA45" i="39"/>
  <c r="AT45" i="39"/>
  <c r="AS45" i="39"/>
  <c r="AQ45" i="39"/>
  <c r="AP45" i="39"/>
  <c r="AN45" i="39"/>
  <c r="AM45" i="39"/>
  <c r="AK45" i="39"/>
  <c r="AJ45" i="39"/>
  <c r="AH45" i="39"/>
  <c r="AG45" i="39"/>
  <c r="AE45" i="39"/>
  <c r="AD45" i="39"/>
  <c r="AB45" i="39"/>
  <c r="AA45" i="39"/>
  <c r="Y45" i="39"/>
  <c r="X45" i="39"/>
  <c r="V45" i="39"/>
  <c r="U45" i="39"/>
  <c r="T45" i="39"/>
  <c r="S45" i="39"/>
  <c r="Q45" i="39"/>
  <c r="P45" i="39"/>
  <c r="N45" i="39"/>
  <c r="M45" i="39"/>
  <c r="K45" i="39"/>
  <c r="J45" i="39"/>
  <c r="H45" i="39"/>
  <c r="G45" i="39"/>
  <c r="BA33" i="39"/>
  <c r="AT33" i="39"/>
  <c r="AS33" i="39"/>
  <c r="AQ33" i="39"/>
  <c r="AP33" i="39"/>
  <c r="AN33" i="39"/>
  <c r="AM33" i="39"/>
  <c r="AK33" i="39"/>
  <c r="AJ33" i="39"/>
  <c r="AH33" i="39"/>
  <c r="AG33" i="39"/>
  <c r="AE33" i="39"/>
  <c r="AD33" i="39"/>
  <c r="AB33" i="39"/>
  <c r="AA33" i="39"/>
  <c r="Y33" i="39"/>
  <c r="X33" i="39"/>
  <c r="V33" i="39"/>
  <c r="U33" i="39"/>
  <c r="T33" i="39"/>
  <c r="S33" i="39"/>
  <c r="Q33" i="39"/>
  <c r="P33" i="39"/>
  <c r="N33" i="39"/>
  <c r="M33" i="39"/>
  <c r="K33" i="39"/>
  <c r="J33" i="39"/>
  <c r="H33" i="39"/>
  <c r="G33" i="39"/>
  <c r="BA21" i="39"/>
  <c r="AT21" i="39"/>
  <c r="AS21" i="39"/>
  <c r="AQ21" i="39"/>
  <c r="AP21" i="39"/>
  <c r="AN21" i="39"/>
  <c r="AM21" i="39"/>
  <c r="AK21" i="39"/>
  <c r="AJ21" i="39"/>
  <c r="AH21" i="39"/>
  <c r="AG21" i="39"/>
  <c r="AE21" i="39"/>
  <c r="AD21" i="39"/>
  <c r="AB21" i="39"/>
  <c r="AA21" i="39"/>
  <c r="Y21" i="39"/>
  <c r="X21" i="39"/>
  <c r="V21" i="39"/>
  <c r="U21" i="39"/>
  <c r="T21" i="39"/>
  <c r="S21" i="39"/>
  <c r="Q21" i="39"/>
  <c r="P21" i="39"/>
  <c r="N21" i="39"/>
  <c r="M21" i="39"/>
  <c r="K21" i="39"/>
  <c r="J21" i="39"/>
  <c r="H21" i="39"/>
  <c r="G21" i="39"/>
  <c r="AX76" i="39"/>
  <c r="AV76" i="39"/>
  <c r="AU76" i="39"/>
  <c r="AR76" i="39"/>
  <c r="AO76" i="39"/>
  <c r="AL76" i="39"/>
  <c r="AI76" i="39"/>
  <c r="AF76" i="39"/>
  <c r="AC76" i="39"/>
  <c r="Z76" i="39"/>
  <c r="W76" i="39"/>
  <c r="R76" i="39"/>
  <c r="BB76" i="39" s="1"/>
  <c r="O76" i="39"/>
  <c r="L76" i="39"/>
  <c r="I76" i="39"/>
  <c r="AX75" i="39"/>
  <c r="AV75" i="39"/>
  <c r="AU75" i="39"/>
  <c r="AR75" i="39"/>
  <c r="AO75" i="39"/>
  <c r="AL75" i="39"/>
  <c r="AI75" i="39"/>
  <c r="AF75" i="39"/>
  <c r="AC75" i="39"/>
  <c r="Z75" i="39"/>
  <c r="W75" i="39"/>
  <c r="R75" i="39"/>
  <c r="BB75" i="39" s="1"/>
  <c r="O75" i="39"/>
  <c r="L75" i="39"/>
  <c r="I75" i="39"/>
  <c r="AX74" i="39"/>
  <c r="AV74" i="39"/>
  <c r="AU74" i="39"/>
  <c r="AR74" i="39"/>
  <c r="AO74" i="39"/>
  <c r="AL74" i="39"/>
  <c r="AI74" i="39"/>
  <c r="AF74" i="39"/>
  <c r="AC74" i="39"/>
  <c r="Z74" i="39"/>
  <c r="W74" i="39"/>
  <c r="R74" i="39"/>
  <c r="BB74" i="39" s="1"/>
  <c r="O74" i="39"/>
  <c r="L74" i="39"/>
  <c r="I74" i="39"/>
  <c r="AX73" i="39"/>
  <c r="AV73" i="39"/>
  <c r="AU73" i="39"/>
  <c r="AR73" i="39"/>
  <c r="AO73" i="39"/>
  <c r="AL73" i="39"/>
  <c r="AI73" i="39"/>
  <c r="AF73" i="39"/>
  <c r="AC73" i="39"/>
  <c r="Z73" i="39"/>
  <c r="W73" i="39"/>
  <c r="R73" i="39"/>
  <c r="BB73" i="39" s="1"/>
  <c r="O73" i="39"/>
  <c r="L73" i="39"/>
  <c r="I73" i="39"/>
  <c r="AX72" i="39"/>
  <c r="AV72" i="39"/>
  <c r="AU72" i="39"/>
  <c r="AR72" i="39"/>
  <c r="AO72" i="39"/>
  <c r="AL72" i="39"/>
  <c r="AI72" i="39"/>
  <c r="AF72" i="39"/>
  <c r="AC72" i="39"/>
  <c r="Z72" i="39"/>
  <c r="W72" i="39"/>
  <c r="R72" i="39"/>
  <c r="BB72" i="39" s="1"/>
  <c r="O72" i="39"/>
  <c r="L72" i="39"/>
  <c r="I72" i="39"/>
  <c r="AX71" i="39"/>
  <c r="AV71" i="39"/>
  <c r="AU71" i="39"/>
  <c r="AR71" i="39"/>
  <c r="AO71" i="39"/>
  <c r="AL71" i="39"/>
  <c r="AI71" i="39"/>
  <c r="AF71" i="39"/>
  <c r="AC71" i="39"/>
  <c r="Z71" i="39"/>
  <c r="W71" i="39"/>
  <c r="R71" i="39"/>
  <c r="BB71" i="39" s="1"/>
  <c r="O71" i="39"/>
  <c r="L71" i="39"/>
  <c r="I71" i="39"/>
  <c r="AX70" i="39"/>
  <c r="AV70" i="39"/>
  <c r="AU70" i="39"/>
  <c r="AR70" i="39"/>
  <c r="AO70" i="39"/>
  <c r="AL70" i="39"/>
  <c r="AI70" i="39"/>
  <c r="AF70" i="39"/>
  <c r="AC70" i="39"/>
  <c r="Z70" i="39"/>
  <c r="W70" i="39"/>
  <c r="R70" i="39"/>
  <c r="BB70" i="39" s="1"/>
  <c r="O70" i="39"/>
  <c r="L70" i="39"/>
  <c r="I70" i="39"/>
  <c r="AX69" i="39"/>
  <c r="AV69" i="39"/>
  <c r="AU69" i="39"/>
  <c r="AR69" i="39"/>
  <c r="AO69" i="39"/>
  <c r="AL69" i="39"/>
  <c r="AI69" i="39"/>
  <c r="AF69" i="39"/>
  <c r="AC69" i="39"/>
  <c r="Z69" i="39"/>
  <c r="W69" i="39"/>
  <c r="R69" i="39"/>
  <c r="BB69" i="39" s="1"/>
  <c r="O69" i="39"/>
  <c r="L69" i="39"/>
  <c r="I69" i="39"/>
  <c r="AX68" i="39"/>
  <c r="AV68" i="39"/>
  <c r="AU68" i="39"/>
  <c r="AR68" i="39"/>
  <c r="AO68" i="39"/>
  <c r="AL68" i="39"/>
  <c r="AI68" i="39"/>
  <c r="AF68" i="39"/>
  <c r="AC68" i="39"/>
  <c r="Z68" i="39"/>
  <c r="W68" i="39"/>
  <c r="R68" i="39"/>
  <c r="BB68" i="39" s="1"/>
  <c r="O68" i="39"/>
  <c r="L68" i="39"/>
  <c r="I68" i="39"/>
  <c r="AX67" i="39"/>
  <c r="AV67" i="39"/>
  <c r="AU67" i="39"/>
  <c r="AR67" i="39"/>
  <c r="AO67" i="39"/>
  <c r="AL67" i="39"/>
  <c r="AI67" i="39"/>
  <c r="AF67" i="39"/>
  <c r="AC67" i="39"/>
  <c r="Z67" i="39"/>
  <c r="W67" i="39"/>
  <c r="R67" i="39"/>
  <c r="BB67" i="39" s="1"/>
  <c r="O67" i="39"/>
  <c r="L67" i="39"/>
  <c r="I67" i="39"/>
  <c r="AV66" i="39"/>
  <c r="AU66" i="39"/>
  <c r="AR66" i="39"/>
  <c r="AO66" i="39"/>
  <c r="AL66" i="39"/>
  <c r="AI66" i="39"/>
  <c r="AF66" i="39"/>
  <c r="AC66" i="39"/>
  <c r="Z66" i="39"/>
  <c r="W66" i="39"/>
  <c r="R66" i="39"/>
  <c r="BB66" i="39" s="1"/>
  <c r="O66" i="39"/>
  <c r="L66" i="39"/>
  <c r="I66" i="39"/>
  <c r="AX64" i="39"/>
  <c r="AV64" i="39"/>
  <c r="AU64" i="39"/>
  <c r="AR64" i="39"/>
  <c r="AO64" i="39"/>
  <c r="AL64" i="39"/>
  <c r="AI64" i="39"/>
  <c r="AF64" i="39"/>
  <c r="BD64" i="39" s="1"/>
  <c r="AC64" i="39"/>
  <c r="Z64" i="39"/>
  <c r="W64" i="39"/>
  <c r="R64" i="39"/>
  <c r="BB64" i="39" s="1"/>
  <c r="O64" i="39"/>
  <c r="L64" i="39"/>
  <c r="I64" i="39"/>
  <c r="AX63" i="39"/>
  <c r="AV63" i="39"/>
  <c r="AU63" i="39"/>
  <c r="AR63" i="39"/>
  <c r="AO63" i="39"/>
  <c r="AL63" i="39"/>
  <c r="AI63" i="39"/>
  <c r="AF63" i="39"/>
  <c r="AC63" i="39"/>
  <c r="Z63" i="39"/>
  <c r="W63" i="39"/>
  <c r="R63" i="39"/>
  <c r="BB63" i="39" s="1"/>
  <c r="O63" i="39"/>
  <c r="L63" i="39"/>
  <c r="I63" i="39"/>
  <c r="AX62" i="39"/>
  <c r="AV62" i="39"/>
  <c r="AU62" i="39"/>
  <c r="AR62" i="39"/>
  <c r="AO62" i="39"/>
  <c r="AL62" i="39"/>
  <c r="AI62" i="39"/>
  <c r="AF62" i="39"/>
  <c r="AC62" i="39"/>
  <c r="Z62" i="39"/>
  <c r="W62" i="39"/>
  <c r="R62" i="39"/>
  <c r="BB62" i="39" s="1"/>
  <c r="O62" i="39"/>
  <c r="L62" i="39"/>
  <c r="I62" i="39"/>
  <c r="AX61" i="39"/>
  <c r="AV61" i="39"/>
  <c r="AU61" i="39"/>
  <c r="AR61" i="39"/>
  <c r="AO61" i="39"/>
  <c r="AL61" i="39"/>
  <c r="AI61" i="39"/>
  <c r="AF61" i="39"/>
  <c r="AC61" i="39"/>
  <c r="Z61" i="39"/>
  <c r="W61" i="39"/>
  <c r="R61" i="39"/>
  <c r="BB61" i="39" s="1"/>
  <c r="O61" i="39"/>
  <c r="L61" i="39"/>
  <c r="I61" i="39"/>
  <c r="AX60" i="39"/>
  <c r="AV60" i="39"/>
  <c r="AU60" i="39"/>
  <c r="AR60" i="39"/>
  <c r="AO60" i="39"/>
  <c r="AL60" i="39"/>
  <c r="AI60" i="39"/>
  <c r="AF60" i="39"/>
  <c r="BD60" i="39" s="1"/>
  <c r="AC60" i="39"/>
  <c r="Z60" i="39"/>
  <c r="W60" i="39"/>
  <c r="R60" i="39"/>
  <c r="BB60" i="39" s="1"/>
  <c r="O60" i="39"/>
  <c r="L60" i="39"/>
  <c r="I60" i="39"/>
  <c r="AX59" i="39"/>
  <c r="AV59" i="39"/>
  <c r="AU59" i="39"/>
  <c r="AR59" i="39"/>
  <c r="AO59" i="39"/>
  <c r="AL59" i="39"/>
  <c r="AI59" i="39"/>
  <c r="AF59" i="39"/>
  <c r="AC59" i="39"/>
  <c r="Z59" i="39"/>
  <c r="W59" i="39"/>
  <c r="R59" i="39"/>
  <c r="BB59" i="39" s="1"/>
  <c r="O59" i="39"/>
  <c r="L59" i="39"/>
  <c r="I59" i="39"/>
  <c r="AX58" i="39"/>
  <c r="AV58" i="39"/>
  <c r="AU58" i="39"/>
  <c r="AR58" i="39"/>
  <c r="AO58" i="39"/>
  <c r="AL58" i="39"/>
  <c r="AI58" i="39"/>
  <c r="AF58" i="39"/>
  <c r="AC58" i="39"/>
  <c r="Z58" i="39"/>
  <c r="W58" i="39"/>
  <c r="R58" i="39"/>
  <c r="BB58" i="39" s="1"/>
  <c r="O58" i="39"/>
  <c r="L58" i="39"/>
  <c r="I58" i="39"/>
  <c r="AX57" i="39"/>
  <c r="AV57" i="39"/>
  <c r="AU57" i="39"/>
  <c r="AR57" i="39"/>
  <c r="AO57" i="39"/>
  <c r="AL57" i="39"/>
  <c r="AI57" i="39"/>
  <c r="AF57" i="39"/>
  <c r="AC57" i="39"/>
  <c r="Z57" i="39"/>
  <c r="W57" i="39"/>
  <c r="R57" i="39"/>
  <c r="BB57" i="39" s="1"/>
  <c r="O57" i="39"/>
  <c r="L57" i="39"/>
  <c r="I57" i="39"/>
  <c r="AX56" i="39"/>
  <c r="AV56" i="39"/>
  <c r="AU56" i="39"/>
  <c r="AR56" i="39"/>
  <c r="AO56" i="39"/>
  <c r="AL56" i="39"/>
  <c r="AI56" i="39"/>
  <c r="AF56" i="39"/>
  <c r="BD56" i="39" s="1"/>
  <c r="AC56" i="39"/>
  <c r="Z56" i="39"/>
  <c r="W56" i="39"/>
  <c r="R56" i="39"/>
  <c r="BB56" i="39" s="1"/>
  <c r="O56" i="39"/>
  <c r="L56" i="39"/>
  <c r="I56" i="39"/>
  <c r="AX55" i="39"/>
  <c r="AV55" i="39"/>
  <c r="AU55" i="39"/>
  <c r="AR55" i="39"/>
  <c r="AO55" i="39"/>
  <c r="AL55" i="39"/>
  <c r="AI55" i="39"/>
  <c r="AF55" i="39"/>
  <c r="AC55" i="39"/>
  <c r="Z55" i="39"/>
  <c r="W55" i="39"/>
  <c r="R55" i="39"/>
  <c r="BB55" i="39" s="1"/>
  <c r="O55" i="39"/>
  <c r="L55" i="39"/>
  <c r="I55" i="39"/>
  <c r="AX54" i="39"/>
  <c r="AV54" i="39"/>
  <c r="AU54" i="39"/>
  <c r="AR54" i="39"/>
  <c r="AO54" i="39"/>
  <c r="AL54" i="39"/>
  <c r="AI54" i="39"/>
  <c r="AF54" i="39"/>
  <c r="AC54" i="39"/>
  <c r="Z54" i="39"/>
  <c r="W54" i="39"/>
  <c r="R54" i="39"/>
  <c r="BB54" i="39" s="1"/>
  <c r="O54" i="39"/>
  <c r="L54" i="39"/>
  <c r="I54" i="39"/>
  <c r="J48" i="41" l="1"/>
  <c r="J106" i="41" s="1"/>
  <c r="J52" i="41"/>
  <c r="J110" i="41" s="1"/>
  <c r="J56" i="41"/>
  <c r="L56" i="41" s="1"/>
  <c r="M49" i="41"/>
  <c r="M107" i="41" s="1"/>
  <c r="M54" i="41"/>
  <c r="O54" i="41" s="1"/>
  <c r="M58" i="41"/>
  <c r="O58" i="41" s="1"/>
  <c r="M62" i="41"/>
  <c r="O62" i="41" s="1"/>
  <c r="J66" i="41"/>
  <c r="L66" i="41" s="1"/>
  <c r="J70" i="41"/>
  <c r="L70" i="41" s="1"/>
  <c r="J74" i="41"/>
  <c r="L74" i="41" s="1"/>
  <c r="M67" i="41"/>
  <c r="O67" i="41" s="1"/>
  <c r="M71" i="41"/>
  <c r="O71" i="41" s="1"/>
  <c r="M75" i="41"/>
  <c r="O75" i="41" s="1"/>
  <c r="G70" i="41"/>
  <c r="I70" i="41" s="1"/>
  <c r="G57" i="41"/>
  <c r="I57" i="41" s="1"/>
  <c r="P71" i="41"/>
  <c r="R71" i="41" s="1"/>
  <c r="G75" i="41"/>
  <c r="I75" i="41" s="1"/>
  <c r="AD50" i="41"/>
  <c r="AD108" i="41" s="1"/>
  <c r="G54" i="41"/>
  <c r="I54" i="41" s="1"/>
  <c r="P64" i="41"/>
  <c r="R64" i="41" s="1"/>
  <c r="G68" i="41"/>
  <c r="I68" i="41" s="1"/>
  <c r="P76" i="41"/>
  <c r="R76" i="41" s="1"/>
  <c r="AD51" i="41"/>
  <c r="AD109" i="41" s="1"/>
  <c r="P59" i="41"/>
  <c r="R59" i="41" s="1"/>
  <c r="AD63" i="41"/>
  <c r="AF63" i="41" s="1"/>
  <c r="P69" i="41"/>
  <c r="R69" i="41" s="1"/>
  <c r="AD52" i="41"/>
  <c r="AD110" i="41" s="1"/>
  <c r="AD56" i="41"/>
  <c r="AF56" i="41" s="1"/>
  <c r="G60" i="41"/>
  <c r="I60" i="41" s="1"/>
  <c r="U51" i="41"/>
  <c r="U109" i="41" s="1"/>
  <c r="U52" i="41"/>
  <c r="U110" i="41" s="1"/>
  <c r="J49" i="41"/>
  <c r="J107" i="41" s="1"/>
  <c r="J57" i="41"/>
  <c r="L57" i="41" s="1"/>
  <c r="J61" i="41"/>
  <c r="L61" i="41" s="1"/>
  <c r="M50" i="41"/>
  <c r="M108" i="41" s="1"/>
  <c r="M55" i="41"/>
  <c r="O55" i="41" s="1"/>
  <c r="M59" i="41"/>
  <c r="O59" i="41" s="1"/>
  <c r="M63" i="41"/>
  <c r="O63" i="41" s="1"/>
  <c r="J67" i="41"/>
  <c r="L67" i="41" s="1"/>
  <c r="J71" i="41"/>
  <c r="L71" i="41" s="1"/>
  <c r="J75" i="41"/>
  <c r="L75" i="41" s="1"/>
  <c r="M64" i="41"/>
  <c r="O64" i="41" s="1"/>
  <c r="M68" i="41"/>
  <c r="O68" i="41" s="1"/>
  <c r="M72" i="41"/>
  <c r="O72" i="41" s="1"/>
  <c r="M76" i="41"/>
  <c r="O76" i="41" s="1"/>
  <c r="G66" i="41"/>
  <c r="I66" i="41" s="1"/>
  <c r="P74" i="41"/>
  <c r="R74" i="41" s="1"/>
  <c r="P49" i="41"/>
  <c r="P107" i="41" s="1"/>
  <c r="AD61" i="41"/>
  <c r="AF61" i="41" s="1"/>
  <c r="P67" i="41"/>
  <c r="R67" i="41" s="1"/>
  <c r="AD71" i="41"/>
  <c r="AF71" i="41" s="1"/>
  <c r="P50" i="41"/>
  <c r="P108" i="41" s="1"/>
  <c r="G64" i="41"/>
  <c r="I64" i="41" s="1"/>
  <c r="P72" i="41"/>
  <c r="R72" i="41" s="1"/>
  <c r="AD76" i="41"/>
  <c r="AF76" i="41" s="1"/>
  <c r="AD47" i="41"/>
  <c r="AD105" i="41" s="1"/>
  <c r="P55" i="41"/>
  <c r="R55" i="41" s="1"/>
  <c r="AD59" i="41"/>
  <c r="AF59" i="41" s="1"/>
  <c r="G69" i="41"/>
  <c r="I69" i="41" s="1"/>
  <c r="P52" i="41"/>
  <c r="P110" i="41" s="1"/>
  <c r="G56" i="41"/>
  <c r="I56" i="41" s="1"/>
  <c r="S51" i="41"/>
  <c r="S109" i="41" s="1"/>
  <c r="U48" i="41"/>
  <c r="U106" i="41" s="1"/>
  <c r="U50" i="41"/>
  <c r="U108" i="41" s="1"/>
  <c r="G115" i="41"/>
  <c r="AV115" i="41" s="1"/>
  <c r="AV99" i="41"/>
  <c r="J50" i="41"/>
  <c r="J108" i="41" s="1"/>
  <c r="J54" i="41"/>
  <c r="L54" i="41" s="1"/>
  <c r="J58" i="41"/>
  <c r="L58" i="41" s="1"/>
  <c r="J62" i="41"/>
  <c r="L62" i="41" s="1"/>
  <c r="M47" i="41"/>
  <c r="M105" i="41" s="1"/>
  <c r="M51" i="41"/>
  <c r="M109" i="41" s="1"/>
  <c r="M56" i="41"/>
  <c r="O56" i="41" s="1"/>
  <c r="M60" i="41"/>
  <c r="O60" i="41" s="1"/>
  <c r="J72" i="41"/>
  <c r="L72" i="41" s="1"/>
  <c r="J76" i="41"/>
  <c r="L76" i="41" s="1"/>
  <c r="M69" i="41"/>
  <c r="O69" i="41" s="1"/>
  <c r="M73" i="41"/>
  <c r="O73" i="41" s="1"/>
  <c r="AD70" i="41"/>
  <c r="AF70" i="41" s="1"/>
  <c r="AD74" i="41"/>
  <c r="AF74" i="41" s="1"/>
  <c r="AD49" i="41"/>
  <c r="AD107" i="41" s="1"/>
  <c r="AD57" i="41"/>
  <c r="AF57" i="41" s="1"/>
  <c r="P61" i="41"/>
  <c r="R61" i="41" s="1"/>
  <c r="AD67" i="41"/>
  <c r="AF67" i="41" s="1"/>
  <c r="P75" i="41"/>
  <c r="R75" i="41" s="1"/>
  <c r="AD54" i="41"/>
  <c r="AF54" i="41" s="1"/>
  <c r="AD58" i="41"/>
  <c r="AF58" i="41" s="1"/>
  <c r="G62" i="41"/>
  <c r="I62" i="41" s="1"/>
  <c r="AD68" i="41"/>
  <c r="AF68" i="41" s="1"/>
  <c r="AD72" i="41"/>
  <c r="AF72" i="41" s="1"/>
  <c r="G76" i="41"/>
  <c r="I76" i="41" s="1"/>
  <c r="P47" i="41"/>
  <c r="P105" i="41" s="1"/>
  <c r="AD55" i="41"/>
  <c r="AF55" i="41" s="1"/>
  <c r="G59" i="41"/>
  <c r="I59" i="41" s="1"/>
  <c r="AD73" i="41"/>
  <c r="AF73" i="41" s="1"/>
  <c r="P48" i="41"/>
  <c r="P106" i="41" s="1"/>
  <c r="P60" i="41"/>
  <c r="R60" i="41" s="1"/>
  <c r="U47" i="41"/>
  <c r="U105" i="41" s="1"/>
  <c r="S48" i="41"/>
  <c r="S106" i="41" s="1"/>
  <c r="S49" i="41"/>
  <c r="S107" i="41" s="1"/>
  <c r="S50" i="41"/>
  <c r="S108" i="41" s="1"/>
  <c r="J47" i="41"/>
  <c r="J105" i="41" s="1"/>
  <c r="J51" i="41"/>
  <c r="J109" i="41" s="1"/>
  <c r="J55" i="41"/>
  <c r="L55" i="41" s="1"/>
  <c r="J59" i="41"/>
  <c r="L59" i="41" s="1"/>
  <c r="J63" i="41"/>
  <c r="L63" i="41" s="1"/>
  <c r="M48" i="41"/>
  <c r="M106" i="41" s="1"/>
  <c r="M57" i="41"/>
  <c r="O57" i="41" s="1"/>
  <c r="M61" i="41"/>
  <c r="O61" i="41" s="1"/>
  <c r="J69" i="41"/>
  <c r="L69" i="41" s="1"/>
  <c r="J73" i="41"/>
  <c r="L73" i="41" s="1"/>
  <c r="M66" i="41"/>
  <c r="O66" i="41" s="1"/>
  <c r="M70" i="41"/>
  <c r="O70" i="41" s="1"/>
  <c r="M74" i="41"/>
  <c r="O74" i="41" s="1"/>
  <c r="AD66" i="41"/>
  <c r="AF66" i="41" s="1"/>
  <c r="P70" i="41"/>
  <c r="R70" i="41" s="1"/>
  <c r="P57" i="41"/>
  <c r="R57" i="41" s="1"/>
  <c r="G61" i="41"/>
  <c r="G67" i="41"/>
  <c r="I67" i="41" s="1"/>
  <c r="AD75" i="41"/>
  <c r="P54" i="41"/>
  <c r="R54" i="41" s="1"/>
  <c r="P68" i="41"/>
  <c r="R68" i="41" s="1"/>
  <c r="G72" i="41"/>
  <c r="I72" i="41" s="1"/>
  <c r="P51" i="41"/>
  <c r="P109" i="41" s="1"/>
  <c r="G55" i="41"/>
  <c r="I55" i="41" s="1"/>
  <c r="P63" i="41"/>
  <c r="R63" i="41" s="1"/>
  <c r="AD69" i="41"/>
  <c r="AF69" i="41" s="1"/>
  <c r="P73" i="41"/>
  <c r="R73" i="41" s="1"/>
  <c r="AD48" i="41"/>
  <c r="AD106" i="41" s="1"/>
  <c r="AD60" i="41"/>
  <c r="S47" i="41"/>
  <c r="S105" i="41" s="1"/>
  <c r="S52" i="41"/>
  <c r="S110" i="41" s="1"/>
  <c r="U49" i="41"/>
  <c r="U107" i="41" s="1"/>
  <c r="I113" i="41"/>
  <c r="G113" i="41"/>
  <c r="AV113" i="41" s="1"/>
  <c r="AV112" i="46"/>
  <c r="I112" i="41"/>
  <c r="AV112" i="41"/>
  <c r="G119" i="45"/>
  <c r="G107" i="45"/>
  <c r="G121" i="45"/>
  <c r="G109" i="45"/>
  <c r="G118" i="45"/>
  <c r="G106" i="45"/>
  <c r="G122" i="45"/>
  <c r="G110" i="45"/>
  <c r="BL112" i="45"/>
  <c r="BP112" i="45"/>
  <c r="BR112" i="45"/>
  <c r="BN112" i="45"/>
  <c r="BT112" i="45"/>
  <c r="BK78" i="39"/>
  <c r="BK86" i="39"/>
  <c r="G117" i="45"/>
  <c r="G105" i="45"/>
  <c r="BN113" i="45"/>
  <c r="BR113" i="45"/>
  <c r="BP113" i="45"/>
  <c r="BT113" i="45"/>
  <c r="BL113" i="45"/>
  <c r="BM78" i="39"/>
  <c r="BM86" i="39"/>
  <c r="G120" i="45"/>
  <c r="G108" i="45"/>
  <c r="AU73" i="45"/>
  <c r="Z76" i="45"/>
  <c r="AF76" i="45"/>
  <c r="R73" i="45"/>
  <c r="BD68" i="39"/>
  <c r="BC78" i="39"/>
  <c r="BE78" i="39"/>
  <c r="BA78" i="39"/>
  <c r="BG78" i="39"/>
  <c r="BI78" i="39"/>
  <c r="AR73" i="45"/>
  <c r="I115" i="41"/>
  <c r="AR66" i="45"/>
  <c r="AR70" i="45"/>
  <c r="AF75" i="45"/>
  <c r="AO76" i="45"/>
  <c r="AU76" i="45"/>
  <c r="BD72" i="39"/>
  <c r="BD76" i="39"/>
  <c r="BD55" i="39"/>
  <c r="BD59" i="39"/>
  <c r="BD63" i="39"/>
  <c r="BD67" i="39"/>
  <c r="BD71" i="39"/>
  <c r="BD75" i="39"/>
  <c r="BD54" i="39"/>
  <c r="BD58" i="39"/>
  <c r="BD62" i="39"/>
  <c r="BD70" i="39"/>
  <c r="BD74" i="39"/>
  <c r="BD57" i="39"/>
  <c r="BD61" i="39"/>
  <c r="BD66" i="39"/>
  <c r="BD69" i="39"/>
  <c r="BD73" i="39"/>
  <c r="S65" i="41"/>
  <c r="W60" i="41"/>
  <c r="W75" i="41"/>
  <c r="AV77" i="39"/>
  <c r="AI75" i="40"/>
  <c r="I74" i="40"/>
  <c r="AC76" i="40"/>
  <c r="AF66" i="45"/>
  <c r="AR74" i="40"/>
  <c r="AL69" i="40"/>
  <c r="AU75" i="40"/>
  <c r="AI72" i="40"/>
  <c r="AZ76" i="39"/>
  <c r="BH76" i="39"/>
  <c r="AI76" i="40"/>
  <c r="I70" i="45"/>
  <c r="Z74" i="45"/>
  <c r="AO75" i="45"/>
  <c r="R76" i="45"/>
  <c r="W68" i="45"/>
  <c r="W72" i="45"/>
  <c r="W71" i="41"/>
  <c r="AM77" i="45"/>
  <c r="S77" i="45"/>
  <c r="AL72" i="45"/>
  <c r="AF73" i="45"/>
  <c r="R75" i="45"/>
  <c r="I72" i="45"/>
  <c r="J77" i="45"/>
  <c r="U77" i="45"/>
  <c r="R67" i="45"/>
  <c r="AR68" i="45"/>
  <c r="Z73" i="45"/>
  <c r="AJ77" i="45"/>
  <c r="AP77" i="45"/>
  <c r="G77" i="45"/>
  <c r="M77" i="45"/>
  <c r="X77" i="45"/>
  <c r="AD77" i="45"/>
  <c r="AK77" i="45"/>
  <c r="AC69" i="40"/>
  <c r="Z75" i="40"/>
  <c r="AF73" i="40"/>
  <c r="L73" i="40"/>
  <c r="AO76" i="40"/>
  <c r="W63" i="41"/>
  <c r="R66" i="40"/>
  <c r="W66" i="41"/>
  <c r="AC77" i="41"/>
  <c r="H65" i="45"/>
  <c r="AM65" i="45"/>
  <c r="O54" i="45"/>
  <c r="AV104" i="41"/>
  <c r="G150" i="41" s="1"/>
  <c r="I104" i="41"/>
  <c r="AV104" i="46"/>
  <c r="G150" i="46" s="1"/>
  <c r="AL55" i="45"/>
  <c r="AR55" i="45"/>
  <c r="AL59" i="45"/>
  <c r="AR59" i="45"/>
  <c r="I104" i="46"/>
  <c r="AF54" i="45"/>
  <c r="AL57" i="45"/>
  <c r="AR57" i="45"/>
  <c r="I58" i="45"/>
  <c r="O58" i="45"/>
  <c r="Z58" i="45"/>
  <c r="AF58" i="45"/>
  <c r="AQ77" i="45"/>
  <c r="G123" i="40"/>
  <c r="G65" i="45"/>
  <c r="S65" i="45"/>
  <c r="X65" i="45"/>
  <c r="AR54" i="45"/>
  <c r="I55" i="45"/>
  <c r="O55" i="45"/>
  <c r="Z55" i="45"/>
  <c r="AF55" i="45"/>
  <c r="AL58" i="45"/>
  <c r="AR58" i="45"/>
  <c r="I59" i="45"/>
  <c r="O59" i="45"/>
  <c r="Z59" i="45"/>
  <c r="AF59" i="45"/>
  <c r="Q77" i="45"/>
  <c r="AB77" i="45"/>
  <c r="P65" i="45"/>
  <c r="AA65" i="45"/>
  <c r="AN65" i="45"/>
  <c r="AL56" i="45"/>
  <c r="AR56" i="45"/>
  <c r="I57" i="45"/>
  <c r="O57" i="45"/>
  <c r="Z57" i="45"/>
  <c r="AF57" i="45"/>
  <c r="AL60" i="45"/>
  <c r="AR60" i="45"/>
  <c r="O61" i="45"/>
  <c r="H77" i="45"/>
  <c r="N77" i="45"/>
  <c r="T77" i="45"/>
  <c r="Y77" i="45"/>
  <c r="AE77" i="45"/>
  <c r="AS77" i="45"/>
  <c r="K65" i="45"/>
  <c r="AB65" i="45"/>
  <c r="AJ65" i="45"/>
  <c r="I56" i="45"/>
  <c r="O56" i="45"/>
  <c r="Z56" i="45"/>
  <c r="AF56" i="45"/>
  <c r="I60" i="45"/>
  <c r="O60" i="45"/>
  <c r="Z60" i="45"/>
  <c r="AF60" i="45"/>
  <c r="P77" i="45"/>
  <c r="AA77" i="45"/>
  <c r="AH77" i="45"/>
  <c r="AN77" i="45"/>
  <c r="AT77" i="45"/>
  <c r="AS153" i="39"/>
  <c r="AV62" i="41"/>
  <c r="BN62" i="41" s="1"/>
  <c r="L68" i="40"/>
  <c r="AU71" i="40"/>
  <c r="AO75" i="40"/>
  <c r="L76" i="40"/>
  <c r="O62" i="40"/>
  <c r="AU63" i="40"/>
  <c r="R64" i="40"/>
  <c r="AR66" i="40"/>
  <c r="AF67" i="40"/>
  <c r="L69" i="40"/>
  <c r="AR70" i="40"/>
  <c r="O71" i="40"/>
  <c r="AF71" i="40"/>
  <c r="R73" i="40"/>
  <c r="AL74" i="40"/>
  <c r="AF75" i="40"/>
  <c r="AS155" i="39"/>
  <c r="Z61" i="45"/>
  <c r="AR63" i="45"/>
  <c r="AR67" i="45"/>
  <c r="I68" i="45"/>
  <c r="I69" i="45"/>
  <c r="AR69" i="45"/>
  <c r="T65" i="45"/>
  <c r="N77" i="40"/>
  <c r="AU72" i="40"/>
  <c r="I75" i="40"/>
  <c r="W56" i="41"/>
  <c r="AR71" i="45"/>
  <c r="R67" i="40"/>
  <c r="O69" i="40"/>
  <c r="AU70" i="40"/>
  <c r="AF74" i="40"/>
  <c r="AO74" i="40"/>
  <c r="L75" i="40"/>
  <c r="L70" i="40"/>
  <c r="I72" i="40"/>
  <c r="W72" i="40"/>
  <c r="W76" i="40"/>
  <c r="AU76" i="40"/>
  <c r="AI73" i="40"/>
  <c r="W69" i="41"/>
  <c r="W69" i="45"/>
  <c r="AO73" i="45"/>
  <c r="AU75" i="45"/>
  <c r="AI76" i="45"/>
  <c r="AM77" i="40"/>
  <c r="W64" i="41"/>
  <c r="W59" i="41"/>
  <c r="W70" i="41"/>
  <c r="W61" i="41"/>
  <c r="W55" i="41"/>
  <c r="W57" i="41"/>
  <c r="O58" i="40"/>
  <c r="L60" i="40"/>
  <c r="AL61" i="40"/>
  <c r="AR61" i="40"/>
  <c r="AF62" i="40"/>
  <c r="L64" i="40"/>
  <c r="AC64" i="40"/>
  <c r="AL66" i="40"/>
  <c r="I67" i="40"/>
  <c r="O67" i="40"/>
  <c r="Z67" i="40"/>
  <c r="AO68" i="40"/>
  <c r="Z71" i="40"/>
  <c r="AO72" i="40"/>
  <c r="AC73" i="40"/>
  <c r="O75" i="40"/>
  <c r="W70" i="45"/>
  <c r="W71" i="45"/>
  <c r="AR72" i="45"/>
  <c r="AF74" i="45"/>
  <c r="Z75" i="45"/>
  <c r="AR76" i="45"/>
  <c r="W62" i="41"/>
  <c r="AL60" i="40"/>
  <c r="AR60" i="40"/>
  <c r="I61" i="40"/>
  <c r="W61" i="40"/>
  <c r="Z61" i="40"/>
  <c r="R63" i="40"/>
  <c r="AC63" i="40"/>
  <c r="AL64" i="40"/>
  <c r="H77" i="40"/>
  <c r="T77" i="40"/>
  <c r="Y77" i="40"/>
  <c r="AE77" i="40"/>
  <c r="AS77" i="40"/>
  <c r="AO67" i="40"/>
  <c r="AC68" i="40"/>
  <c r="AF70" i="40"/>
  <c r="AO71" i="40"/>
  <c r="L72" i="40"/>
  <c r="R72" i="40"/>
  <c r="AC72" i="40"/>
  <c r="AR73" i="40"/>
  <c r="O74" i="40"/>
  <c r="Z74" i="40"/>
  <c r="AI54" i="45"/>
  <c r="AU54" i="45"/>
  <c r="L55" i="45"/>
  <c r="R55" i="45"/>
  <c r="AC55" i="45"/>
  <c r="AI55" i="45"/>
  <c r="AI63" i="40"/>
  <c r="AL71" i="40"/>
  <c r="AC74" i="40"/>
  <c r="AL75" i="40"/>
  <c r="I76" i="40"/>
  <c r="I63" i="41"/>
  <c r="S77" i="41"/>
  <c r="U65" i="41"/>
  <c r="AI67" i="40"/>
  <c r="AL73" i="40"/>
  <c r="AL62" i="40"/>
  <c r="Z63" i="40"/>
  <c r="I68" i="40"/>
  <c r="AV64" i="41"/>
  <c r="BN64" i="41" s="1"/>
  <c r="W73" i="41"/>
  <c r="U77" i="41"/>
  <c r="AI71" i="40"/>
  <c r="I58" i="41"/>
  <c r="AV58" i="41"/>
  <c r="BN58" i="41" s="1"/>
  <c r="AV65" i="39"/>
  <c r="AI69" i="40"/>
  <c r="W54" i="41"/>
  <c r="AO55" i="45"/>
  <c r="AU55" i="45"/>
  <c r="L56" i="45"/>
  <c r="R56" i="45"/>
  <c r="AC56" i="45"/>
  <c r="AI56" i="45"/>
  <c r="AO56" i="45"/>
  <c r="AU56" i="45"/>
  <c r="L57" i="45"/>
  <c r="R57" i="45"/>
  <c r="AC57" i="45"/>
  <c r="AI57" i="45"/>
  <c r="AO57" i="45"/>
  <c r="AU57" i="45"/>
  <c r="L58" i="45"/>
  <c r="R58" i="45"/>
  <c r="AC58" i="45"/>
  <c r="AO58" i="45"/>
  <c r="AU58" i="45"/>
  <c r="L59" i="45"/>
  <c r="R59" i="45"/>
  <c r="AI59" i="45"/>
  <c r="AU59" i="45"/>
  <c r="L60" i="45"/>
  <c r="R60" i="45"/>
  <c r="AC60" i="45"/>
  <c r="AO60" i="45"/>
  <c r="AU60" i="45"/>
  <c r="L61" i="45"/>
  <c r="R61" i="45"/>
  <c r="AC61" i="45"/>
  <c r="AI61" i="45"/>
  <c r="AO61" i="45"/>
  <c r="AU61" i="45"/>
  <c r="L62" i="45"/>
  <c r="R62" i="45"/>
  <c r="AC62" i="45"/>
  <c r="AI62" i="45"/>
  <c r="AO62" i="45"/>
  <c r="AU62" i="45"/>
  <c r="L63" i="45"/>
  <c r="R63" i="45"/>
  <c r="AC63" i="45"/>
  <c r="AO63" i="45"/>
  <c r="AU63" i="45"/>
  <c r="L64" i="45"/>
  <c r="R64" i="45"/>
  <c r="AC64" i="45"/>
  <c r="AI64" i="45"/>
  <c r="AO64" i="45"/>
  <c r="AU64" i="45"/>
  <c r="L66" i="45"/>
  <c r="L67" i="45"/>
  <c r="AC67" i="45"/>
  <c r="AI67" i="45"/>
  <c r="AO67" i="45"/>
  <c r="AU67" i="45"/>
  <c r="L68" i="45"/>
  <c r="R68" i="45"/>
  <c r="AC68" i="45"/>
  <c r="AI68" i="45"/>
  <c r="AO68" i="45"/>
  <c r="AU68" i="45"/>
  <c r="L69" i="45"/>
  <c r="R69" i="45"/>
  <c r="AC69" i="45"/>
  <c r="AI69" i="45"/>
  <c r="AO69" i="45"/>
  <c r="AU69" i="45"/>
  <c r="L70" i="45"/>
  <c r="R70" i="45"/>
  <c r="AC70" i="45"/>
  <c r="AI70" i="45"/>
  <c r="W76" i="41"/>
  <c r="AO77" i="41"/>
  <c r="AI64" i="40"/>
  <c r="AI60" i="40"/>
  <c r="W67" i="41"/>
  <c r="AO70" i="45"/>
  <c r="AU70" i="45"/>
  <c r="AI71" i="45"/>
  <c r="AI72" i="45"/>
  <c r="AO72" i="45"/>
  <c r="AU72" i="45"/>
  <c r="AI73" i="45"/>
  <c r="R74" i="45"/>
  <c r="AO74" i="45"/>
  <c r="AU74" i="45"/>
  <c r="AI75" i="45"/>
  <c r="L76" i="45"/>
  <c r="Z77" i="41"/>
  <c r="AB65" i="40"/>
  <c r="R57" i="40"/>
  <c r="O59" i="40"/>
  <c r="Z60" i="40"/>
  <c r="AF60" i="40"/>
  <c r="L61" i="40"/>
  <c r="AC61" i="40"/>
  <c r="AO61" i="40"/>
  <c r="L62" i="40"/>
  <c r="W62" i="40"/>
  <c r="I63" i="40"/>
  <c r="O63" i="40"/>
  <c r="Z64" i="40"/>
  <c r="AO64" i="40"/>
  <c r="J77" i="40"/>
  <c r="P77" i="40"/>
  <c r="W66" i="40"/>
  <c r="AA77" i="40"/>
  <c r="AH77" i="40"/>
  <c r="AN77" i="40"/>
  <c r="AU66" i="40"/>
  <c r="K77" i="40"/>
  <c r="Q77" i="40"/>
  <c r="V77" i="40"/>
  <c r="AC67" i="40"/>
  <c r="AJ77" i="40"/>
  <c r="AP77" i="40"/>
  <c r="G77" i="40"/>
  <c r="O68" i="40"/>
  <c r="S77" i="40"/>
  <c r="Z68" i="40"/>
  <c r="AF68" i="40"/>
  <c r="AL68" i="40"/>
  <c r="AR68" i="40"/>
  <c r="I69" i="40"/>
  <c r="W69" i="40"/>
  <c r="Z69" i="40"/>
  <c r="AO69" i="40"/>
  <c r="AU69" i="40"/>
  <c r="R70" i="40"/>
  <c r="W70" i="40"/>
  <c r="AC70" i="40"/>
  <c r="AO70" i="40"/>
  <c r="L71" i="40"/>
  <c r="R71" i="40"/>
  <c r="AC71" i="40"/>
  <c r="AR71" i="40"/>
  <c r="O72" i="40"/>
  <c r="Z72" i="40"/>
  <c r="AF72" i="40"/>
  <c r="AL72" i="40"/>
  <c r="AR72" i="40"/>
  <c r="I73" i="40"/>
  <c r="O73" i="40"/>
  <c r="W73" i="40"/>
  <c r="Z73" i="40"/>
  <c r="AO73" i="40"/>
  <c r="AU73" i="40"/>
  <c r="L74" i="40"/>
  <c r="R74" i="40"/>
  <c r="W74" i="40"/>
  <c r="AU74" i="40"/>
  <c r="R75" i="40"/>
  <c r="W75" i="40"/>
  <c r="AC75" i="40"/>
  <c r="AR75" i="40"/>
  <c r="O76" i="40"/>
  <c r="Z76" i="40"/>
  <c r="AF76" i="40"/>
  <c r="AL76" i="40"/>
  <c r="AR76" i="40"/>
  <c r="M77" i="40"/>
  <c r="X77" i="40"/>
  <c r="AD77" i="40"/>
  <c r="AK77" i="40"/>
  <c r="AQ77" i="40"/>
  <c r="AI57" i="40"/>
  <c r="L66" i="40"/>
  <c r="AR67" i="40"/>
  <c r="AL56" i="40"/>
  <c r="AV54" i="41"/>
  <c r="BN54" i="41" s="1"/>
  <c r="L64" i="41"/>
  <c r="L68" i="41"/>
  <c r="AV76" i="41"/>
  <c r="BN76" i="41" s="1"/>
  <c r="U77" i="40"/>
  <c r="AT77" i="40"/>
  <c r="AL67" i="40"/>
  <c r="AI70" i="40"/>
  <c r="M65" i="40"/>
  <c r="AQ65" i="40"/>
  <c r="R56" i="40"/>
  <c r="AF59" i="40"/>
  <c r="AU59" i="40"/>
  <c r="AO60" i="40"/>
  <c r="AR77" i="41"/>
  <c r="AV75" i="41"/>
  <c r="BN75" i="41" s="1"/>
  <c r="O65" i="39"/>
  <c r="AC65" i="39"/>
  <c r="AO65" i="39"/>
  <c r="AX65" i="39"/>
  <c r="AB77" i="40"/>
  <c r="AI66" i="40"/>
  <c r="AI74" i="40"/>
  <c r="K77" i="45"/>
  <c r="AI56" i="40"/>
  <c r="AI58" i="40"/>
  <c r="J65" i="40"/>
  <c r="R55" i="40"/>
  <c r="U65" i="40"/>
  <c r="AO55" i="40"/>
  <c r="K65" i="40"/>
  <c r="AR57" i="40"/>
  <c r="Z58" i="40"/>
  <c r="AO59" i="40"/>
  <c r="AC60" i="40"/>
  <c r="O61" i="40"/>
  <c r="I62" i="40"/>
  <c r="Z62" i="40"/>
  <c r="AU62" i="40"/>
  <c r="AJ65" i="40"/>
  <c r="AR58" i="40"/>
  <c r="W68" i="41"/>
  <c r="W63" i="40"/>
  <c r="L71" i="45"/>
  <c r="R71" i="45"/>
  <c r="AC71" i="45"/>
  <c r="AO71" i="45"/>
  <c r="AU71" i="45"/>
  <c r="L72" i="45"/>
  <c r="R72" i="45"/>
  <c r="AC72" i="45"/>
  <c r="L73" i="45"/>
  <c r="AC73" i="45"/>
  <c r="L74" i="45"/>
  <c r="AC74" i="45"/>
  <c r="L75" i="45"/>
  <c r="AC75" i="45"/>
  <c r="AC76" i="45"/>
  <c r="BB65" i="39"/>
  <c r="BD65" i="39"/>
  <c r="O77" i="39"/>
  <c r="AC77" i="39"/>
  <c r="AO77" i="39"/>
  <c r="BB77" i="39"/>
  <c r="M145" i="39" s="1"/>
  <c r="AG145" i="39" s="1"/>
  <c r="BD77" i="39"/>
  <c r="O145" i="39" s="1"/>
  <c r="AI145" i="39" s="1"/>
  <c r="AF61" i="45"/>
  <c r="AL61" i="45"/>
  <c r="AR61" i="45"/>
  <c r="I62" i="45"/>
  <c r="O62" i="45"/>
  <c r="Z62" i="45"/>
  <c r="AF62" i="45"/>
  <c r="AL62" i="45"/>
  <c r="AR62" i="45"/>
  <c r="I63" i="45"/>
  <c r="O63" i="45"/>
  <c r="Z63" i="45"/>
  <c r="AF63" i="45"/>
  <c r="AL63" i="45"/>
  <c r="I64" i="45"/>
  <c r="O64" i="45"/>
  <c r="Z64" i="45"/>
  <c r="AF64" i="45"/>
  <c r="AL64" i="45"/>
  <c r="AR64" i="45"/>
  <c r="I67" i="45"/>
  <c r="AX77" i="39"/>
  <c r="I145" i="39" s="1"/>
  <c r="AV56" i="41"/>
  <c r="BN56" i="41" s="1"/>
  <c r="L60" i="41"/>
  <c r="AL73" i="41"/>
  <c r="AL77" i="41" s="1"/>
  <c r="AK77" i="41"/>
  <c r="AP65" i="40"/>
  <c r="AX71" i="41"/>
  <c r="AX74" i="41"/>
  <c r="O67" i="45"/>
  <c r="Z67" i="45"/>
  <c r="AF67" i="45"/>
  <c r="AL67" i="45"/>
  <c r="O68" i="45"/>
  <c r="Z68" i="45"/>
  <c r="AF68" i="45"/>
  <c r="AL68" i="45"/>
  <c r="O69" i="45"/>
  <c r="Z69" i="45"/>
  <c r="AF69" i="45"/>
  <c r="AL69" i="45"/>
  <c r="O70" i="45"/>
  <c r="Z70" i="45"/>
  <c r="AF70" i="45"/>
  <c r="AL70" i="45"/>
  <c r="O71" i="45"/>
  <c r="Z71" i="45"/>
  <c r="AF71" i="45"/>
  <c r="AL71" i="45"/>
  <c r="AK71" i="46"/>
  <c r="O72" i="45"/>
  <c r="Z72" i="45"/>
  <c r="AF72" i="45"/>
  <c r="I73" i="45"/>
  <c r="O73" i="45"/>
  <c r="AL73" i="45"/>
  <c r="AK73" i="46"/>
  <c r="I74" i="45"/>
  <c r="O74" i="45"/>
  <c r="AL74" i="45"/>
  <c r="AK74" i="46"/>
  <c r="I75" i="45"/>
  <c r="O75" i="45"/>
  <c r="AL75" i="45"/>
  <c r="I76" i="45"/>
  <c r="O76" i="45"/>
  <c r="W72" i="41"/>
  <c r="BN66" i="46"/>
  <c r="AV65" i="46"/>
  <c r="G141" i="46" s="1"/>
  <c r="AA141" i="46" s="1"/>
  <c r="AS141" i="46" s="1"/>
  <c r="BN54" i="46"/>
  <c r="I65" i="46"/>
  <c r="W55" i="45"/>
  <c r="W57" i="45"/>
  <c r="W59" i="45"/>
  <c r="W62" i="45"/>
  <c r="W63" i="45"/>
  <c r="W67" i="45"/>
  <c r="W73" i="45"/>
  <c r="W74" i="45"/>
  <c r="W75" i="45"/>
  <c r="W76" i="45"/>
  <c r="W56" i="45"/>
  <c r="W64" i="45"/>
  <c r="V77" i="45"/>
  <c r="BV20" i="41"/>
  <c r="S20" i="41" s="1"/>
  <c r="BW20" i="41"/>
  <c r="U20" i="41" s="1"/>
  <c r="BV15" i="41"/>
  <c r="S15" i="41" s="1"/>
  <c r="BW15" i="41"/>
  <c r="U15" i="41" s="1"/>
  <c r="BV11" i="41"/>
  <c r="S11" i="41" s="1"/>
  <c r="BW11" i="41"/>
  <c r="U11" i="41" s="1"/>
  <c r="AX65" i="41"/>
  <c r="W74" i="41"/>
  <c r="BW19" i="41"/>
  <c r="U19" i="41" s="1"/>
  <c r="BV19" i="41"/>
  <c r="S19" i="41" s="1"/>
  <c r="BW14" i="41"/>
  <c r="U14" i="41" s="1"/>
  <c r="BV14" i="41"/>
  <c r="S14" i="41" s="1"/>
  <c r="R66" i="41"/>
  <c r="BV17" i="41"/>
  <c r="S17" i="41" s="1"/>
  <c r="BW17" i="41"/>
  <c r="U17" i="41" s="1"/>
  <c r="BV13" i="41"/>
  <c r="S13" i="41" s="1"/>
  <c r="BW13" i="41"/>
  <c r="U13" i="41" s="1"/>
  <c r="BV21" i="41"/>
  <c r="BW21" i="41"/>
  <c r="BV16" i="41"/>
  <c r="S16" i="41" s="1"/>
  <c r="BW16" i="41"/>
  <c r="U16" i="41" s="1"/>
  <c r="BW12" i="41"/>
  <c r="U12" i="41" s="1"/>
  <c r="BV12" i="41"/>
  <c r="S12" i="41" s="1"/>
  <c r="BX19" i="41"/>
  <c r="AD19" i="41" s="1"/>
  <c r="BU19" i="41"/>
  <c r="P19" i="41" s="1"/>
  <c r="BX14" i="41"/>
  <c r="AD14" i="41" s="1"/>
  <c r="BU14" i="41"/>
  <c r="P14" i="41" s="1"/>
  <c r="BU10" i="41"/>
  <c r="P10" i="41" s="1"/>
  <c r="BX10" i="41"/>
  <c r="AD10" i="41" s="1"/>
  <c r="BX17" i="41"/>
  <c r="AD17" i="41" s="1"/>
  <c r="BU17" i="41"/>
  <c r="P17" i="41" s="1"/>
  <c r="BX13" i="41"/>
  <c r="AD13" i="41" s="1"/>
  <c r="BU13" i="41"/>
  <c r="P13" i="41" s="1"/>
  <c r="J77" i="41"/>
  <c r="BU21" i="41"/>
  <c r="BX21" i="41"/>
  <c r="BU16" i="41"/>
  <c r="P16" i="41" s="1"/>
  <c r="BX16" i="41"/>
  <c r="AD16" i="41" s="1"/>
  <c r="BU12" i="41"/>
  <c r="P12" i="41" s="1"/>
  <c r="BX12" i="41"/>
  <c r="AD12" i="41" s="1"/>
  <c r="BX20" i="41"/>
  <c r="AD20" i="41" s="1"/>
  <c r="BU20" i="41"/>
  <c r="P20" i="41" s="1"/>
  <c r="BU15" i="41"/>
  <c r="P15" i="41" s="1"/>
  <c r="BX15" i="41"/>
  <c r="AD15" i="41" s="1"/>
  <c r="BU11" i="41"/>
  <c r="P11" i="41" s="1"/>
  <c r="BX11" i="41"/>
  <c r="AD11" i="41" s="1"/>
  <c r="AU77" i="41"/>
  <c r="AI77" i="41"/>
  <c r="AR65" i="41"/>
  <c r="AL65" i="41"/>
  <c r="AO65" i="41"/>
  <c r="AU65" i="41"/>
  <c r="AI65" i="41"/>
  <c r="Z65" i="41"/>
  <c r="AC65" i="41"/>
  <c r="BT10" i="41"/>
  <c r="M10" i="41" s="1"/>
  <c r="BS10" i="41"/>
  <c r="J10" i="41" s="1"/>
  <c r="G110" i="41"/>
  <c r="BT19" i="41"/>
  <c r="M19" i="41" s="1"/>
  <c r="BS19" i="41"/>
  <c r="J19" i="41" s="1"/>
  <c r="BR15" i="41"/>
  <c r="G15" i="41" s="1"/>
  <c r="BT15" i="41"/>
  <c r="M15" i="41" s="1"/>
  <c r="BS15" i="41"/>
  <c r="J15" i="41" s="1"/>
  <c r="BT11" i="41"/>
  <c r="M11" i="41" s="1"/>
  <c r="BS11" i="41"/>
  <c r="J11" i="41" s="1"/>
  <c r="BT18" i="41"/>
  <c r="M18" i="41" s="1"/>
  <c r="BS18" i="41"/>
  <c r="J18" i="41" s="1"/>
  <c r="BT14" i="41"/>
  <c r="M14" i="41" s="1"/>
  <c r="BS14" i="41"/>
  <c r="J14" i="41" s="1"/>
  <c r="BR14" i="41"/>
  <c r="G14" i="41" s="1"/>
  <c r="BT21" i="41"/>
  <c r="BS21" i="41"/>
  <c r="BR21" i="41"/>
  <c r="BT17" i="41"/>
  <c r="M17" i="41" s="1"/>
  <c r="BS17" i="41"/>
  <c r="J17" i="41" s="1"/>
  <c r="BR17" i="41"/>
  <c r="G17" i="41" s="1"/>
  <c r="BT13" i="41"/>
  <c r="M13" i="41" s="1"/>
  <c r="BS13" i="41"/>
  <c r="J13" i="41" s="1"/>
  <c r="BS20" i="41"/>
  <c r="J20" i="41" s="1"/>
  <c r="BR20" i="41"/>
  <c r="G20" i="41" s="1"/>
  <c r="BT20" i="41"/>
  <c r="M20" i="41" s="1"/>
  <c r="BS16" i="41"/>
  <c r="J16" i="41" s="1"/>
  <c r="BR16" i="41"/>
  <c r="G16" i="41" s="1"/>
  <c r="BT16" i="41"/>
  <c r="M16" i="41" s="1"/>
  <c r="BS12" i="41"/>
  <c r="J12" i="41" s="1"/>
  <c r="BR12" i="41"/>
  <c r="G12" i="41" s="1"/>
  <c r="BT12" i="41"/>
  <c r="M12" i="41" s="1"/>
  <c r="I55" i="40"/>
  <c r="S65" i="40"/>
  <c r="X65" i="40"/>
  <c r="I56" i="40"/>
  <c r="Z56" i="40"/>
  <c r="AC57" i="40"/>
  <c r="AH65" i="40"/>
  <c r="AT65" i="40"/>
  <c r="AL58" i="40"/>
  <c r="I59" i="40"/>
  <c r="Z59" i="40"/>
  <c r="AR59" i="40"/>
  <c r="AU60" i="40"/>
  <c r="R61" i="40"/>
  <c r="AR62" i="40"/>
  <c r="AF63" i="40"/>
  <c r="O64" i="40"/>
  <c r="AF64" i="40"/>
  <c r="L54" i="45"/>
  <c r="AU64" i="40"/>
  <c r="AC66" i="40"/>
  <c r="O54" i="40"/>
  <c r="AI61" i="40"/>
  <c r="AU55" i="40"/>
  <c r="AA65" i="40"/>
  <c r="AO54" i="40"/>
  <c r="Q65" i="40"/>
  <c r="AL55" i="40"/>
  <c r="AK65" i="40"/>
  <c r="AU57" i="40"/>
  <c r="R59" i="40"/>
  <c r="O60" i="40"/>
  <c r="AU61" i="40"/>
  <c r="R62" i="40"/>
  <c r="AR63" i="40"/>
  <c r="I66" i="40"/>
  <c r="Z66" i="40"/>
  <c r="AL76" i="45"/>
  <c r="AI62" i="40"/>
  <c r="G65" i="40"/>
  <c r="R54" i="40"/>
  <c r="V65" i="40"/>
  <c r="Z55" i="40"/>
  <c r="W56" i="40"/>
  <c r="AO57" i="40"/>
  <c r="R58" i="40"/>
  <c r="AF54" i="40"/>
  <c r="AU54" i="40"/>
  <c r="L55" i="40"/>
  <c r="P65" i="40"/>
  <c r="AC55" i="40"/>
  <c r="AN65" i="40"/>
  <c r="L56" i="40"/>
  <c r="AR56" i="40"/>
  <c r="I57" i="40"/>
  <c r="O57" i="40"/>
  <c r="Z57" i="40"/>
  <c r="AF57" i="40"/>
  <c r="AF58" i="40"/>
  <c r="AU58" i="40"/>
  <c r="W59" i="40"/>
  <c r="AC59" i="40"/>
  <c r="R60" i="40"/>
  <c r="AO63" i="40"/>
  <c r="AF66" i="40"/>
  <c r="W67" i="40"/>
  <c r="AU67" i="40"/>
  <c r="R68" i="40"/>
  <c r="AU68" i="40"/>
  <c r="R69" i="40"/>
  <c r="I70" i="40"/>
  <c r="Z70" i="40"/>
  <c r="AL70" i="40"/>
  <c r="I71" i="40"/>
  <c r="W71" i="40"/>
  <c r="AD65" i="40"/>
  <c r="L54" i="40"/>
  <c r="AC54" i="40"/>
  <c r="W55" i="40"/>
  <c r="AR55" i="40"/>
  <c r="O56" i="40"/>
  <c r="AF56" i="40"/>
  <c r="N65" i="40"/>
  <c r="W57" i="40"/>
  <c r="Y65" i="40"/>
  <c r="AE65" i="40"/>
  <c r="AM65" i="40"/>
  <c r="AS65" i="40"/>
  <c r="L58" i="40"/>
  <c r="AC58" i="40"/>
  <c r="AO58" i="40"/>
  <c r="L59" i="40"/>
  <c r="AL59" i="40"/>
  <c r="I60" i="40"/>
  <c r="W60" i="40"/>
  <c r="AF61" i="40"/>
  <c r="AC62" i="40"/>
  <c r="AO62" i="40"/>
  <c r="L63" i="40"/>
  <c r="AL63" i="40"/>
  <c r="I64" i="40"/>
  <c r="W64" i="40"/>
  <c r="AR64" i="40"/>
  <c r="O66" i="40"/>
  <c r="AO66" i="40"/>
  <c r="L67" i="40"/>
  <c r="W68" i="40"/>
  <c r="AF69" i="40"/>
  <c r="AR69" i="40"/>
  <c r="O70" i="40"/>
  <c r="G144" i="39"/>
  <c r="AA144" i="39" s="1"/>
  <c r="AI55" i="40"/>
  <c r="H65" i="40"/>
  <c r="Z54" i="40"/>
  <c r="AL54" i="40"/>
  <c r="AR54" i="40"/>
  <c r="O55" i="40"/>
  <c r="AF55" i="40"/>
  <c r="AC56" i="40"/>
  <c r="AO56" i="40"/>
  <c r="AU56" i="40"/>
  <c r="L57" i="40"/>
  <c r="AL57" i="40"/>
  <c r="I58" i="40"/>
  <c r="BF68" i="39"/>
  <c r="T65" i="40"/>
  <c r="W54" i="40"/>
  <c r="W58" i="40"/>
  <c r="AI54" i="40"/>
  <c r="AH46" i="39"/>
  <c r="AH78" i="39" s="1"/>
  <c r="AE65" i="45"/>
  <c r="AQ65" i="45"/>
  <c r="AG77" i="40"/>
  <c r="AG65" i="40"/>
  <c r="AI68" i="40"/>
  <c r="J65" i="45"/>
  <c r="N65" i="45"/>
  <c r="R54" i="45"/>
  <c r="V65" i="45"/>
  <c r="Z54" i="45"/>
  <c r="AD65" i="45"/>
  <c r="AH65" i="45"/>
  <c r="AL54" i="45"/>
  <c r="AP65" i="45"/>
  <c r="AT65" i="45"/>
  <c r="AI58" i="45"/>
  <c r="AO59" i="45"/>
  <c r="W60" i="45"/>
  <c r="AI60" i="45"/>
  <c r="W54" i="45"/>
  <c r="AC59" i="45"/>
  <c r="I61" i="45"/>
  <c r="I54" i="45"/>
  <c r="M65" i="45"/>
  <c r="Q65" i="45"/>
  <c r="U65" i="45"/>
  <c r="Y65" i="45"/>
  <c r="AC54" i="45"/>
  <c r="AG65" i="45"/>
  <c r="AK65" i="45"/>
  <c r="AO54" i="45"/>
  <c r="AS65" i="45"/>
  <c r="W58" i="45"/>
  <c r="W61" i="45"/>
  <c r="O66" i="45"/>
  <c r="W66" i="45"/>
  <c r="AI66" i="45"/>
  <c r="AU66" i="45"/>
  <c r="I66" i="45"/>
  <c r="AC66" i="45"/>
  <c r="AO66" i="45"/>
  <c r="R66" i="45"/>
  <c r="Z66" i="45"/>
  <c r="AL66" i="45"/>
  <c r="I54" i="40"/>
  <c r="AR65" i="39"/>
  <c r="L77" i="39"/>
  <c r="Z77" i="39"/>
  <c r="W77" i="39"/>
  <c r="AI77" i="39"/>
  <c r="AR77" i="39"/>
  <c r="AL77" i="39"/>
  <c r="G145" i="39"/>
  <c r="AA145" i="39" s="1"/>
  <c r="I77" i="39"/>
  <c r="I144" i="39"/>
  <c r="AC144" i="39" s="1"/>
  <c r="I65" i="39"/>
  <c r="W65" i="39"/>
  <c r="AI65" i="39"/>
  <c r="BF72" i="39"/>
  <c r="L65" i="39"/>
  <c r="Z65" i="39"/>
  <c r="AL65" i="39"/>
  <c r="R77" i="39"/>
  <c r="AU77" i="39"/>
  <c r="AF77" i="39"/>
  <c r="R65" i="39"/>
  <c r="BF63" i="39"/>
  <c r="AU65" i="39"/>
  <c r="AF65" i="39"/>
  <c r="AZ71" i="39"/>
  <c r="BJ71" i="39" s="1"/>
  <c r="BF67" i="39"/>
  <c r="AZ70" i="39"/>
  <c r="BF71" i="39"/>
  <c r="BH71" i="39"/>
  <c r="AZ75" i="39"/>
  <c r="BJ75" i="39" s="1"/>
  <c r="BF76" i="39"/>
  <c r="BH70" i="39"/>
  <c r="AZ74" i="39"/>
  <c r="BJ74" i="39" s="1"/>
  <c r="BH74" i="39"/>
  <c r="BF75" i="39"/>
  <c r="AZ69" i="39"/>
  <c r="BH69" i="39"/>
  <c r="BF70" i="39"/>
  <c r="AZ73" i="39"/>
  <c r="BJ73" i="39" s="1"/>
  <c r="BH73" i="39"/>
  <c r="BF74" i="39"/>
  <c r="BF60" i="39"/>
  <c r="AZ63" i="39"/>
  <c r="BH63" i="39"/>
  <c r="BL63" i="39" s="1"/>
  <c r="BF64" i="39"/>
  <c r="AZ68" i="39"/>
  <c r="BJ68" i="39" s="1"/>
  <c r="BH68" i="39"/>
  <c r="BF69" i="39"/>
  <c r="AZ72" i="39"/>
  <c r="BJ72" i="39" s="1"/>
  <c r="BH72" i="39"/>
  <c r="BF73" i="39"/>
  <c r="BH75" i="39"/>
  <c r="BJ76" i="39"/>
  <c r="BJ70" i="39"/>
  <c r="BH57" i="39"/>
  <c r="AZ62" i="39"/>
  <c r="BJ62" i="39" s="1"/>
  <c r="BH62" i="39"/>
  <c r="AZ57" i="39"/>
  <c r="BJ57" i="39" s="1"/>
  <c r="BF57" i="39"/>
  <c r="AZ61" i="39"/>
  <c r="BJ61" i="39" s="1"/>
  <c r="BH61" i="39"/>
  <c r="BF62" i="39"/>
  <c r="AZ66" i="39"/>
  <c r="BH66" i="39"/>
  <c r="BF56" i="39"/>
  <c r="BF61" i="39"/>
  <c r="AZ64" i="39"/>
  <c r="BJ64" i="39" s="1"/>
  <c r="BH64" i="39"/>
  <c r="BF66" i="39"/>
  <c r="AZ67" i="39"/>
  <c r="BJ67" i="39" s="1"/>
  <c r="BH67" i="39"/>
  <c r="BL67" i="39" s="1"/>
  <c r="BJ69" i="39"/>
  <c r="BL68" i="39"/>
  <c r="BL76" i="39"/>
  <c r="BJ63" i="39"/>
  <c r="BH54" i="39"/>
  <c r="BH58" i="39"/>
  <c r="AZ54" i="39"/>
  <c r="AZ58" i="39"/>
  <c r="BJ58" i="39" s="1"/>
  <c r="BF54" i="39"/>
  <c r="AZ55" i="39"/>
  <c r="BJ55" i="39" s="1"/>
  <c r="BH55" i="39"/>
  <c r="BF58" i="39"/>
  <c r="AZ59" i="39"/>
  <c r="BJ59" i="39" s="1"/>
  <c r="BH59" i="39"/>
  <c r="BF55" i="39"/>
  <c r="AZ56" i="39"/>
  <c r="BJ56" i="39" s="1"/>
  <c r="BH56" i="39"/>
  <c r="BL56" i="39" s="1"/>
  <c r="BF59" i="39"/>
  <c r="AZ60" i="39"/>
  <c r="BJ60" i="39" s="1"/>
  <c r="BH60" i="39"/>
  <c r="BL57" i="39"/>
  <c r="AV68" i="41" l="1"/>
  <c r="BN68" i="41" s="1"/>
  <c r="AV59" i="41"/>
  <c r="BN59" i="41" s="1"/>
  <c r="AV60" i="41"/>
  <c r="BN60" i="41" s="1"/>
  <c r="P77" i="41"/>
  <c r="J65" i="41"/>
  <c r="M65" i="41"/>
  <c r="AV69" i="41"/>
  <c r="BN69" i="41" s="1"/>
  <c r="AV70" i="41"/>
  <c r="BN70" i="41" s="1"/>
  <c r="AV72" i="41"/>
  <c r="BN72" i="41" s="1"/>
  <c r="O77" i="41"/>
  <c r="AD77" i="41"/>
  <c r="AV67" i="41"/>
  <c r="BN67" i="41" s="1"/>
  <c r="AV63" i="41"/>
  <c r="BN63" i="41" s="1"/>
  <c r="G65" i="41"/>
  <c r="J111" i="41"/>
  <c r="S111" i="41"/>
  <c r="AD111" i="41"/>
  <c r="P111" i="41"/>
  <c r="R65" i="41"/>
  <c r="U111" i="41"/>
  <c r="O65" i="41"/>
  <c r="L77" i="41"/>
  <c r="P65" i="41"/>
  <c r="AD65" i="41"/>
  <c r="AV61" i="41"/>
  <c r="BN61" i="41" s="1"/>
  <c r="M77" i="41"/>
  <c r="AV57" i="41"/>
  <c r="BN57" i="41" s="1"/>
  <c r="AV55" i="41"/>
  <c r="BN55" i="41" s="1"/>
  <c r="AV66" i="41"/>
  <c r="BN66" i="41" s="1"/>
  <c r="AF60" i="41"/>
  <c r="AF65" i="41" s="1"/>
  <c r="AF75" i="41"/>
  <c r="AF77" i="41" s="1"/>
  <c r="I61" i="41"/>
  <c r="R77" i="41"/>
  <c r="AC150" i="46"/>
  <c r="AA150" i="46"/>
  <c r="G123" i="45"/>
  <c r="AA150" i="41"/>
  <c r="AC150" i="41"/>
  <c r="M144" i="39"/>
  <c r="AG144" i="39" s="1"/>
  <c r="O144" i="39"/>
  <c r="AI144" i="39" s="1"/>
  <c r="BL70" i="39"/>
  <c r="BN70" i="39" s="1"/>
  <c r="AU65" i="45"/>
  <c r="AR77" i="45"/>
  <c r="AV57" i="45"/>
  <c r="AY57" i="45" s="1"/>
  <c r="BN65" i="39"/>
  <c r="AV62" i="45"/>
  <c r="AY62" i="45" s="1"/>
  <c r="AO77" i="45"/>
  <c r="AV55" i="45"/>
  <c r="AY55" i="45" s="1"/>
  <c r="AV68" i="45"/>
  <c r="AY68" i="45" s="1"/>
  <c r="BL68" i="45" s="1"/>
  <c r="L77" i="45"/>
  <c r="AV75" i="40"/>
  <c r="AY75" i="40" s="1"/>
  <c r="BP75" i="40" s="1"/>
  <c r="AV72" i="40"/>
  <c r="AY72" i="40" s="1"/>
  <c r="BN72" i="40" s="1"/>
  <c r="AR77" i="40"/>
  <c r="AO77" i="40"/>
  <c r="AL77" i="40"/>
  <c r="AC77" i="40"/>
  <c r="W65" i="41"/>
  <c r="BL60" i="39"/>
  <c r="AV70" i="45"/>
  <c r="AY70" i="45" s="1"/>
  <c r="BL70" i="45" s="1"/>
  <c r="I65" i="41"/>
  <c r="AV63" i="45"/>
  <c r="AY63" i="45" s="1"/>
  <c r="AV76" i="40"/>
  <c r="AY76" i="40" s="1"/>
  <c r="BP76" i="40" s="1"/>
  <c r="AX77" i="41"/>
  <c r="I142" i="41" s="1"/>
  <c r="AC142" i="41" s="1"/>
  <c r="AV73" i="40"/>
  <c r="AY73" i="40" s="1"/>
  <c r="L65" i="45"/>
  <c r="L65" i="41"/>
  <c r="O77" i="45"/>
  <c r="AV56" i="45"/>
  <c r="AY56" i="45" s="1"/>
  <c r="AV73" i="45"/>
  <c r="AY73" i="45" s="1"/>
  <c r="AS144" i="39"/>
  <c r="O77" i="40"/>
  <c r="AV74" i="45"/>
  <c r="BR74" i="46" s="1"/>
  <c r="G74" i="46" s="1"/>
  <c r="AV72" i="45"/>
  <c r="AY72" i="45" s="1"/>
  <c r="BL72" i="45" s="1"/>
  <c r="AV69" i="45"/>
  <c r="AY69" i="45" s="1"/>
  <c r="AV76" i="45"/>
  <c r="AY76" i="45" s="1"/>
  <c r="BT76" i="45" s="1"/>
  <c r="AV75" i="45"/>
  <c r="AY75" i="45" s="1"/>
  <c r="AV71" i="45"/>
  <c r="BR71" i="46" s="1"/>
  <c r="G71" i="46" s="1"/>
  <c r="AV74" i="40"/>
  <c r="BR74" i="41" s="1"/>
  <c r="G74" i="41" s="1"/>
  <c r="AF77" i="45"/>
  <c r="AV64" i="45"/>
  <c r="AY64" i="45" s="1"/>
  <c r="BT64" i="45" s="1"/>
  <c r="AR65" i="45"/>
  <c r="O65" i="45"/>
  <c r="AF65" i="45"/>
  <c r="AC77" i="45"/>
  <c r="W77" i="45"/>
  <c r="AI77" i="40"/>
  <c r="W77" i="41"/>
  <c r="L77" i="40"/>
  <c r="AV66" i="40"/>
  <c r="AY66" i="40" s="1"/>
  <c r="I141" i="41"/>
  <c r="AC141" i="41" s="1"/>
  <c r="BN65" i="46"/>
  <c r="Y141" i="46" s="1"/>
  <c r="AV63" i="40"/>
  <c r="AY63" i="40" s="1"/>
  <c r="BP63" i="40" s="1"/>
  <c r="L65" i="40"/>
  <c r="Z65" i="40"/>
  <c r="AV69" i="40"/>
  <c r="AY69" i="40" s="1"/>
  <c r="BR69" i="40" s="1"/>
  <c r="W77" i="40"/>
  <c r="AR65" i="40"/>
  <c r="AU65" i="40"/>
  <c r="AO65" i="40"/>
  <c r="AV67" i="45"/>
  <c r="AY67" i="45" s="1"/>
  <c r="BN67" i="45" s="1"/>
  <c r="BJ66" i="39"/>
  <c r="BJ77" i="39" s="1"/>
  <c r="U145" i="39" s="1"/>
  <c r="AO145" i="39" s="1"/>
  <c r="AZ77" i="39"/>
  <c r="K145" i="39" s="1"/>
  <c r="AE145" i="39" s="1"/>
  <c r="BF65" i="39"/>
  <c r="BH65" i="39"/>
  <c r="AF77" i="40"/>
  <c r="Z77" i="40"/>
  <c r="BF77" i="39"/>
  <c r="Q145" i="39" s="1"/>
  <c r="BJ54" i="39"/>
  <c r="BJ65" i="39" s="1"/>
  <c r="AZ65" i="39"/>
  <c r="BH77" i="39"/>
  <c r="S145" i="39" s="1"/>
  <c r="AL77" i="45"/>
  <c r="AI65" i="40"/>
  <c r="AL74" i="46"/>
  <c r="AX74" i="46"/>
  <c r="AL73" i="46"/>
  <c r="AX73" i="46"/>
  <c r="AV64" i="40"/>
  <c r="AY64" i="40" s="1"/>
  <c r="BL64" i="40" s="1"/>
  <c r="AV61" i="40"/>
  <c r="AY61" i="40" s="1"/>
  <c r="AF65" i="40"/>
  <c r="AV70" i="40"/>
  <c r="AY70" i="40" s="1"/>
  <c r="BT70" i="40" s="1"/>
  <c r="AV60" i="40"/>
  <c r="AY60" i="40" s="1"/>
  <c r="BL60" i="40" s="1"/>
  <c r="AV71" i="40"/>
  <c r="R65" i="40"/>
  <c r="AL71" i="46"/>
  <c r="AX71" i="46"/>
  <c r="AK77" i="46"/>
  <c r="AC65" i="45"/>
  <c r="AV56" i="40"/>
  <c r="AY56" i="40" s="1"/>
  <c r="BN56" i="40" s="1"/>
  <c r="AV67" i="40"/>
  <c r="AY67" i="40" s="1"/>
  <c r="BT67" i="40" s="1"/>
  <c r="AV58" i="40"/>
  <c r="AY58" i="40" s="1"/>
  <c r="BP58" i="40" s="1"/>
  <c r="AV55" i="40"/>
  <c r="AY55" i="40" s="1"/>
  <c r="BR55" i="40" s="1"/>
  <c r="AV68" i="40"/>
  <c r="AY68" i="40" s="1"/>
  <c r="BN68" i="40" s="1"/>
  <c r="W65" i="40"/>
  <c r="R77" i="40"/>
  <c r="O65" i="40"/>
  <c r="AC65" i="40"/>
  <c r="AU77" i="40"/>
  <c r="I65" i="40"/>
  <c r="AV59" i="40"/>
  <c r="AY59" i="40" s="1"/>
  <c r="BP59" i="40" s="1"/>
  <c r="I77" i="40"/>
  <c r="AV57" i="40"/>
  <c r="AY57" i="40" s="1"/>
  <c r="BP57" i="40" s="1"/>
  <c r="AV62" i="40"/>
  <c r="AY62" i="40" s="1"/>
  <c r="BR62" i="40" s="1"/>
  <c r="AL65" i="40"/>
  <c r="AV59" i="45"/>
  <c r="AV54" i="40"/>
  <c r="AI65" i="45"/>
  <c r="AV58" i="45"/>
  <c r="AV60" i="45"/>
  <c r="AO65" i="45"/>
  <c r="R65" i="45"/>
  <c r="AV66" i="45"/>
  <c r="I77" i="45"/>
  <c r="AI77" i="45"/>
  <c r="I65" i="45"/>
  <c r="AV54" i="45"/>
  <c r="Z77" i="45"/>
  <c r="AV61" i="45"/>
  <c r="W65" i="45"/>
  <c r="Z65" i="45"/>
  <c r="R77" i="45"/>
  <c r="AU77" i="45"/>
  <c r="AL65" i="45"/>
  <c r="BL69" i="39"/>
  <c r="AC145" i="39"/>
  <c r="BL71" i="39"/>
  <c r="BN71" i="39" s="1"/>
  <c r="BL61" i="39"/>
  <c r="BL62" i="39"/>
  <c r="BN62" i="39" s="1"/>
  <c r="BL74" i="39"/>
  <c r="BN74" i="39" s="1"/>
  <c r="BL73" i="39"/>
  <c r="BN73" i="39" s="1"/>
  <c r="BL72" i="39"/>
  <c r="BN76" i="39"/>
  <c r="BL75" i="39"/>
  <c r="BN75" i="39" s="1"/>
  <c r="BN63" i="39"/>
  <c r="BL64" i="39"/>
  <c r="BN64" i="39" s="1"/>
  <c r="BN61" i="39"/>
  <c r="BL55" i="39"/>
  <c r="BN55" i="39" s="1"/>
  <c r="BL59" i="39"/>
  <c r="BN59" i="39" s="1"/>
  <c r="BL66" i="39"/>
  <c r="BN68" i="39"/>
  <c r="BL54" i="39"/>
  <c r="BN66" i="39"/>
  <c r="BN60" i="39"/>
  <c r="BN72" i="39"/>
  <c r="BN56" i="39"/>
  <c r="BN67" i="39"/>
  <c r="BN69" i="39"/>
  <c r="BL58" i="39"/>
  <c r="BN58" i="39" s="1"/>
  <c r="BN57" i="39"/>
  <c r="AV65" i="41" l="1"/>
  <c r="BN65" i="41" s="1"/>
  <c r="K144" i="39"/>
  <c r="AE144" i="39" s="1"/>
  <c r="U144" i="39"/>
  <c r="AO144" i="39" s="1"/>
  <c r="S144" i="39"/>
  <c r="AM144" i="39" s="1"/>
  <c r="Q144" i="39"/>
  <c r="AK144" i="39" s="1"/>
  <c r="AK145" i="39"/>
  <c r="BR72" i="40"/>
  <c r="BP72" i="40"/>
  <c r="BT68" i="45"/>
  <c r="BL75" i="40"/>
  <c r="BP68" i="45"/>
  <c r="BR68" i="45"/>
  <c r="BP69" i="45"/>
  <c r="BT69" i="45"/>
  <c r="BL69" i="45"/>
  <c r="BN68" i="45"/>
  <c r="BP70" i="45"/>
  <c r="BR70" i="45"/>
  <c r="BR75" i="40"/>
  <c r="BT76" i="40"/>
  <c r="BN69" i="45"/>
  <c r="BT72" i="40"/>
  <c r="BL75" i="45"/>
  <c r="BT70" i="45"/>
  <c r="BL72" i="40"/>
  <c r="BN75" i="40"/>
  <c r="BT75" i="40"/>
  <c r="BR69" i="45"/>
  <c r="BT75" i="45"/>
  <c r="BN70" i="45"/>
  <c r="BR76" i="45"/>
  <c r="AY74" i="40"/>
  <c r="BN76" i="40"/>
  <c r="BR76" i="40"/>
  <c r="BL76" i="40"/>
  <c r="BT72" i="45"/>
  <c r="BR75" i="45"/>
  <c r="BR64" i="45"/>
  <c r="BN64" i="45"/>
  <c r="AY74" i="45"/>
  <c r="AY71" i="45"/>
  <c r="BR73" i="41"/>
  <c r="BP76" i="45"/>
  <c r="BN76" i="45"/>
  <c r="BP61" i="40"/>
  <c r="BL76" i="45"/>
  <c r="BN75" i="45"/>
  <c r="BL64" i="45"/>
  <c r="BP64" i="45"/>
  <c r="BL69" i="40"/>
  <c r="BR72" i="45"/>
  <c r="BR73" i="46"/>
  <c r="BT59" i="40"/>
  <c r="BN69" i="40"/>
  <c r="BP72" i="45"/>
  <c r="BP75" i="45"/>
  <c r="BT69" i="40"/>
  <c r="BN72" i="45"/>
  <c r="BP64" i="40"/>
  <c r="BP56" i="40"/>
  <c r="BR59" i="40"/>
  <c r="BR68" i="40"/>
  <c r="BP69" i="40"/>
  <c r="BN55" i="40"/>
  <c r="BT60" i="40"/>
  <c r="BT64" i="40"/>
  <c r="BT55" i="40"/>
  <c r="BT63" i="40"/>
  <c r="BN59" i="40"/>
  <c r="BN63" i="40"/>
  <c r="BT68" i="40"/>
  <c r="BL61" i="40"/>
  <c r="BP67" i="45"/>
  <c r="BR67" i="45"/>
  <c r="BL67" i="45"/>
  <c r="BT67" i="45"/>
  <c r="BR63" i="40"/>
  <c r="BL63" i="40"/>
  <c r="BN70" i="40"/>
  <c r="BR56" i="40"/>
  <c r="BP60" i="40"/>
  <c r="AL77" i="46"/>
  <c r="BL65" i="39"/>
  <c r="BL59" i="40"/>
  <c r="BR70" i="40"/>
  <c r="BL55" i="40"/>
  <c r="BT61" i="40"/>
  <c r="BL70" i="40"/>
  <c r="BP70" i="40"/>
  <c r="BP55" i="40"/>
  <c r="BP67" i="40"/>
  <c r="BT56" i="40"/>
  <c r="BN61" i="40"/>
  <c r="BR60" i="40"/>
  <c r="BR64" i="40"/>
  <c r="I74" i="41"/>
  <c r="AV74" i="41"/>
  <c r="I71" i="46"/>
  <c r="AV71" i="46"/>
  <c r="BR57" i="40"/>
  <c r="BR67" i="40"/>
  <c r="BP68" i="40"/>
  <c r="BR61" i="40"/>
  <c r="BN60" i="40"/>
  <c r="BN64" i="40"/>
  <c r="AX77" i="46"/>
  <c r="AY71" i="40"/>
  <c r="BR71" i="41"/>
  <c r="G71" i="41" s="1"/>
  <c r="I74" i="46"/>
  <c r="AV74" i="46"/>
  <c r="BN67" i="40"/>
  <c r="BL67" i="40"/>
  <c r="BL57" i="40"/>
  <c r="BR58" i="40"/>
  <c r="BL58" i="40"/>
  <c r="BL56" i="40"/>
  <c r="BL68" i="40"/>
  <c r="BN58" i="40"/>
  <c r="BT58" i="40"/>
  <c r="BP62" i="40"/>
  <c r="BN57" i="40"/>
  <c r="BT57" i="40"/>
  <c r="BL62" i="40"/>
  <c r="AV77" i="40"/>
  <c r="BN62" i="40"/>
  <c r="BT62" i="40"/>
  <c r="AV65" i="40"/>
  <c r="AY59" i="45"/>
  <c r="AY54" i="40"/>
  <c r="AY65" i="40" s="1"/>
  <c r="AY61" i="45"/>
  <c r="AY54" i="45"/>
  <c r="BR56" i="45"/>
  <c r="BP56" i="45"/>
  <c r="BN56" i="45"/>
  <c r="BL56" i="45"/>
  <c r="BT56" i="45"/>
  <c r="BP66" i="40"/>
  <c r="BN66" i="40"/>
  <c r="BT66" i="40"/>
  <c r="BL66" i="40"/>
  <c r="BR66" i="40"/>
  <c r="AV77" i="45"/>
  <c r="AY66" i="45"/>
  <c r="AY60" i="45"/>
  <c r="BT57" i="45"/>
  <c r="BN57" i="45"/>
  <c r="BP57" i="45"/>
  <c r="BL57" i="45"/>
  <c r="BR57" i="45"/>
  <c r="BP62" i="45"/>
  <c r="BN62" i="45"/>
  <c r="BT62" i="45"/>
  <c r="BL62" i="45"/>
  <c r="BR62" i="45"/>
  <c r="BN55" i="45"/>
  <c r="BR55" i="45"/>
  <c r="BP55" i="45"/>
  <c r="BL55" i="45"/>
  <c r="BT55" i="45"/>
  <c r="AY58" i="45"/>
  <c r="BT63" i="45"/>
  <c r="BL63" i="45"/>
  <c r="BR63" i="45"/>
  <c r="BP63" i="45"/>
  <c r="BN63" i="45"/>
  <c r="AV65" i="45"/>
  <c r="AM145" i="39"/>
  <c r="BL77" i="39"/>
  <c r="W145" i="39" s="1"/>
  <c r="AQ145" i="39" s="1"/>
  <c r="BN54" i="39"/>
  <c r="M165" i="39"/>
  <c r="M171" i="39" s="1"/>
  <c r="N165" i="39"/>
  <c r="N171" i="39" s="1"/>
  <c r="O165" i="39"/>
  <c r="O171" i="39" s="1"/>
  <c r="P165" i="39"/>
  <c r="P171" i="39" s="1"/>
  <c r="Q165" i="39"/>
  <c r="Q171" i="39" s="1"/>
  <c r="R165" i="39"/>
  <c r="R171" i="39" s="1"/>
  <c r="S165" i="39"/>
  <c r="S171" i="39" s="1"/>
  <c r="T165" i="39"/>
  <c r="T171" i="39" s="1"/>
  <c r="U165" i="39"/>
  <c r="U171" i="39" s="1"/>
  <c r="V165" i="39"/>
  <c r="V171" i="39" s="1"/>
  <c r="W165" i="39"/>
  <c r="W171" i="39" s="1"/>
  <c r="X165" i="39"/>
  <c r="X171" i="39" s="1"/>
  <c r="Y165" i="39"/>
  <c r="Y171" i="39" s="1"/>
  <c r="L165" i="39"/>
  <c r="L171" i="39" s="1"/>
  <c r="Y166" i="39"/>
  <c r="Y172" i="39" s="1"/>
  <c r="X166" i="39"/>
  <c r="X172" i="39" s="1"/>
  <c r="W166" i="39"/>
  <c r="W172" i="39" s="1"/>
  <c r="V166" i="39"/>
  <c r="V172" i="39" s="1"/>
  <c r="U166" i="39"/>
  <c r="U172" i="39" s="1"/>
  <c r="T166" i="39"/>
  <c r="T172" i="39" s="1"/>
  <c r="S166" i="39"/>
  <c r="S172" i="39" s="1"/>
  <c r="R166" i="39"/>
  <c r="R172" i="39" s="1"/>
  <c r="Q166" i="39"/>
  <c r="Q172" i="39" s="1"/>
  <c r="P166" i="39"/>
  <c r="P172" i="39" s="1"/>
  <c r="O166" i="39"/>
  <c r="O172" i="39" s="1"/>
  <c r="N166" i="39"/>
  <c r="N172" i="39" s="1"/>
  <c r="M166" i="39"/>
  <c r="M172" i="39" s="1"/>
  <c r="L166" i="39"/>
  <c r="L172" i="39" s="1"/>
  <c r="M167" i="39"/>
  <c r="M173" i="39" s="1"/>
  <c r="N167" i="39"/>
  <c r="N173" i="39" s="1"/>
  <c r="O167" i="39"/>
  <c r="O173" i="39" s="1"/>
  <c r="P167" i="39"/>
  <c r="P173" i="39" s="1"/>
  <c r="Q167" i="39"/>
  <c r="Q173" i="39" s="1"/>
  <c r="R167" i="39"/>
  <c r="R173" i="39" s="1"/>
  <c r="S167" i="39"/>
  <c r="S173" i="39" s="1"/>
  <c r="T167" i="39"/>
  <c r="T173" i="39" s="1"/>
  <c r="U167" i="39"/>
  <c r="U173" i="39" s="1"/>
  <c r="V167" i="39"/>
  <c r="V173" i="39" s="1"/>
  <c r="W167" i="39"/>
  <c r="W173" i="39" s="1"/>
  <c r="X167" i="39"/>
  <c r="X173" i="39" s="1"/>
  <c r="Y167" i="39"/>
  <c r="Y173" i="39" s="1"/>
  <c r="M168" i="39"/>
  <c r="M174" i="39" s="1"/>
  <c r="N168" i="39"/>
  <c r="N174" i="39" s="1"/>
  <c r="O168" i="39"/>
  <c r="O174" i="39" s="1"/>
  <c r="P168" i="39"/>
  <c r="P174" i="39" s="1"/>
  <c r="Q168" i="39"/>
  <c r="Q174" i="39" s="1"/>
  <c r="R168" i="39"/>
  <c r="R174" i="39" s="1"/>
  <c r="S168" i="39"/>
  <c r="S174" i="39" s="1"/>
  <c r="T168" i="39"/>
  <c r="T174" i="39" s="1"/>
  <c r="U168" i="39"/>
  <c r="U174" i="39" s="1"/>
  <c r="V168" i="39"/>
  <c r="V174" i="39" s="1"/>
  <c r="W168" i="39"/>
  <c r="W174" i="39" s="1"/>
  <c r="X168" i="39"/>
  <c r="X174" i="39" s="1"/>
  <c r="Y168" i="39"/>
  <c r="Y174" i="39" s="1"/>
  <c r="M169" i="39"/>
  <c r="M175" i="39" s="1"/>
  <c r="N169" i="39"/>
  <c r="N175" i="39" s="1"/>
  <c r="O169" i="39"/>
  <c r="O175" i="39" s="1"/>
  <c r="P169" i="39"/>
  <c r="P175" i="39" s="1"/>
  <c r="Q169" i="39"/>
  <c r="Q175" i="39" s="1"/>
  <c r="R169" i="39"/>
  <c r="R175" i="39" s="1"/>
  <c r="S169" i="39"/>
  <c r="S175" i="39" s="1"/>
  <c r="T169" i="39"/>
  <c r="T175" i="39" s="1"/>
  <c r="U169" i="39"/>
  <c r="U175" i="39" s="1"/>
  <c r="V169" i="39"/>
  <c r="V175" i="39" s="1"/>
  <c r="W169" i="39"/>
  <c r="W175" i="39" s="1"/>
  <c r="X169" i="39"/>
  <c r="X175" i="39" s="1"/>
  <c r="Y169" i="39"/>
  <c r="Y175" i="39" s="1"/>
  <c r="L169" i="39"/>
  <c r="L175" i="39" s="1"/>
  <c r="L168" i="39"/>
  <c r="L174" i="39" s="1"/>
  <c r="L167" i="39"/>
  <c r="L173" i="39" s="1"/>
  <c r="G73" i="46" l="1"/>
  <c r="G77" i="46" s="1"/>
  <c r="G141" i="41"/>
  <c r="AA141" i="41" s="1"/>
  <c r="AS141" i="41" s="1"/>
  <c r="G73" i="41"/>
  <c r="I73" i="41" s="1"/>
  <c r="Y141" i="41"/>
  <c r="AG137" i="39"/>
  <c r="M137" i="39"/>
  <c r="AM137" i="39"/>
  <c r="S137" i="39"/>
  <c r="W144" i="39"/>
  <c r="AQ144" i="39" s="1"/>
  <c r="AI137" i="39"/>
  <c r="O137" i="39"/>
  <c r="AK137" i="39"/>
  <c r="Q137" i="39"/>
  <c r="AE137" i="39"/>
  <c r="K137" i="39"/>
  <c r="AY77" i="40"/>
  <c r="AY77" i="45"/>
  <c r="AS145" i="39"/>
  <c r="I71" i="41"/>
  <c r="AV71" i="41"/>
  <c r="BL59" i="45"/>
  <c r="BP59" i="45"/>
  <c r="BR59" i="45"/>
  <c r="BN59" i="45"/>
  <c r="BT59" i="45"/>
  <c r="BL54" i="40"/>
  <c r="BL65" i="40" s="1"/>
  <c r="BP54" i="40"/>
  <c r="BP65" i="40" s="1"/>
  <c r="BN54" i="40"/>
  <c r="BR54" i="40"/>
  <c r="BR65" i="40" s="1"/>
  <c r="BT54" i="40"/>
  <c r="BT65" i="40" s="1"/>
  <c r="BT66" i="45"/>
  <c r="BL66" i="45"/>
  <c r="BR66" i="45"/>
  <c r="BP66" i="45"/>
  <c r="BN66" i="45"/>
  <c r="BP54" i="45"/>
  <c r="AY65" i="45"/>
  <c r="BR54" i="45"/>
  <c r="BL54" i="45"/>
  <c r="BT54" i="45"/>
  <c r="BN54" i="45"/>
  <c r="BP58" i="45"/>
  <c r="BR58" i="45"/>
  <c r="BT58" i="45"/>
  <c r="BN58" i="45"/>
  <c r="BL58" i="45"/>
  <c r="BP60" i="45"/>
  <c r="BN60" i="45"/>
  <c r="BR60" i="45"/>
  <c r="BT60" i="45"/>
  <c r="BL60" i="45"/>
  <c r="BT61" i="45"/>
  <c r="BL61" i="45"/>
  <c r="BR61" i="45"/>
  <c r="BP61" i="45"/>
  <c r="BN61" i="45"/>
  <c r="G46" i="51"/>
  <c r="O45" i="51"/>
  <c r="N45" i="51"/>
  <c r="J45" i="51"/>
  <c r="O44" i="51"/>
  <c r="N44" i="51"/>
  <c r="L44" i="51"/>
  <c r="K44" i="51"/>
  <c r="J44" i="51"/>
  <c r="O43" i="51"/>
  <c r="N43" i="51"/>
  <c r="J43" i="51"/>
  <c r="O42" i="51"/>
  <c r="N42" i="51"/>
  <c r="J42" i="51"/>
  <c r="O41" i="51"/>
  <c r="N41" i="51"/>
  <c r="J41" i="51"/>
  <c r="O40" i="51"/>
  <c r="N40" i="51"/>
  <c r="J40" i="51"/>
  <c r="O39" i="51"/>
  <c r="N39" i="51"/>
  <c r="L39" i="51"/>
  <c r="K39" i="51"/>
  <c r="J39" i="51"/>
  <c r="I39" i="51"/>
  <c r="H39" i="51"/>
  <c r="O38" i="51"/>
  <c r="N38" i="51"/>
  <c r="L38" i="51"/>
  <c r="K38" i="51"/>
  <c r="J38" i="51"/>
  <c r="I38" i="51"/>
  <c r="H38" i="51"/>
  <c r="O37" i="51"/>
  <c r="N37" i="51"/>
  <c r="L37" i="51"/>
  <c r="K37" i="51"/>
  <c r="J37" i="51"/>
  <c r="I37" i="51"/>
  <c r="H37" i="51"/>
  <c r="O36" i="51"/>
  <c r="N36" i="51"/>
  <c r="L36" i="51"/>
  <c r="K36" i="51"/>
  <c r="J36" i="51"/>
  <c r="I36" i="51"/>
  <c r="H36" i="51"/>
  <c r="O35" i="51"/>
  <c r="N35" i="51"/>
  <c r="J35" i="51"/>
  <c r="O34" i="51"/>
  <c r="N34" i="51"/>
  <c r="J34" i="51"/>
  <c r="O33" i="51"/>
  <c r="N33" i="51"/>
  <c r="J33" i="51"/>
  <c r="O32" i="51"/>
  <c r="N32" i="51"/>
  <c r="J32" i="51"/>
  <c r="O31" i="51"/>
  <c r="N31" i="51"/>
  <c r="J31" i="51"/>
  <c r="O30" i="51"/>
  <c r="N30" i="51"/>
  <c r="J30" i="51"/>
  <c r="O29" i="51"/>
  <c r="N29" i="51"/>
  <c r="J29" i="51"/>
  <c r="O28" i="51"/>
  <c r="N28" i="51"/>
  <c r="J28" i="51"/>
  <c r="O27" i="51"/>
  <c r="N27" i="51"/>
  <c r="J27" i="51"/>
  <c r="O26" i="51"/>
  <c r="N26" i="51"/>
  <c r="J26" i="51"/>
  <c r="O25" i="51"/>
  <c r="N25" i="51"/>
  <c r="J25" i="51"/>
  <c r="O24" i="51"/>
  <c r="N24" i="51"/>
  <c r="J24" i="51"/>
  <c r="O23" i="51"/>
  <c r="N23" i="51"/>
  <c r="J23" i="51"/>
  <c r="O22" i="51"/>
  <c r="N22" i="51"/>
  <c r="L22" i="51"/>
  <c r="K22" i="51"/>
  <c r="J22" i="51"/>
  <c r="I22" i="51"/>
  <c r="H22" i="51"/>
  <c r="O21" i="51"/>
  <c r="N21" i="51"/>
  <c r="J21" i="51"/>
  <c r="O20" i="51"/>
  <c r="N20" i="51"/>
  <c r="L20" i="51"/>
  <c r="K20" i="51"/>
  <c r="J20" i="51"/>
  <c r="I20" i="51"/>
  <c r="H20" i="51"/>
  <c r="O19" i="51"/>
  <c r="N19" i="51"/>
  <c r="L19" i="51"/>
  <c r="K19" i="51"/>
  <c r="J19" i="51"/>
  <c r="I19" i="51"/>
  <c r="H19" i="51"/>
  <c r="O18" i="51"/>
  <c r="N18" i="51"/>
  <c r="J18" i="51"/>
  <c r="O17" i="51"/>
  <c r="N17" i="51"/>
  <c r="J17" i="51"/>
  <c r="O16" i="51"/>
  <c r="N16" i="51"/>
  <c r="J16" i="51"/>
  <c r="O15" i="51"/>
  <c r="N15" i="51"/>
  <c r="J15" i="51"/>
  <c r="O14" i="51"/>
  <c r="N14" i="51"/>
  <c r="J14" i="51"/>
  <c r="O13" i="51"/>
  <c r="N13" i="51"/>
  <c r="J13" i="51"/>
  <c r="O12" i="51"/>
  <c r="N12" i="51"/>
  <c r="J12" i="51"/>
  <c r="O11" i="51"/>
  <c r="N11" i="51"/>
  <c r="J11" i="51"/>
  <c r="O10" i="51"/>
  <c r="N10" i="51"/>
  <c r="J10" i="51"/>
  <c r="O9" i="51"/>
  <c r="N9" i="51"/>
  <c r="J9" i="51"/>
  <c r="O8" i="51"/>
  <c r="N8" i="51"/>
  <c r="J8" i="51"/>
  <c r="O7" i="51"/>
  <c r="J7" i="51"/>
  <c r="I73" i="46" l="1"/>
  <c r="I77" i="46" s="1"/>
  <c r="AV73" i="46"/>
  <c r="AV77" i="46" s="1"/>
  <c r="G142" i="46" s="1"/>
  <c r="AA142" i="46" s="1"/>
  <c r="G77" i="41"/>
  <c r="I77" i="41"/>
  <c r="AV73" i="41"/>
  <c r="AV77" i="41" s="1"/>
  <c r="BR65" i="45"/>
  <c r="BT65" i="45"/>
  <c r="BP65" i="45"/>
  <c r="BL65" i="45"/>
  <c r="BN65" i="45"/>
  <c r="AT84" i="45"/>
  <c r="AS84" i="45"/>
  <c r="AQ84" i="45"/>
  <c r="AQ84" i="46" s="1"/>
  <c r="AR84" i="46" s="1"/>
  <c r="AP84" i="45"/>
  <c r="AN84" i="45"/>
  <c r="AM84" i="45"/>
  <c r="AK84" i="45"/>
  <c r="AK84" i="46" s="1"/>
  <c r="AL84" i="46" s="1"/>
  <c r="AJ84" i="45"/>
  <c r="AH84" i="45"/>
  <c r="AH84" i="46" s="1"/>
  <c r="AG84" i="46"/>
  <c r="AE84" i="45"/>
  <c r="AE84" i="46" s="1"/>
  <c r="AF84" i="46" s="1"/>
  <c r="BB84" i="46" s="1"/>
  <c r="AD84" i="45"/>
  <c r="AB84" i="45"/>
  <c r="AA84" i="45"/>
  <c r="Y84" i="45"/>
  <c r="Y84" i="46" s="1"/>
  <c r="X84" i="45"/>
  <c r="X84" i="46" s="1"/>
  <c r="V84" i="45"/>
  <c r="V84" i="46" s="1"/>
  <c r="U84" i="45"/>
  <c r="T84" i="45"/>
  <c r="T84" i="46" s="1"/>
  <c r="S84" i="45"/>
  <c r="Q84" i="45"/>
  <c r="P84" i="45"/>
  <c r="N84" i="45"/>
  <c r="M84" i="45"/>
  <c r="K84" i="45"/>
  <c r="J84" i="45"/>
  <c r="H84" i="45"/>
  <c r="AT83" i="45"/>
  <c r="AS83" i="45"/>
  <c r="AQ83" i="45"/>
  <c r="AQ83" i="46" s="1"/>
  <c r="AR83" i="46" s="1"/>
  <c r="AP83" i="45"/>
  <c r="AN83" i="45"/>
  <c r="AM83" i="45"/>
  <c r="AK83" i="45"/>
  <c r="AK83" i="46" s="1"/>
  <c r="AL83" i="46" s="1"/>
  <c r="AJ83" i="45"/>
  <c r="AH83" i="45"/>
  <c r="AH83" i="46" s="1"/>
  <c r="AG83" i="46"/>
  <c r="AE83" i="45"/>
  <c r="AE83" i="46" s="1"/>
  <c r="AF83" i="46" s="1"/>
  <c r="BB83" i="46" s="1"/>
  <c r="AD83" i="45"/>
  <c r="AB83" i="45"/>
  <c r="AA83" i="45"/>
  <c r="Y83" i="45"/>
  <c r="Y83" i="46" s="1"/>
  <c r="X83" i="45"/>
  <c r="X83" i="46" s="1"/>
  <c r="V83" i="45"/>
  <c r="V83" i="46" s="1"/>
  <c r="U83" i="45"/>
  <c r="T83" i="45"/>
  <c r="T83" i="46" s="1"/>
  <c r="S83" i="45"/>
  <c r="Q83" i="45"/>
  <c r="P83" i="45"/>
  <c r="N83" i="45"/>
  <c r="M83" i="45"/>
  <c r="K83" i="45"/>
  <c r="J83" i="45"/>
  <c r="H83" i="45"/>
  <c r="AT82" i="45"/>
  <c r="AS82" i="45"/>
  <c r="AQ82" i="45"/>
  <c r="AQ82" i="46" s="1"/>
  <c r="AP82" i="45"/>
  <c r="AN82" i="45"/>
  <c r="AM82" i="45"/>
  <c r="AK82" i="45"/>
  <c r="AK82" i="46" s="1"/>
  <c r="AL82" i="46" s="1"/>
  <c r="AJ82" i="45"/>
  <c r="AH82" i="45"/>
  <c r="AH82" i="46" s="1"/>
  <c r="AG82" i="46"/>
  <c r="AE82" i="45"/>
  <c r="AE82" i="46" s="1"/>
  <c r="AD82" i="45"/>
  <c r="AB82" i="45"/>
  <c r="AA82" i="45"/>
  <c r="Y82" i="45"/>
  <c r="Y82" i="46" s="1"/>
  <c r="X82" i="45"/>
  <c r="X82" i="46" s="1"/>
  <c r="V82" i="45"/>
  <c r="V82" i="46" s="1"/>
  <c r="U82" i="45"/>
  <c r="T82" i="45"/>
  <c r="T82" i="46" s="1"/>
  <c r="S82" i="45"/>
  <c r="Q82" i="45"/>
  <c r="P82" i="45"/>
  <c r="N82" i="45"/>
  <c r="M82" i="45"/>
  <c r="K82" i="45"/>
  <c r="J82" i="45"/>
  <c r="H82" i="45"/>
  <c r="I82" i="45" s="1"/>
  <c r="AT81" i="45"/>
  <c r="AS81" i="45"/>
  <c r="AQ81" i="45"/>
  <c r="AP81" i="45"/>
  <c r="AN81" i="45"/>
  <c r="AM81" i="45"/>
  <c r="AK81" i="45"/>
  <c r="AK81" i="46" s="1"/>
  <c r="AL81" i="46" s="1"/>
  <c r="AJ81" i="45"/>
  <c r="AH81" i="45"/>
  <c r="AH81" i="46" s="1"/>
  <c r="AG81" i="46"/>
  <c r="AE81" i="45"/>
  <c r="AD81" i="45"/>
  <c r="AB81" i="45"/>
  <c r="AA81" i="45"/>
  <c r="Y81" i="45"/>
  <c r="Y81" i="46" s="1"/>
  <c r="X81" i="45"/>
  <c r="X81" i="46" s="1"/>
  <c r="V81" i="45"/>
  <c r="V81" i="46" s="1"/>
  <c r="U81" i="45"/>
  <c r="T81" i="45"/>
  <c r="T81" i="46" s="1"/>
  <c r="S81" i="45"/>
  <c r="Q81" i="45"/>
  <c r="P81" i="45"/>
  <c r="N81" i="45"/>
  <c r="M81" i="45"/>
  <c r="K81" i="45"/>
  <c r="J81" i="45"/>
  <c r="H81" i="45"/>
  <c r="AT80" i="45"/>
  <c r="AS80" i="45"/>
  <c r="AQ80" i="45"/>
  <c r="AP80" i="45"/>
  <c r="AN80" i="45"/>
  <c r="AM80" i="45"/>
  <c r="AK80" i="45"/>
  <c r="AK80" i="46" s="1"/>
  <c r="AJ80" i="45"/>
  <c r="AH80" i="45"/>
  <c r="AE80" i="45"/>
  <c r="AD80" i="45"/>
  <c r="AB80" i="45"/>
  <c r="AA80" i="45"/>
  <c r="Y80" i="45"/>
  <c r="Y80" i="46" s="1"/>
  <c r="X80" i="45"/>
  <c r="X80" i="46" s="1"/>
  <c r="V80" i="45"/>
  <c r="V80" i="46" s="1"/>
  <c r="U80" i="45"/>
  <c r="T80" i="45"/>
  <c r="T80" i="46" s="1"/>
  <c r="S80" i="45"/>
  <c r="Q80" i="45"/>
  <c r="P80" i="45"/>
  <c r="N80" i="45"/>
  <c r="M80" i="45"/>
  <c r="K80" i="45"/>
  <c r="J80" i="45"/>
  <c r="H80" i="45"/>
  <c r="AT79" i="45"/>
  <c r="AS79" i="45"/>
  <c r="AQ79" i="45"/>
  <c r="AP79" i="45"/>
  <c r="AN79" i="45"/>
  <c r="AM79" i="45"/>
  <c r="AK79" i="45"/>
  <c r="AJ79" i="45"/>
  <c r="AH79" i="45"/>
  <c r="AG85" i="45"/>
  <c r="AE79" i="45"/>
  <c r="AD79" i="45"/>
  <c r="AB79" i="45"/>
  <c r="AA79" i="45"/>
  <c r="Y79" i="45"/>
  <c r="Y79" i="46" s="1"/>
  <c r="X79" i="45"/>
  <c r="V79" i="45"/>
  <c r="V79" i="46" s="1"/>
  <c r="U79" i="45"/>
  <c r="T79" i="45"/>
  <c r="S79" i="45"/>
  <c r="Q79" i="45"/>
  <c r="P79" i="45"/>
  <c r="N79" i="45"/>
  <c r="M79" i="45"/>
  <c r="K79" i="45"/>
  <c r="J79" i="45"/>
  <c r="H79" i="45"/>
  <c r="G85" i="45"/>
  <c r="AT52" i="45"/>
  <c r="AS52" i="45"/>
  <c r="AQ52" i="45"/>
  <c r="AP52" i="45"/>
  <c r="AN52" i="45"/>
  <c r="AM52" i="45"/>
  <c r="AK52" i="45"/>
  <c r="AJ52" i="45"/>
  <c r="AH52" i="45"/>
  <c r="AE52" i="45"/>
  <c r="AD52" i="45"/>
  <c r="AB52" i="45"/>
  <c r="AA52" i="45"/>
  <c r="Y52" i="45"/>
  <c r="X52" i="45"/>
  <c r="V52" i="45"/>
  <c r="U52" i="45"/>
  <c r="T52" i="45"/>
  <c r="S52" i="45"/>
  <c r="Q52" i="45"/>
  <c r="P52" i="45"/>
  <c r="N52" i="45"/>
  <c r="M52" i="45"/>
  <c r="K52" i="45"/>
  <c r="J52" i="45"/>
  <c r="H52" i="45"/>
  <c r="AT51" i="45"/>
  <c r="AS51" i="45"/>
  <c r="AQ51" i="45"/>
  <c r="AP51" i="45"/>
  <c r="AN51" i="45"/>
  <c r="AM51" i="45"/>
  <c r="AK51" i="45"/>
  <c r="AJ51" i="45"/>
  <c r="AH51" i="45"/>
  <c r="AE51" i="45"/>
  <c r="AD51" i="45"/>
  <c r="AB51" i="45"/>
  <c r="AA51" i="45"/>
  <c r="Y51" i="45"/>
  <c r="X51" i="45"/>
  <c r="V51" i="45"/>
  <c r="U51" i="45"/>
  <c r="T51" i="45"/>
  <c r="S51" i="45"/>
  <c r="Q51" i="45"/>
  <c r="P51" i="45"/>
  <c r="N51" i="45"/>
  <c r="M51" i="45"/>
  <c r="K51" i="45"/>
  <c r="J51" i="45"/>
  <c r="H51" i="45"/>
  <c r="AT50" i="45"/>
  <c r="AS50" i="45"/>
  <c r="AQ50" i="45"/>
  <c r="AP50" i="45"/>
  <c r="AN50" i="45"/>
  <c r="AM50" i="45"/>
  <c r="AK50" i="45"/>
  <c r="AJ50" i="45"/>
  <c r="AH50" i="45"/>
  <c r="AE50" i="45"/>
  <c r="AD50" i="45"/>
  <c r="AB50" i="45"/>
  <c r="AA50" i="45"/>
  <c r="Y50" i="45"/>
  <c r="X50" i="45"/>
  <c r="V50" i="45"/>
  <c r="U50" i="45"/>
  <c r="T50" i="45"/>
  <c r="S50" i="45"/>
  <c r="Q50" i="45"/>
  <c r="P50" i="45"/>
  <c r="N50" i="45"/>
  <c r="M50" i="45"/>
  <c r="K50" i="45"/>
  <c r="J50" i="45"/>
  <c r="H50" i="45"/>
  <c r="AT49" i="45"/>
  <c r="AS49" i="45"/>
  <c r="AQ49" i="45"/>
  <c r="AP49" i="45"/>
  <c r="AN49" i="45"/>
  <c r="AM49" i="45"/>
  <c r="AK49" i="45"/>
  <c r="AJ49" i="45"/>
  <c r="AH49" i="45"/>
  <c r="AE49" i="45"/>
  <c r="AD49" i="45"/>
  <c r="AB49" i="45"/>
  <c r="AA49" i="45"/>
  <c r="Y49" i="45"/>
  <c r="X49" i="45"/>
  <c r="V49" i="45"/>
  <c r="U49" i="45"/>
  <c r="T49" i="45"/>
  <c r="S49" i="45"/>
  <c r="Q49" i="45"/>
  <c r="P49" i="45"/>
  <c r="N49" i="45"/>
  <c r="M49" i="45"/>
  <c r="K49" i="45"/>
  <c r="J49" i="45"/>
  <c r="H49" i="45"/>
  <c r="AT48" i="45"/>
  <c r="AS48" i="45"/>
  <c r="AQ48" i="45"/>
  <c r="AP48" i="45"/>
  <c r="AN48" i="45"/>
  <c r="AM48" i="45"/>
  <c r="AK48" i="45"/>
  <c r="AJ48" i="45"/>
  <c r="AH48" i="45"/>
  <c r="AE48" i="45"/>
  <c r="AD48" i="45"/>
  <c r="AB48" i="45"/>
  <c r="AA48" i="45"/>
  <c r="Y48" i="45"/>
  <c r="X48" i="45"/>
  <c r="V48" i="45"/>
  <c r="U48" i="45"/>
  <c r="T48" i="45"/>
  <c r="S48" i="45"/>
  <c r="Q48" i="45"/>
  <c r="P48" i="45"/>
  <c r="N48" i="45"/>
  <c r="M48" i="45"/>
  <c r="K48" i="45"/>
  <c r="J48" i="45"/>
  <c r="H48" i="45"/>
  <c r="AT47" i="45"/>
  <c r="AS47" i="45"/>
  <c r="AQ47" i="45"/>
  <c r="AP47" i="45"/>
  <c r="AN47" i="45"/>
  <c r="AM47" i="45"/>
  <c r="AK47" i="45"/>
  <c r="AJ47" i="45"/>
  <c r="AH47" i="45"/>
  <c r="AE47" i="45"/>
  <c r="AD47" i="45"/>
  <c r="AB47" i="45"/>
  <c r="AA47" i="45"/>
  <c r="Y47" i="45"/>
  <c r="X47" i="45"/>
  <c r="V47" i="45"/>
  <c r="U47" i="45"/>
  <c r="T47" i="45"/>
  <c r="S47" i="45"/>
  <c r="Q47" i="45"/>
  <c r="P47" i="45"/>
  <c r="N47" i="45"/>
  <c r="M47" i="45"/>
  <c r="K47" i="45"/>
  <c r="J47" i="45"/>
  <c r="H47" i="45"/>
  <c r="G53" i="45"/>
  <c r="AT44" i="45"/>
  <c r="AS44" i="45"/>
  <c r="AQ44" i="45"/>
  <c r="AP44" i="45"/>
  <c r="AN44" i="45"/>
  <c r="AM44" i="45"/>
  <c r="AK44" i="45"/>
  <c r="AJ44" i="45"/>
  <c r="AH44" i="45"/>
  <c r="AH44" i="46" s="1"/>
  <c r="AG44" i="46"/>
  <c r="AE44" i="45"/>
  <c r="AE44" i="46" s="1"/>
  <c r="AD44" i="45"/>
  <c r="AB44" i="45"/>
  <c r="AA44" i="45"/>
  <c r="Y44" i="45"/>
  <c r="Y44" i="46" s="1"/>
  <c r="X44" i="45"/>
  <c r="X44" i="46" s="1"/>
  <c r="V44" i="45"/>
  <c r="U44" i="45"/>
  <c r="T44" i="45"/>
  <c r="S44" i="45"/>
  <c r="Q44" i="45"/>
  <c r="P44" i="45"/>
  <c r="N44" i="45"/>
  <c r="M44" i="45"/>
  <c r="K44" i="45"/>
  <c r="J44" i="45"/>
  <c r="H44" i="45"/>
  <c r="AT43" i="45"/>
  <c r="AS43" i="45"/>
  <c r="AQ43" i="45"/>
  <c r="AP43" i="45"/>
  <c r="AN43" i="45"/>
  <c r="AM43" i="45"/>
  <c r="AK43" i="45"/>
  <c r="AK43" i="46" s="1"/>
  <c r="AL43" i="46" s="1"/>
  <c r="AJ43" i="45"/>
  <c r="AH43" i="45"/>
  <c r="AH43" i="46" s="1"/>
  <c r="AG43" i="46"/>
  <c r="AE43" i="45"/>
  <c r="AD43" i="45"/>
  <c r="AB43" i="45"/>
  <c r="AA43" i="45"/>
  <c r="Y43" i="45"/>
  <c r="Y43" i="46" s="1"/>
  <c r="X43" i="45"/>
  <c r="X43" i="46" s="1"/>
  <c r="V43" i="45"/>
  <c r="V43" i="46" s="1"/>
  <c r="U43" i="45"/>
  <c r="T43" i="45"/>
  <c r="T43" i="46" s="1"/>
  <c r="S43" i="45"/>
  <c r="Q43" i="45"/>
  <c r="P43" i="45"/>
  <c r="N43" i="45"/>
  <c r="M43" i="45"/>
  <c r="K43" i="45"/>
  <c r="J43" i="45"/>
  <c r="H43" i="45"/>
  <c r="AT42" i="45"/>
  <c r="AS42" i="45"/>
  <c r="AQ42" i="45"/>
  <c r="AP42" i="45"/>
  <c r="AN42" i="45"/>
  <c r="AM42" i="45"/>
  <c r="AK42" i="45"/>
  <c r="AK42" i="46" s="1"/>
  <c r="AL42" i="46" s="1"/>
  <c r="AJ42" i="45"/>
  <c r="AH42" i="45"/>
  <c r="AH42" i="46" s="1"/>
  <c r="AG42" i="46"/>
  <c r="AE42" i="45"/>
  <c r="AD42" i="45"/>
  <c r="AB42" i="45"/>
  <c r="AA42" i="45"/>
  <c r="Y42" i="45"/>
  <c r="Y42" i="46" s="1"/>
  <c r="X42" i="45"/>
  <c r="X42" i="46" s="1"/>
  <c r="V42" i="45"/>
  <c r="V42" i="46" s="1"/>
  <c r="U42" i="45"/>
  <c r="T42" i="45"/>
  <c r="T42" i="46" s="1"/>
  <c r="S42" i="45"/>
  <c r="Q42" i="45"/>
  <c r="P42" i="45"/>
  <c r="N42" i="45"/>
  <c r="M42" i="45"/>
  <c r="K42" i="45"/>
  <c r="J42" i="45"/>
  <c r="H42" i="45"/>
  <c r="AT41" i="45"/>
  <c r="AS41" i="45"/>
  <c r="AQ41" i="45"/>
  <c r="AP41" i="45"/>
  <c r="AN41" i="45"/>
  <c r="AM41" i="45"/>
  <c r="AK41" i="45"/>
  <c r="AK41" i="46" s="1"/>
  <c r="AL41" i="46" s="1"/>
  <c r="AJ41" i="45"/>
  <c r="AH41" i="45"/>
  <c r="AE41" i="45"/>
  <c r="AD41" i="45"/>
  <c r="AB41" i="45"/>
  <c r="AA41" i="45"/>
  <c r="Y41" i="45"/>
  <c r="Y41" i="46" s="1"/>
  <c r="X41" i="45"/>
  <c r="X41" i="46" s="1"/>
  <c r="V41" i="45"/>
  <c r="V41" i="46" s="1"/>
  <c r="U41" i="45"/>
  <c r="T41" i="45"/>
  <c r="T41" i="46" s="1"/>
  <c r="S41" i="45"/>
  <c r="Q41" i="45"/>
  <c r="P41" i="45"/>
  <c r="N41" i="45"/>
  <c r="M41" i="45"/>
  <c r="K41" i="45"/>
  <c r="J41" i="45"/>
  <c r="H41" i="45"/>
  <c r="AT40" i="45"/>
  <c r="AS40" i="45"/>
  <c r="AQ40" i="45"/>
  <c r="AP40" i="45"/>
  <c r="AN40" i="45"/>
  <c r="AM40" i="45"/>
  <c r="AK40" i="45"/>
  <c r="AK40" i="46" s="1"/>
  <c r="AJ40" i="45"/>
  <c r="AH40" i="45"/>
  <c r="AE40" i="45"/>
  <c r="AD40" i="45"/>
  <c r="AB40" i="45"/>
  <c r="AA40" i="45"/>
  <c r="Y40" i="45"/>
  <c r="Y40" i="46" s="1"/>
  <c r="X40" i="45"/>
  <c r="X40" i="46" s="1"/>
  <c r="V40" i="45"/>
  <c r="V40" i="46" s="1"/>
  <c r="U40" i="45"/>
  <c r="T40" i="45"/>
  <c r="T40" i="46" s="1"/>
  <c r="S40" i="45"/>
  <c r="Q40" i="45"/>
  <c r="P40" i="45"/>
  <c r="N40" i="45"/>
  <c r="M40" i="45"/>
  <c r="K40" i="45"/>
  <c r="J40" i="45"/>
  <c r="H40" i="45"/>
  <c r="AT39" i="45"/>
  <c r="AS39" i="45"/>
  <c r="AQ39" i="45"/>
  <c r="AP39" i="45"/>
  <c r="AN39" i="45"/>
  <c r="AM39" i="45"/>
  <c r="AK39" i="45"/>
  <c r="AJ39" i="45"/>
  <c r="AH39" i="45"/>
  <c r="AE39" i="45"/>
  <c r="AD39" i="45"/>
  <c r="AB39" i="45"/>
  <c r="AA39" i="45"/>
  <c r="Y39" i="45"/>
  <c r="Y39" i="46" s="1"/>
  <c r="X39" i="45"/>
  <c r="X39" i="46" s="1"/>
  <c r="V39" i="45"/>
  <c r="U39" i="45"/>
  <c r="T39" i="45"/>
  <c r="S39" i="45"/>
  <c r="Q39" i="45"/>
  <c r="P39" i="45"/>
  <c r="N39" i="45"/>
  <c r="M39" i="45"/>
  <c r="K39" i="45"/>
  <c r="J39" i="45"/>
  <c r="H39" i="45"/>
  <c r="AT38" i="45"/>
  <c r="AS38" i="45"/>
  <c r="AQ38" i="45"/>
  <c r="AP38" i="45"/>
  <c r="AN38" i="45"/>
  <c r="AM38" i="45"/>
  <c r="AK38" i="45"/>
  <c r="AJ38" i="45"/>
  <c r="AH38" i="45"/>
  <c r="AE38" i="45"/>
  <c r="AD38" i="45"/>
  <c r="AB38" i="45"/>
  <c r="AA38" i="45"/>
  <c r="Y38" i="45"/>
  <c r="Y38" i="46" s="1"/>
  <c r="X38" i="45"/>
  <c r="X38" i="46" s="1"/>
  <c r="V38" i="45"/>
  <c r="U38" i="45"/>
  <c r="T38" i="45"/>
  <c r="S38" i="45"/>
  <c r="Q38" i="45"/>
  <c r="P38" i="45"/>
  <c r="N38" i="45"/>
  <c r="M38" i="45"/>
  <c r="K38" i="45"/>
  <c r="J38" i="45"/>
  <c r="H38" i="45"/>
  <c r="AT37" i="45"/>
  <c r="AS37" i="45"/>
  <c r="AQ37" i="45"/>
  <c r="AP37" i="45"/>
  <c r="AN37" i="45"/>
  <c r="AM37" i="45"/>
  <c r="AK37" i="45"/>
  <c r="AJ37" i="45"/>
  <c r="AH37" i="45"/>
  <c r="AE37" i="45"/>
  <c r="AD37" i="45"/>
  <c r="AB37" i="45"/>
  <c r="AA37" i="45"/>
  <c r="Y37" i="45"/>
  <c r="Y37" i="46" s="1"/>
  <c r="X37" i="45"/>
  <c r="X37" i="46" s="1"/>
  <c r="V37" i="45"/>
  <c r="U37" i="45"/>
  <c r="T37" i="45"/>
  <c r="S37" i="45"/>
  <c r="Q37" i="45"/>
  <c r="P37" i="45"/>
  <c r="N37" i="45"/>
  <c r="M37" i="45"/>
  <c r="K37" i="45"/>
  <c r="J37" i="45"/>
  <c r="H37" i="45"/>
  <c r="AT36" i="45"/>
  <c r="AS36" i="45"/>
  <c r="AQ36" i="45"/>
  <c r="AP36" i="45"/>
  <c r="AN36" i="45"/>
  <c r="AM36" i="45"/>
  <c r="AK36" i="45"/>
  <c r="AJ36" i="45"/>
  <c r="AH36" i="45"/>
  <c r="AE36" i="45"/>
  <c r="AD36" i="45"/>
  <c r="AB36" i="45"/>
  <c r="AA36" i="45"/>
  <c r="Y36" i="45"/>
  <c r="Y36" i="46" s="1"/>
  <c r="X36" i="45"/>
  <c r="X36" i="46" s="1"/>
  <c r="V36" i="45"/>
  <c r="U36" i="45"/>
  <c r="T36" i="45"/>
  <c r="S36" i="45"/>
  <c r="Q36" i="45"/>
  <c r="P36" i="45"/>
  <c r="N36" i="45"/>
  <c r="M36" i="45"/>
  <c r="K36" i="45"/>
  <c r="J36" i="45"/>
  <c r="H36" i="45"/>
  <c r="AT35" i="45"/>
  <c r="AS35" i="45"/>
  <c r="AQ35" i="45"/>
  <c r="AP35" i="45"/>
  <c r="AN35" i="45"/>
  <c r="AM35" i="45"/>
  <c r="AK35" i="45"/>
  <c r="AJ35" i="45"/>
  <c r="AH35" i="45"/>
  <c r="AE35" i="45"/>
  <c r="AD35" i="45"/>
  <c r="AB35" i="45"/>
  <c r="AA35" i="45"/>
  <c r="Y35" i="45"/>
  <c r="Y35" i="46" s="1"/>
  <c r="X35" i="45"/>
  <c r="X35" i="46" s="1"/>
  <c r="V35" i="45"/>
  <c r="U35" i="45"/>
  <c r="T35" i="45"/>
  <c r="S35" i="45"/>
  <c r="Q35" i="45"/>
  <c r="P35" i="45"/>
  <c r="N35" i="45"/>
  <c r="M35" i="45"/>
  <c r="K35" i="45"/>
  <c r="J35" i="45"/>
  <c r="H35" i="45"/>
  <c r="AT34" i="45"/>
  <c r="AS34" i="45"/>
  <c r="AQ34" i="45"/>
  <c r="AP34" i="45"/>
  <c r="AN34" i="45"/>
  <c r="AM34" i="45"/>
  <c r="AK34" i="45"/>
  <c r="AJ34" i="45"/>
  <c r="AH34" i="45"/>
  <c r="AE34" i="45"/>
  <c r="AD34" i="45"/>
  <c r="AB34" i="45"/>
  <c r="AA34" i="45"/>
  <c r="Y34" i="45"/>
  <c r="Y34" i="46" s="1"/>
  <c r="X34" i="45"/>
  <c r="X34" i="46" s="1"/>
  <c r="V34" i="45"/>
  <c r="U34" i="45"/>
  <c r="T34" i="45"/>
  <c r="S34" i="45"/>
  <c r="Q34" i="45"/>
  <c r="P34" i="45"/>
  <c r="N34" i="45"/>
  <c r="M34" i="45"/>
  <c r="K34" i="45"/>
  <c r="J34" i="45"/>
  <c r="H34" i="45"/>
  <c r="G45" i="45"/>
  <c r="AT32" i="45"/>
  <c r="AS32" i="45"/>
  <c r="AQ32" i="45"/>
  <c r="AQ32" i="46" s="1"/>
  <c r="AR32" i="46" s="1"/>
  <c r="AP32" i="45"/>
  <c r="AN32" i="45"/>
  <c r="AM32" i="45"/>
  <c r="AK32" i="45"/>
  <c r="AJ32" i="45"/>
  <c r="AH32" i="45"/>
  <c r="AH32" i="46" s="1"/>
  <c r="AG32" i="46"/>
  <c r="AE32" i="45"/>
  <c r="AE32" i="46" s="1"/>
  <c r="AD32" i="45"/>
  <c r="AB32" i="45"/>
  <c r="AA32" i="45"/>
  <c r="Y32" i="45"/>
  <c r="X32" i="45"/>
  <c r="V32" i="45"/>
  <c r="U32" i="45"/>
  <c r="T32" i="45"/>
  <c r="S32" i="45"/>
  <c r="Q32" i="45"/>
  <c r="P32" i="45"/>
  <c r="N32" i="45"/>
  <c r="M32" i="45"/>
  <c r="K32" i="45"/>
  <c r="J32" i="45"/>
  <c r="H32" i="45"/>
  <c r="AT31" i="45"/>
  <c r="AS31" i="45"/>
  <c r="AQ31" i="45"/>
  <c r="AP31" i="45"/>
  <c r="AN31" i="45"/>
  <c r="AM31" i="45"/>
  <c r="AK31" i="45"/>
  <c r="AJ31" i="45"/>
  <c r="AH31" i="45"/>
  <c r="AH31" i="46" s="1"/>
  <c r="AG31" i="46"/>
  <c r="AE31" i="45"/>
  <c r="AE31" i="46" s="1"/>
  <c r="AD31" i="45"/>
  <c r="AB31" i="45"/>
  <c r="AA31" i="45"/>
  <c r="Y31" i="45"/>
  <c r="Y31" i="46" s="1"/>
  <c r="X31" i="45"/>
  <c r="X31" i="46" s="1"/>
  <c r="V31" i="45"/>
  <c r="U31" i="45"/>
  <c r="T31" i="45"/>
  <c r="S31" i="45"/>
  <c r="Q31" i="45"/>
  <c r="P31" i="45"/>
  <c r="N31" i="45"/>
  <c r="M31" i="45"/>
  <c r="K31" i="45"/>
  <c r="J31" i="45"/>
  <c r="H31" i="45"/>
  <c r="AT30" i="45"/>
  <c r="AS30" i="45"/>
  <c r="AQ30" i="45"/>
  <c r="AP30" i="45"/>
  <c r="AN30" i="45"/>
  <c r="AM30" i="45"/>
  <c r="AK30" i="45"/>
  <c r="AJ30" i="45"/>
  <c r="AH30" i="45"/>
  <c r="AE30" i="45"/>
  <c r="AD30" i="45"/>
  <c r="AB30" i="45"/>
  <c r="AA30" i="45"/>
  <c r="Y30" i="45"/>
  <c r="Y30" i="46" s="1"/>
  <c r="X30" i="45"/>
  <c r="X30" i="46" s="1"/>
  <c r="V30" i="45"/>
  <c r="V30" i="46" s="1"/>
  <c r="U30" i="45"/>
  <c r="T30" i="45"/>
  <c r="T30" i="46" s="1"/>
  <c r="S30" i="45"/>
  <c r="Q30" i="45"/>
  <c r="P30" i="45"/>
  <c r="N30" i="45"/>
  <c r="M30" i="45"/>
  <c r="K30" i="45"/>
  <c r="J30" i="45"/>
  <c r="H30" i="45"/>
  <c r="AT29" i="45"/>
  <c r="AS29" i="45"/>
  <c r="AQ29" i="45"/>
  <c r="AP29" i="45"/>
  <c r="AN29" i="45"/>
  <c r="AM29" i="45"/>
  <c r="AK29" i="45"/>
  <c r="AJ29" i="45"/>
  <c r="AH29" i="45"/>
  <c r="AE29" i="45"/>
  <c r="AD29" i="45"/>
  <c r="AB29" i="45"/>
  <c r="AA29" i="45"/>
  <c r="Y29" i="45"/>
  <c r="Y29" i="46" s="1"/>
  <c r="X29" i="45"/>
  <c r="X29" i="46" s="1"/>
  <c r="V29" i="45"/>
  <c r="U29" i="45"/>
  <c r="T29" i="45"/>
  <c r="T29" i="46" s="1"/>
  <c r="S29" i="45"/>
  <c r="Q29" i="45"/>
  <c r="P29" i="45"/>
  <c r="N29" i="45"/>
  <c r="M29" i="45"/>
  <c r="K29" i="45"/>
  <c r="J29" i="45"/>
  <c r="H29" i="45"/>
  <c r="AT28" i="45"/>
  <c r="AS28" i="45"/>
  <c r="AQ28" i="45"/>
  <c r="AQ28" i="46" s="1"/>
  <c r="AP28" i="45"/>
  <c r="AN28" i="45"/>
  <c r="AM28" i="45"/>
  <c r="AK28" i="45"/>
  <c r="AJ28" i="45"/>
  <c r="AH28" i="45"/>
  <c r="AE28" i="45"/>
  <c r="AD28" i="45"/>
  <c r="AB28" i="45"/>
  <c r="AA28" i="45"/>
  <c r="Y28" i="45"/>
  <c r="X28" i="45"/>
  <c r="V28" i="45"/>
  <c r="U28" i="45"/>
  <c r="T28" i="45"/>
  <c r="T28" i="46" s="1"/>
  <c r="S28" i="45"/>
  <c r="Q28" i="45"/>
  <c r="P28" i="45"/>
  <c r="N28" i="45"/>
  <c r="M28" i="45"/>
  <c r="K28" i="45"/>
  <c r="J28" i="45"/>
  <c r="H28" i="45"/>
  <c r="AT27" i="45"/>
  <c r="AS27" i="45"/>
  <c r="AQ27" i="45"/>
  <c r="AP27" i="45"/>
  <c r="AN27" i="45"/>
  <c r="AM27" i="45"/>
  <c r="AK27" i="45"/>
  <c r="AJ27" i="45"/>
  <c r="AH27" i="45"/>
  <c r="AE27" i="45"/>
  <c r="AD27" i="45"/>
  <c r="AB27" i="45"/>
  <c r="AA27" i="45"/>
  <c r="Y27" i="45"/>
  <c r="X27" i="45"/>
  <c r="V27" i="45"/>
  <c r="U27" i="45"/>
  <c r="T27" i="45"/>
  <c r="S27" i="45"/>
  <c r="Q27" i="45"/>
  <c r="P27" i="45"/>
  <c r="N27" i="45"/>
  <c r="M27" i="45"/>
  <c r="K27" i="45"/>
  <c r="J27" i="45"/>
  <c r="H27" i="45"/>
  <c r="AT26" i="45"/>
  <c r="AS26" i="45"/>
  <c r="AQ26" i="45"/>
  <c r="AP26" i="45"/>
  <c r="AN26" i="45"/>
  <c r="AM26" i="45"/>
  <c r="AK26" i="45"/>
  <c r="AJ26" i="45"/>
  <c r="AH26" i="45"/>
  <c r="AE26" i="45"/>
  <c r="AD26" i="45"/>
  <c r="AB26" i="45"/>
  <c r="AA26" i="45"/>
  <c r="Y26" i="45"/>
  <c r="X26" i="45"/>
  <c r="V26" i="45"/>
  <c r="U26" i="45"/>
  <c r="T26" i="45"/>
  <c r="S26" i="45"/>
  <c r="Q26" i="45"/>
  <c r="P26" i="45"/>
  <c r="N26" i="45"/>
  <c r="M26" i="45"/>
  <c r="K26" i="45"/>
  <c r="J26" i="45"/>
  <c r="H26" i="45"/>
  <c r="AT25" i="45"/>
  <c r="AS25" i="45"/>
  <c r="AQ25" i="45"/>
  <c r="AP25" i="45"/>
  <c r="AN25" i="45"/>
  <c r="AM25" i="45"/>
  <c r="AK25" i="45"/>
  <c r="AJ25" i="45"/>
  <c r="AH25" i="45"/>
  <c r="AE25" i="45"/>
  <c r="AD25" i="45"/>
  <c r="AB25" i="45"/>
  <c r="AA25" i="45"/>
  <c r="Y25" i="45"/>
  <c r="Y25" i="46" s="1"/>
  <c r="X25" i="45"/>
  <c r="X25" i="46" s="1"/>
  <c r="V25" i="45"/>
  <c r="V25" i="46" s="1"/>
  <c r="U25" i="45"/>
  <c r="T25" i="45"/>
  <c r="T25" i="46" s="1"/>
  <c r="S25" i="45"/>
  <c r="Q25" i="45"/>
  <c r="P25" i="45"/>
  <c r="N25" i="45"/>
  <c r="M25" i="45"/>
  <c r="K25" i="45"/>
  <c r="J25" i="45"/>
  <c r="H25" i="45"/>
  <c r="AT24" i="45"/>
  <c r="AS24" i="45"/>
  <c r="AQ24" i="45"/>
  <c r="AP24" i="45"/>
  <c r="AN24" i="45"/>
  <c r="AM24" i="45"/>
  <c r="AK24" i="45"/>
  <c r="AJ24" i="45"/>
  <c r="AH24" i="45"/>
  <c r="AE24" i="45"/>
  <c r="AD24" i="45"/>
  <c r="AB24" i="45"/>
  <c r="AA24" i="45"/>
  <c r="Y24" i="45"/>
  <c r="Y24" i="46" s="1"/>
  <c r="X24" i="45"/>
  <c r="X24" i="46" s="1"/>
  <c r="V24" i="45"/>
  <c r="U24" i="45"/>
  <c r="T24" i="45"/>
  <c r="S24" i="45"/>
  <c r="Q24" i="45"/>
  <c r="P24" i="45"/>
  <c r="N24" i="45"/>
  <c r="M24" i="45"/>
  <c r="K24" i="45"/>
  <c r="J24" i="45"/>
  <c r="H24" i="45"/>
  <c r="AT23" i="45"/>
  <c r="AS23" i="45"/>
  <c r="AQ23" i="45"/>
  <c r="AP23" i="45"/>
  <c r="AN23" i="45"/>
  <c r="AM23" i="45"/>
  <c r="AK23" i="45"/>
  <c r="AJ23" i="45"/>
  <c r="AH23" i="45"/>
  <c r="AE23" i="45"/>
  <c r="AD23" i="45"/>
  <c r="AB23" i="45"/>
  <c r="AA23" i="45"/>
  <c r="Y23" i="45"/>
  <c r="X23" i="45"/>
  <c r="V23" i="45"/>
  <c r="U23" i="45"/>
  <c r="T23" i="45"/>
  <c r="S23" i="45"/>
  <c r="Q23" i="45"/>
  <c r="P23" i="45"/>
  <c r="N23" i="45"/>
  <c r="M23" i="45"/>
  <c r="K23" i="45"/>
  <c r="J23" i="45"/>
  <c r="H23" i="45"/>
  <c r="AT22" i="45"/>
  <c r="AS22" i="45"/>
  <c r="AQ22" i="45"/>
  <c r="AP22" i="45"/>
  <c r="AN22" i="45"/>
  <c r="AM22" i="45"/>
  <c r="AK22" i="45"/>
  <c r="AJ22" i="45"/>
  <c r="AH22" i="45"/>
  <c r="AE22" i="45"/>
  <c r="AD22" i="45"/>
  <c r="AB22" i="45"/>
  <c r="AA22" i="45"/>
  <c r="Y22" i="45"/>
  <c r="X22" i="45"/>
  <c r="V22" i="45"/>
  <c r="U22" i="45"/>
  <c r="T22" i="45"/>
  <c r="S22" i="45"/>
  <c r="Q22" i="45"/>
  <c r="P22" i="45"/>
  <c r="N22" i="45"/>
  <c r="M22" i="45"/>
  <c r="K22" i="45"/>
  <c r="J22" i="45"/>
  <c r="H22" i="45"/>
  <c r="G33" i="45"/>
  <c r="AT20" i="45"/>
  <c r="AS20" i="45"/>
  <c r="AQ20" i="45"/>
  <c r="AP20" i="45"/>
  <c r="AN20" i="45"/>
  <c r="AM20" i="45"/>
  <c r="AK20" i="45"/>
  <c r="AJ20" i="45"/>
  <c r="AH20" i="45"/>
  <c r="AG20" i="45"/>
  <c r="AE20" i="45"/>
  <c r="AD20" i="45"/>
  <c r="AB20" i="45"/>
  <c r="AA20" i="45"/>
  <c r="Y20" i="45"/>
  <c r="X20" i="45"/>
  <c r="V20" i="45"/>
  <c r="U20" i="45"/>
  <c r="T20" i="45"/>
  <c r="S20" i="45"/>
  <c r="Q20" i="45"/>
  <c r="P20" i="45"/>
  <c r="N20" i="45"/>
  <c r="M20" i="45"/>
  <c r="K20" i="45"/>
  <c r="J20" i="45"/>
  <c r="H20" i="45"/>
  <c r="G20" i="45"/>
  <c r="AT19" i="45"/>
  <c r="AS19" i="45"/>
  <c r="AQ19" i="45"/>
  <c r="AQ19" i="46" s="1"/>
  <c r="AR19" i="46" s="1"/>
  <c r="AP19" i="45"/>
  <c r="AN19" i="45"/>
  <c r="AM19" i="45"/>
  <c r="AK19" i="45"/>
  <c r="AJ19" i="45"/>
  <c r="AH19" i="45"/>
  <c r="AG19" i="45"/>
  <c r="AE19" i="45"/>
  <c r="AD19" i="45"/>
  <c r="AB19" i="45"/>
  <c r="AA19" i="45"/>
  <c r="Y19" i="45"/>
  <c r="Y19" i="46" s="1"/>
  <c r="X19" i="45"/>
  <c r="X19" i="46" s="1"/>
  <c r="V19" i="45"/>
  <c r="U19" i="45"/>
  <c r="T19" i="45"/>
  <c r="S19" i="45"/>
  <c r="Q19" i="45"/>
  <c r="P19" i="45"/>
  <c r="N19" i="45"/>
  <c r="M19" i="45"/>
  <c r="K19" i="45"/>
  <c r="J19" i="45"/>
  <c r="H19" i="45"/>
  <c r="G19" i="45"/>
  <c r="AT18" i="45"/>
  <c r="AS18" i="45"/>
  <c r="AQ18" i="45"/>
  <c r="AQ18" i="46" s="1"/>
  <c r="AR18" i="46" s="1"/>
  <c r="AP18" i="45"/>
  <c r="AN18" i="45"/>
  <c r="AM18" i="45"/>
  <c r="AK18" i="45"/>
  <c r="AJ18" i="45"/>
  <c r="AH18" i="45"/>
  <c r="AG18" i="45"/>
  <c r="AE18" i="45"/>
  <c r="AD18" i="45"/>
  <c r="AB18" i="45"/>
  <c r="AA18" i="45"/>
  <c r="Y18" i="45"/>
  <c r="Y18" i="46" s="1"/>
  <c r="X18" i="45"/>
  <c r="X18" i="46" s="1"/>
  <c r="V18" i="45"/>
  <c r="U18" i="45"/>
  <c r="T18" i="45"/>
  <c r="S18" i="45"/>
  <c r="Q18" i="45"/>
  <c r="P18" i="45"/>
  <c r="N18" i="45"/>
  <c r="M18" i="45"/>
  <c r="K18" i="45"/>
  <c r="J18" i="45"/>
  <c r="H18" i="45"/>
  <c r="G18" i="45"/>
  <c r="AT17" i="45"/>
  <c r="AS17" i="45"/>
  <c r="AQ17" i="45"/>
  <c r="AP17" i="45"/>
  <c r="AN17" i="45"/>
  <c r="AM17" i="45"/>
  <c r="AK17" i="45"/>
  <c r="AJ17" i="45"/>
  <c r="AH17" i="45"/>
  <c r="AG17" i="45"/>
  <c r="AE17" i="45"/>
  <c r="AD17" i="45"/>
  <c r="AB17" i="45"/>
  <c r="AA17" i="45"/>
  <c r="Y17" i="45"/>
  <c r="X17" i="45"/>
  <c r="X17" i="46" s="1"/>
  <c r="V17" i="45"/>
  <c r="U17" i="45"/>
  <c r="T17" i="45"/>
  <c r="S17" i="45"/>
  <c r="Q17" i="45"/>
  <c r="P17" i="45"/>
  <c r="N17" i="45"/>
  <c r="M17" i="45"/>
  <c r="K17" i="45"/>
  <c r="J17" i="45"/>
  <c r="H17" i="45"/>
  <c r="G17" i="45"/>
  <c r="AT16" i="45"/>
  <c r="AS16" i="45"/>
  <c r="AQ16" i="45"/>
  <c r="AP16" i="45"/>
  <c r="AN16" i="45"/>
  <c r="AM16" i="45"/>
  <c r="AK16" i="45"/>
  <c r="AJ16" i="45"/>
  <c r="AH16" i="45"/>
  <c r="AG16" i="45"/>
  <c r="AE16" i="45"/>
  <c r="AD16" i="45"/>
  <c r="AB16" i="45"/>
  <c r="AA16" i="45"/>
  <c r="Y16" i="45"/>
  <c r="X16" i="45"/>
  <c r="V16" i="45"/>
  <c r="U16" i="45"/>
  <c r="T16" i="45"/>
  <c r="S16" i="45"/>
  <c r="Q16" i="45"/>
  <c r="P16" i="45"/>
  <c r="N16" i="45"/>
  <c r="M16" i="45"/>
  <c r="K16" i="45"/>
  <c r="J16" i="45"/>
  <c r="H16" i="45"/>
  <c r="G16" i="45"/>
  <c r="AT15" i="45"/>
  <c r="AS15" i="45"/>
  <c r="AQ15" i="45"/>
  <c r="AP15" i="45"/>
  <c r="AN15" i="45"/>
  <c r="AM15" i="45"/>
  <c r="AK15" i="45"/>
  <c r="AJ15" i="45"/>
  <c r="AH15" i="45"/>
  <c r="AG15" i="45"/>
  <c r="AE15" i="45"/>
  <c r="AD15" i="45"/>
  <c r="AB15" i="45"/>
  <c r="AA15" i="45"/>
  <c r="Y15" i="45"/>
  <c r="X15" i="45"/>
  <c r="V15" i="45"/>
  <c r="U15" i="45"/>
  <c r="T15" i="45"/>
  <c r="S15" i="45"/>
  <c r="Q15" i="45"/>
  <c r="P15" i="45"/>
  <c r="N15" i="45"/>
  <c r="M15" i="45"/>
  <c r="K15" i="45"/>
  <c r="J15" i="45"/>
  <c r="H15" i="45"/>
  <c r="G15" i="45"/>
  <c r="AT14" i="45"/>
  <c r="AS14" i="45"/>
  <c r="AQ14" i="45"/>
  <c r="AP14" i="45"/>
  <c r="AN14" i="45"/>
  <c r="AM14" i="45"/>
  <c r="AK14" i="45"/>
  <c r="AJ14" i="45"/>
  <c r="AH14" i="45"/>
  <c r="AG14" i="45"/>
  <c r="AE14" i="45"/>
  <c r="AD14" i="45"/>
  <c r="AB14" i="45"/>
  <c r="AA14" i="45"/>
  <c r="Y14" i="45"/>
  <c r="X14" i="45"/>
  <c r="V14" i="45"/>
  <c r="U14" i="45"/>
  <c r="T14" i="45"/>
  <c r="S14" i="45"/>
  <c r="Q14" i="45"/>
  <c r="P14" i="45"/>
  <c r="N14" i="45"/>
  <c r="M14" i="45"/>
  <c r="K14" i="45"/>
  <c r="J14" i="45"/>
  <c r="H14" i="45"/>
  <c r="G14" i="45"/>
  <c r="AT13" i="45"/>
  <c r="AS13" i="45"/>
  <c r="AQ13" i="45"/>
  <c r="AP13" i="45"/>
  <c r="AN13" i="45"/>
  <c r="AM13" i="45"/>
  <c r="AK13" i="45"/>
  <c r="AJ13" i="45"/>
  <c r="AH13" i="45"/>
  <c r="AG13" i="45"/>
  <c r="AE13" i="45"/>
  <c r="AD13" i="45"/>
  <c r="AB13" i="45"/>
  <c r="AA13" i="45"/>
  <c r="Y13" i="45"/>
  <c r="Y13" i="46" s="1"/>
  <c r="X13" i="45"/>
  <c r="X13" i="46" s="1"/>
  <c r="X21" i="46" s="1"/>
  <c r="V13" i="45"/>
  <c r="V13" i="46" s="1"/>
  <c r="U13" i="45"/>
  <c r="T13" i="45"/>
  <c r="T13" i="46" s="1"/>
  <c r="S13" i="45"/>
  <c r="Q13" i="45"/>
  <c r="P13" i="45"/>
  <c r="N13" i="45"/>
  <c r="M13" i="45"/>
  <c r="K13" i="45"/>
  <c r="J13" i="45"/>
  <c r="H13" i="45"/>
  <c r="G13" i="45"/>
  <c r="AT12" i="45"/>
  <c r="AS12" i="45"/>
  <c r="AQ12" i="45"/>
  <c r="AP12" i="45"/>
  <c r="AN12" i="45"/>
  <c r="AM12" i="45"/>
  <c r="AK12" i="45"/>
  <c r="AJ12" i="45"/>
  <c r="AH12" i="45"/>
  <c r="AG12" i="45"/>
  <c r="AE12" i="45"/>
  <c r="AD12" i="45"/>
  <c r="AB12" i="45"/>
  <c r="AA12" i="45"/>
  <c r="Y12" i="45"/>
  <c r="X12" i="45"/>
  <c r="V12" i="45"/>
  <c r="U12" i="45"/>
  <c r="T12" i="45"/>
  <c r="S12" i="45"/>
  <c r="Q12" i="45"/>
  <c r="P12" i="45"/>
  <c r="N12" i="45"/>
  <c r="M12" i="45"/>
  <c r="K12" i="45"/>
  <c r="J12" i="45"/>
  <c r="H12" i="45"/>
  <c r="G12" i="45"/>
  <c r="AT11" i="45"/>
  <c r="AS11" i="45"/>
  <c r="AQ11" i="45"/>
  <c r="AQ11" i="46" s="1"/>
  <c r="AP11" i="45"/>
  <c r="AN11" i="45"/>
  <c r="AM11" i="45"/>
  <c r="AK11" i="45"/>
  <c r="AJ11" i="45"/>
  <c r="AH11" i="45"/>
  <c r="AG11" i="45"/>
  <c r="AE11" i="45"/>
  <c r="AD11" i="45"/>
  <c r="AB11" i="45"/>
  <c r="AA11" i="45"/>
  <c r="Y11" i="45"/>
  <c r="X11" i="45"/>
  <c r="V11" i="45"/>
  <c r="U11" i="45"/>
  <c r="T11" i="45"/>
  <c r="S11" i="45"/>
  <c r="Q11" i="45"/>
  <c r="P11" i="45"/>
  <c r="N11" i="45"/>
  <c r="M11" i="45"/>
  <c r="K11" i="45"/>
  <c r="J11" i="45"/>
  <c r="H11" i="45"/>
  <c r="G11" i="45"/>
  <c r="AT10" i="45"/>
  <c r="AT21" i="45" s="1"/>
  <c r="AS10" i="45"/>
  <c r="AQ10" i="45"/>
  <c r="AQ21" i="45" s="1"/>
  <c r="AP10" i="45"/>
  <c r="AN10" i="45"/>
  <c r="AN21" i="45" s="1"/>
  <c r="AM10" i="45"/>
  <c r="AK10" i="45"/>
  <c r="AJ10" i="45"/>
  <c r="AJ21" i="45" s="1"/>
  <c r="AH10" i="45"/>
  <c r="AG10" i="45"/>
  <c r="AE10" i="45"/>
  <c r="AE21" i="45" s="1"/>
  <c r="AD10" i="45"/>
  <c r="AB10" i="45"/>
  <c r="AA10" i="45"/>
  <c r="Y10" i="45"/>
  <c r="X10" i="45"/>
  <c r="V10" i="45"/>
  <c r="V21" i="45" s="1"/>
  <c r="U10" i="45"/>
  <c r="U21" i="45" s="1"/>
  <c r="T10" i="45"/>
  <c r="S10" i="45"/>
  <c r="S21" i="45" s="1"/>
  <c r="Q10" i="45"/>
  <c r="P10" i="45"/>
  <c r="P21" i="45" s="1"/>
  <c r="N10" i="45"/>
  <c r="N21" i="45" s="1"/>
  <c r="M10" i="45"/>
  <c r="K10" i="45"/>
  <c r="J10" i="45"/>
  <c r="G10" i="45"/>
  <c r="H10" i="45"/>
  <c r="I84" i="45"/>
  <c r="AL83" i="45"/>
  <c r="Z83" i="45"/>
  <c r="I51" i="45"/>
  <c r="I109" i="45" s="1"/>
  <c r="Z47" i="45"/>
  <c r="Z105" i="45" s="1"/>
  <c r="AU42" i="45"/>
  <c r="L42" i="45"/>
  <c r="AG20" i="40"/>
  <c r="AG19" i="40"/>
  <c r="AG18" i="40"/>
  <c r="AG17" i="40"/>
  <c r="AG16" i="40"/>
  <c r="AG15" i="40"/>
  <c r="AG14" i="40"/>
  <c r="AG13" i="40"/>
  <c r="AG12" i="40"/>
  <c r="AG11" i="40"/>
  <c r="AG10" i="40"/>
  <c r="G20" i="40"/>
  <c r="G19" i="40"/>
  <c r="G18" i="40"/>
  <c r="G17" i="40"/>
  <c r="G16" i="40"/>
  <c r="G15" i="40"/>
  <c r="G14" i="40"/>
  <c r="G13" i="40"/>
  <c r="G12" i="40"/>
  <c r="G11" i="40"/>
  <c r="G10" i="40"/>
  <c r="AS84" i="40"/>
  <c r="AS83" i="40"/>
  <c r="AS82" i="40"/>
  <c r="AS81" i="40"/>
  <c r="AS80" i="40"/>
  <c r="AS79" i="40"/>
  <c r="AS52" i="40"/>
  <c r="AS110" i="40" s="1"/>
  <c r="AS122" i="40" s="1"/>
  <c r="AS51" i="40"/>
  <c r="AS109" i="40" s="1"/>
  <c r="AS121" i="40" s="1"/>
  <c r="AS50" i="40"/>
  <c r="AS108" i="40" s="1"/>
  <c r="AS120" i="40" s="1"/>
  <c r="AS49" i="40"/>
  <c r="AS107" i="40" s="1"/>
  <c r="AS119" i="40" s="1"/>
  <c r="AS48" i="40"/>
  <c r="AS106" i="40" s="1"/>
  <c r="AS118" i="40" s="1"/>
  <c r="AS47" i="40"/>
  <c r="AS105" i="40" s="1"/>
  <c r="AS117" i="40" s="1"/>
  <c r="AS44" i="40"/>
  <c r="AS43" i="40"/>
  <c r="AS42" i="40"/>
  <c r="AS41" i="40"/>
  <c r="AS40" i="40"/>
  <c r="AS39" i="40"/>
  <c r="AS38" i="40"/>
  <c r="AS37" i="40"/>
  <c r="AS36" i="40"/>
  <c r="AS35" i="40"/>
  <c r="AS34" i="40"/>
  <c r="AS32" i="40"/>
  <c r="AS31" i="40"/>
  <c r="AS30" i="40"/>
  <c r="AS29" i="40"/>
  <c r="AS28" i="40"/>
  <c r="AS27" i="40"/>
  <c r="AS26" i="40"/>
  <c r="AS25" i="40"/>
  <c r="AS24" i="40"/>
  <c r="AS23" i="40"/>
  <c r="AS22" i="40"/>
  <c r="AS20" i="40"/>
  <c r="AS19" i="40"/>
  <c r="AS18" i="40"/>
  <c r="AS17" i="40"/>
  <c r="AS16" i="40"/>
  <c r="AS15" i="40"/>
  <c r="AS14" i="40"/>
  <c r="AS13" i="40"/>
  <c r="AS12" i="40"/>
  <c r="AS11" i="40"/>
  <c r="AS10" i="40"/>
  <c r="AP84" i="40"/>
  <c r="AP83" i="40"/>
  <c r="AP82" i="40"/>
  <c r="AP81" i="40"/>
  <c r="AP80" i="40"/>
  <c r="AP79" i="40"/>
  <c r="AP52" i="40"/>
  <c r="AP110" i="40" s="1"/>
  <c r="AP122" i="40" s="1"/>
  <c r="AP51" i="40"/>
  <c r="AP109" i="40" s="1"/>
  <c r="AP121" i="40" s="1"/>
  <c r="AP50" i="40"/>
  <c r="AP108" i="40" s="1"/>
  <c r="AP120" i="40" s="1"/>
  <c r="AP49" i="40"/>
  <c r="AP107" i="40" s="1"/>
  <c r="AP119" i="40" s="1"/>
  <c r="AP48" i="40"/>
  <c r="AP106" i="40" s="1"/>
  <c r="AP118" i="40" s="1"/>
  <c r="AP47" i="40"/>
  <c r="AP105" i="40" s="1"/>
  <c r="AP117" i="40" s="1"/>
  <c r="AP44" i="40"/>
  <c r="AP43" i="40"/>
  <c r="AP42" i="40"/>
  <c r="AP41" i="40"/>
  <c r="AP40" i="40"/>
  <c r="AP39" i="40"/>
  <c r="AP38" i="40"/>
  <c r="AP37" i="40"/>
  <c r="AP36" i="40"/>
  <c r="AP35" i="40"/>
  <c r="AP34" i="40"/>
  <c r="AP32" i="40"/>
  <c r="AP31" i="40"/>
  <c r="AP30" i="40"/>
  <c r="AP29" i="40"/>
  <c r="AP28" i="40"/>
  <c r="AP27" i="40"/>
  <c r="AP26" i="40"/>
  <c r="AP25" i="40"/>
  <c r="AP24" i="40"/>
  <c r="AP23" i="40"/>
  <c r="AP22" i="40"/>
  <c r="AP20" i="40"/>
  <c r="AP19" i="40"/>
  <c r="AP18" i="40"/>
  <c r="AP17" i="40"/>
  <c r="AP16" i="40"/>
  <c r="AP15" i="40"/>
  <c r="AP14" i="40"/>
  <c r="AP13" i="40"/>
  <c r="AP12" i="40"/>
  <c r="AP11" i="40"/>
  <c r="AP10" i="40"/>
  <c r="AM84" i="40"/>
  <c r="AM83" i="40"/>
  <c r="AM82" i="40"/>
  <c r="AM81" i="40"/>
  <c r="AM80" i="40"/>
  <c r="AM79" i="40"/>
  <c r="AM52" i="40"/>
  <c r="AM110" i="40" s="1"/>
  <c r="AM122" i="40" s="1"/>
  <c r="AM51" i="40"/>
  <c r="AM109" i="40" s="1"/>
  <c r="AM121" i="40" s="1"/>
  <c r="AM50" i="40"/>
  <c r="AM108" i="40" s="1"/>
  <c r="AM120" i="40" s="1"/>
  <c r="AM49" i="40"/>
  <c r="AM107" i="40" s="1"/>
  <c r="AM119" i="40" s="1"/>
  <c r="AM48" i="40"/>
  <c r="AM106" i="40" s="1"/>
  <c r="AM118" i="40" s="1"/>
  <c r="AM47" i="40"/>
  <c r="AM105" i="40" s="1"/>
  <c r="AM117" i="40" s="1"/>
  <c r="AM44" i="40"/>
  <c r="AM43" i="40"/>
  <c r="AM42" i="40"/>
  <c r="AM41" i="40"/>
  <c r="AM40" i="40"/>
  <c r="AM39" i="40"/>
  <c r="AM38" i="40"/>
  <c r="AM37" i="40"/>
  <c r="AM36" i="40"/>
  <c r="AM35" i="40"/>
  <c r="AM34" i="40"/>
  <c r="AM32" i="40"/>
  <c r="AM31" i="40"/>
  <c r="AM30" i="40"/>
  <c r="AM29" i="40"/>
  <c r="AM28" i="40"/>
  <c r="AM27" i="40"/>
  <c r="AM26" i="40"/>
  <c r="AM25" i="40"/>
  <c r="AM24" i="40"/>
  <c r="AM23" i="40"/>
  <c r="AM22" i="40"/>
  <c r="AM20" i="40"/>
  <c r="AM19" i="40"/>
  <c r="AM18" i="40"/>
  <c r="AM17" i="40"/>
  <c r="AM16" i="40"/>
  <c r="AM15" i="40"/>
  <c r="AM14" i="40"/>
  <c r="AM13" i="40"/>
  <c r="AM12" i="40"/>
  <c r="AM11" i="40"/>
  <c r="AM10" i="40"/>
  <c r="AJ84" i="40"/>
  <c r="AJ83" i="40"/>
  <c r="AJ82" i="40"/>
  <c r="AJ81" i="40"/>
  <c r="AJ80" i="40"/>
  <c r="AJ79" i="40"/>
  <c r="AJ52" i="40"/>
  <c r="AJ110" i="40" s="1"/>
  <c r="AJ122" i="40" s="1"/>
  <c r="AJ51" i="40"/>
  <c r="AJ109" i="40" s="1"/>
  <c r="AJ121" i="40" s="1"/>
  <c r="AJ50" i="40"/>
  <c r="AJ108" i="40" s="1"/>
  <c r="AJ120" i="40" s="1"/>
  <c r="AJ49" i="40"/>
  <c r="AJ107" i="40" s="1"/>
  <c r="AJ119" i="40" s="1"/>
  <c r="AJ48" i="40"/>
  <c r="AJ106" i="40" s="1"/>
  <c r="AJ118" i="40" s="1"/>
  <c r="AJ47" i="40"/>
  <c r="AJ105" i="40" s="1"/>
  <c r="AJ117" i="40" s="1"/>
  <c r="AJ44" i="40"/>
  <c r="AJ43" i="40"/>
  <c r="AJ42" i="40"/>
  <c r="AJ41" i="40"/>
  <c r="AJ40" i="40"/>
  <c r="AJ39" i="40"/>
  <c r="AJ38" i="40"/>
  <c r="AJ37" i="40"/>
  <c r="AJ36" i="40"/>
  <c r="AJ35" i="40"/>
  <c r="AJ34" i="40"/>
  <c r="AJ32" i="40"/>
  <c r="AJ31" i="40"/>
  <c r="AJ30" i="40"/>
  <c r="AJ29" i="40"/>
  <c r="AJ28" i="40"/>
  <c r="AJ27" i="40"/>
  <c r="AJ26" i="40"/>
  <c r="AJ25" i="40"/>
  <c r="AJ24" i="40"/>
  <c r="AJ23" i="40"/>
  <c r="AJ22" i="40"/>
  <c r="AJ20" i="40"/>
  <c r="AJ19" i="40"/>
  <c r="AJ18" i="40"/>
  <c r="AJ17" i="40"/>
  <c r="AJ16" i="40"/>
  <c r="AJ15" i="40"/>
  <c r="AJ14" i="40"/>
  <c r="AJ13" i="40"/>
  <c r="AJ12" i="40"/>
  <c r="AJ11" i="40"/>
  <c r="AJ10" i="40"/>
  <c r="AD84" i="40"/>
  <c r="AD83" i="40"/>
  <c r="AD82" i="40"/>
  <c r="AD81" i="40"/>
  <c r="AD80" i="40"/>
  <c r="AD79" i="40"/>
  <c r="AD52" i="40"/>
  <c r="AD110" i="40" s="1"/>
  <c r="AD122" i="40" s="1"/>
  <c r="AD51" i="40"/>
  <c r="AD109" i="40" s="1"/>
  <c r="AD121" i="40" s="1"/>
  <c r="AD50" i="40"/>
  <c r="AD108" i="40" s="1"/>
  <c r="AD120" i="40" s="1"/>
  <c r="AD49" i="40"/>
  <c r="AD107" i="40" s="1"/>
  <c r="AD119" i="40" s="1"/>
  <c r="AD48" i="40"/>
  <c r="AD106" i="40" s="1"/>
  <c r="AD118" i="40" s="1"/>
  <c r="AD47" i="40"/>
  <c r="AD105" i="40" s="1"/>
  <c r="AD117" i="40" s="1"/>
  <c r="AD44" i="40"/>
  <c r="AD43" i="40"/>
  <c r="AD42" i="40"/>
  <c r="AD41" i="40"/>
  <c r="AD40" i="40"/>
  <c r="AD39" i="40"/>
  <c r="AD38" i="40"/>
  <c r="AD37" i="40"/>
  <c r="AD36" i="40"/>
  <c r="AD35" i="40"/>
  <c r="AD34" i="40"/>
  <c r="AD32" i="40"/>
  <c r="AD31" i="40"/>
  <c r="AD30" i="40"/>
  <c r="AD29" i="40"/>
  <c r="AD28" i="40"/>
  <c r="AD27" i="40"/>
  <c r="AD26" i="40"/>
  <c r="AD25" i="40"/>
  <c r="AD24" i="40"/>
  <c r="AD23" i="40"/>
  <c r="AD22" i="40"/>
  <c r="AD20" i="40"/>
  <c r="AD19" i="40"/>
  <c r="AD18" i="40"/>
  <c r="AD17" i="40"/>
  <c r="AD16" i="40"/>
  <c r="AD15" i="40"/>
  <c r="AD14" i="40"/>
  <c r="AD13" i="40"/>
  <c r="AD12" i="40"/>
  <c r="AD11" i="40"/>
  <c r="AD10" i="40"/>
  <c r="AA84" i="40"/>
  <c r="AA83" i="40"/>
  <c r="AA82" i="40"/>
  <c r="AA81" i="40"/>
  <c r="AA80" i="40"/>
  <c r="AA79" i="40"/>
  <c r="AA52" i="40"/>
  <c r="AA110" i="40" s="1"/>
  <c r="AA122" i="40" s="1"/>
  <c r="AA51" i="40"/>
  <c r="AA109" i="40" s="1"/>
  <c r="AA121" i="40" s="1"/>
  <c r="AA50" i="40"/>
  <c r="AA108" i="40" s="1"/>
  <c r="AA120" i="40" s="1"/>
  <c r="AA49" i="40"/>
  <c r="AA107" i="40" s="1"/>
  <c r="AA119" i="40" s="1"/>
  <c r="AA48" i="40"/>
  <c r="AA106" i="40" s="1"/>
  <c r="AA118" i="40" s="1"/>
  <c r="AA47" i="40"/>
  <c r="AA105" i="40" s="1"/>
  <c r="AA117" i="40" s="1"/>
  <c r="AA44" i="40"/>
  <c r="AA43" i="40"/>
  <c r="AA42" i="40"/>
  <c r="AA41" i="40"/>
  <c r="AA40" i="40"/>
  <c r="AA39" i="40"/>
  <c r="AA38" i="40"/>
  <c r="AA37" i="40"/>
  <c r="AA36" i="40"/>
  <c r="AA35" i="40"/>
  <c r="AA34" i="40"/>
  <c r="AA32" i="40"/>
  <c r="AA31" i="40"/>
  <c r="AA30" i="40"/>
  <c r="AA29" i="40"/>
  <c r="AA28" i="40"/>
  <c r="AA27" i="40"/>
  <c r="AA26" i="40"/>
  <c r="AA25" i="40"/>
  <c r="AA24" i="40"/>
  <c r="AA23" i="40"/>
  <c r="AA22" i="40"/>
  <c r="AA20" i="40"/>
  <c r="AA19" i="40"/>
  <c r="AA18" i="40"/>
  <c r="AA17" i="40"/>
  <c r="AA16" i="40"/>
  <c r="AA15" i="40"/>
  <c r="AA14" i="40"/>
  <c r="AA13" i="40"/>
  <c r="AA12" i="40"/>
  <c r="AA11" i="40"/>
  <c r="X84" i="40"/>
  <c r="X83" i="40"/>
  <c r="X82" i="40"/>
  <c r="X81" i="40"/>
  <c r="X80" i="40"/>
  <c r="X79" i="40"/>
  <c r="X52" i="40"/>
  <c r="X51" i="40"/>
  <c r="X50" i="40"/>
  <c r="X49" i="40"/>
  <c r="X48" i="40"/>
  <c r="X47" i="40"/>
  <c r="X44" i="40"/>
  <c r="X43" i="40"/>
  <c r="X42" i="40"/>
  <c r="X41" i="40"/>
  <c r="X40" i="40"/>
  <c r="X39" i="40"/>
  <c r="X38" i="40"/>
  <c r="X37" i="40"/>
  <c r="X36" i="40"/>
  <c r="X35" i="40"/>
  <c r="X34" i="40"/>
  <c r="X32" i="40"/>
  <c r="X31" i="40"/>
  <c r="X30" i="40"/>
  <c r="X29" i="40"/>
  <c r="X28" i="40"/>
  <c r="X27" i="40"/>
  <c r="X26" i="40"/>
  <c r="X25" i="40"/>
  <c r="X24" i="40"/>
  <c r="X23" i="40"/>
  <c r="X22" i="40"/>
  <c r="X20" i="40"/>
  <c r="X19" i="40"/>
  <c r="X18" i="40"/>
  <c r="X17" i="40"/>
  <c r="X16" i="40"/>
  <c r="X15" i="40"/>
  <c r="X14" i="40"/>
  <c r="X13" i="40"/>
  <c r="X12" i="40"/>
  <c r="X11" i="40"/>
  <c r="X10" i="40"/>
  <c r="U84" i="40"/>
  <c r="U83" i="40"/>
  <c r="U82" i="40"/>
  <c r="U81" i="40"/>
  <c r="U80" i="40"/>
  <c r="U79" i="40"/>
  <c r="U52" i="40"/>
  <c r="U110" i="40" s="1"/>
  <c r="U122" i="40" s="1"/>
  <c r="U51" i="40"/>
  <c r="U109" i="40" s="1"/>
  <c r="U121" i="40" s="1"/>
  <c r="U50" i="40"/>
  <c r="U108" i="40" s="1"/>
  <c r="U120" i="40" s="1"/>
  <c r="U49" i="40"/>
  <c r="U107" i="40" s="1"/>
  <c r="U119" i="40" s="1"/>
  <c r="U48" i="40"/>
  <c r="U106" i="40" s="1"/>
  <c r="U118" i="40" s="1"/>
  <c r="U47" i="40"/>
  <c r="U105" i="40" s="1"/>
  <c r="U117" i="40" s="1"/>
  <c r="U44" i="40"/>
  <c r="U43" i="40"/>
  <c r="U42" i="40"/>
  <c r="U41" i="40"/>
  <c r="U40" i="40"/>
  <c r="U39" i="40"/>
  <c r="U38" i="40"/>
  <c r="U37" i="40"/>
  <c r="U36" i="40"/>
  <c r="U35" i="40"/>
  <c r="U34" i="40"/>
  <c r="U32" i="40"/>
  <c r="U31" i="40"/>
  <c r="U30" i="40"/>
  <c r="U29" i="40"/>
  <c r="U28" i="40"/>
  <c r="U27" i="40"/>
  <c r="U26" i="40"/>
  <c r="U25" i="40"/>
  <c r="U24" i="40"/>
  <c r="U23" i="40"/>
  <c r="U22" i="40"/>
  <c r="U20" i="40"/>
  <c r="U19" i="40"/>
  <c r="U18" i="40"/>
  <c r="U17" i="40"/>
  <c r="U16" i="40"/>
  <c r="U15" i="40"/>
  <c r="U14" i="40"/>
  <c r="U13" i="40"/>
  <c r="U12" i="40"/>
  <c r="U11" i="40"/>
  <c r="U10" i="40"/>
  <c r="S84" i="40"/>
  <c r="S83" i="40"/>
  <c r="S82" i="40"/>
  <c r="S81" i="40"/>
  <c r="S80" i="40"/>
  <c r="S79" i="40"/>
  <c r="S52" i="40"/>
  <c r="S110" i="40" s="1"/>
  <c r="S122" i="40" s="1"/>
  <c r="S51" i="40"/>
  <c r="S109" i="40" s="1"/>
  <c r="S121" i="40" s="1"/>
  <c r="S50" i="40"/>
  <c r="S108" i="40" s="1"/>
  <c r="S120" i="40" s="1"/>
  <c r="S49" i="40"/>
  <c r="S107" i="40" s="1"/>
  <c r="S119" i="40" s="1"/>
  <c r="S48" i="40"/>
  <c r="S106" i="40" s="1"/>
  <c r="S118" i="40" s="1"/>
  <c r="S47" i="40"/>
  <c r="S105" i="40" s="1"/>
  <c r="S117" i="40" s="1"/>
  <c r="S44" i="40"/>
  <c r="S43" i="40"/>
  <c r="S42" i="40"/>
  <c r="S41" i="40"/>
  <c r="S40" i="40"/>
  <c r="S39" i="40"/>
  <c r="S38" i="40"/>
  <c r="S37" i="40"/>
  <c r="S36" i="40"/>
  <c r="S35" i="40"/>
  <c r="S34" i="40"/>
  <c r="S32" i="40"/>
  <c r="S31" i="40"/>
  <c r="S30" i="40"/>
  <c r="S29" i="40"/>
  <c r="S28" i="40"/>
  <c r="S27" i="40"/>
  <c r="S26" i="40"/>
  <c r="S25" i="40"/>
  <c r="S24" i="40"/>
  <c r="S23" i="40"/>
  <c r="S22" i="40"/>
  <c r="S20" i="40"/>
  <c r="S19" i="40"/>
  <c r="S18" i="40"/>
  <c r="S17" i="40"/>
  <c r="S16" i="40"/>
  <c r="S15" i="40"/>
  <c r="S14" i="40"/>
  <c r="S13" i="40"/>
  <c r="S12" i="40"/>
  <c r="S11" i="40"/>
  <c r="S10" i="40"/>
  <c r="P84" i="40"/>
  <c r="P83" i="40"/>
  <c r="P82" i="40"/>
  <c r="P81" i="40"/>
  <c r="P80" i="40"/>
  <c r="P79" i="40"/>
  <c r="P52" i="40"/>
  <c r="P110" i="40" s="1"/>
  <c r="P122" i="40" s="1"/>
  <c r="P51" i="40"/>
  <c r="P109" i="40" s="1"/>
  <c r="P121" i="40" s="1"/>
  <c r="P50" i="40"/>
  <c r="P108" i="40" s="1"/>
  <c r="P120" i="40" s="1"/>
  <c r="P49" i="40"/>
  <c r="P107" i="40" s="1"/>
  <c r="P119" i="40" s="1"/>
  <c r="P48" i="40"/>
  <c r="P106" i="40" s="1"/>
  <c r="P118" i="40" s="1"/>
  <c r="P47" i="40"/>
  <c r="P105" i="40" s="1"/>
  <c r="P117" i="40" s="1"/>
  <c r="P44" i="40"/>
  <c r="P43" i="40"/>
  <c r="P42" i="40"/>
  <c r="P41" i="40"/>
  <c r="P40" i="40"/>
  <c r="P39" i="40"/>
  <c r="P38" i="40"/>
  <c r="P37" i="40"/>
  <c r="P36" i="40"/>
  <c r="P35" i="40"/>
  <c r="P34" i="40"/>
  <c r="P32" i="40"/>
  <c r="P31" i="40"/>
  <c r="P30" i="40"/>
  <c r="P29" i="40"/>
  <c r="P28" i="40"/>
  <c r="P27" i="40"/>
  <c r="P26" i="40"/>
  <c r="P25" i="40"/>
  <c r="P24" i="40"/>
  <c r="P23" i="40"/>
  <c r="P22" i="40"/>
  <c r="P20" i="40"/>
  <c r="P19" i="40"/>
  <c r="P18" i="40"/>
  <c r="P17" i="40"/>
  <c r="P16" i="40"/>
  <c r="P15" i="40"/>
  <c r="P14" i="40"/>
  <c r="P13" i="40"/>
  <c r="P12" i="40"/>
  <c r="P11" i="40"/>
  <c r="P10" i="40"/>
  <c r="M84" i="40"/>
  <c r="M83" i="40"/>
  <c r="M82" i="40"/>
  <c r="M81" i="40"/>
  <c r="M80" i="40"/>
  <c r="M79" i="40"/>
  <c r="M52" i="40"/>
  <c r="M110" i="40" s="1"/>
  <c r="M122" i="40" s="1"/>
  <c r="M51" i="40"/>
  <c r="M109" i="40" s="1"/>
  <c r="M121" i="40" s="1"/>
  <c r="M50" i="40"/>
  <c r="M108" i="40" s="1"/>
  <c r="M120" i="40" s="1"/>
  <c r="M49" i="40"/>
  <c r="M107" i="40" s="1"/>
  <c r="M119" i="40" s="1"/>
  <c r="M48" i="40"/>
  <c r="M106" i="40" s="1"/>
  <c r="M118" i="40" s="1"/>
  <c r="M47" i="40"/>
  <c r="M105" i="40" s="1"/>
  <c r="M117" i="40" s="1"/>
  <c r="M44" i="40"/>
  <c r="M43" i="40"/>
  <c r="M42" i="40"/>
  <c r="M41" i="40"/>
  <c r="M40" i="40"/>
  <c r="M39" i="40"/>
  <c r="M38" i="40"/>
  <c r="M37" i="40"/>
  <c r="M36" i="40"/>
  <c r="M35" i="40"/>
  <c r="M34" i="40"/>
  <c r="M32" i="40"/>
  <c r="M31" i="40"/>
  <c r="M30" i="40"/>
  <c r="M29" i="40"/>
  <c r="M28" i="40"/>
  <c r="M27" i="40"/>
  <c r="M26" i="40"/>
  <c r="M25" i="40"/>
  <c r="M24" i="40"/>
  <c r="M23" i="40"/>
  <c r="M22" i="40"/>
  <c r="M20" i="40"/>
  <c r="M19" i="40"/>
  <c r="M18" i="40"/>
  <c r="M17" i="40"/>
  <c r="M16" i="40"/>
  <c r="M15" i="40"/>
  <c r="M14" i="40"/>
  <c r="M13" i="40"/>
  <c r="M12" i="40"/>
  <c r="M11" i="40"/>
  <c r="M10" i="40"/>
  <c r="J84" i="40"/>
  <c r="J83" i="40"/>
  <c r="J82" i="40"/>
  <c r="J81" i="40"/>
  <c r="J80" i="40"/>
  <c r="J79" i="40"/>
  <c r="J52" i="40"/>
  <c r="J110" i="40" s="1"/>
  <c r="J122" i="40" s="1"/>
  <c r="J51" i="40"/>
  <c r="J109" i="40" s="1"/>
  <c r="J121" i="40" s="1"/>
  <c r="J50" i="40"/>
  <c r="J108" i="40" s="1"/>
  <c r="J120" i="40" s="1"/>
  <c r="J49" i="40"/>
  <c r="J107" i="40" s="1"/>
  <c r="J119" i="40" s="1"/>
  <c r="J48" i="40"/>
  <c r="J106" i="40" s="1"/>
  <c r="J118" i="40" s="1"/>
  <c r="J47" i="40"/>
  <c r="J105" i="40" s="1"/>
  <c r="J117" i="40" s="1"/>
  <c r="J44" i="40"/>
  <c r="J43" i="40"/>
  <c r="J42" i="40"/>
  <c r="J41" i="40"/>
  <c r="J40" i="40"/>
  <c r="J39" i="40"/>
  <c r="J38" i="40"/>
  <c r="J37" i="40"/>
  <c r="J36" i="40"/>
  <c r="J35" i="40"/>
  <c r="J34" i="40"/>
  <c r="J32" i="40"/>
  <c r="J31" i="40"/>
  <c r="J30" i="40"/>
  <c r="J29" i="40"/>
  <c r="J28" i="40"/>
  <c r="J27" i="40"/>
  <c r="J26" i="40"/>
  <c r="J25" i="40"/>
  <c r="J24" i="40"/>
  <c r="J23" i="40"/>
  <c r="J22" i="40"/>
  <c r="J20" i="40"/>
  <c r="J19" i="40"/>
  <c r="J18" i="40"/>
  <c r="J17" i="40"/>
  <c r="J16" i="40"/>
  <c r="J15" i="40"/>
  <c r="J14" i="40"/>
  <c r="J13" i="40"/>
  <c r="J12" i="40"/>
  <c r="J11" i="40"/>
  <c r="J10" i="40"/>
  <c r="K117" i="45" l="1"/>
  <c r="K105" i="45"/>
  <c r="Q117" i="45"/>
  <c r="Q105" i="45"/>
  <c r="V117" i="45"/>
  <c r="V105" i="45"/>
  <c r="AB117" i="45"/>
  <c r="AB105" i="45"/>
  <c r="AJ117" i="45"/>
  <c r="AJ105" i="45"/>
  <c r="AP117" i="45"/>
  <c r="AP105" i="45"/>
  <c r="H118" i="45"/>
  <c r="I118" i="45" s="1"/>
  <c r="H106" i="45"/>
  <c r="N118" i="45"/>
  <c r="N106" i="45"/>
  <c r="T118" i="45"/>
  <c r="T106" i="45"/>
  <c r="Y118" i="46"/>
  <c r="Y118" i="45"/>
  <c r="Y106" i="45"/>
  <c r="AE118" i="45"/>
  <c r="AE106" i="45"/>
  <c r="AM118" i="45"/>
  <c r="AM106" i="45"/>
  <c r="AS118" i="45"/>
  <c r="AS106" i="45"/>
  <c r="K119" i="45"/>
  <c r="K107" i="45"/>
  <c r="Q119" i="45"/>
  <c r="Q107" i="45"/>
  <c r="V119" i="45"/>
  <c r="V107" i="45"/>
  <c r="AB119" i="45"/>
  <c r="AB107" i="45"/>
  <c r="AJ119" i="45"/>
  <c r="AJ107" i="45"/>
  <c r="AP119" i="45"/>
  <c r="AP107" i="45"/>
  <c r="H120" i="45"/>
  <c r="I120" i="45" s="1"/>
  <c r="H108" i="45"/>
  <c r="N120" i="45"/>
  <c r="N108" i="45"/>
  <c r="T120" i="45"/>
  <c r="T108" i="45"/>
  <c r="Y120" i="45"/>
  <c r="Y108" i="45"/>
  <c r="AE120" i="45"/>
  <c r="AE108" i="45"/>
  <c r="AM120" i="45"/>
  <c r="AM108" i="45"/>
  <c r="AS120" i="45"/>
  <c r="AS108" i="45"/>
  <c r="K121" i="45"/>
  <c r="K109" i="45"/>
  <c r="Q121" i="45"/>
  <c r="Q109" i="45"/>
  <c r="V121" i="45"/>
  <c r="V109" i="45"/>
  <c r="AB121" i="45"/>
  <c r="AB109" i="45"/>
  <c r="AJ121" i="45"/>
  <c r="AJ109" i="45"/>
  <c r="AP121" i="45"/>
  <c r="AP109" i="45"/>
  <c r="H122" i="45"/>
  <c r="H110" i="45"/>
  <c r="N122" i="45"/>
  <c r="N110" i="45"/>
  <c r="T110" i="45"/>
  <c r="T122" i="45"/>
  <c r="Y110" i="45"/>
  <c r="Y122" i="45"/>
  <c r="AE122" i="45"/>
  <c r="AE110" i="45"/>
  <c r="AM122" i="45"/>
  <c r="AM110" i="45"/>
  <c r="AS122" i="45"/>
  <c r="AS110" i="45"/>
  <c r="G86" i="45"/>
  <c r="G111" i="45"/>
  <c r="M117" i="45"/>
  <c r="M105" i="45"/>
  <c r="S117" i="45"/>
  <c r="S105" i="45"/>
  <c r="X117" i="45"/>
  <c r="X105" i="45"/>
  <c r="AD117" i="45"/>
  <c r="AD105" i="45"/>
  <c r="AK117" i="45"/>
  <c r="AK105" i="45"/>
  <c r="AQ117" i="45"/>
  <c r="AQ105" i="45"/>
  <c r="J118" i="45"/>
  <c r="J106" i="45"/>
  <c r="P118" i="45"/>
  <c r="P106" i="45"/>
  <c r="U118" i="45"/>
  <c r="U106" i="45"/>
  <c r="AA118" i="45"/>
  <c r="AA106" i="45"/>
  <c r="AH118" i="45"/>
  <c r="AI118" i="45" s="1"/>
  <c r="AH106" i="45"/>
  <c r="AN118" i="45"/>
  <c r="AN106" i="45"/>
  <c r="AT118" i="45"/>
  <c r="AT106" i="45"/>
  <c r="M119" i="45"/>
  <c r="M107" i="45"/>
  <c r="S119" i="45"/>
  <c r="S107" i="45"/>
  <c r="X119" i="45"/>
  <c r="X107" i="45"/>
  <c r="AD119" i="45"/>
  <c r="AD107" i="45"/>
  <c r="AK119" i="45"/>
  <c r="AK119" i="46" s="1"/>
  <c r="AL119" i="46" s="1"/>
  <c r="AK107" i="45"/>
  <c r="AQ119" i="45"/>
  <c r="AQ107" i="45"/>
  <c r="J120" i="45"/>
  <c r="J108" i="45"/>
  <c r="P120" i="45"/>
  <c r="P108" i="45"/>
  <c r="U120" i="45"/>
  <c r="U108" i="45"/>
  <c r="AA120" i="45"/>
  <c r="AA108" i="45"/>
  <c r="AH120" i="45"/>
  <c r="AI120" i="45" s="1"/>
  <c r="AH108" i="45"/>
  <c r="AN120" i="45"/>
  <c r="AN108" i="45"/>
  <c r="AT120" i="45"/>
  <c r="AU120" i="45" s="1"/>
  <c r="BJ120" i="45" s="1"/>
  <c r="AT108" i="45"/>
  <c r="M121" i="45"/>
  <c r="M109" i="45"/>
  <c r="S121" i="45"/>
  <c r="S109" i="45"/>
  <c r="X121" i="45"/>
  <c r="X109" i="45"/>
  <c r="AD121" i="45"/>
  <c r="AD109" i="45"/>
  <c r="AK121" i="45"/>
  <c r="AK121" i="46" s="1"/>
  <c r="AL121" i="46" s="1"/>
  <c r="AK109" i="45"/>
  <c r="AQ121" i="45"/>
  <c r="AQ121" i="46" s="1"/>
  <c r="AR121" i="46" s="1"/>
  <c r="AQ109" i="45"/>
  <c r="J122" i="45"/>
  <c r="J110" i="45"/>
  <c r="P122" i="45"/>
  <c r="P110" i="45"/>
  <c r="U122" i="45"/>
  <c r="U110" i="45"/>
  <c r="AA122" i="45"/>
  <c r="AC122" i="45" s="1"/>
  <c r="AA110" i="45"/>
  <c r="AH110" i="45"/>
  <c r="AH122" i="45"/>
  <c r="AI122" i="45" s="1"/>
  <c r="AN110" i="45"/>
  <c r="AN122" i="45"/>
  <c r="AT110" i="45"/>
  <c r="AT122" i="45"/>
  <c r="H117" i="45"/>
  <c r="I117" i="45" s="1"/>
  <c r="H105" i="45"/>
  <c r="N117" i="45"/>
  <c r="N105" i="45"/>
  <c r="T117" i="45"/>
  <c r="T105" i="45"/>
  <c r="Y117" i="45"/>
  <c r="Y105" i="45"/>
  <c r="AE117" i="45"/>
  <c r="AE105" i="45"/>
  <c r="AM117" i="45"/>
  <c r="AM105" i="45"/>
  <c r="AS117" i="45"/>
  <c r="AS105" i="45"/>
  <c r="K118" i="45"/>
  <c r="K106" i="45"/>
  <c r="Q118" i="45"/>
  <c r="R118" i="45" s="1"/>
  <c r="BD118" i="45" s="1"/>
  <c r="Q106" i="45"/>
  <c r="V118" i="45"/>
  <c r="V106" i="45"/>
  <c r="AB118" i="45"/>
  <c r="AB106" i="45"/>
  <c r="AJ118" i="45"/>
  <c r="AJ106" i="45"/>
  <c r="AP118" i="45"/>
  <c r="AP106" i="45"/>
  <c r="H119" i="45"/>
  <c r="I119" i="45" s="1"/>
  <c r="H107" i="45"/>
  <c r="N119" i="45"/>
  <c r="N107" i="45"/>
  <c r="T119" i="45"/>
  <c r="T119" i="46" s="1"/>
  <c r="T107" i="45"/>
  <c r="Y119" i="45"/>
  <c r="Y119" i="46" s="1"/>
  <c r="Y107" i="45"/>
  <c r="AE119" i="45"/>
  <c r="AE107" i="45"/>
  <c r="AM119" i="45"/>
  <c r="AM107" i="45"/>
  <c r="AS119" i="45"/>
  <c r="AS107" i="45"/>
  <c r="K120" i="45"/>
  <c r="K108" i="45"/>
  <c r="Q120" i="45"/>
  <c r="Q108" i="45"/>
  <c r="V120" i="45"/>
  <c r="W120" i="45" s="1"/>
  <c r="V108" i="45"/>
  <c r="AB120" i="45"/>
  <c r="AB108" i="45"/>
  <c r="AJ120" i="45"/>
  <c r="AJ108" i="45"/>
  <c r="AP120" i="45"/>
  <c r="AP108" i="45"/>
  <c r="H121" i="45"/>
  <c r="I121" i="45" s="1"/>
  <c r="H109" i="45"/>
  <c r="N121" i="45"/>
  <c r="N109" i="45"/>
  <c r="T121" i="45"/>
  <c r="T109" i="45"/>
  <c r="Y121" i="45"/>
  <c r="Y121" i="46" s="1"/>
  <c r="Y109" i="45"/>
  <c r="AE121" i="45"/>
  <c r="AE121" i="46" s="1"/>
  <c r="AF121" i="46" s="1"/>
  <c r="AE109" i="45"/>
  <c r="AM121" i="45"/>
  <c r="AM109" i="45"/>
  <c r="AS121" i="45"/>
  <c r="AS109" i="45"/>
  <c r="K122" i="45"/>
  <c r="K110" i="45"/>
  <c r="Q122" i="45"/>
  <c r="Q110" i="45"/>
  <c r="V122" i="45"/>
  <c r="V122" i="46" s="1"/>
  <c r="V110" i="45"/>
  <c r="AB110" i="45"/>
  <c r="AB122" i="45"/>
  <c r="AJ110" i="45"/>
  <c r="AJ122" i="45"/>
  <c r="AP110" i="45"/>
  <c r="AP122" i="45"/>
  <c r="J117" i="45"/>
  <c r="J105" i="45"/>
  <c r="P117" i="45"/>
  <c r="P105" i="45"/>
  <c r="U117" i="45"/>
  <c r="U105" i="45"/>
  <c r="AA117" i="45"/>
  <c r="AA105" i="45"/>
  <c r="AH117" i="45"/>
  <c r="AH105" i="45"/>
  <c r="AN117" i="45"/>
  <c r="AN105" i="45"/>
  <c r="AT117" i="45"/>
  <c r="AT105" i="45"/>
  <c r="M118" i="45"/>
  <c r="O118" i="45" s="1"/>
  <c r="M106" i="45"/>
  <c r="S118" i="45"/>
  <c r="S106" i="45"/>
  <c r="X118" i="45"/>
  <c r="X118" i="46" s="1"/>
  <c r="X106" i="45"/>
  <c r="AD118" i="45"/>
  <c r="AF118" i="45" s="1"/>
  <c r="AD106" i="45"/>
  <c r="AK118" i="46"/>
  <c r="AL118" i="46" s="1"/>
  <c r="AK118" i="45"/>
  <c r="AK106" i="45"/>
  <c r="AQ118" i="45"/>
  <c r="AQ118" i="46" s="1"/>
  <c r="AR118" i="46" s="1"/>
  <c r="AQ106" i="45"/>
  <c r="J119" i="45"/>
  <c r="L119" i="45" s="1"/>
  <c r="J107" i="45"/>
  <c r="P119" i="45"/>
  <c r="R119" i="45" s="1"/>
  <c r="BD119" i="45" s="1"/>
  <c r="P107" i="45"/>
  <c r="U119" i="45"/>
  <c r="U107" i="45"/>
  <c r="AA119" i="45"/>
  <c r="AC119" i="45" s="1"/>
  <c r="AA107" i="45"/>
  <c r="AH119" i="45"/>
  <c r="AI119" i="45" s="1"/>
  <c r="AH107" i="45"/>
  <c r="AN119" i="45"/>
  <c r="AN107" i="45"/>
  <c r="AT119" i="45"/>
  <c r="AT107" i="45"/>
  <c r="M120" i="45"/>
  <c r="M108" i="45"/>
  <c r="S120" i="45"/>
  <c r="S108" i="45"/>
  <c r="X120" i="45"/>
  <c r="Z120" i="45" s="1"/>
  <c r="X108" i="45"/>
  <c r="AD120" i="45"/>
  <c r="AF120" i="45" s="1"/>
  <c r="AD108" i="45"/>
  <c r="AK120" i="45"/>
  <c r="AK120" i="46" s="1"/>
  <c r="AL120" i="46" s="1"/>
  <c r="AK108" i="45"/>
  <c r="AQ120" i="45"/>
  <c r="AQ120" i="46" s="1"/>
  <c r="AR120" i="46" s="1"/>
  <c r="AQ108" i="45"/>
  <c r="J121" i="45"/>
  <c r="L121" i="45" s="1"/>
  <c r="J109" i="45"/>
  <c r="P121" i="45"/>
  <c r="R121" i="45" s="1"/>
  <c r="P109" i="45"/>
  <c r="U121" i="45"/>
  <c r="U109" i="45"/>
  <c r="AA121" i="45"/>
  <c r="AC121" i="45" s="1"/>
  <c r="AA109" i="45"/>
  <c r="AH121" i="45"/>
  <c r="AI121" i="45" s="1"/>
  <c r="AH109" i="45"/>
  <c r="AN121" i="45"/>
  <c r="AN109" i="45"/>
  <c r="AT121" i="45"/>
  <c r="AT109" i="45"/>
  <c r="M122" i="45"/>
  <c r="O122" i="45" s="1"/>
  <c r="M110" i="45"/>
  <c r="S122" i="45"/>
  <c r="S110" i="45"/>
  <c r="X122" i="45"/>
  <c r="Z122" i="45" s="1"/>
  <c r="X110" i="45"/>
  <c r="AD122" i="45"/>
  <c r="AF122" i="45" s="1"/>
  <c r="AD110" i="45"/>
  <c r="AK122" i="45"/>
  <c r="AK110" i="45"/>
  <c r="AQ122" i="45"/>
  <c r="AQ122" i="46" s="1"/>
  <c r="AR122" i="46" s="1"/>
  <c r="AQ110" i="45"/>
  <c r="X106" i="40"/>
  <c r="X118" i="40" s="1"/>
  <c r="X118" i="41" s="1"/>
  <c r="X110" i="40"/>
  <c r="X122" i="40" s="1"/>
  <c r="X122" i="41" s="1"/>
  <c r="X107" i="40"/>
  <c r="X119" i="40" s="1"/>
  <c r="X119" i="41" s="1"/>
  <c r="X108" i="40"/>
  <c r="X120" i="40" s="1"/>
  <c r="X120" i="41" s="1"/>
  <c r="X105" i="40"/>
  <c r="X117" i="40" s="1"/>
  <c r="X117" i="41" s="1"/>
  <c r="X109" i="40"/>
  <c r="X121" i="40" s="1"/>
  <c r="X121" i="41" s="1"/>
  <c r="AU38" i="45"/>
  <c r="AF52" i="45"/>
  <c r="AF110" i="45" s="1"/>
  <c r="P85" i="45"/>
  <c r="AS21" i="45"/>
  <c r="G142" i="41"/>
  <c r="AA142" i="41" s="1"/>
  <c r="AL81" i="45"/>
  <c r="AO50" i="45"/>
  <c r="AO108" i="45" s="1"/>
  <c r="AC49" i="45"/>
  <c r="AC107" i="45" s="1"/>
  <c r="J85" i="45"/>
  <c r="U85" i="45"/>
  <c r="AA85" i="45"/>
  <c r="M85" i="45"/>
  <c r="S85" i="45"/>
  <c r="AJ85" i="45"/>
  <c r="AH85" i="46"/>
  <c r="AH86" i="46" s="1"/>
  <c r="AM85" i="45"/>
  <c r="AS85" i="45"/>
  <c r="K85" i="45"/>
  <c r="Q85" i="45"/>
  <c r="AH85" i="45"/>
  <c r="AT85" i="45"/>
  <c r="X50" i="46"/>
  <c r="X108" i="46" s="1"/>
  <c r="X52" i="46"/>
  <c r="X110" i="46" s="1"/>
  <c r="AQ52" i="46"/>
  <c r="U123" i="40"/>
  <c r="I48" i="45"/>
  <c r="I106" i="45" s="1"/>
  <c r="T48" i="46"/>
  <c r="T106" i="46" s="1"/>
  <c r="T118" i="46"/>
  <c r="V49" i="46"/>
  <c r="V107" i="46" s="1"/>
  <c r="V119" i="46"/>
  <c r="I50" i="45"/>
  <c r="I108" i="45" s="1"/>
  <c r="T50" i="46"/>
  <c r="T108" i="46" s="1"/>
  <c r="T120" i="46"/>
  <c r="Y50" i="46"/>
  <c r="Y108" i="46" s="1"/>
  <c r="Y120" i="46"/>
  <c r="AE50" i="46"/>
  <c r="AE108" i="46" s="1"/>
  <c r="AE120" i="46"/>
  <c r="V51" i="46"/>
  <c r="V109" i="46" s="1"/>
  <c r="V121" i="46"/>
  <c r="T52" i="46"/>
  <c r="T110" i="46" s="1"/>
  <c r="T122" i="46"/>
  <c r="Y52" i="46"/>
  <c r="Y110" i="46" s="1"/>
  <c r="Z110" i="46" s="1"/>
  <c r="Y122" i="46"/>
  <c r="AE52" i="46"/>
  <c r="AE122" i="46"/>
  <c r="AF122" i="46" s="1"/>
  <c r="X47" i="46"/>
  <c r="X105" i="46" s="1"/>
  <c r="X49" i="46"/>
  <c r="X107" i="46" s="1"/>
  <c r="AH120" i="46"/>
  <c r="X51" i="46"/>
  <c r="X109" i="46" s="1"/>
  <c r="AQ51" i="46"/>
  <c r="AQ109" i="46" s="1"/>
  <c r="AH122" i="46"/>
  <c r="AI122" i="46" s="1"/>
  <c r="T47" i="46"/>
  <c r="T105" i="46" s="1"/>
  <c r="Y47" i="46"/>
  <c r="Y105" i="46" s="1"/>
  <c r="V48" i="46"/>
  <c r="V118" i="46"/>
  <c r="T49" i="46"/>
  <c r="T107" i="46" s="1"/>
  <c r="Y49" i="46"/>
  <c r="Y107" i="46" s="1"/>
  <c r="V50" i="46"/>
  <c r="V108" i="46" s="1"/>
  <c r="T51" i="46"/>
  <c r="T109" i="46" s="1"/>
  <c r="Y51" i="46"/>
  <c r="Y109" i="46" s="1"/>
  <c r="AE51" i="46"/>
  <c r="V52" i="46"/>
  <c r="V110" i="46" s="1"/>
  <c r="J123" i="40"/>
  <c r="S123" i="40"/>
  <c r="AJ123" i="40"/>
  <c r="AM123" i="40"/>
  <c r="M123" i="40"/>
  <c r="AA123" i="40"/>
  <c r="AP123" i="40"/>
  <c r="P123" i="40"/>
  <c r="AD123" i="40"/>
  <c r="AS123" i="40"/>
  <c r="H85" i="45"/>
  <c r="N85" i="45"/>
  <c r="AE85" i="45"/>
  <c r="AQ85" i="45"/>
  <c r="L50" i="45"/>
  <c r="L108" i="45" s="1"/>
  <c r="AH33" i="46"/>
  <c r="R51" i="45"/>
  <c r="R109" i="45" s="1"/>
  <c r="AO51" i="45"/>
  <c r="AO109" i="45" s="1"/>
  <c r="L37" i="45"/>
  <c r="L41" i="45"/>
  <c r="AA53" i="45"/>
  <c r="AC52" i="45"/>
  <c r="AC110" i="45" s="1"/>
  <c r="R84" i="45"/>
  <c r="AO84" i="45"/>
  <c r="R32" i="45"/>
  <c r="AU52" i="45"/>
  <c r="AU110" i="45" s="1"/>
  <c r="AC80" i="45"/>
  <c r="L81" i="45"/>
  <c r="L82" i="45"/>
  <c r="R83" i="45"/>
  <c r="L84" i="45"/>
  <c r="AC84" i="45"/>
  <c r="AU84" i="45"/>
  <c r="AI32" i="46"/>
  <c r="AH33" i="45"/>
  <c r="J53" i="45"/>
  <c r="J111" i="45" s="1"/>
  <c r="AT53" i="45"/>
  <c r="AI84" i="45"/>
  <c r="W84" i="45"/>
  <c r="AO26" i="45"/>
  <c r="AO30" i="45"/>
  <c r="R36" i="45"/>
  <c r="V85" i="45"/>
  <c r="AI82" i="45"/>
  <c r="AC44" i="45"/>
  <c r="R47" i="45"/>
  <c r="R105" i="45" s="1"/>
  <c r="AJ33" i="45"/>
  <c r="P45" i="45"/>
  <c r="AH45" i="45"/>
  <c r="AU39" i="45"/>
  <c r="AU43" i="45"/>
  <c r="AB53" i="45"/>
  <c r="AB111" i="45" s="1"/>
  <c r="AH53" i="45"/>
  <c r="AD53" i="45"/>
  <c r="AD111" i="45" s="1"/>
  <c r="X33" i="46"/>
  <c r="AI44" i="46"/>
  <c r="Q53" i="45"/>
  <c r="K45" i="45"/>
  <c r="V45" i="45"/>
  <c r="AB45" i="45"/>
  <c r="Z41" i="46"/>
  <c r="AH45" i="46"/>
  <c r="AI82" i="46"/>
  <c r="AI83" i="46"/>
  <c r="AI84" i="46"/>
  <c r="Z17" i="46"/>
  <c r="AB33" i="45"/>
  <c r="AU25" i="45"/>
  <c r="L29" i="45"/>
  <c r="AU29" i="45"/>
  <c r="AN45" i="45"/>
  <c r="AT45" i="45"/>
  <c r="AI42" i="46"/>
  <c r="AG45" i="46"/>
  <c r="AN53" i="45"/>
  <c r="AN111" i="45" s="1"/>
  <c r="Z80" i="46"/>
  <c r="AL80" i="46"/>
  <c r="AK85" i="46"/>
  <c r="AK86" i="46" s="1"/>
  <c r="Z81" i="46"/>
  <c r="Z82" i="46"/>
  <c r="AQ85" i="46"/>
  <c r="AR82" i="46"/>
  <c r="Z83" i="46"/>
  <c r="Z84" i="46"/>
  <c r="AQ21" i="46"/>
  <c r="AX11" i="46"/>
  <c r="AR11" i="46"/>
  <c r="Z30" i="46"/>
  <c r="AI31" i="46"/>
  <c r="AG33" i="46"/>
  <c r="Z40" i="46"/>
  <c r="AL40" i="46"/>
  <c r="AK45" i="46"/>
  <c r="AI81" i="46"/>
  <c r="AG85" i="46"/>
  <c r="AG86" i="46" s="1"/>
  <c r="AT33" i="45"/>
  <c r="AT46" i="45" s="1"/>
  <c r="Z25" i="46"/>
  <c r="AC27" i="45"/>
  <c r="Z29" i="46"/>
  <c r="AC31" i="45"/>
  <c r="X45" i="46"/>
  <c r="AU37" i="45"/>
  <c r="Z43" i="46"/>
  <c r="AQ33" i="46"/>
  <c r="AR28" i="46"/>
  <c r="Z42" i="46"/>
  <c r="AI43" i="46"/>
  <c r="X85" i="45"/>
  <c r="X79" i="46"/>
  <c r="X85" i="46" s="1"/>
  <c r="AC35" i="45"/>
  <c r="Q33" i="45"/>
  <c r="K33" i="45"/>
  <c r="W48" i="45"/>
  <c r="W106" i="45" s="1"/>
  <c r="V33" i="45"/>
  <c r="AN33" i="45"/>
  <c r="AN78" i="45" s="1"/>
  <c r="K53" i="45"/>
  <c r="AX43" i="46"/>
  <c r="V85" i="46"/>
  <c r="Z35" i="46"/>
  <c r="AX35" i="46"/>
  <c r="Z39" i="46"/>
  <c r="AX39" i="46"/>
  <c r="V21" i="46"/>
  <c r="Z24" i="46"/>
  <c r="Y33" i="46"/>
  <c r="AX24" i="46"/>
  <c r="AX28" i="46"/>
  <c r="AX32" i="46"/>
  <c r="Z34" i="46"/>
  <c r="Y45" i="46"/>
  <c r="AX34" i="46"/>
  <c r="Z38" i="46"/>
  <c r="AX38" i="46"/>
  <c r="V45" i="46"/>
  <c r="AX42" i="46"/>
  <c r="T85" i="45"/>
  <c r="T79" i="46"/>
  <c r="Y85" i="46"/>
  <c r="AX80" i="46"/>
  <c r="W80" i="46"/>
  <c r="AX81" i="46"/>
  <c r="W81" i="46"/>
  <c r="W82" i="46"/>
  <c r="AX82" i="46"/>
  <c r="AE85" i="46"/>
  <c r="AF82" i="46"/>
  <c r="BB82" i="46" s="1"/>
  <c r="AX83" i="46"/>
  <c r="W83" i="46"/>
  <c r="AX84" i="46"/>
  <c r="W84" i="46"/>
  <c r="AX25" i="46"/>
  <c r="T33" i="46"/>
  <c r="AX29" i="46"/>
  <c r="V33" i="46"/>
  <c r="AX31" i="46"/>
  <c r="Z31" i="46"/>
  <c r="AE33" i="46"/>
  <c r="Z37" i="46"/>
  <c r="AX37" i="46"/>
  <c r="AX41" i="46"/>
  <c r="V53" i="45"/>
  <c r="V111" i="45" s="1"/>
  <c r="AX13" i="46"/>
  <c r="T21" i="46"/>
  <c r="Y21" i="46"/>
  <c r="Z13" i="46"/>
  <c r="Z18" i="46"/>
  <c r="AX18" i="46"/>
  <c r="Z19" i="46"/>
  <c r="AX19" i="46"/>
  <c r="AX30" i="46"/>
  <c r="Z36" i="46"/>
  <c r="AX36" i="46"/>
  <c r="AX40" i="46"/>
  <c r="T45" i="46"/>
  <c r="AX44" i="46"/>
  <c r="Z44" i="46"/>
  <c r="AE45" i="46"/>
  <c r="M33" i="45"/>
  <c r="X33" i="45"/>
  <c r="AD33" i="45"/>
  <c r="AP33" i="45"/>
  <c r="J45" i="45"/>
  <c r="AA45" i="45"/>
  <c r="AM45" i="45"/>
  <c r="M53" i="45"/>
  <c r="S53" i="45"/>
  <c r="S111" i="45" s="1"/>
  <c r="X53" i="45"/>
  <c r="AJ53" i="45"/>
  <c r="AP53" i="45"/>
  <c r="AP111" i="45" s="1"/>
  <c r="H33" i="45"/>
  <c r="N33" i="45"/>
  <c r="T33" i="45"/>
  <c r="AE33" i="45"/>
  <c r="AQ33" i="45"/>
  <c r="N53" i="45"/>
  <c r="T53" i="45"/>
  <c r="Y53" i="45"/>
  <c r="Y111" i="45" s="1"/>
  <c r="AE53" i="45"/>
  <c r="AE111" i="45" s="1"/>
  <c r="AK53" i="45"/>
  <c r="AQ53" i="45"/>
  <c r="J33" i="45"/>
  <c r="U33" i="45"/>
  <c r="AA33" i="45"/>
  <c r="AM33" i="45"/>
  <c r="S45" i="45"/>
  <c r="X45" i="45"/>
  <c r="AD45" i="45"/>
  <c r="AJ45" i="45"/>
  <c r="AP45" i="45"/>
  <c r="P53" i="45"/>
  <c r="U53" i="45"/>
  <c r="AG53" i="45"/>
  <c r="AM53" i="45"/>
  <c r="AS53" i="45"/>
  <c r="AS111" i="45" s="1"/>
  <c r="H45" i="45"/>
  <c r="T45" i="45"/>
  <c r="AE45" i="45"/>
  <c r="AQ45" i="45"/>
  <c r="I49" i="45"/>
  <c r="I107" i="45" s="1"/>
  <c r="I80" i="45"/>
  <c r="AU12" i="45"/>
  <c r="R13" i="45"/>
  <c r="AO13" i="45"/>
  <c r="L14" i="45"/>
  <c r="AC14" i="45"/>
  <c r="AO14" i="45"/>
  <c r="R15" i="45"/>
  <c r="AC15" i="45"/>
  <c r="AO15" i="45"/>
  <c r="AU15" i="45"/>
  <c r="L16" i="45"/>
  <c r="R16" i="45"/>
  <c r="AC16" i="45"/>
  <c r="AO16" i="45"/>
  <c r="AU16" i="45"/>
  <c r="L17" i="45"/>
  <c r="R17" i="45"/>
  <c r="AC17" i="45"/>
  <c r="AO17" i="45"/>
  <c r="AU17" i="45"/>
  <c r="L18" i="45"/>
  <c r="R18" i="45"/>
  <c r="AC18" i="45"/>
  <c r="AO18" i="45"/>
  <c r="AU18" i="45"/>
  <c r="L19" i="45"/>
  <c r="R19" i="45"/>
  <c r="AC19" i="45"/>
  <c r="AO19" i="45"/>
  <c r="AU19" i="45"/>
  <c r="L20" i="45"/>
  <c r="R20" i="45"/>
  <c r="AC20" i="45"/>
  <c r="AO20" i="45"/>
  <c r="AU20" i="45"/>
  <c r="R22" i="45"/>
  <c r="AU22" i="45"/>
  <c r="L23" i="45"/>
  <c r="R23" i="45"/>
  <c r="AC23" i="45"/>
  <c r="AO23" i="45"/>
  <c r="AU23" i="45"/>
  <c r="L24" i="45"/>
  <c r="R24" i="45"/>
  <c r="AC24" i="45"/>
  <c r="AO24" i="45"/>
  <c r="AU24" i="45"/>
  <c r="L25" i="45"/>
  <c r="R25" i="45"/>
  <c r="AC25" i="45"/>
  <c r="AO25" i="45"/>
  <c r="L26" i="45"/>
  <c r="R26" i="45"/>
  <c r="AC26" i="45"/>
  <c r="AU26" i="45"/>
  <c r="L27" i="45"/>
  <c r="R27" i="45"/>
  <c r="AO27" i="45"/>
  <c r="AU27" i="45"/>
  <c r="L28" i="45"/>
  <c r="R28" i="45"/>
  <c r="AC28" i="45"/>
  <c r="AO28" i="45"/>
  <c r="AU28" i="45"/>
  <c r="R29" i="45"/>
  <c r="AC29" i="45"/>
  <c r="AO29" i="45"/>
  <c r="L30" i="45"/>
  <c r="R30" i="45"/>
  <c r="AC30" i="45"/>
  <c r="AU30" i="45"/>
  <c r="L31" i="45"/>
  <c r="R31" i="45"/>
  <c r="AO31" i="45"/>
  <c r="AU31" i="45"/>
  <c r="L32" i="45"/>
  <c r="AC32" i="45"/>
  <c r="AO32" i="45"/>
  <c r="AU32" i="45"/>
  <c r="R34" i="45"/>
  <c r="AU34" i="45"/>
  <c r="L35" i="45"/>
  <c r="R35" i="45"/>
  <c r="AO35" i="45"/>
  <c r="AU35" i="45"/>
  <c r="L36" i="45"/>
  <c r="AC36" i="45"/>
  <c r="AO36" i="45"/>
  <c r="AU36" i="45"/>
  <c r="R37" i="45"/>
  <c r="AC37" i="45"/>
  <c r="AO37" i="45"/>
  <c r="R38" i="45"/>
  <c r="AC38" i="45"/>
  <c r="AO38" i="45"/>
  <c r="L39" i="45"/>
  <c r="AC39" i="45"/>
  <c r="AO39" i="45"/>
  <c r="R40" i="45"/>
  <c r="AC40" i="45"/>
  <c r="AO40" i="45"/>
  <c r="R41" i="45"/>
  <c r="AO41" i="45"/>
  <c r="AU41" i="45"/>
  <c r="R42" i="45"/>
  <c r="AC42" i="45"/>
  <c r="AO42" i="45"/>
  <c r="L43" i="45"/>
  <c r="R43" i="45"/>
  <c r="AO43" i="45"/>
  <c r="L44" i="45"/>
  <c r="R44" i="45"/>
  <c r="W44" i="45"/>
  <c r="AO44" i="45"/>
  <c r="AU44" i="45"/>
  <c r="AC47" i="45"/>
  <c r="AC105" i="45" s="1"/>
  <c r="L48" i="45"/>
  <c r="L106" i="45" s="1"/>
  <c r="R48" i="45"/>
  <c r="R106" i="45" s="1"/>
  <c r="AC48" i="45"/>
  <c r="AC106" i="45" s="1"/>
  <c r="AO48" i="45"/>
  <c r="AO106" i="45" s="1"/>
  <c r="AU48" i="45"/>
  <c r="AU106" i="45" s="1"/>
  <c r="L49" i="45"/>
  <c r="L107" i="45" s="1"/>
  <c r="R49" i="45"/>
  <c r="R107" i="45" s="1"/>
  <c r="W49" i="45"/>
  <c r="W107" i="45" s="1"/>
  <c r="AO49" i="45"/>
  <c r="AO107" i="45" s="1"/>
  <c r="AU49" i="45"/>
  <c r="AU107" i="45" s="1"/>
  <c r="R50" i="45"/>
  <c r="R108" i="45" s="1"/>
  <c r="W50" i="45"/>
  <c r="W108" i="45" s="1"/>
  <c r="AC50" i="45"/>
  <c r="AC108" i="45" s="1"/>
  <c r="AU50" i="45"/>
  <c r="AU108" i="45" s="1"/>
  <c r="L51" i="45"/>
  <c r="L109" i="45" s="1"/>
  <c r="AC51" i="45"/>
  <c r="AC109" i="45" s="1"/>
  <c r="AI51" i="45"/>
  <c r="AI109" i="45" s="1"/>
  <c r="AU51" i="45"/>
  <c r="AU109" i="45" s="1"/>
  <c r="L52" i="45"/>
  <c r="L110" i="45" s="1"/>
  <c r="R52" i="45"/>
  <c r="R110" i="45" s="1"/>
  <c r="AI52" i="45"/>
  <c r="AI110" i="45" s="1"/>
  <c r="AO52" i="45"/>
  <c r="AO110" i="45" s="1"/>
  <c r="R79" i="45"/>
  <c r="P33" i="45"/>
  <c r="P46" i="45" s="1"/>
  <c r="L80" i="45"/>
  <c r="R80" i="45"/>
  <c r="AI80" i="45"/>
  <c r="AO80" i="45"/>
  <c r="AU80" i="45"/>
  <c r="R81" i="45"/>
  <c r="AC81" i="45"/>
  <c r="W51" i="45"/>
  <c r="W109" i="45" s="1"/>
  <c r="AI81" i="45"/>
  <c r="AO81" i="45"/>
  <c r="AU81" i="45"/>
  <c r="R82" i="45"/>
  <c r="W82" i="45"/>
  <c r="AC82" i="45"/>
  <c r="AO82" i="45"/>
  <c r="AU82" i="45"/>
  <c r="L83" i="45"/>
  <c r="AC83" i="45"/>
  <c r="AI83" i="45"/>
  <c r="AO83" i="45"/>
  <c r="AU83" i="45"/>
  <c r="AC79" i="45"/>
  <c r="AO79" i="45"/>
  <c r="AS33" i="45"/>
  <c r="L79" i="45"/>
  <c r="R10" i="45"/>
  <c r="L11" i="45"/>
  <c r="AC11" i="45"/>
  <c r="AO11" i="45"/>
  <c r="AU11" i="45"/>
  <c r="R12" i="45"/>
  <c r="AC12" i="45"/>
  <c r="AO12" i="45"/>
  <c r="L13" i="45"/>
  <c r="AC13" i="45"/>
  <c r="AU13" i="45"/>
  <c r="R14" i="45"/>
  <c r="AU14" i="45"/>
  <c r="L15" i="45"/>
  <c r="Q21" i="45"/>
  <c r="AL35" i="45"/>
  <c r="AL36" i="45"/>
  <c r="AR37" i="45"/>
  <c r="AF38" i="45"/>
  <c r="W39" i="45"/>
  <c r="I42" i="45"/>
  <c r="O43" i="45"/>
  <c r="AF43" i="45"/>
  <c r="AL44" i="45"/>
  <c r="AL48" i="45"/>
  <c r="AL106" i="45" s="1"/>
  <c r="AL49" i="45"/>
  <c r="AL107" i="45" s="1"/>
  <c r="AL50" i="45"/>
  <c r="AL108" i="45" s="1"/>
  <c r="AR52" i="45"/>
  <c r="AR110" i="45" s="1"/>
  <c r="W80" i="45"/>
  <c r="AF81" i="45"/>
  <c r="AR81" i="45"/>
  <c r="O82" i="45"/>
  <c r="AF83" i="45"/>
  <c r="AR83" i="45"/>
  <c r="O84" i="45"/>
  <c r="Z10" i="45"/>
  <c r="AL10" i="45"/>
  <c r="I11" i="45"/>
  <c r="O11" i="45"/>
  <c r="W11" i="45"/>
  <c r="Z11" i="45"/>
  <c r="AF11" i="45"/>
  <c r="AR11" i="45"/>
  <c r="I12" i="45"/>
  <c r="O12" i="45"/>
  <c r="W12" i="45"/>
  <c r="Z12" i="45"/>
  <c r="AF12" i="45"/>
  <c r="AL12" i="45"/>
  <c r="AR12" i="45"/>
  <c r="Z13" i="45"/>
  <c r="AF13" i="45"/>
  <c r="I13" i="45"/>
  <c r="O13" i="45"/>
  <c r="W13" i="45"/>
  <c r="AL13" i="45"/>
  <c r="AR13" i="45"/>
  <c r="I14" i="45"/>
  <c r="O14" i="45"/>
  <c r="Z14" i="45"/>
  <c r="AF14" i="45"/>
  <c r="AL14" i="45"/>
  <c r="AR14" i="45"/>
  <c r="I15" i="45"/>
  <c r="O15" i="45"/>
  <c r="W15" i="45"/>
  <c r="Z15" i="45"/>
  <c r="AF15" i="45"/>
  <c r="AL15" i="45"/>
  <c r="AR15" i="45"/>
  <c r="I16" i="45"/>
  <c r="W16" i="45"/>
  <c r="Z16" i="45"/>
  <c r="AF16" i="45"/>
  <c r="AL16" i="45"/>
  <c r="AR16" i="45"/>
  <c r="I17" i="45"/>
  <c r="O17" i="45"/>
  <c r="W17" i="45"/>
  <c r="Z17" i="45"/>
  <c r="AF17" i="45"/>
  <c r="AL17" i="45"/>
  <c r="AR17" i="45"/>
  <c r="I18" i="45"/>
  <c r="O18" i="45"/>
  <c r="W18" i="45"/>
  <c r="Z18" i="45"/>
  <c r="AF18" i="45"/>
  <c r="AL18" i="45"/>
  <c r="AR18" i="45"/>
  <c r="I19" i="45"/>
  <c r="O19" i="45"/>
  <c r="W19" i="45"/>
  <c r="Z19" i="45"/>
  <c r="AF19" i="45"/>
  <c r="AL19" i="45"/>
  <c r="AR19" i="45"/>
  <c r="I20" i="45"/>
  <c r="O20" i="45"/>
  <c r="W20" i="45"/>
  <c r="Z20" i="45"/>
  <c r="AF20" i="45"/>
  <c r="AL20" i="45"/>
  <c r="AR20" i="45"/>
  <c r="I23" i="45"/>
  <c r="O23" i="45"/>
  <c r="W23" i="45"/>
  <c r="Z23" i="45"/>
  <c r="AF23" i="45"/>
  <c r="AL23" i="45"/>
  <c r="AR23" i="45"/>
  <c r="I24" i="45"/>
  <c r="O24" i="45"/>
  <c r="W24" i="45"/>
  <c r="Z24" i="45"/>
  <c r="AF24" i="45"/>
  <c r="AL24" i="45"/>
  <c r="AR24" i="45"/>
  <c r="I25" i="45"/>
  <c r="O25" i="45"/>
  <c r="W25" i="45"/>
  <c r="Z25" i="45"/>
  <c r="AF25" i="45"/>
  <c r="O16" i="45"/>
  <c r="AR25" i="45"/>
  <c r="O26" i="45"/>
  <c r="Z26" i="45"/>
  <c r="AL26" i="45"/>
  <c r="I27" i="45"/>
  <c r="W27" i="45"/>
  <c r="AF27" i="45"/>
  <c r="AR27" i="45"/>
  <c r="O28" i="45"/>
  <c r="W28" i="45"/>
  <c r="AF28" i="45"/>
  <c r="AR28" i="45"/>
  <c r="O29" i="45"/>
  <c r="AF29" i="45"/>
  <c r="AR29" i="45"/>
  <c r="O30" i="45"/>
  <c r="AF30" i="45"/>
  <c r="AR30" i="45"/>
  <c r="O31" i="45"/>
  <c r="AF31" i="45"/>
  <c r="AR31" i="45"/>
  <c r="O32" i="45"/>
  <c r="W32" i="45"/>
  <c r="AL32" i="45"/>
  <c r="Z34" i="45"/>
  <c r="AL34" i="45"/>
  <c r="I35" i="45"/>
  <c r="W35" i="45"/>
  <c r="AF35" i="45"/>
  <c r="AR35" i="45"/>
  <c r="O36" i="45"/>
  <c r="AF36" i="45"/>
  <c r="W37" i="45"/>
  <c r="Z37" i="45"/>
  <c r="I38" i="45"/>
  <c r="W38" i="45"/>
  <c r="AR38" i="45"/>
  <c r="O39" i="45"/>
  <c r="AF39" i="45"/>
  <c r="AR39" i="45"/>
  <c r="O40" i="45"/>
  <c r="Z40" i="45"/>
  <c r="AR40" i="45"/>
  <c r="O41" i="45"/>
  <c r="Z41" i="45"/>
  <c r="AL41" i="45"/>
  <c r="Z42" i="45"/>
  <c r="AL42" i="45"/>
  <c r="Z43" i="45"/>
  <c r="AR43" i="45"/>
  <c r="Z44" i="45"/>
  <c r="AL25" i="45"/>
  <c r="I26" i="45"/>
  <c r="W26" i="45"/>
  <c r="AF26" i="45"/>
  <c r="AR26" i="45"/>
  <c r="O27" i="45"/>
  <c r="Z27" i="45"/>
  <c r="AL27" i="45"/>
  <c r="I28" i="45"/>
  <c r="Z28" i="45"/>
  <c r="AL28" i="45"/>
  <c r="I29" i="45"/>
  <c r="W29" i="45"/>
  <c r="Z29" i="45"/>
  <c r="AL29" i="45"/>
  <c r="I30" i="45"/>
  <c r="W30" i="45"/>
  <c r="Z30" i="45"/>
  <c r="AL30" i="45"/>
  <c r="I31" i="45"/>
  <c r="W31" i="45"/>
  <c r="Z31" i="45"/>
  <c r="AL31" i="45"/>
  <c r="I32" i="45"/>
  <c r="Z32" i="45"/>
  <c r="AF32" i="45"/>
  <c r="AR32" i="45"/>
  <c r="O35" i="45"/>
  <c r="Z35" i="45"/>
  <c r="I36" i="45"/>
  <c r="W36" i="45"/>
  <c r="Z36" i="45"/>
  <c r="I37" i="45"/>
  <c r="O37" i="45"/>
  <c r="AF37" i="45"/>
  <c r="O38" i="45"/>
  <c r="Z38" i="45"/>
  <c r="AL38" i="45"/>
  <c r="I39" i="45"/>
  <c r="Z39" i="45"/>
  <c r="AL39" i="45"/>
  <c r="I40" i="45"/>
  <c r="W40" i="45"/>
  <c r="AL40" i="45"/>
  <c r="I41" i="45"/>
  <c r="W41" i="45"/>
  <c r="AF41" i="45"/>
  <c r="AR41" i="45"/>
  <c r="AF42" i="45"/>
  <c r="AR42" i="45"/>
  <c r="AL43" i="45"/>
  <c r="I44" i="45"/>
  <c r="AF44" i="45"/>
  <c r="AR44" i="45"/>
  <c r="W42" i="45"/>
  <c r="W43" i="45"/>
  <c r="AL47" i="45"/>
  <c r="AL105" i="45" s="1"/>
  <c r="O48" i="45"/>
  <c r="O106" i="45" s="1"/>
  <c r="Z48" i="45"/>
  <c r="Z106" i="45" s="1"/>
  <c r="AF48" i="45"/>
  <c r="AF106" i="45" s="1"/>
  <c r="AR48" i="45"/>
  <c r="AR106" i="45" s="1"/>
  <c r="O49" i="45"/>
  <c r="O107" i="45" s="1"/>
  <c r="Z49" i="45"/>
  <c r="Z107" i="45" s="1"/>
  <c r="AF49" i="45"/>
  <c r="AF107" i="45" s="1"/>
  <c r="AR49" i="45"/>
  <c r="AR107" i="45" s="1"/>
  <c r="O50" i="45"/>
  <c r="O108" i="45" s="1"/>
  <c r="Z50" i="45"/>
  <c r="Z108" i="45" s="1"/>
  <c r="AF50" i="45"/>
  <c r="AF108" i="45" s="1"/>
  <c r="AR50" i="45"/>
  <c r="AR108" i="45" s="1"/>
  <c r="O51" i="45"/>
  <c r="O109" i="45" s="1"/>
  <c r="Z51" i="45"/>
  <c r="Z109" i="45" s="1"/>
  <c r="AF51" i="45"/>
  <c r="AF109" i="45" s="1"/>
  <c r="AL51" i="45"/>
  <c r="AL109" i="45" s="1"/>
  <c r="AR51" i="45"/>
  <c r="AR109" i="45" s="1"/>
  <c r="I52" i="45"/>
  <c r="I110" i="45" s="1"/>
  <c r="O52" i="45"/>
  <c r="O110" i="45" s="1"/>
  <c r="Z52" i="45"/>
  <c r="Z110" i="45" s="1"/>
  <c r="G33" i="40"/>
  <c r="W52" i="45"/>
  <c r="W110" i="45" s="1"/>
  <c r="AL52" i="45"/>
  <c r="AL110" i="45" s="1"/>
  <c r="Z79" i="45"/>
  <c r="AL79" i="45"/>
  <c r="O80" i="45"/>
  <c r="Z80" i="45"/>
  <c r="AF80" i="45"/>
  <c r="AL80" i="45"/>
  <c r="AR80" i="45"/>
  <c r="I81" i="45"/>
  <c r="O81" i="45"/>
  <c r="W81" i="45"/>
  <c r="Z81" i="45"/>
  <c r="Z82" i="45"/>
  <c r="AF82" i="45"/>
  <c r="AL82" i="45"/>
  <c r="AR82" i="45"/>
  <c r="I83" i="45"/>
  <c r="O83" i="45"/>
  <c r="W83" i="45"/>
  <c r="Z84" i="45"/>
  <c r="AF84" i="45"/>
  <c r="AL84" i="45"/>
  <c r="AR84" i="45"/>
  <c r="G21" i="40"/>
  <c r="G45" i="40"/>
  <c r="G85" i="40"/>
  <c r="Z22" i="45"/>
  <c r="Y33" i="45"/>
  <c r="AL22" i="45"/>
  <c r="AK33" i="45"/>
  <c r="O34" i="45"/>
  <c r="N45" i="45"/>
  <c r="I47" i="45"/>
  <c r="I105" i="45" s="1"/>
  <c r="H53" i="45"/>
  <c r="H21" i="45"/>
  <c r="Y21" i="45"/>
  <c r="AM53" i="40"/>
  <c r="AM111" i="40" s="1"/>
  <c r="O22" i="45"/>
  <c r="W22" i="45"/>
  <c r="Y85" i="45"/>
  <c r="AK85" i="45"/>
  <c r="M45" i="40"/>
  <c r="AM33" i="40"/>
  <c r="AD53" i="40"/>
  <c r="AD111" i="40" s="1"/>
  <c r="J53" i="40"/>
  <c r="J111" i="40" s="1"/>
  <c r="AJ45" i="40"/>
  <c r="AJ53" i="40"/>
  <c r="AJ111" i="40" s="1"/>
  <c r="S53" i="40"/>
  <c r="S111" i="40" s="1"/>
  <c r="AS85" i="40"/>
  <c r="G53" i="40"/>
  <c r="W14" i="45"/>
  <c r="U45" i="40"/>
  <c r="AI10" i="45"/>
  <c r="AI11" i="45"/>
  <c r="AI12" i="45"/>
  <c r="AI13" i="45"/>
  <c r="AI14" i="45"/>
  <c r="AI15" i="45"/>
  <c r="AI16" i="45"/>
  <c r="AI17" i="45"/>
  <c r="AI18" i="45"/>
  <c r="AI19" i="45"/>
  <c r="AI20" i="45"/>
  <c r="AI22" i="45"/>
  <c r="AI23" i="45"/>
  <c r="AI24" i="45"/>
  <c r="AI25" i="45"/>
  <c r="AI26" i="45"/>
  <c r="AI27" i="45"/>
  <c r="AI28" i="45"/>
  <c r="AI29" i="45"/>
  <c r="AI30" i="45"/>
  <c r="AI31" i="45"/>
  <c r="AI32" i="45"/>
  <c r="AI34" i="45"/>
  <c r="AI35" i="45"/>
  <c r="AI36" i="45"/>
  <c r="AI37" i="45"/>
  <c r="AI38" i="45"/>
  <c r="AI39" i="45"/>
  <c r="AI40" i="45"/>
  <c r="AI41" i="45"/>
  <c r="AI43" i="45"/>
  <c r="AI44" i="45"/>
  <c r="AI48" i="45"/>
  <c r="AI106" i="45" s="1"/>
  <c r="AI49" i="45"/>
  <c r="AI107" i="45" s="1"/>
  <c r="AI50" i="45"/>
  <c r="AI108" i="45" s="1"/>
  <c r="M33" i="40"/>
  <c r="AG85" i="40"/>
  <c r="AG33" i="40"/>
  <c r="AG53" i="40"/>
  <c r="AG45" i="40"/>
  <c r="AG33" i="45"/>
  <c r="J21" i="45"/>
  <c r="L10" i="45"/>
  <c r="W10" i="45"/>
  <c r="AA21" i="45"/>
  <c r="AC10" i="45"/>
  <c r="AG21" i="45"/>
  <c r="AK21" i="45"/>
  <c r="AP21" i="45"/>
  <c r="AR10" i="45"/>
  <c r="AU10" i="45"/>
  <c r="K21" i="45"/>
  <c r="T21" i="45"/>
  <c r="X21" i="45"/>
  <c r="AB21" i="45"/>
  <c r="AH21" i="45"/>
  <c r="R11" i="45"/>
  <c r="AL11" i="45"/>
  <c r="G21" i="45"/>
  <c r="I10" i="45"/>
  <c r="M21" i="45"/>
  <c r="AD21" i="45"/>
  <c r="AF10" i="45"/>
  <c r="AM21" i="45"/>
  <c r="AO10" i="45"/>
  <c r="L12" i="45"/>
  <c r="O10" i="45"/>
  <c r="I22" i="45"/>
  <c r="AC22" i="45"/>
  <c r="AO22" i="45"/>
  <c r="S33" i="45"/>
  <c r="I34" i="45"/>
  <c r="M45" i="45"/>
  <c r="Q45" i="45"/>
  <c r="U45" i="45"/>
  <c r="Y45" i="45"/>
  <c r="AC34" i="45"/>
  <c r="AG45" i="45"/>
  <c r="AK45" i="45"/>
  <c r="AO34" i="45"/>
  <c r="AS45" i="45"/>
  <c r="L38" i="45"/>
  <c r="R39" i="45"/>
  <c r="AF40" i="45"/>
  <c r="AC41" i="45"/>
  <c r="O42" i="45"/>
  <c r="AR36" i="45"/>
  <c r="AL37" i="45"/>
  <c r="L40" i="45"/>
  <c r="AU40" i="45"/>
  <c r="AI42" i="45"/>
  <c r="I43" i="45"/>
  <c r="AC43" i="45"/>
  <c r="O44" i="45"/>
  <c r="W34" i="45"/>
  <c r="L22" i="45"/>
  <c r="AF22" i="45"/>
  <c r="AR22" i="45"/>
  <c r="L34" i="45"/>
  <c r="AF34" i="45"/>
  <c r="AR34" i="45"/>
  <c r="L47" i="45"/>
  <c r="L105" i="45" s="1"/>
  <c r="AF47" i="45"/>
  <c r="AF105" i="45" s="1"/>
  <c r="AR47" i="45"/>
  <c r="AR105" i="45" s="1"/>
  <c r="AO47" i="45"/>
  <c r="AO105" i="45" s="1"/>
  <c r="AD85" i="45"/>
  <c r="AF79" i="45"/>
  <c r="AP85" i="45"/>
  <c r="AR79" i="45"/>
  <c r="O47" i="45"/>
  <c r="O105" i="45" s="1"/>
  <c r="W47" i="45"/>
  <c r="W105" i="45" s="1"/>
  <c r="AI47" i="45"/>
  <c r="AI105" i="45" s="1"/>
  <c r="AU47" i="45"/>
  <c r="AU105" i="45" s="1"/>
  <c r="I79" i="45"/>
  <c r="O79" i="45"/>
  <c r="W79" i="45"/>
  <c r="AI79" i="45"/>
  <c r="AU79" i="45"/>
  <c r="AB85" i="45"/>
  <c r="AN85" i="45"/>
  <c r="AD33" i="40"/>
  <c r="AJ21" i="40"/>
  <c r="AP33" i="40"/>
  <c r="AS53" i="40"/>
  <c r="AS111" i="40" s="1"/>
  <c r="AA53" i="40"/>
  <c r="AA111" i="40" s="1"/>
  <c r="AJ85" i="40"/>
  <c r="P45" i="40"/>
  <c r="U33" i="40"/>
  <c r="AD45" i="40"/>
  <c r="U53" i="40"/>
  <c r="U111" i="40" s="1"/>
  <c r="S21" i="40"/>
  <c r="P33" i="40"/>
  <c r="S33" i="40"/>
  <c r="AA21" i="40"/>
  <c r="AP21" i="40"/>
  <c r="AP53" i="40"/>
  <c r="AP111" i="40" s="1"/>
  <c r="AP85" i="40"/>
  <c r="X33" i="40"/>
  <c r="AA33" i="40"/>
  <c r="AJ33" i="40"/>
  <c r="AS33" i="40"/>
  <c r="S45" i="40"/>
  <c r="X45" i="40"/>
  <c r="S85" i="40"/>
  <c r="M21" i="40"/>
  <c r="J21" i="40"/>
  <c r="J85" i="40"/>
  <c r="AG21" i="40"/>
  <c r="J45" i="40"/>
  <c r="P21" i="40"/>
  <c r="P53" i="40"/>
  <c r="P111" i="40" s="1"/>
  <c r="P85" i="40"/>
  <c r="U21" i="40"/>
  <c r="U85" i="40"/>
  <c r="AA45" i="40"/>
  <c r="AD21" i="40"/>
  <c r="AD85" i="40"/>
  <c r="AM21" i="40"/>
  <c r="AM85" i="40"/>
  <c r="X21" i="40"/>
  <c r="X53" i="40"/>
  <c r="X111" i="40" s="1"/>
  <c r="X85" i="40"/>
  <c r="AS21" i="40"/>
  <c r="AA85" i="40"/>
  <c r="AM45" i="40"/>
  <c r="J33" i="40"/>
  <c r="M53" i="40"/>
  <c r="M111" i="40" s="1"/>
  <c r="M85" i="40"/>
  <c r="AP45" i="40"/>
  <c r="AS45" i="40"/>
  <c r="AU121" i="45" l="1"/>
  <c r="BJ121" i="45" s="1"/>
  <c r="W121" i="45"/>
  <c r="AL120" i="45"/>
  <c r="AH121" i="46"/>
  <c r="AI121" i="46" s="1"/>
  <c r="BD121" i="45"/>
  <c r="AF119" i="45"/>
  <c r="L118" i="45"/>
  <c r="AL121" i="45"/>
  <c r="AO120" i="45"/>
  <c r="AR119" i="45"/>
  <c r="S78" i="45"/>
  <c r="P78" i="45"/>
  <c r="V78" i="45"/>
  <c r="Z118" i="46"/>
  <c r="AK123" i="46"/>
  <c r="U78" i="45"/>
  <c r="AQ46" i="45"/>
  <c r="AL123" i="46"/>
  <c r="AC117" i="45"/>
  <c r="AA123" i="45"/>
  <c r="S46" i="45"/>
  <c r="AE46" i="45"/>
  <c r="AT86" i="45"/>
  <c r="AT111" i="45"/>
  <c r="AA86" i="45"/>
  <c r="AA111" i="45"/>
  <c r="X123" i="40"/>
  <c r="T121" i="46"/>
  <c r="T123" i="46" s="1"/>
  <c r="AG86" i="45"/>
  <c r="AG111" i="45"/>
  <c r="W119" i="45"/>
  <c r="AT123" i="45"/>
  <c r="AH123" i="45"/>
  <c r="AI117" i="45"/>
  <c r="U123" i="45"/>
  <c r="L117" i="45"/>
  <c r="J123" i="45"/>
  <c r="AO121" i="45"/>
  <c r="AR120" i="45"/>
  <c r="AU119" i="45"/>
  <c r="BJ119" i="45" s="1"/>
  <c r="AO117" i="45"/>
  <c r="AM123" i="45"/>
  <c r="N123" i="45"/>
  <c r="BF122" i="45"/>
  <c r="L122" i="45"/>
  <c r="Z119" i="45"/>
  <c r="O119" i="45"/>
  <c r="BB119" i="45" s="1"/>
  <c r="AC118" i="45"/>
  <c r="AC123" i="45" s="1"/>
  <c r="AQ123" i="45"/>
  <c r="AF117" i="45"/>
  <c r="AD123" i="45"/>
  <c r="S123" i="45"/>
  <c r="AO122" i="45"/>
  <c r="AR121" i="45"/>
  <c r="AL119" i="45"/>
  <c r="AO118" i="45"/>
  <c r="Z118" i="45"/>
  <c r="BF118" i="45" s="1"/>
  <c r="R117" i="45"/>
  <c r="P123" i="45"/>
  <c r="AH86" i="45"/>
  <c r="AH111" i="45"/>
  <c r="AQ86" i="45"/>
  <c r="AQ111" i="45"/>
  <c r="T86" i="45"/>
  <c r="T111" i="45"/>
  <c r="AJ86" i="45"/>
  <c r="AJ111" i="45"/>
  <c r="K86" i="45"/>
  <c r="K111" i="45"/>
  <c r="AT78" i="45"/>
  <c r="U86" i="45"/>
  <c r="U111" i="45"/>
  <c r="AK86" i="45"/>
  <c r="AK111" i="45"/>
  <c r="N86" i="45"/>
  <c r="N111" i="45"/>
  <c r="N46" i="45"/>
  <c r="X86" i="45"/>
  <c r="X111" i="45"/>
  <c r="V46" i="45"/>
  <c r="AJ78" i="45"/>
  <c r="V120" i="46"/>
  <c r="V123" i="46" s="1"/>
  <c r="U46" i="45"/>
  <c r="AL118" i="45"/>
  <c r="AR122" i="45"/>
  <c r="AB123" i="45"/>
  <c r="AN123" i="45"/>
  <c r="Z121" i="45"/>
  <c r="O121" i="45"/>
  <c r="AC120" i="45"/>
  <c r="R120" i="45"/>
  <c r="BD120" i="45" s="1"/>
  <c r="W122" i="45"/>
  <c r="AR117" i="45"/>
  <c r="AP123" i="45"/>
  <c r="Q123" i="45"/>
  <c r="P86" i="45"/>
  <c r="P111" i="45"/>
  <c r="BB121" i="45"/>
  <c r="AO119" i="45"/>
  <c r="BH119" i="45" s="1"/>
  <c r="AR118" i="45"/>
  <c r="AU117" i="45"/>
  <c r="AS123" i="45"/>
  <c r="AE123" i="45"/>
  <c r="W117" i="45"/>
  <c r="T123" i="45"/>
  <c r="BB117" i="45"/>
  <c r="R122" i="45"/>
  <c r="BD122" i="45" s="1"/>
  <c r="BF119" i="45"/>
  <c r="AK123" i="45"/>
  <c r="Z117" i="45"/>
  <c r="Z123" i="45" s="1"/>
  <c r="X123" i="45"/>
  <c r="O117" i="45"/>
  <c r="M123" i="45"/>
  <c r="AU122" i="45"/>
  <c r="BJ122" i="45" s="1"/>
  <c r="H123" i="45"/>
  <c r="I122" i="45"/>
  <c r="BH121" i="45"/>
  <c r="AO123" i="45"/>
  <c r="O120" i="45"/>
  <c r="AU118" i="45"/>
  <c r="BJ118" i="45" s="1"/>
  <c r="H86" i="45"/>
  <c r="H111" i="45"/>
  <c r="AM86" i="45"/>
  <c r="AM111" i="45"/>
  <c r="M86" i="45"/>
  <c r="M111" i="45"/>
  <c r="Q86" i="45"/>
  <c r="Q111" i="45"/>
  <c r="AQ78" i="45"/>
  <c r="AL122" i="45"/>
  <c r="AL123" i="45" s="1"/>
  <c r="AF121" i="45"/>
  <c r="BH120" i="45"/>
  <c r="BF120" i="45"/>
  <c r="L120" i="45"/>
  <c r="AV120" i="45" s="1"/>
  <c r="AY120" i="45" s="1"/>
  <c r="Y123" i="45"/>
  <c r="W118" i="45"/>
  <c r="AV118" i="45"/>
  <c r="AY118" i="45" s="1"/>
  <c r="BB118" i="45"/>
  <c r="AL117" i="45"/>
  <c r="AJ123" i="45"/>
  <c r="V123" i="45"/>
  <c r="K123" i="45"/>
  <c r="T46" i="46"/>
  <c r="V46" i="46"/>
  <c r="Y111" i="46"/>
  <c r="X111" i="46"/>
  <c r="AG87" i="46"/>
  <c r="AG46" i="46"/>
  <c r="T111" i="46"/>
  <c r="AE46" i="46"/>
  <c r="AK87" i="46"/>
  <c r="AK46" i="46"/>
  <c r="AQ46" i="46"/>
  <c r="AR46" i="46" s="1"/>
  <c r="AF52" i="46"/>
  <c r="AE110" i="46"/>
  <c r="AF110" i="46" s="1"/>
  <c r="W110" i="46"/>
  <c r="X46" i="46"/>
  <c r="Y46" i="46"/>
  <c r="AH46" i="46"/>
  <c r="AH78" i="46" s="1"/>
  <c r="AH87" i="46"/>
  <c r="AF51" i="46"/>
  <c r="AF109" i="46" s="1"/>
  <c r="AE109" i="46"/>
  <c r="AX48" i="46"/>
  <c r="AX106" i="46" s="1"/>
  <c r="V106" i="46"/>
  <c r="V111" i="46" s="1"/>
  <c r="AR52" i="46"/>
  <c r="AQ110" i="46"/>
  <c r="AR110" i="46" s="1"/>
  <c r="AQ53" i="46"/>
  <c r="AQ87" i="46" s="1"/>
  <c r="AM78" i="40"/>
  <c r="X123" i="41"/>
  <c r="AS78" i="40"/>
  <c r="S78" i="40"/>
  <c r="AG86" i="40"/>
  <c r="AG111" i="40"/>
  <c r="G86" i="40"/>
  <c r="G111" i="40"/>
  <c r="AK78" i="45"/>
  <c r="AK46" i="45"/>
  <c r="AN86" i="45"/>
  <c r="AM46" i="45"/>
  <c r="AM78" i="45"/>
  <c r="AH78" i="45"/>
  <c r="AH46" i="45"/>
  <c r="K78" i="45"/>
  <c r="K46" i="45"/>
  <c r="Y78" i="45"/>
  <c r="Y46" i="45"/>
  <c r="AS78" i="45"/>
  <c r="AS46" i="45"/>
  <c r="AU46" i="45" s="1"/>
  <c r="G78" i="45"/>
  <c r="G46" i="45"/>
  <c r="AB78" i="45"/>
  <c r="AB46" i="45"/>
  <c r="AG78" i="45"/>
  <c r="AG46" i="45"/>
  <c r="H78" i="45"/>
  <c r="H46" i="45"/>
  <c r="AS86" i="45"/>
  <c r="AE86" i="45"/>
  <c r="S86" i="45"/>
  <c r="AD86" i="45"/>
  <c r="X78" i="45"/>
  <c r="X46" i="45"/>
  <c r="Y86" i="45"/>
  <c r="AP86" i="45"/>
  <c r="V86" i="45"/>
  <c r="AJ46" i="45"/>
  <c r="AE78" i="45"/>
  <c r="AN46" i="45"/>
  <c r="N78" i="45"/>
  <c r="AD46" i="45"/>
  <c r="AF46" i="45" s="1"/>
  <c r="AD78" i="45"/>
  <c r="J46" i="45"/>
  <c r="J78" i="45"/>
  <c r="M78" i="45"/>
  <c r="M46" i="45"/>
  <c r="O46" i="45" s="1"/>
  <c r="T78" i="45"/>
  <c r="T46" i="45"/>
  <c r="AP46" i="45"/>
  <c r="AR46" i="45" s="1"/>
  <c r="AP78" i="45"/>
  <c r="AA46" i="45"/>
  <c r="AC46" i="45" s="1"/>
  <c r="AA78" i="45"/>
  <c r="Q78" i="45"/>
  <c r="Q46" i="45"/>
  <c r="R46" i="45" s="1"/>
  <c r="AB86" i="45"/>
  <c r="J86" i="45"/>
  <c r="X78" i="40"/>
  <c r="AG78" i="40"/>
  <c r="AP86" i="40"/>
  <c r="AS86" i="40"/>
  <c r="AD86" i="40"/>
  <c r="AJ86" i="40"/>
  <c r="J78" i="40"/>
  <c r="AA78" i="40"/>
  <c r="U86" i="40"/>
  <c r="AJ78" i="40"/>
  <c r="X86" i="40"/>
  <c r="U78" i="40"/>
  <c r="M78" i="40"/>
  <c r="AA86" i="40"/>
  <c r="J86" i="40"/>
  <c r="AM86" i="40"/>
  <c r="S86" i="40"/>
  <c r="G78" i="40"/>
  <c r="P86" i="40"/>
  <c r="AP78" i="40"/>
  <c r="AD46" i="40"/>
  <c r="AD87" i="40" s="1"/>
  <c r="AD78" i="40"/>
  <c r="M86" i="40"/>
  <c r="P78" i="40"/>
  <c r="P46" i="40"/>
  <c r="P87" i="40" s="1"/>
  <c r="AM46" i="40"/>
  <c r="AM87" i="40" s="1"/>
  <c r="AP46" i="40"/>
  <c r="AP87" i="40" s="1"/>
  <c r="AX51" i="46"/>
  <c r="AX109" i="46" s="1"/>
  <c r="AS46" i="40"/>
  <c r="AS87" i="40" s="1"/>
  <c r="X46" i="40"/>
  <c r="X87" i="40" s="1"/>
  <c r="AG46" i="40"/>
  <c r="G46" i="40"/>
  <c r="G87" i="40" s="1"/>
  <c r="J46" i="40"/>
  <c r="J87" i="40" s="1"/>
  <c r="AA46" i="40"/>
  <c r="AA87" i="40" s="1"/>
  <c r="U46" i="40"/>
  <c r="U87" i="40" s="1"/>
  <c r="M46" i="40"/>
  <c r="M87" i="40" s="1"/>
  <c r="S46" i="40"/>
  <c r="S87" i="40" s="1"/>
  <c r="AJ46" i="40"/>
  <c r="AJ87" i="40" s="1"/>
  <c r="W51" i="46"/>
  <c r="W109" i="46" s="1"/>
  <c r="Y53" i="46"/>
  <c r="Y87" i="46" s="1"/>
  <c r="AX47" i="46"/>
  <c r="AX105" i="46" s="1"/>
  <c r="Z50" i="46"/>
  <c r="Z108" i="46" s="1"/>
  <c r="V53" i="46"/>
  <c r="AX50" i="46"/>
  <c r="AX108" i="46" s="1"/>
  <c r="AX49" i="46"/>
  <c r="AX107" i="46" s="1"/>
  <c r="X53" i="46"/>
  <c r="X87" i="46" s="1"/>
  <c r="AR51" i="46"/>
  <c r="Z49" i="46"/>
  <c r="Z107" i="46" s="1"/>
  <c r="T53" i="46"/>
  <c r="W52" i="46"/>
  <c r="Z51" i="46"/>
  <c r="Z109" i="46" s="1"/>
  <c r="AE53" i="46"/>
  <c r="AE87" i="46" s="1"/>
  <c r="AX52" i="46"/>
  <c r="AX110" i="46" s="1"/>
  <c r="Z47" i="46"/>
  <c r="Z105" i="46" s="1"/>
  <c r="Z52" i="46"/>
  <c r="Z79" i="46"/>
  <c r="Z85" i="46" s="1"/>
  <c r="AX119" i="46"/>
  <c r="W119" i="46"/>
  <c r="X119" i="46"/>
  <c r="Z119" i="46" s="1"/>
  <c r="X120" i="46"/>
  <c r="Z120" i="46" s="1"/>
  <c r="AQ123" i="46"/>
  <c r="AX118" i="46"/>
  <c r="W118" i="46"/>
  <c r="Y117" i="46"/>
  <c r="X121" i="46"/>
  <c r="Z121" i="46" s="1"/>
  <c r="AX122" i="46"/>
  <c r="W122" i="46"/>
  <c r="X122" i="46"/>
  <c r="Z122" i="46" s="1"/>
  <c r="AI120" i="46"/>
  <c r="AI123" i="46" s="1"/>
  <c r="AH123" i="46"/>
  <c r="X117" i="46"/>
  <c r="AE123" i="46"/>
  <c r="AF120" i="46"/>
  <c r="AF123" i="46" s="1"/>
  <c r="AX120" i="46"/>
  <c r="AR123" i="46"/>
  <c r="AC85" i="45"/>
  <c r="L85" i="45"/>
  <c r="AI85" i="45"/>
  <c r="AF33" i="45"/>
  <c r="AI33" i="46"/>
  <c r="AL85" i="46"/>
  <c r="AL86" i="46" s="1"/>
  <c r="AR33" i="46"/>
  <c r="AI85" i="46"/>
  <c r="AI86" i="46" s="1"/>
  <c r="AL45" i="46"/>
  <c r="AR21" i="46"/>
  <c r="AR85" i="46"/>
  <c r="R85" i="45"/>
  <c r="R53" i="45"/>
  <c r="R111" i="45" s="1"/>
  <c r="AI45" i="46"/>
  <c r="AC53" i="45"/>
  <c r="R33" i="45"/>
  <c r="AU33" i="45"/>
  <c r="Z45" i="46"/>
  <c r="Z33" i="46"/>
  <c r="AU53" i="45"/>
  <c r="AF85" i="46"/>
  <c r="L33" i="45"/>
  <c r="Z21" i="46"/>
  <c r="W79" i="46"/>
  <c r="AX79" i="46"/>
  <c r="AX85" i="46" s="1"/>
  <c r="T85" i="46"/>
  <c r="AX45" i="46"/>
  <c r="AX33" i="46"/>
  <c r="I137" i="46" s="1"/>
  <c r="AU45" i="45"/>
  <c r="AF21" i="45"/>
  <c r="AX21" i="46"/>
  <c r="AV19" i="45"/>
  <c r="AV15" i="45"/>
  <c r="AV20" i="45"/>
  <c r="AV16" i="45"/>
  <c r="AU21" i="45"/>
  <c r="AV31" i="45"/>
  <c r="AV27" i="45"/>
  <c r="AV23" i="45"/>
  <c r="L53" i="45"/>
  <c r="AO85" i="45"/>
  <c r="AU85" i="45"/>
  <c r="AV30" i="45"/>
  <c r="AV26" i="45"/>
  <c r="AL53" i="45"/>
  <c r="AL111" i="45" s="1"/>
  <c r="O21" i="45"/>
  <c r="AL21" i="45"/>
  <c r="AR21" i="45"/>
  <c r="AV18" i="45"/>
  <c r="Z45" i="45"/>
  <c r="Z21" i="45"/>
  <c r="AR33" i="45"/>
  <c r="AV35" i="45"/>
  <c r="AV32" i="45"/>
  <c r="AV28" i="45"/>
  <c r="AV24" i="45"/>
  <c r="AV17" i="45"/>
  <c r="AV13" i="45"/>
  <c r="W45" i="45"/>
  <c r="AV29" i="45"/>
  <c r="AV25" i="45"/>
  <c r="W33" i="45"/>
  <c r="Z33" i="45"/>
  <c r="I53" i="45"/>
  <c r="I111" i="45" s="1"/>
  <c r="AL33" i="45"/>
  <c r="O33" i="45"/>
  <c r="AV51" i="45"/>
  <c r="AV109" i="45" s="1"/>
  <c r="BR109" i="46" s="1"/>
  <c r="O85" i="45"/>
  <c r="AV83" i="45"/>
  <c r="AV52" i="45"/>
  <c r="O53" i="45"/>
  <c r="AF85" i="45"/>
  <c r="AR53" i="45"/>
  <c r="AR111" i="45" s="1"/>
  <c r="AV48" i="45"/>
  <c r="AV106" i="45" s="1"/>
  <c r="W85" i="45"/>
  <c r="AF53" i="45"/>
  <c r="AV49" i="45"/>
  <c r="AV107" i="45" s="1"/>
  <c r="AC21" i="45"/>
  <c r="AC33" i="45"/>
  <c r="AO45" i="45"/>
  <c r="AO21" i="45"/>
  <c r="AO33" i="45"/>
  <c r="AO53" i="45"/>
  <c r="AR85" i="45"/>
  <c r="AV82" i="45"/>
  <c r="AV36" i="45"/>
  <c r="AV12" i="45"/>
  <c r="AF45" i="45"/>
  <c r="Z53" i="45"/>
  <c r="Z111" i="45" s="1"/>
  <c r="AV38" i="45"/>
  <c r="AV50" i="45"/>
  <c r="AV108" i="45" s="1"/>
  <c r="AV44" i="45"/>
  <c r="AV39" i="45"/>
  <c r="AV84" i="45"/>
  <c r="BT84" i="46" s="1"/>
  <c r="AV40" i="45"/>
  <c r="AI33" i="45"/>
  <c r="AL85" i="45"/>
  <c r="AV81" i="45"/>
  <c r="AV80" i="45"/>
  <c r="Z85" i="45"/>
  <c r="AV42" i="45"/>
  <c r="AV41" i="45"/>
  <c r="O45" i="45"/>
  <c r="AI21" i="45"/>
  <c r="AV14" i="45"/>
  <c r="W21" i="45"/>
  <c r="AV11" i="45"/>
  <c r="L45" i="45"/>
  <c r="R45" i="45"/>
  <c r="AV43" i="45"/>
  <c r="I85" i="45"/>
  <c r="AV79" i="45"/>
  <c r="W53" i="45"/>
  <c r="W111" i="45" s="1"/>
  <c r="AR45" i="45"/>
  <c r="AL45" i="45"/>
  <c r="I45" i="45"/>
  <c r="AV34" i="45"/>
  <c r="AV22" i="45"/>
  <c r="I33" i="45"/>
  <c r="AV37" i="45"/>
  <c r="I21" i="45"/>
  <c r="AV10" i="45"/>
  <c r="AV47" i="45"/>
  <c r="AV105" i="45" s="1"/>
  <c r="AI53" i="45"/>
  <c r="AI45" i="45"/>
  <c r="AC45" i="45"/>
  <c r="L21" i="45"/>
  <c r="R21" i="45"/>
  <c r="W46" i="45" l="1"/>
  <c r="T87" i="45"/>
  <c r="AG87" i="45"/>
  <c r="AG87" i="40"/>
  <c r="BH118" i="45"/>
  <c r="L78" i="45"/>
  <c r="O123" i="45"/>
  <c r="AV121" i="45"/>
  <c r="AY121" i="45" s="1"/>
  <c r="AV119" i="45"/>
  <c r="AY119" i="45" s="1"/>
  <c r="BP119" i="45" s="1"/>
  <c r="BF121" i="45"/>
  <c r="W120" i="46"/>
  <c r="W121" i="46"/>
  <c r="AX121" i="46"/>
  <c r="AI87" i="46"/>
  <c r="AL87" i="46"/>
  <c r="BT121" i="45"/>
  <c r="BN121" i="45"/>
  <c r="BR119" i="45"/>
  <c r="BT120" i="45"/>
  <c r="BR120" i="45"/>
  <c r="BP120" i="45"/>
  <c r="BN120" i="45"/>
  <c r="AO86" i="45"/>
  <c r="AO111" i="45"/>
  <c r="O86" i="45"/>
  <c r="O111" i="45"/>
  <c r="BT52" i="46"/>
  <c r="O110" i="46" s="1"/>
  <c r="AV110" i="45"/>
  <c r="BT110" i="46" s="1"/>
  <c r="L46" i="45"/>
  <c r="AE111" i="46"/>
  <c r="BH122" i="45"/>
  <c r="AV117" i="45"/>
  <c r="BB120" i="45"/>
  <c r="BH117" i="45"/>
  <c r="AI123" i="45"/>
  <c r="AF123" i="45"/>
  <c r="L123" i="45"/>
  <c r="R78" i="45"/>
  <c r="AI86" i="45"/>
  <c r="AI111" i="45"/>
  <c r="AF86" i="45"/>
  <c r="AF111" i="45"/>
  <c r="L86" i="45"/>
  <c r="L111" i="45"/>
  <c r="AU86" i="45"/>
  <c r="AU111" i="45"/>
  <c r="BJ117" i="45"/>
  <c r="BJ123" i="45" s="1"/>
  <c r="AU123" i="45"/>
  <c r="BP118" i="45"/>
  <c r="BL118" i="45"/>
  <c r="BR118" i="45"/>
  <c r="BT118" i="45"/>
  <c r="BN118" i="45"/>
  <c r="AC86" i="45"/>
  <c r="AC111" i="45"/>
  <c r="BB122" i="45"/>
  <c r="AV122" i="45"/>
  <c r="AY122" i="45" s="1"/>
  <c r="I123" i="45"/>
  <c r="W123" i="45"/>
  <c r="AR123" i="45"/>
  <c r="BD117" i="45"/>
  <c r="BD123" i="45" s="1"/>
  <c r="R123" i="45"/>
  <c r="BF117" i="45"/>
  <c r="BF123" i="45" s="1"/>
  <c r="Z46" i="46"/>
  <c r="AQ111" i="46"/>
  <c r="AX46" i="46"/>
  <c r="I139" i="46" s="1"/>
  <c r="V86" i="46"/>
  <c r="V78" i="46"/>
  <c r="Z111" i="46"/>
  <c r="X86" i="46"/>
  <c r="X78" i="46"/>
  <c r="V87" i="46"/>
  <c r="T86" i="46"/>
  <c r="T78" i="46"/>
  <c r="AX111" i="46"/>
  <c r="I151" i="46" s="1"/>
  <c r="AL46" i="46"/>
  <c r="AL78" i="46" s="1"/>
  <c r="AK78" i="46"/>
  <c r="AE86" i="46"/>
  <c r="AE78" i="46"/>
  <c r="Y86" i="46"/>
  <c r="Y78" i="46"/>
  <c r="AI46" i="46"/>
  <c r="AI78" i="46" s="1"/>
  <c r="AG78" i="46"/>
  <c r="T87" i="46"/>
  <c r="AR53" i="46"/>
  <c r="AR109" i="46"/>
  <c r="AR111" i="46" s="1"/>
  <c r="AQ86" i="46"/>
  <c r="AQ78" i="46"/>
  <c r="AC78" i="45"/>
  <c r="I78" i="45"/>
  <c r="W86" i="45"/>
  <c r="Z86" i="45"/>
  <c r="AO78" i="45"/>
  <c r="AR86" i="45"/>
  <c r="AL86" i="45"/>
  <c r="AF78" i="45"/>
  <c r="R86" i="45"/>
  <c r="AL46" i="45"/>
  <c r="Z46" i="45"/>
  <c r="AI46" i="45"/>
  <c r="I46" i="45"/>
  <c r="AO46" i="45"/>
  <c r="AI78" i="45"/>
  <c r="I86" i="45"/>
  <c r="AR78" i="45"/>
  <c r="AU78" i="45"/>
  <c r="Z78" i="45"/>
  <c r="AL78" i="45"/>
  <c r="W78" i="45"/>
  <c r="O78" i="45"/>
  <c r="AX53" i="46"/>
  <c r="I140" i="46" s="1"/>
  <c r="BR119" i="46"/>
  <c r="Z53" i="46"/>
  <c r="Z87" i="46" s="1"/>
  <c r="BR120" i="46"/>
  <c r="W123" i="46"/>
  <c r="BR118" i="46"/>
  <c r="G118" i="46" s="1"/>
  <c r="Z117" i="46"/>
  <c r="Z123" i="46" s="1"/>
  <c r="X123" i="46"/>
  <c r="AX117" i="46"/>
  <c r="AX123" i="46" s="1"/>
  <c r="I152" i="46" s="1"/>
  <c r="Y123" i="46"/>
  <c r="BR117" i="46"/>
  <c r="G117" i="46" s="1"/>
  <c r="W85" i="46"/>
  <c r="BR79" i="46"/>
  <c r="BR80" i="46"/>
  <c r="BR82" i="46"/>
  <c r="BR83" i="46"/>
  <c r="BR81" i="46"/>
  <c r="BR51" i="46"/>
  <c r="AV84" i="46"/>
  <c r="AV33" i="45"/>
  <c r="AV85" i="45"/>
  <c r="AV21" i="45"/>
  <c r="AV53" i="45"/>
  <c r="AV45" i="45"/>
  <c r="W87" i="45" l="1"/>
  <c r="AI87" i="45"/>
  <c r="BL119" i="45"/>
  <c r="BP121" i="45"/>
  <c r="BT119" i="45"/>
  <c r="BN119" i="45"/>
  <c r="BH123" i="45"/>
  <c r="BR121" i="45"/>
  <c r="BL121" i="45"/>
  <c r="BB123" i="45"/>
  <c r="AV86" i="45"/>
  <c r="AV111" i="45"/>
  <c r="BL120" i="45"/>
  <c r="AY117" i="45"/>
  <c r="AV123" i="45"/>
  <c r="BN122" i="45"/>
  <c r="BL122" i="45"/>
  <c r="BT122" i="45"/>
  <c r="BP122" i="45"/>
  <c r="BR122" i="45"/>
  <c r="AR86" i="46"/>
  <c r="AR78" i="46"/>
  <c r="AV51" i="46"/>
  <c r="AV109" i="46" s="1"/>
  <c r="AX86" i="46"/>
  <c r="I145" i="46" s="1"/>
  <c r="AX78" i="46"/>
  <c r="I143" i="46" s="1"/>
  <c r="AR87" i="46"/>
  <c r="AX87" i="46"/>
  <c r="I146" i="46" s="1"/>
  <c r="Z86" i="46"/>
  <c r="Z78" i="46"/>
  <c r="AV78" i="45"/>
  <c r="AV46" i="45"/>
  <c r="BT122" i="46"/>
  <c r="AV122" i="46" s="1"/>
  <c r="BR121" i="46"/>
  <c r="G123" i="46" s="1"/>
  <c r="I119" i="46"/>
  <c r="AV119" i="46"/>
  <c r="I120" i="46"/>
  <c r="AV120" i="46"/>
  <c r="AV117" i="46"/>
  <c r="I117" i="46"/>
  <c r="AV118" i="46"/>
  <c r="I118" i="46"/>
  <c r="O84" i="46"/>
  <c r="AZ84" i="46" s="1"/>
  <c r="BJ84" i="46" s="1"/>
  <c r="AV79" i="46"/>
  <c r="I79" i="46"/>
  <c r="AZ79" i="46" s="1"/>
  <c r="BJ79" i="46" s="1"/>
  <c r="O52" i="46"/>
  <c r="I81" i="46"/>
  <c r="AZ81" i="46" s="1"/>
  <c r="BJ81" i="46" s="1"/>
  <c r="AV81" i="46"/>
  <c r="AV52" i="46"/>
  <c r="AV110" i="46" s="1"/>
  <c r="M85" i="46"/>
  <c r="AV83" i="46"/>
  <c r="I83" i="46"/>
  <c r="AZ83" i="46" s="1"/>
  <c r="BJ83" i="46" s="1"/>
  <c r="G85" i="46"/>
  <c r="AV80" i="46"/>
  <c r="I80" i="46"/>
  <c r="AZ80" i="46" s="1"/>
  <c r="BJ80" i="46" s="1"/>
  <c r="AV82" i="46"/>
  <c r="I82" i="46"/>
  <c r="AZ82" i="46" s="1"/>
  <c r="BJ82" i="46" s="1"/>
  <c r="I51" i="46"/>
  <c r="I109" i="46" s="1"/>
  <c r="O85" i="46"/>
  <c r="AS20" i="41"/>
  <c r="AW10" i="45"/>
  <c r="BQ10" i="46" s="1"/>
  <c r="AX10" i="45"/>
  <c r="AW11" i="45"/>
  <c r="BQ11" i="46" s="1"/>
  <c r="AX11" i="45"/>
  <c r="AW12" i="45"/>
  <c r="BQ12" i="46" s="1"/>
  <c r="AX12" i="45"/>
  <c r="AX13" i="45"/>
  <c r="AW14" i="45"/>
  <c r="BQ14" i="46" s="1"/>
  <c r="AX14" i="45"/>
  <c r="AW15" i="45"/>
  <c r="BQ15" i="46" s="1"/>
  <c r="AX15" i="45"/>
  <c r="AW16" i="45"/>
  <c r="BQ16" i="46" s="1"/>
  <c r="AX16" i="45"/>
  <c r="AW17" i="45"/>
  <c r="BQ17" i="46" s="1"/>
  <c r="AX17" i="45"/>
  <c r="AX18" i="45"/>
  <c r="AX19" i="45"/>
  <c r="AW20" i="45"/>
  <c r="BQ20" i="46" s="1"/>
  <c r="AX20" i="45"/>
  <c r="AW21" i="45"/>
  <c r="BQ21" i="46" s="1"/>
  <c r="AX21" i="45"/>
  <c r="AW22" i="45"/>
  <c r="BQ22" i="46" s="1"/>
  <c r="AX22" i="45"/>
  <c r="AW23" i="45"/>
  <c r="BQ23" i="46" s="1"/>
  <c r="AX23" i="45"/>
  <c r="AX24" i="45"/>
  <c r="AX25" i="45"/>
  <c r="AW26" i="45"/>
  <c r="BQ26" i="46" s="1"/>
  <c r="AX26" i="45"/>
  <c r="AW27" i="45"/>
  <c r="BQ27" i="46" s="1"/>
  <c r="AX27" i="45"/>
  <c r="AX28" i="45"/>
  <c r="AX29" i="45"/>
  <c r="AX30" i="45"/>
  <c r="AX31" i="45"/>
  <c r="AW32" i="45"/>
  <c r="BQ32" i="46" s="1"/>
  <c r="AX32" i="45"/>
  <c r="AW33" i="45"/>
  <c r="BQ33" i="46" s="1"/>
  <c r="AX33" i="45"/>
  <c r="AX34" i="45"/>
  <c r="AX35" i="45"/>
  <c r="AX36" i="45"/>
  <c r="AX37" i="45"/>
  <c r="AX38" i="45"/>
  <c r="AX39" i="45"/>
  <c r="AX40" i="45"/>
  <c r="AX41" i="45"/>
  <c r="AX42" i="45"/>
  <c r="AX43" i="45"/>
  <c r="AX44" i="45"/>
  <c r="AW45" i="45"/>
  <c r="BQ45" i="46" s="1"/>
  <c r="AX45" i="45"/>
  <c r="AX47" i="45"/>
  <c r="AX105" i="45" s="1"/>
  <c r="AX48" i="45"/>
  <c r="AX106" i="45" s="1"/>
  <c r="AX49" i="45"/>
  <c r="AX107" i="45" s="1"/>
  <c r="AX50" i="45"/>
  <c r="AX108" i="45" s="1"/>
  <c r="AX51" i="45"/>
  <c r="AX109" i="45" s="1"/>
  <c r="AX52" i="45"/>
  <c r="AX110" i="45" s="1"/>
  <c r="AX53" i="45"/>
  <c r="AX111" i="45" s="1"/>
  <c r="AX79" i="45"/>
  <c r="AX80" i="45"/>
  <c r="AX81" i="45"/>
  <c r="AX82" i="45"/>
  <c r="AX83" i="45"/>
  <c r="AX84" i="45"/>
  <c r="AX85" i="45"/>
  <c r="AP85" i="39"/>
  <c r="AP86" i="39" s="1"/>
  <c r="P85" i="39"/>
  <c r="P86" i="39" s="1"/>
  <c r="AV84" i="39"/>
  <c r="AR84" i="39"/>
  <c r="R84" i="39"/>
  <c r="AV83" i="39"/>
  <c r="AR83" i="39"/>
  <c r="R83" i="39"/>
  <c r="AV82" i="39"/>
  <c r="AR82" i="39"/>
  <c r="R82" i="39"/>
  <c r="AV81" i="39"/>
  <c r="AR81" i="39"/>
  <c r="R81" i="39"/>
  <c r="AV80" i="39"/>
  <c r="AR80" i="39"/>
  <c r="R80" i="39"/>
  <c r="AV79" i="39"/>
  <c r="AR79" i="39"/>
  <c r="R79" i="39"/>
  <c r="AV52" i="39"/>
  <c r="AV110" i="39" s="1"/>
  <c r="AR52" i="39"/>
  <c r="R52" i="39"/>
  <c r="AV51" i="39"/>
  <c r="AV109" i="39" s="1"/>
  <c r="AR51" i="39"/>
  <c r="AR109" i="39" s="1"/>
  <c r="R51" i="39"/>
  <c r="R109" i="39" s="1"/>
  <c r="AV50" i="39"/>
  <c r="AV108" i="39" s="1"/>
  <c r="AR50" i="39"/>
  <c r="AR108" i="39" s="1"/>
  <c r="R50" i="39"/>
  <c r="R108" i="39" s="1"/>
  <c r="AV49" i="39"/>
  <c r="AV107" i="39" s="1"/>
  <c r="AR49" i="39"/>
  <c r="AR107" i="39" s="1"/>
  <c r="R49" i="39"/>
  <c r="AV48" i="39"/>
  <c r="AV106" i="39" s="1"/>
  <c r="AR48" i="39"/>
  <c r="AR106" i="39" s="1"/>
  <c r="R48" i="39"/>
  <c r="R106" i="39" s="1"/>
  <c r="AV47" i="39"/>
  <c r="AV105" i="39" s="1"/>
  <c r="AR47" i="39"/>
  <c r="AR105" i="39" s="1"/>
  <c r="R47" i="39"/>
  <c r="R105" i="39" s="1"/>
  <c r="AV44" i="39"/>
  <c r="AR44" i="39"/>
  <c r="R44" i="39"/>
  <c r="AV43" i="39"/>
  <c r="AR43" i="39"/>
  <c r="R43" i="39"/>
  <c r="AV42" i="39"/>
  <c r="AR42" i="39"/>
  <c r="R42" i="39"/>
  <c r="AV41" i="39"/>
  <c r="AR41" i="39"/>
  <c r="R41" i="39"/>
  <c r="BB41" i="39" s="1"/>
  <c r="AV40" i="39"/>
  <c r="AR40" i="39"/>
  <c r="R40" i="39"/>
  <c r="AV39" i="39"/>
  <c r="AR39" i="39"/>
  <c r="R39" i="39"/>
  <c r="BB39" i="39" s="1"/>
  <c r="AV38" i="39"/>
  <c r="AR38" i="39"/>
  <c r="R38" i="39"/>
  <c r="BB38" i="39" s="1"/>
  <c r="AV37" i="39"/>
  <c r="AR37" i="39"/>
  <c r="R37" i="39"/>
  <c r="BB37" i="39" s="1"/>
  <c r="AV36" i="39"/>
  <c r="AR36" i="39"/>
  <c r="R36" i="39"/>
  <c r="AV35" i="39"/>
  <c r="AR35" i="39"/>
  <c r="R35" i="39"/>
  <c r="BB35" i="39" s="1"/>
  <c r="AV34" i="39"/>
  <c r="AR34" i="39"/>
  <c r="R34" i="39"/>
  <c r="AV32" i="39"/>
  <c r="AR32" i="39"/>
  <c r="R32" i="39"/>
  <c r="AV31" i="39"/>
  <c r="AR31" i="39"/>
  <c r="R31" i="39"/>
  <c r="AV30" i="39"/>
  <c r="AR30" i="39"/>
  <c r="R30" i="39"/>
  <c r="AV29" i="39"/>
  <c r="AR29" i="39"/>
  <c r="R29" i="39"/>
  <c r="BB29" i="39" s="1"/>
  <c r="AV28" i="39"/>
  <c r="AR28" i="39"/>
  <c r="R28" i="39"/>
  <c r="AV27" i="39"/>
  <c r="AR27" i="39"/>
  <c r="R27" i="39"/>
  <c r="BB27" i="39" s="1"/>
  <c r="AV26" i="39"/>
  <c r="AR26" i="39"/>
  <c r="R26" i="39"/>
  <c r="BB26" i="39" s="1"/>
  <c r="AV25" i="39"/>
  <c r="AR25" i="39"/>
  <c r="R25" i="39"/>
  <c r="BB25" i="39" s="1"/>
  <c r="AV24" i="39"/>
  <c r="AR24" i="39"/>
  <c r="R24" i="39"/>
  <c r="AV23" i="39"/>
  <c r="AR23" i="39"/>
  <c r="R23" i="39"/>
  <c r="BB23" i="39" s="1"/>
  <c r="AV22" i="39"/>
  <c r="AR22" i="39"/>
  <c r="R22" i="39"/>
  <c r="AV20" i="39"/>
  <c r="AR20" i="39"/>
  <c r="R20" i="39"/>
  <c r="AV19" i="39"/>
  <c r="AR19" i="39"/>
  <c r="R19" i="39"/>
  <c r="AV18" i="39"/>
  <c r="AR18" i="39"/>
  <c r="R18" i="39"/>
  <c r="AV17" i="39"/>
  <c r="AR17" i="39"/>
  <c r="R17" i="39"/>
  <c r="BB17" i="39" s="1"/>
  <c r="AV16" i="39"/>
  <c r="AR16" i="39"/>
  <c r="R16" i="39"/>
  <c r="AV15" i="39"/>
  <c r="AR15" i="39"/>
  <c r="R15" i="39"/>
  <c r="BB15" i="39" s="1"/>
  <c r="AV14" i="39"/>
  <c r="AR14" i="39"/>
  <c r="R14" i="39"/>
  <c r="BB14" i="39" s="1"/>
  <c r="AV13" i="39"/>
  <c r="AR13" i="39"/>
  <c r="R13" i="39"/>
  <c r="BB13" i="39" s="1"/>
  <c r="AV12" i="39"/>
  <c r="AR12" i="39"/>
  <c r="R12" i="39"/>
  <c r="AV11" i="39"/>
  <c r="AR11" i="39"/>
  <c r="R11" i="39"/>
  <c r="BB11" i="39" s="1"/>
  <c r="AV10" i="39"/>
  <c r="AR10" i="39"/>
  <c r="R10" i="39"/>
  <c r="AV87" i="45" l="1"/>
  <c r="BN117" i="45"/>
  <c r="BN123" i="45" s="1"/>
  <c r="BR117" i="45"/>
  <c r="BR123" i="45" s="1"/>
  <c r="BP117" i="45"/>
  <c r="BP123" i="45" s="1"/>
  <c r="BT117" i="45"/>
  <c r="BT123" i="45" s="1"/>
  <c r="BL117" i="45"/>
  <c r="BL123" i="45" s="1"/>
  <c r="AY123" i="45"/>
  <c r="P87" i="39"/>
  <c r="AP87" i="39"/>
  <c r="AV111" i="39"/>
  <c r="BB49" i="39"/>
  <c r="BB107" i="39" s="1"/>
  <c r="R107" i="39"/>
  <c r="R111" i="39" s="1"/>
  <c r="AR111" i="39"/>
  <c r="O122" i="46"/>
  <c r="O123" i="46" s="1"/>
  <c r="M123" i="46"/>
  <c r="BD96" i="45"/>
  <c r="BN96" i="45" s="1"/>
  <c r="BF94" i="45"/>
  <c r="BP94" i="45" s="1"/>
  <c r="BD103" i="45"/>
  <c r="BN103" i="45" s="1"/>
  <c r="BH97" i="45"/>
  <c r="BR97" i="45" s="1"/>
  <c r="BH102" i="45"/>
  <c r="BR102" i="45" s="1"/>
  <c r="BF101" i="45"/>
  <c r="BP101" i="45" s="1"/>
  <c r="BH96" i="45"/>
  <c r="BR96" i="45" s="1"/>
  <c r="BH100" i="45"/>
  <c r="BR100" i="45" s="1"/>
  <c r="BH99" i="45"/>
  <c r="BR99" i="45" s="1"/>
  <c r="BD99" i="45"/>
  <c r="BN99" i="45" s="1"/>
  <c r="BH95" i="45"/>
  <c r="BR95" i="45" s="1"/>
  <c r="BD100" i="45"/>
  <c r="BN100" i="45" s="1"/>
  <c r="BF93" i="45"/>
  <c r="BF97" i="45"/>
  <c r="BP97" i="45" s="1"/>
  <c r="BB93" i="45"/>
  <c r="BH103" i="45"/>
  <c r="BR103" i="45" s="1"/>
  <c r="BB102" i="45"/>
  <c r="BL102" i="45" s="1"/>
  <c r="BD101" i="45"/>
  <c r="BN101" i="45" s="1"/>
  <c r="BF96" i="45"/>
  <c r="BP96" i="45" s="1"/>
  <c r="BJ93" i="45"/>
  <c r="BT93" i="45" s="1"/>
  <c r="BJ97" i="45"/>
  <c r="BT97" i="45" s="1"/>
  <c r="BF102" i="45"/>
  <c r="BP102" i="45" s="1"/>
  <c r="BD94" i="45"/>
  <c r="BN94" i="45" s="1"/>
  <c r="BD97" i="45"/>
  <c r="BN97" i="45" s="1"/>
  <c r="BF103" i="45"/>
  <c r="BP103" i="45" s="1"/>
  <c r="BD102" i="45"/>
  <c r="BN102" i="45" s="1"/>
  <c r="BJ102" i="45"/>
  <c r="BT102" i="45" s="1"/>
  <c r="BJ99" i="45"/>
  <c r="BT99" i="45" s="1"/>
  <c r="BB103" i="45"/>
  <c r="BL103" i="45" s="1"/>
  <c r="BF99" i="45"/>
  <c r="BP99" i="45" s="1"/>
  <c r="BF100" i="45"/>
  <c r="BP100" i="45" s="1"/>
  <c r="BD95" i="45"/>
  <c r="BN95" i="45" s="1"/>
  <c r="BF95" i="45"/>
  <c r="BP95" i="45" s="1"/>
  <c r="BB94" i="45"/>
  <c r="BL94" i="45" s="1"/>
  <c r="BH101" i="45"/>
  <c r="BR101" i="45" s="1"/>
  <c r="BJ100" i="45"/>
  <c r="BT100" i="45" s="1"/>
  <c r="BB98" i="45"/>
  <c r="BL98" i="45" s="1"/>
  <c r="BB101" i="45"/>
  <c r="BL101" i="45" s="1"/>
  <c r="BJ98" i="45"/>
  <c r="BT98" i="45" s="1"/>
  <c r="BB96" i="45"/>
  <c r="BL96" i="45" s="1"/>
  <c r="BB99" i="45"/>
  <c r="BL99" i="45" s="1"/>
  <c r="BH93" i="45"/>
  <c r="BJ101" i="45"/>
  <c r="BT101" i="45" s="1"/>
  <c r="BH98" i="45"/>
  <c r="BR98" i="45" s="1"/>
  <c r="BH94" i="45"/>
  <c r="BR94" i="45" s="1"/>
  <c r="BJ96" i="45"/>
  <c r="BT96" i="45" s="1"/>
  <c r="BJ94" i="45"/>
  <c r="BT94" i="45" s="1"/>
  <c r="BJ103" i="45"/>
  <c r="BT103" i="45" s="1"/>
  <c r="BJ95" i="45"/>
  <c r="BD93" i="45"/>
  <c r="BB95" i="45"/>
  <c r="BL95" i="45" s="1"/>
  <c r="BD98" i="45"/>
  <c r="BN98" i="45" s="1"/>
  <c r="BF98" i="45"/>
  <c r="BP98" i="45" s="1"/>
  <c r="BB97" i="45"/>
  <c r="BL97" i="45" s="1"/>
  <c r="BB100" i="45"/>
  <c r="BL100" i="45" s="1"/>
  <c r="I121" i="46"/>
  <c r="I123" i="46" s="1"/>
  <c r="AV121" i="46"/>
  <c r="AV123" i="46" s="1"/>
  <c r="G152" i="46" s="1"/>
  <c r="BH122" i="46"/>
  <c r="BH121" i="46"/>
  <c r="BH120" i="46"/>
  <c r="AZ120" i="46"/>
  <c r="BH119" i="46"/>
  <c r="AZ119" i="46"/>
  <c r="BH118" i="46"/>
  <c r="AZ118" i="46"/>
  <c r="BH117" i="46"/>
  <c r="AZ117" i="46"/>
  <c r="BH116" i="46"/>
  <c r="AZ116" i="46"/>
  <c r="BF122" i="46"/>
  <c r="BF121" i="46"/>
  <c r="BF120" i="46"/>
  <c r="BF119" i="46"/>
  <c r="BF118" i="46"/>
  <c r="BF117" i="46"/>
  <c r="BF116" i="46"/>
  <c r="BF115" i="46"/>
  <c r="BF114" i="46"/>
  <c r="BD122" i="46"/>
  <c r="BD121" i="46"/>
  <c r="BD120" i="46"/>
  <c r="BD119" i="46"/>
  <c r="BD118" i="46"/>
  <c r="BD117" i="46"/>
  <c r="BD116" i="46"/>
  <c r="BD115" i="46"/>
  <c r="BD114" i="46"/>
  <c r="BB122" i="46"/>
  <c r="BB121" i="46"/>
  <c r="BB120" i="46"/>
  <c r="BB119" i="46"/>
  <c r="BB118" i="46"/>
  <c r="BB117" i="46"/>
  <c r="BB116" i="46"/>
  <c r="BB115" i="46"/>
  <c r="AZ115" i="46"/>
  <c r="BB114" i="46"/>
  <c r="BD113" i="46"/>
  <c r="BD112" i="46"/>
  <c r="BD103" i="46"/>
  <c r="BD102" i="46"/>
  <c r="AZ114" i="46"/>
  <c r="BB113" i="46"/>
  <c r="BB112" i="46"/>
  <c r="BB103" i="46"/>
  <c r="BH113" i="46"/>
  <c r="AZ113" i="46"/>
  <c r="BH112" i="46"/>
  <c r="AZ112" i="46"/>
  <c r="BH103" i="46"/>
  <c r="AZ103" i="46"/>
  <c r="BH102" i="46"/>
  <c r="BH115" i="46"/>
  <c r="BH114" i="46"/>
  <c r="BF113" i="46"/>
  <c r="BF112" i="46"/>
  <c r="BF103" i="46"/>
  <c r="BF102" i="46"/>
  <c r="BF101" i="46"/>
  <c r="BF100" i="46"/>
  <c r="AZ101" i="46"/>
  <c r="BD100" i="46"/>
  <c r="BB99" i="46"/>
  <c r="BB98" i="46"/>
  <c r="BB97" i="46"/>
  <c r="BB96" i="46"/>
  <c r="BB95" i="46"/>
  <c r="BB102" i="46"/>
  <c r="BH101" i="46"/>
  <c r="BB100" i="46"/>
  <c r="BH99" i="46"/>
  <c r="AZ99" i="46"/>
  <c r="BH98" i="46"/>
  <c r="AZ98" i="46"/>
  <c r="BH97" i="46"/>
  <c r="AZ97" i="46"/>
  <c r="BH96" i="46"/>
  <c r="AZ96" i="46"/>
  <c r="BH95" i="46"/>
  <c r="AZ95" i="46"/>
  <c r="BH94" i="46"/>
  <c r="AZ94" i="46"/>
  <c r="BH93" i="46"/>
  <c r="AZ93" i="46"/>
  <c r="AZ102" i="46"/>
  <c r="BD101" i="46"/>
  <c r="AZ100" i="46"/>
  <c r="BF99" i="46"/>
  <c r="BF98" i="46"/>
  <c r="BF97" i="46"/>
  <c r="BF96" i="46"/>
  <c r="BF95" i="46"/>
  <c r="BF94" i="46"/>
  <c r="BF93" i="46"/>
  <c r="BB101" i="46"/>
  <c r="BH100" i="46"/>
  <c r="BD99" i="46"/>
  <c r="BD98" i="46"/>
  <c r="BD97" i="46"/>
  <c r="BD96" i="46"/>
  <c r="BD95" i="46"/>
  <c r="BD94" i="46"/>
  <c r="BD93" i="46"/>
  <c r="BB94" i="46"/>
  <c r="BB93" i="46"/>
  <c r="AV53" i="39"/>
  <c r="AV85" i="39"/>
  <c r="AV85" i="46"/>
  <c r="G144" i="46" s="1"/>
  <c r="BV33" i="46"/>
  <c r="BT33" i="46"/>
  <c r="BR33" i="46"/>
  <c r="BW33" i="46"/>
  <c r="BS33" i="46"/>
  <c r="BX33" i="46"/>
  <c r="BU33" i="46"/>
  <c r="BX27" i="46"/>
  <c r="BW27" i="46"/>
  <c r="U27" i="46" s="1"/>
  <c r="BT27" i="46"/>
  <c r="BV27" i="46"/>
  <c r="S27" i="46" s="1"/>
  <c r="BS27" i="46"/>
  <c r="BU27" i="46"/>
  <c r="BR27" i="46"/>
  <c r="G27" i="46" s="1"/>
  <c r="BW22" i="46"/>
  <c r="U22" i="46" s="1"/>
  <c r="BR22" i="46"/>
  <c r="G22" i="46" s="1"/>
  <c r="BV22" i="46"/>
  <c r="S22" i="46" s="1"/>
  <c r="BS22" i="46"/>
  <c r="J22" i="46" s="1"/>
  <c r="BT22" i="46"/>
  <c r="M22" i="46" s="1"/>
  <c r="BX22" i="46"/>
  <c r="AD22" i="46" s="1"/>
  <c r="BU22" i="46"/>
  <c r="P22" i="46" s="1"/>
  <c r="BS20" i="46"/>
  <c r="BW20" i="46"/>
  <c r="U20" i="46" s="1"/>
  <c r="BT20" i="46"/>
  <c r="BX20" i="46"/>
  <c r="BU20" i="46"/>
  <c r="BR20" i="46"/>
  <c r="G20" i="46" s="1"/>
  <c r="BV20" i="46"/>
  <c r="S20" i="46" s="1"/>
  <c r="BX17" i="46"/>
  <c r="BW17" i="46"/>
  <c r="BU17" i="46"/>
  <c r="BT17" i="46"/>
  <c r="BR17" i="46"/>
  <c r="G17" i="46" s="1"/>
  <c r="BS17" i="46"/>
  <c r="BV17" i="46"/>
  <c r="S17" i="46" s="1"/>
  <c r="BT15" i="46"/>
  <c r="BX15" i="46"/>
  <c r="BS15" i="46"/>
  <c r="BW15" i="46"/>
  <c r="BR15" i="46"/>
  <c r="G15" i="46" s="1"/>
  <c r="BV15" i="46"/>
  <c r="S15" i="46" s="1"/>
  <c r="BU15" i="46"/>
  <c r="BT12" i="46"/>
  <c r="BX12" i="46"/>
  <c r="BS12" i="46"/>
  <c r="BU12" i="46"/>
  <c r="BR12" i="46"/>
  <c r="G12" i="46" s="1"/>
  <c r="BV12" i="46"/>
  <c r="S12" i="46" s="1"/>
  <c r="BW12" i="46"/>
  <c r="U12" i="46" s="1"/>
  <c r="BS23" i="46"/>
  <c r="BX23" i="46"/>
  <c r="BW23" i="46"/>
  <c r="U23" i="46" s="1"/>
  <c r="BT23" i="46"/>
  <c r="BR23" i="46"/>
  <c r="G23" i="46" s="1"/>
  <c r="BV23" i="46"/>
  <c r="S23" i="46" s="1"/>
  <c r="BU23" i="46"/>
  <c r="BU32" i="46"/>
  <c r="BR32" i="46"/>
  <c r="G32" i="46" s="1"/>
  <c r="BV32" i="46"/>
  <c r="S32" i="46" s="1"/>
  <c r="BW32" i="46"/>
  <c r="BS32" i="46"/>
  <c r="BX32" i="46"/>
  <c r="BT32" i="46"/>
  <c r="BX26" i="46"/>
  <c r="BS26" i="46"/>
  <c r="BV26" i="46"/>
  <c r="S26" i="46" s="1"/>
  <c r="BW26" i="46"/>
  <c r="BT26" i="46"/>
  <c r="BU26" i="46"/>
  <c r="BR26" i="46"/>
  <c r="G26" i="46" s="1"/>
  <c r="BV21" i="46"/>
  <c r="BT21" i="46"/>
  <c r="BS21" i="46"/>
  <c r="BW21" i="46"/>
  <c r="BX21" i="46"/>
  <c r="BU21" i="46"/>
  <c r="BR21" i="46"/>
  <c r="BX16" i="46"/>
  <c r="BW16" i="46"/>
  <c r="BT16" i="46"/>
  <c r="BS16" i="46"/>
  <c r="BU16" i="46"/>
  <c r="BR16" i="46"/>
  <c r="G16" i="46" s="1"/>
  <c r="BV16" i="46"/>
  <c r="S16" i="46" s="1"/>
  <c r="BX14" i="46"/>
  <c r="BW14" i="46"/>
  <c r="BT14" i="46"/>
  <c r="BS14" i="46"/>
  <c r="BU14" i="46"/>
  <c r="BR14" i="46"/>
  <c r="G14" i="46" s="1"/>
  <c r="BV14" i="46"/>
  <c r="S14" i="46" s="1"/>
  <c r="BT45" i="46"/>
  <c r="BR45" i="46"/>
  <c r="BX45" i="46"/>
  <c r="BV45" i="46"/>
  <c r="BW45" i="46"/>
  <c r="BU45" i="46"/>
  <c r="BS45" i="46"/>
  <c r="BU11" i="46"/>
  <c r="BV11" i="46"/>
  <c r="S11" i="46" s="1"/>
  <c r="BW11" i="46"/>
  <c r="U11" i="46" s="1"/>
  <c r="BS11" i="46"/>
  <c r="BX11" i="46"/>
  <c r="BT11" i="46"/>
  <c r="BR11" i="46"/>
  <c r="G11" i="46" s="1"/>
  <c r="BB24" i="39"/>
  <c r="BB28" i="39"/>
  <c r="BB31" i="39"/>
  <c r="AV45" i="39"/>
  <c r="BB36" i="39"/>
  <c r="BB40" i="39"/>
  <c r="BB44" i="39"/>
  <c r="BB50" i="39"/>
  <c r="BB108" i="39" s="1"/>
  <c r="I85" i="46"/>
  <c r="BB30" i="39"/>
  <c r="BB43" i="39"/>
  <c r="AV21" i="39"/>
  <c r="G139" i="39" s="1"/>
  <c r="BB42" i="39"/>
  <c r="BB48" i="39"/>
  <c r="BB106" i="39" s="1"/>
  <c r="BB52" i="39"/>
  <c r="BB110" i="39" s="1"/>
  <c r="AV33" i="39"/>
  <c r="BB32" i="39"/>
  <c r="BB51" i="39"/>
  <c r="BB109" i="39" s="1"/>
  <c r="BD64" i="46"/>
  <c r="BH75" i="46"/>
  <c r="BH17" i="46"/>
  <c r="BH30" i="46"/>
  <c r="BH42" i="46"/>
  <c r="BF72" i="46"/>
  <c r="BH18" i="46"/>
  <c r="BB63" i="46"/>
  <c r="BH28" i="46"/>
  <c r="BH64" i="46"/>
  <c r="BH43" i="46"/>
  <c r="BF73" i="46"/>
  <c r="BF63" i="46"/>
  <c r="BF55" i="46"/>
  <c r="BH70" i="46"/>
  <c r="BH69" i="46"/>
  <c r="BH67" i="46"/>
  <c r="BF75" i="46"/>
  <c r="BD72" i="46"/>
  <c r="BF16" i="46"/>
  <c r="BD60" i="46"/>
  <c r="BH56" i="46"/>
  <c r="BF12" i="46"/>
  <c r="BD68" i="46"/>
  <c r="BB73" i="46"/>
  <c r="BH16" i="46"/>
  <c r="BB64" i="46"/>
  <c r="BH15" i="46"/>
  <c r="BH32" i="46"/>
  <c r="BF67" i="46"/>
  <c r="BH60" i="46"/>
  <c r="BF71" i="46"/>
  <c r="BF64" i="46"/>
  <c r="BF61" i="46"/>
  <c r="BF76" i="46"/>
  <c r="BD76" i="46"/>
  <c r="BH50" i="46"/>
  <c r="BH108" i="46" s="1"/>
  <c r="BH76" i="46"/>
  <c r="BF26" i="46"/>
  <c r="BF68" i="46"/>
  <c r="BB56" i="46"/>
  <c r="BH52" i="46"/>
  <c r="BH110" i="46" s="1"/>
  <c r="BH12" i="46"/>
  <c r="BH61" i="46"/>
  <c r="BF20" i="46"/>
  <c r="BF27" i="46"/>
  <c r="BH68" i="46"/>
  <c r="BH20" i="46"/>
  <c r="BF69" i="46"/>
  <c r="BH48" i="46"/>
  <c r="BH106" i="46" s="1"/>
  <c r="BF59" i="46"/>
  <c r="BH71" i="46"/>
  <c r="BH13" i="46"/>
  <c r="BH31" i="46"/>
  <c r="BF23" i="46"/>
  <c r="BF22" i="46"/>
  <c r="BF57" i="46"/>
  <c r="BF74" i="46"/>
  <c r="BH41" i="46"/>
  <c r="BB62" i="46"/>
  <c r="BH58" i="46"/>
  <c r="BH29" i="46"/>
  <c r="BH14" i="46"/>
  <c r="BF11" i="46"/>
  <c r="BH11" i="46"/>
  <c r="BH40" i="46"/>
  <c r="BD71" i="46"/>
  <c r="BH37" i="46"/>
  <c r="BH59" i="46"/>
  <c r="BH35" i="46"/>
  <c r="BB75" i="46"/>
  <c r="BH36" i="46"/>
  <c r="BH57" i="46"/>
  <c r="BD63" i="46"/>
  <c r="BF70" i="46"/>
  <c r="BB68" i="46"/>
  <c r="BH55" i="46"/>
  <c r="BB76" i="46"/>
  <c r="BB61" i="46"/>
  <c r="BH73" i="46"/>
  <c r="BD62" i="46"/>
  <c r="BD70" i="46"/>
  <c r="BH27" i="46"/>
  <c r="BB58" i="46"/>
  <c r="BD56" i="46"/>
  <c r="BH62" i="46"/>
  <c r="BH39" i="46"/>
  <c r="BB55" i="46"/>
  <c r="BD59" i="46"/>
  <c r="BB67" i="46"/>
  <c r="BF58" i="46"/>
  <c r="BH26" i="46"/>
  <c r="BB59" i="46"/>
  <c r="BB66" i="46"/>
  <c r="BD66" i="46"/>
  <c r="BH22" i="46"/>
  <c r="BD54" i="46"/>
  <c r="BB54" i="46"/>
  <c r="BF60" i="46"/>
  <c r="BF62" i="46"/>
  <c r="BH23" i="46"/>
  <c r="BH24" i="46"/>
  <c r="BD67" i="46"/>
  <c r="BL67" i="46" s="1"/>
  <c r="BH72" i="46"/>
  <c r="BL72" i="46" s="1"/>
  <c r="BF56" i="46"/>
  <c r="BD58" i="46"/>
  <c r="BD55" i="46"/>
  <c r="BD74" i="46"/>
  <c r="BH49" i="46"/>
  <c r="BH107" i="46" s="1"/>
  <c r="BH25" i="46"/>
  <c r="BB70" i="46"/>
  <c r="BB69" i="46"/>
  <c r="BB57" i="46"/>
  <c r="BF66" i="46"/>
  <c r="BH47" i="46"/>
  <c r="BH105" i="46" s="1"/>
  <c r="BH66" i="46"/>
  <c r="BD57" i="46"/>
  <c r="BD69" i="46"/>
  <c r="BH63" i="46"/>
  <c r="BB74" i="46"/>
  <c r="BH44" i="46"/>
  <c r="BH74" i="46"/>
  <c r="BH51" i="46"/>
  <c r="BH109" i="46" s="1"/>
  <c r="BB60" i="46"/>
  <c r="BD75" i="46"/>
  <c r="BB72" i="46"/>
  <c r="BD61" i="46"/>
  <c r="BL61" i="46" s="1"/>
  <c r="BH38" i="46"/>
  <c r="BD73" i="46"/>
  <c r="BB71" i="46"/>
  <c r="BH34" i="46"/>
  <c r="BF54" i="46"/>
  <c r="BH10" i="46"/>
  <c r="BH54" i="46"/>
  <c r="AZ58" i="46"/>
  <c r="AZ70" i="46"/>
  <c r="AZ59" i="46"/>
  <c r="AZ62" i="46"/>
  <c r="AZ54" i="46"/>
  <c r="AZ64" i="46"/>
  <c r="AZ76" i="46"/>
  <c r="AZ56" i="46"/>
  <c r="AZ69" i="46"/>
  <c r="AZ66" i="46"/>
  <c r="AZ63" i="46"/>
  <c r="BJ63" i="46" s="1"/>
  <c r="AZ75" i="46"/>
  <c r="AZ61" i="46"/>
  <c r="AZ57" i="46"/>
  <c r="AZ68" i="46"/>
  <c r="AZ55" i="46"/>
  <c r="BJ55" i="46" s="1"/>
  <c r="AZ72" i="46"/>
  <c r="AZ60" i="46"/>
  <c r="BJ60" i="46" s="1"/>
  <c r="AZ67" i="46"/>
  <c r="AZ74" i="46"/>
  <c r="AZ73" i="46"/>
  <c r="AZ71" i="46"/>
  <c r="BD52" i="46"/>
  <c r="BD110" i="46" s="1"/>
  <c r="BH19" i="46"/>
  <c r="BF52" i="46"/>
  <c r="BF110" i="46" s="1"/>
  <c r="BF51" i="46"/>
  <c r="BF109" i="46" s="1"/>
  <c r="BD51" i="46"/>
  <c r="BD109" i="46" s="1"/>
  <c r="BB52" i="46"/>
  <c r="BB110" i="46" s="1"/>
  <c r="BB51" i="46"/>
  <c r="BB109" i="46" s="1"/>
  <c r="AZ51" i="46"/>
  <c r="AZ109" i="46" s="1"/>
  <c r="AZ52" i="46"/>
  <c r="AZ110" i="46" s="1"/>
  <c r="BU10" i="46"/>
  <c r="P10" i="46" s="1"/>
  <c r="BX10" i="46"/>
  <c r="AD10" i="46" s="1"/>
  <c r="BT10" i="46"/>
  <c r="M10" i="46" s="1"/>
  <c r="BW10" i="46"/>
  <c r="U10" i="46" s="1"/>
  <c r="BS10" i="46"/>
  <c r="J10" i="46" s="1"/>
  <c r="BV10" i="46"/>
  <c r="S10" i="46" s="1"/>
  <c r="BR10" i="46"/>
  <c r="G10" i="46" s="1"/>
  <c r="BF76" i="45"/>
  <c r="BH75" i="45"/>
  <c r="BB74" i="45"/>
  <c r="BL74" i="45" s="1"/>
  <c r="BD73" i="45"/>
  <c r="BN73" i="45" s="1"/>
  <c r="BH72" i="45"/>
  <c r="BB71" i="45"/>
  <c r="BL71" i="45" s="1"/>
  <c r="BD70" i="45"/>
  <c r="BF69" i="45"/>
  <c r="BH68" i="45"/>
  <c r="BB67" i="45"/>
  <c r="BH64" i="45"/>
  <c r="BD63" i="45"/>
  <c r="BH62" i="45"/>
  <c r="BD61" i="45"/>
  <c r="BB59" i="45"/>
  <c r="BF56" i="45"/>
  <c r="BF54" i="45"/>
  <c r="BF74" i="45"/>
  <c r="BP74" i="45" s="1"/>
  <c r="BD72" i="45"/>
  <c r="BF67" i="45"/>
  <c r="BH63" i="45"/>
  <c r="BH61" i="45"/>
  <c r="BD57" i="45"/>
  <c r="BD76" i="45"/>
  <c r="BF75" i="45"/>
  <c r="BH74" i="45"/>
  <c r="BR74" i="45" s="1"/>
  <c r="BB73" i="45"/>
  <c r="BL73" i="45" s="1"/>
  <c r="BF72" i="45"/>
  <c r="BH71" i="45"/>
  <c r="BR71" i="45" s="1"/>
  <c r="BB70" i="45"/>
  <c r="BD69" i="45"/>
  <c r="BF68" i="45"/>
  <c r="BH67" i="45"/>
  <c r="BF66" i="45"/>
  <c r="BF64" i="45"/>
  <c r="BJ63" i="45"/>
  <c r="BB63" i="45"/>
  <c r="BF62" i="45"/>
  <c r="BJ61" i="45"/>
  <c r="BH57" i="45"/>
  <c r="BH55" i="45"/>
  <c r="BD75" i="45"/>
  <c r="BH70" i="45"/>
  <c r="BD68" i="45"/>
  <c r="BD64" i="45"/>
  <c r="BD62" i="45"/>
  <c r="BD58" i="45"/>
  <c r="BH76" i="45"/>
  <c r="BB75" i="45"/>
  <c r="BD74" i="45"/>
  <c r="BN74" i="45" s="1"/>
  <c r="BF73" i="45"/>
  <c r="BP73" i="45" s="1"/>
  <c r="BJ72" i="45"/>
  <c r="BB72" i="45"/>
  <c r="BD71" i="45"/>
  <c r="BN71" i="45" s="1"/>
  <c r="BF70" i="45"/>
  <c r="BH69" i="45"/>
  <c r="BB68" i="45"/>
  <c r="BD67" i="45"/>
  <c r="BJ64" i="45"/>
  <c r="BB64" i="45"/>
  <c r="BF63" i="45"/>
  <c r="BJ62" i="45"/>
  <c r="BB62" i="45"/>
  <c r="BF61" i="45"/>
  <c r="BF59" i="45"/>
  <c r="BB58" i="45"/>
  <c r="BB76" i="45"/>
  <c r="BH73" i="45"/>
  <c r="BR73" i="45" s="1"/>
  <c r="BF71" i="45"/>
  <c r="BP71" i="45" s="1"/>
  <c r="BB69" i="45"/>
  <c r="BH60" i="45"/>
  <c r="BD55" i="45"/>
  <c r="BJ67" i="45"/>
  <c r="BJ71" i="45"/>
  <c r="BT71" i="45" s="1"/>
  <c r="BJ76" i="45"/>
  <c r="BJ55" i="45"/>
  <c r="BB57" i="45"/>
  <c r="BJ57" i="45"/>
  <c r="BJ69" i="45"/>
  <c r="BF58" i="45"/>
  <c r="BH56" i="45"/>
  <c r="BJ68" i="45"/>
  <c r="BJ73" i="45"/>
  <c r="BT73" i="45" s="1"/>
  <c r="BD60" i="45"/>
  <c r="BF57" i="45"/>
  <c r="BJ56" i="45"/>
  <c r="BB60" i="45"/>
  <c r="BF55" i="45"/>
  <c r="BJ74" i="45"/>
  <c r="BT74" i="45" s="1"/>
  <c r="BD56" i="45"/>
  <c r="BF60" i="45"/>
  <c r="BJ70" i="45"/>
  <c r="BJ75" i="45"/>
  <c r="BH58" i="45"/>
  <c r="BD59" i="45"/>
  <c r="BB55" i="45"/>
  <c r="BB56" i="45"/>
  <c r="BJ60" i="45"/>
  <c r="BD54" i="45"/>
  <c r="BJ58" i="45"/>
  <c r="BJ66" i="45"/>
  <c r="BH59" i="45"/>
  <c r="BJ59" i="45"/>
  <c r="BD66" i="45"/>
  <c r="BJ54" i="45"/>
  <c r="BB61" i="45"/>
  <c r="BB66" i="45"/>
  <c r="BB54" i="45"/>
  <c r="BH66" i="45"/>
  <c r="BH54" i="45"/>
  <c r="AR53" i="39"/>
  <c r="AR45" i="39"/>
  <c r="BB47" i="39"/>
  <c r="R53" i="39"/>
  <c r="BB34" i="39"/>
  <c r="BB45" i="39" s="1"/>
  <c r="R45" i="39"/>
  <c r="BB22" i="39"/>
  <c r="BB33" i="39" s="1"/>
  <c r="R33" i="39"/>
  <c r="AR33" i="39"/>
  <c r="R21" i="39"/>
  <c r="AR21" i="39"/>
  <c r="BH11" i="45"/>
  <c r="BJ19" i="45"/>
  <c r="BH25" i="45"/>
  <c r="BJ41" i="45"/>
  <c r="BJ13" i="45"/>
  <c r="BJ20" i="45"/>
  <c r="BJ30" i="45"/>
  <c r="BJ36" i="45"/>
  <c r="BH42" i="45"/>
  <c r="BH48" i="45"/>
  <c r="BH106" i="45" s="1"/>
  <c r="BJ18" i="45"/>
  <c r="BH29" i="45"/>
  <c r="BJ37" i="45"/>
  <c r="BH16" i="45"/>
  <c r="BH24" i="45"/>
  <c r="BJ32" i="45"/>
  <c r="BJ44" i="45"/>
  <c r="BJ48" i="45"/>
  <c r="BJ106" i="45" s="1"/>
  <c r="BH52" i="45"/>
  <c r="BH110" i="45" s="1"/>
  <c r="BH12" i="45"/>
  <c r="BH13" i="45"/>
  <c r="BH20" i="45"/>
  <c r="BJ27" i="45"/>
  <c r="BJ38" i="45"/>
  <c r="BJ43" i="45"/>
  <c r="BH14" i="45"/>
  <c r="BH31" i="45"/>
  <c r="BH37" i="45"/>
  <c r="BH44" i="45"/>
  <c r="BH49" i="45"/>
  <c r="BH107" i="45" s="1"/>
  <c r="BJ31" i="45"/>
  <c r="BH38" i="45"/>
  <c r="BH19" i="45"/>
  <c r="BJ26" i="45"/>
  <c r="BJ49" i="45"/>
  <c r="BJ107" i="45" s="1"/>
  <c r="BJ12" i="45"/>
  <c r="BJ16" i="45"/>
  <c r="BH28" i="45"/>
  <c r="BH39" i="45"/>
  <c r="BJ17" i="45"/>
  <c r="BJ25" i="45"/>
  <c r="BJ39" i="45"/>
  <c r="BH50" i="45"/>
  <c r="BH108" i="45" s="1"/>
  <c r="BJ14" i="45"/>
  <c r="BH23" i="45"/>
  <c r="BH32" i="45"/>
  <c r="BJ42" i="45"/>
  <c r="BH27" i="45"/>
  <c r="BJ35" i="45"/>
  <c r="BJ50" i="45"/>
  <c r="BJ108" i="45" s="1"/>
  <c r="BH17" i="45"/>
  <c r="BJ24" i="45"/>
  <c r="BH30" i="45"/>
  <c r="BH40" i="45"/>
  <c r="BH18" i="45"/>
  <c r="BJ28" i="45"/>
  <c r="BH35" i="45"/>
  <c r="BJ40" i="45"/>
  <c r="BH51" i="45"/>
  <c r="BH109" i="45" s="1"/>
  <c r="BH15" i="45"/>
  <c r="BH26" i="45"/>
  <c r="BJ52" i="45"/>
  <c r="BJ110" i="45" s="1"/>
  <c r="BJ15" i="45"/>
  <c r="BJ23" i="45"/>
  <c r="BJ29" i="45"/>
  <c r="BH36" i="45"/>
  <c r="BH47" i="45"/>
  <c r="BH105" i="45" s="1"/>
  <c r="BJ51" i="45"/>
  <c r="BJ109" i="45" s="1"/>
  <c r="BJ11" i="45"/>
  <c r="BH34" i="45"/>
  <c r="BH10" i="45"/>
  <c r="BH22" i="45"/>
  <c r="BJ10" i="45"/>
  <c r="BJ47" i="45"/>
  <c r="BJ105" i="45" s="1"/>
  <c r="BH43" i="45"/>
  <c r="BJ22" i="45"/>
  <c r="BH41" i="45"/>
  <c r="BJ34" i="45"/>
  <c r="BB51" i="45"/>
  <c r="BB109" i="45" s="1"/>
  <c r="BD50" i="45"/>
  <c r="BD108" i="45" s="1"/>
  <c r="BB43" i="45"/>
  <c r="BD42" i="45"/>
  <c r="BB39" i="45"/>
  <c r="BD38" i="45"/>
  <c r="BB35" i="45"/>
  <c r="BD34" i="45"/>
  <c r="BB31" i="45"/>
  <c r="BD30" i="45"/>
  <c r="BD28" i="45"/>
  <c r="BB26" i="45"/>
  <c r="BD25" i="45"/>
  <c r="BB22" i="45"/>
  <c r="BD20" i="45"/>
  <c r="BB17" i="45"/>
  <c r="BD15" i="45"/>
  <c r="BB14" i="45"/>
  <c r="BD12" i="45"/>
  <c r="BB50" i="45"/>
  <c r="BB108" i="45" s="1"/>
  <c r="BD49" i="45"/>
  <c r="BD107" i="45" s="1"/>
  <c r="BB42" i="45"/>
  <c r="BD41" i="45"/>
  <c r="BB38" i="45"/>
  <c r="BD37" i="45"/>
  <c r="BB34" i="45"/>
  <c r="BD32" i="45"/>
  <c r="BB30" i="45"/>
  <c r="BB28" i="45"/>
  <c r="BB25" i="45"/>
  <c r="BD24" i="45"/>
  <c r="BB20" i="45"/>
  <c r="BD18" i="45"/>
  <c r="BB15" i="45"/>
  <c r="BD52" i="45"/>
  <c r="BD110" i="45" s="1"/>
  <c r="BB49" i="45"/>
  <c r="BB107" i="45" s="1"/>
  <c r="BD48" i="45"/>
  <c r="BD106" i="45" s="1"/>
  <c r="BD44" i="45"/>
  <c r="BB41" i="45"/>
  <c r="BD40" i="45"/>
  <c r="BB37" i="45"/>
  <c r="BD36" i="45"/>
  <c r="BB32" i="45"/>
  <c r="BD27" i="45"/>
  <c r="BB24" i="45"/>
  <c r="BD23" i="45"/>
  <c r="BD19" i="45"/>
  <c r="BB18" i="45"/>
  <c r="BD16" i="45"/>
  <c r="BB13" i="45"/>
  <c r="BD11" i="45"/>
  <c r="BB10" i="45"/>
  <c r="BB52" i="45"/>
  <c r="BB110" i="45" s="1"/>
  <c r="BD51" i="45"/>
  <c r="BD109" i="45" s="1"/>
  <c r="BB48" i="45"/>
  <c r="BB106" i="45" s="1"/>
  <c r="BD47" i="45"/>
  <c r="BD105" i="45" s="1"/>
  <c r="BB44" i="45"/>
  <c r="BD43" i="45"/>
  <c r="BB40" i="45"/>
  <c r="BD39" i="45"/>
  <c r="BB36" i="45"/>
  <c r="BD35" i="45"/>
  <c r="BD31" i="45"/>
  <c r="BB27" i="45"/>
  <c r="BD26" i="45"/>
  <c r="BB23" i="45"/>
  <c r="BD22" i="45"/>
  <c r="BB19" i="45"/>
  <c r="BD17" i="45"/>
  <c r="BB16" i="45"/>
  <c r="BD14" i="45"/>
  <c r="BD13" i="45"/>
  <c r="BB12" i="45"/>
  <c r="BB11" i="45"/>
  <c r="BD10" i="45"/>
  <c r="BB12" i="39"/>
  <c r="BB16" i="39"/>
  <c r="BB20" i="39"/>
  <c r="BB19" i="39"/>
  <c r="BB10" i="39"/>
  <c r="BB18" i="39"/>
  <c r="BB47" i="45"/>
  <c r="BB105" i="45" s="1"/>
  <c r="I10" i="39"/>
  <c r="L10" i="39"/>
  <c r="O10" i="39"/>
  <c r="W10" i="39"/>
  <c r="Z10" i="39"/>
  <c r="AC10" i="39"/>
  <c r="AF10" i="39"/>
  <c r="AI10" i="39"/>
  <c r="AL10" i="39"/>
  <c r="AO10" i="39"/>
  <c r="AU10" i="39"/>
  <c r="AX10" i="39"/>
  <c r="I11" i="39"/>
  <c r="L11" i="39"/>
  <c r="O11" i="39"/>
  <c r="W11" i="39"/>
  <c r="Z11" i="39"/>
  <c r="AC11" i="39"/>
  <c r="AF11" i="39"/>
  <c r="AI11" i="39"/>
  <c r="AL11" i="39"/>
  <c r="AO11" i="39"/>
  <c r="AU11" i="39"/>
  <c r="AX11" i="39"/>
  <c r="I12" i="39"/>
  <c r="L12" i="39"/>
  <c r="O12" i="39"/>
  <c r="W12" i="39"/>
  <c r="Z12" i="39"/>
  <c r="AC12" i="39"/>
  <c r="AF12" i="39"/>
  <c r="AI12" i="39"/>
  <c r="AL12" i="39"/>
  <c r="AO12" i="39"/>
  <c r="AU12" i="39"/>
  <c r="AX12" i="39"/>
  <c r="BN12" i="39" s="1"/>
  <c r="I13" i="39"/>
  <c r="L13" i="39"/>
  <c r="O13" i="39"/>
  <c r="W13" i="39"/>
  <c r="Z13" i="39"/>
  <c r="AC13" i="39"/>
  <c r="AF13" i="39"/>
  <c r="AI13" i="39"/>
  <c r="AL13" i="39"/>
  <c r="AO13" i="39"/>
  <c r="AU13" i="39"/>
  <c r="AX13" i="39"/>
  <c r="I14" i="39"/>
  <c r="L14" i="39"/>
  <c r="O14" i="39"/>
  <c r="W14" i="39"/>
  <c r="Z14" i="39"/>
  <c r="AC14" i="39"/>
  <c r="AF14" i="39"/>
  <c r="AI14" i="39"/>
  <c r="AL14" i="39"/>
  <c r="AO14" i="39"/>
  <c r="AU14" i="39"/>
  <c r="AX14" i="39"/>
  <c r="BN14" i="39" s="1"/>
  <c r="I15" i="39"/>
  <c r="L15" i="39"/>
  <c r="O15" i="39"/>
  <c r="W15" i="39"/>
  <c r="Z15" i="39"/>
  <c r="AC15" i="39"/>
  <c r="AF15" i="39"/>
  <c r="AI15" i="39"/>
  <c r="AL15" i="39"/>
  <c r="AO15" i="39"/>
  <c r="AU15" i="39"/>
  <c r="AX15" i="39"/>
  <c r="BN15" i="39" s="1"/>
  <c r="I16" i="39"/>
  <c r="L16" i="39"/>
  <c r="O16" i="39"/>
  <c r="W16" i="39"/>
  <c r="Z16" i="39"/>
  <c r="AC16" i="39"/>
  <c r="AF16" i="39"/>
  <c r="AI16" i="39"/>
  <c r="AL16" i="39"/>
  <c r="AO16" i="39"/>
  <c r="AU16" i="39"/>
  <c r="AX16" i="39"/>
  <c r="BN16" i="39" s="1"/>
  <c r="I17" i="39"/>
  <c r="L17" i="39"/>
  <c r="O17" i="39"/>
  <c r="W17" i="39"/>
  <c r="Z17" i="39"/>
  <c r="AC17" i="39"/>
  <c r="AF17" i="39"/>
  <c r="AI17" i="39"/>
  <c r="AL17" i="39"/>
  <c r="AO17" i="39"/>
  <c r="AU17" i="39"/>
  <c r="AX17" i="39"/>
  <c r="I18" i="39"/>
  <c r="L18" i="39"/>
  <c r="O18" i="39"/>
  <c r="W18" i="39"/>
  <c r="Z18" i="39"/>
  <c r="AC18" i="39"/>
  <c r="AF18" i="39"/>
  <c r="AI18" i="39"/>
  <c r="AL18" i="39"/>
  <c r="AO18" i="39"/>
  <c r="AU18" i="39"/>
  <c r="AX18" i="39"/>
  <c r="I19" i="39"/>
  <c r="L19" i="39"/>
  <c r="O19" i="39"/>
  <c r="W19" i="39"/>
  <c r="Z19" i="39"/>
  <c r="AC19" i="39"/>
  <c r="AF19" i="39"/>
  <c r="AI19" i="39"/>
  <c r="AL19" i="39"/>
  <c r="AO19" i="39"/>
  <c r="AU19" i="39"/>
  <c r="AX19" i="39"/>
  <c r="I20" i="39"/>
  <c r="L20" i="39"/>
  <c r="O20" i="39"/>
  <c r="W20" i="39"/>
  <c r="Z20" i="39"/>
  <c r="AC20" i="39"/>
  <c r="AF20" i="39"/>
  <c r="AI20" i="39"/>
  <c r="AL20" i="39"/>
  <c r="AO20" i="39"/>
  <c r="AU20" i="39"/>
  <c r="AX20" i="39"/>
  <c r="BN20" i="39" s="1"/>
  <c r="H10" i="41"/>
  <c r="K10" i="41"/>
  <c r="N10" i="41"/>
  <c r="Q10" i="41"/>
  <c r="X10" i="41"/>
  <c r="Y10" i="41"/>
  <c r="AA10" i="41"/>
  <c r="AB10" i="41"/>
  <c r="AE10" i="41"/>
  <c r="AG10" i="41"/>
  <c r="AH10" i="41"/>
  <c r="AJ10" i="41"/>
  <c r="AK10" i="41"/>
  <c r="AM10" i="41"/>
  <c r="AN10" i="41"/>
  <c r="AP10" i="41"/>
  <c r="AQ10" i="41"/>
  <c r="AS10" i="41"/>
  <c r="AT10" i="41"/>
  <c r="H11" i="41"/>
  <c r="K11" i="41"/>
  <c r="N11" i="41"/>
  <c r="Q11" i="41"/>
  <c r="T11" i="41"/>
  <c r="V11" i="41"/>
  <c r="X11" i="41"/>
  <c r="Y11" i="41"/>
  <c r="AA11" i="41"/>
  <c r="AB11" i="41"/>
  <c r="AE11" i="41"/>
  <c r="AG11" i="41"/>
  <c r="AH11" i="41"/>
  <c r="AJ11" i="41"/>
  <c r="AK11" i="41"/>
  <c r="AM11" i="41"/>
  <c r="AN11" i="41"/>
  <c r="AP11" i="41"/>
  <c r="AS11" i="41"/>
  <c r="AT11" i="41"/>
  <c r="H12" i="41"/>
  <c r="K12" i="41"/>
  <c r="N12" i="41"/>
  <c r="Q12" i="41"/>
  <c r="T12" i="41"/>
  <c r="V12" i="41"/>
  <c r="X12" i="41"/>
  <c r="Y12" i="41"/>
  <c r="AA12" i="41"/>
  <c r="AB12" i="41"/>
  <c r="AE12" i="41"/>
  <c r="AG12" i="41"/>
  <c r="AH12" i="41"/>
  <c r="AJ12" i="41"/>
  <c r="AK12" i="41"/>
  <c r="AM12" i="41"/>
  <c r="AN12" i="41"/>
  <c r="AP12" i="41"/>
  <c r="AQ12" i="41"/>
  <c r="AS12" i="41"/>
  <c r="AT12" i="41"/>
  <c r="H13" i="41"/>
  <c r="K13" i="41"/>
  <c r="N13" i="41"/>
  <c r="Q13" i="41"/>
  <c r="X13" i="41"/>
  <c r="AA13" i="41"/>
  <c r="AB13" i="41"/>
  <c r="AE13" i="41"/>
  <c r="AG13" i="41"/>
  <c r="AH13" i="41"/>
  <c r="AJ13" i="41"/>
  <c r="AK13" i="41"/>
  <c r="AM13" i="41"/>
  <c r="AN13" i="41"/>
  <c r="AP13" i="41"/>
  <c r="AQ13" i="41"/>
  <c r="AS13" i="41"/>
  <c r="AT13" i="41"/>
  <c r="H14" i="41"/>
  <c r="K14" i="41"/>
  <c r="N14" i="41"/>
  <c r="Q14" i="41"/>
  <c r="T14" i="41"/>
  <c r="V14" i="41"/>
  <c r="X14" i="41"/>
  <c r="Y14" i="41"/>
  <c r="AA14" i="41"/>
  <c r="AB14" i="41"/>
  <c r="AE14" i="41"/>
  <c r="AG14" i="41"/>
  <c r="AH14" i="41"/>
  <c r="AJ14" i="41"/>
  <c r="AK14" i="41"/>
  <c r="AM14" i="41"/>
  <c r="AN14" i="41"/>
  <c r="AP14" i="41"/>
  <c r="AQ14" i="41"/>
  <c r="AS14" i="41"/>
  <c r="AT14" i="41"/>
  <c r="H15" i="41"/>
  <c r="K15" i="41"/>
  <c r="N15" i="41"/>
  <c r="Q15" i="41"/>
  <c r="T15" i="41"/>
  <c r="V15" i="41"/>
  <c r="X15" i="41"/>
  <c r="Y15" i="41"/>
  <c r="AA15" i="41"/>
  <c r="AB15" i="41"/>
  <c r="AE15" i="41"/>
  <c r="AG15" i="41"/>
  <c r="AH15" i="41"/>
  <c r="AJ15" i="41"/>
  <c r="AK15" i="41"/>
  <c r="AM15" i="41"/>
  <c r="AN15" i="41"/>
  <c r="AP15" i="41"/>
  <c r="AQ15" i="41"/>
  <c r="AS15" i="41"/>
  <c r="AT15" i="41"/>
  <c r="H16" i="41"/>
  <c r="K16" i="41"/>
  <c r="N16" i="41"/>
  <c r="Q16" i="41"/>
  <c r="T16" i="41"/>
  <c r="V16" i="41"/>
  <c r="X16" i="41"/>
  <c r="Y16" i="41"/>
  <c r="AA16" i="41"/>
  <c r="AB16" i="41"/>
  <c r="AE16" i="41"/>
  <c r="AG16" i="41"/>
  <c r="AH16" i="41"/>
  <c r="AJ16" i="41"/>
  <c r="AK16" i="41"/>
  <c r="AM16" i="41"/>
  <c r="AN16" i="41"/>
  <c r="AP16" i="41"/>
  <c r="AQ16" i="41"/>
  <c r="AS16" i="41"/>
  <c r="AT16" i="41"/>
  <c r="H17" i="41"/>
  <c r="K17" i="41"/>
  <c r="N17" i="41"/>
  <c r="Q17" i="41"/>
  <c r="T17" i="41"/>
  <c r="V17" i="41"/>
  <c r="X17" i="41"/>
  <c r="Y17" i="41"/>
  <c r="AA17" i="41"/>
  <c r="AB17" i="41"/>
  <c r="AE17" i="41"/>
  <c r="AG17" i="41"/>
  <c r="AH17" i="41"/>
  <c r="AJ17" i="41"/>
  <c r="AK17" i="41"/>
  <c r="AM17" i="41"/>
  <c r="AN17" i="41"/>
  <c r="AP17" i="41"/>
  <c r="AQ17" i="41"/>
  <c r="AS17" i="41"/>
  <c r="AT17" i="41"/>
  <c r="H18" i="41"/>
  <c r="K18" i="41"/>
  <c r="N18" i="41"/>
  <c r="Q18" i="41"/>
  <c r="T18" i="41"/>
  <c r="V18" i="41"/>
  <c r="X18" i="41"/>
  <c r="AA18" i="41"/>
  <c r="AB18" i="41"/>
  <c r="AE18" i="41"/>
  <c r="AG18" i="41"/>
  <c r="AH18" i="41"/>
  <c r="AJ18" i="41"/>
  <c r="AK18" i="41"/>
  <c r="AM18" i="41"/>
  <c r="AN18" i="41"/>
  <c r="AP18" i="41"/>
  <c r="AS18" i="41"/>
  <c r="AT18" i="41"/>
  <c r="H19" i="41"/>
  <c r="K19" i="41"/>
  <c r="N19" i="41"/>
  <c r="Q19" i="41"/>
  <c r="T19" i="41"/>
  <c r="V19" i="41"/>
  <c r="X19" i="41"/>
  <c r="AA19" i="41"/>
  <c r="AB19" i="41"/>
  <c r="AE19" i="41"/>
  <c r="AG19" i="41"/>
  <c r="AH19" i="41"/>
  <c r="AJ19" i="41"/>
  <c r="AK19" i="41"/>
  <c r="AM19" i="41"/>
  <c r="AN19" i="41"/>
  <c r="AP19" i="41"/>
  <c r="AS19" i="41"/>
  <c r="AT19" i="41"/>
  <c r="H20" i="41"/>
  <c r="K20" i="41"/>
  <c r="N20" i="41"/>
  <c r="Q20" i="41"/>
  <c r="T20" i="41"/>
  <c r="V20" i="41"/>
  <c r="X20" i="41"/>
  <c r="Y20" i="41"/>
  <c r="AA20" i="41"/>
  <c r="AB20" i="41"/>
  <c r="AE20" i="41"/>
  <c r="AG20" i="41"/>
  <c r="AH20" i="41"/>
  <c r="AJ20" i="41"/>
  <c r="AK20" i="41"/>
  <c r="AM20" i="41"/>
  <c r="AN20" i="41"/>
  <c r="AP20" i="41"/>
  <c r="AQ20" i="41"/>
  <c r="AT20" i="41"/>
  <c r="H22" i="41"/>
  <c r="K22" i="41"/>
  <c r="N22" i="41"/>
  <c r="Q22" i="41"/>
  <c r="T22" i="41"/>
  <c r="V22" i="41"/>
  <c r="X22" i="41"/>
  <c r="Y22" i="41"/>
  <c r="AA22" i="41"/>
  <c r="AB22" i="41"/>
  <c r="AE22" i="41"/>
  <c r="AG22" i="41"/>
  <c r="AH22" i="41"/>
  <c r="AJ22" i="41"/>
  <c r="AK22" i="41"/>
  <c r="AM22" i="41"/>
  <c r="AN22" i="41"/>
  <c r="AP22" i="41"/>
  <c r="AQ22" i="41"/>
  <c r="AS22" i="41"/>
  <c r="AT22" i="41"/>
  <c r="H23" i="41"/>
  <c r="K23" i="41"/>
  <c r="N23" i="41"/>
  <c r="Q23" i="41"/>
  <c r="T23" i="41"/>
  <c r="V23" i="41"/>
  <c r="X23" i="41"/>
  <c r="Y23" i="41"/>
  <c r="AA23" i="41"/>
  <c r="AB23" i="41"/>
  <c r="AE23" i="41"/>
  <c r="AG23" i="41"/>
  <c r="AH23" i="41"/>
  <c r="AJ23" i="41"/>
  <c r="AK23" i="41"/>
  <c r="AM23" i="41"/>
  <c r="AN23" i="41"/>
  <c r="AP23" i="41"/>
  <c r="AQ23" i="41"/>
  <c r="AS23" i="41"/>
  <c r="AT23" i="41"/>
  <c r="H24" i="41"/>
  <c r="K24" i="41"/>
  <c r="N24" i="41"/>
  <c r="Q24" i="41"/>
  <c r="T24" i="41"/>
  <c r="V24" i="41"/>
  <c r="X24" i="41"/>
  <c r="AA24" i="41"/>
  <c r="AB24" i="41"/>
  <c r="AE24" i="41"/>
  <c r="AG24" i="41"/>
  <c r="AH24" i="41"/>
  <c r="AJ24" i="41"/>
  <c r="AK24" i="41"/>
  <c r="AM24" i="41"/>
  <c r="AN24" i="41"/>
  <c r="AP24" i="41"/>
  <c r="AQ24" i="41"/>
  <c r="AS24" i="41"/>
  <c r="AT24" i="41"/>
  <c r="H25" i="41"/>
  <c r="K25" i="41"/>
  <c r="N25" i="41"/>
  <c r="Q25" i="41"/>
  <c r="X25" i="41"/>
  <c r="AA25" i="41"/>
  <c r="AB25" i="41"/>
  <c r="AE25" i="41"/>
  <c r="AG25" i="41"/>
  <c r="AH25" i="41"/>
  <c r="AJ25" i="41"/>
  <c r="AK25" i="41"/>
  <c r="AM25" i="41"/>
  <c r="AN25" i="41"/>
  <c r="AP25" i="41"/>
  <c r="AQ25" i="41"/>
  <c r="AS25" i="41"/>
  <c r="AT25" i="41"/>
  <c r="H26" i="41"/>
  <c r="K26" i="41"/>
  <c r="N26" i="41"/>
  <c r="Q26" i="41"/>
  <c r="T26" i="41"/>
  <c r="V26" i="41"/>
  <c r="X26" i="41"/>
  <c r="Y26" i="41"/>
  <c r="AA26" i="41"/>
  <c r="AB26" i="41"/>
  <c r="AE26" i="41"/>
  <c r="AG26" i="41"/>
  <c r="AH26" i="41"/>
  <c r="AJ26" i="41"/>
  <c r="AK26" i="41"/>
  <c r="AM26" i="41"/>
  <c r="AN26" i="41"/>
  <c r="AP26" i="41"/>
  <c r="AQ26" i="41"/>
  <c r="AS26" i="41"/>
  <c r="AT26" i="41"/>
  <c r="H27" i="41"/>
  <c r="K27" i="41"/>
  <c r="N27" i="41"/>
  <c r="Q27" i="41"/>
  <c r="T27" i="41"/>
  <c r="V27" i="41"/>
  <c r="X27" i="41"/>
  <c r="Y27" i="41"/>
  <c r="AA27" i="41"/>
  <c r="AB27" i="41"/>
  <c r="AE27" i="41"/>
  <c r="AG27" i="41"/>
  <c r="AH27" i="41"/>
  <c r="AJ27" i="41"/>
  <c r="AK27" i="41"/>
  <c r="AM27" i="41"/>
  <c r="AN27" i="41"/>
  <c r="AP27" i="41"/>
  <c r="AQ27" i="41"/>
  <c r="AS27" i="41"/>
  <c r="AT27" i="41"/>
  <c r="H28" i="41"/>
  <c r="K28" i="41"/>
  <c r="N28" i="41"/>
  <c r="Q28" i="41"/>
  <c r="V28" i="41"/>
  <c r="X28" i="41"/>
  <c r="Y28" i="41"/>
  <c r="AA28" i="41"/>
  <c r="AB28" i="41"/>
  <c r="AE28" i="41"/>
  <c r="AG28" i="41"/>
  <c r="AH28" i="41"/>
  <c r="AJ28" i="41"/>
  <c r="AK28" i="41"/>
  <c r="AM28" i="41"/>
  <c r="AN28" i="41"/>
  <c r="AP28" i="41"/>
  <c r="AS28" i="41"/>
  <c r="AT28" i="41"/>
  <c r="H29" i="41"/>
  <c r="K29" i="41"/>
  <c r="N29" i="41"/>
  <c r="Q29" i="41"/>
  <c r="V29" i="41"/>
  <c r="X29" i="41"/>
  <c r="AA29" i="41"/>
  <c r="AB29" i="41"/>
  <c r="AE29" i="41"/>
  <c r="AG29" i="41"/>
  <c r="AH29" i="41"/>
  <c r="AJ29" i="41"/>
  <c r="AK29" i="41"/>
  <c r="AM29" i="41"/>
  <c r="AN29" i="41"/>
  <c r="AP29" i="41"/>
  <c r="AQ29" i="41"/>
  <c r="AS29" i="41"/>
  <c r="AT29" i="41"/>
  <c r="H30" i="41"/>
  <c r="K30" i="41"/>
  <c r="N30" i="41"/>
  <c r="Q30" i="41"/>
  <c r="X30" i="41"/>
  <c r="AA30" i="41"/>
  <c r="AB30" i="41"/>
  <c r="AE30" i="41"/>
  <c r="AG30" i="41"/>
  <c r="AH30" i="41"/>
  <c r="AJ30" i="41"/>
  <c r="AK30" i="41"/>
  <c r="AM30" i="41"/>
  <c r="AN30" i="41"/>
  <c r="AP30" i="41"/>
  <c r="AQ30" i="41"/>
  <c r="AS30" i="41"/>
  <c r="AT30" i="41"/>
  <c r="H31" i="41"/>
  <c r="K31" i="41"/>
  <c r="N31" i="41"/>
  <c r="Q31" i="41"/>
  <c r="T31" i="41"/>
  <c r="V31" i="41"/>
  <c r="X31" i="41"/>
  <c r="AA31" i="41"/>
  <c r="AB31" i="41"/>
  <c r="AG31" i="41"/>
  <c r="AJ31" i="41"/>
  <c r="AK31" i="41"/>
  <c r="AM31" i="41"/>
  <c r="AN31" i="41"/>
  <c r="AP31" i="41"/>
  <c r="AQ31" i="41"/>
  <c r="AS31" i="41"/>
  <c r="AT31" i="41"/>
  <c r="H32" i="41"/>
  <c r="K32" i="41"/>
  <c r="N32" i="41"/>
  <c r="Q32" i="41"/>
  <c r="T32" i="41"/>
  <c r="V32" i="41"/>
  <c r="X32" i="41"/>
  <c r="Y32" i="41"/>
  <c r="AA32" i="41"/>
  <c r="AB32" i="41"/>
  <c r="AG32" i="41"/>
  <c r="AJ32" i="41"/>
  <c r="AK32" i="41"/>
  <c r="AM32" i="41"/>
  <c r="AN32" i="41"/>
  <c r="AP32" i="41"/>
  <c r="AS32" i="41"/>
  <c r="AT32" i="41"/>
  <c r="H34" i="41"/>
  <c r="K34" i="41"/>
  <c r="N34" i="41"/>
  <c r="Q34" i="41"/>
  <c r="T34" i="41"/>
  <c r="V34" i="41"/>
  <c r="X34" i="41"/>
  <c r="AA34" i="41"/>
  <c r="AB34" i="41"/>
  <c r="AE34" i="41"/>
  <c r="AG34" i="41"/>
  <c r="AH34" i="41"/>
  <c r="AJ34" i="41"/>
  <c r="AK34" i="41"/>
  <c r="AM34" i="41"/>
  <c r="AN34" i="41"/>
  <c r="AP34" i="41"/>
  <c r="AQ34" i="41"/>
  <c r="AS34" i="41"/>
  <c r="AT34" i="41"/>
  <c r="H35" i="41"/>
  <c r="K35" i="41"/>
  <c r="N35" i="41"/>
  <c r="Q35" i="41"/>
  <c r="T35" i="41"/>
  <c r="V35" i="41"/>
  <c r="X35" i="41"/>
  <c r="AA35" i="41"/>
  <c r="AB35" i="41"/>
  <c r="AE35" i="41"/>
  <c r="AG35" i="41"/>
  <c r="AH35" i="41"/>
  <c r="AJ35" i="41"/>
  <c r="AK35" i="41"/>
  <c r="AM35" i="41"/>
  <c r="AN35" i="41"/>
  <c r="AP35" i="41"/>
  <c r="AQ35" i="41"/>
  <c r="AS35" i="41"/>
  <c r="AT35" i="41"/>
  <c r="H36" i="41"/>
  <c r="K36" i="41"/>
  <c r="N36" i="41"/>
  <c r="Q36" i="41"/>
  <c r="T36" i="41"/>
  <c r="V36" i="41"/>
  <c r="X36" i="41"/>
  <c r="AA36" i="41"/>
  <c r="AB36" i="41"/>
  <c r="AE36" i="41"/>
  <c r="AG36" i="41"/>
  <c r="AH36" i="41"/>
  <c r="AJ36" i="41"/>
  <c r="AK36" i="41"/>
  <c r="AM36" i="41"/>
  <c r="AN36" i="41"/>
  <c r="AP36" i="41"/>
  <c r="AQ36" i="41"/>
  <c r="AS36" i="41"/>
  <c r="AT36" i="41"/>
  <c r="H37" i="41"/>
  <c r="K37" i="41"/>
  <c r="N37" i="41"/>
  <c r="Q37" i="41"/>
  <c r="T37" i="41"/>
  <c r="V37" i="41"/>
  <c r="X37" i="41"/>
  <c r="AA37" i="41"/>
  <c r="AB37" i="41"/>
  <c r="AE37" i="41"/>
  <c r="AG37" i="41"/>
  <c r="AH37" i="41"/>
  <c r="AJ37" i="41"/>
  <c r="AK37" i="41"/>
  <c r="AM37" i="41"/>
  <c r="AN37" i="41"/>
  <c r="AP37" i="41"/>
  <c r="AQ37" i="41"/>
  <c r="AS37" i="41"/>
  <c r="AT37" i="41"/>
  <c r="H38" i="41"/>
  <c r="K38" i="41"/>
  <c r="N38" i="41"/>
  <c r="Q38" i="41"/>
  <c r="T38" i="41"/>
  <c r="V38" i="41"/>
  <c r="X38" i="41"/>
  <c r="AA38" i="41"/>
  <c r="AB38" i="41"/>
  <c r="AE38" i="41"/>
  <c r="AG38" i="41"/>
  <c r="AH38" i="41"/>
  <c r="AJ38" i="41"/>
  <c r="AK38" i="41"/>
  <c r="AM38" i="41"/>
  <c r="AN38" i="41"/>
  <c r="AP38" i="41"/>
  <c r="AQ38" i="41"/>
  <c r="AS38" i="41"/>
  <c r="AT38" i="41"/>
  <c r="H39" i="41"/>
  <c r="K39" i="41"/>
  <c r="N39" i="41"/>
  <c r="Q39" i="41"/>
  <c r="T39" i="41"/>
  <c r="V39" i="41"/>
  <c r="X39" i="41"/>
  <c r="AA39" i="41"/>
  <c r="AB39" i="41"/>
  <c r="AE39" i="41"/>
  <c r="AG39" i="41"/>
  <c r="AH39" i="41"/>
  <c r="AJ39" i="41"/>
  <c r="AK39" i="41"/>
  <c r="AM39" i="41"/>
  <c r="AN39" i="41"/>
  <c r="AP39" i="41"/>
  <c r="AQ39" i="41"/>
  <c r="AS39" i="41"/>
  <c r="AT39" i="41"/>
  <c r="H40" i="41"/>
  <c r="K40" i="41"/>
  <c r="N40" i="41"/>
  <c r="Q40" i="41"/>
  <c r="X40" i="41"/>
  <c r="AA40" i="41"/>
  <c r="AB40" i="41"/>
  <c r="AE40" i="41"/>
  <c r="AG40" i="41"/>
  <c r="AH40" i="41"/>
  <c r="AJ40" i="41"/>
  <c r="AM40" i="41"/>
  <c r="AN40" i="41"/>
  <c r="AP40" i="41"/>
  <c r="AQ40" i="41"/>
  <c r="AS40" i="41"/>
  <c r="AT40" i="41"/>
  <c r="H41" i="41"/>
  <c r="K41" i="41"/>
  <c r="N41" i="41"/>
  <c r="Q41" i="41"/>
  <c r="X41" i="41"/>
  <c r="AA41" i="41"/>
  <c r="AB41" i="41"/>
  <c r="AE41" i="41"/>
  <c r="AG41" i="41"/>
  <c r="AH41" i="41"/>
  <c r="AJ41" i="41"/>
  <c r="AM41" i="41"/>
  <c r="AN41" i="41"/>
  <c r="AP41" i="41"/>
  <c r="AQ41" i="41"/>
  <c r="AS41" i="41"/>
  <c r="AT41" i="41"/>
  <c r="H42" i="41"/>
  <c r="K42" i="41"/>
  <c r="N42" i="41"/>
  <c r="Q42" i="41"/>
  <c r="X42" i="41"/>
  <c r="AA42" i="41"/>
  <c r="AB42" i="41"/>
  <c r="AE42" i="41"/>
  <c r="AG42" i="41"/>
  <c r="AJ42" i="41"/>
  <c r="AM42" i="41"/>
  <c r="AN42" i="41"/>
  <c r="AP42" i="41"/>
  <c r="AQ42" i="41"/>
  <c r="AS42" i="41"/>
  <c r="AT42" i="41"/>
  <c r="H43" i="41"/>
  <c r="K43" i="41"/>
  <c r="N43" i="41"/>
  <c r="Q43" i="41"/>
  <c r="X43" i="41"/>
  <c r="AA43" i="41"/>
  <c r="AB43" i="41"/>
  <c r="AE43" i="41"/>
  <c r="AG43" i="41"/>
  <c r="AJ43" i="41"/>
  <c r="AM43" i="41"/>
  <c r="AN43" i="41"/>
  <c r="AP43" i="41"/>
  <c r="AQ43" i="41"/>
  <c r="AS43" i="41"/>
  <c r="AT43" i="41"/>
  <c r="H44" i="41"/>
  <c r="K44" i="41"/>
  <c r="N44" i="41"/>
  <c r="Q44" i="41"/>
  <c r="T44" i="41"/>
  <c r="V44" i="41"/>
  <c r="X44" i="41"/>
  <c r="AA44" i="41"/>
  <c r="AB44" i="41"/>
  <c r="AG44" i="41"/>
  <c r="AJ44" i="41"/>
  <c r="AK44" i="41"/>
  <c r="AM44" i="41"/>
  <c r="AN44" i="41"/>
  <c r="AP44" i="41"/>
  <c r="AQ44" i="41"/>
  <c r="AS44" i="41"/>
  <c r="AT44" i="41"/>
  <c r="H47" i="41"/>
  <c r="H105" i="41" s="1"/>
  <c r="K47" i="41"/>
  <c r="K105" i="41" s="1"/>
  <c r="N47" i="41"/>
  <c r="N105" i="41" s="1"/>
  <c r="Q47" i="41"/>
  <c r="Q105" i="41" s="1"/>
  <c r="V47" i="41"/>
  <c r="V105" i="41" s="1"/>
  <c r="X47" i="41"/>
  <c r="X105" i="41" s="1"/>
  <c r="AA47" i="41"/>
  <c r="AA105" i="41" s="1"/>
  <c r="AB47" i="41"/>
  <c r="AB105" i="41" s="1"/>
  <c r="AE47" i="41"/>
  <c r="AE105" i="41" s="1"/>
  <c r="AG47" i="41"/>
  <c r="AG105" i="41" s="1"/>
  <c r="AH47" i="41"/>
  <c r="AH105" i="41" s="1"/>
  <c r="AJ47" i="41"/>
  <c r="AJ105" i="41" s="1"/>
  <c r="AK47" i="41"/>
  <c r="AK105" i="41" s="1"/>
  <c r="AM47" i="41"/>
  <c r="AM105" i="41" s="1"/>
  <c r="AN47" i="41"/>
  <c r="AN105" i="41" s="1"/>
  <c r="AP47" i="41"/>
  <c r="AP105" i="41" s="1"/>
  <c r="AQ47" i="41"/>
  <c r="AQ105" i="41" s="1"/>
  <c r="AS47" i="41"/>
  <c r="AS105" i="41" s="1"/>
  <c r="AT47" i="41"/>
  <c r="AT105" i="41" s="1"/>
  <c r="H48" i="41"/>
  <c r="H106" i="41" s="1"/>
  <c r="K48" i="41"/>
  <c r="K106" i="41" s="1"/>
  <c r="N48" i="41"/>
  <c r="N106" i="41" s="1"/>
  <c r="Q48" i="41"/>
  <c r="Q106" i="41" s="1"/>
  <c r="X48" i="41"/>
  <c r="X106" i="41" s="1"/>
  <c r="Y48" i="41"/>
  <c r="Y106" i="41" s="1"/>
  <c r="AA48" i="41"/>
  <c r="AA106" i="41" s="1"/>
  <c r="AB48" i="41"/>
  <c r="AB106" i="41" s="1"/>
  <c r="AE48" i="41"/>
  <c r="AE106" i="41" s="1"/>
  <c r="AG48" i="41"/>
  <c r="AG106" i="41" s="1"/>
  <c r="AH48" i="41"/>
  <c r="AH106" i="41" s="1"/>
  <c r="AJ48" i="41"/>
  <c r="AJ106" i="41" s="1"/>
  <c r="AK48" i="41"/>
  <c r="AK106" i="41" s="1"/>
  <c r="AM48" i="41"/>
  <c r="AM106" i="41" s="1"/>
  <c r="AN48" i="41"/>
  <c r="AN106" i="41" s="1"/>
  <c r="AP48" i="41"/>
  <c r="AP106" i="41" s="1"/>
  <c r="AQ48" i="41"/>
  <c r="AQ106" i="41" s="1"/>
  <c r="AS48" i="41"/>
  <c r="AS106" i="41" s="1"/>
  <c r="AT48" i="41"/>
  <c r="AT106" i="41" s="1"/>
  <c r="H49" i="41"/>
  <c r="H107" i="41" s="1"/>
  <c r="K49" i="41"/>
  <c r="K107" i="41" s="1"/>
  <c r="N49" i="41"/>
  <c r="N107" i="41" s="1"/>
  <c r="Q49" i="41"/>
  <c r="Q107" i="41" s="1"/>
  <c r="X49" i="41"/>
  <c r="X107" i="41" s="1"/>
  <c r="AA49" i="41"/>
  <c r="AA107" i="41" s="1"/>
  <c r="AB49" i="41"/>
  <c r="AB107" i="41" s="1"/>
  <c r="AE49" i="41"/>
  <c r="AE107" i="41" s="1"/>
  <c r="AG49" i="41"/>
  <c r="AG107" i="41" s="1"/>
  <c r="AH49" i="41"/>
  <c r="AH107" i="41" s="1"/>
  <c r="AJ49" i="41"/>
  <c r="AJ107" i="41" s="1"/>
  <c r="AK49" i="41"/>
  <c r="AK107" i="41" s="1"/>
  <c r="AM49" i="41"/>
  <c r="AM107" i="41" s="1"/>
  <c r="AN49" i="41"/>
  <c r="AN107" i="41" s="1"/>
  <c r="AP49" i="41"/>
  <c r="AP107" i="41" s="1"/>
  <c r="AQ49" i="41"/>
  <c r="AQ107" i="41" s="1"/>
  <c r="AS49" i="41"/>
  <c r="AS107" i="41" s="1"/>
  <c r="AT49" i="41"/>
  <c r="AT107" i="41" s="1"/>
  <c r="H50" i="41"/>
  <c r="H108" i="41" s="1"/>
  <c r="K50" i="41"/>
  <c r="K108" i="41" s="1"/>
  <c r="N50" i="41"/>
  <c r="N108" i="41" s="1"/>
  <c r="Q50" i="41"/>
  <c r="Q108" i="41" s="1"/>
  <c r="X50" i="41"/>
  <c r="X108" i="41" s="1"/>
  <c r="AA50" i="41"/>
  <c r="AA108" i="41" s="1"/>
  <c r="AB50" i="41"/>
  <c r="AB108" i="41" s="1"/>
  <c r="AG50" i="41"/>
  <c r="AG108" i="41" s="1"/>
  <c r="AH50" i="41"/>
  <c r="AH108" i="41" s="1"/>
  <c r="AJ50" i="41"/>
  <c r="AJ108" i="41" s="1"/>
  <c r="AK50" i="41"/>
  <c r="AK108" i="41" s="1"/>
  <c r="AM50" i="41"/>
  <c r="AM108" i="41" s="1"/>
  <c r="AN50" i="41"/>
  <c r="AN108" i="41" s="1"/>
  <c r="AP50" i="41"/>
  <c r="AP108" i="41" s="1"/>
  <c r="AQ50" i="41"/>
  <c r="AQ108" i="41" s="1"/>
  <c r="AS50" i="41"/>
  <c r="AS108" i="41" s="1"/>
  <c r="AT50" i="41"/>
  <c r="AT108" i="41" s="1"/>
  <c r="H51" i="41"/>
  <c r="H109" i="41" s="1"/>
  <c r="K51" i="41"/>
  <c r="K109" i="41" s="1"/>
  <c r="N51" i="41"/>
  <c r="N109" i="41" s="1"/>
  <c r="Q51" i="41"/>
  <c r="Q109" i="41" s="1"/>
  <c r="X51" i="41"/>
  <c r="X109" i="41" s="1"/>
  <c r="AA51" i="41"/>
  <c r="AA109" i="41" s="1"/>
  <c r="AB51" i="41"/>
  <c r="AB109" i="41" s="1"/>
  <c r="AG51" i="41"/>
  <c r="AG109" i="41" s="1"/>
  <c r="AH51" i="41"/>
  <c r="AH109" i="41" s="1"/>
  <c r="AJ51" i="41"/>
  <c r="AJ109" i="41" s="1"/>
  <c r="AK51" i="41"/>
  <c r="AK109" i="41" s="1"/>
  <c r="AM51" i="41"/>
  <c r="AM109" i="41" s="1"/>
  <c r="AN51" i="41"/>
  <c r="AN109" i="41" s="1"/>
  <c r="AP51" i="41"/>
  <c r="AP109" i="41" s="1"/>
  <c r="AS51" i="41"/>
  <c r="AS109" i="41" s="1"/>
  <c r="AT51" i="41"/>
  <c r="AT109" i="41" s="1"/>
  <c r="H52" i="41"/>
  <c r="H110" i="41" s="1"/>
  <c r="I110" i="41" s="1"/>
  <c r="K52" i="41"/>
  <c r="K110" i="41" s="1"/>
  <c r="L110" i="41" s="1"/>
  <c r="N52" i="41"/>
  <c r="N110" i="41" s="1"/>
  <c r="Q52" i="41"/>
  <c r="Q110" i="41" s="1"/>
  <c r="R110" i="41" s="1"/>
  <c r="X52" i="41"/>
  <c r="X110" i="41" s="1"/>
  <c r="AA52" i="41"/>
  <c r="AA110" i="41" s="1"/>
  <c r="AB52" i="41"/>
  <c r="AB110" i="41" s="1"/>
  <c r="AG52" i="41"/>
  <c r="AG110" i="41" s="1"/>
  <c r="AH52" i="41"/>
  <c r="AH110" i="41" s="1"/>
  <c r="AJ52" i="41"/>
  <c r="AJ110" i="41" s="1"/>
  <c r="AK52" i="41"/>
  <c r="AK110" i="41" s="1"/>
  <c r="AM52" i="41"/>
  <c r="AM110" i="41" s="1"/>
  <c r="AN52" i="41"/>
  <c r="AN110" i="41" s="1"/>
  <c r="AP52" i="41"/>
  <c r="AP110" i="41" s="1"/>
  <c r="AS52" i="41"/>
  <c r="AS110" i="41" s="1"/>
  <c r="AT52" i="41"/>
  <c r="AT110" i="41" s="1"/>
  <c r="H79" i="41"/>
  <c r="K79" i="41"/>
  <c r="N79" i="41"/>
  <c r="Q79" i="41"/>
  <c r="X79" i="41"/>
  <c r="AA79" i="41"/>
  <c r="AB79" i="41"/>
  <c r="AE79" i="41"/>
  <c r="AG79" i="41"/>
  <c r="AH79" i="41"/>
  <c r="AJ79" i="41"/>
  <c r="AK79" i="41"/>
  <c r="AM79" i="41"/>
  <c r="AN79" i="41"/>
  <c r="AP79" i="41"/>
  <c r="AQ79" i="41"/>
  <c r="AS79" i="41"/>
  <c r="AT79" i="41"/>
  <c r="H80" i="41"/>
  <c r="K80" i="41"/>
  <c r="N80" i="41"/>
  <c r="Q80" i="41"/>
  <c r="X80" i="41"/>
  <c r="AA80" i="41"/>
  <c r="AB80" i="41"/>
  <c r="AE80" i="41"/>
  <c r="AG80" i="41"/>
  <c r="AH80" i="41"/>
  <c r="AJ80" i="41"/>
  <c r="AM80" i="41"/>
  <c r="AN80" i="41"/>
  <c r="AP80" i="41"/>
  <c r="AQ80" i="41"/>
  <c r="AS80" i="41"/>
  <c r="AT80" i="41"/>
  <c r="H81" i="41"/>
  <c r="K81" i="41"/>
  <c r="N81" i="41"/>
  <c r="Q81" i="41"/>
  <c r="X81" i="41"/>
  <c r="AA81" i="41"/>
  <c r="AB81" i="41"/>
  <c r="AE81" i="41"/>
  <c r="AG81" i="41"/>
  <c r="AJ81" i="41"/>
  <c r="AM81" i="41"/>
  <c r="AN81" i="41"/>
  <c r="AP81" i="41"/>
  <c r="AQ81" i="41"/>
  <c r="AS81" i="41"/>
  <c r="AT81" i="41"/>
  <c r="H82" i="41"/>
  <c r="K82" i="41"/>
  <c r="N82" i="41"/>
  <c r="Q82" i="41"/>
  <c r="X82" i="41"/>
  <c r="AA82" i="41"/>
  <c r="AB82" i="41"/>
  <c r="AG82" i="41"/>
  <c r="AJ82" i="41"/>
  <c r="AM82" i="41"/>
  <c r="AN82" i="41"/>
  <c r="AP82" i="41"/>
  <c r="AS82" i="41"/>
  <c r="AT82" i="41"/>
  <c r="H83" i="41"/>
  <c r="K83" i="41"/>
  <c r="N83" i="41"/>
  <c r="Q83" i="41"/>
  <c r="X83" i="41"/>
  <c r="AA83" i="41"/>
  <c r="AB83" i="41"/>
  <c r="AG83" i="41"/>
  <c r="AJ83" i="41"/>
  <c r="AM83" i="41"/>
  <c r="AN83" i="41"/>
  <c r="AP83" i="41"/>
  <c r="AS83" i="41"/>
  <c r="AT83" i="41"/>
  <c r="H84" i="41"/>
  <c r="K84" i="41"/>
  <c r="N84" i="41"/>
  <c r="Q84" i="41"/>
  <c r="X84" i="41"/>
  <c r="AA84" i="41"/>
  <c r="AB84" i="41"/>
  <c r="AG84" i="41"/>
  <c r="AJ84" i="41"/>
  <c r="AM84" i="41"/>
  <c r="AN84" i="41"/>
  <c r="AP84" i="41"/>
  <c r="AS84" i="41"/>
  <c r="AT84" i="41"/>
  <c r="G88" i="41"/>
  <c r="G124" i="41" s="1"/>
  <c r="J88" i="41"/>
  <c r="J124" i="41" s="1"/>
  <c r="M88" i="41"/>
  <c r="M124" i="41" s="1"/>
  <c r="P88" i="41"/>
  <c r="P124" i="41" s="1"/>
  <c r="S88" i="41"/>
  <c r="S124" i="41" s="1"/>
  <c r="U88" i="41"/>
  <c r="U124" i="41" s="1"/>
  <c r="X88" i="41"/>
  <c r="X124" i="41" s="1"/>
  <c r="AA88" i="41"/>
  <c r="AA124" i="41" s="1"/>
  <c r="AD88" i="41"/>
  <c r="AD124" i="41" s="1"/>
  <c r="AG88" i="41"/>
  <c r="AG124" i="41" s="1"/>
  <c r="AJ88" i="41"/>
  <c r="AJ124" i="41" s="1"/>
  <c r="AM88" i="41"/>
  <c r="AM124" i="41" s="1"/>
  <c r="AP88" i="41"/>
  <c r="AP124" i="41" s="1"/>
  <c r="AS88" i="41"/>
  <c r="AS124" i="41" s="1"/>
  <c r="H10" i="40"/>
  <c r="I10" i="40" s="1"/>
  <c r="K10" i="40"/>
  <c r="L10" i="40" s="1"/>
  <c r="N10" i="40"/>
  <c r="O10" i="40" s="1"/>
  <c r="Q10" i="40"/>
  <c r="R10" i="40" s="1"/>
  <c r="T10" i="40"/>
  <c r="T10" i="41" s="1"/>
  <c r="V10" i="40"/>
  <c r="V10" i="41" s="1"/>
  <c r="Y10" i="40"/>
  <c r="Z10" i="40" s="1"/>
  <c r="AB10" i="40"/>
  <c r="AC10" i="40" s="1"/>
  <c r="AE10" i="40"/>
  <c r="AF10" i="40" s="1"/>
  <c r="AH10" i="40"/>
  <c r="AI10" i="40" s="1"/>
  <c r="AK10" i="40"/>
  <c r="AN10" i="40"/>
  <c r="AO10" i="40" s="1"/>
  <c r="AQ10" i="40"/>
  <c r="AR10" i="40" s="1"/>
  <c r="AT10" i="40"/>
  <c r="AU10" i="40" s="1"/>
  <c r="H11" i="40"/>
  <c r="I11" i="40" s="1"/>
  <c r="K11" i="40"/>
  <c r="L11" i="40" s="1"/>
  <c r="N11" i="40"/>
  <c r="O11" i="40" s="1"/>
  <c r="Q11" i="40"/>
  <c r="R11" i="40" s="1"/>
  <c r="T11" i="40"/>
  <c r="V11" i="40"/>
  <c r="Y11" i="40"/>
  <c r="Z11" i="40" s="1"/>
  <c r="AB11" i="40"/>
  <c r="AC11" i="40" s="1"/>
  <c r="AE11" i="40"/>
  <c r="AF11" i="40" s="1"/>
  <c r="AH11" i="40"/>
  <c r="AI11" i="40" s="1"/>
  <c r="AK11" i="40"/>
  <c r="AL11" i="40" s="1"/>
  <c r="AN11" i="40"/>
  <c r="AO11" i="40" s="1"/>
  <c r="AQ11" i="40"/>
  <c r="AQ11" i="41" s="1"/>
  <c r="AT11" i="40"/>
  <c r="AU11" i="40" s="1"/>
  <c r="H12" i="40"/>
  <c r="I12" i="40" s="1"/>
  <c r="K12" i="40"/>
  <c r="L12" i="40" s="1"/>
  <c r="N12" i="40"/>
  <c r="O12" i="40" s="1"/>
  <c r="Q12" i="40"/>
  <c r="R12" i="40" s="1"/>
  <c r="T12" i="40"/>
  <c r="V12" i="40"/>
  <c r="Y12" i="40"/>
  <c r="Z12" i="40" s="1"/>
  <c r="AB12" i="40"/>
  <c r="AC12" i="40" s="1"/>
  <c r="AE12" i="40"/>
  <c r="AF12" i="40" s="1"/>
  <c r="AH12" i="40"/>
  <c r="AI12" i="40" s="1"/>
  <c r="AK12" i="40"/>
  <c r="AL12" i="40" s="1"/>
  <c r="AN12" i="40"/>
  <c r="AO12" i="40" s="1"/>
  <c r="AQ12" i="40"/>
  <c r="AR12" i="40" s="1"/>
  <c r="AT12" i="40"/>
  <c r="AU12" i="40" s="1"/>
  <c r="H13" i="40"/>
  <c r="I13" i="40" s="1"/>
  <c r="K13" i="40"/>
  <c r="L13" i="40" s="1"/>
  <c r="N13" i="40"/>
  <c r="O13" i="40" s="1"/>
  <c r="Q13" i="40"/>
  <c r="R13" i="40" s="1"/>
  <c r="T13" i="40"/>
  <c r="T13" i="41" s="1"/>
  <c r="V13" i="40"/>
  <c r="V13" i="41" s="1"/>
  <c r="Y13" i="40"/>
  <c r="Y13" i="41" s="1"/>
  <c r="AB13" i="40"/>
  <c r="AC13" i="40" s="1"/>
  <c r="AE13" i="40"/>
  <c r="AF13" i="40" s="1"/>
  <c r="AH13" i="40"/>
  <c r="AI13" i="40" s="1"/>
  <c r="AK13" i="40"/>
  <c r="AL13" i="40" s="1"/>
  <c r="AN13" i="40"/>
  <c r="AO13" i="40" s="1"/>
  <c r="AQ13" i="40"/>
  <c r="AR13" i="40" s="1"/>
  <c r="AT13" i="40"/>
  <c r="AU13" i="40" s="1"/>
  <c r="AW13" i="45"/>
  <c r="BQ13" i="46" s="1"/>
  <c r="H14" i="40"/>
  <c r="I14" i="40" s="1"/>
  <c r="K14" i="40"/>
  <c r="L14" i="40" s="1"/>
  <c r="N14" i="40"/>
  <c r="O14" i="40" s="1"/>
  <c r="Q14" i="40"/>
  <c r="R14" i="40" s="1"/>
  <c r="T14" i="40"/>
  <c r="V14" i="40"/>
  <c r="Y14" i="40"/>
  <c r="Z14" i="40" s="1"/>
  <c r="AB14" i="40"/>
  <c r="AC14" i="40" s="1"/>
  <c r="AE14" i="40"/>
  <c r="AF14" i="40" s="1"/>
  <c r="AH14" i="40"/>
  <c r="AI14" i="40" s="1"/>
  <c r="AK14" i="40"/>
  <c r="AL14" i="40" s="1"/>
  <c r="AN14" i="40"/>
  <c r="AO14" i="40" s="1"/>
  <c r="AQ14" i="40"/>
  <c r="AR14" i="40" s="1"/>
  <c r="AT14" i="40"/>
  <c r="AU14" i="40" s="1"/>
  <c r="H15" i="40"/>
  <c r="I15" i="40" s="1"/>
  <c r="K15" i="40"/>
  <c r="L15" i="40" s="1"/>
  <c r="N15" i="40"/>
  <c r="O15" i="40" s="1"/>
  <c r="Q15" i="40"/>
  <c r="R15" i="40" s="1"/>
  <c r="T15" i="40"/>
  <c r="V15" i="40"/>
  <c r="Y15" i="40"/>
  <c r="Z15" i="40" s="1"/>
  <c r="AB15" i="40"/>
  <c r="AC15" i="40" s="1"/>
  <c r="AE15" i="40"/>
  <c r="AF15" i="40" s="1"/>
  <c r="AH15" i="40"/>
  <c r="AI15" i="40" s="1"/>
  <c r="AK15" i="40"/>
  <c r="AL15" i="40" s="1"/>
  <c r="AN15" i="40"/>
  <c r="AO15" i="40" s="1"/>
  <c r="AQ15" i="40"/>
  <c r="AR15" i="40" s="1"/>
  <c r="AT15" i="40"/>
  <c r="AU15" i="40" s="1"/>
  <c r="H16" i="40"/>
  <c r="I16" i="40" s="1"/>
  <c r="K16" i="40"/>
  <c r="L16" i="40" s="1"/>
  <c r="N16" i="40"/>
  <c r="O16" i="40" s="1"/>
  <c r="Q16" i="40"/>
  <c r="R16" i="40" s="1"/>
  <c r="T16" i="40"/>
  <c r="V16" i="40"/>
  <c r="Y16" i="40"/>
  <c r="Z16" i="40" s="1"/>
  <c r="AB16" i="40"/>
  <c r="AC16" i="40" s="1"/>
  <c r="AE16" i="40"/>
  <c r="AF16" i="40" s="1"/>
  <c r="AH16" i="40"/>
  <c r="AI16" i="40" s="1"/>
  <c r="AK16" i="40"/>
  <c r="AL16" i="40" s="1"/>
  <c r="AN16" i="40"/>
  <c r="AO16" i="40" s="1"/>
  <c r="AQ16" i="40"/>
  <c r="AR16" i="40" s="1"/>
  <c r="AT16" i="40"/>
  <c r="AU16" i="40" s="1"/>
  <c r="H17" i="40"/>
  <c r="I17" i="40" s="1"/>
  <c r="K17" i="40"/>
  <c r="L17" i="40" s="1"/>
  <c r="N17" i="40"/>
  <c r="O17" i="40" s="1"/>
  <c r="Q17" i="40"/>
  <c r="R17" i="40" s="1"/>
  <c r="T17" i="40"/>
  <c r="V17" i="40"/>
  <c r="Y17" i="40"/>
  <c r="Z17" i="40" s="1"/>
  <c r="AB17" i="40"/>
  <c r="AC17" i="40" s="1"/>
  <c r="AE17" i="40"/>
  <c r="AF17" i="40" s="1"/>
  <c r="AH17" i="40"/>
  <c r="AI17" i="40" s="1"/>
  <c r="AK17" i="40"/>
  <c r="AL17" i="40" s="1"/>
  <c r="AN17" i="40"/>
  <c r="AO17" i="40" s="1"/>
  <c r="AQ17" i="40"/>
  <c r="AR17" i="40" s="1"/>
  <c r="AT17" i="40"/>
  <c r="AU17" i="40" s="1"/>
  <c r="H18" i="40"/>
  <c r="I18" i="40" s="1"/>
  <c r="K18" i="40"/>
  <c r="L18" i="40" s="1"/>
  <c r="N18" i="40"/>
  <c r="O18" i="40" s="1"/>
  <c r="Q18" i="40"/>
  <c r="R18" i="40" s="1"/>
  <c r="T18" i="40"/>
  <c r="V18" i="40"/>
  <c r="Y18" i="40"/>
  <c r="Y18" i="41" s="1"/>
  <c r="AB18" i="40"/>
  <c r="AC18" i="40" s="1"/>
  <c r="AE18" i="40"/>
  <c r="AF18" i="40" s="1"/>
  <c r="AH18" i="40"/>
  <c r="AI18" i="40" s="1"/>
  <c r="AK18" i="40"/>
  <c r="AL18" i="40" s="1"/>
  <c r="AN18" i="40"/>
  <c r="AO18" i="40" s="1"/>
  <c r="AQ18" i="40"/>
  <c r="AQ18" i="41" s="1"/>
  <c r="AT18" i="40"/>
  <c r="AU18" i="40" s="1"/>
  <c r="AW18" i="45"/>
  <c r="BQ18" i="46" s="1"/>
  <c r="H19" i="40"/>
  <c r="I19" i="40" s="1"/>
  <c r="K19" i="40"/>
  <c r="L19" i="40" s="1"/>
  <c r="N19" i="40"/>
  <c r="O19" i="40" s="1"/>
  <c r="Q19" i="40"/>
  <c r="R19" i="40" s="1"/>
  <c r="T19" i="40"/>
  <c r="V19" i="40"/>
  <c r="Y19" i="40"/>
  <c r="Y19" i="41" s="1"/>
  <c r="AB19" i="40"/>
  <c r="AC19" i="40" s="1"/>
  <c r="AE19" i="40"/>
  <c r="AF19" i="40" s="1"/>
  <c r="AH19" i="40"/>
  <c r="AI19" i="40" s="1"/>
  <c r="AK19" i="40"/>
  <c r="AL19" i="40" s="1"/>
  <c r="AN19" i="40"/>
  <c r="AO19" i="40" s="1"/>
  <c r="AQ19" i="40"/>
  <c r="AQ19" i="41" s="1"/>
  <c r="AT19" i="40"/>
  <c r="AU19" i="40" s="1"/>
  <c r="AW19" i="45"/>
  <c r="BQ19" i="46" s="1"/>
  <c r="H20" i="40"/>
  <c r="I20" i="40" s="1"/>
  <c r="K20" i="40"/>
  <c r="L20" i="40" s="1"/>
  <c r="N20" i="40"/>
  <c r="O20" i="40" s="1"/>
  <c r="Q20" i="40"/>
  <c r="R20" i="40" s="1"/>
  <c r="T20" i="40"/>
  <c r="V20" i="40"/>
  <c r="Y20" i="40"/>
  <c r="Z20" i="40" s="1"/>
  <c r="AB20" i="40"/>
  <c r="AC20" i="40" s="1"/>
  <c r="AE20" i="40"/>
  <c r="AF20" i="40" s="1"/>
  <c r="AH20" i="40"/>
  <c r="AI20" i="40" s="1"/>
  <c r="AK20" i="40"/>
  <c r="AL20" i="40" s="1"/>
  <c r="AN20" i="40"/>
  <c r="AO20" i="40" s="1"/>
  <c r="AQ20" i="40"/>
  <c r="AR20" i="40" s="1"/>
  <c r="AT20" i="40"/>
  <c r="AU20" i="40" s="1"/>
  <c r="H22" i="40"/>
  <c r="I22" i="40" s="1"/>
  <c r="K22" i="40"/>
  <c r="L22" i="40" s="1"/>
  <c r="N22" i="40"/>
  <c r="O22" i="40" s="1"/>
  <c r="Q22" i="40"/>
  <c r="R22" i="40" s="1"/>
  <c r="T22" i="40"/>
  <c r="V22" i="40"/>
  <c r="Y22" i="40"/>
  <c r="Z22" i="40" s="1"/>
  <c r="AB22" i="40"/>
  <c r="AC22" i="40" s="1"/>
  <c r="AE22" i="40"/>
  <c r="AF22" i="40" s="1"/>
  <c r="AH22" i="40"/>
  <c r="AI22" i="40" s="1"/>
  <c r="AK22" i="40"/>
  <c r="AL22" i="40" s="1"/>
  <c r="AN22" i="40"/>
  <c r="AO22" i="40" s="1"/>
  <c r="AQ22" i="40"/>
  <c r="AR22" i="40" s="1"/>
  <c r="AT22" i="40"/>
  <c r="AU22" i="40" s="1"/>
  <c r="H23" i="40"/>
  <c r="I23" i="40" s="1"/>
  <c r="K23" i="40"/>
  <c r="L23" i="40" s="1"/>
  <c r="N23" i="40"/>
  <c r="O23" i="40" s="1"/>
  <c r="Q23" i="40"/>
  <c r="R23" i="40" s="1"/>
  <c r="T23" i="40"/>
  <c r="V23" i="40"/>
  <c r="Y23" i="40"/>
  <c r="Z23" i="40" s="1"/>
  <c r="AB23" i="40"/>
  <c r="AC23" i="40" s="1"/>
  <c r="AE23" i="40"/>
  <c r="AF23" i="40" s="1"/>
  <c r="AH23" i="40"/>
  <c r="AI23" i="40" s="1"/>
  <c r="AK23" i="40"/>
  <c r="AL23" i="40" s="1"/>
  <c r="AN23" i="40"/>
  <c r="AO23" i="40" s="1"/>
  <c r="AQ23" i="40"/>
  <c r="AR23" i="40" s="1"/>
  <c r="AT23" i="40"/>
  <c r="AU23" i="40" s="1"/>
  <c r="H24" i="40"/>
  <c r="I24" i="40" s="1"/>
  <c r="K24" i="40"/>
  <c r="L24" i="40" s="1"/>
  <c r="N24" i="40"/>
  <c r="O24" i="40" s="1"/>
  <c r="Q24" i="40"/>
  <c r="R24" i="40" s="1"/>
  <c r="T24" i="40"/>
  <c r="V24" i="40"/>
  <c r="Y24" i="40"/>
  <c r="Y24" i="41" s="1"/>
  <c r="AB24" i="40"/>
  <c r="AC24" i="40" s="1"/>
  <c r="AE24" i="40"/>
  <c r="AF24" i="40" s="1"/>
  <c r="AH24" i="40"/>
  <c r="AI24" i="40" s="1"/>
  <c r="AK24" i="40"/>
  <c r="AL24" i="40" s="1"/>
  <c r="AN24" i="40"/>
  <c r="AO24" i="40" s="1"/>
  <c r="AQ24" i="40"/>
  <c r="AR24" i="40" s="1"/>
  <c r="AT24" i="40"/>
  <c r="AU24" i="40" s="1"/>
  <c r="AW24" i="45"/>
  <c r="BQ24" i="46" s="1"/>
  <c r="H25" i="40"/>
  <c r="I25" i="40" s="1"/>
  <c r="K25" i="40"/>
  <c r="L25" i="40" s="1"/>
  <c r="N25" i="40"/>
  <c r="O25" i="40" s="1"/>
  <c r="Q25" i="40"/>
  <c r="R25" i="40" s="1"/>
  <c r="T25" i="40"/>
  <c r="V25" i="40"/>
  <c r="V25" i="41" s="1"/>
  <c r="Y25" i="40"/>
  <c r="Y25" i="41" s="1"/>
  <c r="AB25" i="40"/>
  <c r="AC25" i="40" s="1"/>
  <c r="AE25" i="40"/>
  <c r="AF25" i="40" s="1"/>
  <c r="AH25" i="40"/>
  <c r="AI25" i="40" s="1"/>
  <c r="AK25" i="40"/>
  <c r="AL25" i="40" s="1"/>
  <c r="AN25" i="40"/>
  <c r="AO25" i="40" s="1"/>
  <c r="AQ25" i="40"/>
  <c r="AR25" i="40" s="1"/>
  <c r="AT25" i="40"/>
  <c r="AU25" i="40" s="1"/>
  <c r="AW25" i="45"/>
  <c r="BQ25" i="46" s="1"/>
  <c r="H26" i="40"/>
  <c r="I26" i="40" s="1"/>
  <c r="K26" i="40"/>
  <c r="L26" i="40" s="1"/>
  <c r="N26" i="40"/>
  <c r="O26" i="40" s="1"/>
  <c r="Q26" i="40"/>
  <c r="R26" i="40" s="1"/>
  <c r="T26" i="40"/>
  <c r="V26" i="40"/>
  <c r="Y26" i="40"/>
  <c r="Z26" i="40" s="1"/>
  <c r="AB26" i="40"/>
  <c r="AC26" i="40" s="1"/>
  <c r="AE26" i="40"/>
  <c r="AF26" i="40" s="1"/>
  <c r="AH26" i="40"/>
  <c r="AI26" i="40" s="1"/>
  <c r="AK26" i="40"/>
  <c r="AL26" i="40" s="1"/>
  <c r="AN26" i="40"/>
  <c r="AO26" i="40" s="1"/>
  <c r="AQ26" i="40"/>
  <c r="AR26" i="40" s="1"/>
  <c r="AT26" i="40"/>
  <c r="AU26" i="40" s="1"/>
  <c r="H27" i="40"/>
  <c r="I27" i="40" s="1"/>
  <c r="K27" i="40"/>
  <c r="L27" i="40" s="1"/>
  <c r="N27" i="40"/>
  <c r="O27" i="40" s="1"/>
  <c r="Q27" i="40"/>
  <c r="R27" i="40" s="1"/>
  <c r="T27" i="40"/>
  <c r="V27" i="40"/>
  <c r="Y27" i="40"/>
  <c r="Z27" i="40" s="1"/>
  <c r="AB27" i="40"/>
  <c r="AC27" i="40" s="1"/>
  <c r="AE27" i="40"/>
  <c r="AF27" i="40" s="1"/>
  <c r="AH27" i="40"/>
  <c r="AI27" i="40" s="1"/>
  <c r="AK27" i="40"/>
  <c r="AL27" i="40" s="1"/>
  <c r="AN27" i="40"/>
  <c r="AO27" i="40" s="1"/>
  <c r="AQ27" i="40"/>
  <c r="AR27" i="40" s="1"/>
  <c r="AT27" i="40"/>
  <c r="AU27" i="40" s="1"/>
  <c r="H28" i="40"/>
  <c r="I28" i="40" s="1"/>
  <c r="K28" i="40"/>
  <c r="L28" i="40" s="1"/>
  <c r="N28" i="40"/>
  <c r="O28" i="40" s="1"/>
  <c r="Q28" i="40"/>
  <c r="R28" i="40" s="1"/>
  <c r="T28" i="40"/>
  <c r="T28" i="41" s="1"/>
  <c r="V28" i="40"/>
  <c r="Y28" i="40"/>
  <c r="Z28" i="40" s="1"/>
  <c r="AB28" i="40"/>
  <c r="AC28" i="40" s="1"/>
  <c r="AE28" i="40"/>
  <c r="AF28" i="40" s="1"/>
  <c r="AH28" i="40"/>
  <c r="AI28" i="40" s="1"/>
  <c r="AK28" i="40"/>
  <c r="AL28" i="40" s="1"/>
  <c r="AN28" i="40"/>
  <c r="AO28" i="40" s="1"/>
  <c r="AQ28" i="40"/>
  <c r="AQ28" i="41" s="1"/>
  <c r="AT28" i="40"/>
  <c r="AU28" i="40" s="1"/>
  <c r="AW28" i="45"/>
  <c r="BQ28" i="46" s="1"/>
  <c r="H29" i="40"/>
  <c r="I29" i="40" s="1"/>
  <c r="K29" i="40"/>
  <c r="L29" i="40" s="1"/>
  <c r="N29" i="40"/>
  <c r="O29" i="40" s="1"/>
  <c r="Q29" i="40"/>
  <c r="R29" i="40" s="1"/>
  <c r="T29" i="40"/>
  <c r="T29" i="41" s="1"/>
  <c r="V29" i="40"/>
  <c r="Y29" i="40"/>
  <c r="AB29" i="40"/>
  <c r="AC29" i="40" s="1"/>
  <c r="AE29" i="40"/>
  <c r="AF29" i="40" s="1"/>
  <c r="AH29" i="40"/>
  <c r="AI29" i="40" s="1"/>
  <c r="AK29" i="40"/>
  <c r="AL29" i="40" s="1"/>
  <c r="AN29" i="40"/>
  <c r="AO29" i="40" s="1"/>
  <c r="AQ29" i="40"/>
  <c r="AR29" i="40" s="1"/>
  <c r="AT29" i="40"/>
  <c r="AU29" i="40" s="1"/>
  <c r="AW29" i="45"/>
  <c r="BQ29" i="46" s="1"/>
  <c r="H30" i="40"/>
  <c r="I30" i="40" s="1"/>
  <c r="K30" i="40"/>
  <c r="L30" i="40" s="1"/>
  <c r="N30" i="40"/>
  <c r="O30" i="40" s="1"/>
  <c r="Q30" i="40"/>
  <c r="R30" i="40" s="1"/>
  <c r="T30" i="40"/>
  <c r="T30" i="41" s="1"/>
  <c r="V30" i="40"/>
  <c r="V30" i="41" s="1"/>
  <c r="Y30" i="40"/>
  <c r="Y30" i="41" s="1"/>
  <c r="AB30" i="40"/>
  <c r="AC30" i="40" s="1"/>
  <c r="AE30" i="40"/>
  <c r="AF30" i="40" s="1"/>
  <c r="AH30" i="40"/>
  <c r="AI30" i="40" s="1"/>
  <c r="AK30" i="40"/>
  <c r="AL30" i="40" s="1"/>
  <c r="AN30" i="40"/>
  <c r="AO30" i="40" s="1"/>
  <c r="AQ30" i="40"/>
  <c r="AR30" i="40" s="1"/>
  <c r="AT30" i="40"/>
  <c r="AU30" i="40" s="1"/>
  <c r="AW30" i="45"/>
  <c r="BQ30" i="46" s="1"/>
  <c r="H31" i="40"/>
  <c r="I31" i="40" s="1"/>
  <c r="K31" i="40"/>
  <c r="L31" i="40" s="1"/>
  <c r="N31" i="40"/>
  <c r="O31" i="40" s="1"/>
  <c r="Q31" i="40"/>
  <c r="R31" i="40" s="1"/>
  <c r="T31" i="40"/>
  <c r="V31" i="40"/>
  <c r="Y31" i="40"/>
  <c r="Y31" i="41" s="1"/>
  <c r="AB31" i="40"/>
  <c r="AC31" i="40" s="1"/>
  <c r="AE31" i="40"/>
  <c r="AE31" i="41" s="1"/>
  <c r="AH31" i="40"/>
  <c r="AK31" i="40"/>
  <c r="AL31" i="40" s="1"/>
  <c r="AN31" i="40"/>
  <c r="AO31" i="40" s="1"/>
  <c r="AQ31" i="40"/>
  <c r="AR31" i="40" s="1"/>
  <c r="AT31" i="40"/>
  <c r="AU31" i="40" s="1"/>
  <c r="AW31" i="45"/>
  <c r="BQ31" i="46" s="1"/>
  <c r="H32" i="40"/>
  <c r="I32" i="40" s="1"/>
  <c r="K32" i="40"/>
  <c r="L32" i="40" s="1"/>
  <c r="N32" i="40"/>
  <c r="O32" i="40" s="1"/>
  <c r="Q32" i="40"/>
  <c r="R32" i="40" s="1"/>
  <c r="T32" i="40"/>
  <c r="V32" i="40"/>
  <c r="Y32" i="40"/>
  <c r="Z32" i="40" s="1"/>
  <c r="AB32" i="40"/>
  <c r="AC32" i="40" s="1"/>
  <c r="AE32" i="40"/>
  <c r="AH32" i="40"/>
  <c r="AH32" i="41" s="1"/>
  <c r="AK32" i="40"/>
  <c r="AL32" i="40" s="1"/>
  <c r="AN32" i="40"/>
  <c r="AO32" i="40" s="1"/>
  <c r="AQ32" i="40"/>
  <c r="AT32" i="40"/>
  <c r="AU32" i="40" s="1"/>
  <c r="H34" i="40"/>
  <c r="I34" i="40" s="1"/>
  <c r="K34" i="40"/>
  <c r="L34" i="40" s="1"/>
  <c r="N34" i="40"/>
  <c r="O34" i="40" s="1"/>
  <c r="Q34" i="40"/>
  <c r="R34" i="40" s="1"/>
  <c r="T34" i="40"/>
  <c r="V34" i="40"/>
  <c r="Y34" i="40"/>
  <c r="AB34" i="40"/>
  <c r="AC34" i="40" s="1"/>
  <c r="AE34" i="40"/>
  <c r="AF34" i="40" s="1"/>
  <c r="AH34" i="40"/>
  <c r="AI34" i="40" s="1"/>
  <c r="AK34" i="40"/>
  <c r="AL34" i="40" s="1"/>
  <c r="AN34" i="40"/>
  <c r="AO34" i="40" s="1"/>
  <c r="AQ34" i="40"/>
  <c r="AR34" i="40" s="1"/>
  <c r="AT34" i="40"/>
  <c r="AU34" i="40" s="1"/>
  <c r="AW34" i="45"/>
  <c r="BQ34" i="46" s="1"/>
  <c r="H35" i="40"/>
  <c r="I35" i="40" s="1"/>
  <c r="K35" i="40"/>
  <c r="L35" i="40" s="1"/>
  <c r="N35" i="40"/>
  <c r="O35" i="40" s="1"/>
  <c r="Q35" i="40"/>
  <c r="R35" i="40" s="1"/>
  <c r="T35" i="40"/>
  <c r="V35" i="40"/>
  <c r="Y35" i="40"/>
  <c r="AB35" i="40"/>
  <c r="AC35" i="40" s="1"/>
  <c r="AE35" i="40"/>
  <c r="AF35" i="40" s="1"/>
  <c r="AH35" i="40"/>
  <c r="AI35" i="40" s="1"/>
  <c r="AK35" i="40"/>
  <c r="AL35" i="40" s="1"/>
  <c r="AN35" i="40"/>
  <c r="AO35" i="40" s="1"/>
  <c r="AQ35" i="40"/>
  <c r="AR35" i="40" s="1"/>
  <c r="AT35" i="40"/>
  <c r="AU35" i="40" s="1"/>
  <c r="AW35" i="45"/>
  <c r="BQ35" i="46" s="1"/>
  <c r="H36" i="40"/>
  <c r="I36" i="40" s="1"/>
  <c r="K36" i="40"/>
  <c r="L36" i="40" s="1"/>
  <c r="N36" i="40"/>
  <c r="O36" i="40" s="1"/>
  <c r="Q36" i="40"/>
  <c r="R36" i="40" s="1"/>
  <c r="T36" i="40"/>
  <c r="V36" i="40"/>
  <c r="Y36" i="40"/>
  <c r="AB36" i="40"/>
  <c r="AC36" i="40" s="1"/>
  <c r="AE36" i="40"/>
  <c r="AF36" i="40" s="1"/>
  <c r="AH36" i="40"/>
  <c r="AI36" i="40" s="1"/>
  <c r="AK36" i="40"/>
  <c r="AL36" i="40" s="1"/>
  <c r="AN36" i="40"/>
  <c r="AO36" i="40" s="1"/>
  <c r="AQ36" i="40"/>
  <c r="AR36" i="40" s="1"/>
  <c r="AT36" i="40"/>
  <c r="AU36" i="40" s="1"/>
  <c r="AW36" i="45"/>
  <c r="BQ36" i="46" s="1"/>
  <c r="H37" i="40"/>
  <c r="I37" i="40" s="1"/>
  <c r="K37" i="40"/>
  <c r="L37" i="40" s="1"/>
  <c r="N37" i="40"/>
  <c r="O37" i="40" s="1"/>
  <c r="Q37" i="40"/>
  <c r="R37" i="40" s="1"/>
  <c r="T37" i="40"/>
  <c r="V37" i="40"/>
  <c r="Y37" i="40"/>
  <c r="AB37" i="40"/>
  <c r="AC37" i="40" s="1"/>
  <c r="AE37" i="40"/>
  <c r="AF37" i="40" s="1"/>
  <c r="AH37" i="40"/>
  <c r="AI37" i="40" s="1"/>
  <c r="AK37" i="40"/>
  <c r="AL37" i="40" s="1"/>
  <c r="AN37" i="40"/>
  <c r="AO37" i="40" s="1"/>
  <c r="AQ37" i="40"/>
  <c r="AR37" i="40" s="1"/>
  <c r="AT37" i="40"/>
  <c r="AU37" i="40" s="1"/>
  <c r="AW37" i="45"/>
  <c r="BQ37" i="46" s="1"/>
  <c r="H38" i="40"/>
  <c r="I38" i="40" s="1"/>
  <c r="K38" i="40"/>
  <c r="L38" i="40" s="1"/>
  <c r="N38" i="40"/>
  <c r="O38" i="40" s="1"/>
  <c r="Q38" i="40"/>
  <c r="R38" i="40" s="1"/>
  <c r="T38" i="40"/>
  <c r="V38" i="40"/>
  <c r="Y38" i="40"/>
  <c r="Y38" i="41" s="1"/>
  <c r="AB38" i="40"/>
  <c r="AC38" i="40" s="1"/>
  <c r="AE38" i="40"/>
  <c r="AF38" i="40" s="1"/>
  <c r="AH38" i="40"/>
  <c r="AI38" i="40" s="1"/>
  <c r="AK38" i="40"/>
  <c r="AL38" i="40" s="1"/>
  <c r="AN38" i="40"/>
  <c r="AO38" i="40" s="1"/>
  <c r="AQ38" i="40"/>
  <c r="AR38" i="40" s="1"/>
  <c r="AT38" i="40"/>
  <c r="AU38" i="40" s="1"/>
  <c r="AW38" i="45"/>
  <c r="BQ38" i="46" s="1"/>
  <c r="H39" i="40"/>
  <c r="I39" i="40" s="1"/>
  <c r="K39" i="40"/>
  <c r="L39" i="40" s="1"/>
  <c r="N39" i="40"/>
  <c r="O39" i="40" s="1"/>
  <c r="Q39" i="40"/>
  <c r="R39" i="40" s="1"/>
  <c r="T39" i="40"/>
  <c r="V39" i="40"/>
  <c r="Y39" i="40"/>
  <c r="AB39" i="40"/>
  <c r="AC39" i="40" s="1"/>
  <c r="AE39" i="40"/>
  <c r="AF39" i="40" s="1"/>
  <c r="AH39" i="40"/>
  <c r="AI39" i="40" s="1"/>
  <c r="AK39" i="40"/>
  <c r="AL39" i="40" s="1"/>
  <c r="AN39" i="40"/>
  <c r="AO39" i="40" s="1"/>
  <c r="AQ39" i="40"/>
  <c r="AR39" i="40" s="1"/>
  <c r="AT39" i="40"/>
  <c r="AU39" i="40" s="1"/>
  <c r="AW39" i="45"/>
  <c r="BQ39" i="46" s="1"/>
  <c r="H40" i="40"/>
  <c r="I40" i="40" s="1"/>
  <c r="K40" i="40"/>
  <c r="L40" i="40" s="1"/>
  <c r="N40" i="40"/>
  <c r="O40" i="40" s="1"/>
  <c r="Q40" i="40"/>
  <c r="R40" i="40" s="1"/>
  <c r="T40" i="40"/>
  <c r="V40" i="40"/>
  <c r="V40" i="41" s="1"/>
  <c r="Y40" i="40"/>
  <c r="AB40" i="40"/>
  <c r="AC40" i="40" s="1"/>
  <c r="AE40" i="40"/>
  <c r="AF40" i="40" s="1"/>
  <c r="AH40" i="40"/>
  <c r="AI40" i="40" s="1"/>
  <c r="AK40" i="40"/>
  <c r="AN40" i="40"/>
  <c r="AO40" i="40" s="1"/>
  <c r="AQ40" i="40"/>
  <c r="AR40" i="40" s="1"/>
  <c r="AT40" i="40"/>
  <c r="AU40" i="40" s="1"/>
  <c r="AW40" i="45"/>
  <c r="BQ40" i="46" s="1"/>
  <c r="H41" i="40"/>
  <c r="I41" i="40" s="1"/>
  <c r="K41" i="40"/>
  <c r="L41" i="40" s="1"/>
  <c r="N41" i="40"/>
  <c r="O41" i="40" s="1"/>
  <c r="Q41" i="40"/>
  <c r="R41" i="40" s="1"/>
  <c r="T41" i="40"/>
  <c r="T41" i="41" s="1"/>
  <c r="V41" i="40"/>
  <c r="Y41" i="40"/>
  <c r="AB41" i="40"/>
  <c r="AC41" i="40" s="1"/>
  <c r="AE41" i="40"/>
  <c r="AF41" i="40" s="1"/>
  <c r="AH41" i="40"/>
  <c r="AI41" i="40" s="1"/>
  <c r="AK41" i="40"/>
  <c r="AN41" i="40"/>
  <c r="AO41" i="40" s="1"/>
  <c r="AQ41" i="40"/>
  <c r="AR41" i="40" s="1"/>
  <c r="AT41" i="40"/>
  <c r="AU41" i="40" s="1"/>
  <c r="AW41" i="45"/>
  <c r="BQ41" i="46" s="1"/>
  <c r="H42" i="40"/>
  <c r="I42" i="40" s="1"/>
  <c r="K42" i="40"/>
  <c r="L42" i="40" s="1"/>
  <c r="N42" i="40"/>
  <c r="O42" i="40" s="1"/>
  <c r="Q42" i="40"/>
  <c r="R42" i="40" s="1"/>
  <c r="T42" i="40"/>
  <c r="T42" i="41" s="1"/>
  <c r="V42" i="40"/>
  <c r="V42" i="41" s="1"/>
  <c r="Y42" i="40"/>
  <c r="Y42" i="41" s="1"/>
  <c r="AB42" i="40"/>
  <c r="AC42" i="40" s="1"/>
  <c r="AE42" i="40"/>
  <c r="AF42" i="40" s="1"/>
  <c r="AH42" i="40"/>
  <c r="AK42" i="40"/>
  <c r="AK42" i="41" s="1"/>
  <c r="AN42" i="40"/>
  <c r="AO42" i="40" s="1"/>
  <c r="AQ42" i="40"/>
  <c r="AR42" i="40" s="1"/>
  <c r="AT42" i="40"/>
  <c r="AU42" i="40" s="1"/>
  <c r="AW42" i="45"/>
  <c r="BQ42" i="46" s="1"/>
  <c r="H43" i="40"/>
  <c r="I43" i="40" s="1"/>
  <c r="K43" i="40"/>
  <c r="L43" i="40" s="1"/>
  <c r="N43" i="40"/>
  <c r="O43" i="40" s="1"/>
  <c r="Q43" i="40"/>
  <c r="R43" i="40" s="1"/>
  <c r="T43" i="40"/>
  <c r="T43" i="41" s="1"/>
  <c r="V43" i="40"/>
  <c r="V43" i="41" s="1"/>
  <c r="Y43" i="40"/>
  <c r="AB43" i="40"/>
  <c r="AC43" i="40" s="1"/>
  <c r="AE43" i="40"/>
  <c r="AF43" i="40" s="1"/>
  <c r="AH43" i="40"/>
  <c r="AH43" i="41" s="1"/>
  <c r="AK43" i="40"/>
  <c r="AN43" i="40"/>
  <c r="AO43" i="40" s="1"/>
  <c r="AQ43" i="40"/>
  <c r="AR43" i="40" s="1"/>
  <c r="AT43" i="40"/>
  <c r="AU43" i="40" s="1"/>
  <c r="AW43" i="45"/>
  <c r="BQ43" i="46" s="1"/>
  <c r="H44" i="40"/>
  <c r="I44" i="40" s="1"/>
  <c r="K44" i="40"/>
  <c r="L44" i="40" s="1"/>
  <c r="N44" i="40"/>
  <c r="O44" i="40" s="1"/>
  <c r="Q44" i="40"/>
  <c r="R44" i="40" s="1"/>
  <c r="T44" i="40"/>
  <c r="V44" i="40"/>
  <c r="Y44" i="40"/>
  <c r="Y44" i="41" s="1"/>
  <c r="AB44" i="40"/>
  <c r="AC44" i="40" s="1"/>
  <c r="AE44" i="40"/>
  <c r="AE44" i="41" s="1"/>
  <c r="AH44" i="40"/>
  <c r="AH44" i="41" s="1"/>
  <c r="AK44" i="40"/>
  <c r="AL44" i="40" s="1"/>
  <c r="AN44" i="40"/>
  <c r="AO44" i="40" s="1"/>
  <c r="AQ44" i="40"/>
  <c r="AR44" i="40" s="1"/>
  <c r="AT44" i="40"/>
  <c r="AU44" i="40" s="1"/>
  <c r="AW44" i="45"/>
  <c r="BQ44" i="46" s="1"/>
  <c r="H47" i="40"/>
  <c r="H105" i="40" s="1"/>
  <c r="H117" i="40" s="1"/>
  <c r="K47" i="40"/>
  <c r="K105" i="40" s="1"/>
  <c r="K117" i="40" s="1"/>
  <c r="N47" i="40"/>
  <c r="N105" i="40" s="1"/>
  <c r="N117" i="40" s="1"/>
  <c r="Q47" i="40"/>
  <c r="Q105" i="40" s="1"/>
  <c r="Q117" i="40" s="1"/>
  <c r="T47" i="40"/>
  <c r="T105" i="40" s="1"/>
  <c r="T117" i="40" s="1"/>
  <c r="V47" i="40"/>
  <c r="V105" i="40" s="1"/>
  <c r="V117" i="40" s="1"/>
  <c r="Y47" i="40"/>
  <c r="Y105" i="40" s="1"/>
  <c r="Y117" i="40" s="1"/>
  <c r="AB47" i="40"/>
  <c r="AB105" i="40" s="1"/>
  <c r="AB117" i="40" s="1"/>
  <c r="AE47" i="40"/>
  <c r="AE105" i="40" s="1"/>
  <c r="AE117" i="40" s="1"/>
  <c r="AH47" i="40"/>
  <c r="AH105" i="40" s="1"/>
  <c r="AH117" i="40" s="1"/>
  <c r="AK47" i="40"/>
  <c r="AK105" i="40" s="1"/>
  <c r="AK117" i="40" s="1"/>
  <c r="AN47" i="40"/>
  <c r="AN105" i="40" s="1"/>
  <c r="AN117" i="40" s="1"/>
  <c r="AQ47" i="40"/>
  <c r="AQ105" i="40" s="1"/>
  <c r="AQ117" i="40" s="1"/>
  <c r="AT47" i="40"/>
  <c r="AT105" i="40" s="1"/>
  <c r="AT117" i="40" s="1"/>
  <c r="AW47" i="45"/>
  <c r="H48" i="40"/>
  <c r="H106" i="40" s="1"/>
  <c r="H118" i="40" s="1"/>
  <c r="K48" i="40"/>
  <c r="K106" i="40" s="1"/>
  <c r="K118" i="40" s="1"/>
  <c r="N48" i="40"/>
  <c r="N106" i="40" s="1"/>
  <c r="N118" i="40" s="1"/>
  <c r="Q48" i="40"/>
  <c r="Q106" i="40" s="1"/>
  <c r="Q118" i="40" s="1"/>
  <c r="T48" i="40"/>
  <c r="T106" i="40" s="1"/>
  <c r="T118" i="40" s="1"/>
  <c r="V48" i="40"/>
  <c r="V106" i="40" s="1"/>
  <c r="V118" i="40" s="1"/>
  <c r="Y48" i="40"/>
  <c r="Y106" i="40" s="1"/>
  <c r="Y118" i="40" s="1"/>
  <c r="AB48" i="40"/>
  <c r="AB106" i="40" s="1"/>
  <c r="AB118" i="40" s="1"/>
  <c r="AE48" i="40"/>
  <c r="AE106" i="40" s="1"/>
  <c r="AE118" i="40" s="1"/>
  <c r="AH48" i="40"/>
  <c r="AH106" i="40" s="1"/>
  <c r="AH118" i="40" s="1"/>
  <c r="AK48" i="40"/>
  <c r="AK106" i="40" s="1"/>
  <c r="AK118" i="40" s="1"/>
  <c r="AN48" i="40"/>
  <c r="AN106" i="40" s="1"/>
  <c r="AN118" i="40" s="1"/>
  <c r="AQ48" i="40"/>
  <c r="AQ106" i="40" s="1"/>
  <c r="AQ118" i="40" s="1"/>
  <c r="AT48" i="40"/>
  <c r="AT106" i="40" s="1"/>
  <c r="AT118" i="40" s="1"/>
  <c r="AW48" i="45"/>
  <c r="H49" i="40"/>
  <c r="H107" i="40" s="1"/>
  <c r="H119" i="40" s="1"/>
  <c r="K49" i="40"/>
  <c r="K107" i="40" s="1"/>
  <c r="K119" i="40" s="1"/>
  <c r="N49" i="40"/>
  <c r="N107" i="40" s="1"/>
  <c r="N119" i="40" s="1"/>
  <c r="Q49" i="40"/>
  <c r="Q107" i="40" s="1"/>
  <c r="Q119" i="40" s="1"/>
  <c r="T49" i="40"/>
  <c r="V49" i="40"/>
  <c r="V107" i="40" s="1"/>
  <c r="V119" i="40" s="1"/>
  <c r="Y49" i="40"/>
  <c r="Y107" i="40" s="1"/>
  <c r="Y119" i="40" s="1"/>
  <c r="AB49" i="40"/>
  <c r="AB107" i="40" s="1"/>
  <c r="AB119" i="40" s="1"/>
  <c r="AE49" i="40"/>
  <c r="AE107" i="40" s="1"/>
  <c r="AE119" i="40" s="1"/>
  <c r="AH49" i="40"/>
  <c r="AH107" i="40" s="1"/>
  <c r="AH119" i="40" s="1"/>
  <c r="AK49" i="40"/>
  <c r="AK107" i="40" s="1"/>
  <c r="AK119" i="40" s="1"/>
  <c r="AN49" i="40"/>
  <c r="AN107" i="40" s="1"/>
  <c r="AN119" i="40" s="1"/>
  <c r="AQ49" i="40"/>
  <c r="AQ107" i="40" s="1"/>
  <c r="AQ119" i="40" s="1"/>
  <c r="AT49" i="40"/>
  <c r="AT107" i="40" s="1"/>
  <c r="AT119" i="40" s="1"/>
  <c r="AW49" i="45"/>
  <c r="H50" i="40"/>
  <c r="H108" i="40" s="1"/>
  <c r="H120" i="40" s="1"/>
  <c r="K50" i="40"/>
  <c r="K108" i="40" s="1"/>
  <c r="K120" i="40" s="1"/>
  <c r="N50" i="40"/>
  <c r="N108" i="40" s="1"/>
  <c r="N120" i="40" s="1"/>
  <c r="Q50" i="40"/>
  <c r="Q108" i="40" s="1"/>
  <c r="Q120" i="40" s="1"/>
  <c r="T50" i="40"/>
  <c r="T108" i="40" s="1"/>
  <c r="T120" i="40" s="1"/>
  <c r="V50" i="40"/>
  <c r="V108" i="40" s="1"/>
  <c r="V120" i="40" s="1"/>
  <c r="Y50" i="40"/>
  <c r="Y108" i="40" s="1"/>
  <c r="Y120" i="40" s="1"/>
  <c r="AB50" i="40"/>
  <c r="AB108" i="40" s="1"/>
  <c r="AB120" i="40" s="1"/>
  <c r="AE50" i="40"/>
  <c r="AE108" i="40" s="1"/>
  <c r="AE120" i="40" s="1"/>
  <c r="AH50" i="40"/>
  <c r="AH108" i="40" s="1"/>
  <c r="AH120" i="40" s="1"/>
  <c r="AK50" i="40"/>
  <c r="AK108" i="40" s="1"/>
  <c r="AK120" i="40" s="1"/>
  <c r="AN50" i="40"/>
  <c r="AN108" i="40" s="1"/>
  <c r="AN120" i="40" s="1"/>
  <c r="AQ50" i="40"/>
  <c r="AQ108" i="40" s="1"/>
  <c r="AQ120" i="40" s="1"/>
  <c r="AT50" i="40"/>
  <c r="AT108" i="40" s="1"/>
  <c r="AT120" i="40" s="1"/>
  <c r="AW50" i="45"/>
  <c r="H51" i="40"/>
  <c r="H109" i="40" s="1"/>
  <c r="H121" i="40" s="1"/>
  <c r="K51" i="40"/>
  <c r="K109" i="40" s="1"/>
  <c r="K121" i="40" s="1"/>
  <c r="N51" i="40"/>
  <c r="N109" i="40" s="1"/>
  <c r="N121" i="40" s="1"/>
  <c r="Q51" i="40"/>
  <c r="Q109" i="40" s="1"/>
  <c r="Q121" i="40" s="1"/>
  <c r="T51" i="40"/>
  <c r="V51" i="40"/>
  <c r="V109" i="40" s="1"/>
  <c r="V121" i="40" s="1"/>
  <c r="Y51" i="40"/>
  <c r="Y109" i="40" s="1"/>
  <c r="Y121" i="40" s="1"/>
  <c r="AB51" i="40"/>
  <c r="AB109" i="40" s="1"/>
  <c r="AB121" i="40" s="1"/>
  <c r="AE51" i="40"/>
  <c r="AE109" i="40" s="1"/>
  <c r="AE121" i="40" s="1"/>
  <c r="AH51" i="40"/>
  <c r="AH109" i="40" s="1"/>
  <c r="AH121" i="40" s="1"/>
  <c r="AK51" i="40"/>
  <c r="AK109" i="40" s="1"/>
  <c r="AK121" i="40" s="1"/>
  <c r="AN51" i="40"/>
  <c r="AN109" i="40" s="1"/>
  <c r="AN121" i="40" s="1"/>
  <c r="AQ51" i="40"/>
  <c r="AQ109" i="40" s="1"/>
  <c r="AQ121" i="40" s="1"/>
  <c r="AT51" i="40"/>
  <c r="AT109" i="40" s="1"/>
  <c r="AT121" i="40" s="1"/>
  <c r="H52" i="40"/>
  <c r="H110" i="40" s="1"/>
  <c r="H122" i="40" s="1"/>
  <c r="K52" i="40"/>
  <c r="K110" i="40" s="1"/>
  <c r="K122" i="40" s="1"/>
  <c r="N52" i="40"/>
  <c r="N110" i="40" s="1"/>
  <c r="N122" i="40" s="1"/>
  <c r="Q52" i="40"/>
  <c r="Q110" i="40" s="1"/>
  <c r="Q122" i="40" s="1"/>
  <c r="T52" i="40"/>
  <c r="V52" i="40"/>
  <c r="V110" i="40" s="1"/>
  <c r="V122" i="40" s="1"/>
  <c r="Y52" i="40"/>
  <c r="Y110" i="40" s="1"/>
  <c r="Y122" i="40" s="1"/>
  <c r="AB52" i="40"/>
  <c r="AB110" i="40" s="1"/>
  <c r="AB122" i="40" s="1"/>
  <c r="AE52" i="40"/>
  <c r="AE110" i="40" s="1"/>
  <c r="AE122" i="40" s="1"/>
  <c r="AH52" i="40"/>
  <c r="AH110" i="40" s="1"/>
  <c r="AH122" i="40" s="1"/>
  <c r="AK52" i="40"/>
  <c r="AK110" i="40" s="1"/>
  <c r="AK122" i="40" s="1"/>
  <c r="AN52" i="40"/>
  <c r="AN110" i="40" s="1"/>
  <c r="AN122" i="40" s="1"/>
  <c r="AQ52" i="40"/>
  <c r="AQ110" i="40" s="1"/>
  <c r="AQ122" i="40" s="1"/>
  <c r="AT52" i="40"/>
  <c r="AT110" i="40" s="1"/>
  <c r="AT122" i="40" s="1"/>
  <c r="H79" i="40"/>
  <c r="I79" i="40" s="1"/>
  <c r="BB79" i="40" s="1"/>
  <c r="K79" i="40"/>
  <c r="L79" i="40" s="1"/>
  <c r="N79" i="40"/>
  <c r="O79" i="40" s="1"/>
  <c r="Q79" i="40"/>
  <c r="R79" i="40" s="1"/>
  <c r="T79" i="40"/>
  <c r="T79" i="41" s="1"/>
  <c r="V79" i="40"/>
  <c r="Y79" i="40"/>
  <c r="Y79" i="41" s="1"/>
  <c r="AB79" i="40"/>
  <c r="AC79" i="40" s="1"/>
  <c r="AE79" i="40"/>
  <c r="AH79" i="40"/>
  <c r="AI79" i="40" s="1"/>
  <c r="AK79" i="40"/>
  <c r="AN79" i="40"/>
  <c r="AO79" i="40" s="1"/>
  <c r="AQ79" i="40"/>
  <c r="AT79" i="40"/>
  <c r="AU79" i="40" s="1"/>
  <c r="BJ79" i="40" s="1"/>
  <c r="H80" i="40"/>
  <c r="I80" i="40" s="1"/>
  <c r="K80" i="40"/>
  <c r="L80" i="40" s="1"/>
  <c r="N80" i="40"/>
  <c r="O80" i="40" s="1"/>
  <c r="Q80" i="40"/>
  <c r="R80" i="40" s="1"/>
  <c r="BD80" i="40" s="1"/>
  <c r="T80" i="40"/>
  <c r="T80" i="41" s="1"/>
  <c r="V80" i="40"/>
  <c r="Y80" i="40"/>
  <c r="Y80" i="41" s="1"/>
  <c r="AB80" i="40"/>
  <c r="AC80" i="40" s="1"/>
  <c r="AE80" i="40"/>
  <c r="AF80" i="40" s="1"/>
  <c r="AH80" i="40"/>
  <c r="AI80" i="40" s="1"/>
  <c r="AK80" i="40"/>
  <c r="AK80" i="41" s="1"/>
  <c r="AN80" i="40"/>
  <c r="AO80" i="40" s="1"/>
  <c r="AQ80" i="40"/>
  <c r="AR80" i="40" s="1"/>
  <c r="AT80" i="40"/>
  <c r="AU80" i="40" s="1"/>
  <c r="BJ80" i="40" s="1"/>
  <c r="H81" i="40"/>
  <c r="I81" i="40" s="1"/>
  <c r="K81" i="40"/>
  <c r="L81" i="40" s="1"/>
  <c r="N81" i="40"/>
  <c r="O81" i="40" s="1"/>
  <c r="Q81" i="40"/>
  <c r="R81" i="40" s="1"/>
  <c r="T81" i="40"/>
  <c r="T81" i="41" s="1"/>
  <c r="V81" i="40"/>
  <c r="Y81" i="40"/>
  <c r="AB81" i="40"/>
  <c r="AC81" i="40" s="1"/>
  <c r="AE81" i="40"/>
  <c r="AF81" i="40" s="1"/>
  <c r="AH81" i="40"/>
  <c r="AH81" i="41" s="1"/>
  <c r="AK81" i="40"/>
  <c r="AN81" i="40"/>
  <c r="AO81" i="40" s="1"/>
  <c r="AQ81" i="40"/>
  <c r="AR81" i="40" s="1"/>
  <c r="AT81" i="40"/>
  <c r="AU81" i="40" s="1"/>
  <c r="BJ81" i="40" s="1"/>
  <c r="H82" i="40"/>
  <c r="I82" i="40" s="1"/>
  <c r="K82" i="40"/>
  <c r="L82" i="40" s="1"/>
  <c r="N82" i="40"/>
  <c r="O82" i="40" s="1"/>
  <c r="Q82" i="40"/>
  <c r="R82" i="40" s="1"/>
  <c r="T82" i="40"/>
  <c r="V82" i="40"/>
  <c r="Y82" i="40"/>
  <c r="Y82" i="41" s="1"/>
  <c r="AB82" i="40"/>
  <c r="AC82" i="40" s="1"/>
  <c r="AE82" i="40"/>
  <c r="AE82" i="41" s="1"/>
  <c r="AH82" i="40"/>
  <c r="AH82" i="41" s="1"/>
  <c r="AK82" i="40"/>
  <c r="AK82" i="41" s="1"/>
  <c r="AN82" i="40"/>
  <c r="AO82" i="40" s="1"/>
  <c r="AQ82" i="40"/>
  <c r="AQ82" i="41" s="1"/>
  <c r="AT82" i="40"/>
  <c r="AU82" i="40" s="1"/>
  <c r="BJ82" i="40" s="1"/>
  <c r="H83" i="40"/>
  <c r="I83" i="40" s="1"/>
  <c r="K83" i="40"/>
  <c r="L83" i="40" s="1"/>
  <c r="N83" i="40"/>
  <c r="O83" i="40" s="1"/>
  <c r="Q83" i="40"/>
  <c r="R83" i="40" s="1"/>
  <c r="T83" i="40"/>
  <c r="V83" i="40"/>
  <c r="Y83" i="40"/>
  <c r="Y83" i="41" s="1"/>
  <c r="AB83" i="40"/>
  <c r="AC83" i="40" s="1"/>
  <c r="AE83" i="40"/>
  <c r="AE83" i="41" s="1"/>
  <c r="AH83" i="40"/>
  <c r="AH83" i="41" s="1"/>
  <c r="AK83" i="40"/>
  <c r="AK83" i="41" s="1"/>
  <c r="AN83" i="40"/>
  <c r="AO83" i="40" s="1"/>
  <c r="AQ83" i="40"/>
  <c r="AQ83" i="41" s="1"/>
  <c r="AT83" i="40"/>
  <c r="AU83" i="40" s="1"/>
  <c r="BJ83" i="40" s="1"/>
  <c r="H84" i="40"/>
  <c r="I84" i="40" s="1"/>
  <c r="K84" i="40"/>
  <c r="L84" i="40" s="1"/>
  <c r="N84" i="40"/>
  <c r="O84" i="40" s="1"/>
  <c r="Q84" i="40"/>
  <c r="R84" i="40" s="1"/>
  <c r="T84" i="40"/>
  <c r="T84" i="41" s="1"/>
  <c r="V84" i="40"/>
  <c r="Y84" i="40"/>
  <c r="Y84" i="41" s="1"/>
  <c r="AB84" i="40"/>
  <c r="AC84" i="40" s="1"/>
  <c r="AE84" i="40"/>
  <c r="AE84" i="41" s="1"/>
  <c r="AH84" i="40"/>
  <c r="AK84" i="40"/>
  <c r="AK84" i="41" s="1"/>
  <c r="AN84" i="40"/>
  <c r="AO84" i="40" s="1"/>
  <c r="AQ84" i="40"/>
  <c r="AQ84" i="41" s="1"/>
  <c r="AT84" i="40"/>
  <c r="AU84" i="40" s="1"/>
  <c r="BJ84" i="40" s="1"/>
  <c r="G88" i="40"/>
  <c r="G124" i="40" s="1"/>
  <c r="J88" i="40"/>
  <c r="J124" i="40" s="1"/>
  <c r="M88" i="40"/>
  <c r="M124" i="40" s="1"/>
  <c r="P88" i="40"/>
  <c r="P124" i="40" s="1"/>
  <c r="S88" i="40"/>
  <c r="S124" i="40" s="1"/>
  <c r="U88" i="40"/>
  <c r="U124" i="40" s="1"/>
  <c r="X88" i="40"/>
  <c r="X124" i="40" s="1"/>
  <c r="AA88" i="40"/>
  <c r="AA124" i="40" s="1"/>
  <c r="AD88" i="40"/>
  <c r="AD124" i="40" s="1"/>
  <c r="AG88" i="40"/>
  <c r="AG124" i="40" s="1"/>
  <c r="AJ88" i="40"/>
  <c r="AJ124" i="40" s="1"/>
  <c r="AM88" i="40"/>
  <c r="AM124" i="40" s="1"/>
  <c r="AP88" i="40"/>
  <c r="AP124" i="40" s="1"/>
  <c r="AS88" i="40"/>
  <c r="AS124" i="40" s="1"/>
  <c r="I22" i="39"/>
  <c r="L22" i="39"/>
  <c r="O22" i="39"/>
  <c r="W22" i="39"/>
  <c r="Z22" i="39"/>
  <c r="AC22" i="39"/>
  <c r="AF22" i="39"/>
  <c r="AI22" i="39"/>
  <c r="AL22" i="39"/>
  <c r="AO22" i="39"/>
  <c r="AU22" i="39"/>
  <c r="AX22" i="39"/>
  <c r="I23" i="39"/>
  <c r="L23" i="39"/>
  <c r="O23" i="39"/>
  <c r="W23" i="39"/>
  <c r="Z23" i="39"/>
  <c r="AC23" i="39"/>
  <c r="AF23" i="39"/>
  <c r="AI23" i="39"/>
  <c r="AL23" i="39"/>
  <c r="AO23" i="39"/>
  <c r="AU23" i="39"/>
  <c r="AX23" i="39"/>
  <c r="BN23" i="39" s="1"/>
  <c r="I24" i="39"/>
  <c r="L24" i="39"/>
  <c r="O24" i="39"/>
  <c r="W24" i="39"/>
  <c r="Z24" i="39"/>
  <c r="AC24" i="39"/>
  <c r="AF24" i="39"/>
  <c r="AI24" i="39"/>
  <c r="AL24" i="39"/>
  <c r="AO24" i="39"/>
  <c r="AU24" i="39"/>
  <c r="AX24" i="39"/>
  <c r="I25" i="39"/>
  <c r="L25" i="39"/>
  <c r="O25" i="39"/>
  <c r="W25" i="39"/>
  <c r="Z25" i="39"/>
  <c r="AC25" i="39"/>
  <c r="AF25" i="39"/>
  <c r="AI25" i="39"/>
  <c r="AL25" i="39"/>
  <c r="AO25" i="39"/>
  <c r="AU25" i="39"/>
  <c r="AX25" i="39"/>
  <c r="I26" i="39"/>
  <c r="L26" i="39"/>
  <c r="O26" i="39"/>
  <c r="W26" i="39"/>
  <c r="Z26" i="39"/>
  <c r="AC26" i="39"/>
  <c r="AF26" i="39"/>
  <c r="AI26" i="39"/>
  <c r="AL26" i="39"/>
  <c r="AO26" i="39"/>
  <c r="AU26" i="39"/>
  <c r="AX26" i="39"/>
  <c r="BN26" i="39" s="1"/>
  <c r="I27" i="39"/>
  <c r="L27" i="39"/>
  <c r="O27" i="39"/>
  <c r="W27" i="39"/>
  <c r="Z27" i="39"/>
  <c r="AC27" i="39"/>
  <c r="AF27" i="39"/>
  <c r="AI27" i="39"/>
  <c r="AL27" i="39"/>
  <c r="AO27" i="39"/>
  <c r="AU27" i="39"/>
  <c r="AX27" i="39"/>
  <c r="BN27" i="39" s="1"/>
  <c r="I28" i="39"/>
  <c r="L28" i="39"/>
  <c r="O28" i="39"/>
  <c r="W28" i="39"/>
  <c r="Z28" i="39"/>
  <c r="AC28" i="39"/>
  <c r="AF28" i="39"/>
  <c r="AI28" i="39"/>
  <c r="AL28" i="39"/>
  <c r="AO28" i="39"/>
  <c r="AU28" i="39"/>
  <c r="AX28" i="39"/>
  <c r="I29" i="39"/>
  <c r="L29" i="39"/>
  <c r="O29" i="39"/>
  <c r="W29" i="39"/>
  <c r="Z29" i="39"/>
  <c r="AC29" i="39"/>
  <c r="AF29" i="39"/>
  <c r="AI29" i="39"/>
  <c r="AL29" i="39"/>
  <c r="AO29" i="39"/>
  <c r="AU29" i="39"/>
  <c r="AX29" i="39"/>
  <c r="I30" i="39"/>
  <c r="L30" i="39"/>
  <c r="O30" i="39"/>
  <c r="W30" i="39"/>
  <c r="Z30" i="39"/>
  <c r="AC30" i="39"/>
  <c r="AF30" i="39"/>
  <c r="AI30" i="39"/>
  <c r="AL30" i="39"/>
  <c r="AO30" i="39"/>
  <c r="AU30" i="39"/>
  <c r="AX30" i="39"/>
  <c r="I31" i="39"/>
  <c r="L31" i="39"/>
  <c r="O31" i="39"/>
  <c r="W31" i="39"/>
  <c r="Z31" i="39"/>
  <c r="AC31" i="39"/>
  <c r="AF31" i="39"/>
  <c r="AI31" i="39"/>
  <c r="AL31" i="39"/>
  <c r="AO31" i="39"/>
  <c r="AU31" i="39"/>
  <c r="AX31" i="39"/>
  <c r="I32" i="39"/>
  <c r="L32" i="39"/>
  <c r="O32" i="39"/>
  <c r="W32" i="39"/>
  <c r="Z32" i="39"/>
  <c r="AC32" i="39"/>
  <c r="AF32" i="39"/>
  <c r="AI32" i="39"/>
  <c r="AL32" i="39"/>
  <c r="AO32" i="39"/>
  <c r="AU32" i="39"/>
  <c r="AX32" i="39"/>
  <c r="I34" i="39"/>
  <c r="L34" i="39"/>
  <c r="O34" i="39"/>
  <c r="W34" i="39"/>
  <c r="Z34" i="39"/>
  <c r="AC34" i="39"/>
  <c r="AF34" i="39"/>
  <c r="AI34" i="39"/>
  <c r="AL34" i="39"/>
  <c r="AO34" i="39"/>
  <c r="AU34" i="39"/>
  <c r="AX34" i="39"/>
  <c r="I35" i="39"/>
  <c r="L35" i="39"/>
  <c r="O35" i="39"/>
  <c r="W35" i="39"/>
  <c r="Z35" i="39"/>
  <c r="AC35" i="39"/>
  <c r="AF35" i="39"/>
  <c r="AI35" i="39"/>
  <c r="AL35" i="39"/>
  <c r="AO35" i="39"/>
  <c r="AU35" i="39"/>
  <c r="AX35" i="39"/>
  <c r="I36" i="39"/>
  <c r="L36" i="39"/>
  <c r="O36" i="39"/>
  <c r="W36" i="39"/>
  <c r="Z36" i="39"/>
  <c r="AC36" i="39"/>
  <c r="AF36" i="39"/>
  <c r="AI36" i="39"/>
  <c r="AL36" i="39"/>
  <c r="AO36" i="39"/>
  <c r="AU36" i="39"/>
  <c r="AX36" i="39"/>
  <c r="I37" i="39"/>
  <c r="L37" i="39"/>
  <c r="O37" i="39"/>
  <c r="W37" i="39"/>
  <c r="Z37" i="39"/>
  <c r="AC37" i="39"/>
  <c r="AF37" i="39"/>
  <c r="AI37" i="39"/>
  <c r="AL37" i="39"/>
  <c r="AO37" i="39"/>
  <c r="AU37" i="39"/>
  <c r="AX37" i="39"/>
  <c r="I38" i="39"/>
  <c r="L38" i="39"/>
  <c r="O38" i="39"/>
  <c r="W38" i="39"/>
  <c r="Z38" i="39"/>
  <c r="AC38" i="39"/>
  <c r="AF38" i="39"/>
  <c r="AI38" i="39"/>
  <c r="AL38" i="39"/>
  <c r="AO38" i="39"/>
  <c r="AU38" i="39"/>
  <c r="AX38" i="39"/>
  <c r="I39" i="39"/>
  <c r="L39" i="39"/>
  <c r="O39" i="39"/>
  <c r="W39" i="39"/>
  <c r="Z39" i="39"/>
  <c r="AC39" i="39"/>
  <c r="AF39" i="39"/>
  <c r="AI39" i="39"/>
  <c r="AL39" i="39"/>
  <c r="AO39" i="39"/>
  <c r="AU39" i="39"/>
  <c r="AX39" i="39"/>
  <c r="I40" i="39"/>
  <c r="L40" i="39"/>
  <c r="O40" i="39"/>
  <c r="W40" i="39"/>
  <c r="Z40" i="39"/>
  <c r="AC40" i="39"/>
  <c r="AF40" i="39"/>
  <c r="AI40" i="39"/>
  <c r="AL40" i="39"/>
  <c r="AO40" i="39"/>
  <c r="AU40" i="39"/>
  <c r="AX40" i="39"/>
  <c r="I41" i="39"/>
  <c r="L41" i="39"/>
  <c r="O41" i="39"/>
  <c r="W41" i="39"/>
  <c r="Z41" i="39"/>
  <c r="AC41" i="39"/>
  <c r="AF41" i="39"/>
  <c r="AI41" i="39"/>
  <c r="AL41" i="39"/>
  <c r="AO41" i="39"/>
  <c r="AU41" i="39"/>
  <c r="AX41" i="39"/>
  <c r="I42" i="39"/>
  <c r="L42" i="39"/>
  <c r="O42" i="39"/>
  <c r="W42" i="39"/>
  <c r="Z42" i="39"/>
  <c r="AC42" i="39"/>
  <c r="AF42" i="39"/>
  <c r="AI42" i="39"/>
  <c r="AL42" i="39"/>
  <c r="AO42" i="39"/>
  <c r="AU42" i="39"/>
  <c r="AX42" i="39"/>
  <c r="I43" i="39"/>
  <c r="L43" i="39"/>
  <c r="O43" i="39"/>
  <c r="W43" i="39"/>
  <c r="Z43" i="39"/>
  <c r="AC43" i="39"/>
  <c r="AF43" i="39"/>
  <c r="AI43" i="39"/>
  <c r="AL43" i="39"/>
  <c r="AO43" i="39"/>
  <c r="AU43" i="39"/>
  <c r="AX43" i="39"/>
  <c r="I44" i="39"/>
  <c r="L44" i="39"/>
  <c r="O44" i="39"/>
  <c r="W44" i="39"/>
  <c r="Z44" i="39"/>
  <c r="AC44" i="39"/>
  <c r="AF44" i="39"/>
  <c r="AI44" i="39"/>
  <c r="AL44" i="39"/>
  <c r="AO44" i="39"/>
  <c r="AU44" i="39"/>
  <c r="AX44" i="39"/>
  <c r="I47" i="39"/>
  <c r="I105" i="39" s="1"/>
  <c r="L47" i="39"/>
  <c r="L105" i="39" s="1"/>
  <c r="O47" i="39"/>
  <c r="O105" i="39" s="1"/>
  <c r="W47" i="39"/>
  <c r="W105" i="39" s="1"/>
  <c r="Z47" i="39"/>
  <c r="Z105" i="39" s="1"/>
  <c r="AC47" i="39"/>
  <c r="AC105" i="39" s="1"/>
  <c r="AF47" i="39"/>
  <c r="AF105" i="39" s="1"/>
  <c r="AI47" i="39"/>
  <c r="AI105" i="39" s="1"/>
  <c r="AL47" i="39"/>
  <c r="AL105" i="39" s="1"/>
  <c r="AO47" i="39"/>
  <c r="AO105" i="39" s="1"/>
  <c r="AU47" i="39"/>
  <c r="AU105" i="39" s="1"/>
  <c r="AX47" i="39"/>
  <c r="AX105" i="39" s="1"/>
  <c r="I48" i="39"/>
  <c r="I106" i="39" s="1"/>
  <c r="L48" i="39"/>
  <c r="L106" i="39" s="1"/>
  <c r="O48" i="39"/>
  <c r="O106" i="39" s="1"/>
  <c r="W48" i="39"/>
  <c r="W106" i="39" s="1"/>
  <c r="Z48" i="39"/>
  <c r="Z106" i="39" s="1"/>
  <c r="AC48" i="39"/>
  <c r="AC106" i="39" s="1"/>
  <c r="AF48" i="39"/>
  <c r="AF106" i="39" s="1"/>
  <c r="AI48" i="39"/>
  <c r="AI106" i="39" s="1"/>
  <c r="AL48" i="39"/>
  <c r="AL106" i="39" s="1"/>
  <c r="AO48" i="39"/>
  <c r="AO106" i="39" s="1"/>
  <c r="AU48" i="39"/>
  <c r="AU106" i="39" s="1"/>
  <c r="AX48" i="39"/>
  <c r="AX106" i="39" s="1"/>
  <c r="I49" i="39"/>
  <c r="I107" i="39" s="1"/>
  <c r="L49" i="39"/>
  <c r="L107" i="39" s="1"/>
  <c r="O49" i="39"/>
  <c r="O107" i="39" s="1"/>
  <c r="W49" i="39"/>
  <c r="W107" i="39" s="1"/>
  <c r="Z49" i="39"/>
  <c r="Z107" i="39" s="1"/>
  <c r="AC49" i="39"/>
  <c r="AC107" i="39" s="1"/>
  <c r="AF49" i="39"/>
  <c r="AI49" i="39"/>
  <c r="AI107" i="39" s="1"/>
  <c r="AL49" i="39"/>
  <c r="AL107" i="39" s="1"/>
  <c r="AO49" i="39"/>
  <c r="AO107" i="39" s="1"/>
  <c r="AU49" i="39"/>
  <c r="AX49" i="39"/>
  <c r="AX107" i="39" s="1"/>
  <c r="I50" i="39"/>
  <c r="I108" i="39" s="1"/>
  <c r="L50" i="39"/>
  <c r="L108" i="39" s="1"/>
  <c r="O50" i="39"/>
  <c r="O108" i="39" s="1"/>
  <c r="W50" i="39"/>
  <c r="W108" i="39" s="1"/>
  <c r="Z50" i="39"/>
  <c r="Z108" i="39" s="1"/>
  <c r="AC50" i="39"/>
  <c r="AC108" i="39" s="1"/>
  <c r="AF50" i="39"/>
  <c r="AF108" i="39" s="1"/>
  <c r="AI50" i="39"/>
  <c r="AI108" i="39" s="1"/>
  <c r="AL50" i="39"/>
  <c r="AL108" i="39" s="1"/>
  <c r="AO50" i="39"/>
  <c r="AO108" i="39" s="1"/>
  <c r="AU50" i="39"/>
  <c r="AU108" i="39" s="1"/>
  <c r="AX50" i="39"/>
  <c r="AX108" i="39" s="1"/>
  <c r="I51" i="39"/>
  <c r="I109" i="39" s="1"/>
  <c r="L51" i="39"/>
  <c r="L109" i="39" s="1"/>
  <c r="O51" i="39"/>
  <c r="O109" i="39" s="1"/>
  <c r="W51" i="39"/>
  <c r="W109" i="39" s="1"/>
  <c r="Z51" i="39"/>
  <c r="Z109" i="39" s="1"/>
  <c r="AC51" i="39"/>
  <c r="AC109" i="39" s="1"/>
  <c r="AF51" i="39"/>
  <c r="AF109" i="39" s="1"/>
  <c r="AI51" i="39"/>
  <c r="AI109" i="39" s="1"/>
  <c r="AL51" i="39"/>
  <c r="AL109" i="39" s="1"/>
  <c r="AO51" i="39"/>
  <c r="AO109" i="39" s="1"/>
  <c r="AU51" i="39"/>
  <c r="AU109" i="39" s="1"/>
  <c r="AX51" i="39"/>
  <c r="AX109" i="39" s="1"/>
  <c r="I52" i="39"/>
  <c r="L52" i="39"/>
  <c r="O52" i="39"/>
  <c r="W52" i="39"/>
  <c r="Z52" i="39"/>
  <c r="AC52" i="39"/>
  <c r="AF52" i="39"/>
  <c r="AI52" i="39"/>
  <c r="AL52" i="39"/>
  <c r="AO52" i="39"/>
  <c r="AU52" i="39"/>
  <c r="AX52" i="39"/>
  <c r="AX110" i="39" s="1"/>
  <c r="I79" i="39"/>
  <c r="L79" i="39"/>
  <c r="O79" i="39"/>
  <c r="W79" i="39"/>
  <c r="Z79" i="39"/>
  <c r="AC79" i="39"/>
  <c r="AF79" i="39"/>
  <c r="AI79" i="39"/>
  <c r="AL79" i="39"/>
  <c r="AO79" i="39"/>
  <c r="AU79" i="39"/>
  <c r="AX79" i="39"/>
  <c r="I80" i="39"/>
  <c r="L80" i="39"/>
  <c r="O80" i="39"/>
  <c r="W80" i="39"/>
  <c r="Z80" i="39"/>
  <c r="AC80" i="39"/>
  <c r="AF80" i="39"/>
  <c r="AI80" i="39"/>
  <c r="AL80" i="39"/>
  <c r="AO80" i="39"/>
  <c r="AU80" i="39"/>
  <c r="AX80" i="39"/>
  <c r="I81" i="39"/>
  <c r="L81" i="39"/>
  <c r="O81" i="39"/>
  <c r="W81" i="39"/>
  <c r="Z81" i="39"/>
  <c r="AC81" i="39"/>
  <c r="AF81" i="39"/>
  <c r="AI81" i="39"/>
  <c r="AL81" i="39"/>
  <c r="AO81" i="39"/>
  <c r="AU81" i="39"/>
  <c r="AX81" i="39"/>
  <c r="I82" i="39"/>
  <c r="L82" i="39"/>
  <c r="O82" i="39"/>
  <c r="W82" i="39"/>
  <c r="Z82" i="39"/>
  <c r="AC82" i="39"/>
  <c r="AF82" i="39"/>
  <c r="AI82" i="39"/>
  <c r="AL82" i="39"/>
  <c r="AO82" i="39"/>
  <c r="AU82" i="39"/>
  <c r="AX82" i="39"/>
  <c r="I83" i="39"/>
  <c r="L83" i="39"/>
  <c r="O83" i="39"/>
  <c r="W83" i="39"/>
  <c r="Z83" i="39"/>
  <c r="AC83" i="39"/>
  <c r="AF83" i="39"/>
  <c r="AI83" i="39"/>
  <c r="AL83" i="39"/>
  <c r="AO83" i="39"/>
  <c r="AU83" i="39"/>
  <c r="AX83" i="39"/>
  <c r="I84" i="39"/>
  <c r="L84" i="39"/>
  <c r="O84" i="39"/>
  <c r="W84" i="39"/>
  <c r="Z84" i="39"/>
  <c r="AC84" i="39"/>
  <c r="AF84" i="39"/>
  <c r="AI84" i="39"/>
  <c r="AL84" i="39"/>
  <c r="AO84" i="39"/>
  <c r="AU84" i="39"/>
  <c r="AX84" i="39"/>
  <c r="G85" i="39"/>
  <c r="G86" i="39" s="1"/>
  <c r="H85" i="39"/>
  <c r="J85" i="39"/>
  <c r="K85" i="39"/>
  <c r="K86" i="39" s="1"/>
  <c r="M85" i="39"/>
  <c r="M86" i="39" s="1"/>
  <c r="N85" i="39"/>
  <c r="N86" i="39" s="1"/>
  <c r="Q85" i="39"/>
  <c r="Q86" i="39" s="1"/>
  <c r="S85" i="39"/>
  <c r="S86" i="39" s="1"/>
  <c r="T85" i="39"/>
  <c r="T86" i="39" s="1"/>
  <c r="U85" i="39"/>
  <c r="U86" i="39" s="1"/>
  <c r="V85" i="39"/>
  <c r="V86" i="39" s="1"/>
  <c r="X85" i="39"/>
  <c r="X86" i="39" s="1"/>
  <c r="Y85" i="39"/>
  <c r="Y86" i="39" s="1"/>
  <c r="AA85" i="39"/>
  <c r="AA86" i="39" s="1"/>
  <c r="AB85" i="39"/>
  <c r="AB86" i="39" s="1"/>
  <c r="AD85" i="39"/>
  <c r="AD86" i="39" s="1"/>
  <c r="AE85" i="39"/>
  <c r="AE86" i="39" s="1"/>
  <c r="AG85" i="39"/>
  <c r="AG86" i="39" s="1"/>
  <c r="AH85" i="39"/>
  <c r="AH86" i="39" s="1"/>
  <c r="AJ85" i="39"/>
  <c r="AJ86" i="39" s="1"/>
  <c r="AK85" i="39"/>
  <c r="AK86" i="39" s="1"/>
  <c r="AM85" i="39"/>
  <c r="AM86" i="39" s="1"/>
  <c r="AN85" i="39"/>
  <c r="AN86" i="39" s="1"/>
  <c r="AQ85" i="39"/>
  <c r="AQ86" i="39" s="1"/>
  <c r="AS85" i="39"/>
  <c r="AS86" i="39" s="1"/>
  <c r="AT85" i="39"/>
  <c r="AT86" i="39" s="1"/>
  <c r="J7" i="38"/>
  <c r="O7" i="38"/>
  <c r="J8" i="38"/>
  <c r="N8" i="38"/>
  <c r="O8" i="38"/>
  <c r="J9" i="38"/>
  <c r="N9" i="38"/>
  <c r="O9" i="38"/>
  <c r="J10" i="38"/>
  <c r="N10" i="38"/>
  <c r="O10" i="38"/>
  <c r="J11" i="38"/>
  <c r="N11" i="38"/>
  <c r="O11" i="38"/>
  <c r="J12" i="38"/>
  <c r="N12" i="38"/>
  <c r="O12" i="38"/>
  <c r="J13" i="38"/>
  <c r="N13" i="38"/>
  <c r="O13" i="38"/>
  <c r="J14" i="38"/>
  <c r="N14" i="38"/>
  <c r="O14" i="38"/>
  <c r="J15" i="38"/>
  <c r="N15" i="38"/>
  <c r="O15" i="38"/>
  <c r="J16" i="38"/>
  <c r="N16" i="38"/>
  <c r="O16" i="38"/>
  <c r="J17" i="38"/>
  <c r="N17" i="38"/>
  <c r="O17" i="38"/>
  <c r="J18" i="38"/>
  <c r="N18" i="38"/>
  <c r="O18" i="38"/>
  <c r="J19" i="38"/>
  <c r="N19" i="38"/>
  <c r="O19" i="38"/>
  <c r="H20" i="38"/>
  <c r="I20" i="38"/>
  <c r="J20" i="38"/>
  <c r="K20" i="38"/>
  <c r="L20" i="38"/>
  <c r="N20" i="38"/>
  <c r="O20" i="38"/>
  <c r="J21" i="38"/>
  <c r="N21" i="38"/>
  <c r="O21" i="38"/>
  <c r="H22" i="38"/>
  <c r="I22" i="38"/>
  <c r="J22" i="38"/>
  <c r="K22" i="38"/>
  <c r="L22" i="38"/>
  <c r="N22" i="38"/>
  <c r="O22" i="38"/>
  <c r="J23" i="38"/>
  <c r="N23" i="38"/>
  <c r="O23" i="38"/>
  <c r="J24" i="38"/>
  <c r="N24" i="38"/>
  <c r="O24" i="38"/>
  <c r="J25" i="38"/>
  <c r="N25" i="38"/>
  <c r="O25" i="38"/>
  <c r="J26" i="38"/>
  <c r="N26" i="38"/>
  <c r="O26" i="38"/>
  <c r="J27" i="38"/>
  <c r="N27" i="38"/>
  <c r="O27" i="38"/>
  <c r="J28" i="38"/>
  <c r="N28" i="38"/>
  <c r="O28" i="38"/>
  <c r="J29" i="38"/>
  <c r="N29" i="38"/>
  <c r="O29" i="38"/>
  <c r="J30" i="38"/>
  <c r="N30" i="38"/>
  <c r="O30" i="38"/>
  <c r="J31" i="38"/>
  <c r="N31" i="38"/>
  <c r="O31" i="38"/>
  <c r="J32" i="38"/>
  <c r="N32" i="38"/>
  <c r="O32" i="38"/>
  <c r="J33" i="38"/>
  <c r="N33" i="38"/>
  <c r="O33" i="38"/>
  <c r="J34" i="38"/>
  <c r="N34" i="38"/>
  <c r="O34" i="38"/>
  <c r="J35" i="38"/>
  <c r="N35" i="38"/>
  <c r="O35" i="38"/>
  <c r="H36" i="38"/>
  <c r="I36" i="38"/>
  <c r="J36" i="38"/>
  <c r="K36" i="38"/>
  <c r="L36" i="38"/>
  <c r="N36" i="38"/>
  <c r="O36" i="38"/>
  <c r="H37" i="38"/>
  <c r="I37" i="38"/>
  <c r="J37" i="38"/>
  <c r="K37" i="38"/>
  <c r="L37" i="38"/>
  <c r="N37" i="38"/>
  <c r="O37" i="38"/>
  <c r="H38" i="38"/>
  <c r="I38" i="38"/>
  <c r="J38" i="38"/>
  <c r="K38" i="38"/>
  <c r="L38" i="38"/>
  <c r="N38" i="38"/>
  <c r="O38" i="38"/>
  <c r="H39" i="38"/>
  <c r="I39" i="38"/>
  <c r="J39" i="38"/>
  <c r="K39" i="38"/>
  <c r="L39" i="38"/>
  <c r="N39" i="38"/>
  <c r="O39" i="38"/>
  <c r="J40" i="38"/>
  <c r="N40" i="38"/>
  <c r="O40" i="38"/>
  <c r="J41" i="38"/>
  <c r="N41" i="38"/>
  <c r="O41" i="38"/>
  <c r="J42" i="38"/>
  <c r="N42" i="38"/>
  <c r="O42" i="38"/>
  <c r="J43" i="38"/>
  <c r="N43" i="38"/>
  <c r="O43" i="38"/>
  <c r="J44" i="38"/>
  <c r="K44" i="38"/>
  <c r="L44" i="38"/>
  <c r="N44" i="38"/>
  <c r="O44" i="38"/>
  <c r="J45" i="38"/>
  <c r="N45" i="38"/>
  <c r="O45" i="38"/>
  <c r="G46" i="38"/>
  <c r="P26" i="46" l="1"/>
  <c r="R26" i="46" s="1"/>
  <c r="BB26" i="46" s="1"/>
  <c r="J26" i="46"/>
  <c r="L26" i="46" s="1"/>
  <c r="J32" i="46"/>
  <c r="L32" i="46" s="1"/>
  <c r="P32" i="46"/>
  <c r="R32" i="46" s="1"/>
  <c r="BB32" i="46" s="1"/>
  <c r="M23" i="46"/>
  <c r="O23" i="46" s="1"/>
  <c r="P27" i="46"/>
  <c r="R27" i="46" s="1"/>
  <c r="BB27" i="46" s="1"/>
  <c r="M26" i="46"/>
  <c r="O26" i="46" s="1"/>
  <c r="AD26" i="46"/>
  <c r="AF26" i="46" s="1"/>
  <c r="BD26" i="46" s="1"/>
  <c r="BL26" i="46" s="1"/>
  <c r="BF32" i="46"/>
  <c r="U32" i="46"/>
  <c r="P23" i="46"/>
  <c r="R23" i="46" s="1"/>
  <c r="BB23" i="46" s="1"/>
  <c r="L27" i="46"/>
  <c r="J27" i="46"/>
  <c r="AD27" i="46"/>
  <c r="AF27" i="46" s="1"/>
  <c r="BD27" i="46" s="1"/>
  <c r="BL27" i="46" s="1"/>
  <c r="U26" i="46"/>
  <c r="M32" i="46"/>
  <c r="O32" i="46" s="1"/>
  <c r="AF23" i="46"/>
  <c r="BD23" i="46" s="1"/>
  <c r="BL23" i="46" s="1"/>
  <c r="AD23" i="46"/>
  <c r="AD32" i="46"/>
  <c r="AF32" i="46" s="1"/>
  <c r="L23" i="46"/>
  <c r="J23" i="46"/>
  <c r="M27" i="46"/>
  <c r="O27" i="46" s="1"/>
  <c r="P14" i="46"/>
  <c r="R14" i="46" s="1"/>
  <c r="BB14" i="46" s="1"/>
  <c r="AD14" i="46"/>
  <c r="AF14" i="46" s="1"/>
  <c r="BD14" i="46" s="1"/>
  <c r="BL14" i="46" s="1"/>
  <c r="J16" i="46"/>
  <c r="L16" i="46" s="1"/>
  <c r="J12" i="46"/>
  <c r="L12" i="46" s="1"/>
  <c r="AD15" i="46"/>
  <c r="AF15" i="46" s="1"/>
  <c r="BD15" i="46" s="1"/>
  <c r="BL15" i="46" s="1"/>
  <c r="AD17" i="46"/>
  <c r="AF17" i="46" s="1"/>
  <c r="BD17" i="46" s="1"/>
  <c r="BL17" i="46" s="1"/>
  <c r="AD20" i="46"/>
  <c r="AF20" i="46" s="1"/>
  <c r="BD20" i="46" s="1"/>
  <c r="BL20" i="46" s="1"/>
  <c r="M11" i="46"/>
  <c r="O11" i="46" s="1"/>
  <c r="J14" i="46"/>
  <c r="L14" i="46" s="1"/>
  <c r="O16" i="46"/>
  <c r="M16" i="46"/>
  <c r="AD12" i="46"/>
  <c r="AF12" i="46" s="1"/>
  <c r="BD12" i="46" s="1"/>
  <c r="BL12" i="46" s="1"/>
  <c r="O15" i="46"/>
  <c r="M15" i="46"/>
  <c r="M17" i="46"/>
  <c r="O17" i="46" s="1"/>
  <c r="O20" i="46"/>
  <c r="M20" i="46"/>
  <c r="AD11" i="46"/>
  <c r="R11" i="46"/>
  <c r="P11" i="46"/>
  <c r="M14" i="46"/>
  <c r="O14" i="46" s="1"/>
  <c r="U16" i="46"/>
  <c r="M12" i="46"/>
  <c r="O12" i="46" s="1"/>
  <c r="BF15" i="46"/>
  <c r="U15" i="46"/>
  <c r="P17" i="46"/>
  <c r="R17" i="46" s="1"/>
  <c r="BB17" i="46" s="1"/>
  <c r="J11" i="46"/>
  <c r="L11" i="46" s="1"/>
  <c r="BF14" i="46"/>
  <c r="U14" i="46"/>
  <c r="P16" i="46"/>
  <c r="R16" i="46" s="1"/>
  <c r="BB16" i="46" s="1"/>
  <c r="AF16" i="46"/>
  <c r="BD16" i="46" s="1"/>
  <c r="BL16" i="46" s="1"/>
  <c r="AD16" i="46"/>
  <c r="P12" i="46"/>
  <c r="R12" i="46" s="1"/>
  <c r="BB12" i="46" s="1"/>
  <c r="R15" i="46"/>
  <c r="P15" i="46"/>
  <c r="J15" i="46"/>
  <c r="L15" i="46" s="1"/>
  <c r="L17" i="46"/>
  <c r="J17" i="46"/>
  <c r="BF17" i="46"/>
  <c r="U17" i="46"/>
  <c r="R20" i="46"/>
  <c r="BB20" i="46" s="1"/>
  <c r="P20" i="46"/>
  <c r="L20" i="46"/>
  <c r="J20" i="46"/>
  <c r="BD81" i="40"/>
  <c r="BB84" i="40"/>
  <c r="BB82" i="40"/>
  <c r="BB80" i="40"/>
  <c r="V81" i="41"/>
  <c r="V83" i="41"/>
  <c r="BB83" i="40"/>
  <c r="BB81" i="40"/>
  <c r="V82" i="41"/>
  <c r="AA152" i="46"/>
  <c r="AC152" i="46"/>
  <c r="AC144" i="46"/>
  <c r="AA144" i="46"/>
  <c r="BJ68" i="46"/>
  <c r="BJ64" i="46"/>
  <c r="AU110" i="41"/>
  <c r="AC110" i="41"/>
  <c r="AP111" i="41"/>
  <c r="AJ111" i="41"/>
  <c r="AO110" i="41"/>
  <c r="AV86" i="39"/>
  <c r="Q111" i="41"/>
  <c r="BH111" i="46"/>
  <c r="S151" i="46" s="1"/>
  <c r="AM151" i="46" s="1"/>
  <c r="AB111" i="41"/>
  <c r="AL110" i="41"/>
  <c r="AT111" i="41"/>
  <c r="AN111" i="41"/>
  <c r="AH111" i="41"/>
  <c r="AA111" i="41"/>
  <c r="N111" i="41"/>
  <c r="AS111" i="41"/>
  <c r="AM111" i="41"/>
  <c r="AG111" i="41"/>
  <c r="X111" i="41"/>
  <c r="K111" i="41"/>
  <c r="AI110" i="41"/>
  <c r="AK111" i="41"/>
  <c r="H111" i="41"/>
  <c r="BJ70" i="46"/>
  <c r="AZ122" i="46"/>
  <c r="BJ122" i="46" s="1"/>
  <c r="T109" i="40"/>
  <c r="T121" i="40" s="1"/>
  <c r="T121" i="41" s="1"/>
  <c r="BB121" i="41" s="1"/>
  <c r="T110" i="40"/>
  <c r="T122" i="40" s="1"/>
  <c r="T122" i="41" s="1"/>
  <c r="BB122" i="41" s="1"/>
  <c r="T107" i="40"/>
  <c r="T119" i="40" s="1"/>
  <c r="T119" i="41" s="1"/>
  <c r="BB119" i="41" s="1"/>
  <c r="BQ47" i="46"/>
  <c r="AW105" i="45"/>
  <c r="BQ105" i="46" s="1"/>
  <c r="BQ49" i="46"/>
  <c r="AW107" i="45"/>
  <c r="BQ107" i="46" s="1"/>
  <c r="BQ50" i="46"/>
  <c r="AW108" i="45"/>
  <c r="BQ108" i="46" s="1"/>
  <c r="BQ48" i="46"/>
  <c r="AW106" i="45"/>
  <c r="BQ106" i="46" s="1"/>
  <c r="BD41" i="39"/>
  <c r="BD39" i="39"/>
  <c r="BD38" i="39"/>
  <c r="H87" i="39"/>
  <c r="H86" i="39"/>
  <c r="J86" i="39"/>
  <c r="J87" i="39"/>
  <c r="BD37" i="39"/>
  <c r="BD35" i="39"/>
  <c r="BD29" i="39"/>
  <c r="AS87" i="39"/>
  <c r="AE87" i="39"/>
  <c r="T87" i="39"/>
  <c r="G87" i="39"/>
  <c r="AQ87" i="39"/>
  <c r="AJ87" i="39"/>
  <c r="AD87" i="39"/>
  <c r="X87" i="39"/>
  <c r="S87" i="39"/>
  <c r="K87" i="39"/>
  <c r="BD27" i="39"/>
  <c r="BD23" i="39"/>
  <c r="BD26" i="39"/>
  <c r="BD25" i="39"/>
  <c r="AT87" i="39"/>
  <c r="AM87" i="39"/>
  <c r="AG87" i="39"/>
  <c r="AA87" i="39"/>
  <c r="U87" i="39"/>
  <c r="N87" i="39"/>
  <c r="AN87" i="39"/>
  <c r="AH87" i="39"/>
  <c r="AB87" i="39"/>
  <c r="V87" i="39"/>
  <c r="Q87" i="39"/>
  <c r="AK87" i="39"/>
  <c r="Y87" i="39"/>
  <c r="M87" i="39"/>
  <c r="G148" i="39"/>
  <c r="BD17" i="39"/>
  <c r="BD15" i="39"/>
  <c r="BD14" i="39"/>
  <c r="BD13" i="39"/>
  <c r="BD11" i="39"/>
  <c r="BJ56" i="46"/>
  <c r="BL73" i="46"/>
  <c r="BL75" i="46"/>
  <c r="AL111" i="39"/>
  <c r="Z111" i="39"/>
  <c r="AX111" i="39"/>
  <c r="AI111" i="39"/>
  <c r="W111" i="39"/>
  <c r="I111" i="39"/>
  <c r="AU107" i="39"/>
  <c r="AU111" i="39" s="1"/>
  <c r="BD49" i="39"/>
  <c r="BD107" i="39" s="1"/>
  <c r="AF107" i="39"/>
  <c r="AF111" i="39" s="1"/>
  <c r="O111" i="39"/>
  <c r="BB53" i="39"/>
  <c r="BB105" i="39"/>
  <c r="BB111" i="39" s="1"/>
  <c r="AO111" i="39"/>
  <c r="AC111" i="39"/>
  <c r="L111" i="39"/>
  <c r="BL116" i="46"/>
  <c r="BL120" i="46"/>
  <c r="AZ121" i="46"/>
  <c r="BL119" i="46"/>
  <c r="BJ75" i="46"/>
  <c r="BB15" i="46"/>
  <c r="BJ67" i="46"/>
  <c r="BJ76" i="46"/>
  <c r="BJ59" i="46"/>
  <c r="BL97" i="46"/>
  <c r="BL57" i="46"/>
  <c r="BF123" i="46"/>
  <c r="Q152" i="46" s="1"/>
  <c r="BD104" i="45"/>
  <c r="F15" i="44" s="1"/>
  <c r="BN93" i="45"/>
  <c r="BN104" i="45" s="1"/>
  <c r="F18" i="44" s="1"/>
  <c r="BJ104" i="45"/>
  <c r="I15" i="44" s="1"/>
  <c r="BT95" i="45"/>
  <c r="BT104" i="45" s="1"/>
  <c r="I18" i="44" s="1"/>
  <c r="BH104" i="45"/>
  <c r="H15" i="44" s="1"/>
  <c r="BR93" i="45"/>
  <c r="BR104" i="45" s="1"/>
  <c r="H18" i="44" s="1"/>
  <c r="BF104" i="45"/>
  <c r="G15" i="44" s="1"/>
  <c r="BP93" i="45"/>
  <c r="BP104" i="45" s="1"/>
  <c r="G18" i="44" s="1"/>
  <c r="BB104" i="45"/>
  <c r="E15" i="44" s="1"/>
  <c r="BL93" i="45"/>
  <c r="BL104" i="45" s="1"/>
  <c r="E18" i="44" s="1"/>
  <c r="BB103" i="41"/>
  <c r="BH114" i="41"/>
  <c r="BH115" i="41"/>
  <c r="BH98" i="41"/>
  <c r="BH117" i="41"/>
  <c r="BD93" i="41"/>
  <c r="BF94" i="41"/>
  <c r="BH101" i="41"/>
  <c r="BH113" i="41"/>
  <c r="BF95" i="41"/>
  <c r="BD102" i="41"/>
  <c r="BH102" i="41"/>
  <c r="BH94" i="41"/>
  <c r="BH116" i="41"/>
  <c r="BH112" i="41"/>
  <c r="BH96" i="41"/>
  <c r="BF103" i="41"/>
  <c r="BH100" i="41"/>
  <c r="BH103" i="41"/>
  <c r="BF102" i="41"/>
  <c r="BB116" i="41"/>
  <c r="AZ103" i="41"/>
  <c r="BB101" i="41"/>
  <c r="BB114" i="41"/>
  <c r="BF96" i="41"/>
  <c r="BH95" i="41"/>
  <c r="BF112" i="41"/>
  <c r="BB96" i="41"/>
  <c r="BF100" i="41"/>
  <c r="BD98" i="41"/>
  <c r="BD103" i="41"/>
  <c r="BH99" i="41"/>
  <c r="BD115" i="41"/>
  <c r="BF113" i="41"/>
  <c r="BD97" i="41"/>
  <c r="BD99" i="41"/>
  <c r="BD116" i="41"/>
  <c r="BB100" i="41"/>
  <c r="BB97" i="41"/>
  <c r="BF97" i="41"/>
  <c r="BD113" i="41"/>
  <c r="BH97" i="41"/>
  <c r="BD95" i="41"/>
  <c r="BD96" i="41"/>
  <c r="BD114" i="41"/>
  <c r="BD100" i="41"/>
  <c r="BF114" i="41"/>
  <c r="BB102" i="41"/>
  <c r="BH93" i="41"/>
  <c r="BF99" i="41"/>
  <c r="BD101" i="41"/>
  <c r="BF115" i="41"/>
  <c r="BF101" i="41"/>
  <c r="BB117" i="41"/>
  <c r="BD94" i="41"/>
  <c r="BB98" i="41"/>
  <c r="BB113" i="41"/>
  <c r="BF116" i="41"/>
  <c r="BB115" i="41"/>
  <c r="BB95" i="41"/>
  <c r="BB99" i="41"/>
  <c r="BB94" i="41"/>
  <c r="BF98" i="41"/>
  <c r="AZ97" i="41"/>
  <c r="BF93" i="41"/>
  <c r="AZ98" i="41"/>
  <c r="AZ113" i="41"/>
  <c r="AZ114" i="41"/>
  <c r="AZ116" i="41"/>
  <c r="BD112" i="41"/>
  <c r="AZ101" i="41"/>
  <c r="AZ115" i="41"/>
  <c r="AZ94" i="41"/>
  <c r="AZ96" i="41"/>
  <c r="AZ99" i="41"/>
  <c r="AZ95" i="41"/>
  <c r="AZ102" i="41"/>
  <c r="BB112" i="41"/>
  <c r="AZ100" i="41"/>
  <c r="AZ112" i="41"/>
  <c r="BB93" i="41"/>
  <c r="AZ93" i="41"/>
  <c r="BL94" i="46"/>
  <c r="BL98" i="46"/>
  <c r="BL117" i="46"/>
  <c r="BL121" i="46"/>
  <c r="BB104" i="46"/>
  <c r="M150" i="46" s="1"/>
  <c r="BL95" i="46"/>
  <c r="BL99" i="46"/>
  <c r="BL101" i="46"/>
  <c r="BL118" i="46"/>
  <c r="BL122" i="46"/>
  <c r="BB11" i="46"/>
  <c r="W16" i="46"/>
  <c r="BL96" i="46"/>
  <c r="BJ102" i="46"/>
  <c r="BB123" i="46"/>
  <c r="M152" i="46" s="1"/>
  <c r="BJ114" i="46"/>
  <c r="BL113" i="46"/>
  <c r="BL115" i="46"/>
  <c r="BD104" i="46"/>
  <c r="O150" i="46" s="1"/>
  <c r="BL93" i="46"/>
  <c r="BJ100" i="46"/>
  <c r="AZ104" i="46"/>
  <c r="K150" i="46" s="1"/>
  <c r="BJ93" i="46"/>
  <c r="BJ95" i="46"/>
  <c r="BJ97" i="46"/>
  <c r="BJ99" i="46"/>
  <c r="BJ112" i="46"/>
  <c r="BL102" i="46"/>
  <c r="BJ116" i="46"/>
  <c r="BJ118" i="46"/>
  <c r="BJ120" i="46"/>
  <c r="BF104" i="46"/>
  <c r="Q150" i="46" s="1"/>
  <c r="BH104" i="46"/>
  <c r="S150" i="46" s="1"/>
  <c r="AM150" i="46" s="1"/>
  <c r="BL100" i="46"/>
  <c r="BH123" i="46"/>
  <c r="S152" i="46" s="1"/>
  <c r="AM152" i="46" s="1"/>
  <c r="BL103" i="46"/>
  <c r="BJ115" i="46"/>
  <c r="BJ94" i="46"/>
  <c r="BJ96" i="46"/>
  <c r="BJ98" i="46"/>
  <c r="BJ101" i="46"/>
  <c r="BJ103" i="46"/>
  <c r="BJ113" i="46"/>
  <c r="BD123" i="46"/>
  <c r="O152" i="46" s="1"/>
  <c r="BL112" i="46"/>
  <c r="BL114" i="46"/>
  <c r="BJ117" i="46"/>
  <c r="BJ119" i="46"/>
  <c r="AL52" i="40"/>
  <c r="AL110" i="40" s="1"/>
  <c r="AL122" i="40" s="1"/>
  <c r="O52" i="40"/>
  <c r="O110" i="40" s="1"/>
  <c r="O122" i="40" s="1"/>
  <c r="AE51" i="41"/>
  <c r="AE109" i="41" s="1"/>
  <c r="AO50" i="40"/>
  <c r="AO108" i="40" s="1"/>
  <c r="AO120" i="40" s="1"/>
  <c r="R50" i="40"/>
  <c r="R108" i="40" s="1"/>
  <c r="R120" i="40" s="1"/>
  <c r="Y49" i="41"/>
  <c r="Y107" i="41" s="1"/>
  <c r="AI48" i="40"/>
  <c r="AI106" i="40" s="1"/>
  <c r="AI118" i="40" s="1"/>
  <c r="AR47" i="40"/>
  <c r="AR105" i="40" s="1"/>
  <c r="AR117" i="40" s="1"/>
  <c r="AU52" i="40"/>
  <c r="AU110" i="40" s="1"/>
  <c r="AU122" i="40" s="1"/>
  <c r="AI52" i="40"/>
  <c r="AI110" i="40" s="1"/>
  <c r="AI122" i="40" s="1"/>
  <c r="V52" i="41"/>
  <c r="V110" i="41" s="1"/>
  <c r="L52" i="40"/>
  <c r="L110" i="40" s="1"/>
  <c r="L122" i="40" s="1"/>
  <c r="AO51" i="40"/>
  <c r="AO109" i="40" s="1"/>
  <c r="AO121" i="40" s="1"/>
  <c r="AC51" i="40"/>
  <c r="AC109" i="40" s="1"/>
  <c r="AC121" i="40" s="1"/>
  <c r="R51" i="40"/>
  <c r="R109" i="40" s="1"/>
  <c r="R121" i="40" s="1"/>
  <c r="BD121" i="40" s="1"/>
  <c r="AL50" i="40"/>
  <c r="AL108" i="40" s="1"/>
  <c r="AL120" i="40" s="1"/>
  <c r="Y50" i="41"/>
  <c r="Y108" i="41" s="1"/>
  <c r="O50" i="40"/>
  <c r="O108" i="40" s="1"/>
  <c r="O120" i="40" s="1"/>
  <c r="AU49" i="40"/>
  <c r="AU107" i="40" s="1"/>
  <c r="AU119" i="40" s="1"/>
  <c r="AI49" i="40"/>
  <c r="AI107" i="40" s="1"/>
  <c r="AI119" i="40" s="1"/>
  <c r="V49" i="41"/>
  <c r="V107" i="41" s="1"/>
  <c r="V119" i="41"/>
  <c r="L49" i="40"/>
  <c r="L107" i="40" s="1"/>
  <c r="L119" i="40" s="1"/>
  <c r="AR48" i="40"/>
  <c r="AR106" i="40" s="1"/>
  <c r="AR118" i="40" s="1"/>
  <c r="AF48" i="40"/>
  <c r="AF106" i="40" s="1"/>
  <c r="AF118" i="40" s="1"/>
  <c r="T48" i="41"/>
  <c r="T106" i="41" s="1"/>
  <c r="T118" i="41"/>
  <c r="BB118" i="41" s="1"/>
  <c r="I48" i="40"/>
  <c r="I106" i="40" s="1"/>
  <c r="I118" i="40" s="1"/>
  <c r="AO47" i="40"/>
  <c r="AO105" i="40" s="1"/>
  <c r="AO117" i="40" s="1"/>
  <c r="AC47" i="40"/>
  <c r="AC105" i="40" s="1"/>
  <c r="AC117" i="40" s="1"/>
  <c r="R47" i="40"/>
  <c r="R105" i="40" s="1"/>
  <c r="R117" i="40" s="1"/>
  <c r="AQ52" i="41"/>
  <c r="AE52" i="41"/>
  <c r="AE110" i="41" s="1"/>
  <c r="AF110" i="41" s="1"/>
  <c r="I52" i="40"/>
  <c r="I110" i="40" s="1"/>
  <c r="I122" i="40" s="1"/>
  <c r="BB122" i="40" s="1"/>
  <c r="AL51" i="40"/>
  <c r="AL109" i="40" s="1"/>
  <c r="AL121" i="40" s="1"/>
  <c r="Y51" i="41"/>
  <c r="Y109" i="41" s="1"/>
  <c r="O51" i="40"/>
  <c r="O109" i="40" s="1"/>
  <c r="O121" i="40" s="1"/>
  <c r="AU50" i="40"/>
  <c r="AU108" i="40" s="1"/>
  <c r="AU120" i="40" s="1"/>
  <c r="AI50" i="40"/>
  <c r="AI108" i="40" s="1"/>
  <c r="AI120" i="40" s="1"/>
  <c r="V50" i="41"/>
  <c r="V108" i="41" s="1"/>
  <c r="V120" i="41"/>
  <c r="L50" i="40"/>
  <c r="L108" i="40" s="1"/>
  <c r="L120" i="40" s="1"/>
  <c r="AR49" i="40"/>
  <c r="AR107" i="40" s="1"/>
  <c r="AR119" i="40" s="1"/>
  <c r="AF49" i="40"/>
  <c r="AF107" i="40" s="1"/>
  <c r="AF119" i="40" s="1"/>
  <c r="I49" i="40"/>
  <c r="I107" i="40" s="1"/>
  <c r="I119" i="40" s="1"/>
  <c r="AO48" i="40"/>
  <c r="AO106" i="40" s="1"/>
  <c r="AO118" i="40" s="1"/>
  <c r="AC48" i="40"/>
  <c r="AC106" i="40" s="1"/>
  <c r="AC118" i="40" s="1"/>
  <c r="R48" i="40"/>
  <c r="R106" i="40" s="1"/>
  <c r="R118" i="40" s="1"/>
  <c r="AL47" i="40"/>
  <c r="AL105" i="40" s="1"/>
  <c r="AL117" i="40" s="1"/>
  <c r="Z47" i="40"/>
  <c r="Z105" i="40" s="1"/>
  <c r="Z117" i="40" s="1"/>
  <c r="Y117" i="41"/>
  <c r="O47" i="40"/>
  <c r="O105" i="40" s="1"/>
  <c r="O117" i="40" s="1"/>
  <c r="BD116" i="40"/>
  <c r="BN116" i="40" s="1"/>
  <c r="BD115" i="40"/>
  <c r="BN115" i="40" s="1"/>
  <c r="BD114" i="40"/>
  <c r="BN114" i="40" s="1"/>
  <c r="BD113" i="40"/>
  <c r="BN113" i="40" s="1"/>
  <c r="BD112" i="40"/>
  <c r="BH103" i="40"/>
  <c r="BR103" i="40" s="1"/>
  <c r="BF102" i="40"/>
  <c r="BP102" i="40" s="1"/>
  <c r="BF101" i="40"/>
  <c r="BP101" i="40" s="1"/>
  <c r="BF100" i="40"/>
  <c r="BP100" i="40" s="1"/>
  <c r="BJ116" i="40"/>
  <c r="BT116" i="40" s="1"/>
  <c r="BB116" i="40"/>
  <c r="BL116" i="40" s="1"/>
  <c r="BJ115" i="40"/>
  <c r="BT115" i="40" s="1"/>
  <c r="BB115" i="40"/>
  <c r="BL115" i="40" s="1"/>
  <c r="BJ114" i="40"/>
  <c r="BT114" i="40" s="1"/>
  <c r="BB114" i="40"/>
  <c r="BL114" i="40" s="1"/>
  <c r="BJ113" i="40"/>
  <c r="BT113" i="40" s="1"/>
  <c r="BB113" i="40"/>
  <c r="BL113" i="40" s="1"/>
  <c r="BJ112" i="40"/>
  <c r="BB112" i="40"/>
  <c r="BF103" i="40"/>
  <c r="BP103" i="40" s="1"/>
  <c r="BD102" i="40"/>
  <c r="BN102" i="40" s="1"/>
  <c r="BH116" i="40"/>
  <c r="BR116" i="40" s="1"/>
  <c r="BH115" i="40"/>
  <c r="BR115" i="40" s="1"/>
  <c r="BH114" i="40"/>
  <c r="BR114" i="40" s="1"/>
  <c r="BH113" i="40"/>
  <c r="BR113" i="40" s="1"/>
  <c r="BH112" i="40"/>
  <c r="BD103" i="40"/>
  <c r="BN103" i="40" s="1"/>
  <c r="BJ102" i="40"/>
  <c r="BT102" i="40" s="1"/>
  <c r="BB102" i="40"/>
  <c r="BL102" i="40" s="1"/>
  <c r="BJ101" i="40"/>
  <c r="BT101" i="40" s="1"/>
  <c r="BB101" i="40"/>
  <c r="BL101" i="40" s="1"/>
  <c r="BJ100" i="40"/>
  <c r="BT100" i="40" s="1"/>
  <c r="BB100" i="40"/>
  <c r="BL100" i="40" s="1"/>
  <c r="BJ99" i="40"/>
  <c r="BT99" i="40" s="1"/>
  <c r="BB99" i="40"/>
  <c r="BL99" i="40" s="1"/>
  <c r="BJ98" i="40"/>
  <c r="BT98" i="40" s="1"/>
  <c r="BB98" i="40"/>
  <c r="BL98" i="40" s="1"/>
  <c r="BJ97" i="40"/>
  <c r="BT97" i="40" s="1"/>
  <c r="BF116" i="40"/>
  <c r="BP116" i="40" s="1"/>
  <c r="BF115" i="40"/>
  <c r="BP115" i="40" s="1"/>
  <c r="BF114" i="40"/>
  <c r="BP114" i="40" s="1"/>
  <c r="BF113" i="40"/>
  <c r="BP113" i="40" s="1"/>
  <c r="BF112" i="40"/>
  <c r="BJ103" i="40"/>
  <c r="BT103" i="40" s="1"/>
  <c r="BB103" i="40"/>
  <c r="BL103" i="40" s="1"/>
  <c r="BH102" i="40"/>
  <c r="BR102" i="40" s="1"/>
  <c r="BH101" i="40"/>
  <c r="BR101" i="40" s="1"/>
  <c r="BH100" i="40"/>
  <c r="BR100" i="40" s="1"/>
  <c r="BH99" i="40"/>
  <c r="BR99" i="40" s="1"/>
  <c r="BH98" i="40"/>
  <c r="BR98" i="40" s="1"/>
  <c r="BH97" i="40"/>
  <c r="BR97" i="40" s="1"/>
  <c r="BH96" i="40"/>
  <c r="BR96" i="40" s="1"/>
  <c r="BH95" i="40"/>
  <c r="BR95" i="40" s="1"/>
  <c r="BH94" i="40"/>
  <c r="BR94" i="40" s="1"/>
  <c r="BH93" i="40"/>
  <c r="BB97" i="40"/>
  <c r="BL97" i="40" s="1"/>
  <c r="BF96" i="40"/>
  <c r="BP96" i="40" s="1"/>
  <c r="BB95" i="40"/>
  <c r="BL95" i="40" s="1"/>
  <c r="BF94" i="40"/>
  <c r="BP94" i="40" s="1"/>
  <c r="BB93" i="40"/>
  <c r="BD101" i="40"/>
  <c r="BN101" i="40" s="1"/>
  <c r="BD96" i="40"/>
  <c r="BN96" i="40" s="1"/>
  <c r="BJ95" i="40"/>
  <c r="BT95" i="40" s="1"/>
  <c r="BD94" i="40"/>
  <c r="BN94" i="40" s="1"/>
  <c r="BJ93" i="40"/>
  <c r="BF99" i="40"/>
  <c r="BP99" i="40" s="1"/>
  <c r="BF98" i="40"/>
  <c r="BP98" i="40" s="1"/>
  <c r="BF97" i="40"/>
  <c r="BP97" i="40" s="1"/>
  <c r="BB96" i="40"/>
  <c r="BL96" i="40" s="1"/>
  <c r="BF95" i="40"/>
  <c r="BP95" i="40" s="1"/>
  <c r="BB94" i="40"/>
  <c r="BL94" i="40" s="1"/>
  <c r="BF93" i="40"/>
  <c r="BD100" i="40"/>
  <c r="BN100" i="40" s="1"/>
  <c r="BD99" i="40"/>
  <c r="BN99" i="40" s="1"/>
  <c r="BD98" i="40"/>
  <c r="BN98" i="40" s="1"/>
  <c r="BD97" i="40"/>
  <c r="BN97" i="40" s="1"/>
  <c r="BJ96" i="40"/>
  <c r="BT96" i="40" s="1"/>
  <c r="BD95" i="40"/>
  <c r="BN95" i="40" s="1"/>
  <c r="BJ94" i="40"/>
  <c r="BT94" i="40" s="1"/>
  <c r="BD93" i="40"/>
  <c r="AC50" i="40"/>
  <c r="AC108" i="40" s="1"/>
  <c r="AC120" i="40" s="1"/>
  <c r="AL49" i="40"/>
  <c r="AL107" i="40" s="1"/>
  <c r="AL119" i="40" s="1"/>
  <c r="AU48" i="40"/>
  <c r="AU106" i="40" s="1"/>
  <c r="AU118" i="40" s="1"/>
  <c r="L48" i="40"/>
  <c r="L106" i="40" s="1"/>
  <c r="L118" i="40" s="1"/>
  <c r="T47" i="41"/>
  <c r="T105" i="41" s="1"/>
  <c r="AO52" i="40"/>
  <c r="AO110" i="40" s="1"/>
  <c r="AO122" i="40" s="1"/>
  <c r="AC52" i="40"/>
  <c r="AC110" i="40" s="1"/>
  <c r="AC122" i="40" s="1"/>
  <c r="R52" i="40"/>
  <c r="AU51" i="40"/>
  <c r="AU109" i="40" s="1"/>
  <c r="AU121" i="40" s="1"/>
  <c r="AI51" i="40"/>
  <c r="AI109" i="40" s="1"/>
  <c r="AI121" i="40" s="1"/>
  <c r="V51" i="41"/>
  <c r="V109" i="41" s="1"/>
  <c r="L51" i="40"/>
  <c r="L109" i="40" s="1"/>
  <c r="L121" i="40" s="1"/>
  <c r="AR50" i="40"/>
  <c r="AR108" i="40" s="1"/>
  <c r="AR120" i="40" s="1"/>
  <c r="AE50" i="41"/>
  <c r="AE108" i="41" s="1"/>
  <c r="T50" i="41"/>
  <c r="T108" i="41" s="1"/>
  <c r="I50" i="40"/>
  <c r="AO49" i="40"/>
  <c r="AO107" i="40" s="1"/>
  <c r="AO119" i="40" s="1"/>
  <c r="AC49" i="40"/>
  <c r="AC107" i="40" s="1"/>
  <c r="AC119" i="40" s="1"/>
  <c r="R49" i="40"/>
  <c r="R107" i="40" s="1"/>
  <c r="R119" i="40" s="1"/>
  <c r="BD119" i="40" s="1"/>
  <c r="AL48" i="40"/>
  <c r="AL106" i="40" s="1"/>
  <c r="AL118" i="40" s="1"/>
  <c r="Z48" i="40"/>
  <c r="Z106" i="40" s="1"/>
  <c r="Z118" i="40" s="1"/>
  <c r="O48" i="40"/>
  <c r="O106" i="40" s="1"/>
  <c r="O118" i="40" s="1"/>
  <c r="AU47" i="40"/>
  <c r="AU105" i="40" s="1"/>
  <c r="AU117" i="40" s="1"/>
  <c r="AI47" i="40"/>
  <c r="AI105" i="40" s="1"/>
  <c r="AI117" i="40" s="1"/>
  <c r="L47" i="40"/>
  <c r="L105" i="40" s="1"/>
  <c r="L117" i="40" s="1"/>
  <c r="Y52" i="41"/>
  <c r="Y110" i="41" s="1"/>
  <c r="Z110" i="41" s="1"/>
  <c r="AQ51" i="41"/>
  <c r="AQ109" i="41" s="1"/>
  <c r="I51" i="40"/>
  <c r="I109" i="40" s="1"/>
  <c r="I121" i="40" s="1"/>
  <c r="O49" i="40"/>
  <c r="O107" i="40" s="1"/>
  <c r="O119" i="40" s="1"/>
  <c r="V48" i="41"/>
  <c r="V106" i="41" s="1"/>
  <c r="AF47" i="40"/>
  <c r="AF105" i="40" s="1"/>
  <c r="AF117" i="40" s="1"/>
  <c r="I47" i="40"/>
  <c r="I105" i="40" s="1"/>
  <c r="I117" i="40" s="1"/>
  <c r="BF77" i="46"/>
  <c r="Q142" i="46" s="1"/>
  <c r="AK142" i="46" s="1"/>
  <c r="BL71" i="46"/>
  <c r="BL55" i="46"/>
  <c r="BJ57" i="46"/>
  <c r="BN82" i="46"/>
  <c r="BJ61" i="46"/>
  <c r="BJ69" i="46"/>
  <c r="BJ58" i="46"/>
  <c r="BJ62" i="46"/>
  <c r="BN80" i="46"/>
  <c r="BL63" i="46"/>
  <c r="W17" i="46"/>
  <c r="BL59" i="46"/>
  <c r="BJ52" i="46"/>
  <c r="BJ110" i="46" s="1"/>
  <c r="W23" i="46"/>
  <c r="W32" i="46"/>
  <c r="W27" i="46"/>
  <c r="W26" i="46"/>
  <c r="BL52" i="46"/>
  <c r="BL110" i="46" s="1"/>
  <c r="W12" i="46"/>
  <c r="BU49" i="46"/>
  <c r="BV49" i="46"/>
  <c r="BW49" i="46"/>
  <c r="BS49" i="46"/>
  <c r="BX49" i="46"/>
  <c r="BT49" i="46"/>
  <c r="BR49" i="46"/>
  <c r="BU39" i="46"/>
  <c r="R39" i="46" s="1"/>
  <c r="BT39" i="46"/>
  <c r="O39" i="46" s="1"/>
  <c r="BX39" i="46"/>
  <c r="AF39" i="46" s="1"/>
  <c r="BV39" i="46"/>
  <c r="BW39" i="46"/>
  <c r="BF39" i="46" s="1"/>
  <c r="BS39" i="46"/>
  <c r="L39" i="46" s="1"/>
  <c r="BR39" i="46"/>
  <c r="BU19" i="46"/>
  <c r="BS19" i="46"/>
  <c r="BX19" i="46"/>
  <c r="BV19" i="46"/>
  <c r="S19" i="46" s="1"/>
  <c r="BT19" i="46"/>
  <c r="BW19" i="46"/>
  <c r="BR19" i="46"/>
  <c r="G19" i="46" s="1"/>
  <c r="BU37" i="46"/>
  <c r="R37" i="46" s="1"/>
  <c r="BT37" i="46"/>
  <c r="O37" i="46" s="1"/>
  <c r="BS37" i="46"/>
  <c r="L37" i="46" s="1"/>
  <c r="BX37" i="46"/>
  <c r="AF37" i="46" s="1"/>
  <c r="BV37" i="46"/>
  <c r="BW37" i="46"/>
  <c r="BF37" i="46" s="1"/>
  <c r="BR37" i="46"/>
  <c r="W14" i="46"/>
  <c r="I16" i="46"/>
  <c r="AV16" i="46"/>
  <c r="BN16" i="46" s="1"/>
  <c r="I15" i="46"/>
  <c r="AV15" i="46"/>
  <c r="BN15" i="46" s="1"/>
  <c r="W20" i="46"/>
  <c r="AF22" i="46"/>
  <c r="AV22" i="46"/>
  <c r="I22" i="46"/>
  <c r="BU35" i="46"/>
  <c r="R35" i="46" s="1"/>
  <c r="BT35" i="46"/>
  <c r="O35" i="46" s="1"/>
  <c r="BS35" i="46"/>
  <c r="L35" i="46" s="1"/>
  <c r="BX35" i="46"/>
  <c r="AF35" i="46" s="1"/>
  <c r="BV35" i="46"/>
  <c r="BW35" i="46"/>
  <c r="BF35" i="46" s="1"/>
  <c r="BR35" i="46"/>
  <c r="BU25" i="46"/>
  <c r="BV25" i="46"/>
  <c r="S25" i="46" s="1"/>
  <c r="BX25" i="46"/>
  <c r="BW25" i="46"/>
  <c r="BS25" i="46"/>
  <c r="BT25" i="46"/>
  <c r="BR25" i="46"/>
  <c r="G25" i="46" s="1"/>
  <c r="BU47" i="46"/>
  <c r="P47" i="46" s="1"/>
  <c r="BV47" i="46"/>
  <c r="S47" i="46" s="1"/>
  <c r="BS47" i="46"/>
  <c r="J47" i="46" s="1"/>
  <c r="BT47" i="46"/>
  <c r="M47" i="46" s="1"/>
  <c r="BX47" i="46"/>
  <c r="AD47" i="46" s="1"/>
  <c r="BW47" i="46"/>
  <c r="U47" i="46" s="1"/>
  <c r="BR47" i="46"/>
  <c r="G47" i="46" s="1"/>
  <c r="BU41" i="46"/>
  <c r="R41" i="46" s="1"/>
  <c r="BT41" i="46"/>
  <c r="O41" i="46" s="1"/>
  <c r="BS41" i="46"/>
  <c r="L41" i="46" s="1"/>
  <c r="BX41" i="46"/>
  <c r="AF41" i="46" s="1"/>
  <c r="BV41" i="46"/>
  <c r="BW41" i="46"/>
  <c r="BF41" i="46" s="1"/>
  <c r="BR41" i="46"/>
  <c r="BU29" i="46"/>
  <c r="BT29" i="46"/>
  <c r="BS29" i="46"/>
  <c r="BW29" i="46"/>
  <c r="BX29" i="46"/>
  <c r="BV29" i="46"/>
  <c r="S29" i="46" s="1"/>
  <c r="BR29" i="46"/>
  <c r="G29" i="46" s="1"/>
  <c r="BU13" i="46"/>
  <c r="BV13" i="46"/>
  <c r="S13" i="46" s="1"/>
  <c r="S21" i="46" s="1"/>
  <c r="BS13" i="46"/>
  <c r="BX13" i="46"/>
  <c r="BT13" i="46"/>
  <c r="BW13" i="46"/>
  <c r="BR13" i="46"/>
  <c r="G13" i="46" s="1"/>
  <c r="G21" i="46" s="1"/>
  <c r="BU48" i="46"/>
  <c r="P48" i="46" s="1"/>
  <c r="P106" i="46" s="1"/>
  <c r="BT48" i="46"/>
  <c r="M48" i="46" s="1"/>
  <c r="M106" i="46" s="1"/>
  <c r="BW48" i="46"/>
  <c r="U48" i="46" s="1"/>
  <c r="U106" i="46" s="1"/>
  <c r="BS48" i="46"/>
  <c r="J48" i="46" s="1"/>
  <c r="J106" i="46" s="1"/>
  <c r="BX48" i="46"/>
  <c r="AD48" i="46" s="1"/>
  <c r="AD106" i="46" s="1"/>
  <c r="BV48" i="46"/>
  <c r="S48" i="46" s="1"/>
  <c r="S106" i="46" s="1"/>
  <c r="BR48" i="46"/>
  <c r="G48" i="46" s="1"/>
  <c r="G106" i="46" s="1"/>
  <c r="BU42" i="46"/>
  <c r="R42" i="46" s="1"/>
  <c r="BV42" i="46"/>
  <c r="BS42" i="46"/>
  <c r="L42" i="46" s="1"/>
  <c r="BT42" i="46"/>
  <c r="O42" i="46" s="1"/>
  <c r="BX42" i="46"/>
  <c r="AF42" i="46" s="1"/>
  <c r="BW42" i="46"/>
  <c r="BF42" i="46" s="1"/>
  <c r="BR42" i="46"/>
  <c r="BU38" i="46"/>
  <c r="R38" i="46" s="1"/>
  <c r="BT38" i="46"/>
  <c r="O38" i="46" s="1"/>
  <c r="BW38" i="46"/>
  <c r="BF38" i="46" s="1"/>
  <c r="BV38" i="46"/>
  <c r="BS38" i="46"/>
  <c r="L38" i="46" s="1"/>
  <c r="BX38" i="46"/>
  <c r="AF38" i="46" s="1"/>
  <c r="BR38" i="46"/>
  <c r="BU34" i="46"/>
  <c r="BV34" i="46"/>
  <c r="BS34" i="46"/>
  <c r="BX34" i="46"/>
  <c r="BW34" i="46"/>
  <c r="BT34" i="46"/>
  <c r="BR34" i="46"/>
  <c r="BU30" i="46"/>
  <c r="BS30" i="46"/>
  <c r="BW30" i="46"/>
  <c r="BX30" i="46"/>
  <c r="BT30" i="46"/>
  <c r="BV30" i="46"/>
  <c r="S30" i="46" s="1"/>
  <c r="BR30" i="46"/>
  <c r="G30" i="46" s="1"/>
  <c r="BU24" i="46"/>
  <c r="BT24" i="46"/>
  <c r="BW24" i="46"/>
  <c r="BS24" i="46"/>
  <c r="BV24" i="46"/>
  <c r="S24" i="46" s="1"/>
  <c r="BX24" i="46"/>
  <c r="BR24" i="46"/>
  <c r="G24" i="46" s="1"/>
  <c r="BU18" i="46"/>
  <c r="BT18" i="46"/>
  <c r="BS18" i="46"/>
  <c r="BX18" i="46"/>
  <c r="BV18" i="46"/>
  <c r="S18" i="46" s="1"/>
  <c r="BW18" i="46"/>
  <c r="BR18" i="46"/>
  <c r="G18" i="46" s="1"/>
  <c r="I14" i="46"/>
  <c r="AV14" i="46"/>
  <c r="BN14" i="46" s="1"/>
  <c r="AV26" i="46"/>
  <c r="BN26" i="46" s="1"/>
  <c r="I26" i="46"/>
  <c r="I32" i="46"/>
  <c r="AV32" i="46"/>
  <c r="AV12" i="46"/>
  <c r="BN12" i="46" s="1"/>
  <c r="I12" i="46"/>
  <c r="I20" i="46"/>
  <c r="AZ20" i="46" s="1"/>
  <c r="BJ20" i="46" s="1"/>
  <c r="AV20" i="46"/>
  <c r="BN20" i="46" s="1"/>
  <c r="O22" i="46"/>
  <c r="BU31" i="46"/>
  <c r="BT31" i="46"/>
  <c r="BX31" i="46"/>
  <c r="BW31" i="46"/>
  <c r="BV31" i="46"/>
  <c r="S31" i="46" s="1"/>
  <c r="BS31" i="46"/>
  <c r="BR31" i="46"/>
  <c r="G31" i="46" s="1"/>
  <c r="I11" i="46"/>
  <c r="AV11" i="46"/>
  <c r="I23" i="46"/>
  <c r="AV23" i="46"/>
  <c r="BN23" i="46" s="1"/>
  <c r="L22" i="46"/>
  <c r="I27" i="46"/>
  <c r="AV27" i="46"/>
  <c r="BN27" i="46" s="1"/>
  <c r="BU43" i="46"/>
  <c r="R43" i="46" s="1"/>
  <c r="BT43" i="46"/>
  <c r="O43" i="46" s="1"/>
  <c r="BW43" i="46"/>
  <c r="BF43" i="46" s="1"/>
  <c r="BS43" i="46"/>
  <c r="L43" i="46" s="1"/>
  <c r="BX43" i="46"/>
  <c r="AF43" i="46" s="1"/>
  <c r="BV43" i="46"/>
  <c r="BR43" i="46"/>
  <c r="BU50" i="46"/>
  <c r="BT50" i="46"/>
  <c r="BS50" i="46"/>
  <c r="BX50" i="46"/>
  <c r="BV50" i="46"/>
  <c r="BW50" i="46"/>
  <c r="BR50" i="46"/>
  <c r="BV44" i="46"/>
  <c r="BU44" i="46"/>
  <c r="R44" i="46" s="1"/>
  <c r="BR44" i="46"/>
  <c r="BS44" i="46"/>
  <c r="L44" i="46" s="1"/>
  <c r="BW44" i="46"/>
  <c r="BF44" i="46" s="1"/>
  <c r="BX44" i="46"/>
  <c r="AF44" i="46" s="1"/>
  <c r="BT44" i="46"/>
  <c r="O44" i="46" s="1"/>
  <c r="BU40" i="46"/>
  <c r="R40" i="46" s="1"/>
  <c r="BV40" i="46"/>
  <c r="BS40" i="46"/>
  <c r="L40" i="46" s="1"/>
  <c r="BW40" i="46"/>
  <c r="BF40" i="46" s="1"/>
  <c r="BX40" i="46"/>
  <c r="AF40" i="46" s="1"/>
  <c r="BT40" i="46"/>
  <c r="O40" i="46" s="1"/>
  <c r="BR40" i="46"/>
  <c r="BU36" i="46"/>
  <c r="R36" i="46" s="1"/>
  <c r="BT36" i="46"/>
  <c r="O36" i="46" s="1"/>
  <c r="BW36" i="46"/>
  <c r="BF36" i="46" s="1"/>
  <c r="BX36" i="46"/>
  <c r="AF36" i="46" s="1"/>
  <c r="BV36" i="46"/>
  <c r="BS36" i="46"/>
  <c r="L36" i="46" s="1"/>
  <c r="BR36" i="46"/>
  <c r="BU28" i="46"/>
  <c r="BW28" i="46"/>
  <c r="BT28" i="46"/>
  <c r="BS28" i="46"/>
  <c r="BX28" i="46"/>
  <c r="BV28" i="46"/>
  <c r="BR28" i="46"/>
  <c r="G28" i="46" s="1"/>
  <c r="W11" i="46"/>
  <c r="W15" i="46"/>
  <c r="I17" i="46"/>
  <c r="AV17" i="46"/>
  <c r="R22" i="46"/>
  <c r="W22" i="46"/>
  <c r="BL56" i="46"/>
  <c r="BH45" i="46"/>
  <c r="S138" i="46" s="1"/>
  <c r="AM138" i="46" s="1"/>
  <c r="BF85" i="46"/>
  <c r="Q144" i="46" s="1"/>
  <c r="BD65" i="45"/>
  <c r="BN83" i="46"/>
  <c r="BH77" i="45"/>
  <c r="BF65" i="46"/>
  <c r="Q141" i="46" s="1"/>
  <c r="AK141" i="46" s="1"/>
  <c r="AZ85" i="46"/>
  <c r="K144" i="46" s="1"/>
  <c r="BB85" i="46"/>
  <c r="M144" i="46" s="1"/>
  <c r="BH65" i="46"/>
  <c r="S141" i="46" s="1"/>
  <c r="AM141" i="46" s="1"/>
  <c r="BD85" i="46"/>
  <c r="O144" i="46" s="1"/>
  <c r="BJ72" i="46"/>
  <c r="AX21" i="39"/>
  <c r="AX85" i="39"/>
  <c r="AX53" i="39"/>
  <c r="AX86" i="39" s="1"/>
  <c r="AX45" i="39"/>
  <c r="AX33" i="39"/>
  <c r="BJ73" i="46"/>
  <c r="BN73" i="46" s="1"/>
  <c r="BJ54" i="46"/>
  <c r="AZ65" i="46"/>
  <c r="K141" i="46" s="1"/>
  <c r="AE141" i="46" s="1"/>
  <c r="BL62" i="46"/>
  <c r="BL68" i="46"/>
  <c r="BL60" i="46"/>
  <c r="BL70" i="46"/>
  <c r="BJ74" i="46"/>
  <c r="BH77" i="46"/>
  <c r="S142" i="46" s="1"/>
  <c r="AM142" i="46" s="1"/>
  <c r="BB65" i="46"/>
  <c r="M141" i="46" s="1"/>
  <c r="AG141" i="46" s="1"/>
  <c r="BD77" i="46"/>
  <c r="O142" i="46" s="1"/>
  <c r="AI142" i="46" s="1"/>
  <c r="BL66" i="46"/>
  <c r="BL58" i="46"/>
  <c r="BL76" i="46"/>
  <c r="BL54" i="46"/>
  <c r="BD65" i="46"/>
  <c r="O141" i="46" s="1"/>
  <c r="AI141" i="46" s="1"/>
  <c r="BB77" i="46"/>
  <c r="M142" i="46" s="1"/>
  <c r="AG142" i="46" s="1"/>
  <c r="BH85" i="46"/>
  <c r="S144" i="46" s="1"/>
  <c r="AM144" i="46" s="1"/>
  <c r="BL64" i="46"/>
  <c r="BJ51" i="46"/>
  <c r="BJ109" i="46" s="1"/>
  <c r="BL51" i="46"/>
  <c r="BL109" i="46" s="1"/>
  <c r="BJ71" i="46"/>
  <c r="AZ77" i="46"/>
  <c r="K142" i="46" s="1"/>
  <c r="BJ66" i="46"/>
  <c r="BH21" i="46"/>
  <c r="S136" i="46" s="1"/>
  <c r="AM136" i="46" s="1"/>
  <c r="BH53" i="46"/>
  <c r="S140" i="46" s="1"/>
  <c r="AM140" i="46" s="1"/>
  <c r="BL74" i="46"/>
  <c r="BH33" i="46"/>
  <c r="S137" i="46" s="1"/>
  <c r="AM137" i="46" s="1"/>
  <c r="BL69" i="46"/>
  <c r="BB65" i="45"/>
  <c r="BD77" i="45"/>
  <c r="BB77" i="45"/>
  <c r="O10" i="46"/>
  <c r="BF10" i="46"/>
  <c r="W10" i="46"/>
  <c r="AF10" i="46"/>
  <c r="I10" i="46"/>
  <c r="AV10" i="46"/>
  <c r="L10" i="46"/>
  <c r="R10" i="46"/>
  <c r="BB74" i="41"/>
  <c r="BB67" i="41"/>
  <c r="BD67" i="41"/>
  <c r="BD69" i="41"/>
  <c r="BH71" i="41"/>
  <c r="BF68" i="41"/>
  <c r="AZ75" i="41"/>
  <c r="BH69" i="41"/>
  <c r="BF66" i="41"/>
  <c r="BB76" i="41"/>
  <c r="BB68" i="41"/>
  <c r="BB73" i="41"/>
  <c r="BF74" i="41"/>
  <c r="BF70" i="41"/>
  <c r="BF72" i="41"/>
  <c r="BB66" i="41"/>
  <c r="BB75" i="41"/>
  <c r="BB69" i="41"/>
  <c r="BH74" i="41"/>
  <c r="BD68" i="41"/>
  <c r="AZ72" i="41"/>
  <c r="BF75" i="41"/>
  <c r="BF73" i="41"/>
  <c r="BF71" i="41"/>
  <c r="BF76" i="41"/>
  <c r="BF69" i="41"/>
  <c r="AZ73" i="41"/>
  <c r="AZ71" i="41"/>
  <c r="BF67" i="41"/>
  <c r="BD71" i="41"/>
  <c r="BD70" i="41"/>
  <c r="BB72" i="41"/>
  <c r="BD75" i="41"/>
  <c r="AZ66" i="41"/>
  <c r="AZ67" i="41"/>
  <c r="AZ68" i="41"/>
  <c r="BD74" i="41"/>
  <c r="AZ70" i="41"/>
  <c r="BB71" i="41"/>
  <c r="BH66" i="41"/>
  <c r="BH72" i="41"/>
  <c r="BH68" i="41"/>
  <c r="BD72" i="41"/>
  <c r="BB70" i="41"/>
  <c r="BD66" i="41"/>
  <c r="BH73" i="41"/>
  <c r="BH76" i="41"/>
  <c r="BH75" i="41"/>
  <c r="BD73" i="41"/>
  <c r="BH67" i="41"/>
  <c r="BH70" i="41"/>
  <c r="AZ69" i="41"/>
  <c r="BD76" i="41"/>
  <c r="AZ74" i="41"/>
  <c r="AZ76" i="41"/>
  <c r="BH61" i="41"/>
  <c r="BH64" i="41"/>
  <c r="BH60" i="41"/>
  <c r="BH63" i="41"/>
  <c r="BH62" i="41"/>
  <c r="BD58" i="41"/>
  <c r="BB61" i="41"/>
  <c r="BH57" i="41"/>
  <c r="BH58" i="41"/>
  <c r="BD55" i="41"/>
  <c r="BB56" i="41"/>
  <c r="BB59" i="41"/>
  <c r="AZ56" i="41"/>
  <c r="BB64" i="41"/>
  <c r="BB63" i="41"/>
  <c r="BD57" i="41"/>
  <c r="BH59" i="41"/>
  <c r="BF60" i="41"/>
  <c r="BF61" i="41"/>
  <c r="BF62" i="41"/>
  <c r="BF63" i="41"/>
  <c r="BF64" i="41"/>
  <c r="BB60" i="41"/>
  <c r="BF55" i="41"/>
  <c r="BB62" i="41"/>
  <c r="BH55" i="41"/>
  <c r="BD54" i="41"/>
  <c r="BF58" i="41"/>
  <c r="AZ62" i="41"/>
  <c r="BJ62" i="41" s="1"/>
  <c r="AZ55" i="41"/>
  <c r="BH56" i="41"/>
  <c r="BD63" i="41"/>
  <c r="AZ59" i="41"/>
  <c r="BF56" i="41"/>
  <c r="BF59" i="41"/>
  <c r="BB57" i="41"/>
  <c r="BF54" i="41"/>
  <c r="AZ61" i="41"/>
  <c r="BD62" i="41"/>
  <c r="BD56" i="41"/>
  <c r="BF57" i="41"/>
  <c r="BH54" i="41"/>
  <c r="AZ64" i="41"/>
  <c r="AZ60" i="41"/>
  <c r="BD61" i="41"/>
  <c r="BB55" i="41"/>
  <c r="AZ57" i="41"/>
  <c r="AZ63" i="41"/>
  <c r="BB58" i="41"/>
  <c r="BD64" i="41"/>
  <c r="BD60" i="41"/>
  <c r="BD59" i="41"/>
  <c r="AZ58" i="41"/>
  <c r="BJ58" i="41" s="1"/>
  <c r="BB54" i="41"/>
  <c r="AZ54" i="41"/>
  <c r="BP77" i="45"/>
  <c r="BN77" i="45"/>
  <c r="BH65" i="45"/>
  <c r="BF77" i="45"/>
  <c r="BL77" i="45"/>
  <c r="BJ65" i="45"/>
  <c r="BJ77" i="45"/>
  <c r="BF65" i="45"/>
  <c r="BD66" i="40"/>
  <c r="BD61" i="40"/>
  <c r="BD57" i="40"/>
  <c r="BD63" i="40"/>
  <c r="BD70" i="40"/>
  <c r="BF64" i="40"/>
  <c r="BF60" i="40"/>
  <c r="BF56" i="40"/>
  <c r="BF69" i="40"/>
  <c r="BD55" i="40"/>
  <c r="BF67" i="40"/>
  <c r="BF62" i="40"/>
  <c r="BF58" i="40"/>
  <c r="BF54" i="40"/>
  <c r="BD59" i="40"/>
  <c r="BJ60" i="40"/>
  <c r="BH63" i="40"/>
  <c r="BF59" i="40"/>
  <c r="BD68" i="40"/>
  <c r="BD73" i="40"/>
  <c r="BN73" i="40" s="1"/>
  <c r="BD76" i="40"/>
  <c r="BD60" i="40"/>
  <c r="BH70" i="40"/>
  <c r="BF72" i="40"/>
  <c r="BH56" i="40"/>
  <c r="BD71" i="40"/>
  <c r="BN71" i="40" s="1"/>
  <c r="BD56" i="40"/>
  <c r="BF61" i="40"/>
  <c r="BF70" i="40"/>
  <c r="BH68" i="40"/>
  <c r="BJ55" i="40"/>
  <c r="BH61" i="40"/>
  <c r="BF66" i="40"/>
  <c r="BB70" i="40"/>
  <c r="BB73" i="40"/>
  <c r="BL73" i="40" s="1"/>
  <c r="BB69" i="40"/>
  <c r="BJ74" i="40"/>
  <c r="BT74" i="40" s="1"/>
  <c r="BB55" i="40"/>
  <c r="BJ57" i="40"/>
  <c r="BB56" i="40"/>
  <c r="BB60" i="40"/>
  <c r="BB64" i="40"/>
  <c r="BD62" i="40"/>
  <c r="BJ75" i="40"/>
  <c r="BD74" i="40"/>
  <c r="BN74" i="40" s="1"/>
  <c r="BH55" i="40"/>
  <c r="BH60" i="40"/>
  <c r="BD75" i="40"/>
  <c r="BJ58" i="40"/>
  <c r="BB72" i="40"/>
  <c r="BH66" i="40"/>
  <c r="BJ66" i="40"/>
  <c r="BB75" i="40"/>
  <c r="BB54" i="40"/>
  <c r="BD54" i="40"/>
  <c r="BJ61" i="40"/>
  <c r="BJ63" i="40"/>
  <c r="BH72" i="40"/>
  <c r="BJ72" i="40"/>
  <c r="BJ54" i="40"/>
  <c r="BH64" i="40"/>
  <c r="BF68" i="40"/>
  <c r="BF73" i="40"/>
  <c r="BP73" i="40" s="1"/>
  <c r="BF76" i="40"/>
  <c r="BJ64" i="40"/>
  <c r="BD58" i="40"/>
  <c r="BJ71" i="40"/>
  <c r="BT71" i="40" s="1"/>
  <c r="BH73" i="40"/>
  <c r="BR73" i="40" s="1"/>
  <c r="BF57" i="40"/>
  <c r="BJ73" i="40"/>
  <c r="BT73" i="40" s="1"/>
  <c r="BH59" i="40"/>
  <c r="BH71" i="40"/>
  <c r="BR71" i="40" s="1"/>
  <c r="BH57" i="40"/>
  <c r="BJ62" i="40"/>
  <c r="BB76" i="40"/>
  <c r="BH67" i="40"/>
  <c r="BB59" i="40"/>
  <c r="BB63" i="40"/>
  <c r="BH58" i="40"/>
  <c r="BB57" i="40"/>
  <c r="BJ56" i="40"/>
  <c r="BH69" i="40"/>
  <c r="BH76" i="40"/>
  <c r="BD64" i="40"/>
  <c r="BH75" i="40"/>
  <c r="BB68" i="40"/>
  <c r="BB74" i="40"/>
  <c r="BL74" i="40" s="1"/>
  <c r="BJ69" i="40"/>
  <c r="BJ67" i="40"/>
  <c r="BH54" i="40"/>
  <c r="BB61" i="40"/>
  <c r="BD67" i="40"/>
  <c r="BB66" i="40"/>
  <c r="BH74" i="40"/>
  <c r="BR74" i="40" s="1"/>
  <c r="BB58" i="40"/>
  <c r="BF55" i="40"/>
  <c r="BJ59" i="40"/>
  <c r="BF74" i="40"/>
  <c r="BP74" i="40" s="1"/>
  <c r="BF71" i="40"/>
  <c r="BP71" i="40" s="1"/>
  <c r="BF63" i="40"/>
  <c r="BD69" i="40"/>
  <c r="BD72" i="40"/>
  <c r="BJ76" i="40"/>
  <c r="BF75" i="40"/>
  <c r="BB71" i="40"/>
  <c r="BL71" i="40" s="1"/>
  <c r="BB67" i="40"/>
  <c r="BJ70" i="40"/>
  <c r="BB62" i="40"/>
  <c r="BH62" i="40"/>
  <c r="BJ68" i="40"/>
  <c r="BR77" i="45"/>
  <c r="BT77" i="45"/>
  <c r="AR28" i="41"/>
  <c r="BB21" i="39"/>
  <c r="AU53" i="39"/>
  <c r="AF53" i="39"/>
  <c r="O53" i="39"/>
  <c r="AL53" i="39"/>
  <c r="I53" i="39"/>
  <c r="AI53" i="39"/>
  <c r="W53" i="39"/>
  <c r="AO53" i="39"/>
  <c r="AC53" i="39"/>
  <c r="L53" i="39"/>
  <c r="Z53" i="39"/>
  <c r="AU45" i="39"/>
  <c r="AF45" i="39"/>
  <c r="O45" i="39"/>
  <c r="AO45" i="39"/>
  <c r="AC45" i="39"/>
  <c r="L45" i="39"/>
  <c r="AL45" i="39"/>
  <c r="I45" i="39"/>
  <c r="Z45" i="39"/>
  <c r="AI45" i="39"/>
  <c r="W45" i="39"/>
  <c r="Z33" i="39"/>
  <c r="AL33" i="39"/>
  <c r="I33" i="39"/>
  <c r="BN22" i="39"/>
  <c r="AI33" i="39"/>
  <c r="W33" i="39"/>
  <c r="AF33" i="39"/>
  <c r="AU33" i="39"/>
  <c r="O33" i="39"/>
  <c r="AO33" i="39"/>
  <c r="AC33" i="39"/>
  <c r="L33" i="39"/>
  <c r="I21" i="39"/>
  <c r="AL21" i="39"/>
  <c r="Z21" i="39"/>
  <c r="AI21" i="39"/>
  <c r="W21" i="39"/>
  <c r="AU21" i="39"/>
  <c r="AF21" i="39"/>
  <c r="O21" i="39"/>
  <c r="AO21" i="39"/>
  <c r="AC21" i="39"/>
  <c r="L21" i="39"/>
  <c r="BF50" i="39"/>
  <c r="BF108" i="39" s="1"/>
  <c r="BF52" i="39"/>
  <c r="BF110" i="39" s="1"/>
  <c r="BF49" i="39"/>
  <c r="BF107" i="39" s="1"/>
  <c r="BF51" i="39"/>
  <c r="BF109" i="39" s="1"/>
  <c r="BF48" i="39"/>
  <c r="BF106" i="39" s="1"/>
  <c r="BF47" i="39"/>
  <c r="BF105" i="39" s="1"/>
  <c r="BF32" i="39"/>
  <c r="BF44" i="39"/>
  <c r="BF43" i="39"/>
  <c r="BF42" i="39"/>
  <c r="BF41" i="39"/>
  <c r="BF40" i="39"/>
  <c r="BF39" i="39"/>
  <c r="BF38" i="39"/>
  <c r="BF37" i="39"/>
  <c r="BF36" i="39"/>
  <c r="BF35" i="39"/>
  <c r="BF34" i="39"/>
  <c r="BF20" i="39"/>
  <c r="BF19" i="39"/>
  <c r="BF31" i="39"/>
  <c r="BF30" i="39"/>
  <c r="BF29" i="39"/>
  <c r="BF28" i="39"/>
  <c r="BF27" i="39"/>
  <c r="BF26" i="39"/>
  <c r="BF25" i="39"/>
  <c r="BF24" i="39"/>
  <c r="BF23" i="39"/>
  <c r="BF22" i="39"/>
  <c r="BF18" i="39"/>
  <c r="BF17" i="39"/>
  <c r="BF16" i="39"/>
  <c r="BF15" i="39"/>
  <c r="BF14" i="39"/>
  <c r="BF13" i="39"/>
  <c r="BF12" i="39"/>
  <c r="BF11" i="39"/>
  <c r="BF10" i="39"/>
  <c r="BH45" i="45"/>
  <c r="BH53" i="45"/>
  <c r="BH48" i="40"/>
  <c r="BH106" i="40" s="1"/>
  <c r="BH14" i="40"/>
  <c r="BJ39" i="40"/>
  <c r="BJ35" i="40"/>
  <c r="BJ24" i="40"/>
  <c r="BJ17" i="40"/>
  <c r="BJ13" i="40"/>
  <c r="BH47" i="40"/>
  <c r="BH105" i="40" s="1"/>
  <c r="BH17" i="40"/>
  <c r="BJ50" i="40"/>
  <c r="BJ108" i="40" s="1"/>
  <c r="BJ38" i="40"/>
  <c r="BJ34" i="40"/>
  <c r="BJ27" i="40"/>
  <c r="BJ23" i="40"/>
  <c r="BJ20" i="40"/>
  <c r="BJ16" i="40"/>
  <c r="BJ12" i="40"/>
  <c r="BH27" i="40"/>
  <c r="BH23" i="40"/>
  <c r="BH20" i="40"/>
  <c r="BH16" i="40"/>
  <c r="BH12" i="40"/>
  <c r="BJ37" i="40"/>
  <c r="BJ30" i="40"/>
  <c r="BJ26" i="40"/>
  <c r="BJ22" i="40"/>
  <c r="BJ15" i="40"/>
  <c r="BH26" i="40"/>
  <c r="BH22" i="40"/>
  <c r="BH15" i="40"/>
  <c r="BJ36" i="40"/>
  <c r="BJ29" i="40"/>
  <c r="BJ25" i="40"/>
  <c r="BJ14" i="40"/>
  <c r="BH85" i="45"/>
  <c r="H8" i="44" s="1"/>
  <c r="BH33" i="45"/>
  <c r="BH21" i="45"/>
  <c r="BH44" i="39"/>
  <c r="BH43" i="39"/>
  <c r="BH42" i="39"/>
  <c r="BH41" i="39"/>
  <c r="BH40" i="39"/>
  <c r="BH39" i="39"/>
  <c r="BH38" i="39"/>
  <c r="BH37" i="39"/>
  <c r="BH36" i="39"/>
  <c r="BH35" i="39"/>
  <c r="BL35" i="39" s="1"/>
  <c r="BH34" i="39"/>
  <c r="BH20" i="39"/>
  <c r="BH19" i="39"/>
  <c r="BH18" i="39"/>
  <c r="BH17" i="39"/>
  <c r="BH16" i="39"/>
  <c r="BH15" i="39"/>
  <c r="BH14" i="39"/>
  <c r="BH13" i="39"/>
  <c r="BH12" i="39"/>
  <c r="BH11" i="39"/>
  <c r="BH10" i="39"/>
  <c r="BH52" i="39"/>
  <c r="BH110" i="39" s="1"/>
  <c r="BH51" i="39"/>
  <c r="BH109" i="39" s="1"/>
  <c r="BH50" i="39"/>
  <c r="BH108" i="39" s="1"/>
  <c r="BH49" i="39"/>
  <c r="BH48" i="39"/>
  <c r="BH106" i="39" s="1"/>
  <c r="BH47" i="39"/>
  <c r="BH105" i="39" s="1"/>
  <c r="BH32" i="39"/>
  <c r="BH31" i="39"/>
  <c r="BH30" i="39"/>
  <c r="BH29" i="39"/>
  <c r="BH28" i="39"/>
  <c r="BH27" i="39"/>
  <c r="BH26" i="39"/>
  <c r="BH25" i="39"/>
  <c r="BL25" i="39" s="1"/>
  <c r="BH24" i="39"/>
  <c r="BH23" i="39"/>
  <c r="BH22" i="39"/>
  <c r="BB29" i="45"/>
  <c r="BD29" i="45"/>
  <c r="BF85" i="45"/>
  <c r="G8" i="44" s="1"/>
  <c r="BB53" i="45"/>
  <c r="BB111" i="45" s="1"/>
  <c r="E16" i="44" s="1"/>
  <c r="BD53" i="45"/>
  <c r="BD21" i="45"/>
  <c r="BB21" i="45"/>
  <c r="BD85" i="45"/>
  <c r="F8" i="44" s="1"/>
  <c r="BB85" i="45"/>
  <c r="E8" i="44" s="1"/>
  <c r="BD49" i="40"/>
  <c r="BD107" i="40" s="1"/>
  <c r="BF48" i="40"/>
  <c r="BF106" i="40" s="1"/>
  <c r="BB42" i="40"/>
  <c r="BD41" i="40"/>
  <c r="BB38" i="40"/>
  <c r="BD37" i="40"/>
  <c r="BB34" i="40"/>
  <c r="BB31" i="40"/>
  <c r="BD30" i="40"/>
  <c r="BB27" i="40"/>
  <c r="BD26" i="40"/>
  <c r="BB23" i="40"/>
  <c r="BD22" i="40"/>
  <c r="BB20" i="40"/>
  <c r="BD19" i="40"/>
  <c r="BB16" i="40"/>
  <c r="BD15" i="40"/>
  <c r="BF14" i="40"/>
  <c r="BB12" i="40"/>
  <c r="BD11" i="40"/>
  <c r="BB49" i="40"/>
  <c r="BB107" i="40" s="1"/>
  <c r="BD48" i="40"/>
  <c r="BD106" i="40" s="1"/>
  <c r="BF47" i="40"/>
  <c r="BF105" i="40" s="1"/>
  <c r="BD44" i="40"/>
  <c r="BB41" i="40"/>
  <c r="BD40" i="40"/>
  <c r="BB37" i="40"/>
  <c r="BD36" i="40"/>
  <c r="BB30" i="40"/>
  <c r="BD29" i="40"/>
  <c r="BF28" i="40"/>
  <c r="BB26" i="40"/>
  <c r="BD25" i="40"/>
  <c r="BB22" i="40"/>
  <c r="BB19" i="40"/>
  <c r="BD18" i="40"/>
  <c r="BF17" i="40"/>
  <c r="BB15" i="40"/>
  <c r="BD14" i="40"/>
  <c r="BB11" i="40"/>
  <c r="BD10" i="40"/>
  <c r="BB52" i="40"/>
  <c r="BB110" i="40" s="1"/>
  <c r="BD51" i="40"/>
  <c r="BD109" i="40" s="1"/>
  <c r="BB48" i="40"/>
  <c r="BB106" i="40" s="1"/>
  <c r="BD47" i="40"/>
  <c r="BD105" i="40" s="1"/>
  <c r="BB44" i="40"/>
  <c r="BD43" i="40"/>
  <c r="BB40" i="40"/>
  <c r="BD39" i="40"/>
  <c r="BB36" i="40"/>
  <c r="BD35" i="40"/>
  <c r="BD32" i="40"/>
  <c r="BB29" i="40"/>
  <c r="BD28" i="40"/>
  <c r="BF27" i="40"/>
  <c r="BB25" i="40"/>
  <c r="BD24" i="40"/>
  <c r="BF23" i="40"/>
  <c r="BF20" i="40"/>
  <c r="BB18" i="40"/>
  <c r="BD17" i="40"/>
  <c r="BF16" i="40"/>
  <c r="BB14" i="40"/>
  <c r="BD13" i="40"/>
  <c r="BF12" i="40"/>
  <c r="BB10" i="40"/>
  <c r="BB51" i="40"/>
  <c r="BB109" i="40" s="1"/>
  <c r="BD50" i="40"/>
  <c r="BD108" i="40" s="1"/>
  <c r="BB47" i="40"/>
  <c r="BB105" i="40" s="1"/>
  <c r="BB43" i="40"/>
  <c r="BD42" i="40"/>
  <c r="BB39" i="40"/>
  <c r="BD38" i="40"/>
  <c r="BB35" i="40"/>
  <c r="BD34" i="40"/>
  <c r="BB32" i="40"/>
  <c r="BD31" i="40"/>
  <c r="BB28" i="40"/>
  <c r="BD27" i="40"/>
  <c r="BF26" i="40"/>
  <c r="BB24" i="40"/>
  <c r="BD23" i="40"/>
  <c r="BF22" i="40"/>
  <c r="BD20" i="40"/>
  <c r="BB17" i="40"/>
  <c r="BD16" i="40"/>
  <c r="BF15" i="40"/>
  <c r="BB13" i="40"/>
  <c r="BD12" i="40"/>
  <c r="BF11" i="40"/>
  <c r="BF10" i="40"/>
  <c r="AZ29" i="39"/>
  <c r="BJ29" i="39" s="1"/>
  <c r="AZ26" i="39"/>
  <c r="BJ26" i="39" s="1"/>
  <c r="AZ23" i="39"/>
  <c r="AZ27" i="39"/>
  <c r="BJ27" i="39" s="1"/>
  <c r="AZ25" i="39"/>
  <c r="BJ25" i="39" s="1"/>
  <c r="AR18" i="41"/>
  <c r="AL42" i="41"/>
  <c r="BL14" i="39"/>
  <c r="AK33" i="41"/>
  <c r="V21" i="41"/>
  <c r="AZ32" i="39"/>
  <c r="AZ31" i="39"/>
  <c r="BJ31" i="39" s="1"/>
  <c r="AZ30" i="39"/>
  <c r="AZ24" i="39"/>
  <c r="AZ22" i="39"/>
  <c r="AZ28" i="39"/>
  <c r="BJ28" i="39" s="1"/>
  <c r="AI43" i="41"/>
  <c r="AF84" i="41"/>
  <c r="Z25" i="41"/>
  <c r="AI32" i="41"/>
  <c r="AU18" i="41"/>
  <c r="O18" i="41"/>
  <c r="AU16" i="41"/>
  <c r="AI16" i="41"/>
  <c r="AC16" i="41"/>
  <c r="R16" i="41"/>
  <c r="BB16" i="41" s="1"/>
  <c r="O15" i="41"/>
  <c r="AO13" i="41"/>
  <c r="Z11" i="41"/>
  <c r="O11" i="41"/>
  <c r="BD32" i="39"/>
  <c r="BD31" i="39"/>
  <c r="BD30" i="39"/>
  <c r="BD28" i="39"/>
  <c r="BD24" i="39"/>
  <c r="BD22" i="39"/>
  <c r="BD20" i="39"/>
  <c r="AZ14" i="39"/>
  <c r="BJ14" i="39" s="1"/>
  <c r="AZ13" i="39"/>
  <c r="BJ13" i="39" s="1"/>
  <c r="AZ10" i="39"/>
  <c r="AZ52" i="39"/>
  <c r="AZ51" i="39"/>
  <c r="AZ50" i="39"/>
  <c r="AZ49" i="39"/>
  <c r="AZ107" i="39" s="1"/>
  <c r="AZ48" i="39"/>
  <c r="AZ47" i="39"/>
  <c r="AZ105" i="39" s="1"/>
  <c r="BD44" i="39"/>
  <c r="BD43" i="39"/>
  <c r="BD42" i="39"/>
  <c r="BD40" i="39"/>
  <c r="BL40" i="39" s="1"/>
  <c r="BD36" i="39"/>
  <c r="BD34" i="39"/>
  <c r="P53" i="41"/>
  <c r="BD19" i="39"/>
  <c r="BL19" i="39" s="1"/>
  <c r="BD18" i="39"/>
  <c r="BD16" i="39"/>
  <c r="AZ12" i="39"/>
  <c r="BJ12" i="39" s="1"/>
  <c r="AZ20" i="39"/>
  <c r="BJ20" i="39" s="1"/>
  <c r="AZ11" i="39"/>
  <c r="BJ11" i="39" s="1"/>
  <c r="BD10" i="39"/>
  <c r="AO85" i="39"/>
  <c r="W85" i="39"/>
  <c r="BD52" i="39"/>
  <c r="BD110" i="39" s="1"/>
  <c r="BD51" i="39"/>
  <c r="BD50" i="39"/>
  <c r="BD108" i="39" s="1"/>
  <c r="BD48" i="39"/>
  <c r="BD106" i="39" s="1"/>
  <c r="BD47" i="39"/>
  <c r="BD105" i="39" s="1"/>
  <c r="AZ44" i="39"/>
  <c r="BJ44" i="39" s="1"/>
  <c r="AZ43" i="39"/>
  <c r="BJ43" i="39" s="1"/>
  <c r="AZ42" i="39"/>
  <c r="BJ42" i="39" s="1"/>
  <c r="AZ41" i="39"/>
  <c r="AZ40" i="39"/>
  <c r="BJ40" i="39" s="1"/>
  <c r="AZ39" i="39"/>
  <c r="BJ39" i="39" s="1"/>
  <c r="AZ38" i="39"/>
  <c r="BJ38" i="39" s="1"/>
  <c r="AZ37" i="39"/>
  <c r="AZ36" i="39"/>
  <c r="BJ36" i="39" s="1"/>
  <c r="AZ35" i="39"/>
  <c r="AZ34" i="39"/>
  <c r="BJ34" i="39" s="1"/>
  <c r="AZ19" i="39"/>
  <c r="BJ19" i="39" s="1"/>
  <c r="AZ18" i="39"/>
  <c r="BJ18" i="39" s="1"/>
  <c r="AZ17" i="39"/>
  <c r="BJ17" i="39" s="1"/>
  <c r="AZ16" i="39"/>
  <c r="BJ16" i="39" s="1"/>
  <c r="AZ15" i="39"/>
  <c r="BJ15" i="39" s="1"/>
  <c r="BD12" i="39"/>
  <c r="AO19" i="41"/>
  <c r="AI19" i="41"/>
  <c r="AC19" i="41"/>
  <c r="W19" i="40"/>
  <c r="AL29" i="41"/>
  <c r="AC27" i="41"/>
  <c r="R27" i="41"/>
  <c r="BB27" i="41" s="1"/>
  <c r="L27" i="41"/>
  <c r="AU10" i="41"/>
  <c r="AO10" i="41"/>
  <c r="AI10" i="41"/>
  <c r="W35" i="40"/>
  <c r="AT21" i="41"/>
  <c r="AI83" i="41"/>
  <c r="W29" i="41"/>
  <c r="W28" i="41"/>
  <c r="AO84" i="41"/>
  <c r="O83" i="41"/>
  <c r="AO82" i="41"/>
  <c r="AF80" i="41"/>
  <c r="AL18" i="41"/>
  <c r="AT33" i="40"/>
  <c r="X21" i="41"/>
  <c r="AL80" i="40"/>
  <c r="BH80" i="40" s="1"/>
  <c r="Z49" i="41"/>
  <c r="Z107" i="41" s="1"/>
  <c r="Z42" i="41"/>
  <c r="Z38" i="41"/>
  <c r="W24" i="40"/>
  <c r="W13" i="40"/>
  <c r="L84" i="41"/>
  <c r="AU81" i="41"/>
  <c r="BH81" i="41" s="1"/>
  <c r="AO81" i="41"/>
  <c r="O43" i="41"/>
  <c r="O31" i="41"/>
  <c r="L28" i="41"/>
  <c r="AR26" i="41"/>
  <c r="AF26" i="41"/>
  <c r="Z26" i="41"/>
  <c r="O26" i="41"/>
  <c r="AL22" i="41"/>
  <c r="AI18" i="41"/>
  <c r="AR10" i="41"/>
  <c r="BL17" i="39"/>
  <c r="Z51" i="40"/>
  <c r="Z109" i="40" s="1"/>
  <c r="Z121" i="40" s="1"/>
  <c r="W48" i="40"/>
  <c r="W44" i="40"/>
  <c r="W43" i="41"/>
  <c r="AI32" i="40"/>
  <c r="AM53" i="41"/>
  <c r="O49" i="41"/>
  <c r="O107" i="41" s="1"/>
  <c r="Z48" i="41"/>
  <c r="Z106" i="41" s="1"/>
  <c r="AC44" i="41"/>
  <c r="I44" i="41"/>
  <c r="R39" i="41"/>
  <c r="BB39" i="41" s="1"/>
  <c r="O38" i="41"/>
  <c r="O34" i="41"/>
  <c r="L32" i="41"/>
  <c r="AO31" i="41"/>
  <c r="AG33" i="41"/>
  <c r="AU22" i="41"/>
  <c r="L22" i="41"/>
  <c r="AF16" i="41"/>
  <c r="K21" i="41"/>
  <c r="AR51" i="40"/>
  <c r="AR109" i="40" s="1"/>
  <c r="AR121" i="40" s="1"/>
  <c r="Z50" i="40"/>
  <c r="Z108" i="40" s="1"/>
  <c r="Z120" i="40" s="1"/>
  <c r="T45" i="40"/>
  <c r="AF81" i="41"/>
  <c r="AR80" i="41"/>
  <c r="J21" i="41"/>
  <c r="W26" i="40"/>
  <c r="AV26" i="40" s="1"/>
  <c r="W11" i="40"/>
  <c r="AP85" i="41"/>
  <c r="L80" i="41"/>
  <c r="AO44" i="41"/>
  <c r="L44" i="41"/>
  <c r="AU43" i="41"/>
  <c r="O42" i="41"/>
  <c r="AO41" i="41"/>
  <c r="AC41" i="41"/>
  <c r="AF39" i="41"/>
  <c r="AU38" i="41"/>
  <c r="AR17" i="41"/>
  <c r="AO15" i="41"/>
  <c r="AL12" i="41"/>
  <c r="Z12" i="41"/>
  <c r="O12" i="41"/>
  <c r="AF83" i="40"/>
  <c r="BD83" i="40" s="1"/>
  <c r="Z25" i="40"/>
  <c r="BF25" i="40" s="1"/>
  <c r="AX17" i="41"/>
  <c r="AD21" i="41"/>
  <c r="O14" i="41"/>
  <c r="AL84" i="40"/>
  <c r="W81" i="40"/>
  <c r="AF51" i="40"/>
  <c r="AF109" i="40" s="1"/>
  <c r="AF121" i="40" s="1"/>
  <c r="AQ45" i="40"/>
  <c r="Z42" i="40"/>
  <c r="BF42" i="40" s="1"/>
  <c r="W36" i="40"/>
  <c r="AB33" i="40"/>
  <c r="W30" i="41"/>
  <c r="AR28" i="40"/>
  <c r="BJ28" i="40" s="1"/>
  <c r="W16" i="40"/>
  <c r="AV16" i="40" s="1"/>
  <c r="W14" i="40"/>
  <c r="AV14" i="40" s="1"/>
  <c r="AD85" i="41"/>
  <c r="N85" i="41"/>
  <c r="R80" i="41"/>
  <c r="R79" i="41"/>
  <c r="AB53" i="41"/>
  <c r="AC52" i="41"/>
  <c r="AU30" i="41"/>
  <c r="L24" i="41"/>
  <c r="AU20" i="41"/>
  <c r="AI20" i="41"/>
  <c r="AC20" i="41"/>
  <c r="R20" i="41"/>
  <c r="BB20" i="41" s="1"/>
  <c r="AO17" i="41"/>
  <c r="AI17" i="41"/>
  <c r="AC17" i="41"/>
  <c r="L17" i="41"/>
  <c r="AR15" i="41"/>
  <c r="AI12" i="41"/>
  <c r="AH21" i="41"/>
  <c r="BL13" i="39"/>
  <c r="T85" i="40"/>
  <c r="W47" i="40"/>
  <c r="V45" i="40"/>
  <c r="Q33" i="40"/>
  <c r="AB21" i="40"/>
  <c r="AB45" i="41"/>
  <c r="AL85" i="39"/>
  <c r="Z85" i="39"/>
  <c r="K85" i="40"/>
  <c r="AR83" i="40"/>
  <c r="Z83" i="40"/>
  <c r="BF83" i="40" s="1"/>
  <c r="AI82" i="40"/>
  <c r="T53" i="40"/>
  <c r="AF50" i="40"/>
  <c r="AF108" i="40" s="1"/>
  <c r="AF120" i="40" s="1"/>
  <c r="H45" i="40"/>
  <c r="K33" i="40"/>
  <c r="W30" i="40"/>
  <c r="AL10" i="40"/>
  <c r="BJ10" i="40" s="1"/>
  <c r="AK21" i="40"/>
  <c r="AI80" i="41"/>
  <c r="AO79" i="41"/>
  <c r="AL52" i="41"/>
  <c r="AC47" i="41"/>
  <c r="AC105" i="41" s="1"/>
  <c r="O47" i="41"/>
  <c r="O105" i="41" s="1"/>
  <c r="AM45" i="41"/>
  <c r="H45" i="41"/>
  <c r="AL32" i="41"/>
  <c r="AC32" i="41"/>
  <c r="R32" i="41"/>
  <c r="BB32" i="41" s="1"/>
  <c r="R31" i="41"/>
  <c r="BB31" i="41" s="1"/>
  <c r="L30" i="41"/>
  <c r="AI29" i="41"/>
  <c r="AC29" i="41"/>
  <c r="AL27" i="41"/>
  <c r="O23" i="41"/>
  <c r="AS21" i="41"/>
  <c r="L16" i="41"/>
  <c r="AO11" i="41"/>
  <c r="AC11" i="41"/>
  <c r="R11" i="41"/>
  <c r="BB11" i="41" s="1"/>
  <c r="L11" i="41"/>
  <c r="AX10" i="41"/>
  <c r="AV87" i="39"/>
  <c r="G149" i="39" s="1"/>
  <c r="L85" i="39"/>
  <c r="Y29" i="41"/>
  <c r="Z29" i="41" s="1"/>
  <c r="Z29" i="40"/>
  <c r="BF29" i="40" s="1"/>
  <c r="AG21" i="41"/>
  <c r="AN21" i="41"/>
  <c r="AB21" i="41"/>
  <c r="Q21" i="41"/>
  <c r="W23" i="40"/>
  <c r="AV23" i="40" s="1"/>
  <c r="W17" i="40"/>
  <c r="AV17" i="40" s="1"/>
  <c r="AL79" i="41"/>
  <c r="AO50" i="41"/>
  <c r="AO108" i="41" s="1"/>
  <c r="K53" i="41"/>
  <c r="AO48" i="41"/>
  <c r="AO106" i="41" s="1"/>
  <c r="AI48" i="41"/>
  <c r="AI106" i="41" s="1"/>
  <c r="AC48" i="41"/>
  <c r="AC106" i="41" s="1"/>
  <c r="S53" i="41"/>
  <c r="O48" i="41"/>
  <c r="O106" i="41" s="1"/>
  <c r="AO39" i="41"/>
  <c r="AO37" i="41"/>
  <c r="AC37" i="41"/>
  <c r="AL36" i="41"/>
  <c r="AF36" i="41"/>
  <c r="R36" i="41"/>
  <c r="BB36" i="41" s="1"/>
  <c r="AO35" i="41"/>
  <c r="AR34" i="41"/>
  <c r="AP33" i="41"/>
  <c r="Q33" i="41"/>
  <c r="AU28" i="41"/>
  <c r="L26" i="41"/>
  <c r="R25" i="41"/>
  <c r="AR24" i="41"/>
  <c r="AO23" i="41"/>
  <c r="R23" i="41"/>
  <c r="BB23" i="41" s="1"/>
  <c r="AM21" i="41"/>
  <c r="N21" i="41"/>
  <c r="H21" i="41"/>
  <c r="O16" i="41"/>
  <c r="AX15" i="41"/>
  <c r="AU14" i="41"/>
  <c r="AI14" i="41"/>
  <c r="AC14" i="41"/>
  <c r="R14" i="41"/>
  <c r="BB14" i="41" s="1"/>
  <c r="AF11" i="41"/>
  <c r="O85" i="39"/>
  <c r="AF85" i="39"/>
  <c r="AU85" i="39"/>
  <c r="BL37" i="39"/>
  <c r="S85" i="41"/>
  <c r="BJ32" i="39"/>
  <c r="AH45" i="40"/>
  <c r="W39" i="40"/>
  <c r="AN33" i="40"/>
  <c r="N33" i="40"/>
  <c r="V33" i="40"/>
  <c r="AO33" i="40"/>
  <c r="W22" i="40"/>
  <c r="AV22" i="40" s="1"/>
  <c r="AM85" i="41"/>
  <c r="O80" i="41"/>
  <c r="AU51" i="41"/>
  <c r="AU109" i="41" s="1"/>
  <c r="AO51" i="41"/>
  <c r="AO109" i="41" s="1"/>
  <c r="AI51" i="41"/>
  <c r="AI109" i="41" s="1"/>
  <c r="L51" i="41"/>
  <c r="L109" i="41" s="1"/>
  <c r="AR50" i="41"/>
  <c r="AR108" i="41" s="1"/>
  <c r="R50" i="41"/>
  <c r="AF48" i="41"/>
  <c r="AF106" i="41" s="1"/>
  <c r="O40" i="41"/>
  <c r="AI38" i="41"/>
  <c r="W38" i="41"/>
  <c r="L38" i="41"/>
  <c r="AU36" i="41"/>
  <c r="AR30" i="41"/>
  <c r="AL30" i="41"/>
  <c r="AF30" i="41"/>
  <c r="O24" i="41"/>
  <c r="AF20" i="41"/>
  <c r="AL17" i="41"/>
  <c r="Z17" i="41"/>
  <c r="L14" i="41"/>
  <c r="K53" i="40"/>
  <c r="AE45" i="40"/>
  <c r="AH33" i="40"/>
  <c r="W32" i="40"/>
  <c r="W29" i="40"/>
  <c r="W28" i="40"/>
  <c r="AN21" i="40"/>
  <c r="AA85" i="41"/>
  <c r="AA53" i="41"/>
  <c r="AQ45" i="41"/>
  <c r="X45" i="41"/>
  <c r="S45" i="41"/>
  <c r="AJ45" i="41"/>
  <c r="AI40" i="41"/>
  <c r="W39" i="41"/>
  <c r="R35" i="41"/>
  <c r="BB35" i="41" s="1"/>
  <c r="U33" i="41"/>
  <c r="O25" i="41"/>
  <c r="AL24" i="41"/>
  <c r="AF24" i="41"/>
  <c r="Q85" i="40"/>
  <c r="AR84" i="40"/>
  <c r="AL83" i="40"/>
  <c r="H53" i="40"/>
  <c r="H111" i="40" s="1"/>
  <c r="W50" i="41"/>
  <c r="W108" i="41" s="1"/>
  <c r="Z49" i="40"/>
  <c r="AT45" i="40"/>
  <c r="AI44" i="40"/>
  <c r="Z30" i="40"/>
  <c r="BF30" i="40" s="1"/>
  <c r="Z24" i="40"/>
  <c r="BF24" i="40" s="1"/>
  <c r="K85" i="41"/>
  <c r="U53" i="41"/>
  <c r="AN53" i="41"/>
  <c r="AO52" i="41"/>
  <c r="R52" i="41"/>
  <c r="I52" i="41"/>
  <c r="O51" i="41"/>
  <c r="O109" i="41" s="1"/>
  <c r="AL50" i="41"/>
  <c r="AL108" i="41" s="1"/>
  <c r="AI49" i="41"/>
  <c r="AI107" i="41" s="1"/>
  <c r="AU40" i="41"/>
  <c r="AL31" i="41"/>
  <c r="AU26" i="41"/>
  <c r="AU25" i="41"/>
  <c r="AO25" i="41"/>
  <c r="AC25" i="41"/>
  <c r="AU24" i="41"/>
  <c r="AI24" i="41"/>
  <c r="R24" i="41"/>
  <c r="BB24" i="41" s="1"/>
  <c r="O22" i="41"/>
  <c r="AL19" i="41"/>
  <c r="L18" i="41"/>
  <c r="AF14" i="41"/>
  <c r="AQ85" i="41"/>
  <c r="W48" i="41"/>
  <c r="W106" i="41" s="1"/>
  <c r="V33" i="41"/>
  <c r="AU83" i="41"/>
  <c r="BH83" i="41" s="1"/>
  <c r="AT85" i="41"/>
  <c r="AC82" i="41"/>
  <c r="AJ53" i="41"/>
  <c r="AI50" i="41"/>
  <c r="AI108" i="41" s="1"/>
  <c r="AC50" i="41"/>
  <c r="AC108" i="41" s="1"/>
  <c r="L50" i="41"/>
  <c r="L108" i="41" s="1"/>
  <c r="AU47" i="41"/>
  <c r="AU105" i="41" s="1"/>
  <c r="AT45" i="41"/>
  <c r="AR42" i="41"/>
  <c r="AR40" i="41"/>
  <c r="AI39" i="41"/>
  <c r="AC39" i="41"/>
  <c r="AR38" i="41"/>
  <c r="AI36" i="41"/>
  <c r="AR35" i="41"/>
  <c r="J33" i="41"/>
  <c r="N33" i="41"/>
  <c r="Z23" i="41"/>
  <c r="W23" i="41"/>
  <c r="AF22" i="41"/>
  <c r="W22" i="41"/>
  <c r="L20" i="41"/>
  <c r="W19" i="41"/>
  <c r="L19" i="41"/>
  <c r="AC18" i="41"/>
  <c r="W18" i="41"/>
  <c r="AI15" i="41"/>
  <c r="AC15" i="41"/>
  <c r="W15" i="41"/>
  <c r="AR13" i="41"/>
  <c r="AL13" i="41"/>
  <c r="L13" i="41"/>
  <c r="R12" i="41"/>
  <c r="BB12" i="41" s="1"/>
  <c r="O10" i="41"/>
  <c r="W81" i="41"/>
  <c r="P45" i="41"/>
  <c r="AF38" i="41"/>
  <c r="AL37" i="41"/>
  <c r="W36" i="41"/>
  <c r="AL35" i="41"/>
  <c r="AF35" i="41"/>
  <c r="AD33" i="41"/>
  <c r="AB33" i="41"/>
  <c r="AO32" i="41"/>
  <c r="Z32" i="41"/>
  <c r="I32" i="41"/>
  <c r="AR31" i="41"/>
  <c r="AI30" i="41"/>
  <c r="O30" i="41"/>
  <c r="AR29" i="41"/>
  <c r="AO28" i="41"/>
  <c r="AI28" i="41"/>
  <c r="AF18" i="41"/>
  <c r="W17" i="41"/>
  <c r="AL15" i="41"/>
  <c r="Z15" i="41"/>
  <c r="W12" i="41"/>
  <c r="R84" i="41"/>
  <c r="BB84" i="41" s="1"/>
  <c r="I84" i="41"/>
  <c r="R83" i="41"/>
  <c r="L83" i="41"/>
  <c r="L82" i="41"/>
  <c r="AC81" i="41"/>
  <c r="AU80" i="41"/>
  <c r="BH80" i="41" s="1"/>
  <c r="AR79" i="41"/>
  <c r="AI79" i="41"/>
  <c r="AC79" i="41"/>
  <c r="AT53" i="41"/>
  <c r="AK53" i="41"/>
  <c r="L52" i="41"/>
  <c r="AR49" i="41"/>
  <c r="AR107" i="41" s="1"/>
  <c r="AF47" i="41"/>
  <c r="AF105" i="41" s="1"/>
  <c r="R47" i="41"/>
  <c r="K45" i="41"/>
  <c r="N45" i="41"/>
  <c r="AR44" i="41"/>
  <c r="AL44" i="41"/>
  <c r="W44" i="41"/>
  <c r="AN45" i="41"/>
  <c r="AF43" i="41"/>
  <c r="R43" i="41"/>
  <c r="BB43" i="41" s="1"/>
  <c r="L43" i="41"/>
  <c r="AF41" i="41"/>
  <c r="R41" i="41"/>
  <c r="BB41" i="41" s="1"/>
  <c r="AC40" i="41"/>
  <c r="R37" i="41"/>
  <c r="BB37" i="41" s="1"/>
  <c r="O36" i="41"/>
  <c r="AC35" i="41"/>
  <c r="AO34" i="41"/>
  <c r="AI34" i="41"/>
  <c r="AN33" i="41"/>
  <c r="AU32" i="41"/>
  <c r="AC31" i="41"/>
  <c r="AC30" i="41"/>
  <c r="R29" i="41"/>
  <c r="BB29" i="41" s="1"/>
  <c r="L29" i="41"/>
  <c r="O28" i="41"/>
  <c r="AF27" i="41"/>
  <c r="W27" i="41"/>
  <c r="AO26" i="41"/>
  <c r="AI26" i="41"/>
  <c r="R30" i="41"/>
  <c r="BB30" i="41" s="1"/>
  <c r="AO29" i="41"/>
  <c r="AF28" i="41"/>
  <c r="Z28" i="41"/>
  <c r="AU27" i="41"/>
  <c r="AO27" i="41"/>
  <c r="Z27" i="41"/>
  <c r="AL25" i="41"/>
  <c r="AF25" i="41"/>
  <c r="AC24" i="41"/>
  <c r="W24" i="41"/>
  <c r="AI22" i="41"/>
  <c r="AC22" i="41"/>
  <c r="R22" i="41"/>
  <c r="BB22" i="41" s="1"/>
  <c r="AJ21" i="41"/>
  <c r="AA21" i="41"/>
  <c r="AL20" i="41"/>
  <c r="W20" i="41"/>
  <c r="I20" i="41"/>
  <c r="R18" i="41"/>
  <c r="BB18" i="41" s="1"/>
  <c r="AL16" i="41"/>
  <c r="W16" i="41"/>
  <c r="AL14" i="41"/>
  <c r="W14" i="41"/>
  <c r="AI13" i="41"/>
  <c r="AC13" i="41"/>
  <c r="AU12" i="41"/>
  <c r="Z10" i="41"/>
  <c r="AL53" i="40"/>
  <c r="AL111" i="40" s="1"/>
  <c r="AU33" i="40"/>
  <c r="AC33" i="40"/>
  <c r="AH85" i="40"/>
  <c r="AB85" i="40"/>
  <c r="AI84" i="40"/>
  <c r="BH84" i="40" s="1"/>
  <c r="AH84" i="41"/>
  <c r="AH85" i="41" s="1"/>
  <c r="Z84" i="40"/>
  <c r="BF84" i="40" s="1"/>
  <c r="AR82" i="40"/>
  <c r="AL82" i="40"/>
  <c r="AF82" i="40"/>
  <c r="BD82" i="40" s="1"/>
  <c r="Z82" i="40"/>
  <c r="BF82" i="40" s="1"/>
  <c r="AL81" i="40"/>
  <c r="AK81" i="41"/>
  <c r="AL81" i="41" s="1"/>
  <c r="AC85" i="40"/>
  <c r="Q53" i="40"/>
  <c r="AR52" i="40"/>
  <c r="AR110" i="40" s="1"/>
  <c r="AR122" i="40" s="1"/>
  <c r="AF52" i="40"/>
  <c r="AF110" i="40" s="1"/>
  <c r="AF122" i="40" s="1"/>
  <c r="Z52" i="40"/>
  <c r="Z110" i="40" s="1"/>
  <c r="Z122" i="40" s="1"/>
  <c r="AR51" i="41"/>
  <c r="AR109" i="41" s="1"/>
  <c r="W50" i="40"/>
  <c r="W108" i="40" s="1"/>
  <c r="W120" i="40" s="1"/>
  <c r="AN45" i="40"/>
  <c r="AB45" i="40"/>
  <c r="N45" i="40"/>
  <c r="AI43" i="40"/>
  <c r="Z43" i="40"/>
  <c r="BF43" i="40" s="1"/>
  <c r="Y43" i="41"/>
  <c r="Z43" i="41" s="1"/>
  <c r="AI42" i="40"/>
  <c r="AH42" i="41"/>
  <c r="AI42" i="41" s="1"/>
  <c r="AL41" i="40"/>
  <c r="AK41" i="41"/>
  <c r="AL41" i="41" s="1"/>
  <c r="Z39" i="40"/>
  <c r="BF39" i="40" s="1"/>
  <c r="Y39" i="41"/>
  <c r="AX39" i="41" s="1"/>
  <c r="Z37" i="40"/>
  <c r="BF37" i="40" s="1"/>
  <c r="Y37" i="41"/>
  <c r="AX37" i="41" s="1"/>
  <c r="Q45" i="40"/>
  <c r="K45" i="40"/>
  <c r="Z35" i="40"/>
  <c r="BF35" i="40" s="1"/>
  <c r="Y35" i="41"/>
  <c r="Z35" i="41" s="1"/>
  <c r="H33" i="40"/>
  <c r="W31" i="40"/>
  <c r="T25" i="41"/>
  <c r="W25" i="41" s="1"/>
  <c r="W25" i="40"/>
  <c r="V21" i="40"/>
  <c r="AL80" i="41"/>
  <c r="AF84" i="40"/>
  <c r="BD84" i="40" s="1"/>
  <c r="AI83" i="40"/>
  <c r="BH83" i="40" s="1"/>
  <c r="AE85" i="41"/>
  <c r="AI81" i="40"/>
  <c r="BH81" i="40" s="1"/>
  <c r="Z80" i="40"/>
  <c r="BF80" i="40" s="1"/>
  <c r="N53" i="40"/>
  <c r="N111" i="40" s="1"/>
  <c r="W49" i="40"/>
  <c r="T49" i="41"/>
  <c r="T107" i="41" s="1"/>
  <c r="AK45" i="40"/>
  <c r="Y45" i="40"/>
  <c r="AF44" i="40"/>
  <c r="Z44" i="40"/>
  <c r="W43" i="40"/>
  <c r="Z41" i="40"/>
  <c r="Y41" i="41"/>
  <c r="Z41" i="41" s="1"/>
  <c r="AL40" i="40"/>
  <c r="AK40" i="41"/>
  <c r="AL40" i="41" s="1"/>
  <c r="Z40" i="40"/>
  <c r="Y40" i="41"/>
  <c r="Z40" i="41" s="1"/>
  <c r="Z38" i="40"/>
  <c r="BF38" i="40" s="1"/>
  <c r="W37" i="40"/>
  <c r="AV37" i="40" s="1"/>
  <c r="BR37" i="41" s="1"/>
  <c r="G37" i="41" s="1"/>
  <c r="Z36" i="40"/>
  <c r="BF36" i="40" s="1"/>
  <c r="Y36" i="41"/>
  <c r="Z36" i="41" s="1"/>
  <c r="AL33" i="40"/>
  <c r="AF32" i="40"/>
  <c r="BF32" i="40" s="1"/>
  <c r="AE32" i="41"/>
  <c r="AE33" i="41" s="1"/>
  <c r="AI31" i="40"/>
  <c r="AH31" i="41"/>
  <c r="AH33" i="41" s="1"/>
  <c r="Z31" i="40"/>
  <c r="Y21" i="40"/>
  <c r="AL83" i="41"/>
  <c r="W84" i="40"/>
  <c r="V84" i="41"/>
  <c r="W83" i="40"/>
  <c r="T83" i="41"/>
  <c r="W83" i="41" s="1"/>
  <c r="Z81" i="40"/>
  <c r="BF81" i="40" s="1"/>
  <c r="Y81" i="41"/>
  <c r="Y85" i="41" s="1"/>
  <c r="W51" i="40"/>
  <c r="W109" i="40" s="1"/>
  <c r="W121" i="40" s="1"/>
  <c r="T51" i="41"/>
  <c r="T109" i="41" s="1"/>
  <c r="AK53" i="40"/>
  <c r="AK111" i="40" s="1"/>
  <c r="Y53" i="40"/>
  <c r="Y111" i="40" s="1"/>
  <c r="Y47" i="41"/>
  <c r="Y105" i="41" s="1"/>
  <c r="Z44" i="41"/>
  <c r="AX44" i="41"/>
  <c r="AL42" i="40"/>
  <c r="W42" i="41"/>
  <c r="W41" i="40"/>
  <c r="V41" i="41"/>
  <c r="V45" i="41" s="1"/>
  <c r="AF31" i="40"/>
  <c r="AR84" i="41"/>
  <c r="Z83" i="41"/>
  <c r="AR82" i="41"/>
  <c r="W82" i="40"/>
  <c r="T82" i="41"/>
  <c r="W82" i="41" s="1"/>
  <c r="W80" i="40"/>
  <c r="V80" i="41"/>
  <c r="W79" i="40"/>
  <c r="V79" i="41"/>
  <c r="W52" i="40"/>
  <c r="W110" i="40" s="1"/>
  <c r="W122" i="40" s="1"/>
  <c r="T52" i="41"/>
  <c r="T110" i="41" s="1"/>
  <c r="AF50" i="41"/>
  <c r="AF108" i="41" s="1"/>
  <c r="AL43" i="40"/>
  <c r="AK43" i="41"/>
  <c r="AL43" i="41" s="1"/>
  <c r="W40" i="40"/>
  <c r="T40" i="41"/>
  <c r="Z34" i="40"/>
  <c r="BF34" i="40" s="1"/>
  <c r="Y34" i="41"/>
  <c r="Z34" i="41" s="1"/>
  <c r="AR32" i="40"/>
  <c r="AQ32" i="41"/>
  <c r="AT21" i="40"/>
  <c r="AH21" i="40"/>
  <c r="AF82" i="41"/>
  <c r="Z79" i="41"/>
  <c r="Z52" i="41"/>
  <c r="AQ21" i="41"/>
  <c r="J85" i="41"/>
  <c r="AC84" i="41"/>
  <c r="Q85" i="41"/>
  <c r="AR83" i="41"/>
  <c r="R82" i="41"/>
  <c r="H53" i="41"/>
  <c r="AH53" i="41"/>
  <c r="AU52" i="41"/>
  <c r="AL49" i="41"/>
  <c r="AL107" i="41" s="1"/>
  <c r="AR48" i="41"/>
  <c r="AR106" i="41" s="1"/>
  <c r="AA45" i="41"/>
  <c r="W18" i="40"/>
  <c r="W10" i="40"/>
  <c r="U85" i="41"/>
  <c r="AF83" i="41"/>
  <c r="AL82" i="41"/>
  <c r="Z51" i="41"/>
  <c r="Z109" i="41" s="1"/>
  <c r="AE45" i="41"/>
  <c r="AQ21" i="40"/>
  <c r="AE21" i="40"/>
  <c r="T21" i="40"/>
  <c r="AR19" i="40"/>
  <c r="Z19" i="40"/>
  <c r="AR18" i="40"/>
  <c r="Z18" i="40"/>
  <c r="BF18" i="40" s="1"/>
  <c r="Z13" i="40"/>
  <c r="BF13" i="40" s="1"/>
  <c r="AX13" i="41"/>
  <c r="T21" i="41"/>
  <c r="AL84" i="41"/>
  <c r="AO83" i="41"/>
  <c r="AU82" i="41"/>
  <c r="BH82" i="41" s="1"/>
  <c r="Z82" i="41"/>
  <c r="O82" i="41"/>
  <c r="AI81" i="41"/>
  <c r="Z80" i="41"/>
  <c r="AI52" i="41"/>
  <c r="AU50" i="41"/>
  <c r="AU108" i="41" s="1"/>
  <c r="L49" i="41"/>
  <c r="L107" i="41" s="1"/>
  <c r="Z19" i="41"/>
  <c r="AX19" i="41"/>
  <c r="W15" i="40"/>
  <c r="AV15" i="40" s="1"/>
  <c r="Z13" i="41"/>
  <c r="Y21" i="41"/>
  <c r="W12" i="40"/>
  <c r="AV12" i="40" s="1"/>
  <c r="AR11" i="40"/>
  <c r="BJ11" i="40" s="1"/>
  <c r="AU84" i="41"/>
  <c r="BH84" i="41" s="1"/>
  <c r="Z84" i="41"/>
  <c r="AC83" i="41"/>
  <c r="AI82" i="41"/>
  <c r="AR81" i="41"/>
  <c r="R81" i="41"/>
  <c r="BB81" i="41" s="1"/>
  <c r="L81" i="41"/>
  <c r="AO80" i="41"/>
  <c r="AU79" i="41"/>
  <c r="BH79" i="41" s="1"/>
  <c r="AF79" i="41"/>
  <c r="X53" i="41"/>
  <c r="Q53" i="41"/>
  <c r="AL51" i="41"/>
  <c r="AL109" i="41" s="1"/>
  <c r="AC51" i="41"/>
  <c r="AC109" i="41" s="1"/>
  <c r="R51" i="41"/>
  <c r="R109" i="41" s="1"/>
  <c r="AO47" i="41"/>
  <c r="AO105" i="41" s="1"/>
  <c r="AI47" i="41"/>
  <c r="AI105" i="41" s="1"/>
  <c r="AU49" i="41"/>
  <c r="AU107" i="41" s="1"/>
  <c r="AO49" i="41"/>
  <c r="AO107" i="41" s="1"/>
  <c r="AU48" i="41"/>
  <c r="AU106" i="41" s="1"/>
  <c r="R48" i="41"/>
  <c r="AR47" i="41"/>
  <c r="AR105" i="41" s="1"/>
  <c r="AL47" i="41"/>
  <c r="AL105" i="41" s="1"/>
  <c r="L47" i="41"/>
  <c r="L105" i="41" s="1"/>
  <c r="AU44" i="41"/>
  <c r="AO43" i="41"/>
  <c r="AU42" i="41"/>
  <c r="AO42" i="41"/>
  <c r="AU41" i="41"/>
  <c r="O41" i="41"/>
  <c r="AO40" i="41"/>
  <c r="AU39" i="41"/>
  <c r="O39" i="41"/>
  <c r="AO38" i="41"/>
  <c r="AU37" i="41"/>
  <c r="O37" i="41"/>
  <c r="L35" i="41"/>
  <c r="AU34" i="41"/>
  <c r="AL34" i="41"/>
  <c r="AF34" i="41"/>
  <c r="R34" i="41"/>
  <c r="BB34" i="41" s="1"/>
  <c r="L34" i="41"/>
  <c r="AT33" i="41"/>
  <c r="K33" i="41"/>
  <c r="O50" i="41"/>
  <c r="O108" i="41" s="1"/>
  <c r="AC49" i="41"/>
  <c r="AC107" i="41" s="1"/>
  <c r="R49" i="41"/>
  <c r="R107" i="41" s="1"/>
  <c r="AI44" i="41"/>
  <c r="R44" i="41"/>
  <c r="BB44" i="41" s="1"/>
  <c r="AR43" i="41"/>
  <c r="AC43" i="41"/>
  <c r="AC42" i="41"/>
  <c r="R42" i="41"/>
  <c r="BB42" i="41" s="1"/>
  <c r="AR41" i="41"/>
  <c r="AI41" i="41"/>
  <c r="L41" i="41"/>
  <c r="R40" i="41"/>
  <c r="AR39" i="41"/>
  <c r="L39" i="41"/>
  <c r="AL38" i="41"/>
  <c r="AC38" i="41"/>
  <c r="R38" i="41"/>
  <c r="BB38" i="41" s="1"/>
  <c r="AR37" i="41"/>
  <c r="AI37" i="41"/>
  <c r="L37" i="41"/>
  <c r="AR36" i="41"/>
  <c r="AC36" i="41"/>
  <c r="L36" i="41"/>
  <c r="AU35" i="41"/>
  <c r="W34" i="41"/>
  <c r="AS33" i="41"/>
  <c r="W32" i="41"/>
  <c r="AX38" i="41"/>
  <c r="AF37" i="41"/>
  <c r="W37" i="41"/>
  <c r="S33" i="41"/>
  <c r="Z31" i="41"/>
  <c r="AX11" i="41"/>
  <c r="AF44" i="41"/>
  <c r="AF42" i="41"/>
  <c r="L42" i="41"/>
  <c r="AF40" i="41"/>
  <c r="L40" i="41"/>
  <c r="AL39" i="41"/>
  <c r="W31" i="41"/>
  <c r="L31" i="41"/>
  <c r="AO30" i="41"/>
  <c r="Z30" i="41"/>
  <c r="AU29" i="41"/>
  <c r="AF29" i="41"/>
  <c r="AX27" i="41"/>
  <c r="O27" i="41"/>
  <c r="AL26" i="41"/>
  <c r="AC26" i="41"/>
  <c r="R26" i="41"/>
  <c r="BB26" i="41" s="1"/>
  <c r="AR25" i="41"/>
  <c r="AI25" i="41"/>
  <c r="AX24" i="41"/>
  <c r="AI23" i="41"/>
  <c r="AC23" i="41"/>
  <c r="AX22" i="41"/>
  <c r="AO22" i="41"/>
  <c r="AE21" i="41"/>
  <c r="AU19" i="41"/>
  <c r="O19" i="41"/>
  <c r="AU17" i="41"/>
  <c r="O17" i="41"/>
  <c r="AU15" i="41"/>
  <c r="AU13" i="41"/>
  <c r="O13" i="41"/>
  <c r="AR12" i="41"/>
  <c r="AC12" i="41"/>
  <c r="AI11" i="41"/>
  <c r="AL10" i="41"/>
  <c r="AF10" i="41"/>
  <c r="R10" i="41"/>
  <c r="L10" i="41"/>
  <c r="AX30" i="41"/>
  <c r="W26" i="41"/>
  <c r="AX23" i="41"/>
  <c r="AR22" i="41"/>
  <c r="AP21" i="41"/>
  <c r="AR20" i="41"/>
  <c r="R19" i="41"/>
  <c r="BB19" i="41" s="1"/>
  <c r="R17" i="41"/>
  <c r="BB17" i="41" s="1"/>
  <c r="AR16" i="41"/>
  <c r="R15" i="41"/>
  <c r="BB15" i="41" s="1"/>
  <c r="AR14" i="41"/>
  <c r="R13" i="41"/>
  <c r="BB13" i="41" s="1"/>
  <c r="AF12" i="41"/>
  <c r="L12" i="41"/>
  <c r="AR11" i="41"/>
  <c r="AL11" i="41"/>
  <c r="W11" i="41"/>
  <c r="AX28" i="41"/>
  <c r="AR19" i="41"/>
  <c r="W13" i="41"/>
  <c r="AU31" i="41"/>
  <c r="AF31" i="41"/>
  <c r="O29" i="41"/>
  <c r="AL28" i="41"/>
  <c r="AC28" i="41"/>
  <c r="R28" i="41"/>
  <c r="BB28" i="41" s="1"/>
  <c r="AR27" i="41"/>
  <c r="AI27" i="41"/>
  <c r="AX26" i="41"/>
  <c r="L25" i="41"/>
  <c r="AO24" i="41"/>
  <c r="Z24" i="41"/>
  <c r="AU23" i="41"/>
  <c r="Z22" i="41"/>
  <c r="P21" i="41"/>
  <c r="Z20" i="41"/>
  <c r="AF19" i="41"/>
  <c r="Z18" i="41"/>
  <c r="AF17" i="41"/>
  <c r="Z16" i="41"/>
  <c r="AF15" i="41"/>
  <c r="L15" i="41"/>
  <c r="Z14" i="41"/>
  <c r="AF13" i="41"/>
  <c r="AU11" i="41"/>
  <c r="AC10" i="41"/>
  <c r="AS85" i="41"/>
  <c r="AG85" i="41"/>
  <c r="O81" i="41"/>
  <c r="AC80" i="41"/>
  <c r="O79" i="41"/>
  <c r="AN85" i="41"/>
  <c r="AJ85" i="41"/>
  <c r="AB85" i="41"/>
  <c r="X85" i="41"/>
  <c r="P85" i="41"/>
  <c r="H85" i="41"/>
  <c r="L79" i="41"/>
  <c r="AP53" i="41"/>
  <c r="AD53" i="41"/>
  <c r="N53" i="41"/>
  <c r="J53" i="41"/>
  <c r="AS53" i="41"/>
  <c r="AG53" i="41"/>
  <c r="Z50" i="41"/>
  <c r="Z108" i="41" s="1"/>
  <c r="L48" i="41"/>
  <c r="L106" i="41" s="1"/>
  <c r="AF49" i="41"/>
  <c r="AF107" i="41" s="1"/>
  <c r="AL48" i="41"/>
  <c r="AL106" i="41" s="1"/>
  <c r="AP45" i="41"/>
  <c r="AD45" i="41"/>
  <c r="J45" i="41"/>
  <c r="AI35" i="41"/>
  <c r="W35" i="41"/>
  <c r="AS45" i="41"/>
  <c r="AG45" i="41"/>
  <c r="U45" i="41"/>
  <c r="Q45" i="41"/>
  <c r="X33" i="41"/>
  <c r="AO36" i="41"/>
  <c r="O35" i="41"/>
  <c r="AC34" i="41"/>
  <c r="H33" i="41"/>
  <c r="AJ33" i="41"/>
  <c r="P33" i="41"/>
  <c r="AM33" i="41"/>
  <c r="AA33" i="41"/>
  <c r="AR23" i="41"/>
  <c r="AL23" i="41"/>
  <c r="L23" i="41"/>
  <c r="AF23" i="41"/>
  <c r="AX20" i="41"/>
  <c r="AO20" i="41"/>
  <c r="AX18" i="41"/>
  <c r="AO18" i="41"/>
  <c r="AX16" i="41"/>
  <c r="AO16" i="41"/>
  <c r="AX14" i="41"/>
  <c r="AO14" i="41"/>
  <c r="AX12" i="41"/>
  <c r="AO12" i="41"/>
  <c r="AO85" i="40"/>
  <c r="O85" i="40"/>
  <c r="AU85" i="40"/>
  <c r="I85" i="40"/>
  <c r="AN85" i="40"/>
  <c r="H85" i="40"/>
  <c r="AT85" i="40"/>
  <c r="V85" i="40"/>
  <c r="N85" i="40"/>
  <c r="AL79" i="40"/>
  <c r="BH79" i="40" s="1"/>
  <c r="AK85" i="40"/>
  <c r="R85" i="40"/>
  <c r="L85" i="40"/>
  <c r="O53" i="40"/>
  <c r="AC45" i="40"/>
  <c r="L45" i="40"/>
  <c r="AR79" i="40"/>
  <c r="AQ85" i="40"/>
  <c r="Z79" i="40"/>
  <c r="BF79" i="40" s="1"/>
  <c r="Y85" i="40"/>
  <c r="AU53" i="40"/>
  <c r="AU111" i="40" s="1"/>
  <c r="AT53" i="40"/>
  <c r="AT111" i="40" s="1"/>
  <c r="AI53" i="40"/>
  <c r="AI111" i="40" s="1"/>
  <c r="AH53" i="40"/>
  <c r="L53" i="40"/>
  <c r="R45" i="40"/>
  <c r="AR45" i="40"/>
  <c r="I53" i="40"/>
  <c r="I45" i="40"/>
  <c r="AF79" i="40"/>
  <c r="BD79" i="40" s="1"/>
  <c r="AE85" i="40"/>
  <c r="AO53" i="40"/>
  <c r="AO111" i="40" s="1"/>
  <c r="AN53" i="40"/>
  <c r="AC53" i="40"/>
  <c r="AB53" i="40"/>
  <c r="AQ53" i="40"/>
  <c r="AQ111" i="40" s="1"/>
  <c r="AE53" i="40"/>
  <c r="AE111" i="40" s="1"/>
  <c r="R53" i="40"/>
  <c r="R111" i="40" s="1"/>
  <c r="AU45" i="40"/>
  <c r="O45" i="40"/>
  <c r="AO45" i="40"/>
  <c r="W42" i="40"/>
  <c r="W34" i="40"/>
  <c r="L33" i="40"/>
  <c r="V53" i="40"/>
  <c r="V111" i="40" s="1"/>
  <c r="W38" i="40"/>
  <c r="T33" i="40"/>
  <c r="R33" i="40"/>
  <c r="AQ33" i="40"/>
  <c r="AK33" i="40"/>
  <c r="AE33" i="40"/>
  <c r="Y33" i="40"/>
  <c r="L21" i="40"/>
  <c r="AO21" i="40"/>
  <c r="AC21" i="40"/>
  <c r="O33" i="40"/>
  <c r="I21" i="40"/>
  <c r="R21" i="40"/>
  <c r="AU21" i="40"/>
  <c r="AI21" i="40"/>
  <c r="W27" i="40"/>
  <c r="O21" i="40"/>
  <c r="AF21" i="40"/>
  <c r="W20" i="40"/>
  <c r="AV20" i="40" s="1"/>
  <c r="N21" i="40"/>
  <c r="H21" i="40"/>
  <c r="H78" i="40" s="1"/>
  <c r="Q21" i="40"/>
  <c r="K21" i="40"/>
  <c r="BB85" i="39"/>
  <c r="M147" i="39" s="1"/>
  <c r="AI85" i="39"/>
  <c r="I85" i="39"/>
  <c r="I147" i="39"/>
  <c r="AC85" i="39"/>
  <c r="BL52" i="39"/>
  <c r="BL110" i="39" s="1"/>
  <c r="BL48" i="39"/>
  <c r="BL106" i="39" s="1"/>
  <c r="BJ49" i="39"/>
  <c r="BJ107" i="39" s="1"/>
  <c r="BL32" i="39"/>
  <c r="BJ41" i="39"/>
  <c r="BL39" i="39"/>
  <c r="BL38" i="39"/>
  <c r="BJ37" i="39"/>
  <c r="BN37" i="39" s="1"/>
  <c r="BJ30" i="39"/>
  <c r="BL29" i="39"/>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L14" i="21"/>
  <c r="L13" i="21"/>
  <c r="L12" i="21"/>
  <c r="L11" i="21"/>
  <c r="L10" i="21"/>
  <c r="L9" i="21"/>
  <c r="L8" i="21"/>
  <c r="AD31" i="46" l="1"/>
  <c r="AF31" i="46" s="1"/>
  <c r="BD31" i="46" s="1"/>
  <c r="BL31" i="46" s="1"/>
  <c r="J24" i="46"/>
  <c r="L24" i="46" s="1"/>
  <c r="BF30" i="46"/>
  <c r="U30" i="46"/>
  <c r="AZ23" i="46"/>
  <c r="J31" i="46"/>
  <c r="L31" i="46" s="1"/>
  <c r="M31" i="46"/>
  <c r="O31" i="46" s="1"/>
  <c r="AZ32" i="46"/>
  <c r="BJ32" i="46" s="1"/>
  <c r="BF24" i="46"/>
  <c r="U24" i="46"/>
  <c r="J30" i="46"/>
  <c r="L30" i="46" s="1"/>
  <c r="L25" i="46"/>
  <c r="J25" i="46"/>
  <c r="P25" i="46"/>
  <c r="R25" i="46" s="1"/>
  <c r="AZ27" i="46"/>
  <c r="BJ27" i="46" s="1"/>
  <c r="P31" i="46"/>
  <c r="R31" i="46" s="1"/>
  <c r="BB31" i="46" s="1"/>
  <c r="AZ26" i="46"/>
  <c r="BJ26" i="46" s="1"/>
  <c r="AF24" i="46"/>
  <c r="AD24" i="46"/>
  <c r="M24" i="46"/>
  <c r="O24" i="46" s="1"/>
  <c r="O30" i="46"/>
  <c r="M30" i="46"/>
  <c r="P30" i="46"/>
  <c r="R30" i="46" s="1"/>
  <c r="BB30" i="46" s="1"/>
  <c r="BF25" i="46"/>
  <c r="U25" i="46"/>
  <c r="BF31" i="46"/>
  <c r="U31" i="46"/>
  <c r="R24" i="46"/>
  <c r="P24" i="46"/>
  <c r="AD30" i="46"/>
  <c r="AF30" i="46" s="1"/>
  <c r="BD30" i="46" s="1"/>
  <c r="BL30" i="46" s="1"/>
  <c r="AF25" i="46"/>
  <c r="AD25" i="46"/>
  <c r="BD32" i="46"/>
  <c r="BL32" i="46" s="1"/>
  <c r="M25" i="46"/>
  <c r="O25" i="46" s="1"/>
  <c r="AZ17" i="46"/>
  <c r="BJ17" i="46" s="1"/>
  <c r="P18" i="46"/>
  <c r="R18" i="46" s="1"/>
  <c r="BF13" i="46"/>
  <c r="U13" i="46"/>
  <c r="AZ16" i="46"/>
  <c r="AZ14" i="46"/>
  <c r="BJ14" i="46" s="1"/>
  <c r="AF18" i="46"/>
  <c r="AD18" i="46"/>
  <c r="M13" i="46"/>
  <c r="O13" i="46" s="1"/>
  <c r="R13" i="46"/>
  <c r="P13" i="46"/>
  <c r="P21" i="46" s="1"/>
  <c r="AD19" i="46"/>
  <c r="AF19" i="46" s="1"/>
  <c r="AZ12" i="46"/>
  <c r="BJ12" i="46" s="1"/>
  <c r="J18" i="46"/>
  <c r="L18" i="46" s="1"/>
  <c r="L21" i="46" s="1"/>
  <c r="AF13" i="46"/>
  <c r="AD13" i="46"/>
  <c r="AZ15" i="46"/>
  <c r="BF19" i="46"/>
  <c r="U19" i="46"/>
  <c r="L19" i="46"/>
  <c r="J19" i="46"/>
  <c r="AZ11" i="46"/>
  <c r="BF18" i="46"/>
  <c r="U18" i="46"/>
  <c r="M18" i="46"/>
  <c r="O18" i="46" s="1"/>
  <c r="L13" i="46"/>
  <c r="J13" i="46"/>
  <c r="J21" i="46" s="1"/>
  <c r="M19" i="46"/>
  <c r="O19" i="46" s="1"/>
  <c r="R19" i="46"/>
  <c r="P19" i="46"/>
  <c r="AF11" i="46"/>
  <c r="BD11" i="46" s="1"/>
  <c r="BL11" i="46" s="1"/>
  <c r="M105" i="46"/>
  <c r="M111" i="46" s="1"/>
  <c r="M53" i="46"/>
  <c r="AD105" i="46"/>
  <c r="AD111" i="46" s="1"/>
  <c r="AD53" i="46"/>
  <c r="P105" i="46"/>
  <c r="P111" i="46" s="1"/>
  <c r="P53" i="46"/>
  <c r="G53" i="46"/>
  <c r="G105" i="46"/>
  <c r="G111" i="46" s="1"/>
  <c r="J105" i="46"/>
  <c r="J111" i="46" s="1"/>
  <c r="J53" i="46"/>
  <c r="U53" i="46"/>
  <c r="U105" i="46"/>
  <c r="U111" i="46" s="1"/>
  <c r="S105" i="46"/>
  <c r="S111" i="46" s="1"/>
  <c r="S53" i="46"/>
  <c r="J28" i="46"/>
  <c r="J29" i="46"/>
  <c r="L29" i="46" s="1"/>
  <c r="G33" i="46"/>
  <c r="G46" i="46" s="1"/>
  <c r="G78" i="46" s="1"/>
  <c r="M28" i="46"/>
  <c r="M29" i="46"/>
  <c r="O29" i="46" s="1"/>
  <c r="S28" i="46"/>
  <c r="S33" i="46" s="1"/>
  <c r="S46" i="46" s="1"/>
  <c r="S78" i="46" s="1"/>
  <c r="BF28" i="46"/>
  <c r="U28" i="46"/>
  <c r="AD29" i="46"/>
  <c r="AF29" i="46" s="1"/>
  <c r="BD29" i="46" s="1"/>
  <c r="P29" i="46"/>
  <c r="R29" i="46" s="1"/>
  <c r="BB29" i="46" s="1"/>
  <c r="AD28" i="46"/>
  <c r="R28" i="46"/>
  <c r="P28" i="46"/>
  <c r="BF29" i="46"/>
  <c r="U29" i="46"/>
  <c r="AZ123" i="46"/>
  <c r="K152" i="46" s="1"/>
  <c r="AG152" i="46" s="1"/>
  <c r="AG150" i="46"/>
  <c r="BJ16" i="46"/>
  <c r="AE142" i="46"/>
  <c r="AX79" i="41"/>
  <c r="BD79" i="41"/>
  <c r="W84" i="41"/>
  <c r="BD84" i="41"/>
  <c r="BF80" i="41"/>
  <c r="BH82" i="40"/>
  <c r="BF83" i="41"/>
  <c r="BD83" i="41"/>
  <c r="BL83" i="41" s="1"/>
  <c r="BF81" i="41"/>
  <c r="BF82" i="41"/>
  <c r="BB82" i="41"/>
  <c r="W80" i="41"/>
  <c r="BD80" i="41"/>
  <c r="BL80" i="41" s="1"/>
  <c r="BF79" i="41"/>
  <c r="BB80" i="41"/>
  <c r="BD82" i="41"/>
  <c r="BL82" i="41" s="1"/>
  <c r="BB83" i="41"/>
  <c r="BB79" i="41"/>
  <c r="AI150" i="46"/>
  <c r="AE150" i="46"/>
  <c r="AK150" i="46"/>
  <c r="AG144" i="46"/>
  <c r="AK144" i="46"/>
  <c r="AE144" i="46"/>
  <c r="AI144" i="46"/>
  <c r="AU78" i="40"/>
  <c r="W110" i="41"/>
  <c r="AF51" i="41"/>
  <c r="AF109" i="41" s="1"/>
  <c r="AQ53" i="41"/>
  <c r="AF52" i="41"/>
  <c r="BD52" i="41" s="1"/>
  <c r="BD110" i="41" s="1"/>
  <c r="Y111" i="41"/>
  <c r="W47" i="41"/>
  <c r="W105" i="41" s="1"/>
  <c r="V53" i="41"/>
  <c r="AX50" i="41"/>
  <c r="AX108" i="41" s="1"/>
  <c r="AE53" i="41"/>
  <c r="AE86" i="41" s="1"/>
  <c r="AC78" i="40"/>
  <c r="BD86" i="45"/>
  <c r="BD111" i="45"/>
  <c r="F16" i="44" s="1"/>
  <c r="BT108" i="46"/>
  <c r="BV108" i="46"/>
  <c r="BU108" i="46"/>
  <c r="BS108" i="46"/>
  <c r="BW108" i="46"/>
  <c r="BR108" i="46"/>
  <c r="BX108" i="46"/>
  <c r="BR105" i="46"/>
  <c r="BV105" i="46"/>
  <c r="BW105" i="46"/>
  <c r="BS105" i="46"/>
  <c r="BX105" i="46"/>
  <c r="BU105" i="46"/>
  <c r="BT105" i="46"/>
  <c r="E17" i="44"/>
  <c r="BJ52" i="39"/>
  <c r="BJ110" i="39" s="1"/>
  <c r="AZ110" i="39"/>
  <c r="BN110" i="39" s="1"/>
  <c r="J18" i="44"/>
  <c r="BU106" i="46"/>
  <c r="BT106" i="46"/>
  <c r="BS106" i="46"/>
  <c r="BR106" i="46"/>
  <c r="BV106" i="46"/>
  <c r="BX106" i="46"/>
  <c r="BW106" i="46"/>
  <c r="BV107" i="46"/>
  <c r="BT107" i="46"/>
  <c r="BR107" i="46"/>
  <c r="BX107" i="46"/>
  <c r="BS107" i="46"/>
  <c r="BW107" i="46"/>
  <c r="BU107" i="46"/>
  <c r="BH86" i="45"/>
  <c r="BH111" i="45"/>
  <c r="H16" i="44" s="1"/>
  <c r="H17" i="44" s="1"/>
  <c r="J15" i="44"/>
  <c r="BB86" i="39"/>
  <c r="BJ15" i="46"/>
  <c r="V111" i="41"/>
  <c r="AE111" i="41"/>
  <c r="BN109" i="46"/>
  <c r="BN110" i="46"/>
  <c r="H86" i="41"/>
  <c r="AQ86" i="41"/>
  <c r="AM87" i="41"/>
  <c r="AM46" i="41"/>
  <c r="AM78" i="41" s="1"/>
  <c r="AB87" i="41"/>
  <c r="AB46" i="41"/>
  <c r="AB78" i="41" s="1"/>
  <c r="AS86" i="41"/>
  <c r="AP86" i="41"/>
  <c r="P87" i="41"/>
  <c r="P46" i="41"/>
  <c r="P78" i="41" s="1"/>
  <c r="BB48" i="41"/>
  <c r="BB106" i="41" s="1"/>
  <c r="R106" i="41"/>
  <c r="AA87" i="41"/>
  <c r="AA46" i="41"/>
  <c r="AA78" i="41" s="1"/>
  <c r="BB47" i="41"/>
  <c r="BB105" i="41" s="1"/>
  <c r="R105" i="41"/>
  <c r="AN86" i="41"/>
  <c r="AA86" i="41"/>
  <c r="AN87" i="41"/>
  <c r="AN46" i="41"/>
  <c r="AN78" i="41" s="1"/>
  <c r="AS87" i="41"/>
  <c r="AS46" i="41"/>
  <c r="AD87" i="41"/>
  <c r="AD46" i="41"/>
  <c r="AD78" i="41" s="1"/>
  <c r="BH87" i="46"/>
  <c r="S146" i="46" s="1"/>
  <c r="AM146" i="46" s="1"/>
  <c r="L50" i="46"/>
  <c r="L108" i="46" s="1"/>
  <c r="L48" i="46"/>
  <c r="L106" i="46" s="1"/>
  <c r="BF49" i="46"/>
  <c r="BF107" i="46" s="1"/>
  <c r="BB50" i="41"/>
  <c r="BB108" i="41" s="1"/>
  <c r="R108" i="41"/>
  <c r="AO111" i="41"/>
  <c r="Q86" i="41"/>
  <c r="AJ87" i="41"/>
  <c r="AJ46" i="41"/>
  <c r="AJ78" i="41" s="1"/>
  <c r="U86" i="41"/>
  <c r="H87" i="41"/>
  <c r="H46" i="41"/>
  <c r="H78" i="41" s="1"/>
  <c r="S86" i="41"/>
  <c r="K86" i="41"/>
  <c r="AG87" i="41"/>
  <c r="AG46" i="41"/>
  <c r="AG78" i="41" s="1"/>
  <c r="AC111" i="41"/>
  <c r="J87" i="41"/>
  <c r="J46" i="41"/>
  <c r="J78" i="41" s="1"/>
  <c r="AM86" i="41"/>
  <c r="AT87" i="41"/>
  <c r="AT46" i="41"/>
  <c r="AT78" i="41" s="1"/>
  <c r="BF50" i="46"/>
  <c r="BF108" i="46" s="1"/>
  <c r="O50" i="46"/>
  <c r="O108" i="46" s="1"/>
  <c r="BF48" i="46"/>
  <c r="BF106" i="46" s="1"/>
  <c r="O49" i="46"/>
  <c r="O107" i="46" s="1"/>
  <c r="T111" i="41"/>
  <c r="AD86" i="41"/>
  <c r="L111" i="41"/>
  <c r="AI111" i="41"/>
  <c r="J86" i="41"/>
  <c r="AE46" i="41"/>
  <c r="AF111" i="41"/>
  <c r="AT86" i="41"/>
  <c r="N86" i="41"/>
  <c r="AP87" i="41"/>
  <c r="AP46" i="41"/>
  <c r="AP78" i="41" s="1"/>
  <c r="AL111" i="41"/>
  <c r="X86" i="41"/>
  <c r="AH86" i="41"/>
  <c r="AU111" i="41"/>
  <c r="AJ86" i="41"/>
  <c r="N87" i="41"/>
  <c r="N46" i="41"/>
  <c r="Q87" i="41"/>
  <c r="Q46" i="41"/>
  <c r="Q78" i="41" s="1"/>
  <c r="P86" i="41"/>
  <c r="V46" i="41"/>
  <c r="R50" i="46"/>
  <c r="R108" i="46" s="1"/>
  <c r="O48" i="46"/>
  <c r="O106" i="46" s="1"/>
  <c r="AF49" i="46"/>
  <c r="AF107" i="46" s="1"/>
  <c r="R49" i="46"/>
  <c r="R107" i="46" s="1"/>
  <c r="AG86" i="41"/>
  <c r="AB86" i="41"/>
  <c r="K87" i="41"/>
  <c r="K46" i="41"/>
  <c r="K78" i="41" s="1"/>
  <c r="X87" i="41"/>
  <c r="X46" i="41"/>
  <c r="X78" i="41" s="1"/>
  <c r="BH86" i="46"/>
  <c r="S145" i="46" s="1"/>
  <c r="AM145" i="46" s="1"/>
  <c r="AF50" i="46"/>
  <c r="AF108" i="46" s="1"/>
  <c r="AF48" i="46"/>
  <c r="AF106" i="46" s="1"/>
  <c r="R48" i="46"/>
  <c r="R106" i="46" s="1"/>
  <c r="L49" i="46"/>
  <c r="L107" i="46" s="1"/>
  <c r="AR52" i="41"/>
  <c r="AQ110" i="41"/>
  <c r="AR110" i="41" s="1"/>
  <c r="AR111" i="41" s="1"/>
  <c r="BH46" i="46"/>
  <c r="BJ23" i="46"/>
  <c r="BD44" i="41"/>
  <c r="AX48" i="41"/>
  <c r="AX106" i="41" s="1"/>
  <c r="BD17" i="41"/>
  <c r="AN86" i="40"/>
  <c r="AN111" i="40"/>
  <c r="L86" i="40"/>
  <c r="L111" i="40"/>
  <c r="I86" i="40"/>
  <c r="I111" i="40"/>
  <c r="AH86" i="40"/>
  <c r="AH111" i="40"/>
  <c r="Q86" i="40"/>
  <c r="Q111" i="40"/>
  <c r="K86" i="40"/>
  <c r="K111" i="40"/>
  <c r="AV48" i="40"/>
  <c r="W106" i="40"/>
  <c r="W118" i="40" s="1"/>
  <c r="AB86" i="40"/>
  <c r="AB111" i="40"/>
  <c r="AV47" i="40"/>
  <c r="AV105" i="40" s="1"/>
  <c r="W105" i="40"/>
  <c r="W117" i="40" s="1"/>
  <c r="BB50" i="40"/>
  <c r="BB108" i="40" s="1"/>
  <c r="I108" i="40"/>
  <c r="I120" i="40" s="1"/>
  <c r="AC86" i="40"/>
  <c r="AC111" i="40"/>
  <c r="O86" i="40"/>
  <c r="O111" i="40"/>
  <c r="AV49" i="40"/>
  <c r="W107" i="40"/>
  <c r="W119" i="40" s="1"/>
  <c r="BF49" i="40"/>
  <c r="BF107" i="40" s="1"/>
  <c r="Z107" i="40"/>
  <c r="Z119" i="40" s="1"/>
  <c r="T86" i="40"/>
  <c r="T111" i="40"/>
  <c r="BD52" i="40"/>
  <c r="BD110" i="40" s="1"/>
  <c r="R110" i="40"/>
  <c r="R122" i="40" s="1"/>
  <c r="BD122" i="40" s="1"/>
  <c r="BN116" i="46"/>
  <c r="BH78" i="45"/>
  <c r="H7" i="44" s="1"/>
  <c r="H9" i="44" s="1"/>
  <c r="BH46" i="45"/>
  <c r="BB86" i="45"/>
  <c r="BN119" i="46"/>
  <c r="O78" i="40"/>
  <c r="R78" i="40"/>
  <c r="R86" i="40"/>
  <c r="L78" i="40"/>
  <c r="V86" i="40"/>
  <c r="Q46" i="40"/>
  <c r="Q78" i="40"/>
  <c r="AO78" i="40"/>
  <c r="AT86" i="40"/>
  <c r="T78" i="40"/>
  <c r="AT46" i="40"/>
  <c r="AT78" i="40"/>
  <c r="AK86" i="40"/>
  <c r="AN78" i="40"/>
  <c r="AE78" i="40"/>
  <c r="V78" i="40"/>
  <c r="AB78" i="40"/>
  <c r="N46" i="40"/>
  <c r="N78" i="40"/>
  <c r="AE86" i="40"/>
  <c r="AU86" i="40"/>
  <c r="K46" i="40"/>
  <c r="K78" i="40"/>
  <c r="AQ86" i="40"/>
  <c r="AO86" i="40"/>
  <c r="AQ78" i="40"/>
  <c r="Y78" i="40"/>
  <c r="N86" i="40"/>
  <c r="AH46" i="40"/>
  <c r="AH78" i="40"/>
  <c r="Y86" i="40"/>
  <c r="H86" i="40"/>
  <c r="AK78" i="40"/>
  <c r="L86" i="39"/>
  <c r="AI86" i="39"/>
  <c r="AF86" i="39"/>
  <c r="AC86" i="39"/>
  <c r="I86" i="39"/>
  <c r="AU86" i="39"/>
  <c r="AO86" i="39"/>
  <c r="AL86" i="39"/>
  <c r="Z86" i="39"/>
  <c r="W86" i="39"/>
  <c r="O86" i="39"/>
  <c r="I148" i="39"/>
  <c r="H46" i="40"/>
  <c r="AE46" i="40"/>
  <c r="V46" i="40"/>
  <c r="AB46" i="40"/>
  <c r="AQ46" i="40"/>
  <c r="Y46" i="40"/>
  <c r="AK46" i="40"/>
  <c r="T46" i="40"/>
  <c r="AN46" i="40"/>
  <c r="BJ47" i="40"/>
  <c r="BJ105" i="40" s="1"/>
  <c r="BJ48" i="40"/>
  <c r="BJ106" i="40" s="1"/>
  <c r="BJ11" i="46"/>
  <c r="BN11" i="46" s="1"/>
  <c r="BN118" i="46"/>
  <c r="BJ121" i="46"/>
  <c r="BN121" i="46" s="1"/>
  <c r="BN97" i="46"/>
  <c r="AV24" i="40"/>
  <c r="BR24" i="41" s="1"/>
  <c r="G24" i="41" s="1"/>
  <c r="BL31" i="39"/>
  <c r="BD24" i="46"/>
  <c r="BD29" i="41"/>
  <c r="BD38" i="46"/>
  <c r="BD42" i="46"/>
  <c r="BD25" i="46"/>
  <c r="BB119" i="40"/>
  <c r="BD15" i="41"/>
  <c r="BD40" i="41"/>
  <c r="BF51" i="40"/>
  <c r="BF109" i="40" s="1"/>
  <c r="BD13" i="41"/>
  <c r="BH31" i="40"/>
  <c r="BH52" i="40"/>
  <c r="BH110" i="40" s="1"/>
  <c r="BD51" i="41"/>
  <c r="BD109" i="41" s="1"/>
  <c r="BD22" i="41"/>
  <c r="BD14" i="41"/>
  <c r="BF44" i="40"/>
  <c r="BD19" i="41"/>
  <c r="BD12" i="41"/>
  <c r="BH19" i="40"/>
  <c r="BH40" i="40"/>
  <c r="BH41" i="40"/>
  <c r="BD18" i="41"/>
  <c r="BD36" i="41"/>
  <c r="BD38" i="41"/>
  <c r="M148" i="39"/>
  <c r="BF50" i="40"/>
  <c r="BF108" i="40" s="1"/>
  <c r="BD28" i="41"/>
  <c r="BD43" i="41"/>
  <c r="BD31" i="41"/>
  <c r="BD25" i="41"/>
  <c r="BD27" i="41"/>
  <c r="BD11" i="41"/>
  <c r="BH32" i="40"/>
  <c r="BH51" i="40"/>
  <c r="BH109" i="40" s="1"/>
  <c r="BD50" i="41"/>
  <c r="BD108" i="41" s="1"/>
  <c r="BD20" i="41"/>
  <c r="BD16" i="41"/>
  <c r="BH28" i="40"/>
  <c r="BD35" i="41"/>
  <c r="BD24" i="41"/>
  <c r="BD42" i="41"/>
  <c r="BD34" i="41"/>
  <c r="BF52" i="40"/>
  <c r="BF110" i="40" s="1"/>
  <c r="BD30" i="41"/>
  <c r="BD48" i="41"/>
  <c r="BD106" i="41" s="1"/>
  <c r="BD26" i="41"/>
  <c r="BF19" i="40"/>
  <c r="BF41" i="40"/>
  <c r="BF40" i="40"/>
  <c r="BH11" i="40"/>
  <c r="BH10" i="40"/>
  <c r="BH44" i="40"/>
  <c r="BH42" i="40"/>
  <c r="BH43" i="40"/>
  <c r="BD50" i="46"/>
  <c r="BD48" i="46"/>
  <c r="BD13" i="46"/>
  <c r="BL13" i="46" s="1"/>
  <c r="BD40" i="46"/>
  <c r="BL40" i="46" s="1"/>
  <c r="BD43" i="46"/>
  <c r="BL43" i="46" s="1"/>
  <c r="BD41" i="46"/>
  <c r="BL41" i="46" s="1"/>
  <c r="BD39" i="46"/>
  <c r="BL39" i="46" s="1"/>
  <c r="BD36" i="46"/>
  <c r="BL36" i="46" s="1"/>
  <c r="BD44" i="46"/>
  <c r="BL44" i="46" s="1"/>
  <c r="BD18" i="46"/>
  <c r="BL18" i="46" s="1"/>
  <c r="BD35" i="46"/>
  <c r="BL35" i="46" s="1"/>
  <c r="BD37" i="46"/>
  <c r="BD49" i="46"/>
  <c r="BL51" i="39"/>
  <c r="BL109" i="39" s="1"/>
  <c r="BD109" i="39"/>
  <c r="BJ48" i="39"/>
  <c r="BJ106" i="39" s="1"/>
  <c r="AZ106" i="39"/>
  <c r="BF111" i="39"/>
  <c r="BD111" i="39"/>
  <c r="BL49" i="39"/>
  <c r="BL107" i="39" s="1"/>
  <c r="BH107" i="39"/>
  <c r="BH111" i="39" s="1"/>
  <c r="BJ50" i="39"/>
  <c r="BJ108" i="39" s="1"/>
  <c r="AZ108" i="39"/>
  <c r="BJ51" i="39"/>
  <c r="BJ109" i="39" s="1"/>
  <c r="AZ109" i="39"/>
  <c r="BL27" i="39"/>
  <c r="BL41" i="39"/>
  <c r="BN41" i="39" s="1"/>
  <c r="BN120" i="46"/>
  <c r="BN52" i="46"/>
  <c r="BN71" i="46"/>
  <c r="BN122" i="46"/>
  <c r="AV25" i="40"/>
  <c r="BR25" i="41" s="1"/>
  <c r="G25" i="41" s="1"/>
  <c r="BN84" i="46"/>
  <c r="BJ49" i="40"/>
  <c r="BJ107" i="40" s="1"/>
  <c r="BL95" i="41"/>
  <c r="BF20" i="41"/>
  <c r="BL113" i="41"/>
  <c r="BJ94" i="41"/>
  <c r="BL100" i="41"/>
  <c r="BJ96" i="41"/>
  <c r="BL96" i="41"/>
  <c r="BN94" i="46"/>
  <c r="BJ67" i="41"/>
  <c r="AV35" i="40"/>
  <c r="BR35" i="41" s="1"/>
  <c r="G35" i="41" s="1"/>
  <c r="AL21" i="40"/>
  <c r="AR85" i="40"/>
  <c r="AV50" i="40"/>
  <c r="AV40" i="40"/>
  <c r="BR40" i="41" s="1"/>
  <c r="G40" i="41" s="1"/>
  <c r="AV51" i="40"/>
  <c r="AV83" i="40"/>
  <c r="AY83" i="40" s="1"/>
  <c r="AV36" i="40"/>
  <c r="BR36" i="41" s="1"/>
  <c r="G36" i="41" s="1"/>
  <c r="AI85" i="40"/>
  <c r="AI86" i="40" s="1"/>
  <c r="BN113" i="46"/>
  <c r="BN96" i="46"/>
  <c r="BH104" i="41"/>
  <c r="S150" i="41" s="1"/>
  <c r="BL98" i="41"/>
  <c r="BL101" i="41"/>
  <c r="BD118" i="40"/>
  <c r="V118" i="41"/>
  <c r="Y122" i="41"/>
  <c r="Z122" i="41" s="1"/>
  <c r="AK118" i="41"/>
  <c r="AE120" i="41"/>
  <c r="AH121" i="41"/>
  <c r="AI121" i="41" s="1"/>
  <c r="BB118" i="40"/>
  <c r="BJ119" i="40"/>
  <c r="AK119" i="41"/>
  <c r="AL119" i="41" s="1"/>
  <c r="BH119" i="41" s="1"/>
  <c r="Y121" i="41"/>
  <c r="Z121" i="41" s="1"/>
  <c r="AQ122" i="41"/>
  <c r="AR122" i="41" s="1"/>
  <c r="AK120" i="41"/>
  <c r="AL120" i="41" s="1"/>
  <c r="BJ122" i="40"/>
  <c r="AH122" i="41"/>
  <c r="AI122" i="41" s="1"/>
  <c r="BH122" i="41" s="1"/>
  <c r="Y119" i="41"/>
  <c r="Z119" i="41" s="1"/>
  <c r="BN101" i="46"/>
  <c r="W119" i="41"/>
  <c r="AX117" i="41"/>
  <c r="Z117" i="41"/>
  <c r="BD117" i="41" s="1"/>
  <c r="BN98" i="46"/>
  <c r="BN95" i="46"/>
  <c r="AQ121" i="41"/>
  <c r="AR121" i="41" s="1"/>
  <c r="Y118" i="41"/>
  <c r="Z118" i="41" s="1"/>
  <c r="T120" i="41"/>
  <c r="T123" i="41" s="1"/>
  <c r="AQ120" i="41"/>
  <c r="AR120" i="41" s="1"/>
  <c r="V121" i="41"/>
  <c r="AH120" i="41"/>
  <c r="AK121" i="41"/>
  <c r="AL121" i="41" s="1"/>
  <c r="AE122" i="41"/>
  <c r="AF122" i="41" s="1"/>
  <c r="W118" i="41"/>
  <c r="AQ118" i="41"/>
  <c r="Y120" i="41"/>
  <c r="Z120" i="41" s="1"/>
  <c r="V122" i="41"/>
  <c r="AE121" i="41"/>
  <c r="AF121" i="41" s="1"/>
  <c r="BJ93" i="41"/>
  <c r="AZ104" i="41"/>
  <c r="K150" i="41" s="1"/>
  <c r="BJ102" i="41"/>
  <c r="BJ113" i="41"/>
  <c r="BL114" i="41"/>
  <c r="BL97" i="41"/>
  <c r="BJ103" i="41"/>
  <c r="BJ63" i="41"/>
  <c r="BB104" i="41"/>
  <c r="M150" i="41" s="1"/>
  <c r="BJ100" i="41"/>
  <c r="BJ95" i="41"/>
  <c r="BJ115" i="41"/>
  <c r="BJ116" i="41"/>
  <c r="BJ98" i="41"/>
  <c r="BF16" i="41"/>
  <c r="AX36" i="41"/>
  <c r="BJ112" i="41"/>
  <c r="BJ99" i="41"/>
  <c r="BJ101" i="41"/>
  <c r="BF104" i="41"/>
  <c r="Q150" i="41" s="1"/>
  <c r="BL116" i="41"/>
  <c r="BL115" i="41"/>
  <c r="BL102" i="41"/>
  <c r="BJ61" i="41"/>
  <c r="BL112" i="41"/>
  <c r="BJ114" i="41"/>
  <c r="BJ97" i="41"/>
  <c r="BL99" i="41"/>
  <c r="BL103" i="41"/>
  <c r="BL94" i="41"/>
  <c r="BD104" i="41"/>
  <c r="O150" i="41" s="1"/>
  <c r="BL93" i="41"/>
  <c r="BN93" i="46"/>
  <c r="BN103" i="46"/>
  <c r="BN102" i="46"/>
  <c r="BN115" i="46"/>
  <c r="BN114" i="46"/>
  <c r="BN117" i="46"/>
  <c r="BN100" i="46"/>
  <c r="BN99" i="46"/>
  <c r="BL123" i="46"/>
  <c r="W152" i="46" s="1"/>
  <c r="BN112" i="46"/>
  <c r="BJ104" i="46"/>
  <c r="U150" i="46" s="1"/>
  <c r="BL104" i="46"/>
  <c r="W150" i="46" s="1"/>
  <c r="W51" i="41"/>
  <c r="W109" i="41" s="1"/>
  <c r="Z47" i="41"/>
  <c r="W52" i="41"/>
  <c r="W49" i="41"/>
  <c r="W107" i="41" s="1"/>
  <c r="H123" i="40"/>
  <c r="V123" i="40"/>
  <c r="BT93" i="40"/>
  <c r="BT104" i="40" s="1"/>
  <c r="I18" i="43" s="1"/>
  <c r="BJ104" i="40"/>
  <c r="I15" i="43" s="1"/>
  <c r="BL93" i="40"/>
  <c r="BL104" i="40" s="1"/>
  <c r="E18" i="43" s="1"/>
  <c r="BB104" i="40"/>
  <c r="E15" i="43" s="1"/>
  <c r="BR112" i="40"/>
  <c r="BL112" i="40"/>
  <c r="BB120" i="40"/>
  <c r="Y123" i="40"/>
  <c r="AB123" i="40"/>
  <c r="AC123" i="40"/>
  <c r="AQ123" i="40"/>
  <c r="AH123" i="40"/>
  <c r="BT112" i="40"/>
  <c r="BN112" i="40"/>
  <c r="BD120" i="40"/>
  <c r="AE123" i="40"/>
  <c r="L123" i="40"/>
  <c r="K123" i="40"/>
  <c r="BN93" i="40"/>
  <c r="BN104" i="40" s="1"/>
  <c r="F18" i="43" s="1"/>
  <c r="BD104" i="40"/>
  <c r="F15" i="43" s="1"/>
  <c r="BF104" i="40"/>
  <c r="G15" i="43" s="1"/>
  <c r="BP93" i="40"/>
  <c r="BP104" i="40" s="1"/>
  <c r="G18" i="43" s="1"/>
  <c r="BB121" i="40"/>
  <c r="N123" i="40"/>
  <c r="O123" i="40"/>
  <c r="AK123" i="40"/>
  <c r="Q123" i="40"/>
  <c r="AN123" i="40"/>
  <c r="AO123" i="40"/>
  <c r="AT123" i="40"/>
  <c r="T123" i="40"/>
  <c r="BH104" i="40"/>
  <c r="H15" i="43" s="1"/>
  <c r="BR93" i="40"/>
  <c r="BR104" i="40" s="1"/>
  <c r="H18" i="43" s="1"/>
  <c r="BP112" i="40"/>
  <c r="BN77" i="40"/>
  <c r="BF21" i="46"/>
  <c r="Q136" i="46" s="1"/>
  <c r="AK136" i="46" s="1"/>
  <c r="AX82" i="41"/>
  <c r="BJ65" i="46"/>
  <c r="U141" i="46" s="1"/>
  <c r="AO141" i="46" s="1"/>
  <c r="AV10" i="40"/>
  <c r="BW10" i="41" s="1"/>
  <c r="AV43" i="40"/>
  <c r="BR43" i="41" s="1"/>
  <c r="G43" i="41" s="1"/>
  <c r="AV38" i="40"/>
  <c r="BR38" i="41" s="1"/>
  <c r="G38" i="41" s="1"/>
  <c r="AV81" i="40"/>
  <c r="BR81" i="41" s="1"/>
  <c r="G81" i="41" s="1"/>
  <c r="BJ68" i="41"/>
  <c r="AV29" i="40"/>
  <c r="BR29" i="41" s="1"/>
  <c r="G29" i="41" s="1"/>
  <c r="AV82" i="40"/>
  <c r="AY82" i="40" s="1"/>
  <c r="AV30" i="40"/>
  <c r="BR30" i="41" s="1"/>
  <c r="G30" i="41" s="1"/>
  <c r="AF45" i="40"/>
  <c r="AV28" i="40"/>
  <c r="BR28" i="41" s="1"/>
  <c r="G28" i="41" s="1"/>
  <c r="BL11" i="39"/>
  <c r="BL15" i="39"/>
  <c r="BL26" i="39"/>
  <c r="BL36" i="39"/>
  <c r="BL24" i="46"/>
  <c r="AI45" i="40"/>
  <c r="BL42" i="39"/>
  <c r="AL85" i="40"/>
  <c r="AL86" i="40" s="1"/>
  <c r="BF14" i="41"/>
  <c r="AV11" i="40"/>
  <c r="BR11" i="41" s="1"/>
  <c r="G11" i="41" s="1"/>
  <c r="W39" i="46"/>
  <c r="BL12" i="39"/>
  <c r="BL18" i="39"/>
  <c r="BL20" i="39"/>
  <c r="BL62" i="41"/>
  <c r="BJ59" i="41"/>
  <c r="BF33" i="46"/>
  <c r="Q137" i="46" s="1"/>
  <c r="BJ76" i="41"/>
  <c r="BL71" i="41"/>
  <c r="AV84" i="40"/>
  <c r="AY84" i="40" s="1"/>
  <c r="AX29" i="41"/>
  <c r="BL16" i="39"/>
  <c r="BL77" i="40"/>
  <c r="W24" i="46"/>
  <c r="BB40" i="41"/>
  <c r="BB45" i="41" s="1"/>
  <c r="M138" i="41" s="1"/>
  <c r="Z21" i="40"/>
  <c r="AR21" i="40"/>
  <c r="BF22" i="41"/>
  <c r="BJ69" i="41"/>
  <c r="BL75" i="41"/>
  <c r="W41" i="46"/>
  <c r="AV41" i="40"/>
  <c r="BR41" i="41" s="1"/>
  <c r="G41" i="41" s="1"/>
  <c r="W19" i="46"/>
  <c r="BL74" i="41"/>
  <c r="W49" i="46"/>
  <c r="W107" i="46" s="1"/>
  <c r="W48" i="46"/>
  <c r="W106" i="46" s="1"/>
  <c r="BB13" i="46"/>
  <c r="BB49" i="46"/>
  <c r="BB107" i="46" s="1"/>
  <c r="W40" i="46"/>
  <c r="BB19" i="46"/>
  <c r="BN17" i="46"/>
  <c r="W36" i="46"/>
  <c r="BB43" i="46"/>
  <c r="BB42" i="46"/>
  <c r="W29" i="46"/>
  <c r="BJ60" i="41"/>
  <c r="BB38" i="46"/>
  <c r="W25" i="46"/>
  <c r="BL61" i="41"/>
  <c r="BL63" i="41"/>
  <c r="AV28" i="46"/>
  <c r="I28" i="46"/>
  <c r="BB40" i="46"/>
  <c r="AV50" i="46"/>
  <c r="AV108" i="46" s="1"/>
  <c r="I50" i="46"/>
  <c r="W43" i="46"/>
  <c r="W31" i="46"/>
  <c r="BN32" i="46"/>
  <c r="W18" i="46"/>
  <c r="I30" i="46"/>
  <c r="AV30" i="46"/>
  <c r="O34" i="46"/>
  <c r="O45" i="46" s="1"/>
  <c r="W34" i="46"/>
  <c r="I48" i="46"/>
  <c r="AV48" i="46"/>
  <c r="AV106" i="46" s="1"/>
  <c r="W13" i="46"/>
  <c r="AV47" i="46"/>
  <c r="AV105" i="46" s="1"/>
  <c r="I47" i="46"/>
  <c r="I105" i="46" s="1"/>
  <c r="L47" i="46"/>
  <c r="W35" i="46"/>
  <c r="BB35" i="46"/>
  <c r="I37" i="46"/>
  <c r="AZ37" i="46" s="1"/>
  <c r="AV37" i="46"/>
  <c r="BB39" i="46"/>
  <c r="BB36" i="46"/>
  <c r="I44" i="46"/>
  <c r="AZ44" i="46" s="1"/>
  <c r="AV44" i="46"/>
  <c r="AV24" i="46"/>
  <c r="I24" i="46"/>
  <c r="W30" i="46"/>
  <c r="BF34" i="46"/>
  <c r="BF45" i="46" s="1"/>
  <c r="Q138" i="46" s="1"/>
  <c r="R34" i="46"/>
  <c r="W38" i="46"/>
  <c r="I42" i="46"/>
  <c r="AZ42" i="46" s="1"/>
  <c r="AV42" i="46"/>
  <c r="I41" i="46"/>
  <c r="AZ41" i="46" s="1"/>
  <c r="AV41" i="46"/>
  <c r="BF47" i="46"/>
  <c r="W47" i="46"/>
  <c r="W105" i="46" s="1"/>
  <c r="BD22" i="46"/>
  <c r="BL37" i="46"/>
  <c r="I49" i="46"/>
  <c r="AV49" i="46"/>
  <c r="AV107" i="46" s="1"/>
  <c r="BB22" i="46"/>
  <c r="BB28" i="46"/>
  <c r="AV40" i="46"/>
  <c r="I40" i="46"/>
  <c r="AZ40" i="46" s="1"/>
  <c r="BB44" i="46"/>
  <c r="W50" i="46"/>
  <c r="W108" i="46" s="1"/>
  <c r="BB50" i="46"/>
  <c r="BB108" i="46" s="1"/>
  <c r="AV31" i="46"/>
  <c r="I31" i="46"/>
  <c r="I18" i="46"/>
  <c r="AV18" i="46"/>
  <c r="AF34" i="46"/>
  <c r="I38" i="46"/>
  <c r="AZ38" i="46" s="1"/>
  <c r="AV38" i="46"/>
  <c r="BL38" i="46"/>
  <c r="BL42" i="46"/>
  <c r="W42" i="46"/>
  <c r="I29" i="46"/>
  <c r="AV29" i="46"/>
  <c r="AF47" i="46"/>
  <c r="AF105" i="46" s="1"/>
  <c r="R47" i="46"/>
  <c r="R105" i="46" s="1"/>
  <c r="BL25" i="46"/>
  <c r="I35" i="46"/>
  <c r="AZ35" i="46" s="1"/>
  <c r="AV35" i="46"/>
  <c r="AZ22" i="46"/>
  <c r="W37" i="46"/>
  <c r="BB37" i="46"/>
  <c r="I39" i="46"/>
  <c r="AZ39" i="46" s="1"/>
  <c r="AV39" i="46"/>
  <c r="I36" i="46"/>
  <c r="AZ36" i="46" s="1"/>
  <c r="AV36" i="46"/>
  <c r="W44" i="46"/>
  <c r="AV43" i="46"/>
  <c r="I43" i="46"/>
  <c r="AZ43" i="46" s="1"/>
  <c r="BB24" i="46"/>
  <c r="I34" i="46"/>
  <c r="AV34" i="46"/>
  <c r="L34" i="46"/>
  <c r="L45" i="46" s="1"/>
  <c r="AV13" i="46"/>
  <c r="I13" i="46"/>
  <c r="BB41" i="46"/>
  <c r="O47" i="46"/>
  <c r="AV25" i="46"/>
  <c r="I25" i="46"/>
  <c r="BN22" i="46"/>
  <c r="AV19" i="46"/>
  <c r="I19" i="46"/>
  <c r="BJ85" i="46"/>
  <c r="U144" i="46" s="1"/>
  <c r="BL85" i="46"/>
  <c r="W144" i="46" s="1"/>
  <c r="BN51" i="46"/>
  <c r="BN74" i="46"/>
  <c r="BJ77" i="46"/>
  <c r="U142" i="46" s="1"/>
  <c r="BR47" i="41"/>
  <c r="BL65" i="46"/>
  <c r="W141" i="46" s="1"/>
  <c r="AQ141" i="46" s="1"/>
  <c r="BL77" i="46"/>
  <c r="W142" i="46" s="1"/>
  <c r="AQ142" i="46" s="1"/>
  <c r="BN79" i="46"/>
  <c r="BN81" i="46"/>
  <c r="BD10" i="46"/>
  <c r="BB10" i="46"/>
  <c r="BN10" i="46"/>
  <c r="AZ10" i="46"/>
  <c r="AX21" i="41"/>
  <c r="BH10" i="41"/>
  <c r="BL76" i="41"/>
  <c r="BL72" i="41"/>
  <c r="BR10" i="41"/>
  <c r="G10" i="41" s="1"/>
  <c r="I10" i="41" s="1"/>
  <c r="BV10" i="41"/>
  <c r="BL73" i="41"/>
  <c r="BH77" i="41"/>
  <c r="S142" i="41" s="1"/>
  <c r="AM142" i="41" s="1"/>
  <c r="AZ77" i="41"/>
  <c r="K142" i="41" s="1"/>
  <c r="BJ66" i="41"/>
  <c r="BL70" i="41"/>
  <c r="BJ71" i="41"/>
  <c r="BJ72" i="41"/>
  <c r="BJ75" i="41"/>
  <c r="BD77" i="41"/>
  <c r="O142" i="41" s="1"/>
  <c r="AI142" i="41" s="1"/>
  <c r="BL66" i="41"/>
  <c r="BJ73" i="41"/>
  <c r="BL68" i="41"/>
  <c r="BB77" i="41"/>
  <c r="M142" i="41" s="1"/>
  <c r="AG142" i="41" s="1"/>
  <c r="BF77" i="41"/>
  <c r="Q142" i="41" s="1"/>
  <c r="AK142" i="41" s="1"/>
  <c r="BJ74" i="41"/>
  <c r="BJ70" i="41"/>
  <c r="BL67" i="41"/>
  <c r="BL69" i="41"/>
  <c r="BL58" i="41"/>
  <c r="BJ57" i="41"/>
  <c r="BL56" i="41"/>
  <c r="BH65" i="41"/>
  <c r="BJ56" i="41"/>
  <c r="AR53" i="41"/>
  <c r="BL64" i="41"/>
  <c r="BJ64" i="41"/>
  <c r="AL53" i="41"/>
  <c r="BB65" i="41"/>
  <c r="BL60" i="41"/>
  <c r="BL55" i="41"/>
  <c r="BF65" i="41"/>
  <c r="BJ55" i="41"/>
  <c r="BJ54" i="41"/>
  <c r="AZ65" i="41"/>
  <c r="BL59" i="41"/>
  <c r="BD65" i="41"/>
  <c r="BL54" i="41"/>
  <c r="BL57" i="41"/>
  <c r="L85" i="41"/>
  <c r="AK45" i="41"/>
  <c r="AX84" i="41"/>
  <c r="BB52" i="41"/>
  <c r="BB110" i="41" s="1"/>
  <c r="AV19" i="40"/>
  <c r="BR19" i="41" s="1"/>
  <c r="AF85" i="40"/>
  <c r="AV32" i="40"/>
  <c r="BT32" i="41" s="1"/>
  <c r="M32" i="41" s="1"/>
  <c r="BF30" i="41"/>
  <c r="AV44" i="40"/>
  <c r="BT44" i="41" s="1"/>
  <c r="M44" i="41" s="1"/>
  <c r="BP77" i="40"/>
  <c r="BT77" i="40"/>
  <c r="AV13" i="40"/>
  <c r="BR13" i="41" s="1"/>
  <c r="G13" i="41" s="1"/>
  <c r="AV42" i="40"/>
  <c r="BR42" i="41" s="1"/>
  <c r="G42" i="41" s="1"/>
  <c r="AV52" i="40"/>
  <c r="AV80" i="40"/>
  <c r="AF53" i="41"/>
  <c r="AV31" i="40"/>
  <c r="BR31" i="41" s="1"/>
  <c r="G31" i="41" s="1"/>
  <c r="AX34" i="41"/>
  <c r="T33" i="41"/>
  <c r="BD77" i="40"/>
  <c r="BR77" i="40"/>
  <c r="BJ65" i="40"/>
  <c r="BJ77" i="40"/>
  <c r="BN65" i="40"/>
  <c r="BD65" i="40"/>
  <c r="BH77" i="40"/>
  <c r="BF77" i="40"/>
  <c r="BB77" i="40"/>
  <c r="BH65" i="40"/>
  <c r="BB65" i="40"/>
  <c r="BF65" i="40"/>
  <c r="AO45" i="41"/>
  <c r="Y45" i="41"/>
  <c r="AU53" i="41"/>
  <c r="BF13" i="41"/>
  <c r="AU33" i="41"/>
  <c r="AF33" i="40"/>
  <c r="BB51" i="41"/>
  <c r="BB109" i="41" s="1"/>
  <c r="W85" i="40"/>
  <c r="BF53" i="39"/>
  <c r="BD21" i="39"/>
  <c r="AO87" i="39"/>
  <c r="BB87" i="39"/>
  <c r="M149" i="39" s="1"/>
  <c r="O87" i="39"/>
  <c r="W87" i="39"/>
  <c r="Z87" i="39"/>
  <c r="L87" i="39"/>
  <c r="AF87" i="39"/>
  <c r="AI87" i="39"/>
  <c r="AL87" i="39"/>
  <c r="AC87" i="39"/>
  <c r="AU87" i="39"/>
  <c r="AX87" i="39"/>
  <c r="I149" i="39" s="1"/>
  <c r="I87" i="39"/>
  <c r="BF33" i="39"/>
  <c r="AZ45" i="39"/>
  <c r="BD45" i="39"/>
  <c r="AZ53" i="39"/>
  <c r="BD33" i="39"/>
  <c r="BH45" i="39"/>
  <c r="BJ33" i="39"/>
  <c r="AZ33" i="39"/>
  <c r="BD53" i="39"/>
  <c r="BF21" i="39"/>
  <c r="BF45" i="39"/>
  <c r="AZ21" i="39"/>
  <c r="BH33" i="39"/>
  <c r="BH53" i="39"/>
  <c r="BH21" i="39"/>
  <c r="BN79" i="39"/>
  <c r="BJ10" i="39"/>
  <c r="BJ21" i="39" s="1"/>
  <c r="BF47" i="41"/>
  <c r="BF105" i="41" s="1"/>
  <c r="R45" i="41"/>
  <c r="AR45" i="41"/>
  <c r="L53" i="41"/>
  <c r="BF18" i="41"/>
  <c r="AC45" i="41"/>
  <c r="AF45" i="41"/>
  <c r="BF27" i="41"/>
  <c r="BF24" i="41"/>
  <c r="AI21" i="41"/>
  <c r="BF35" i="41"/>
  <c r="BH52" i="41"/>
  <c r="BH110" i="41" s="1"/>
  <c r="BD85" i="39"/>
  <c r="O147" i="39" s="1"/>
  <c r="BF29" i="41"/>
  <c r="W33" i="41"/>
  <c r="L21" i="41"/>
  <c r="L45" i="41"/>
  <c r="AO53" i="41"/>
  <c r="AV18" i="40"/>
  <c r="BR18" i="41" s="1"/>
  <c r="G18" i="41" s="1"/>
  <c r="AL45" i="40"/>
  <c r="BJ32" i="40"/>
  <c r="Z45" i="40"/>
  <c r="AX43" i="41"/>
  <c r="AI45" i="41"/>
  <c r="BF19" i="41"/>
  <c r="BJ43" i="40"/>
  <c r="BF17" i="41"/>
  <c r="BJ42" i="40"/>
  <c r="BF44" i="41"/>
  <c r="BH44" i="41"/>
  <c r="AR33" i="40"/>
  <c r="BF40" i="41"/>
  <c r="BJ40" i="40"/>
  <c r="BH49" i="40"/>
  <c r="BH107" i="40" s="1"/>
  <c r="BJ31" i="40"/>
  <c r="BH24" i="40"/>
  <c r="BH39" i="40"/>
  <c r="BH36" i="40"/>
  <c r="BJ44" i="40"/>
  <c r="BH37" i="40"/>
  <c r="BJ41" i="40"/>
  <c r="BH34" i="40"/>
  <c r="BH50" i="40"/>
  <c r="BH108" i="40" s="1"/>
  <c r="BH13" i="40"/>
  <c r="BH25" i="40"/>
  <c r="BH13" i="41"/>
  <c r="BD33" i="45"/>
  <c r="BJ18" i="40"/>
  <c r="BH38" i="40"/>
  <c r="BJ51" i="40"/>
  <c r="BJ109" i="40" s="1"/>
  <c r="BH29" i="40"/>
  <c r="BH47" i="41"/>
  <c r="BH105" i="41" s="1"/>
  <c r="BJ52" i="40"/>
  <c r="BJ110" i="40" s="1"/>
  <c r="BH30" i="40"/>
  <c r="BJ19" i="40"/>
  <c r="BH35" i="40"/>
  <c r="BH18" i="40"/>
  <c r="BD45" i="45"/>
  <c r="BH50" i="41"/>
  <c r="BH108" i="41" s="1"/>
  <c r="BH37" i="41"/>
  <c r="BF52" i="41"/>
  <c r="BF110" i="41" s="1"/>
  <c r="AR21" i="41"/>
  <c r="R33" i="41"/>
  <c r="Z21" i="41"/>
  <c r="BF36" i="41"/>
  <c r="BH42" i="41"/>
  <c r="BH22" i="41"/>
  <c r="BF28" i="41"/>
  <c r="BH26" i="41"/>
  <c r="BF15" i="41"/>
  <c r="BH15" i="41"/>
  <c r="BF49" i="41"/>
  <c r="BF107" i="41" s="1"/>
  <c r="BH16" i="41"/>
  <c r="BH27" i="41"/>
  <c r="BH11" i="41"/>
  <c r="BH25" i="41"/>
  <c r="BH41" i="41"/>
  <c r="BF51" i="41"/>
  <c r="BF109" i="41" s="1"/>
  <c r="BF34" i="41"/>
  <c r="BH28" i="41"/>
  <c r="BH30" i="41"/>
  <c r="BF23" i="41"/>
  <c r="BH39" i="41"/>
  <c r="BH24" i="41"/>
  <c r="BH49" i="41"/>
  <c r="BH107" i="41" s="1"/>
  <c r="BH51" i="41"/>
  <c r="BH109" i="41" s="1"/>
  <c r="BH14" i="41"/>
  <c r="BH48" i="41"/>
  <c r="BH106" i="41" s="1"/>
  <c r="BH12" i="41"/>
  <c r="BH17" i="41"/>
  <c r="BH20" i="41"/>
  <c r="BF26" i="41"/>
  <c r="BF25" i="41"/>
  <c r="BH43" i="41"/>
  <c r="BF43" i="41"/>
  <c r="BH34" i="41"/>
  <c r="BH36" i="41"/>
  <c r="BH38" i="41"/>
  <c r="BF12" i="41"/>
  <c r="BH18" i="41"/>
  <c r="BF38" i="41"/>
  <c r="BH23" i="41"/>
  <c r="BF10" i="41"/>
  <c r="BH40" i="41"/>
  <c r="BH29" i="41"/>
  <c r="BF48" i="41"/>
  <c r="BF106" i="41" s="1"/>
  <c r="BF42" i="41"/>
  <c r="BH19" i="41"/>
  <c r="BF11" i="41"/>
  <c r="Y33" i="41"/>
  <c r="BF41" i="41"/>
  <c r="BF50" i="41"/>
  <c r="BF108" i="41" s="1"/>
  <c r="BH35" i="41"/>
  <c r="AX83" i="41"/>
  <c r="BF85" i="39"/>
  <c r="Q147" i="39" s="1"/>
  <c r="BN80" i="39"/>
  <c r="L33" i="41"/>
  <c r="AF21" i="41"/>
  <c r="Z33" i="41"/>
  <c r="BB33" i="45"/>
  <c r="BB45" i="45"/>
  <c r="BB49" i="41"/>
  <c r="BB107" i="41" s="1"/>
  <c r="BB85" i="40"/>
  <c r="E8" i="43" s="1"/>
  <c r="BF21" i="40"/>
  <c r="BD85" i="40"/>
  <c r="F8" i="43" s="1"/>
  <c r="BD45" i="40"/>
  <c r="BB53" i="40"/>
  <c r="BB111" i="40" s="1"/>
  <c r="E16" i="43" s="1"/>
  <c r="BB21" i="40"/>
  <c r="BF31" i="40"/>
  <c r="BF45" i="40"/>
  <c r="BD53" i="40"/>
  <c r="BD111" i="40" s="1"/>
  <c r="F16" i="43" s="1"/>
  <c r="BD21" i="40"/>
  <c r="BD33" i="40"/>
  <c r="BB45" i="40"/>
  <c r="BF53" i="40"/>
  <c r="BF111" i="40" s="1"/>
  <c r="G16" i="43" s="1"/>
  <c r="BB25" i="41"/>
  <c r="AC21" i="41"/>
  <c r="R21" i="41"/>
  <c r="BD41" i="41"/>
  <c r="BL50" i="39"/>
  <c r="BH85" i="39"/>
  <c r="S147" i="39" s="1"/>
  <c r="BN11" i="39"/>
  <c r="BN18" i="39"/>
  <c r="BN13" i="39"/>
  <c r="AI53" i="41"/>
  <c r="AX35" i="41"/>
  <c r="AF53" i="40"/>
  <c r="AK21" i="41"/>
  <c r="BN29" i="39"/>
  <c r="Y53" i="41"/>
  <c r="AI33" i="40"/>
  <c r="AI78" i="40" s="1"/>
  <c r="Z53" i="40"/>
  <c r="Z111" i="40" s="1"/>
  <c r="BN24" i="39"/>
  <c r="BN52" i="39"/>
  <c r="BN17" i="39"/>
  <c r="BN19" i="39"/>
  <c r="AV39" i="40"/>
  <c r="AR53" i="40"/>
  <c r="BN39" i="39"/>
  <c r="BN42" i="39"/>
  <c r="BN51" i="39"/>
  <c r="BN38" i="39"/>
  <c r="BN32" i="39"/>
  <c r="BN25" i="39"/>
  <c r="BN36" i="39"/>
  <c r="BN81" i="39"/>
  <c r="BN40" i="39"/>
  <c r="BN31" i="39"/>
  <c r="G147" i="39"/>
  <c r="AA147" i="39" s="1"/>
  <c r="Z37" i="41"/>
  <c r="BD37" i="41" s="1"/>
  <c r="Z39" i="41"/>
  <c r="BD39" i="41" s="1"/>
  <c r="AH45" i="41"/>
  <c r="AH87" i="41" s="1"/>
  <c r="T85" i="41"/>
  <c r="AL21" i="41"/>
  <c r="AX31" i="41"/>
  <c r="AX47" i="41"/>
  <c r="AX105" i="41" s="1"/>
  <c r="AK85" i="41"/>
  <c r="AK86" i="41" s="1"/>
  <c r="AO85" i="41"/>
  <c r="R85" i="41"/>
  <c r="AC53" i="41"/>
  <c r="AC85" i="41"/>
  <c r="AX52" i="41"/>
  <c r="AX110" i="41" s="1"/>
  <c r="AX40" i="41"/>
  <c r="R53" i="41"/>
  <c r="AR85" i="41"/>
  <c r="AX80" i="41"/>
  <c r="AX25" i="41"/>
  <c r="AI84" i="41"/>
  <c r="BF84" i="41" s="1"/>
  <c r="AU85" i="41"/>
  <c r="Z33" i="40"/>
  <c r="AF85" i="41"/>
  <c r="AX81" i="41"/>
  <c r="AX41" i="41"/>
  <c r="AI31" i="41"/>
  <c r="BH31" i="41" s="1"/>
  <c r="W41" i="41"/>
  <c r="AX49" i="41"/>
  <c r="AX107" i="41" s="1"/>
  <c r="AF32" i="41"/>
  <c r="BD32" i="41" s="1"/>
  <c r="AL85" i="41"/>
  <c r="AU21" i="41"/>
  <c r="AY42" i="40"/>
  <c r="I22" i="41"/>
  <c r="AZ22" i="41" s="1"/>
  <c r="BJ22" i="41" s="1"/>
  <c r="AV22" i="41"/>
  <c r="AY29" i="40"/>
  <c r="AY50" i="40"/>
  <c r="AY108" i="40" s="1"/>
  <c r="AY24" i="40"/>
  <c r="AY15" i="40"/>
  <c r="AY13" i="40"/>
  <c r="AY30" i="40"/>
  <c r="W21" i="40"/>
  <c r="AY26" i="40"/>
  <c r="AY11" i="40"/>
  <c r="AY16" i="40"/>
  <c r="AY37" i="40"/>
  <c r="AY49" i="40"/>
  <c r="AY107" i="40" s="1"/>
  <c r="AC33" i="41"/>
  <c r="AX32" i="41"/>
  <c r="AX51" i="41"/>
  <c r="AX109" i="41" s="1"/>
  <c r="Z81" i="41"/>
  <c r="BD81" i="41" s="1"/>
  <c r="BL81" i="41" s="1"/>
  <c r="V85" i="41"/>
  <c r="V87" i="41" s="1"/>
  <c r="AX42" i="41"/>
  <c r="W79" i="41"/>
  <c r="W85" i="41" s="1"/>
  <c r="T53" i="41"/>
  <c r="AY12" i="40"/>
  <c r="AY19" i="40"/>
  <c r="AY31" i="40"/>
  <c r="AY41" i="40"/>
  <c r="AY40" i="40"/>
  <c r="AY20" i="40"/>
  <c r="AY52" i="40"/>
  <c r="AY110" i="40" s="1"/>
  <c r="AY25" i="40"/>
  <c r="AY17" i="40"/>
  <c r="AY14" i="40"/>
  <c r="AY23" i="40"/>
  <c r="AY36" i="40"/>
  <c r="AY44" i="40"/>
  <c r="AY48" i="40"/>
  <c r="AY106" i="40" s="1"/>
  <c r="AY35" i="40"/>
  <c r="AY43" i="40"/>
  <c r="AO33" i="41"/>
  <c r="AU45" i="41"/>
  <c r="AQ33" i="41"/>
  <c r="AQ46" i="41" s="1"/>
  <c r="AQ78" i="41" s="1"/>
  <c r="AR32" i="41"/>
  <c r="BH32" i="41" s="1"/>
  <c r="W40" i="41"/>
  <c r="T45" i="41"/>
  <c r="W53" i="40"/>
  <c r="BD49" i="41"/>
  <c r="BD107" i="41" s="1"/>
  <c r="BD23" i="41"/>
  <c r="I136" i="41"/>
  <c r="AO21" i="41"/>
  <c r="AL33" i="41"/>
  <c r="AY22" i="40"/>
  <c r="I33" i="40"/>
  <c r="I78" i="40" s="1"/>
  <c r="AY10" i="40"/>
  <c r="AV27" i="40"/>
  <c r="W33" i="40"/>
  <c r="AV34" i="40"/>
  <c r="BR34" i="41" s="1"/>
  <c r="G34" i="41" s="1"/>
  <c r="W45" i="40"/>
  <c r="AY47" i="40"/>
  <c r="AY105" i="40" s="1"/>
  <c r="AV79" i="40"/>
  <c r="Z85" i="40"/>
  <c r="AZ85" i="39"/>
  <c r="BL34" i="39"/>
  <c r="BL28" i="39"/>
  <c r="BN28" i="39" s="1"/>
  <c r="BL44" i="39"/>
  <c r="BN44" i="39" s="1"/>
  <c r="BL30" i="39"/>
  <c r="BN30" i="39" s="1"/>
  <c r="BJ35" i="39"/>
  <c r="BN35" i="39" s="1"/>
  <c r="BJ47" i="39"/>
  <c r="BL47" i="39"/>
  <c r="BL105" i="39" s="1"/>
  <c r="BL43" i="39"/>
  <c r="BN43" i="39" s="1"/>
  <c r="R33" i="46" l="1"/>
  <c r="BB25" i="46"/>
  <c r="P33" i="46"/>
  <c r="AZ31" i="46"/>
  <c r="AZ24" i="46"/>
  <c r="BJ24" i="46" s="1"/>
  <c r="BN24" i="46" s="1"/>
  <c r="AZ30" i="46"/>
  <c r="BJ30" i="46" s="1"/>
  <c r="BN30" i="46" s="1"/>
  <c r="BL29" i="46"/>
  <c r="AZ25" i="46"/>
  <c r="AD33" i="46"/>
  <c r="BD19" i="46"/>
  <c r="BL19" i="46" s="1"/>
  <c r="AF21" i="46"/>
  <c r="BB18" i="46"/>
  <c r="R21" i="46"/>
  <c r="O21" i="46"/>
  <c r="AZ19" i="46"/>
  <c r="M21" i="46"/>
  <c r="AZ18" i="46"/>
  <c r="U21" i="46"/>
  <c r="AZ13" i="46"/>
  <c r="P46" i="46"/>
  <c r="P78" i="46" s="1"/>
  <c r="AD21" i="46"/>
  <c r="AD46" i="46" s="1"/>
  <c r="R111" i="46"/>
  <c r="BB48" i="46"/>
  <c r="BB106" i="46" s="1"/>
  <c r="T87" i="40"/>
  <c r="BN48" i="39"/>
  <c r="AF111" i="46"/>
  <c r="BN106" i="39"/>
  <c r="M33" i="46"/>
  <c r="M46" i="46" s="1"/>
  <c r="M78" i="46" s="1"/>
  <c r="BH87" i="45"/>
  <c r="AF28" i="46"/>
  <c r="W28" i="46"/>
  <c r="O28" i="46"/>
  <c r="O33" i="46" s="1"/>
  <c r="O87" i="46" s="1"/>
  <c r="J33" i="46"/>
  <c r="J46" i="46" s="1"/>
  <c r="J78" i="46" s="1"/>
  <c r="AZ29" i="46"/>
  <c r="BJ29" i="46" s="1"/>
  <c r="BN29" i="46" s="1"/>
  <c r="U33" i="46"/>
  <c r="U46" i="46" s="1"/>
  <c r="U78" i="46" s="1"/>
  <c r="L28" i="46"/>
  <c r="L33" i="46" s="1"/>
  <c r="AE152" i="46"/>
  <c r="AI152" i="46"/>
  <c r="AK152" i="46"/>
  <c r="AQ150" i="46"/>
  <c r="BJ123" i="46"/>
  <c r="U152" i="46" s="1"/>
  <c r="AQ152" i="46" s="1"/>
  <c r="AO142" i="46"/>
  <c r="AS142" i="46" s="1"/>
  <c r="V78" i="41"/>
  <c r="BH78" i="46"/>
  <c r="S143" i="46" s="1"/>
  <c r="AM143" i="46" s="1"/>
  <c r="S139" i="46"/>
  <c r="AM139" i="46" s="1"/>
  <c r="G19" i="41"/>
  <c r="G21" i="41" s="1"/>
  <c r="AO46" i="40"/>
  <c r="AO87" i="40" s="1"/>
  <c r="AN87" i="40"/>
  <c r="AR46" i="40"/>
  <c r="AQ87" i="40"/>
  <c r="I46" i="40"/>
  <c r="I87" i="40" s="1"/>
  <c r="H87" i="40"/>
  <c r="L46" i="40"/>
  <c r="L87" i="40" s="1"/>
  <c r="K87" i="40"/>
  <c r="O46" i="40"/>
  <c r="O87" i="40" s="1"/>
  <c r="N87" i="40"/>
  <c r="R46" i="40"/>
  <c r="R87" i="40" s="1"/>
  <c r="Q87" i="40"/>
  <c r="BL84" i="41"/>
  <c r="AC46" i="40"/>
  <c r="AC87" i="40" s="1"/>
  <c r="AB87" i="40"/>
  <c r="AI46" i="40"/>
  <c r="AI87" i="40" s="1"/>
  <c r="AH87" i="40"/>
  <c r="AL46" i="40"/>
  <c r="AL87" i="40" s="1"/>
  <c r="AK87" i="40"/>
  <c r="V87" i="40"/>
  <c r="BL79" i="41"/>
  <c r="BL20" i="41"/>
  <c r="S10" i="41"/>
  <c r="S21" i="41" s="1"/>
  <c r="G47" i="41"/>
  <c r="G105" i="41" s="1"/>
  <c r="U10" i="41"/>
  <c r="U21" i="41" s="1"/>
  <c r="U87" i="41" s="1"/>
  <c r="Z46" i="40"/>
  <c r="Y87" i="40"/>
  <c r="AF46" i="40"/>
  <c r="AE87" i="40"/>
  <c r="AU46" i="40"/>
  <c r="AU87" i="40" s="1"/>
  <c r="AT87" i="40"/>
  <c r="AE87" i="41"/>
  <c r="AO150" i="46"/>
  <c r="AO144" i="46"/>
  <c r="BH85" i="40"/>
  <c r="H8" i="43" s="1"/>
  <c r="AQ144" i="46"/>
  <c r="BB78" i="45"/>
  <c r="AE78" i="41"/>
  <c r="BL14" i="41"/>
  <c r="BD78" i="45"/>
  <c r="BH86" i="39"/>
  <c r="S148" i="39" s="1"/>
  <c r="BF86" i="39"/>
  <c r="Q148" i="39" s="1"/>
  <c r="E7" i="44"/>
  <c r="BD86" i="39"/>
  <c r="O148" i="39" s="1"/>
  <c r="F17" i="44"/>
  <c r="AZ86" i="39"/>
  <c r="AV117" i="40"/>
  <c r="BR105" i="41"/>
  <c r="W111" i="41"/>
  <c r="BN109" i="39"/>
  <c r="BN107" i="39"/>
  <c r="Y87" i="41"/>
  <c r="T87" i="41"/>
  <c r="AQ111" i="41"/>
  <c r="S87" i="46"/>
  <c r="R86" i="41"/>
  <c r="AC86" i="41"/>
  <c r="AX111" i="41"/>
  <c r="I151" i="41" s="1"/>
  <c r="AC151" i="41" s="1"/>
  <c r="AC87" i="41"/>
  <c r="AO87" i="41"/>
  <c r="T86" i="41"/>
  <c r="AK87" i="41"/>
  <c r="AK46" i="41"/>
  <c r="AK78" i="41" s="1"/>
  <c r="BH45" i="41"/>
  <c r="L87" i="41"/>
  <c r="K141" i="41"/>
  <c r="AE141" i="41" s="1"/>
  <c r="S141" i="41"/>
  <c r="AM141" i="41" s="1"/>
  <c r="O53" i="46"/>
  <c r="O105" i="46"/>
  <c r="O111" i="46" s="1"/>
  <c r="AD86" i="46"/>
  <c r="BF53" i="46"/>
  <c r="BF105" i="46"/>
  <c r="BF111" i="46" s="1"/>
  <c r="Q151" i="46" s="1"/>
  <c r="AK151" i="46" s="1"/>
  <c r="G86" i="46"/>
  <c r="AR46" i="41"/>
  <c r="AR78" i="41" s="1"/>
  <c r="AH46" i="41"/>
  <c r="AQ87" i="41"/>
  <c r="AU46" i="41"/>
  <c r="AU78" i="41" s="1"/>
  <c r="AC46" i="41"/>
  <c r="AC78" i="41" s="1"/>
  <c r="R46" i="41"/>
  <c r="R78" i="41" s="1"/>
  <c r="AS78" i="41"/>
  <c r="AO46" i="41"/>
  <c r="AO78" i="41" s="1"/>
  <c r="V86" i="41"/>
  <c r="BH111" i="41"/>
  <c r="S151" i="41" s="1"/>
  <c r="AM151" i="41" s="1"/>
  <c r="AU86" i="41"/>
  <c r="AX45" i="41"/>
  <c r="O141" i="41"/>
  <c r="AI141" i="41" s="1"/>
  <c r="AZ49" i="46"/>
  <c r="AZ107" i="46" s="1"/>
  <c r="I107" i="46"/>
  <c r="U86" i="46"/>
  <c r="J86" i="46"/>
  <c r="AV111" i="46"/>
  <c r="G151" i="46" s="1"/>
  <c r="AZ48" i="46"/>
  <c r="AZ106" i="46" s="1"/>
  <c r="I106" i="46"/>
  <c r="M87" i="46"/>
  <c r="J87" i="46"/>
  <c r="U87" i="46"/>
  <c r="G87" i="46"/>
  <c r="I46" i="46"/>
  <c r="BD45" i="41"/>
  <c r="O138" i="41" s="1"/>
  <c r="AF46" i="41"/>
  <c r="AF78" i="41" s="1"/>
  <c r="T46" i="41"/>
  <c r="T78" i="41" s="1"/>
  <c r="Y46" i="41"/>
  <c r="Y78" i="41" s="1"/>
  <c r="Y86" i="41"/>
  <c r="R87" i="41"/>
  <c r="AO86" i="41"/>
  <c r="BF111" i="41"/>
  <c r="Q151" i="41" s="1"/>
  <c r="AK151" i="41" s="1"/>
  <c r="M141" i="41"/>
  <c r="AG141" i="41" s="1"/>
  <c r="AR86" i="41"/>
  <c r="P86" i="46"/>
  <c r="W111" i="46"/>
  <c r="L53" i="46"/>
  <c r="L105" i="46"/>
  <c r="L111" i="46" s="1"/>
  <c r="AD87" i="46"/>
  <c r="Z53" i="41"/>
  <c r="Z105" i="41"/>
  <c r="Z111" i="41" s="1"/>
  <c r="BL49" i="46"/>
  <c r="BL107" i="46" s="1"/>
  <c r="BD107" i="46"/>
  <c r="BL48" i="46"/>
  <c r="BL106" i="46" s="1"/>
  <c r="BD106" i="46"/>
  <c r="N78" i="41"/>
  <c r="L46" i="41"/>
  <c r="R111" i="41"/>
  <c r="AU87" i="41"/>
  <c r="L86" i="41"/>
  <c r="L78" i="41"/>
  <c r="AF86" i="41"/>
  <c r="Q141" i="41"/>
  <c r="AK141" i="41" s="1"/>
  <c r="AL86" i="41"/>
  <c r="M86" i="46"/>
  <c r="S86" i="46"/>
  <c r="AZ50" i="46"/>
  <c r="AZ108" i="46" s="1"/>
  <c r="I108" i="46"/>
  <c r="P87" i="46"/>
  <c r="BL50" i="46"/>
  <c r="BL108" i="46" s="1"/>
  <c r="BD108" i="46"/>
  <c r="BB111" i="41"/>
  <c r="M151" i="41" s="1"/>
  <c r="BF46" i="46"/>
  <c r="Q139" i="46" s="1"/>
  <c r="BR50" i="41"/>
  <c r="AV108" i="40"/>
  <c r="AF86" i="40"/>
  <c r="AF111" i="40"/>
  <c r="W86" i="40"/>
  <c r="W111" i="40"/>
  <c r="BT52" i="41"/>
  <c r="AV110" i="40"/>
  <c r="BR51" i="41"/>
  <c r="AV109" i="40"/>
  <c r="AR86" i="40"/>
  <c r="AR111" i="40"/>
  <c r="BR49" i="41"/>
  <c r="AV107" i="40"/>
  <c r="BR48" i="41"/>
  <c r="AV106" i="40"/>
  <c r="BD46" i="45"/>
  <c r="BD87" i="45" s="1"/>
  <c r="BB46" i="45"/>
  <c r="BB87" i="45" s="1"/>
  <c r="W78" i="40"/>
  <c r="AF78" i="40"/>
  <c r="BD86" i="40"/>
  <c r="BD87" i="40" s="1"/>
  <c r="AR78" i="40"/>
  <c r="Z86" i="40"/>
  <c r="BB86" i="40"/>
  <c r="Z78" i="40"/>
  <c r="AL78" i="40"/>
  <c r="BD78" i="40"/>
  <c r="F7" i="43" s="1"/>
  <c r="BF121" i="40"/>
  <c r="W46" i="40"/>
  <c r="W87" i="40" s="1"/>
  <c r="BD46" i="40"/>
  <c r="BN94" i="41"/>
  <c r="BN95" i="41"/>
  <c r="BF119" i="41"/>
  <c r="BL16" i="41"/>
  <c r="AY18" i="40"/>
  <c r="K148" i="39"/>
  <c r="BF122" i="40"/>
  <c r="BF32" i="41"/>
  <c r="BL32" i="41" s="1"/>
  <c r="BD121" i="41"/>
  <c r="BH119" i="40"/>
  <c r="BD118" i="41"/>
  <c r="BF119" i="40"/>
  <c r="BD85" i="41"/>
  <c r="O144" i="41" s="1"/>
  <c r="BH120" i="40"/>
  <c r="BD122" i="41"/>
  <c r="BH118" i="40"/>
  <c r="BF120" i="40"/>
  <c r="BH122" i="40"/>
  <c r="BD47" i="41"/>
  <c r="BF118" i="40"/>
  <c r="BD119" i="41"/>
  <c r="BN49" i="39"/>
  <c r="BH121" i="40"/>
  <c r="BF85" i="41"/>
  <c r="Q144" i="41" s="1"/>
  <c r="BF31" i="41"/>
  <c r="AZ111" i="39"/>
  <c r="BD10" i="41"/>
  <c r="BD21" i="41" s="1"/>
  <c r="BN50" i="39"/>
  <c r="BL108" i="39"/>
  <c r="BL111" i="39" s="1"/>
  <c r="BJ53" i="39"/>
  <c r="BJ105" i="39"/>
  <c r="BJ111" i="39" s="1"/>
  <c r="BN82" i="39"/>
  <c r="BR83" i="41"/>
  <c r="BN100" i="41"/>
  <c r="W53" i="41"/>
  <c r="AY51" i="40"/>
  <c r="AY38" i="40"/>
  <c r="BN38" i="40" s="1"/>
  <c r="BN96" i="41"/>
  <c r="BN113" i="41"/>
  <c r="BN101" i="41"/>
  <c r="BN98" i="41"/>
  <c r="BJ19" i="46"/>
  <c r="BN19" i="46" s="1"/>
  <c r="BJ13" i="46"/>
  <c r="BN13" i="46" s="1"/>
  <c r="BJ39" i="46"/>
  <c r="BN39" i="46" s="1"/>
  <c r="BJ40" i="46"/>
  <c r="BN40" i="46" s="1"/>
  <c r="W21" i="46"/>
  <c r="BJ43" i="46"/>
  <c r="BN43" i="46" s="1"/>
  <c r="AX118" i="41"/>
  <c r="BN115" i="41"/>
  <c r="W123" i="40"/>
  <c r="BN99" i="41"/>
  <c r="BN112" i="41"/>
  <c r="AM150" i="41"/>
  <c r="AR123" i="40"/>
  <c r="BN114" i="41"/>
  <c r="BN97" i="41"/>
  <c r="AK150" i="41"/>
  <c r="BN116" i="41"/>
  <c r="J18" i="43"/>
  <c r="BN103" i="41"/>
  <c r="BJ120" i="40"/>
  <c r="Y123" i="41"/>
  <c r="BJ121" i="40"/>
  <c r="AL123" i="40"/>
  <c r="AI150" i="41"/>
  <c r="AG150" i="41"/>
  <c r="AE150" i="41"/>
  <c r="W122" i="41"/>
  <c r="BF122" i="41"/>
  <c r="AX122" i="41"/>
  <c r="AR118" i="41"/>
  <c r="AR123" i="41" s="1"/>
  <c r="AQ123" i="41"/>
  <c r="AX121" i="41"/>
  <c r="W121" i="41"/>
  <c r="BF121" i="41"/>
  <c r="AX120" i="41"/>
  <c r="W120" i="41"/>
  <c r="BB120" i="41"/>
  <c r="BB123" i="41" s="1"/>
  <c r="M152" i="41" s="1"/>
  <c r="AE123" i="41"/>
  <c r="AF120" i="41"/>
  <c r="AL118" i="41"/>
  <c r="AK123" i="41"/>
  <c r="V123" i="41"/>
  <c r="AH123" i="41"/>
  <c r="AI120" i="41"/>
  <c r="BF120" i="41" s="1"/>
  <c r="Z123" i="41"/>
  <c r="BF117" i="41"/>
  <c r="BJ118" i="40"/>
  <c r="J15" i="43"/>
  <c r="BH121" i="41"/>
  <c r="AX119" i="41"/>
  <c r="BN102" i="41"/>
  <c r="BL104" i="41"/>
  <c r="W150" i="41" s="1"/>
  <c r="BN93" i="41"/>
  <c r="BJ104" i="41"/>
  <c r="U150" i="41" s="1"/>
  <c r="BN104" i="46"/>
  <c r="Y150" i="46" s="1"/>
  <c r="AU123" i="40"/>
  <c r="R123" i="40"/>
  <c r="BD117" i="40"/>
  <c r="Z123" i="40"/>
  <c r="BH117" i="40"/>
  <c r="I123" i="40"/>
  <c r="BR117" i="41"/>
  <c r="G117" i="41" s="1"/>
  <c r="BB117" i="40"/>
  <c r="AF123" i="40"/>
  <c r="BF117" i="40"/>
  <c r="AI123" i="40"/>
  <c r="BJ117" i="40"/>
  <c r="BB85" i="41"/>
  <c r="M144" i="41" s="1"/>
  <c r="AY81" i="40"/>
  <c r="I47" i="41"/>
  <c r="BL22" i="41"/>
  <c r="BR82" i="41"/>
  <c r="BB21" i="46"/>
  <c r="M136" i="46" s="1"/>
  <c r="BN84" i="39"/>
  <c r="BT84" i="41"/>
  <c r="BN83" i="39"/>
  <c r="AV21" i="40"/>
  <c r="AY28" i="40"/>
  <c r="BJ18" i="46"/>
  <c r="BN18" i="46" s="1"/>
  <c r="BN74" i="41"/>
  <c r="BN71" i="41"/>
  <c r="AV33" i="46"/>
  <c r="G137" i="46" s="1"/>
  <c r="BL53" i="39"/>
  <c r="BJ35" i="46"/>
  <c r="BN35" i="46" s="1"/>
  <c r="AV21" i="46"/>
  <c r="G136" i="46" s="1"/>
  <c r="BJ38" i="46"/>
  <c r="BN38" i="46" s="1"/>
  <c r="W33" i="46"/>
  <c r="I21" i="46"/>
  <c r="BJ36" i="46"/>
  <c r="BN36" i="46" s="1"/>
  <c r="BJ31" i="46"/>
  <c r="BN31" i="46" s="1"/>
  <c r="AV10" i="41"/>
  <c r="BN10" i="41" s="1"/>
  <c r="AY32" i="40"/>
  <c r="BL32" i="40" s="1"/>
  <c r="BJ25" i="46"/>
  <c r="BN25" i="46" s="1"/>
  <c r="BJ42" i="46"/>
  <c r="BN42" i="46" s="1"/>
  <c r="AF45" i="46"/>
  <c r="BD34" i="46"/>
  <c r="BB33" i="46"/>
  <c r="M137" i="46" s="1"/>
  <c r="R45" i="46"/>
  <c r="BB34" i="46"/>
  <c r="BB45" i="46" s="1"/>
  <c r="M138" i="46" s="1"/>
  <c r="AZ47" i="46"/>
  <c r="AZ105" i="46" s="1"/>
  <c r="I53" i="46"/>
  <c r="W45" i="46"/>
  <c r="AZ34" i="46"/>
  <c r="I45" i="46"/>
  <c r="AF53" i="46"/>
  <c r="BD47" i="46"/>
  <c r="BD105" i="46" s="1"/>
  <c r="BJ44" i="46"/>
  <c r="BN44" i="46" s="1"/>
  <c r="BJ22" i="46"/>
  <c r="W53" i="46"/>
  <c r="BJ37" i="46"/>
  <c r="BN37" i="46" s="1"/>
  <c r="AV53" i="46"/>
  <c r="G140" i="46" s="1"/>
  <c r="AV45" i="46"/>
  <c r="G138" i="46" s="1"/>
  <c r="I33" i="46"/>
  <c r="R53" i="46"/>
  <c r="BB47" i="46"/>
  <c r="BL22" i="46"/>
  <c r="BJ41" i="46"/>
  <c r="BN41" i="46" s="1"/>
  <c r="BN77" i="46"/>
  <c r="Y142" i="46" s="1"/>
  <c r="BN85" i="46"/>
  <c r="Y144" i="46" s="1"/>
  <c r="BN73" i="41"/>
  <c r="AY79" i="40"/>
  <c r="BR79" i="41"/>
  <c r="AX33" i="41"/>
  <c r="I137" i="41" s="1"/>
  <c r="AY39" i="40"/>
  <c r="BL39" i="40" s="1"/>
  <c r="BR39" i="41"/>
  <c r="AX85" i="41"/>
  <c r="I144" i="41" s="1"/>
  <c r="AE142" i="41"/>
  <c r="AY80" i="40"/>
  <c r="BR80" i="41"/>
  <c r="BD21" i="46"/>
  <c r="O136" i="46" s="1"/>
  <c r="BL10" i="46"/>
  <c r="BL21" i="46" s="1"/>
  <c r="W136" i="46" s="1"/>
  <c r="AZ21" i="46"/>
  <c r="K136" i="46" s="1"/>
  <c r="BJ10" i="46"/>
  <c r="I138" i="41"/>
  <c r="BN22" i="41"/>
  <c r="AX53" i="41"/>
  <c r="W10" i="41"/>
  <c r="W21" i="41" s="1"/>
  <c r="BJ77" i="41"/>
  <c r="U142" i="41" s="1"/>
  <c r="BL77" i="41"/>
  <c r="BL35" i="41"/>
  <c r="BL30" i="41"/>
  <c r="BL52" i="41"/>
  <c r="BL110" i="41" s="1"/>
  <c r="BL65" i="41"/>
  <c r="BJ65" i="41"/>
  <c r="BL40" i="41"/>
  <c r="BL15" i="41"/>
  <c r="BL13" i="41"/>
  <c r="BL17" i="41"/>
  <c r="BL11" i="41"/>
  <c r="BL25" i="41"/>
  <c r="BT10" i="40"/>
  <c r="BL10" i="40"/>
  <c r="BR10" i="40"/>
  <c r="BP10" i="40"/>
  <c r="BN10" i="40"/>
  <c r="BP43" i="40"/>
  <c r="BR43" i="40"/>
  <c r="BN43" i="40"/>
  <c r="BL43" i="40"/>
  <c r="BT43" i="40"/>
  <c r="BT36" i="40"/>
  <c r="BL36" i="40"/>
  <c r="BP36" i="40"/>
  <c r="BN36" i="40"/>
  <c r="BR36" i="40"/>
  <c r="BT25" i="40"/>
  <c r="BL25" i="40"/>
  <c r="BR25" i="40"/>
  <c r="BP25" i="40"/>
  <c r="BN25" i="40"/>
  <c r="BT40" i="40"/>
  <c r="BL40" i="40"/>
  <c r="BR40" i="40"/>
  <c r="BP40" i="40"/>
  <c r="BN40" i="40"/>
  <c r="BT31" i="40"/>
  <c r="BL31" i="40"/>
  <c r="BN31" i="40"/>
  <c r="BR31" i="40"/>
  <c r="BP31" i="40"/>
  <c r="BT12" i="40"/>
  <c r="BL12" i="40"/>
  <c r="BR12" i="40"/>
  <c r="BP12" i="40"/>
  <c r="BN12" i="40"/>
  <c r="BP26" i="40"/>
  <c r="BT26" i="40"/>
  <c r="BR26" i="40"/>
  <c r="BN26" i="40"/>
  <c r="BL26" i="40"/>
  <c r="BP83" i="40"/>
  <c r="BL83" i="40"/>
  <c r="BT83" i="40"/>
  <c r="BR83" i="40"/>
  <c r="BN83" i="40"/>
  <c r="BP35" i="40"/>
  <c r="BR35" i="40"/>
  <c r="BN35" i="40"/>
  <c r="BL35" i="40"/>
  <c r="BT35" i="40"/>
  <c r="BT44" i="40"/>
  <c r="BL44" i="40"/>
  <c r="BP44" i="40"/>
  <c r="BN44" i="40"/>
  <c r="BR44" i="40"/>
  <c r="BT23" i="40"/>
  <c r="BL23" i="40"/>
  <c r="BN23" i="40"/>
  <c r="BR23" i="40"/>
  <c r="BP23" i="40"/>
  <c r="BP52" i="40"/>
  <c r="BP110" i="40" s="1"/>
  <c r="BN52" i="40"/>
  <c r="BN110" i="40" s="1"/>
  <c r="BT52" i="40"/>
  <c r="BT110" i="40" s="1"/>
  <c r="BL52" i="40"/>
  <c r="BL110" i="40" s="1"/>
  <c r="BR52" i="40"/>
  <c r="BR110" i="40" s="1"/>
  <c r="BT84" i="40"/>
  <c r="BL84" i="40"/>
  <c r="BR84" i="40"/>
  <c r="BP84" i="40"/>
  <c r="BN84" i="40"/>
  <c r="BT49" i="40"/>
  <c r="BT107" i="40" s="1"/>
  <c r="BL49" i="40"/>
  <c r="BL107" i="40" s="1"/>
  <c r="BR49" i="40"/>
  <c r="BR107" i="40" s="1"/>
  <c r="BP49" i="40"/>
  <c r="BP107" i="40" s="1"/>
  <c r="BN49" i="40"/>
  <c r="BN107" i="40" s="1"/>
  <c r="BP30" i="40"/>
  <c r="BN30" i="40"/>
  <c r="BL30" i="40"/>
  <c r="BT30" i="40"/>
  <c r="BR30" i="40"/>
  <c r="BP15" i="40"/>
  <c r="BN15" i="40"/>
  <c r="BL15" i="40"/>
  <c r="BT15" i="40"/>
  <c r="BR15" i="40"/>
  <c r="BT82" i="40"/>
  <c r="BL82" i="40"/>
  <c r="BN82" i="40"/>
  <c r="BR82" i="40"/>
  <c r="BP82" i="40"/>
  <c r="BT29" i="40"/>
  <c r="BL29" i="40"/>
  <c r="BP29" i="40"/>
  <c r="BN29" i="40"/>
  <c r="BR29" i="40"/>
  <c r="BT42" i="40"/>
  <c r="BL42" i="40"/>
  <c r="BR42" i="40"/>
  <c r="BP42" i="40"/>
  <c r="BN42" i="40"/>
  <c r="BP22" i="40"/>
  <c r="BN22" i="40"/>
  <c r="BL22" i="40"/>
  <c r="BT22" i="40"/>
  <c r="BR22" i="40"/>
  <c r="BP17" i="40"/>
  <c r="BL17" i="40"/>
  <c r="BT17" i="40"/>
  <c r="BR17" i="40"/>
  <c r="BN17" i="40"/>
  <c r="BP37" i="40"/>
  <c r="BN37" i="40"/>
  <c r="BL37" i="40"/>
  <c r="BT37" i="40"/>
  <c r="BR37" i="40"/>
  <c r="BT16" i="40"/>
  <c r="BL16" i="40"/>
  <c r="BN16" i="40"/>
  <c r="BR16" i="40"/>
  <c r="BP16" i="40"/>
  <c r="BT18" i="40"/>
  <c r="BL18" i="40"/>
  <c r="BR18" i="40"/>
  <c r="BP18" i="40"/>
  <c r="BN18" i="40"/>
  <c r="BP13" i="40"/>
  <c r="BR13" i="40"/>
  <c r="BN13" i="40"/>
  <c r="BL13" i="40"/>
  <c r="BT13" i="40"/>
  <c r="BP24" i="40"/>
  <c r="BL24" i="40"/>
  <c r="BT24" i="40"/>
  <c r="BR24" i="40"/>
  <c r="BN24" i="40"/>
  <c r="BP50" i="40"/>
  <c r="BP108" i="40" s="1"/>
  <c r="BN50" i="40"/>
  <c r="BN108" i="40" s="1"/>
  <c r="BT50" i="40"/>
  <c r="BT108" i="40" s="1"/>
  <c r="BL50" i="40"/>
  <c r="BL108" i="40" s="1"/>
  <c r="BR50" i="40"/>
  <c r="BR108" i="40" s="1"/>
  <c r="BT20" i="40"/>
  <c r="BL20" i="40"/>
  <c r="BR20" i="40"/>
  <c r="BP20" i="40"/>
  <c r="BN20" i="40"/>
  <c r="BP41" i="40"/>
  <c r="BT41" i="40"/>
  <c r="BR41" i="40"/>
  <c r="BN41" i="40"/>
  <c r="BL41" i="40"/>
  <c r="BP19" i="40"/>
  <c r="BT19" i="40"/>
  <c r="BR19" i="40"/>
  <c r="BN19" i="40"/>
  <c r="BL19" i="40"/>
  <c r="BP11" i="40"/>
  <c r="BT11" i="40"/>
  <c r="BR11" i="40"/>
  <c r="BN11" i="40"/>
  <c r="BL11" i="40"/>
  <c r="BL51" i="40"/>
  <c r="BL109" i="40" s="1"/>
  <c r="BR51" i="40"/>
  <c r="BR109" i="40" s="1"/>
  <c r="BN51" i="40"/>
  <c r="BN109" i="40" s="1"/>
  <c r="BP48" i="40"/>
  <c r="BP106" i="40" s="1"/>
  <c r="BN48" i="40"/>
  <c r="BN106" i="40" s="1"/>
  <c r="BT48" i="40"/>
  <c r="BT106" i="40" s="1"/>
  <c r="BL48" i="40"/>
  <c r="BL106" i="40" s="1"/>
  <c r="BR48" i="40"/>
  <c r="BR106" i="40" s="1"/>
  <c r="BT14" i="40"/>
  <c r="BL14" i="40"/>
  <c r="BP14" i="40"/>
  <c r="BN14" i="40"/>
  <c r="BR14" i="40"/>
  <c r="BT47" i="40"/>
  <c r="BT105" i="40" s="1"/>
  <c r="BL47" i="40"/>
  <c r="BL105" i="40" s="1"/>
  <c r="BR47" i="40"/>
  <c r="BR105" i="40" s="1"/>
  <c r="BP47" i="40"/>
  <c r="BP105" i="40" s="1"/>
  <c r="BN47" i="40"/>
  <c r="BN105" i="40" s="1"/>
  <c r="BL44" i="41"/>
  <c r="BL34" i="41"/>
  <c r="BL24" i="41"/>
  <c r="BL27" i="41"/>
  <c r="BL38" i="41"/>
  <c r="BL36" i="41"/>
  <c r="BL28" i="41"/>
  <c r="BB53" i="41"/>
  <c r="BL49" i="41"/>
  <c r="BL107" i="41" s="1"/>
  <c r="BL42" i="41"/>
  <c r="BL29" i="41"/>
  <c r="BH53" i="40"/>
  <c r="BL26" i="41"/>
  <c r="AC147" i="39"/>
  <c r="BH87" i="39"/>
  <c r="S149" i="39" s="1"/>
  <c r="BF87" i="39"/>
  <c r="Q149" i="39" s="1"/>
  <c r="AZ87" i="39"/>
  <c r="K149" i="39" s="1"/>
  <c r="BD87" i="39"/>
  <c r="O149" i="39" s="1"/>
  <c r="BL33" i="39"/>
  <c r="BN34" i="39"/>
  <c r="BL45" i="39"/>
  <c r="BL18" i="41"/>
  <c r="BJ45" i="39"/>
  <c r="BL12" i="41"/>
  <c r="BL51" i="41"/>
  <c r="BL109" i="41" s="1"/>
  <c r="BL48" i="41"/>
  <c r="BL106" i="41" s="1"/>
  <c r="BL43" i="41"/>
  <c r="BH21" i="41"/>
  <c r="BL19" i="41"/>
  <c r="BF21" i="41"/>
  <c r="BH53" i="41"/>
  <c r="BH45" i="40"/>
  <c r="BH33" i="40"/>
  <c r="BH21" i="40"/>
  <c r="BF53" i="41"/>
  <c r="BH33" i="41"/>
  <c r="BH85" i="41"/>
  <c r="S144" i="41" s="1"/>
  <c r="BF39" i="41"/>
  <c r="BL39" i="41" s="1"/>
  <c r="BF37" i="41"/>
  <c r="BL85" i="39"/>
  <c r="W147" i="39" s="1"/>
  <c r="BB33" i="41"/>
  <c r="M137" i="41" s="1"/>
  <c r="BJ53" i="40"/>
  <c r="BJ111" i="40" s="1"/>
  <c r="I16" i="43" s="1"/>
  <c r="Z45" i="41"/>
  <c r="BL41" i="41"/>
  <c r="BB33" i="40"/>
  <c r="BB78" i="40" s="1"/>
  <c r="BJ21" i="40"/>
  <c r="BF33" i="40"/>
  <c r="BF78" i="40" s="1"/>
  <c r="G7" i="43" s="1"/>
  <c r="BJ45" i="40"/>
  <c r="BF85" i="40"/>
  <c r="G8" i="43" s="1"/>
  <c r="BJ33" i="40"/>
  <c r="BJ85" i="40"/>
  <c r="I8" i="43" s="1"/>
  <c r="AI85" i="41"/>
  <c r="AI86" i="41" s="1"/>
  <c r="BF11" i="45"/>
  <c r="BF15" i="45"/>
  <c r="BF19" i="45"/>
  <c r="BF25" i="45"/>
  <c r="BF29" i="45"/>
  <c r="BF35" i="45"/>
  <c r="BF39" i="45"/>
  <c r="BF43" i="45"/>
  <c r="BF14" i="45"/>
  <c r="BF18" i="45"/>
  <c r="BF24" i="45"/>
  <c r="BF28" i="45"/>
  <c r="BF38" i="45"/>
  <c r="BF42" i="45"/>
  <c r="BF49" i="45"/>
  <c r="BF107" i="45" s="1"/>
  <c r="BF13" i="45"/>
  <c r="BF17" i="45"/>
  <c r="BF23" i="45"/>
  <c r="BF27" i="45"/>
  <c r="BF37" i="45"/>
  <c r="BF41" i="45"/>
  <c r="BF48" i="45"/>
  <c r="BF106" i="45" s="1"/>
  <c r="BF12" i="45"/>
  <c r="BF16" i="45"/>
  <c r="BF20" i="45"/>
  <c r="BF26" i="45"/>
  <c r="BF30" i="45"/>
  <c r="BF36" i="45"/>
  <c r="BF40" i="45"/>
  <c r="BN47" i="39"/>
  <c r="AY21" i="40"/>
  <c r="BL23" i="41"/>
  <c r="W45" i="41"/>
  <c r="BJ85" i="39"/>
  <c r="U147" i="39" s="1"/>
  <c r="BD33" i="41"/>
  <c r="O137" i="41" s="1"/>
  <c r="AF33" i="41"/>
  <c r="AF87" i="41" s="1"/>
  <c r="AI33" i="41"/>
  <c r="AI87" i="41" s="1"/>
  <c r="AY27" i="40"/>
  <c r="I35" i="41"/>
  <c r="AZ35" i="41" s="1"/>
  <c r="BJ35" i="41" s="1"/>
  <c r="AV35" i="41"/>
  <c r="O44" i="41"/>
  <c r="AV44" i="41"/>
  <c r="M45" i="41"/>
  <c r="I23" i="41"/>
  <c r="AV23" i="41"/>
  <c r="BN23" i="41" s="1"/>
  <c r="I40" i="41"/>
  <c r="AZ40" i="41" s="1"/>
  <c r="BJ40" i="41" s="1"/>
  <c r="AV40" i="41"/>
  <c r="I31" i="41"/>
  <c r="AZ31" i="41" s="1"/>
  <c r="BJ31" i="41" s="1"/>
  <c r="AV31" i="41"/>
  <c r="I12" i="41"/>
  <c r="AZ12" i="41" s="1"/>
  <c r="BJ12" i="41" s="1"/>
  <c r="AV12" i="41"/>
  <c r="BN12" i="41" s="1"/>
  <c r="AL45" i="41"/>
  <c r="AL87" i="41" s="1"/>
  <c r="AV81" i="41"/>
  <c r="I81" i="41"/>
  <c r="AZ81" i="41" s="1"/>
  <c r="BJ81" i="41" s="1"/>
  <c r="AV37" i="41"/>
  <c r="I37" i="41"/>
  <c r="AZ37" i="41" s="1"/>
  <c r="BJ37" i="41" s="1"/>
  <c r="I16" i="41"/>
  <c r="AZ16" i="41" s="1"/>
  <c r="BJ16" i="41" s="1"/>
  <c r="AV16" i="41"/>
  <c r="BN16" i="41" s="1"/>
  <c r="I18" i="41"/>
  <c r="AZ18" i="41" s="1"/>
  <c r="BJ18" i="41" s="1"/>
  <c r="AV18" i="41"/>
  <c r="I29" i="41"/>
  <c r="AZ29" i="41" s="1"/>
  <c r="BJ29" i="41" s="1"/>
  <c r="AV29" i="41"/>
  <c r="AR33" i="41"/>
  <c r="AR87" i="41" s="1"/>
  <c r="AV17" i="41"/>
  <c r="I17" i="41"/>
  <c r="AZ17" i="41" s="1"/>
  <c r="BJ17" i="41" s="1"/>
  <c r="AZ10" i="41"/>
  <c r="O20" i="41"/>
  <c r="M21" i="41"/>
  <c r="AV20" i="41"/>
  <c r="BN20" i="41" s="1"/>
  <c r="I26" i="41"/>
  <c r="AZ26" i="41" s="1"/>
  <c r="BJ26" i="41" s="1"/>
  <c r="AV26" i="41"/>
  <c r="BN26" i="41" s="1"/>
  <c r="I38" i="41"/>
  <c r="AZ38" i="41" s="1"/>
  <c r="BJ38" i="41" s="1"/>
  <c r="AV38" i="41"/>
  <c r="I13" i="41"/>
  <c r="AZ13" i="41" s="1"/>
  <c r="BJ13" i="41" s="1"/>
  <c r="AV13" i="41"/>
  <c r="I24" i="41"/>
  <c r="AZ24" i="41" s="1"/>
  <c r="BJ24" i="41" s="1"/>
  <c r="AV24" i="41"/>
  <c r="AV34" i="41"/>
  <c r="I34" i="41"/>
  <c r="AV43" i="41"/>
  <c r="I43" i="41"/>
  <c r="AZ43" i="41" s="1"/>
  <c r="BJ43" i="41" s="1"/>
  <c r="AV36" i="41"/>
  <c r="I36" i="41"/>
  <c r="AZ36" i="41" s="1"/>
  <c r="BJ36" i="41" s="1"/>
  <c r="I14" i="41"/>
  <c r="AZ14" i="41" s="1"/>
  <c r="BJ14" i="41" s="1"/>
  <c r="AV14" i="41"/>
  <c r="BN14" i="41" s="1"/>
  <c r="AV41" i="41"/>
  <c r="I41" i="41"/>
  <c r="AZ41" i="41" s="1"/>
  <c r="BJ41" i="41" s="1"/>
  <c r="AV19" i="41"/>
  <c r="I19" i="41"/>
  <c r="AZ19" i="41" s="1"/>
  <c r="BJ19" i="41" s="1"/>
  <c r="Z85" i="41"/>
  <c r="I28" i="41"/>
  <c r="AZ28" i="41" s="1"/>
  <c r="BJ28" i="41" s="1"/>
  <c r="AV28" i="41"/>
  <c r="I42" i="41"/>
  <c r="AZ42" i="41" s="1"/>
  <c r="BJ42" i="41" s="1"/>
  <c r="AV42" i="41"/>
  <c r="I25" i="41"/>
  <c r="AZ25" i="41" s="1"/>
  <c r="BJ25" i="41" s="1"/>
  <c r="AV25" i="41"/>
  <c r="O32" i="41"/>
  <c r="M33" i="41"/>
  <c r="AV32" i="41"/>
  <c r="I11" i="41"/>
  <c r="AZ11" i="41" s="1"/>
  <c r="BJ11" i="41" s="1"/>
  <c r="AV11" i="41"/>
  <c r="I15" i="41"/>
  <c r="AZ15" i="41" s="1"/>
  <c r="BJ15" i="41" s="1"/>
  <c r="AV15" i="41"/>
  <c r="BN15" i="41" s="1"/>
  <c r="BL50" i="41"/>
  <c r="BL108" i="41" s="1"/>
  <c r="AY53" i="40"/>
  <c r="AY111" i="40" s="1"/>
  <c r="AV33" i="40"/>
  <c r="AV85" i="40"/>
  <c r="AV45" i="40"/>
  <c r="AY34" i="40"/>
  <c r="AV53" i="40"/>
  <c r="AV111" i="40" s="1"/>
  <c r="K147" i="39"/>
  <c r="AK147" i="39" s="1"/>
  <c r="K11" i="21"/>
  <c r="K37" i="21"/>
  <c r="M37" i="51" s="1"/>
  <c r="J37" i="21"/>
  <c r="K36" i="21"/>
  <c r="M36" i="51" s="1"/>
  <c r="J36" i="21"/>
  <c r="J19" i="21"/>
  <c r="K19" i="21"/>
  <c r="M19" i="51" s="1"/>
  <c r="J20" i="21"/>
  <c r="K20" i="21"/>
  <c r="K45" i="21"/>
  <c r="K44" i="21"/>
  <c r="K43" i="21"/>
  <c r="K42" i="21"/>
  <c r="K41" i="21"/>
  <c r="K40" i="21"/>
  <c r="K39" i="21"/>
  <c r="K38" i="21"/>
  <c r="K35" i="21"/>
  <c r="K34" i="21"/>
  <c r="K33" i="21"/>
  <c r="K32" i="21"/>
  <c r="K31" i="21"/>
  <c r="K30" i="21"/>
  <c r="K29" i="21"/>
  <c r="K28" i="21"/>
  <c r="K27" i="21"/>
  <c r="K26" i="21"/>
  <c r="K25" i="21"/>
  <c r="K24" i="21"/>
  <c r="N24" i="21" s="1"/>
  <c r="K23" i="21"/>
  <c r="N23" i="21" s="1"/>
  <c r="K22" i="21"/>
  <c r="K21" i="21"/>
  <c r="K18" i="21"/>
  <c r="K17" i="21"/>
  <c r="K16" i="21"/>
  <c r="K15" i="21"/>
  <c r="K14" i="21"/>
  <c r="K13" i="21"/>
  <c r="K12" i="21"/>
  <c r="K10" i="21"/>
  <c r="K9" i="21"/>
  <c r="K8" i="21"/>
  <c r="K7" i="21"/>
  <c r="J45" i="21"/>
  <c r="J44" i="21"/>
  <c r="J43" i="21"/>
  <c r="J42" i="21"/>
  <c r="J41" i="21"/>
  <c r="J40" i="21"/>
  <c r="J39" i="21"/>
  <c r="J38" i="21"/>
  <c r="J35" i="21"/>
  <c r="J34" i="21"/>
  <c r="J33" i="21"/>
  <c r="J32" i="21"/>
  <c r="J31" i="21"/>
  <c r="J30" i="21"/>
  <c r="J29" i="21"/>
  <c r="J28" i="21"/>
  <c r="J27" i="21"/>
  <c r="J26" i="21"/>
  <c r="J25" i="21"/>
  <c r="J24" i="21"/>
  <c r="J23" i="21"/>
  <c r="J22" i="21"/>
  <c r="J21" i="21"/>
  <c r="J18" i="21"/>
  <c r="J17" i="21"/>
  <c r="J16" i="21"/>
  <c r="J15" i="21"/>
  <c r="J14" i="21"/>
  <c r="J13" i="21"/>
  <c r="J12" i="21"/>
  <c r="J11" i="21"/>
  <c r="J10" i="21"/>
  <c r="J9" i="21"/>
  <c r="J8" i="21"/>
  <c r="J7" i="21"/>
  <c r="R46" i="46" l="1"/>
  <c r="L46" i="46"/>
  <c r="O46" i="46"/>
  <c r="AD78" i="46"/>
  <c r="AF46" i="46"/>
  <c r="BD111" i="46"/>
  <c r="O151" i="46" s="1"/>
  <c r="AZ28" i="46"/>
  <c r="AF33" i="46"/>
  <c r="BD28" i="46"/>
  <c r="BN123" i="46"/>
  <c r="Y152" i="46" s="1"/>
  <c r="AS150" i="46"/>
  <c r="AO152" i="46"/>
  <c r="AS152" i="46" s="1"/>
  <c r="AS144" i="46"/>
  <c r="AA140" i="46"/>
  <c r="AC140" i="46"/>
  <c r="AC138" i="46"/>
  <c r="AA138" i="46"/>
  <c r="AA137" i="46"/>
  <c r="AC137" i="46"/>
  <c r="AA151" i="46"/>
  <c r="AC151" i="46"/>
  <c r="BF87" i="46"/>
  <c r="Q146" i="46" s="1"/>
  <c r="Q140" i="46"/>
  <c r="AK140" i="46" s="1"/>
  <c r="BB10" i="41"/>
  <c r="BB21" i="41" s="1"/>
  <c r="M136" i="41" s="1"/>
  <c r="AF87" i="40"/>
  <c r="AI136" i="46"/>
  <c r="AE136" i="46"/>
  <c r="AG136" i="46"/>
  <c r="AA136" i="46"/>
  <c r="AC136" i="46"/>
  <c r="AV47" i="41"/>
  <c r="AV105" i="41" s="1"/>
  <c r="U46" i="41"/>
  <c r="U78" i="41" s="1"/>
  <c r="Z87" i="40"/>
  <c r="G79" i="41"/>
  <c r="I79" i="41" s="1"/>
  <c r="AZ79" i="41" s="1"/>
  <c r="BJ79" i="41" s="1"/>
  <c r="M84" i="41"/>
  <c r="M85" i="41" s="1"/>
  <c r="G82" i="41"/>
  <c r="AV82" i="41" s="1"/>
  <c r="G49" i="41"/>
  <c r="G51" i="41"/>
  <c r="G109" i="41" s="1"/>
  <c r="G50" i="41"/>
  <c r="G80" i="41"/>
  <c r="AV80" i="41" s="1"/>
  <c r="G39" i="41"/>
  <c r="AV39" i="41" s="1"/>
  <c r="AV45" i="41" s="1"/>
  <c r="G138" i="41" s="1"/>
  <c r="AA138" i="41" s="1"/>
  <c r="AR87" i="40"/>
  <c r="G83" i="41"/>
  <c r="I83" i="41" s="1"/>
  <c r="AZ83" i="41" s="1"/>
  <c r="BJ83" i="41" s="1"/>
  <c r="G48" i="41"/>
  <c r="M52" i="41"/>
  <c r="M110" i="41" s="1"/>
  <c r="BJ48" i="46"/>
  <c r="BN48" i="46" s="1"/>
  <c r="W46" i="46"/>
  <c r="W78" i="46" s="1"/>
  <c r="BJ50" i="46"/>
  <c r="BN50" i="46" s="1"/>
  <c r="BL86" i="39"/>
  <c r="W148" i="39" s="1"/>
  <c r="BL10" i="41"/>
  <c r="BL21" i="41" s="1"/>
  <c r="AZ111" i="46"/>
  <c r="K151" i="46" s="1"/>
  <c r="BJ86" i="39"/>
  <c r="BN111" i="39"/>
  <c r="I111" i="46"/>
  <c r="AL46" i="41"/>
  <c r="AL78" i="41" s="1"/>
  <c r="E9" i="44"/>
  <c r="F7" i="44"/>
  <c r="F9" i="44" s="1"/>
  <c r="AV119" i="40"/>
  <c r="BR107" i="41"/>
  <c r="AV121" i="40"/>
  <c r="BR121" i="41" s="1"/>
  <c r="G121" i="41" s="1"/>
  <c r="I121" i="41" s="1"/>
  <c r="AZ121" i="41" s="1"/>
  <c r="BJ121" i="41" s="1"/>
  <c r="BR109" i="41"/>
  <c r="AV120" i="40"/>
  <c r="AY120" i="40" s="1"/>
  <c r="BR108" i="41"/>
  <c r="BJ49" i="46"/>
  <c r="BJ107" i="46" s="1"/>
  <c r="BN107" i="46" s="1"/>
  <c r="AV118" i="40"/>
  <c r="AY118" i="40" s="1"/>
  <c r="BL118" i="40" s="1"/>
  <c r="BR106" i="41"/>
  <c r="AV122" i="40"/>
  <c r="BT122" i="41" s="1"/>
  <c r="BT110" i="41"/>
  <c r="E7" i="43"/>
  <c r="BN108" i="39"/>
  <c r="BN105" i="39"/>
  <c r="Z87" i="41"/>
  <c r="BF45" i="41"/>
  <c r="Q138" i="41" s="1"/>
  <c r="AF87" i="46"/>
  <c r="R87" i="46"/>
  <c r="W87" i="41"/>
  <c r="I140" i="41"/>
  <c r="AX86" i="41"/>
  <c r="I145" i="41" s="1"/>
  <c r="BB53" i="46"/>
  <c r="BB105" i="46"/>
  <c r="BB111" i="46" s="1"/>
  <c r="M151" i="46" s="1"/>
  <c r="AF86" i="46"/>
  <c r="AF78" i="46"/>
  <c r="I87" i="46"/>
  <c r="AV87" i="46"/>
  <c r="G146" i="46" s="1"/>
  <c r="AV46" i="46"/>
  <c r="L86" i="46"/>
  <c r="L78" i="46"/>
  <c r="L87" i="46"/>
  <c r="BD46" i="41"/>
  <c r="O139" i="41" s="1"/>
  <c r="BF86" i="46"/>
  <c r="Q145" i="46" s="1"/>
  <c r="BF78" i="46"/>
  <c r="Q143" i="46" s="1"/>
  <c r="AX87" i="41"/>
  <c r="I146" i="41" s="1"/>
  <c r="S136" i="41"/>
  <c r="BH87" i="41"/>
  <c r="S146" i="41" s="1"/>
  <c r="M140" i="41"/>
  <c r="BB86" i="41"/>
  <c r="M145" i="41" s="1"/>
  <c r="U141" i="41"/>
  <c r="AO141" i="41" s="1"/>
  <c r="S87" i="41"/>
  <c r="S46" i="41"/>
  <c r="R86" i="46"/>
  <c r="R78" i="46"/>
  <c r="AV86" i="46"/>
  <c r="G145" i="46" s="1"/>
  <c r="I86" i="46"/>
  <c r="I78" i="46"/>
  <c r="Z46" i="41"/>
  <c r="O86" i="46"/>
  <c r="O78" i="46"/>
  <c r="Q140" i="41"/>
  <c r="BF86" i="41"/>
  <c r="Q145" i="41" s="1"/>
  <c r="S140" i="41"/>
  <c r="BH86" i="41"/>
  <c r="S145" i="41" s="1"/>
  <c r="W141" i="41"/>
  <c r="AQ141" i="41" s="1"/>
  <c r="AZ47" i="41"/>
  <c r="I105" i="41"/>
  <c r="W87" i="46"/>
  <c r="W86" i="41"/>
  <c r="O136" i="41"/>
  <c r="Z86" i="41"/>
  <c r="Z78" i="41"/>
  <c r="BH46" i="41"/>
  <c r="M46" i="41"/>
  <c r="O46" i="41" s="1"/>
  <c r="Q136" i="41"/>
  <c r="W86" i="46"/>
  <c r="BL47" i="41"/>
  <c r="BL105" i="41" s="1"/>
  <c r="BL111" i="41" s="1"/>
  <c r="W151" i="41" s="1"/>
  <c r="BD105" i="41"/>
  <c r="BD111" i="41" s="1"/>
  <c r="O151" i="41" s="1"/>
  <c r="AI46" i="41"/>
  <c r="AI78" i="41" s="1"/>
  <c r="AH78" i="41"/>
  <c r="AX46" i="41"/>
  <c r="BB46" i="46"/>
  <c r="M139" i="46" s="1"/>
  <c r="BH86" i="40"/>
  <c r="BH111" i="40"/>
  <c r="H16" i="43" s="1"/>
  <c r="BP51" i="40"/>
  <c r="BP109" i="40" s="1"/>
  <c r="AY109" i="40"/>
  <c r="AV86" i="40"/>
  <c r="BH78" i="40"/>
  <c r="H7" i="43" s="1"/>
  <c r="BJ78" i="40"/>
  <c r="BJ86" i="40"/>
  <c r="AV78" i="40"/>
  <c r="BF86" i="40"/>
  <c r="BF33" i="41"/>
  <c r="Q137" i="41" s="1"/>
  <c r="BL119" i="41"/>
  <c r="BD53" i="41"/>
  <c r="BH46" i="40"/>
  <c r="BJ46" i="40"/>
  <c r="AV46" i="40"/>
  <c r="BF46" i="40"/>
  <c r="BB46" i="40"/>
  <c r="BB87" i="40" s="1"/>
  <c r="BH123" i="40"/>
  <c r="BF123" i="40"/>
  <c r="G17" i="43" s="1"/>
  <c r="BL122" i="41"/>
  <c r="BT51" i="40"/>
  <c r="BL85" i="41"/>
  <c r="W144" i="41" s="1"/>
  <c r="U148" i="39"/>
  <c r="BF118" i="41"/>
  <c r="BF123" i="41" s="1"/>
  <c r="Q152" i="41" s="1"/>
  <c r="BP38" i="40"/>
  <c r="BL38" i="40"/>
  <c r="BR38" i="40"/>
  <c r="BT38" i="40"/>
  <c r="BR118" i="41"/>
  <c r="AY33" i="40"/>
  <c r="AX123" i="41"/>
  <c r="I152" i="41" s="1"/>
  <c r="BT118" i="40"/>
  <c r="BR120" i="41"/>
  <c r="BN118" i="40"/>
  <c r="BN120" i="40"/>
  <c r="BL120" i="40"/>
  <c r="W123" i="41"/>
  <c r="AQ150" i="41"/>
  <c r="BT120" i="40"/>
  <c r="BN104" i="41"/>
  <c r="Y150" i="41" s="1"/>
  <c r="BL81" i="40"/>
  <c r="AI123" i="41"/>
  <c r="BH120" i="41"/>
  <c r="BL121" i="41"/>
  <c r="AL123" i="41"/>
  <c r="BH118" i="41"/>
  <c r="AV121" i="41"/>
  <c r="BL117" i="41"/>
  <c r="AF123" i="41"/>
  <c r="BD120" i="41"/>
  <c r="BR32" i="40"/>
  <c r="I117" i="41"/>
  <c r="AV117" i="41"/>
  <c r="AO150" i="41"/>
  <c r="BR120" i="40"/>
  <c r="BP120" i="40"/>
  <c r="AY117" i="40"/>
  <c r="BT117" i="40" s="1"/>
  <c r="BN28" i="40"/>
  <c r="BD123" i="40"/>
  <c r="F17" i="43" s="1"/>
  <c r="BJ123" i="40"/>
  <c r="I17" i="43" s="1"/>
  <c r="BB123" i="40"/>
  <c r="BR81" i="40"/>
  <c r="BN81" i="40"/>
  <c r="BT81" i="40"/>
  <c r="BP81" i="40"/>
  <c r="AY85" i="40"/>
  <c r="AY86" i="40" s="1"/>
  <c r="AV79" i="41"/>
  <c r="BN39" i="40"/>
  <c r="BL80" i="40"/>
  <c r="BP39" i="40"/>
  <c r="BJ21" i="46"/>
  <c r="U136" i="46" s="1"/>
  <c r="AO136" i="46" s="1"/>
  <c r="BT28" i="40"/>
  <c r="BR28" i="40"/>
  <c r="BL28" i="40"/>
  <c r="BP28" i="40"/>
  <c r="BN32" i="40"/>
  <c r="BP32" i="40"/>
  <c r="BT32" i="40"/>
  <c r="BN80" i="40"/>
  <c r="BT80" i="40"/>
  <c r="BR80" i="40"/>
  <c r="AO147" i="39"/>
  <c r="BR39" i="40"/>
  <c r="BN25" i="41"/>
  <c r="BT39" i="40"/>
  <c r="BJ34" i="46"/>
  <c r="BJ45" i="46" s="1"/>
  <c r="U138" i="46" s="1"/>
  <c r="AZ45" i="46"/>
  <c r="K138" i="46" s="1"/>
  <c r="BJ47" i="46"/>
  <c r="AZ53" i="46"/>
  <c r="K140" i="46" s="1"/>
  <c r="BL47" i="46"/>
  <c r="BL105" i="46" s="1"/>
  <c r="BL111" i="46" s="1"/>
  <c r="W151" i="46" s="1"/>
  <c r="BD53" i="46"/>
  <c r="O140" i="46" s="1"/>
  <c r="BL34" i="46"/>
  <c r="BL45" i="46" s="1"/>
  <c r="W138" i="46" s="1"/>
  <c r="BD45" i="46"/>
  <c r="O138" i="46" s="1"/>
  <c r="BN11" i="41"/>
  <c r="BP80" i="40"/>
  <c r="BN17" i="41"/>
  <c r="R37" i="51"/>
  <c r="Q37" i="51"/>
  <c r="R19" i="51"/>
  <c r="Q19" i="51"/>
  <c r="R36" i="51"/>
  <c r="Q36" i="51"/>
  <c r="BT21" i="40"/>
  <c r="BR21" i="40"/>
  <c r="BN18" i="41"/>
  <c r="BN77" i="41"/>
  <c r="Y142" i="41" s="1"/>
  <c r="W142" i="41"/>
  <c r="AQ142" i="41" s="1"/>
  <c r="BN42" i="41"/>
  <c r="BN28" i="41"/>
  <c r="BN41" i="41"/>
  <c r="BN36" i="41"/>
  <c r="BN43" i="41"/>
  <c r="BN24" i="41"/>
  <c r="BN38" i="41"/>
  <c r="BN81" i="41"/>
  <c r="AV21" i="41"/>
  <c r="G136" i="41" s="1"/>
  <c r="BN29" i="41"/>
  <c r="BN35" i="41"/>
  <c r="BN19" i="41"/>
  <c r="BN13" i="41"/>
  <c r="BN40" i="41"/>
  <c r="BR53" i="40"/>
  <c r="BR111" i="40" s="1"/>
  <c r="H19" i="43" s="1"/>
  <c r="BN53" i="40"/>
  <c r="BN111" i="40" s="1"/>
  <c r="F19" i="43" s="1"/>
  <c r="BL53" i="40"/>
  <c r="BL111" i="40" s="1"/>
  <c r="E19" i="43" s="1"/>
  <c r="BP79" i="40"/>
  <c r="BR79" i="40"/>
  <c r="BN79" i="40"/>
  <c r="BL79" i="40"/>
  <c r="BT79" i="40"/>
  <c r="AY45" i="40"/>
  <c r="BT34" i="40"/>
  <c r="BL34" i="40"/>
  <c r="BR34" i="40"/>
  <c r="BP34" i="40"/>
  <c r="BN34" i="40"/>
  <c r="BN21" i="40"/>
  <c r="BL21" i="40"/>
  <c r="BT27" i="40"/>
  <c r="BL27" i="40"/>
  <c r="BR27" i="40"/>
  <c r="BP27" i="40"/>
  <c r="BN27" i="40"/>
  <c r="BP21" i="40"/>
  <c r="AE147" i="39"/>
  <c r="AG147" i="39"/>
  <c r="AQ147" i="39"/>
  <c r="AI147" i="39"/>
  <c r="AM147" i="39"/>
  <c r="J8" i="43"/>
  <c r="M38" i="38"/>
  <c r="M38" i="51"/>
  <c r="M20" i="51"/>
  <c r="M20" i="38"/>
  <c r="M39" i="38"/>
  <c r="M39" i="51"/>
  <c r="O39" i="21"/>
  <c r="Q39" i="21" s="1"/>
  <c r="M22" i="38"/>
  <c r="M22" i="51"/>
  <c r="BL37" i="41"/>
  <c r="BN37" i="41" s="1"/>
  <c r="O19" i="21"/>
  <c r="Q19" i="21" s="1"/>
  <c r="O13" i="21"/>
  <c r="Q13" i="21" s="1"/>
  <c r="O17" i="21"/>
  <c r="Q17" i="21" s="1"/>
  <c r="O41" i="21"/>
  <c r="Q41" i="21" s="1"/>
  <c r="O45" i="21"/>
  <c r="Q45" i="21" s="1"/>
  <c r="O37" i="21"/>
  <c r="Q37" i="21" s="1"/>
  <c r="M37" i="38"/>
  <c r="O9" i="21"/>
  <c r="Q9" i="21" s="1"/>
  <c r="O21" i="21"/>
  <c r="Q21" i="21" s="1"/>
  <c r="O25" i="21"/>
  <c r="Q25" i="21" s="1"/>
  <c r="O29" i="21"/>
  <c r="Q29" i="21" s="1"/>
  <c r="O33" i="21"/>
  <c r="Q33" i="21" s="1"/>
  <c r="O36" i="21"/>
  <c r="Q36" i="21" s="1"/>
  <c r="M36" i="38"/>
  <c r="O20" i="21"/>
  <c r="Q20" i="21" s="1"/>
  <c r="O7" i="21"/>
  <c r="Q7" i="21" s="1"/>
  <c r="O27" i="21"/>
  <c r="Q27" i="21" s="1"/>
  <c r="O14" i="21"/>
  <c r="Q14" i="21" s="1"/>
  <c r="O18" i="21"/>
  <c r="Q18" i="21" s="1"/>
  <c r="O24" i="21"/>
  <c r="Q24" i="21" s="1"/>
  <c r="O28" i="21"/>
  <c r="Q28" i="21" s="1"/>
  <c r="O32" i="21"/>
  <c r="Q32" i="21" s="1"/>
  <c r="O38" i="21"/>
  <c r="Q38" i="21" s="1"/>
  <c r="O42" i="21"/>
  <c r="Q42" i="21" s="1"/>
  <c r="O11" i="21"/>
  <c r="Q11" i="21" s="1"/>
  <c r="O10" i="21"/>
  <c r="Q10" i="21" s="1"/>
  <c r="O15" i="21"/>
  <c r="Q15" i="21" s="1"/>
  <c r="O43" i="21"/>
  <c r="Q43" i="21" s="1"/>
  <c r="O8" i="21"/>
  <c r="Q8" i="21" s="1"/>
  <c r="O23" i="21"/>
  <c r="Q23" i="21" s="1"/>
  <c r="O31" i="21"/>
  <c r="Q31" i="21" s="1"/>
  <c r="O35" i="21"/>
  <c r="Q35" i="21" s="1"/>
  <c r="O12" i="21"/>
  <c r="Q12" i="21" s="1"/>
  <c r="O16" i="21"/>
  <c r="Q16" i="21" s="1"/>
  <c r="O22" i="21"/>
  <c r="Q22" i="21" s="1"/>
  <c r="O26" i="21"/>
  <c r="Q26" i="21" s="1"/>
  <c r="O30" i="21"/>
  <c r="Q30" i="21" s="1"/>
  <c r="O34" i="21"/>
  <c r="Q34" i="21" s="1"/>
  <c r="O40" i="21"/>
  <c r="Q40" i="21" s="1"/>
  <c r="O44" i="21"/>
  <c r="Q44" i="21" s="1"/>
  <c r="I39" i="41"/>
  <c r="AZ39" i="41" s="1"/>
  <c r="BJ39" i="41" s="1"/>
  <c r="E9" i="43"/>
  <c r="S138" i="41"/>
  <c r="G45" i="41"/>
  <c r="AC140" i="41"/>
  <c r="BF44" i="45"/>
  <c r="BF32" i="45"/>
  <c r="BF52" i="45"/>
  <c r="BF110" i="45" s="1"/>
  <c r="BF51" i="45"/>
  <c r="BF109" i="45" s="1"/>
  <c r="BF31" i="45"/>
  <c r="BF50" i="45"/>
  <c r="BF108" i="45" s="1"/>
  <c r="BF34" i="45"/>
  <c r="BF47" i="45"/>
  <c r="BF105" i="45" s="1"/>
  <c r="BF22" i="45"/>
  <c r="BN85" i="39"/>
  <c r="BL31" i="41"/>
  <c r="BL33" i="41" s="1"/>
  <c r="I30" i="41"/>
  <c r="AZ30" i="41" s="1"/>
  <c r="BJ30" i="41" s="1"/>
  <c r="AV30" i="41"/>
  <c r="I27" i="41"/>
  <c r="AZ27" i="41" s="1"/>
  <c r="BJ27" i="41" s="1"/>
  <c r="AV27" i="41"/>
  <c r="BN27" i="41" s="1"/>
  <c r="G33" i="41"/>
  <c r="AZ34" i="41"/>
  <c r="AZ44" i="41"/>
  <c r="BJ44" i="41" s="1"/>
  <c r="O45" i="41"/>
  <c r="AZ32" i="41"/>
  <c r="BJ32" i="41" s="1"/>
  <c r="O33" i="41"/>
  <c r="AZ20" i="41"/>
  <c r="BJ20" i="41" s="1"/>
  <c r="O21" i="41"/>
  <c r="I21" i="41"/>
  <c r="AZ23" i="41"/>
  <c r="BB87" i="41" l="1"/>
  <c r="M146" i="41" s="1"/>
  <c r="BB46" i="41"/>
  <c r="BJ10" i="41"/>
  <c r="BF87" i="40"/>
  <c r="BL28" i="46"/>
  <c r="BL33" i="46" s="1"/>
  <c r="W137" i="46" s="1"/>
  <c r="BD33" i="46"/>
  <c r="O137" i="46" s="1"/>
  <c r="AI137" i="46" s="1"/>
  <c r="BJ87" i="40"/>
  <c r="AZ33" i="46"/>
  <c r="K137" i="46" s="1"/>
  <c r="BJ28" i="46"/>
  <c r="BJ108" i="46"/>
  <c r="BN108" i="46" s="1"/>
  <c r="AG151" i="46"/>
  <c r="AQ138" i="46"/>
  <c r="AG138" i="46"/>
  <c r="AI138" i="46"/>
  <c r="BN49" i="46"/>
  <c r="BB87" i="46"/>
  <c r="M146" i="46" s="1"/>
  <c r="M140" i="46"/>
  <c r="AG140" i="46" s="1"/>
  <c r="BJ106" i="46"/>
  <c r="BN106" i="46" s="1"/>
  <c r="AK138" i="46"/>
  <c r="AE138" i="46"/>
  <c r="AO138" i="46"/>
  <c r="AI151" i="46"/>
  <c r="AE151" i="46"/>
  <c r="BH87" i="40"/>
  <c r="BR118" i="40"/>
  <c r="BP118" i="40"/>
  <c r="AQ136" i="46"/>
  <c r="AS136" i="46" s="1"/>
  <c r="AV78" i="46"/>
  <c r="G143" i="46" s="1"/>
  <c r="G139" i="46"/>
  <c r="AV84" i="41"/>
  <c r="BL53" i="41"/>
  <c r="G85" i="41"/>
  <c r="I80" i="41"/>
  <c r="AZ80" i="41" s="1"/>
  <c r="BJ80" i="41" s="1"/>
  <c r="AV83" i="41"/>
  <c r="I82" i="41"/>
  <c r="AZ82" i="41" s="1"/>
  <c r="BJ82" i="41" s="1"/>
  <c r="O110" i="41"/>
  <c r="O111" i="41" s="1"/>
  <c r="M111" i="41"/>
  <c r="BL45" i="40"/>
  <c r="AV87" i="40"/>
  <c r="I51" i="41"/>
  <c r="AV51" i="41"/>
  <c r="AV109" i="41" s="1"/>
  <c r="G118" i="41"/>
  <c r="AV118" i="41" s="1"/>
  <c r="I48" i="41"/>
  <c r="AV48" i="41"/>
  <c r="G53" i="41"/>
  <c r="AY121" i="40"/>
  <c r="M122" i="41"/>
  <c r="M123" i="41" s="1"/>
  <c r="G106" i="41"/>
  <c r="AV50" i="41"/>
  <c r="AV108" i="41" s="1"/>
  <c r="I50" i="41"/>
  <c r="AV49" i="41"/>
  <c r="AV107" i="41" s="1"/>
  <c r="I49" i="41"/>
  <c r="G120" i="41"/>
  <c r="AV120" i="41" s="1"/>
  <c r="BN83" i="41"/>
  <c r="AX78" i="41"/>
  <c r="I143" i="41" s="1"/>
  <c r="I139" i="41"/>
  <c r="AC139" i="41" s="1"/>
  <c r="AV52" i="41"/>
  <c r="AV110" i="41" s="1"/>
  <c r="O52" i="41"/>
  <c r="M53" i="41"/>
  <c r="M78" i="41" s="1"/>
  <c r="G108" i="41"/>
  <c r="G107" i="41"/>
  <c r="O84" i="41"/>
  <c r="BH78" i="41"/>
  <c r="S143" i="41" s="1"/>
  <c r="S139" i="41"/>
  <c r="BB78" i="41"/>
  <c r="M143" i="41" s="1"/>
  <c r="M139" i="41"/>
  <c r="AC146" i="46"/>
  <c r="AA146" i="46"/>
  <c r="AC145" i="46"/>
  <c r="AA145" i="46"/>
  <c r="H17" i="43"/>
  <c r="AV123" i="40"/>
  <c r="AY122" i="40"/>
  <c r="BT122" i="40" s="1"/>
  <c r="I7" i="43"/>
  <c r="BR119" i="41"/>
  <c r="AY119" i="40"/>
  <c r="BP53" i="40"/>
  <c r="BP111" i="40" s="1"/>
  <c r="G19" i="43" s="1"/>
  <c r="AZ87" i="46"/>
  <c r="K146" i="46" s="1"/>
  <c r="W140" i="41"/>
  <c r="BL86" i="41"/>
  <c r="W145" i="41" s="1"/>
  <c r="AZ45" i="41"/>
  <c r="AZ86" i="46"/>
  <c r="K145" i="46" s="1"/>
  <c r="O140" i="41"/>
  <c r="BD86" i="41"/>
  <c r="O145" i="41" s="1"/>
  <c r="BD78" i="41"/>
  <c r="O143" i="41" s="1"/>
  <c r="BL46" i="46"/>
  <c r="W139" i="46" s="1"/>
  <c r="BL45" i="41"/>
  <c r="BL46" i="41" s="1"/>
  <c r="BD87" i="41"/>
  <c r="O146" i="41" s="1"/>
  <c r="BD87" i="46"/>
  <c r="O146" i="46" s="1"/>
  <c r="BD86" i="46"/>
  <c r="O145" i="46" s="1"/>
  <c r="BJ53" i="46"/>
  <c r="BJ105" i="46"/>
  <c r="BF46" i="41"/>
  <c r="W136" i="41"/>
  <c r="BF87" i="41"/>
  <c r="Q146" i="41" s="1"/>
  <c r="BJ47" i="41"/>
  <c r="AZ105" i="41"/>
  <c r="W46" i="41"/>
  <c r="W78" i="41" s="1"/>
  <c r="S78" i="41"/>
  <c r="G46" i="41"/>
  <c r="BB86" i="46"/>
  <c r="M145" i="46" s="1"/>
  <c r="BB78" i="46"/>
  <c r="M143" i="46" s="1"/>
  <c r="AC136" i="41"/>
  <c r="BD46" i="46"/>
  <c r="AZ46" i="46"/>
  <c r="AC138" i="41"/>
  <c r="BT53" i="40"/>
  <c r="BT111" i="40" s="1"/>
  <c r="I19" i="43" s="1"/>
  <c r="BT109" i="40"/>
  <c r="AY78" i="40"/>
  <c r="I85" i="41"/>
  <c r="AY46" i="40"/>
  <c r="AY87" i="40" s="1"/>
  <c r="I118" i="41"/>
  <c r="AZ118" i="41" s="1"/>
  <c r="BJ118" i="41" s="1"/>
  <c r="AV85" i="41"/>
  <c r="G144" i="41" s="1"/>
  <c r="BL122" i="40"/>
  <c r="BP121" i="40"/>
  <c r="AS150" i="41"/>
  <c r="I120" i="41"/>
  <c r="AZ120" i="41" s="1"/>
  <c r="BJ120" i="41" s="1"/>
  <c r="BT121" i="40"/>
  <c r="BN121" i="40"/>
  <c r="BL121" i="40"/>
  <c r="BR121" i="40"/>
  <c r="BL85" i="40"/>
  <c r="E11" i="43" s="1"/>
  <c r="BL117" i="40"/>
  <c r="BL33" i="40"/>
  <c r="BL78" i="40" s="1"/>
  <c r="E10" i="43" s="1"/>
  <c r="BN45" i="40"/>
  <c r="BP85" i="40"/>
  <c r="G11" i="43" s="1"/>
  <c r="BN121" i="41"/>
  <c r="BH123" i="41"/>
  <c r="S152" i="41" s="1"/>
  <c r="J16" i="43"/>
  <c r="E17" i="43"/>
  <c r="BN117" i="40"/>
  <c r="BL118" i="41"/>
  <c r="AZ117" i="41"/>
  <c r="BL120" i="41"/>
  <c r="BD123" i="41"/>
  <c r="O152" i="41" s="1"/>
  <c r="BR117" i="40"/>
  <c r="BP117" i="40"/>
  <c r="AY123" i="40"/>
  <c r="BR33" i="40"/>
  <c r="BN85" i="40"/>
  <c r="F11" i="43" s="1"/>
  <c r="BN21" i="46"/>
  <c r="Y136" i="46" s="1"/>
  <c r="BR45" i="40"/>
  <c r="BP45" i="40"/>
  <c r="BR85" i="40"/>
  <c r="H11" i="43" s="1"/>
  <c r="BP33" i="40"/>
  <c r="BN33" i="40"/>
  <c r="BT33" i="40"/>
  <c r="BT85" i="40"/>
  <c r="I11" i="43" s="1"/>
  <c r="BT45" i="40"/>
  <c r="BN34" i="46"/>
  <c r="BN45" i="46"/>
  <c r="Y138" i="46" s="1"/>
  <c r="BN47" i="46"/>
  <c r="BL53" i="46"/>
  <c r="W140" i="46" s="1"/>
  <c r="G9" i="43"/>
  <c r="F9" i="43"/>
  <c r="R22" i="38"/>
  <c r="Q22" i="38"/>
  <c r="R37" i="38"/>
  <c r="Q37" i="38"/>
  <c r="R22" i="51"/>
  <c r="Q22" i="51"/>
  <c r="R39" i="51"/>
  <c r="Q39" i="51"/>
  <c r="R38" i="51"/>
  <c r="Q38" i="51"/>
  <c r="R36" i="38"/>
  <c r="Q36" i="38"/>
  <c r="R39" i="38"/>
  <c r="Q39" i="38"/>
  <c r="R20" i="38"/>
  <c r="Q20" i="38"/>
  <c r="R38" i="38"/>
  <c r="Q38" i="38"/>
  <c r="R20" i="51"/>
  <c r="Q20" i="51"/>
  <c r="AO142" i="41"/>
  <c r="AS142" i="41" s="1"/>
  <c r="BN30" i="41"/>
  <c r="AV33" i="41"/>
  <c r="G137" i="41" s="1"/>
  <c r="BN32" i="41"/>
  <c r="BN44" i="41"/>
  <c r="BN31" i="41"/>
  <c r="BN39" i="41"/>
  <c r="BN79" i="41"/>
  <c r="AS147" i="39"/>
  <c r="S39" i="38"/>
  <c r="E11" i="51"/>
  <c r="I11" i="51" s="1"/>
  <c r="D11" i="51"/>
  <c r="F11" i="51"/>
  <c r="F11" i="38"/>
  <c r="D11" i="38"/>
  <c r="E11" i="38"/>
  <c r="I11" i="38" s="1"/>
  <c r="F20" i="38"/>
  <c r="F20" i="51"/>
  <c r="E20" i="51"/>
  <c r="E20" i="38"/>
  <c r="D20" i="51"/>
  <c r="D20" i="38"/>
  <c r="F32" i="51"/>
  <c r="E32" i="51"/>
  <c r="I32" i="51" s="1"/>
  <c r="E32" i="38"/>
  <c r="I32" i="38" s="1"/>
  <c r="D32" i="51"/>
  <c r="F32" i="38"/>
  <c r="D32" i="38"/>
  <c r="E13" i="51"/>
  <c r="I13" i="51" s="1"/>
  <c r="F13" i="38"/>
  <c r="D13" i="51"/>
  <c r="E13" i="38"/>
  <c r="I13" i="38" s="1"/>
  <c r="F13" i="51"/>
  <c r="D13" i="38"/>
  <c r="D43" i="51"/>
  <c r="F43" i="38"/>
  <c r="F43" i="51"/>
  <c r="E43" i="38"/>
  <c r="I43" i="38" s="1"/>
  <c r="E43" i="51"/>
  <c r="I43" i="51" s="1"/>
  <c r="D43" i="38"/>
  <c r="D27" i="51"/>
  <c r="F27" i="38"/>
  <c r="F27" i="51"/>
  <c r="D27" i="38"/>
  <c r="E27" i="51"/>
  <c r="I27" i="51" s="1"/>
  <c r="E27" i="38"/>
  <c r="I27" i="38" s="1"/>
  <c r="E7" i="51"/>
  <c r="I7" i="51" s="1"/>
  <c r="D7" i="51"/>
  <c r="F7" i="51"/>
  <c r="F7" i="38"/>
  <c r="D7" i="38"/>
  <c r="E7" i="38"/>
  <c r="I7" i="38" s="1"/>
  <c r="E12" i="38"/>
  <c r="I12" i="38" s="1"/>
  <c r="F12" i="51"/>
  <c r="E12" i="51"/>
  <c r="I12" i="51" s="1"/>
  <c r="F12" i="38"/>
  <c r="D12" i="51"/>
  <c r="D12" i="38"/>
  <c r="D18" i="51"/>
  <c r="F18" i="38"/>
  <c r="E18" i="38"/>
  <c r="I18" i="38" s="1"/>
  <c r="F18" i="51"/>
  <c r="E18" i="51"/>
  <c r="I18" i="51" s="1"/>
  <c r="D18" i="38"/>
  <c r="D24" i="38"/>
  <c r="F24" i="51"/>
  <c r="E24" i="51"/>
  <c r="I24" i="51" s="1"/>
  <c r="D24" i="51"/>
  <c r="F24" i="38"/>
  <c r="E24" i="38"/>
  <c r="I24" i="38" s="1"/>
  <c r="D30" i="38"/>
  <c r="F30" i="51"/>
  <c r="F30" i="38"/>
  <c r="E30" i="51"/>
  <c r="I30" i="51" s="1"/>
  <c r="D30" i="51"/>
  <c r="E30" i="38"/>
  <c r="I30" i="38" s="1"/>
  <c r="D45" i="51"/>
  <c r="F45" i="51"/>
  <c r="E45" i="38"/>
  <c r="I45" i="38" s="1"/>
  <c r="F45" i="38"/>
  <c r="E45" i="51"/>
  <c r="I45" i="51" s="1"/>
  <c r="D45" i="38"/>
  <c r="F19" i="51"/>
  <c r="E19" i="51"/>
  <c r="D19" i="51"/>
  <c r="F25" i="51"/>
  <c r="E25" i="38"/>
  <c r="I25" i="38" s="1"/>
  <c r="E25" i="51"/>
  <c r="I25" i="51" s="1"/>
  <c r="D25" i="51"/>
  <c r="F25" i="38"/>
  <c r="D25" i="38"/>
  <c r="D39" i="51"/>
  <c r="F39" i="38"/>
  <c r="F39" i="51"/>
  <c r="E39" i="38"/>
  <c r="E39" i="51"/>
  <c r="D39" i="38"/>
  <c r="E38" i="38"/>
  <c r="F38" i="51"/>
  <c r="F38" i="38"/>
  <c r="D38" i="38"/>
  <c r="E38" i="51"/>
  <c r="D38" i="51"/>
  <c r="F10" i="38"/>
  <c r="E10" i="38"/>
  <c r="I10" i="38" s="1"/>
  <c r="D10" i="38"/>
  <c r="F10" i="51"/>
  <c r="E10" i="51"/>
  <c r="I10" i="51" s="1"/>
  <c r="D10" i="51"/>
  <c r="E22" i="51"/>
  <c r="D22" i="51"/>
  <c r="D22" i="38"/>
  <c r="F22" i="51"/>
  <c r="F22" i="38"/>
  <c r="E22" i="38"/>
  <c r="E36" i="51"/>
  <c r="D36" i="51"/>
  <c r="E36" i="38"/>
  <c r="F36" i="51"/>
  <c r="F36" i="38"/>
  <c r="D36" i="38"/>
  <c r="S19" i="51"/>
  <c r="S22" i="51"/>
  <c r="S37" i="51"/>
  <c r="F23" i="51"/>
  <c r="F23" i="38"/>
  <c r="E23" i="51"/>
  <c r="I23" i="51" s="1"/>
  <c r="E23" i="38"/>
  <c r="I23" i="38" s="1"/>
  <c r="D23" i="51"/>
  <c r="D23" i="38"/>
  <c r="F44" i="51"/>
  <c r="E44" i="38"/>
  <c r="I44" i="38" s="1"/>
  <c r="E44" i="51"/>
  <c r="I44" i="51" s="1"/>
  <c r="D44" i="38"/>
  <c r="D44" i="51"/>
  <c r="F44" i="38"/>
  <c r="D16" i="51"/>
  <c r="E16" i="38"/>
  <c r="I16" i="38" s="1"/>
  <c r="F16" i="51"/>
  <c r="F16" i="38"/>
  <c r="E16" i="51"/>
  <c r="I16" i="51" s="1"/>
  <c r="D16" i="38"/>
  <c r="F41" i="51"/>
  <c r="E41" i="51"/>
  <c r="I41" i="51" s="1"/>
  <c r="D41" i="51"/>
  <c r="E41" i="38"/>
  <c r="I41" i="38" s="1"/>
  <c r="F41" i="38"/>
  <c r="D41" i="38"/>
  <c r="D21" i="51"/>
  <c r="F21" i="38"/>
  <c r="D21" i="38"/>
  <c r="F21" i="51"/>
  <c r="E21" i="51"/>
  <c r="I21" i="51" s="1"/>
  <c r="E21" i="38"/>
  <c r="I21" i="38" s="1"/>
  <c r="D35" i="51"/>
  <c r="F35" i="38"/>
  <c r="E35" i="38"/>
  <c r="I35" i="38" s="1"/>
  <c r="D35" i="38"/>
  <c r="F35" i="51"/>
  <c r="E35" i="51"/>
  <c r="I35" i="51" s="1"/>
  <c r="D15" i="51"/>
  <c r="F15" i="51"/>
  <c r="E15" i="38"/>
  <c r="I15" i="38" s="1"/>
  <c r="E15" i="51"/>
  <c r="I15" i="51" s="1"/>
  <c r="F15" i="38"/>
  <c r="D15" i="38"/>
  <c r="F28" i="51"/>
  <c r="D28" i="38"/>
  <c r="E28" i="51"/>
  <c r="I28" i="51" s="1"/>
  <c r="D28" i="51"/>
  <c r="F28" i="38"/>
  <c r="E28" i="38"/>
  <c r="I28" i="38" s="1"/>
  <c r="F34" i="51"/>
  <c r="E34" i="51"/>
  <c r="I34" i="51" s="1"/>
  <c r="F34" i="38"/>
  <c r="D34" i="51"/>
  <c r="E34" i="38"/>
  <c r="I34" i="38" s="1"/>
  <c r="D34" i="38"/>
  <c r="E42" i="38"/>
  <c r="I42" i="38" s="1"/>
  <c r="F42" i="51"/>
  <c r="D42" i="38"/>
  <c r="F42" i="38"/>
  <c r="E42" i="51"/>
  <c r="I42" i="51" s="1"/>
  <c r="D42" i="51"/>
  <c r="E8" i="38"/>
  <c r="I8" i="38" s="1"/>
  <c r="F8" i="51"/>
  <c r="E8" i="51"/>
  <c r="I8" i="51" s="1"/>
  <c r="F8" i="38"/>
  <c r="D8" i="51"/>
  <c r="D8" i="38"/>
  <c r="F14" i="51"/>
  <c r="F14" i="38"/>
  <c r="E14" i="38"/>
  <c r="I14" i="38" s="1"/>
  <c r="D14" i="38"/>
  <c r="E14" i="51"/>
  <c r="I14" i="51" s="1"/>
  <c r="D14" i="51"/>
  <c r="F17" i="51"/>
  <c r="E17" i="51"/>
  <c r="I17" i="51" s="1"/>
  <c r="D17" i="51"/>
  <c r="E17" i="38"/>
  <c r="I17" i="38" s="1"/>
  <c r="D17" i="38"/>
  <c r="F17" i="38"/>
  <c r="D33" i="51"/>
  <c r="E33" i="38"/>
  <c r="I33" i="38" s="1"/>
  <c r="D33" i="38"/>
  <c r="F33" i="51"/>
  <c r="F33" i="38"/>
  <c r="E33" i="51"/>
  <c r="I33" i="51" s="1"/>
  <c r="E9" i="51"/>
  <c r="I9" i="51" s="1"/>
  <c r="D9" i="51"/>
  <c r="F9" i="38"/>
  <c r="F9" i="51"/>
  <c r="D9" i="38"/>
  <c r="E9" i="38"/>
  <c r="I9" i="38" s="1"/>
  <c r="S38" i="51"/>
  <c r="E31" i="51"/>
  <c r="I31" i="51" s="1"/>
  <c r="F31" i="38"/>
  <c r="D31" i="51"/>
  <c r="E31" i="38"/>
  <c r="I31" i="38" s="1"/>
  <c r="D31" i="38"/>
  <c r="F31" i="51"/>
  <c r="D26" i="51"/>
  <c r="D26" i="38"/>
  <c r="F26" i="51"/>
  <c r="E26" i="51"/>
  <c r="I26" i="51" s="1"/>
  <c r="E26" i="38"/>
  <c r="I26" i="38" s="1"/>
  <c r="F26" i="38"/>
  <c r="E40" i="51"/>
  <c r="I40" i="51" s="1"/>
  <c r="E40" i="38"/>
  <c r="I40" i="38" s="1"/>
  <c r="D40" i="51"/>
  <c r="D40" i="38"/>
  <c r="F40" i="51"/>
  <c r="F40" i="38"/>
  <c r="F37" i="51"/>
  <c r="E37" i="38"/>
  <c r="E37" i="51"/>
  <c r="D37" i="38"/>
  <c r="D37" i="51"/>
  <c r="F37" i="38"/>
  <c r="E29" i="38"/>
  <c r="I29" i="38" s="1"/>
  <c r="F29" i="51"/>
  <c r="E29" i="51"/>
  <c r="I29" i="51" s="1"/>
  <c r="F29" i="38"/>
  <c r="D29" i="38"/>
  <c r="D29" i="51"/>
  <c r="E19" i="38"/>
  <c r="I19" i="38" s="1"/>
  <c r="F19" i="38"/>
  <c r="D19" i="38"/>
  <c r="S22" i="38"/>
  <c r="S38" i="38"/>
  <c r="M90" i="21"/>
  <c r="M89" i="21"/>
  <c r="L89" i="21"/>
  <c r="N89" i="21"/>
  <c r="O87" i="21"/>
  <c r="O86" i="21"/>
  <c r="N86" i="21"/>
  <c r="M87" i="21"/>
  <c r="M86" i="21"/>
  <c r="L87" i="21"/>
  <c r="L86" i="21"/>
  <c r="L84" i="21"/>
  <c r="H72" i="21"/>
  <c r="G59" i="21"/>
  <c r="G71" i="38"/>
  <c r="H72" i="38"/>
  <c r="H71" i="38"/>
  <c r="G72" i="38"/>
  <c r="H75" i="38"/>
  <c r="H74" i="38"/>
  <c r="G75" i="38"/>
  <c r="G74" i="38"/>
  <c r="BF10" i="45"/>
  <c r="BF45" i="45"/>
  <c r="BF33" i="45"/>
  <c r="BF53" i="45"/>
  <c r="I45" i="41"/>
  <c r="W137" i="41"/>
  <c r="S137" i="41"/>
  <c r="AA136" i="41"/>
  <c r="AY52" i="45"/>
  <c r="AY110" i="45" s="1"/>
  <c r="AY35" i="45"/>
  <c r="AY29" i="45"/>
  <c r="AY15" i="45"/>
  <c r="AY40" i="45"/>
  <c r="AY43" i="45"/>
  <c r="AY31" i="45"/>
  <c r="AY32" i="45"/>
  <c r="AY38" i="45"/>
  <c r="AY81" i="45"/>
  <c r="AY14" i="45"/>
  <c r="AY48" i="45"/>
  <c r="AY106" i="45" s="1"/>
  <c r="AY16" i="45"/>
  <c r="AY30" i="45"/>
  <c r="AY83" i="45"/>
  <c r="AY18" i="45"/>
  <c r="AY12" i="45"/>
  <c r="AY11" i="45"/>
  <c r="AY39" i="45"/>
  <c r="AY13" i="45"/>
  <c r="AY41" i="45"/>
  <c r="AY44" i="45"/>
  <c r="AY80" i="45"/>
  <c r="AY84" i="45"/>
  <c r="AY24" i="45"/>
  <c r="AY36" i="45"/>
  <c r="AY19" i="45"/>
  <c r="AY28" i="45"/>
  <c r="AY50" i="45"/>
  <c r="AY108" i="45" s="1"/>
  <c r="AY42" i="45"/>
  <c r="AY17" i="45"/>
  <c r="AY37" i="45"/>
  <c r="AY51" i="45"/>
  <c r="AY109" i="45" s="1"/>
  <c r="AY23" i="45"/>
  <c r="AY26" i="45"/>
  <c r="AY27" i="45"/>
  <c r="AY49" i="45"/>
  <c r="AY107" i="45" s="1"/>
  <c r="AY20" i="45"/>
  <c r="Y147" i="39"/>
  <c r="I33" i="41"/>
  <c r="BJ23" i="41"/>
  <c r="BJ33" i="41" s="1"/>
  <c r="U137" i="41" s="1"/>
  <c r="AZ33" i="41"/>
  <c r="K137" i="41" s="1"/>
  <c r="BJ21" i="41"/>
  <c r="BJ34" i="41"/>
  <c r="K138" i="41"/>
  <c r="AZ21" i="41"/>
  <c r="G72" i="21"/>
  <c r="G71" i="21"/>
  <c r="H71" i="21"/>
  <c r="G60" i="21"/>
  <c r="H59" i="21"/>
  <c r="H60" i="21"/>
  <c r="H84" i="21" s="1"/>
  <c r="BN28" i="46" l="1"/>
  <c r="BJ33" i="46"/>
  <c r="AG137" i="46"/>
  <c r="AK137" i="46"/>
  <c r="AE137" i="46"/>
  <c r="BJ111" i="46"/>
  <c r="U151" i="46" s="1"/>
  <c r="AI140" i="46"/>
  <c r="AG145" i="46"/>
  <c r="BJ87" i="46"/>
  <c r="U146" i="46" s="1"/>
  <c r="U140" i="46"/>
  <c r="AO140" i="46" s="1"/>
  <c r="AS138" i="46"/>
  <c r="AE140" i="46"/>
  <c r="O122" i="41"/>
  <c r="J17" i="43"/>
  <c r="BP122" i="40"/>
  <c r="AV122" i="41"/>
  <c r="AC143" i="46"/>
  <c r="AA143" i="46"/>
  <c r="AZ78" i="46"/>
  <c r="K143" i="46" s="1"/>
  <c r="K139" i="46"/>
  <c r="BD78" i="46"/>
  <c r="O143" i="46" s="1"/>
  <c r="O139" i="46"/>
  <c r="AA139" i="46"/>
  <c r="AC139" i="46"/>
  <c r="BN80" i="41"/>
  <c r="G86" i="41"/>
  <c r="G87" i="41"/>
  <c r="BN82" i="41"/>
  <c r="M87" i="41"/>
  <c r="M86" i="41"/>
  <c r="AZ49" i="41"/>
  <c r="I107" i="41"/>
  <c r="G119" i="41"/>
  <c r="G123" i="41" s="1"/>
  <c r="AZ52" i="41"/>
  <c r="O53" i="41"/>
  <c r="AZ50" i="41"/>
  <c r="I108" i="41"/>
  <c r="G111" i="41"/>
  <c r="AV106" i="41"/>
  <c r="AV111" i="41" s="1"/>
  <c r="G151" i="41" s="1"/>
  <c r="AA151" i="41" s="1"/>
  <c r="AV53" i="41"/>
  <c r="G140" i="41" s="1"/>
  <c r="AA140" i="41" s="1"/>
  <c r="AZ84" i="41"/>
  <c r="O85" i="41"/>
  <c r="I106" i="41"/>
  <c r="I53" i="41"/>
  <c r="I86" i="41" s="1"/>
  <c r="AZ48" i="41"/>
  <c r="AZ51" i="41"/>
  <c r="I109" i="41"/>
  <c r="BL78" i="41"/>
  <c r="W139" i="41"/>
  <c r="AM139" i="41"/>
  <c r="BF78" i="41"/>
  <c r="Q143" i="41" s="1"/>
  <c r="Q139" i="41"/>
  <c r="AI146" i="46"/>
  <c r="AI145" i="46"/>
  <c r="AK146" i="46"/>
  <c r="AE146" i="46"/>
  <c r="AK145" i="46"/>
  <c r="AE145" i="46"/>
  <c r="AG146" i="46"/>
  <c r="W138" i="41"/>
  <c r="BL87" i="41"/>
  <c r="BP78" i="40"/>
  <c r="G10" i="43" s="1"/>
  <c r="BN119" i="40"/>
  <c r="BL119" i="40"/>
  <c r="BL123" i="40" s="1"/>
  <c r="E20" i="43" s="1"/>
  <c r="BT119" i="40"/>
  <c r="BT123" i="40" s="1"/>
  <c r="I20" i="43" s="1"/>
  <c r="BP119" i="40"/>
  <c r="BP123" i="40" s="1"/>
  <c r="G20" i="43" s="1"/>
  <c r="BR119" i="40"/>
  <c r="BR122" i="40"/>
  <c r="BN122" i="40"/>
  <c r="BF86" i="45"/>
  <c r="BF111" i="45"/>
  <c r="G16" i="44" s="1"/>
  <c r="AV119" i="41"/>
  <c r="BN78" i="40"/>
  <c r="F10" i="43" s="1"/>
  <c r="AV46" i="41"/>
  <c r="BL86" i="46"/>
  <c r="W145" i="46" s="1"/>
  <c r="BL78" i="46"/>
  <c r="W143" i="46" s="1"/>
  <c r="BN34" i="41"/>
  <c r="BJ45" i="41"/>
  <c r="BJ46" i="41" s="1"/>
  <c r="U139" i="41" s="1"/>
  <c r="U136" i="41"/>
  <c r="AQ136" i="41" s="1"/>
  <c r="BN105" i="46"/>
  <c r="AZ46" i="41"/>
  <c r="K139" i="41" s="1"/>
  <c r="BL87" i="46"/>
  <c r="K136" i="41"/>
  <c r="AK136" i="41" s="1"/>
  <c r="I46" i="41"/>
  <c r="G78" i="41"/>
  <c r="BJ105" i="41"/>
  <c r="BN47" i="41"/>
  <c r="BJ86" i="46"/>
  <c r="U145" i="46" s="1"/>
  <c r="AA137" i="41"/>
  <c r="AC137" i="41"/>
  <c r="AC145" i="41"/>
  <c r="AC152" i="41"/>
  <c r="BT78" i="40"/>
  <c r="BR78" i="40"/>
  <c r="H10" i="43" s="1"/>
  <c r="H12" i="43" s="1"/>
  <c r="BT86" i="40"/>
  <c r="BP86" i="40"/>
  <c r="BN86" i="40"/>
  <c r="BR86" i="40"/>
  <c r="BL86" i="40"/>
  <c r="BP46" i="40"/>
  <c r="BN46" i="40"/>
  <c r="BT46" i="40"/>
  <c r="BR46" i="40"/>
  <c r="BL46" i="40"/>
  <c r="BN118" i="41"/>
  <c r="BN120" i="41"/>
  <c r="BJ117" i="41"/>
  <c r="BL123" i="41"/>
  <c r="W152" i="41" s="1"/>
  <c r="J11" i="43"/>
  <c r="BN53" i="46"/>
  <c r="Y140" i="46" s="1"/>
  <c r="I9" i="43"/>
  <c r="BN33" i="41"/>
  <c r="Y137" i="41" s="1"/>
  <c r="BN21" i="41"/>
  <c r="Y136" i="41" s="1"/>
  <c r="BN49" i="45"/>
  <c r="BN107" i="45" s="1"/>
  <c r="BT49" i="45"/>
  <c r="BT107" i="45" s="1"/>
  <c r="BL49" i="45"/>
  <c r="BL107" i="45" s="1"/>
  <c r="BR49" i="45"/>
  <c r="BR107" i="45" s="1"/>
  <c r="BP49" i="45"/>
  <c r="BP107" i="45" s="1"/>
  <c r="BR23" i="45"/>
  <c r="BP23" i="45"/>
  <c r="BN23" i="45"/>
  <c r="BT23" i="45"/>
  <c r="BL23" i="45"/>
  <c r="BN37" i="45"/>
  <c r="BT37" i="45"/>
  <c r="BL37" i="45"/>
  <c r="BR37" i="45"/>
  <c r="BP37" i="45"/>
  <c r="BR50" i="45"/>
  <c r="BR108" i="45" s="1"/>
  <c r="BP50" i="45"/>
  <c r="BP108" i="45" s="1"/>
  <c r="BN50" i="45"/>
  <c r="BN108" i="45" s="1"/>
  <c r="BT50" i="45"/>
  <c r="BT108" i="45" s="1"/>
  <c r="BL50" i="45"/>
  <c r="BL108" i="45" s="1"/>
  <c r="BN24" i="45"/>
  <c r="BT24" i="45"/>
  <c r="BL24" i="45"/>
  <c r="BR24" i="45"/>
  <c r="BP24" i="45"/>
  <c r="BR44" i="45"/>
  <c r="BP44" i="45"/>
  <c r="BN44" i="45"/>
  <c r="BT44" i="45"/>
  <c r="BL44" i="45"/>
  <c r="BN11" i="45"/>
  <c r="BT11" i="45"/>
  <c r="BL11" i="45"/>
  <c r="BR11" i="45"/>
  <c r="BP11" i="45"/>
  <c r="BR48" i="45"/>
  <c r="BR106" i="45" s="1"/>
  <c r="BP48" i="45"/>
  <c r="BP106" i="45" s="1"/>
  <c r="BN48" i="45"/>
  <c r="BN106" i="45" s="1"/>
  <c r="BT48" i="45"/>
  <c r="BT106" i="45" s="1"/>
  <c r="BL48" i="45"/>
  <c r="BL106" i="45" s="1"/>
  <c r="BR31" i="45"/>
  <c r="BP31" i="45"/>
  <c r="BN31" i="45"/>
  <c r="BT31" i="45"/>
  <c r="BL31" i="45"/>
  <c r="BR40" i="45"/>
  <c r="BP40" i="45"/>
  <c r="BN40" i="45"/>
  <c r="BT40" i="45"/>
  <c r="BL40" i="45"/>
  <c r="BN15" i="45"/>
  <c r="BT15" i="45"/>
  <c r="BL15" i="45"/>
  <c r="BR15" i="45"/>
  <c r="BP15" i="45"/>
  <c r="BN26" i="45"/>
  <c r="BT26" i="45"/>
  <c r="BL26" i="45"/>
  <c r="BR26" i="45"/>
  <c r="BP26" i="45"/>
  <c r="BN80" i="45"/>
  <c r="BT80" i="45"/>
  <c r="BL80" i="45"/>
  <c r="BR80" i="45"/>
  <c r="BP80" i="45"/>
  <c r="BR18" i="45"/>
  <c r="BP18" i="45"/>
  <c r="BN18" i="45"/>
  <c r="BT18" i="45"/>
  <c r="BL18" i="45"/>
  <c r="BN28" i="45"/>
  <c r="BT28" i="45"/>
  <c r="BL28" i="45"/>
  <c r="BR28" i="45"/>
  <c r="BP28" i="45"/>
  <c r="BR36" i="45"/>
  <c r="BP36" i="45"/>
  <c r="BN36" i="45"/>
  <c r="BT36" i="45"/>
  <c r="BL36" i="45"/>
  <c r="BN39" i="45"/>
  <c r="BT39" i="45"/>
  <c r="BL39" i="45"/>
  <c r="BR39" i="45"/>
  <c r="BP39" i="45"/>
  <c r="BR16" i="45"/>
  <c r="BP16" i="45"/>
  <c r="BN16" i="45"/>
  <c r="BT16" i="45"/>
  <c r="BL16" i="45"/>
  <c r="BR14" i="45"/>
  <c r="BP14" i="45"/>
  <c r="BN14" i="45"/>
  <c r="BT14" i="45"/>
  <c r="BL14" i="45"/>
  <c r="BR81" i="45"/>
  <c r="BP81" i="45"/>
  <c r="BN81" i="45"/>
  <c r="BT81" i="45"/>
  <c r="BL81" i="45"/>
  <c r="BN32" i="45"/>
  <c r="BT32" i="45"/>
  <c r="BL32" i="45"/>
  <c r="BR32" i="45"/>
  <c r="BP32" i="45"/>
  <c r="BN43" i="45"/>
  <c r="BT43" i="45"/>
  <c r="BL43" i="45"/>
  <c r="BR43" i="45"/>
  <c r="BP43" i="45"/>
  <c r="BR29" i="45"/>
  <c r="BP29" i="45"/>
  <c r="BN29" i="45"/>
  <c r="BT29" i="45"/>
  <c r="BL29" i="45"/>
  <c r="BN35" i="45"/>
  <c r="BT35" i="45"/>
  <c r="BL35" i="45"/>
  <c r="BR35" i="45"/>
  <c r="BP35" i="45"/>
  <c r="BR52" i="45"/>
  <c r="BR110" i="45" s="1"/>
  <c r="BP52" i="45"/>
  <c r="BP110" i="45" s="1"/>
  <c r="BN52" i="45"/>
  <c r="BN110" i="45" s="1"/>
  <c r="BT52" i="45"/>
  <c r="BT110" i="45" s="1"/>
  <c r="BL52" i="45"/>
  <c r="BL110" i="45" s="1"/>
  <c r="BR27" i="45"/>
  <c r="BP27" i="45"/>
  <c r="BN27" i="45"/>
  <c r="BT27" i="45"/>
  <c r="BL27" i="45"/>
  <c r="BN17" i="45"/>
  <c r="BT17" i="45"/>
  <c r="BL17" i="45"/>
  <c r="BR17" i="45"/>
  <c r="BP17" i="45"/>
  <c r="BN84" i="45"/>
  <c r="BT84" i="45"/>
  <c r="BL84" i="45"/>
  <c r="BR84" i="45"/>
  <c r="BP84" i="45"/>
  <c r="BN41" i="45"/>
  <c r="BT41" i="45"/>
  <c r="BL41" i="45"/>
  <c r="BR41" i="45"/>
  <c r="BP41" i="45"/>
  <c r="BR12" i="45"/>
  <c r="BP12" i="45"/>
  <c r="BN12" i="45"/>
  <c r="BT12" i="45"/>
  <c r="BL12" i="45"/>
  <c r="BR83" i="45"/>
  <c r="BP83" i="45"/>
  <c r="BN83" i="45"/>
  <c r="BT83" i="45"/>
  <c r="BL83" i="45"/>
  <c r="BR38" i="45"/>
  <c r="BP38" i="45"/>
  <c r="BN38" i="45"/>
  <c r="BT38" i="45"/>
  <c r="BL38" i="45"/>
  <c r="BR20" i="45"/>
  <c r="BP20" i="45"/>
  <c r="BN20" i="45"/>
  <c r="BT20" i="45"/>
  <c r="BL20" i="45"/>
  <c r="BN51" i="45"/>
  <c r="BN109" i="45" s="1"/>
  <c r="BT51" i="45"/>
  <c r="BT109" i="45" s="1"/>
  <c r="BL51" i="45"/>
  <c r="BL109" i="45" s="1"/>
  <c r="BR51" i="45"/>
  <c r="BR109" i="45" s="1"/>
  <c r="BP51" i="45"/>
  <c r="BP109" i="45" s="1"/>
  <c r="BR42" i="45"/>
  <c r="BP42" i="45"/>
  <c r="BN42" i="45"/>
  <c r="BT42" i="45"/>
  <c r="BL42" i="45"/>
  <c r="BN19" i="45"/>
  <c r="BT19" i="45"/>
  <c r="BL19" i="45"/>
  <c r="BR19" i="45"/>
  <c r="BP19" i="45"/>
  <c r="BN13" i="45"/>
  <c r="BT13" i="45"/>
  <c r="BL13" i="45"/>
  <c r="BR13" i="45"/>
  <c r="BP13" i="45"/>
  <c r="BN30" i="45"/>
  <c r="BT30" i="45"/>
  <c r="BL30" i="45"/>
  <c r="BR30" i="45"/>
  <c r="BP30" i="45"/>
  <c r="AK137" i="41"/>
  <c r="AK138" i="41"/>
  <c r="G84" i="21"/>
  <c r="N84" i="21"/>
  <c r="J89" i="21"/>
  <c r="J90" i="21"/>
  <c r="K86" i="21"/>
  <c r="J86" i="21"/>
  <c r="J87" i="21"/>
  <c r="K87" i="21"/>
  <c r="K89" i="21"/>
  <c r="K90" i="21"/>
  <c r="H83" i="21"/>
  <c r="G83" i="21"/>
  <c r="N83" i="21"/>
  <c r="O89" i="21"/>
  <c r="J84" i="21"/>
  <c r="O83" i="21"/>
  <c r="K80" i="21"/>
  <c r="J80" i="21"/>
  <c r="J81" i="21"/>
  <c r="M83" i="21"/>
  <c r="O90" i="21"/>
  <c r="J83" i="21"/>
  <c r="M84" i="21"/>
  <c r="N81" i="21"/>
  <c r="K81" i="21"/>
  <c r="L81" i="21"/>
  <c r="N87" i="21"/>
  <c r="L90" i="21"/>
  <c r="L83" i="21"/>
  <c r="K83" i="21"/>
  <c r="K84" i="21"/>
  <c r="L80" i="21"/>
  <c r="N80" i="21"/>
  <c r="M81" i="21"/>
  <c r="N90" i="21"/>
  <c r="O84" i="21"/>
  <c r="O80" i="21"/>
  <c r="M80" i="21"/>
  <c r="O81" i="21"/>
  <c r="H29" i="38"/>
  <c r="M29" i="38"/>
  <c r="K40" i="51"/>
  <c r="L40" i="51"/>
  <c r="L26" i="51"/>
  <c r="K26" i="51"/>
  <c r="H31" i="38"/>
  <c r="M31" i="38"/>
  <c r="M9" i="51"/>
  <c r="H9" i="51"/>
  <c r="K33" i="51"/>
  <c r="L33" i="51"/>
  <c r="L17" i="38"/>
  <c r="K17" i="38"/>
  <c r="H14" i="38"/>
  <c r="M14" i="38"/>
  <c r="H8" i="38"/>
  <c r="M8" i="38"/>
  <c r="K8" i="51"/>
  <c r="L8" i="51"/>
  <c r="K42" i="38"/>
  <c r="L42" i="38"/>
  <c r="H34" i="38"/>
  <c r="M34" i="38"/>
  <c r="H28" i="51"/>
  <c r="M28" i="51"/>
  <c r="H15" i="38"/>
  <c r="M15" i="38"/>
  <c r="K15" i="51"/>
  <c r="L15" i="51"/>
  <c r="H35" i="38"/>
  <c r="M35" i="38"/>
  <c r="L21" i="38"/>
  <c r="K21" i="38"/>
  <c r="H16" i="38"/>
  <c r="M16" i="38"/>
  <c r="H44" i="38"/>
  <c r="M44" i="38"/>
  <c r="H23" i="38"/>
  <c r="M23" i="38"/>
  <c r="P23" i="38" s="1"/>
  <c r="K23" i="38"/>
  <c r="L23" i="38"/>
  <c r="K10" i="51"/>
  <c r="L10" i="51"/>
  <c r="S36" i="51"/>
  <c r="L25" i="38"/>
  <c r="K25" i="38"/>
  <c r="L25" i="51"/>
  <c r="K25" i="51"/>
  <c r="H45" i="38"/>
  <c r="M45" i="38"/>
  <c r="K45" i="51"/>
  <c r="L45" i="51"/>
  <c r="L24" i="51"/>
  <c r="K24" i="51"/>
  <c r="K18" i="51"/>
  <c r="L18" i="51"/>
  <c r="H12" i="38"/>
  <c r="M12" i="38"/>
  <c r="L12" i="51"/>
  <c r="K12" i="51"/>
  <c r="K7" i="38"/>
  <c r="L7" i="38"/>
  <c r="K27" i="38"/>
  <c r="L27" i="38"/>
  <c r="H13" i="38"/>
  <c r="M13" i="38"/>
  <c r="L13" i="38"/>
  <c r="K13" i="38"/>
  <c r="H32" i="51"/>
  <c r="M32" i="51"/>
  <c r="K11" i="38"/>
  <c r="L11" i="38"/>
  <c r="L29" i="38"/>
  <c r="K29" i="38"/>
  <c r="H40" i="38"/>
  <c r="M40" i="38"/>
  <c r="K26" i="38"/>
  <c r="L26" i="38"/>
  <c r="H26" i="38"/>
  <c r="M26" i="38"/>
  <c r="H9" i="38"/>
  <c r="M9" i="38"/>
  <c r="H33" i="38"/>
  <c r="M33" i="38"/>
  <c r="H17" i="38"/>
  <c r="M17" i="38"/>
  <c r="L17" i="51"/>
  <c r="K17" i="51"/>
  <c r="M8" i="51"/>
  <c r="H8" i="51"/>
  <c r="H42" i="38"/>
  <c r="M42" i="38"/>
  <c r="L34" i="51"/>
  <c r="K34" i="51"/>
  <c r="K15" i="38"/>
  <c r="L15" i="38"/>
  <c r="H15" i="51"/>
  <c r="M15" i="51"/>
  <c r="M21" i="51"/>
  <c r="H21" i="51"/>
  <c r="H41" i="51"/>
  <c r="M41" i="51"/>
  <c r="H16" i="51"/>
  <c r="M16" i="51"/>
  <c r="H23" i="51"/>
  <c r="M23" i="51"/>
  <c r="P23" i="51" s="1"/>
  <c r="K23" i="51"/>
  <c r="L23" i="51"/>
  <c r="H10" i="38"/>
  <c r="M10" i="38"/>
  <c r="M25" i="51"/>
  <c r="H25" i="51"/>
  <c r="H45" i="51"/>
  <c r="M45" i="51"/>
  <c r="K30" i="38"/>
  <c r="L30" i="38"/>
  <c r="K24" i="38"/>
  <c r="L24" i="38"/>
  <c r="H24" i="38"/>
  <c r="M24" i="38"/>
  <c r="P24" i="38" s="1"/>
  <c r="H12" i="51"/>
  <c r="M12" i="51"/>
  <c r="K7" i="51"/>
  <c r="L7" i="51"/>
  <c r="H27" i="51"/>
  <c r="M27" i="51"/>
  <c r="K43" i="51"/>
  <c r="L43" i="51"/>
  <c r="L13" i="51"/>
  <c r="K13" i="51"/>
  <c r="K11" i="51"/>
  <c r="L11" i="51"/>
  <c r="S39" i="51"/>
  <c r="M40" i="51"/>
  <c r="H40" i="51"/>
  <c r="M26" i="51"/>
  <c r="H26" i="51"/>
  <c r="H31" i="51"/>
  <c r="M31" i="51"/>
  <c r="L9" i="51"/>
  <c r="K9" i="51"/>
  <c r="M14" i="51"/>
  <c r="H14" i="51"/>
  <c r="K14" i="38"/>
  <c r="L14" i="38"/>
  <c r="K8" i="38"/>
  <c r="L8" i="38"/>
  <c r="H42" i="51"/>
  <c r="M42" i="51"/>
  <c r="L42" i="51"/>
  <c r="K42" i="51"/>
  <c r="H34" i="51"/>
  <c r="M34" i="51"/>
  <c r="H28" i="38"/>
  <c r="M28" i="38"/>
  <c r="K35" i="38"/>
  <c r="L35" i="38"/>
  <c r="L21" i="51"/>
  <c r="K21" i="51"/>
  <c r="H41" i="38"/>
  <c r="M41" i="38"/>
  <c r="K16" i="38"/>
  <c r="L16" i="38"/>
  <c r="M10" i="51"/>
  <c r="H10" i="51"/>
  <c r="K45" i="38"/>
  <c r="L45" i="38"/>
  <c r="K30" i="51"/>
  <c r="L30" i="51"/>
  <c r="H24" i="51"/>
  <c r="M24" i="51"/>
  <c r="P24" i="51" s="1"/>
  <c r="H18" i="38"/>
  <c r="M18" i="38"/>
  <c r="K18" i="38"/>
  <c r="L18" i="38"/>
  <c r="K12" i="38"/>
  <c r="L12" i="38"/>
  <c r="M7" i="51"/>
  <c r="H7" i="51"/>
  <c r="H27" i="38"/>
  <c r="M27" i="38"/>
  <c r="H43" i="38"/>
  <c r="M43" i="38"/>
  <c r="K43" i="38"/>
  <c r="L43" i="38"/>
  <c r="H32" i="38"/>
  <c r="M32" i="38"/>
  <c r="M11" i="51"/>
  <c r="H11" i="51"/>
  <c r="S20" i="51"/>
  <c r="M29" i="51"/>
  <c r="H29" i="51"/>
  <c r="L29" i="51"/>
  <c r="K29" i="51"/>
  <c r="K40" i="38"/>
  <c r="L40" i="38"/>
  <c r="K31" i="51"/>
  <c r="L31" i="51"/>
  <c r="K31" i="38"/>
  <c r="L31" i="38"/>
  <c r="S20" i="38"/>
  <c r="L9" i="38"/>
  <c r="K9" i="38"/>
  <c r="L33" i="38"/>
  <c r="K33" i="38"/>
  <c r="H33" i="51"/>
  <c r="M33" i="51"/>
  <c r="M17" i="51"/>
  <c r="H17" i="51"/>
  <c r="K14" i="51"/>
  <c r="L14" i="51"/>
  <c r="K34" i="38"/>
  <c r="L34" i="38"/>
  <c r="K28" i="38"/>
  <c r="L28" i="38"/>
  <c r="K28" i="51"/>
  <c r="L28" i="51"/>
  <c r="L35" i="51"/>
  <c r="K35" i="51"/>
  <c r="M35" i="51"/>
  <c r="H35" i="51"/>
  <c r="H21" i="38"/>
  <c r="M21" i="38"/>
  <c r="L41" i="38"/>
  <c r="K41" i="38"/>
  <c r="K41" i="51"/>
  <c r="L41" i="51"/>
  <c r="L16" i="51"/>
  <c r="K16" i="51"/>
  <c r="M44" i="51"/>
  <c r="H44" i="51"/>
  <c r="K10" i="38"/>
  <c r="L10" i="38"/>
  <c r="H25" i="38"/>
  <c r="M25" i="38"/>
  <c r="M30" i="51"/>
  <c r="H30" i="51"/>
  <c r="H30" i="38"/>
  <c r="M30" i="38"/>
  <c r="M18" i="51"/>
  <c r="H18" i="51"/>
  <c r="M7" i="38"/>
  <c r="H7" i="38"/>
  <c r="K27" i="51"/>
  <c r="L27" i="51"/>
  <c r="M43" i="51"/>
  <c r="H43" i="51"/>
  <c r="M13" i="51"/>
  <c r="H13" i="51"/>
  <c r="K32" i="38"/>
  <c r="L32" i="38"/>
  <c r="K32" i="51"/>
  <c r="L32" i="51"/>
  <c r="H11" i="38"/>
  <c r="M11" i="38"/>
  <c r="AO137" i="41"/>
  <c r="H19" i="38"/>
  <c r="M19" i="38"/>
  <c r="K19" i="38"/>
  <c r="L19" i="38"/>
  <c r="S37" i="38"/>
  <c r="S36" i="38"/>
  <c r="O92" i="21"/>
  <c r="M92" i="21"/>
  <c r="K92" i="21"/>
  <c r="L92" i="21"/>
  <c r="N92" i="21"/>
  <c r="G73" i="21"/>
  <c r="G73" i="38"/>
  <c r="H73" i="38"/>
  <c r="G76" i="38"/>
  <c r="H76" i="38"/>
  <c r="BJ33" i="45"/>
  <c r="BJ53" i="45"/>
  <c r="BJ85" i="45"/>
  <c r="I8" i="44" s="1"/>
  <c r="J8" i="44" s="1"/>
  <c r="BF21" i="45"/>
  <c r="BJ21" i="45"/>
  <c r="BJ45" i="45"/>
  <c r="AE137" i="41"/>
  <c r="AG137" i="41"/>
  <c r="AI137" i="41"/>
  <c r="AE138" i="41"/>
  <c r="AI138" i="41"/>
  <c r="AG138" i="41"/>
  <c r="AM138" i="41"/>
  <c r="AM136" i="41"/>
  <c r="AM137" i="41"/>
  <c r="AQ137" i="41"/>
  <c r="AM140" i="41"/>
  <c r="AY25" i="45"/>
  <c r="AY34" i="45"/>
  <c r="AY22" i="45"/>
  <c r="AY10" i="45"/>
  <c r="AY82" i="45"/>
  <c r="AY79" i="45"/>
  <c r="AY47" i="45"/>
  <c r="AY105" i="45" s="1"/>
  <c r="H73" i="21"/>
  <c r="H61" i="21"/>
  <c r="G61" i="21"/>
  <c r="BT87" i="40" l="1"/>
  <c r="U137" i="46"/>
  <c r="BN33" i="46"/>
  <c r="Y137" i="46" s="1"/>
  <c r="BJ46" i="46"/>
  <c r="BN111" i="46"/>
  <c r="Y151" i="46" s="1"/>
  <c r="AQ140" i="46"/>
  <c r="AI139" i="46"/>
  <c r="AO151" i="46"/>
  <c r="AQ151" i="46"/>
  <c r="AS140" i="46"/>
  <c r="BL87" i="40"/>
  <c r="O123" i="41"/>
  <c r="AZ122" i="41"/>
  <c r="AG143" i="46"/>
  <c r="AK139" i="46"/>
  <c r="AE139" i="46"/>
  <c r="AG139" i="46"/>
  <c r="AI143" i="46"/>
  <c r="AE143" i="46"/>
  <c r="AK143" i="46"/>
  <c r="AV87" i="41"/>
  <c r="G146" i="41" s="1"/>
  <c r="I87" i="41"/>
  <c r="I78" i="41"/>
  <c r="AV86" i="41"/>
  <c r="G145" i="41" s="1"/>
  <c r="AA145" i="41" s="1"/>
  <c r="AZ108" i="41"/>
  <c r="BJ50" i="41"/>
  <c r="BJ108" i="41" s="1"/>
  <c r="I111" i="41"/>
  <c r="BJ49" i="41"/>
  <c r="AZ107" i="41"/>
  <c r="BJ51" i="41"/>
  <c r="BJ109" i="41" s="1"/>
  <c r="AZ109" i="41"/>
  <c r="BN87" i="40"/>
  <c r="BP87" i="40"/>
  <c r="I119" i="41"/>
  <c r="AZ119" i="41" s="1"/>
  <c r="BJ119" i="41" s="1"/>
  <c r="AZ106" i="41"/>
  <c r="AZ53" i="41"/>
  <c r="AZ78" i="41" s="1"/>
  <c r="BJ48" i="41"/>
  <c r="BN48" i="41" s="1"/>
  <c r="BJ84" i="41"/>
  <c r="BJ85" i="41" s="1"/>
  <c r="U144" i="41" s="1"/>
  <c r="AZ85" i="41"/>
  <c r="K144" i="41" s="1"/>
  <c r="O87" i="41"/>
  <c r="O86" i="41"/>
  <c r="O78" i="41"/>
  <c r="BR87" i="40"/>
  <c r="BJ52" i="41"/>
  <c r="BJ110" i="41" s="1"/>
  <c r="AZ110" i="41"/>
  <c r="AO136" i="41"/>
  <c r="AE139" i="41"/>
  <c r="AV78" i="41"/>
  <c r="G143" i="41" s="1"/>
  <c r="AA143" i="41" s="1"/>
  <c r="G139" i="41"/>
  <c r="AA139" i="41" s="1"/>
  <c r="AI139" i="41"/>
  <c r="AK139" i="41"/>
  <c r="AO139" i="41"/>
  <c r="AQ139" i="41"/>
  <c r="AG139" i="41"/>
  <c r="I123" i="41"/>
  <c r="BR123" i="40"/>
  <c r="H20" i="43" s="1"/>
  <c r="BN123" i="40"/>
  <c r="F20" i="43" s="1"/>
  <c r="J20" i="43" s="1"/>
  <c r="BN87" i="46"/>
  <c r="Y146" i="46" s="1"/>
  <c r="W146" i="46"/>
  <c r="AQ145" i="46"/>
  <c r="AO145" i="46"/>
  <c r="AI136" i="41"/>
  <c r="AE136" i="41"/>
  <c r="AG136" i="41"/>
  <c r="BJ86" i="45"/>
  <c r="BJ111" i="45"/>
  <c r="I16" i="44" s="1"/>
  <c r="I17" i="44" s="1"/>
  <c r="G17" i="44"/>
  <c r="BN46" i="41"/>
  <c r="I10" i="43"/>
  <c r="I12" i="43" s="1"/>
  <c r="AV123" i="41"/>
  <c r="G152" i="41" s="1"/>
  <c r="AA152" i="41" s="1"/>
  <c r="BN45" i="41"/>
  <c r="Y138" i="41" s="1"/>
  <c r="BN86" i="46"/>
  <c r="Y145" i="46" s="1"/>
  <c r="BN105" i="41"/>
  <c r="BF78" i="45"/>
  <c r="G7" i="44" s="1"/>
  <c r="BF46" i="45"/>
  <c r="BF87" i="45" s="1"/>
  <c r="BJ78" i="45"/>
  <c r="BJ46" i="45"/>
  <c r="F12" i="43"/>
  <c r="G12" i="43"/>
  <c r="J19" i="43"/>
  <c r="BN117" i="41"/>
  <c r="AM145" i="41"/>
  <c r="AY85" i="45"/>
  <c r="H9" i="43"/>
  <c r="J9" i="43" s="1"/>
  <c r="J7" i="43"/>
  <c r="E12" i="43"/>
  <c r="R27" i="38"/>
  <c r="Q27" i="38"/>
  <c r="R18" i="38"/>
  <c r="Q18" i="38"/>
  <c r="R41" i="38"/>
  <c r="Q41" i="38"/>
  <c r="R34" i="51"/>
  <c r="Q34" i="51"/>
  <c r="R42" i="51"/>
  <c r="Q42" i="51"/>
  <c r="R40" i="51"/>
  <c r="Q40" i="51"/>
  <c r="R27" i="51"/>
  <c r="Q27" i="51"/>
  <c r="R12" i="51"/>
  <c r="Q12" i="51"/>
  <c r="R45" i="51"/>
  <c r="Q45" i="51"/>
  <c r="R10" i="38"/>
  <c r="Q10" i="38"/>
  <c r="R23" i="51"/>
  <c r="Q23" i="51"/>
  <c r="R41" i="51"/>
  <c r="S41" i="51" s="1"/>
  <c r="Q41" i="51"/>
  <c r="R15" i="51"/>
  <c r="Q15" i="51"/>
  <c r="R17" i="38"/>
  <c r="Q17" i="38"/>
  <c r="R9" i="38"/>
  <c r="Q9" i="38"/>
  <c r="R44" i="38"/>
  <c r="S44" i="38" s="1"/>
  <c r="Q44" i="38"/>
  <c r="R28" i="51"/>
  <c r="Q28" i="51"/>
  <c r="R8" i="38"/>
  <c r="Q8" i="38"/>
  <c r="R19" i="38"/>
  <c r="Q19" i="38"/>
  <c r="R13" i="51"/>
  <c r="Q13" i="51"/>
  <c r="R18" i="51"/>
  <c r="Q18" i="51"/>
  <c r="R30" i="51"/>
  <c r="Q30" i="51"/>
  <c r="R35" i="51"/>
  <c r="Q35" i="51"/>
  <c r="R17" i="51"/>
  <c r="Q17" i="51"/>
  <c r="R11" i="51"/>
  <c r="Q11" i="51"/>
  <c r="R10" i="51"/>
  <c r="Q10" i="51"/>
  <c r="R8" i="51"/>
  <c r="Q8" i="51"/>
  <c r="S8" i="51" s="1"/>
  <c r="R9" i="51"/>
  <c r="Q9" i="51"/>
  <c r="R29" i="38"/>
  <c r="Q29" i="38"/>
  <c r="R11" i="38"/>
  <c r="Q11" i="38"/>
  <c r="R30" i="38"/>
  <c r="Q30" i="38"/>
  <c r="R25" i="38"/>
  <c r="Q25" i="38"/>
  <c r="R21" i="38"/>
  <c r="Q21" i="38"/>
  <c r="R33" i="51"/>
  <c r="Q33" i="51"/>
  <c r="R29" i="51"/>
  <c r="Q29" i="51"/>
  <c r="R32" i="38"/>
  <c r="Q32" i="38"/>
  <c r="S32" i="38" s="1"/>
  <c r="R43" i="38"/>
  <c r="Q43" i="38"/>
  <c r="R24" i="51"/>
  <c r="Q24" i="51"/>
  <c r="R28" i="38"/>
  <c r="Q28" i="38"/>
  <c r="R26" i="51"/>
  <c r="Q26" i="51"/>
  <c r="S26" i="51" s="1"/>
  <c r="R24" i="38"/>
  <c r="Q24" i="38"/>
  <c r="R16" i="51"/>
  <c r="Q16" i="51"/>
  <c r="R42" i="38"/>
  <c r="Q42" i="38"/>
  <c r="R33" i="38"/>
  <c r="Q33" i="38"/>
  <c r="R23" i="38"/>
  <c r="Q23" i="38"/>
  <c r="R16" i="38"/>
  <c r="Q16" i="38"/>
  <c r="R35" i="38"/>
  <c r="Q35" i="38"/>
  <c r="R15" i="38"/>
  <c r="Q15" i="38"/>
  <c r="R34" i="38"/>
  <c r="Q34" i="38"/>
  <c r="R14" i="38"/>
  <c r="Q14" i="38"/>
  <c r="R43" i="51"/>
  <c r="Q43" i="51"/>
  <c r="R7" i="38"/>
  <c r="Q7" i="38"/>
  <c r="R44" i="51"/>
  <c r="Q44" i="51"/>
  <c r="R7" i="51"/>
  <c r="Q7" i="51"/>
  <c r="R14" i="51"/>
  <c r="Q14" i="51"/>
  <c r="R31" i="51"/>
  <c r="Q31" i="51"/>
  <c r="R25" i="51"/>
  <c r="Q25" i="51"/>
  <c r="R21" i="51"/>
  <c r="Q21" i="51"/>
  <c r="R26" i="38"/>
  <c r="Q26" i="38"/>
  <c r="R40" i="38"/>
  <c r="Q40" i="38"/>
  <c r="R32" i="51"/>
  <c r="Q32" i="51"/>
  <c r="R13" i="38"/>
  <c r="Q13" i="38"/>
  <c r="R12" i="38"/>
  <c r="Q12" i="38"/>
  <c r="R45" i="38"/>
  <c r="Q45" i="38"/>
  <c r="R31" i="38"/>
  <c r="Q31" i="38"/>
  <c r="AC143" i="41"/>
  <c r="W143" i="41"/>
  <c r="BR25" i="45"/>
  <c r="BP25" i="45"/>
  <c r="BN25" i="45"/>
  <c r="BT25" i="45"/>
  <c r="BL25" i="45"/>
  <c r="AY53" i="45"/>
  <c r="AY111" i="45" s="1"/>
  <c r="BN47" i="45"/>
  <c r="BT47" i="45"/>
  <c r="BL47" i="45"/>
  <c r="BR47" i="45"/>
  <c r="BP47" i="45"/>
  <c r="BR79" i="45"/>
  <c r="BP79" i="45"/>
  <c r="BN79" i="45"/>
  <c r="BT79" i="45"/>
  <c r="BL79" i="45"/>
  <c r="BN82" i="45"/>
  <c r="BT82" i="45"/>
  <c r="BL82" i="45"/>
  <c r="BR82" i="45"/>
  <c r="BP82" i="45"/>
  <c r="BN22" i="45"/>
  <c r="BT22" i="45"/>
  <c r="BL22" i="45"/>
  <c r="BR22" i="45"/>
  <c r="BP22" i="45"/>
  <c r="AY21" i="45"/>
  <c r="BR10" i="45"/>
  <c r="BR21" i="45" s="1"/>
  <c r="BP10" i="45"/>
  <c r="BP21" i="45" s="1"/>
  <c r="BN10" i="45"/>
  <c r="BN21" i="45" s="1"/>
  <c r="BT10" i="45"/>
  <c r="BT21" i="45" s="1"/>
  <c r="BL10" i="45"/>
  <c r="BL21" i="45" s="1"/>
  <c r="AY45" i="45"/>
  <c r="BR34" i="45"/>
  <c r="BR45" i="45" s="1"/>
  <c r="BP34" i="45"/>
  <c r="BP45" i="45" s="1"/>
  <c r="BN34" i="45"/>
  <c r="BN45" i="45" s="1"/>
  <c r="BT34" i="45"/>
  <c r="BT45" i="45" s="1"/>
  <c r="BL34" i="45"/>
  <c r="BL45" i="45" s="1"/>
  <c r="H85" i="21"/>
  <c r="G85" i="21"/>
  <c r="P92" i="21"/>
  <c r="Q92" i="21"/>
  <c r="S27" i="38"/>
  <c r="S18" i="38"/>
  <c r="S41" i="38"/>
  <c r="S34" i="51"/>
  <c r="S42" i="51"/>
  <c r="S24" i="38"/>
  <c r="S16" i="51"/>
  <c r="S42" i="38"/>
  <c r="S33" i="38"/>
  <c r="S8" i="38"/>
  <c r="S13" i="51"/>
  <c r="S18" i="51"/>
  <c r="S17" i="51"/>
  <c r="S11" i="51"/>
  <c r="S10" i="51"/>
  <c r="S25" i="51"/>
  <c r="S26" i="38"/>
  <c r="S40" i="38"/>
  <c r="S9" i="51"/>
  <c r="S29" i="38"/>
  <c r="S11" i="38"/>
  <c r="S30" i="38"/>
  <c r="S25" i="38"/>
  <c r="S21" i="38"/>
  <c r="M87" i="38" s="1"/>
  <c r="S33" i="51"/>
  <c r="S43" i="38"/>
  <c r="S28" i="38"/>
  <c r="S27" i="51"/>
  <c r="S12" i="51"/>
  <c r="S45" i="51"/>
  <c r="S10" i="38"/>
  <c r="S15" i="51"/>
  <c r="S17" i="38"/>
  <c r="S9" i="38"/>
  <c r="S32" i="51"/>
  <c r="S13" i="38"/>
  <c r="S12" i="38"/>
  <c r="S45" i="38"/>
  <c r="S23" i="38"/>
  <c r="S16" i="38"/>
  <c r="S35" i="38"/>
  <c r="S15" i="38"/>
  <c r="S34" i="38"/>
  <c r="S14" i="38"/>
  <c r="S43" i="51"/>
  <c r="S7" i="38"/>
  <c r="S29" i="51"/>
  <c r="S14" i="51"/>
  <c r="S31" i="38"/>
  <c r="AY33" i="45"/>
  <c r="AS137" i="41"/>
  <c r="U138" i="41"/>
  <c r="AS145" i="46" l="1"/>
  <c r="BJ87" i="45"/>
  <c r="AO137" i="46"/>
  <c r="AQ137" i="46"/>
  <c r="AS137" i="46" s="1"/>
  <c r="U139" i="46"/>
  <c r="BJ78" i="46"/>
  <c r="U143" i="46" s="1"/>
  <c r="BN46" i="46"/>
  <c r="AS151" i="46"/>
  <c r="BJ122" i="41"/>
  <c r="BJ123" i="41" s="1"/>
  <c r="U152" i="41" s="1"/>
  <c r="BN122" i="41"/>
  <c r="G19" i="31"/>
  <c r="BN50" i="41"/>
  <c r="BN110" i="41"/>
  <c r="BN109" i="41"/>
  <c r="BN52" i="41"/>
  <c r="AZ123" i="41"/>
  <c r="K152" i="41" s="1"/>
  <c r="AE152" i="41" s="1"/>
  <c r="BN84" i="41"/>
  <c r="AZ86" i="41"/>
  <c r="K145" i="41" s="1"/>
  <c r="K140" i="41"/>
  <c r="AZ87" i="41"/>
  <c r="K146" i="41" s="1"/>
  <c r="BJ107" i="41"/>
  <c r="BN107" i="41" s="1"/>
  <c r="BN49" i="41"/>
  <c r="AZ111" i="41"/>
  <c r="K151" i="41" s="1"/>
  <c r="BN108" i="41"/>
  <c r="BJ53" i="41"/>
  <c r="BJ106" i="41"/>
  <c r="BN119" i="41"/>
  <c r="BN85" i="41"/>
  <c r="Y144" i="41" s="1"/>
  <c r="BN51" i="41"/>
  <c r="AS139" i="41"/>
  <c r="AS136" i="41"/>
  <c r="Y139" i="41"/>
  <c r="K143" i="41"/>
  <c r="AK143" i="41" s="1"/>
  <c r="AQ146" i="46"/>
  <c r="AO146" i="46"/>
  <c r="J17" i="44"/>
  <c r="J16" i="44"/>
  <c r="G9" i="44"/>
  <c r="I7" i="44"/>
  <c r="I9" i="44" s="1"/>
  <c r="BP53" i="45"/>
  <c r="BP111" i="45" s="1"/>
  <c r="G19" i="44" s="1"/>
  <c r="BP105" i="45"/>
  <c r="BL53" i="45"/>
  <c r="BL111" i="45" s="1"/>
  <c r="E19" i="44" s="1"/>
  <c r="E20" i="44" s="1"/>
  <c r="BL105" i="45"/>
  <c r="BT53" i="45"/>
  <c r="BT111" i="45" s="1"/>
  <c r="I19" i="44" s="1"/>
  <c r="I20" i="44" s="1"/>
  <c r="BT105" i="45"/>
  <c r="BN53" i="45"/>
  <c r="BN111" i="45" s="1"/>
  <c r="F19" i="44" s="1"/>
  <c r="F20" i="44" s="1"/>
  <c r="BN105" i="45"/>
  <c r="BR53" i="45"/>
  <c r="BR111" i="45" s="1"/>
  <c r="H19" i="44" s="1"/>
  <c r="H20" i="44" s="1"/>
  <c r="BR105" i="45"/>
  <c r="AY86" i="45"/>
  <c r="AY87" i="45" s="1"/>
  <c r="AY46" i="45"/>
  <c r="AY78" i="45"/>
  <c r="AG152" i="41"/>
  <c r="AM152" i="41"/>
  <c r="AK152" i="41"/>
  <c r="S24" i="51"/>
  <c r="J12" i="43"/>
  <c r="J10" i="43"/>
  <c r="BT85" i="45"/>
  <c r="I11" i="44" s="1"/>
  <c r="AA144" i="41"/>
  <c r="AC144" i="41"/>
  <c r="AM143" i="41"/>
  <c r="W146" i="41"/>
  <c r="AK144" i="41"/>
  <c r="BN33" i="45"/>
  <c r="BL33" i="45"/>
  <c r="BP33" i="45"/>
  <c r="BP85" i="45"/>
  <c r="G11" i="44" s="1"/>
  <c r="BT33" i="45"/>
  <c r="BT46" i="45" s="1"/>
  <c r="BL85" i="45"/>
  <c r="E11" i="44" s="1"/>
  <c r="BR33" i="45"/>
  <c r="BR46" i="45" s="1"/>
  <c r="BR85" i="45"/>
  <c r="H11" i="44" s="1"/>
  <c r="BN85" i="45"/>
  <c r="F11" i="44" s="1"/>
  <c r="K86" i="38"/>
  <c r="O86" i="38"/>
  <c r="N87" i="38"/>
  <c r="M86" i="38"/>
  <c r="K87" i="38"/>
  <c r="N86" i="38"/>
  <c r="O87" i="38"/>
  <c r="N89" i="38"/>
  <c r="H69" i="38"/>
  <c r="H68" i="38"/>
  <c r="G69" i="38"/>
  <c r="G68" i="38"/>
  <c r="S30" i="51"/>
  <c r="S7" i="51"/>
  <c r="O80" i="38"/>
  <c r="H57" i="38"/>
  <c r="H81" i="38" s="1"/>
  <c r="G56" i="38"/>
  <c r="H56" i="38"/>
  <c r="G57" i="38"/>
  <c r="N80" i="38"/>
  <c r="S23" i="51"/>
  <c r="H63" i="38"/>
  <c r="H87" i="38" s="1"/>
  <c r="H62" i="38"/>
  <c r="H86" i="38" s="1"/>
  <c r="G62" i="38"/>
  <c r="G86" i="38" s="1"/>
  <c r="G63" i="38"/>
  <c r="G87" i="38" s="1"/>
  <c r="S28" i="51"/>
  <c r="H78" i="38"/>
  <c r="G77" i="38"/>
  <c r="H77" i="38"/>
  <c r="G78" i="38"/>
  <c r="S21" i="51"/>
  <c r="M80" i="38"/>
  <c r="K90" i="38"/>
  <c r="S31" i="51"/>
  <c r="S44" i="51"/>
  <c r="H66" i="38"/>
  <c r="G66" i="38"/>
  <c r="G65" i="38"/>
  <c r="H65" i="38"/>
  <c r="S35" i="51"/>
  <c r="S40" i="51"/>
  <c r="G60" i="38"/>
  <c r="G84" i="38" s="1"/>
  <c r="G59" i="38"/>
  <c r="G83" i="38" s="1"/>
  <c r="H60" i="38"/>
  <c r="H84" i="38" s="1"/>
  <c r="H59" i="38"/>
  <c r="H83" i="38" s="1"/>
  <c r="S19" i="38"/>
  <c r="AO138" i="41"/>
  <c r="AQ138" i="41"/>
  <c r="N88" i="38" l="1"/>
  <c r="O88" i="38"/>
  <c r="AO139" i="46"/>
  <c r="AQ139" i="46"/>
  <c r="Y139" i="46"/>
  <c r="BN78" i="46"/>
  <c r="Y143" i="46" s="1"/>
  <c r="AQ143" i="46"/>
  <c r="AO143" i="46"/>
  <c r="AS143" i="46" s="1"/>
  <c r="AO152" i="41"/>
  <c r="AQ152" i="41"/>
  <c r="AI152" i="41"/>
  <c r="AS152" i="41" s="1"/>
  <c r="AE145" i="41"/>
  <c r="AK145" i="41"/>
  <c r="AG145" i="41"/>
  <c r="AI145" i="41"/>
  <c r="AE151" i="41"/>
  <c r="AG151" i="41"/>
  <c r="AI151" i="41"/>
  <c r="AG140" i="41"/>
  <c r="AI140" i="41"/>
  <c r="AK140" i="41"/>
  <c r="AE140" i="41"/>
  <c r="BN123" i="41"/>
  <c r="Y152" i="41" s="1"/>
  <c r="BN106" i="41"/>
  <c r="BJ111" i="41"/>
  <c r="U151" i="41" s="1"/>
  <c r="AO151" i="41" s="1"/>
  <c r="U140" i="41"/>
  <c r="BJ87" i="41"/>
  <c r="BN53" i="41"/>
  <c r="BJ78" i="41"/>
  <c r="U143" i="41" s="1"/>
  <c r="AO143" i="41" s="1"/>
  <c r="BJ86" i="41"/>
  <c r="U145" i="41" s="1"/>
  <c r="AQ151" i="41"/>
  <c r="AG143" i="41"/>
  <c r="AE143" i="41"/>
  <c r="AI143" i="41"/>
  <c r="AS146" i="46"/>
  <c r="BL78" i="45"/>
  <c r="E10" i="44" s="1"/>
  <c r="E12" i="44" s="1"/>
  <c r="J19" i="44"/>
  <c r="G20" i="44"/>
  <c r="J7" i="44"/>
  <c r="J11" i="44"/>
  <c r="J9" i="44"/>
  <c r="J20" i="44"/>
  <c r="BN78" i="45"/>
  <c r="F10" i="44" s="1"/>
  <c r="F12" i="44" s="1"/>
  <c r="BP78" i="45"/>
  <c r="G10" i="44" s="1"/>
  <c r="G12" i="44" s="1"/>
  <c r="BT78" i="45"/>
  <c r="I10" i="44" s="1"/>
  <c r="I12" i="44" s="1"/>
  <c r="BR86" i="45"/>
  <c r="BR87" i="45" s="1"/>
  <c r="BN46" i="45"/>
  <c r="BP86" i="45"/>
  <c r="BP87" i="45" s="1"/>
  <c r="BR78" i="45"/>
  <c r="BL86" i="45"/>
  <c r="BP46" i="45"/>
  <c r="BL46" i="45"/>
  <c r="BN86" i="45"/>
  <c r="BN87" i="45" s="1"/>
  <c r="BT86" i="45"/>
  <c r="BT87" i="45" s="1"/>
  <c r="G90" i="38"/>
  <c r="G89" i="38"/>
  <c r="H80" i="38"/>
  <c r="H89" i="38"/>
  <c r="G80" i="38"/>
  <c r="O81" i="38"/>
  <c r="K89" i="38"/>
  <c r="AA146" i="41"/>
  <c r="AC146" i="41"/>
  <c r="AG146" i="41"/>
  <c r="AE146" i="41"/>
  <c r="AM146" i="41"/>
  <c r="AI146" i="41"/>
  <c r="AO144" i="41"/>
  <c r="AE144" i="41"/>
  <c r="AI144" i="41"/>
  <c r="AG144" i="41"/>
  <c r="AM144" i="41"/>
  <c r="AQ143" i="41"/>
  <c r="AK146" i="41"/>
  <c r="O90" i="38"/>
  <c r="K80" i="38"/>
  <c r="H90" i="38"/>
  <c r="M81" i="38"/>
  <c r="I80" i="38"/>
  <c r="I81" i="38"/>
  <c r="O89" i="38"/>
  <c r="J81" i="38"/>
  <c r="M90" i="38"/>
  <c r="J80" i="38"/>
  <c r="I90" i="38"/>
  <c r="J87" i="38"/>
  <c r="J86" i="38"/>
  <c r="G81" i="38"/>
  <c r="H82" i="38" s="1"/>
  <c r="M89" i="38"/>
  <c r="I89" i="38"/>
  <c r="N90" i="38"/>
  <c r="J89" i="38"/>
  <c r="I87" i="38"/>
  <c r="H85" i="38"/>
  <c r="G85" i="38"/>
  <c r="H88" i="38"/>
  <c r="G88" i="38"/>
  <c r="J90" i="38"/>
  <c r="K81" i="38"/>
  <c r="I86" i="38"/>
  <c r="G70" i="38"/>
  <c r="H70" i="38"/>
  <c r="H79" i="38"/>
  <c r="G79" i="38"/>
  <c r="H58" i="38"/>
  <c r="G58" i="38"/>
  <c r="H67" i="38"/>
  <c r="G67" i="38"/>
  <c r="H92" i="38"/>
  <c r="G64" i="38"/>
  <c r="H64" i="38"/>
  <c r="O84" i="38"/>
  <c r="N84" i="38"/>
  <c r="K84" i="38"/>
  <c r="M84" i="38"/>
  <c r="G92" i="38"/>
  <c r="H61" i="38"/>
  <c r="G61" i="38"/>
  <c r="AS138" i="41"/>
  <c r="O91" i="38" l="1"/>
  <c r="N91" i="38"/>
  <c r="O85" i="38"/>
  <c r="N85" i="38"/>
  <c r="N82" i="38"/>
  <c r="O82" i="38"/>
  <c r="BL87" i="45"/>
  <c r="G20" i="31"/>
  <c r="AS139" i="46"/>
  <c r="BN111" i="41"/>
  <c r="Y151" i="41" s="1"/>
  <c r="AQ145" i="41"/>
  <c r="AO145" i="41"/>
  <c r="AS145" i="41" s="1"/>
  <c r="AO140" i="41"/>
  <c r="AQ140" i="41"/>
  <c r="Y140" i="41"/>
  <c r="BN86" i="41"/>
  <c r="Y145" i="41" s="1"/>
  <c r="BN78" i="41"/>
  <c r="Y143" i="41" s="1"/>
  <c r="BN87" i="41"/>
  <c r="Y146" i="41" s="1"/>
  <c r="U146" i="41"/>
  <c r="AO146" i="41" s="1"/>
  <c r="AS151" i="41"/>
  <c r="AS143" i="41"/>
  <c r="H10" i="44"/>
  <c r="H12" i="44" s="1"/>
  <c r="J12" i="44" s="1"/>
  <c r="H91" i="38"/>
  <c r="AQ144" i="41"/>
  <c r="AS144" i="41" s="1"/>
  <c r="G91" i="38"/>
  <c r="G82" i="38"/>
  <c r="I92" i="38"/>
  <c r="I83" i="38"/>
  <c r="N92" i="38"/>
  <c r="N83" i="38"/>
  <c r="J84" i="38"/>
  <c r="M92" i="38"/>
  <c r="M83" i="38"/>
  <c r="I84" i="38"/>
  <c r="J92" i="38"/>
  <c r="J83" i="38"/>
  <c r="O92" i="38"/>
  <c r="O83" i="38"/>
  <c r="K92" i="38"/>
  <c r="K83" i="38"/>
  <c r="AQ146" i="41" l="1"/>
  <c r="AS146" i="41" s="1"/>
  <c r="AS140" i="41"/>
  <c r="J10" i="44"/>
  <c r="G18" i="31" l="1"/>
  <c r="G22" i="31" l="1"/>
  <c r="G17" i="31"/>
  <c r="H74" i="21" l="1"/>
  <c r="G74" i="21"/>
  <c r="H78" i="21"/>
  <c r="G78" i="21"/>
  <c r="H75" i="21"/>
  <c r="G75" i="21"/>
  <c r="H69" i="21"/>
  <c r="G69" i="21"/>
  <c r="H66" i="21"/>
  <c r="G66" i="21"/>
  <c r="H63" i="21"/>
  <c r="G63" i="21"/>
  <c r="H57" i="21"/>
  <c r="G57" i="21"/>
  <c r="H90" i="21" l="1"/>
  <c r="H81" i="21"/>
  <c r="G90" i="21"/>
  <c r="G81" i="21"/>
  <c r="G87" i="21"/>
  <c r="H87" i="21"/>
  <c r="J92" i="21"/>
  <c r="H64" i="21"/>
  <c r="G64" i="21"/>
  <c r="H70" i="21"/>
  <c r="G70" i="21"/>
  <c r="H79" i="21"/>
  <c r="G79" i="21"/>
  <c r="H67" i="21"/>
  <c r="G67" i="21"/>
  <c r="H76" i="21"/>
  <c r="G76" i="21"/>
  <c r="G58" i="21"/>
  <c r="H58" i="21"/>
  <c r="F18" i="31" l="1"/>
  <c r="H91" i="21"/>
  <c r="G91" i="21"/>
  <c r="G82" i="21"/>
  <c r="H82" i="21"/>
  <c r="H88" i="21"/>
  <c r="G88" i="21"/>
  <c r="F17" i="31" l="1"/>
  <c r="H56" i="21"/>
  <c r="H62" i="21"/>
  <c r="H86" i="21" s="1"/>
  <c r="H65" i="21"/>
  <c r="H68" i="21"/>
  <c r="H77" i="21"/>
  <c r="G77" i="21"/>
  <c r="G68" i="21"/>
  <c r="G65" i="21"/>
  <c r="G62" i="21"/>
  <c r="G56" i="21"/>
  <c r="G80" i="21" l="1"/>
  <c r="H80" i="21"/>
  <c r="H89" i="21"/>
  <c r="G86" i="21"/>
  <c r="G89" i="21"/>
  <c r="G92" i="21"/>
  <c r="H92" i="21"/>
  <c r="AR85" i="39" l="1"/>
  <c r="AR86" i="39" s="1"/>
  <c r="R85" i="39"/>
  <c r="R86" i="39" s="1"/>
  <c r="R87" i="39" l="1"/>
  <c r="AR87" i="39"/>
  <c r="BL10" i="39" l="1"/>
  <c r="BL21" i="39" l="1"/>
  <c r="BN10" i="39"/>
  <c r="W139" i="39" l="1"/>
  <c r="M139" i="39"/>
  <c r="K139" i="39"/>
  <c r="BN21" i="39"/>
  <c r="Y139" i="39" s="1"/>
  <c r="O139" i="39"/>
  <c r="I139" i="39"/>
  <c r="S139" i="39"/>
  <c r="U139" i="39"/>
  <c r="Q139" i="39"/>
  <c r="AA139" i="39"/>
  <c r="AI139" i="39" l="1"/>
  <c r="AO139" i="39"/>
  <c r="AK139" i="39"/>
  <c r="AC139" i="39"/>
  <c r="AE139" i="39"/>
  <c r="AM139" i="39"/>
  <c r="AG139" i="39"/>
  <c r="AQ139" i="39"/>
  <c r="M140" i="39"/>
  <c r="K140" i="39"/>
  <c r="S140" i="39"/>
  <c r="O140" i="39"/>
  <c r="Q140" i="39"/>
  <c r="I140" i="39"/>
  <c r="G140" i="39"/>
  <c r="AC140" i="39" l="1"/>
  <c r="AS139" i="39"/>
  <c r="AA140" i="39"/>
  <c r="AE140" i="39"/>
  <c r="AK140" i="39"/>
  <c r="AG140" i="39"/>
  <c r="AI140" i="39"/>
  <c r="AM140" i="39"/>
  <c r="G46" i="39"/>
  <c r="G78" i="39" s="1"/>
  <c r="AQ46" i="39" l="1"/>
  <c r="AQ78" i="39" s="1"/>
  <c r="S141" i="39"/>
  <c r="Q46" i="39"/>
  <c r="Q78" i="39" s="1"/>
  <c r="AT46" i="39"/>
  <c r="AT78" i="39" s="1"/>
  <c r="N46" i="39"/>
  <c r="N78" i="39" s="1"/>
  <c r="K46" i="39"/>
  <c r="K78" i="39" s="1"/>
  <c r="U46" i="39"/>
  <c r="U78" i="39" s="1"/>
  <c r="K141" i="39"/>
  <c r="AB46" i="39"/>
  <c r="AB78" i="39" s="1"/>
  <c r="BH46" i="39"/>
  <c r="BH78" i="39" s="1"/>
  <c r="T46" i="39"/>
  <c r="T78" i="39" s="1"/>
  <c r="AV46" i="39"/>
  <c r="AE46" i="39"/>
  <c r="AE78" i="39" s="1"/>
  <c r="O141" i="39"/>
  <c r="Y46" i="39"/>
  <c r="Y78" i="39" s="1"/>
  <c r="AP46" i="39"/>
  <c r="AP78" i="39" s="1"/>
  <c r="I141" i="39"/>
  <c r="AZ46" i="39"/>
  <c r="AZ78" i="39" s="1"/>
  <c r="BF46" i="39"/>
  <c r="BF78" i="39" s="1"/>
  <c r="AK46" i="39"/>
  <c r="AK78" i="39" s="1"/>
  <c r="M141" i="39"/>
  <c r="X46" i="39"/>
  <c r="X78" i="39" s="1"/>
  <c r="BD46" i="39"/>
  <c r="BD78" i="39" s="1"/>
  <c r="Q141" i="39"/>
  <c r="AN46" i="39"/>
  <c r="AN78" i="39" s="1"/>
  <c r="AD46" i="39"/>
  <c r="AD78" i="39" s="1"/>
  <c r="V46" i="39"/>
  <c r="V78" i="39" s="1"/>
  <c r="AM46" i="39"/>
  <c r="AM78" i="39" s="1"/>
  <c r="BB46" i="39"/>
  <c r="BB78" i="39" s="1"/>
  <c r="AJ46" i="39"/>
  <c r="AJ78" i="39" s="1"/>
  <c r="AA46" i="39"/>
  <c r="AA78" i="39" s="1"/>
  <c r="J46" i="39"/>
  <c r="J78" i="39" s="1"/>
  <c r="S46" i="39"/>
  <c r="S78" i="39" s="1"/>
  <c r="AG46" i="39"/>
  <c r="AG78" i="39" s="1"/>
  <c r="H46" i="39"/>
  <c r="H78" i="39" s="1"/>
  <c r="M46" i="39"/>
  <c r="M78" i="39" s="1"/>
  <c r="AX46" i="39"/>
  <c r="P46" i="39"/>
  <c r="P78" i="39" s="1"/>
  <c r="G141" i="39"/>
  <c r="AA141" i="39" s="1"/>
  <c r="AS46" i="39"/>
  <c r="AS78" i="39" s="1"/>
  <c r="AV78" i="39" l="1"/>
  <c r="G146" i="39" s="1"/>
  <c r="G142" i="39"/>
  <c r="AX78" i="39"/>
  <c r="I146" i="39" s="1"/>
  <c r="I142" i="39"/>
  <c r="AG141" i="39"/>
  <c r="AC141" i="39"/>
  <c r="AE141" i="39"/>
  <c r="AM141" i="39"/>
  <c r="AI141" i="39"/>
  <c r="AK141" i="39"/>
  <c r="R46" i="39"/>
  <c r="R78" i="39" s="1"/>
  <c r="AI46" i="39"/>
  <c r="AI78" i="39" s="1"/>
  <c r="AL46" i="39"/>
  <c r="AL78" i="39" s="1"/>
  <c r="AR46" i="39"/>
  <c r="AR78" i="39" s="1"/>
  <c r="AF46" i="39"/>
  <c r="AF78" i="39" s="1"/>
  <c r="Z46" i="39"/>
  <c r="Z78" i="39" s="1"/>
  <c r="AU46" i="39"/>
  <c r="AU78" i="39" s="1"/>
  <c r="O46" i="39"/>
  <c r="O78" i="39" s="1"/>
  <c r="L46" i="39"/>
  <c r="L78" i="39" s="1"/>
  <c r="I46" i="39"/>
  <c r="I78" i="39" s="1"/>
  <c r="S142" i="39"/>
  <c r="Q142" i="39"/>
  <c r="K142" i="39"/>
  <c r="W46" i="39"/>
  <c r="W78" i="39" s="1"/>
  <c r="M142" i="39"/>
  <c r="AO46" i="39"/>
  <c r="AO78" i="39" s="1"/>
  <c r="AC46" i="39"/>
  <c r="AC78" i="39" s="1"/>
  <c r="O142" i="39"/>
  <c r="AA142" i="39" l="1"/>
  <c r="AE142" i="39"/>
  <c r="AK142" i="39"/>
  <c r="AI142" i="39"/>
  <c r="AG142" i="39"/>
  <c r="AM142" i="39"/>
  <c r="AC142" i="39"/>
  <c r="F19" i="31" l="1"/>
  <c r="M146" i="39"/>
  <c r="K146" i="39"/>
  <c r="O143" i="39"/>
  <c r="M143" i="39"/>
  <c r="Q146" i="39"/>
  <c r="Q143" i="39"/>
  <c r="G143" i="39"/>
  <c r="I143" i="39"/>
  <c r="S146" i="39"/>
  <c r="K143" i="39"/>
  <c r="S143" i="39"/>
  <c r="O146" i="39"/>
  <c r="S154" i="39" l="1"/>
  <c r="K154" i="39"/>
  <c r="I154" i="39"/>
  <c r="AC148" i="39"/>
  <c r="M154" i="39"/>
  <c r="Q154" i="39"/>
  <c r="O154" i="39"/>
  <c r="G154" i="39"/>
  <c r="AC143" i="39"/>
  <c r="AC154" i="39" s="1"/>
  <c r="AI146" i="39"/>
  <c r="AA143" i="39"/>
  <c r="AA154" i="39" s="1"/>
  <c r="AE143" i="39"/>
  <c r="AE154" i="39" s="1"/>
  <c r="AM143" i="39"/>
  <c r="AM154" i="39" s="1"/>
  <c r="AM149" i="39"/>
  <c r="AG146" i="39"/>
  <c r="AE149" i="39"/>
  <c r="AI149" i="39"/>
  <c r="AG149" i="39"/>
  <c r="AI143" i="39"/>
  <c r="AI154" i="39" s="1"/>
  <c r="AK143" i="39"/>
  <c r="AK154" i="39" s="1"/>
  <c r="AG143" i="39"/>
  <c r="AG154" i="39" s="1"/>
  <c r="AK149" i="39"/>
  <c r="AM146" i="39"/>
  <c r="AK146" i="39"/>
  <c r="AE146" i="39"/>
  <c r="AG148" i="39" l="1"/>
  <c r="AE148" i="39"/>
  <c r="AK148" i="39"/>
  <c r="AM148" i="39"/>
  <c r="AI148" i="39"/>
  <c r="AA148" i="39"/>
  <c r="AC146" i="39"/>
  <c r="AA149" i="39"/>
  <c r="AA146" i="39"/>
  <c r="F22" i="31"/>
  <c r="BN33" i="39"/>
  <c r="Y140" i="39" s="1"/>
  <c r="W140" i="39"/>
  <c r="U140" i="39"/>
  <c r="AC149" i="39" l="1"/>
  <c r="AQ140" i="39"/>
  <c r="AO140" i="39"/>
  <c r="W141" i="39"/>
  <c r="U141" i="39"/>
  <c r="BN45" i="39"/>
  <c r="Y141" i="39" s="1"/>
  <c r="BL46" i="39"/>
  <c r="BJ46" i="39"/>
  <c r="U142" i="39" l="1"/>
  <c r="BJ78" i="39"/>
  <c r="W142" i="39"/>
  <c r="BL78" i="39"/>
  <c r="AS140" i="39"/>
  <c r="AQ141" i="39"/>
  <c r="AQ142" i="39"/>
  <c r="AO141" i="39"/>
  <c r="AO142" i="39"/>
  <c r="BN46" i="39"/>
  <c r="Y142" i="39" s="1"/>
  <c r="BN53" i="39"/>
  <c r="U143" i="39"/>
  <c r="W143" i="39"/>
  <c r="U154" i="39" l="1"/>
  <c r="W154" i="39"/>
  <c r="AQ148" i="39"/>
  <c r="Y143" i="39"/>
  <c r="AS142" i="39"/>
  <c r="AS141" i="39"/>
  <c r="AO143" i="39"/>
  <c r="AO154" i="39" s="1"/>
  <c r="F20" i="31"/>
  <c r="AQ143" i="39"/>
  <c r="AQ154" i="39" s="1"/>
  <c r="AO148" i="39" l="1"/>
  <c r="AS148" i="39" s="1"/>
  <c r="Y154" i="39"/>
  <c r="AS143" i="39"/>
  <c r="AS154" i="39" s="1"/>
  <c r="Y144" i="39"/>
  <c r="BJ87" i="39"/>
  <c r="U149" i="39" s="1"/>
  <c r="U146" i="39" l="1"/>
  <c r="BN77" i="39"/>
  <c r="BL87" i="39"/>
  <c r="W146" i="39"/>
  <c r="BN87" i="39" l="1"/>
  <c r="Y149" i="39" s="1"/>
  <c r="W149" i="39"/>
  <c r="BN78" i="39"/>
  <c r="Y146" i="39" s="1"/>
  <c r="BN86" i="39"/>
  <c r="Y148" i="39" s="1"/>
  <c r="Y145" i="39"/>
  <c r="AQ146" i="39"/>
  <c r="AO146" i="39"/>
  <c r="AQ149" i="39"/>
  <c r="AS146" i="39" l="1"/>
  <c r="AO149" i="39"/>
  <c r="AS149" i="39" s="1"/>
</calcChain>
</file>

<file path=xl/sharedStrings.xml><?xml version="1.0" encoding="utf-8"?>
<sst xmlns="http://schemas.openxmlformats.org/spreadsheetml/2006/main" count="4371" uniqueCount="463">
  <si>
    <t>Ｋ２号水源</t>
    <rPh sb="2" eb="3">
      <t>ゴウ</t>
    </rPh>
    <rPh sb="3" eb="5">
      <t>スイゲン</t>
    </rPh>
    <phoneticPr fontId="4"/>
  </si>
  <si>
    <t>浅井戸</t>
    <rPh sb="0" eb="3">
      <t>アサイド</t>
    </rPh>
    <phoneticPr fontId="4"/>
  </si>
  <si>
    <t>Ｉ１号水源</t>
    <rPh sb="2" eb="3">
      <t>ゴウ</t>
    </rPh>
    <rPh sb="3" eb="5">
      <t>スイゲン</t>
    </rPh>
    <phoneticPr fontId="4"/>
  </si>
  <si>
    <t>深井戸</t>
    <rPh sb="0" eb="3">
      <t>フカイド</t>
    </rPh>
    <phoneticPr fontId="4"/>
  </si>
  <si>
    <t>Ｉ２号水源</t>
    <rPh sb="2" eb="3">
      <t>ゴウ</t>
    </rPh>
    <rPh sb="3" eb="5">
      <t>スイゲン</t>
    </rPh>
    <phoneticPr fontId="4"/>
  </si>
  <si>
    <t>Ｍ１号水源</t>
    <rPh sb="2" eb="3">
      <t>ゴウ</t>
    </rPh>
    <rPh sb="3" eb="5">
      <t>スイゲン</t>
    </rPh>
    <phoneticPr fontId="4"/>
  </si>
  <si>
    <t>Ｍ２号水源</t>
    <rPh sb="2" eb="3">
      <t>ゴウ</t>
    </rPh>
    <rPh sb="3" eb="5">
      <t>スイゲン</t>
    </rPh>
    <phoneticPr fontId="4"/>
  </si>
  <si>
    <t>Ｍ６号水源</t>
    <rPh sb="2" eb="3">
      <t>ゴウ</t>
    </rPh>
    <rPh sb="3" eb="5">
      <t>スイゲン</t>
    </rPh>
    <phoneticPr fontId="4"/>
  </si>
  <si>
    <t>Ｍ７号水源</t>
    <rPh sb="2" eb="3">
      <t>ゴウ</t>
    </rPh>
    <rPh sb="3" eb="5">
      <t>スイゲン</t>
    </rPh>
    <phoneticPr fontId="4"/>
  </si>
  <si>
    <t>Ｍ８号水源</t>
    <rPh sb="2" eb="3">
      <t>ゴウ</t>
    </rPh>
    <rPh sb="3" eb="5">
      <t>スイゲン</t>
    </rPh>
    <phoneticPr fontId="4"/>
  </si>
  <si>
    <t>Ｍ９号水源</t>
    <rPh sb="2" eb="3">
      <t>ゴウ</t>
    </rPh>
    <rPh sb="3" eb="5">
      <t>スイゲン</t>
    </rPh>
    <phoneticPr fontId="4"/>
  </si>
  <si>
    <t>Ｍ１０号水源</t>
    <rPh sb="3" eb="4">
      <t>ゴウ</t>
    </rPh>
    <rPh sb="4" eb="6">
      <t>スイゲン</t>
    </rPh>
    <phoneticPr fontId="4"/>
  </si>
  <si>
    <t>Ｍ１１号水源</t>
    <rPh sb="3" eb="4">
      <t>ゴウ</t>
    </rPh>
    <rPh sb="4" eb="6">
      <t>スイゲン</t>
    </rPh>
    <phoneticPr fontId="4"/>
  </si>
  <si>
    <t>Ｉ浄水場</t>
    <rPh sb="1" eb="4">
      <t>ジョウスイジョウ</t>
    </rPh>
    <phoneticPr fontId="4"/>
  </si>
  <si>
    <t>Ｋ旧配水池</t>
    <rPh sb="1" eb="2">
      <t>キュウ</t>
    </rPh>
    <rPh sb="2" eb="5">
      <t>ハイスイチ</t>
    </rPh>
    <phoneticPr fontId="4"/>
  </si>
  <si>
    <t>配水池(RC造)</t>
    <rPh sb="0" eb="3">
      <t>ハイスイチ</t>
    </rPh>
    <rPh sb="6" eb="7">
      <t>ツク</t>
    </rPh>
    <phoneticPr fontId="4"/>
  </si>
  <si>
    <t>Ｋ新配水池</t>
    <rPh sb="1" eb="2">
      <t>シン</t>
    </rPh>
    <rPh sb="2" eb="5">
      <t>ハイスイチ</t>
    </rPh>
    <phoneticPr fontId="4"/>
  </si>
  <si>
    <t>配水池(RC造)</t>
    <rPh sb="0" eb="3">
      <t>ハイスイチ</t>
    </rPh>
    <phoneticPr fontId="4"/>
  </si>
  <si>
    <t>Ｔ配水池</t>
    <rPh sb="1" eb="4">
      <t>ハイスイチ</t>
    </rPh>
    <phoneticPr fontId="4"/>
  </si>
  <si>
    <t>配水池(PC造)</t>
    <rPh sb="0" eb="3">
      <t>ハイスイチ</t>
    </rPh>
    <phoneticPr fontId="4"/>
  </si>
  <si>
    <t>Ｃ配水池</t>
    <rPh sb="1" eb="4">
      <t>ハイスイチ</t>
    </rPh>
    <phoneticPr fontId="4"/>
  </si>
  <si>
    <t>配水池(SUS)</t>
    <rPh sb="0" eb="3">
      <t>ハイスイチ</t>
    </rPh>
    <phoneticPr fontId="4"/>
  </si>
  <si>
    <t>Ｈ配水池</t>
    <rPh sb="1" eb="4">
      <t>ハイスイチ</t>
    </rPh>
    <phoneticPr fontId="4"/>
  </si>
  <si>
    <t>Ｏ配水池</t>
    <rPh sb="1" eb="4">
      <t>ハイスイチ</t>
    </rPh>
    <phoneticPr fontId="4"/>
  </si>
  <si>
    <t>Ｂ配水池</t>
    <rPh sb="1" eb="4">
      <t>ハイスイチ</t>
    </rPh>
    <phoneticPr fontId="4"/>
  </si>
  <si>
    <t>Ａ配水池</t>
    <rPh sb="1" eb="4">
      <t>ハイスイチ</t>
    </rPh>
    <phoneticPr fontId="4"/>
  </si>
  <si>
    <t>Ｕ配水池</t>
    <rPh sb="1" eb="4">
      <t>ハイスイチ</t>
    </rPh>
    <phoneticPr fontId="4"/>
  </si>
  <si>
    <t>Ｕポンプ所</t>
    <rPh sb="4" eb="5">
      <t>ショ</t>
    </rPh>
    <phoneticPr fontId="4"/>
  </si>
  <si>
    <t>送水ポンプ施設</t>
    <rPh sb="0" eb="2">
      <t>ソウスイ</t>
    </rPh>
    <rPh sb="5" eb="7">
      <t>シセツ</t>
    </rPh>
    <phoneticPr fontId="4"/>
  </si>
  <si>
    <t>Ｄ配水池</t>
    <phoneticPr fontId="4"/>
  </si>
  <si>
    <t>配水池(RC造)</t>
    <phoneticPr fontId="4"/>
  </si>
  <si>
    <t>Ｓ１号水源</t>
    <rPh sb="2" eb="3">
      <t>ゴウ</t>
    </rPh>
    <rPh sb="3" eb="5">
      <t>スイゲン</t>
    </rPh>
    <phoneticPr fontId="4"/>
  </si>
  <si>
    <t>Ｓ２号水源</t>
    <rPh sb="2" eb="3">
      <t>ゴウ</t>
    </rPh>
    <rPh sb="3" eb="5">
      <t>スイゲン</t>
    </rPh>
    <phoneticPr fontId="4"/>
  </si>
  <si>
    <t>Ｓ３号水源</t>
    <rPh sb="2" eb="3">
      <t>ゴウ</t>
    </rPh>
    <rPh sb="3" eb="5">
      <t>スイゲン</t>
    </rPh>
    <phoneticPr fontId="4"/>
  </si>
  <si>
    <t>Ｓ４号水源</t>
    <rPh sb="2" eb="3">
      <t>ゴウ</t>
    </rPh>
    <rPh sb="3" eb="5">
      <t>スイゲン</t>
    </rPh>
    <phoneticPr fontId="4"/>
  </si>
  <si>
    <t>Ｙ水源</t>
    <rPh sb="1" eb="3">
      <t>スイゲン</t>
    </rPh>
    <phoneticPr fontId="4"/>
  </si>
  <si>
    <t>Ｅ配水池</t>
    <rPh sb="1" eb="4">
      <t>ハイスイチ</t>
    </rPh>
    <phoneticPr fontId="4"/>
  </si>
  <si>
    <t>Ｆ配水池</t>
    <rPh sb="1" eb="4">
      <t>ハイスイチ</t>
    </rPh>
    <phoneticPr fontId="4"/>
  </si>
  <si>
    <t>Ｙ配水池</t>
    <rPh sb="1" eb="4">
      <t>ハイスイチ</t>
    </rPh>
    <phoneticPr fontId="4"/>
  </si>
  <si>
    <t>Ｇ配水池</t>
    <rPh sb="1" eb="4">
      <t>ハイスイチ</t>
    </rPh>
    <phoneticPr fontId="4"/>
  </si>
  <si>
    <t>鋳鉄管</t>
    <rPh sb="0" eb="3">
      <t>チュウテツカン</t>
    </rPh>
    <phoneticPr fontId="4"/>
  </si>
  <si>
    <t>計</t>
    <rPh sb="0" eb="1">
      <t>ケイ</t>
    </rPh>
    <phoneticPr fontId="4"/>
  </si>
  <si>
    <t>導水管</t>
    <rPh sb="0" eb="3">
      <t>ドウスイカン</t>
    </rPh>
    <phoneticPr fontId="4"/>
  </si>
  <si>
    <t>送水管</t>
    <rPh sb="0" eb="3">
      <t>ソウスイカン</t>
    </rPh>
    <phoneticPr fontId="4"/>
  </si>
  <si>
    <t>計</t>
  </si>
  <si>
    <t>配水本管</t>
    <rPh sb="0" eb="2">
      <t>ハイスイ</t>
    </rPh>
    <rPh sb="2" eb="4">
      <t>ホンカン</t>
    </rPh>
    <phoneticPr fontId="4"/>
  </si>
  <si>
    <t>配水支管</t>
    <rPh sb="0" eb="2">
      <t>ハイスイ</t>
    </rPh>
    <rPh sb="2" eb="4">
      <t>シカン</t>
    </rPh>
    <phoneticPr fontId="4"/>
  </si>
  <si>
    <t>全体　合計</t>
    <rPh sb="0" eb="2">
      <t>ゼンタイ</t>
    </rPh>
    <rPh sb="3" eb="5">
      <t>ゴウケイ</t>
    </rPh>
    <phoneticPr fontId="4"/>
  </si>
  <si>
    <t>全体</t>
    <rPh sb="0" eb="2">
      <t>ゼンタイ</t>
    </rPh>
    <phoneticPr fontId="4"/>
  </si>
  <si>
    <t>小計</t>
    <rPh sb="0" eb="1">
      <t>ショウ</t>
    </rPh>
    <rPh sb="1" eb="2">
      <t>ケイ</t>
    </rPh>
    <phoneticPr fontId="4"/>
  </si>
  <si>
    <t>①</t>
    <phoneticPr fontId="4"/>
  </si>
  <si>
    <t>②</t>
    <phoneticPr fontId="4"/>
  </si>
  <si>
    <t>③</t>
    <phoneticPr fontId="4"/>
  </si>
  <si>
    <t>④</t>
    <phoneticPr fontId="4"/>
  </si>
  <si>
    <t>⑤</t>
    <phoneticPr fontId="4"/>
  </si>
  <si>
    <t>耐震化事業による効果</t>
    <rPh sb="0" eb="3">
      <t>タイシンカ</t>
    </rPh>
    <rPh sb="3" eb="5">
      <t>ジギョウ</t>
    </rPh>
    <rPh sb="8" eb="10">
      <t>コウカ</t>
    </rPh>
    <phoneticPr fontId="4"/>
  </si>
  <si>
    <t>取水</t>
    <rPh sb="0" eb="2">
      <t>シュスイ</t>
    </rPh>
    <phoneticPr fontId="4"/>
  </si>
  <si>
    <t>施設区分</t>
    <rPh sb="0" eb="2">
      <t>シセツ</t>
    </rPh>
    <rPh sb="2" eb="4">
      <t>クブン</t>
    </rPh>
    <phoneticPr fontId="4"/>
  </si>
  <si>
    <t>浄水</t>
    <rPh sb="0" eb="2">
      <t>ジョウスイ</t>
    </rPh>
    <phoneticPr fontId="4"/>
  </si>
  <si>
    <t>取水</t>
    <phoneticPr fontId="4"/>
  </si>
  <si>
    <t>浄水</t>
    <phoneticPr fontId="4"/>
  </si>
  <si>
    <t>施設名</t>
    <rPh sb="0" eb="2">
      <t>シセツ</t>
    </rPh>
    <rPh sb="2" eb="3">
      <t>メイ</t>
    </rPh>
    <phoneticPr fontId="4"/>
  </si>
  <si>
    <t>施設情報</t>
    <rPh sb="0" eb="2">
      <t>シセツ</t>
    </rPh>
    <rPh sb="2" eb="4">
      <t>ジョウホウ</t>
    </rPh>
    <phoneticPr fontId="4"/>
  </si>
  <si>
    <t>老朽度等</t>
    <rPh sb="0" eb="3">
      <t>ロウキュウド</t>
    </rPh>
    <rPh sb="3" eb="4">
      <t>トウ</t>
    </rPh>
    <phoneticPr fontId="4"/>
  </si>
  <si>
    <t>耐震性</t>
    <rPh sb="0" eb="3">
      <t>タイシンセイ</t>
    </rPh>
    <phoneticPr fontId="4"/>
  </si>
  <si>
    <t>著しく低い</t>
    <rPh sb="0" eb="1">
      <t>イチジル</t>
    </rPh>
    <rPh sb="3" eb="4">
      <t>ヒク</t>
    </rPh>
    <phoneticPr fontId="4"/>
  </si>
  <si>
    <t>概算工事費
(千円)</t>
    <rPh sb="0" eb="2">
      <t>ガイサン</t>
    </rPh>
    <rPh sb="2" eb="5">
      <t>コウジヒ</t>
    </rPh>
    <rPh sb="7" eb="9">
      <t>センエン</t>
    </rPh>
    <phoneticPr fontId="4"/>
  </si>
  <si>
    <t>施設数</t>
    <rPh sb="0" eb="3">
      <t>シセツスウ</t>
    </rPh>
    <phoneticPr fontId="4"/>
  </si>
  <si>
    <t>送水・配水</t>
    <rPh sb="0" eb="2">
      <t>ソウスイ</t>
    </rPh>
    <rPh sb="3" eb="5">
      <t>ハイスイ</t>
    </rPh>
    <phoneticPr fontId="4"/>
  </si>
  <si>
    <t>-</t>
    <phoneticPr fontId="4"/>
  </si>
  <si>
    <t>75以下</t>
    <rPh sb="2" eb="4">
      <t>イカ</t>
    </rPh>
    <phoneticPr fontId="4"/>
  </si>
  <si>
    <t>合計</t>
    <rPh sb="0" eb="2">
      <t>ゴウケイ</t>
    </rPh>
    <phoneticPr fontId="4"/>
  </si>
  <si>
    <t>-</t>
  </si>
  <si>
    <t>耐用年数以内</t>
    <rPh sb="0" eb="2">
      <t>タイヨウ</t>
    </rPh>
    <rPh sb="2" eb="4">
      <t>ネンスウ</t>
    </rPh>
    <rPh sb="4" eb="6">
      <t>イナイ</t>
    </rPh>
    <phoneticPr fontId="4"/>
  </si>
  <si>
    <t>耐用年数超過</t>
    <rPh sb="0" eb="2">
      <t>タイヨウ</t>
    </rPh>
    <rPh sb="2" eb="4">
      <t>ネンスウ</t>
    </rPh>
    <rPh sb="4" eb="6">
      <t>チョウカ</t>
    </rPh>
    <phoneticPr fontId="4"/>
  </si>
  <si>
    <t>耐震性</t>
    <rPh sb="0" eb="3">
      <t>タイシンセイ</t>
    </rPh>
    <phoneticPr fontId="4"/>
  </si>
  <si>
    <t>計</t>
    <rPh sb="0" eb="1">
      <t>ケイ</t>
    </rPh>
    <phoneticPr fontId="4"/>
  </si>
  <si>
    <r>
      <t>能力(m</t>
    </r>
    <r>
      <rPr>
        <vertAlign val="superscript"/>
        <sz val="10"/>
        <rFont val="ＭＳ ゴシック"/>
        <family val="3"/>
        <charset val="128"/>
      </rPr>
      <t>3</t>
    </r>
    <r>
      <rPr>
        <sz val="10"/>
        <rFont val="ＭＳ ゴシック"/>
        <family val="3"/>
        <charset val="128"/>
      </rPr>
      <t>/日)</t>
    </r>
    <rPh sb="0" eb="2">
      <t>ノウリョク</t>
    </rPh>
    <rPh sb="6" eb="7">
      <t>ニチ</t>
    </rPh>
    <phoneticPr fontId="4"/>
  </si>
  <si>
    <r>
      <t>容量(m</t>
    </r>
    <r>
      <rPr>
        <vertAlign val="superscript"/>
        <sz val="10"/>
        <rFont val="ＭＳ ゴシック"/>
        <family val="3"/>
        <charset val="128"/>
      </rPr>
      <t>3</t>
    </r>
    <r>
      <rPr>
        <sz val="10"/>
        <rFont val="ＭＳ ゴシック"/>
        <family val="3"/>
        <charset val="128"/>
      </rPr>
      <t>)</t>
    </r>
    <rPh sb="0" eb="2">
      <t>ヨウリョウ</t>
    </rPh>
    <phoneticPr fontId="4"/>
  </si>
  <si>
    <t>送水
・
配水</t>
    <rPh sb="0" eb="2">
      <t>ソウスイ</t>
    </rPh>
    <rPh sb="5" eb="7">
      <t>ハイスイ</t>
    </rPh>
    <phoneticPr fontId="4"/>
  </si>
  <si>
    <r>
      <t>能力(m</t>
    </r>
    <r>
      <rPr>
        <vertAlign val="superscript"/>
        <sz val="9"/>
        <rFont val="ＭＳ ゴシック"/>
        <family val="3"/>
        <charset val="128"/>
      </rPr>
      <t>3</t>
    </r>
    <r>
      <rPr>
        <sz val="9"/>
        <rFont val="ＭＳ ゴシック"/>
        <family val="3"/>
        <charset val="128"/>
      </rPr>
      <t>/日)
容量(m</t>
    </r>
    <r>
      <rPr>
        <vertAlign val="superscript"/>
        <sz val="9"/>
        <rFont val="ＭＳ ゴシック"/>
        <family val="3"/>
        <charset val="128"/>
      </rPr>
      <t>3</t>
    </r>
    <r>
      <rPr>
        <sz val="9"/>
        <rFont val="ＭＳ ゴシック"/>
        <family val="3"/>
        <charset val="128"/>
      </rPr>
      <t>)　　</t>
    </r>
    <rPh sb="0" eb="2">
      <t>ノウリョク</t>
    </rPh>
    <rPh sb="6" eb="7">
      <t>ニチ</t>
    </rPh>
    <rPh sb="9" eb="11">
      <t>ヨウリョウ</t>
    </rPh>
    <phoneticPr fontId="4"/>
  </si>
  <si>
    <t>施設情報</t>
    <phoneticPr fontId="4"/>
  </si>
  <si>
    <t>現状の管路延長（ｍ）</t>
    <rPh sb="0" eb="2">
      <t>ゲンジョウ</t>
    </rPh>
    <rPh sb="3" eb="5">
      <t>カンロ</t>
    </rPh>
    <rPh sb="5" eb="7">
      <t>エンチョウ</t>
    </rPh>
    <phoneticPr fontId="4"/>
  </si>
  <si>
    <t>基幹施設等</t>
    <rPh sb="0" eb="2">
      <t>キカン</t>
    </rPh>
    <rPh sb="2" eb="4">
      <t>シセツ</t>
    </rPh>
    <rPh sb="4" eb="5">
      <t>トウ</t>
    </rPh>
    <phoneticPr fontId="4"/>
  </si>
  <si>
    <t>基幹施設等以外</t>
    <rPh sb="0" eb="2">
      <t>キカン</t>
    </rPh>
    <rPh sb="2" eb="4">
      <t>シセツ</t>
    </rPh>
    <rPh sb="4" eb="5">
      <t>トウ</t>
    </rPh>
    <rPh sb="5" eb="7">
      <t>イガイ</t>
    </rPh>
    <phoneticPr fontId="4"/>
  </si>
  <si>
    <t>老朽度等</t>
    <phoneticPr fontId="4"/>
  </si>
  <si>
    <t>鋼管
(溶接継手)</t>
    <rPh sb="0" eb="2">
      <t>コウカン</t>
    </rPh>
    <rPh sb="6" eb="8">
      <t>ツギテ</t>
    </rPh>
    <phoneticPr fontId="4"/>
  </si>
  <si>
    <t>鋼管
(ねじ込み継手)</t>
    <rPh sb="0" eb="2">
      <t>コウカン</t>
    </rPh>
    <rPh sb="6" eb="7">
      <t>コ</t>
    </rPh>
    <rPh sb="8" eb="10">
      <t>ツギテ</t>
    </rPh>
    <phoneticPr fontId="4"/>
  </si>
  <si>
    <t>管路延長集計（ｍ）</t>
    <rPh sb="0" eb="2">
      <t>カンロ</t>
    </rPh>
    <phoneticPr fontId="4"/>
  </si>
  <si>
    <t>老朽度等</t>
    <rPh sb="0" eb="2">
      <t>ロウキュウ</t>
    </rPh>
    <rPh sb="2" eb="3">
      <t>ド</t>
    </rPh>
    <rPh sb="3" eb="4">
      <t>トウ</t>
    </rPh>
    <phoneticPr fontId="4"/>
  </si>
  <si>
    <t>基　幹　管　路　等</t>
    <rPh sb="0" eb="1">
      <t>モト</t>
    </rPh>
    <rPh sb="2" eb="3">
      <t>ミキ</t>
    </rPh>
    <rPh sb="4" eb="5">
      <t>カン</t>
    </rPh>
    <rPh sb="6" eb="7">
      <t>ロ</t>
    </rPh>
    <rPh sb="8" eb="9">
      <t>トウ</t>
    </rPh>
    <phoneticPr fontId="4"/>
  </si>
  <si>
    <t>配水本管</t>
  </si>
  <si>
    <t>導水管</t>
  </si>
  <si>
    <t>更新計画（兼耐震化計画）対象延長（ｍ）</t>
    <rPh sb="0" eb="2">
      <t>コウシン</t>
    </rPh>
    <rPh sb="2" eb="4">
      <t>ケイカク</t>
    </rPh>
    <rPh sb="5" eb="6">
      <t>ケン</t>
    </rPh>
    <rPh sb="6" eb="9">
      <t>タイシンカ</t>
    </rPh>
    <rPh sb="9" eb="11">
      <t>ケイカク</t>
    </rPh>
    <rPh sb="12" eb="14">
      <t>タイショウ</t>
    </rPh>
    <rPh sb="14" eb="16">
      <t>エンチョウ</t>
    </rPh>
    <phoneticPr fontId="4"/>
  </si>
  <si>
    <t>将来の管路延長（ｍ）</t>
    <rPh sb="0" eb="2">
      <t>ショウライ</t>
    </rPh>
    <rPh sb="3" eb="5">
      <t>カンロ</t>
    </rPh>
    <rPh sb="5" eb="7">
      <t>エンチョウ</t>
    </rPh>
    <phoneticPr fontId="4"/>
  </si>
  <si>
    <t>沈澱池､ろ過池､浄水池等</t>
    <rPh sb="0" eb="2">
      <t>チンデン</t>
    </rPh>
    <rPh sb="5" eb="7">
      <t>カチ</t>
    </rPh>
    <rPh sb="8" eb="11">
      <t>ジョウスイチ</t>
    </rPh>
    <rPh sb="11" eb="12">
      <t>トウ</t>
    </rPh>
    <phoneticPr fontId="4"/>
  </si>
  <si>
    <t>ダクタイル
鋳鉄管
(NS形継手等)</t>
    <rPh sb="13" eb="14">
      <t>カタ</t>
    </rPh>
    <rPh sb="15" eb="16">
      <t>ツギテ</t>
    </rPh>
    <rPh sb="16" eb="17">
      <t>トウ</t>
    </rPh>
    <phoneticPr fontId="4"/>
  </si>
  <si>
    <t>配水用
ポリエチレン管
(融着継手)</t>
    <rPh sb="0" eb="2">
      <t>ハイスイ</t>
    </rPh>
    <rPh sb="2" eb="3">
      <t>ヨウ</t>
    </rPh>
    <rPh sb="10" eb="11">
      <t>カン</t>
    </rPh>
    <rPh sb="15" eb="17">
      <t>ツギテ</t>
    </rPh>
    <phoneticPr fontId="4"/>
  </si>
  <si>
    <t>硬質塩化
ビニル管
（RRロング継手）</t>
    <rPh sb="0" eb="2">
      <t>コウシツ</t>
    </rPh>
    <rPh sb="2" eb="4">
      <t>エンカ</t>
    </rPh>
    <rPh sb="8" eb="9">
      <t xml:space="preserve">
</t>
    </rPh>
    <rPh sb="16" eb="18">
      <t>ツギテ</t>
    </rPh>
    <phoneticPr fontId="4"/>
  </si>
  <si>
    <t>ダクタイル
鋳鉄管
(K形継手等)</t>
    <rPh sb="13" eb="15">
      <t>ツギテ</t>
    </rPh>
    <rPh sb="15" eb="16">
      <t>トウ</t>
    </rPh>
    <phoneticPr fontId="4"/>
  </si>
  <si>
    <t>ダクタイル
鋳鉄管
(A形継手等)</t>
    <rPh sb="6" eb="9">
      <t>チュウテツカン</t>
    </rPh>
    <rPh sb="12" eb="13">
      <t>ガタ</t>
    </rPh>
    <rPh sb="13" eb="15">
      <t>ツギテ</t>
    </rPh>
    <rPh sb="15" eb="16">
      <t>トウ</t>
    </rPh>
    <phoneticPr fontId="4"/>
  </si>
  <si>
    <t>硬質塩化
ビニル管
(TS継手)</t>
    <rPh sb="0" eb="2">
      <t>コウシツ</t>
    </rPh>
    <rPh sb="2" eb="4">
      <t>エンカ</t>
    </rPh>
    <rPh sb="8" eb="9">
      <t>カン</t>
    </rPh>
    <rPh sb="13" eb="15">
      <t>ツギテ</t>
    </rPh>
    <phoneticPr fontId="4"/>
  </si>
  <si>
    <t>石綿
セメント管</t>
    <rPh sb="0" eb="2">
      <t>セキメン</t>
    </rPh>
    <rPh sb="7" eb="8">
      <t>カン</t>
    </rPh>
    <phoneticPr fontId="4"/>
  </si>
  <si>
    <r>
      <t xml:space="preserve">水道用
</t>
    </r>
    <r>
      <rPr>
        <sz val="11"/>
        <rFont val="ＭＳ ゴシック"/>
        <family val="3"/>
        <charset val="128"/>
      </rPr>
      <t>ポリエチレン二層管</t>
    </r>
    <r>
      <rPr>
        <sz val="12"/>
        <rFont val="ＭＳ ゴシック"/>
        <family val="3"/>
        <charset val="128"/>
      </rPr>
      <t xml:space="preserve">
(冷間継手)</t>
    </r>
    <rPh sb="0" eb="3">
      <t>スイドウヨウ</t>
    </rPh>
    <rPh sb="10" eb="11">
      <t>ニ</t>
    </rPh>
    <rPh sb="11" eb="12">
      <t>ソウ</t>
    </rPh>
    <rPh sb="15" eb="17">
      <t>レイカン</t>
    </rPh>
    <phoneticPr fontId="4"/>
  </si>
  <si>
    <t>基幹管路　計</t>
    <rPh sb="0" eb="2">
      <t>キカン</t>
    </rPh>
    <rPh sb="2" eb="4">
      <t>カンロ</t>
    </rPh>
    <rPh sb="5" eb="6">
      <t>ケイ</t>
    </rPh>
    <phoneticPr fontId="4"/>
  </si>
  <si>
    <t>更新
管種･継手</t>
    <rPh sb="0" eb="2">
      <t>コウシン</t>
    </rPh>
    <rPh sb="3" eb="5">
      <t>カンシュ</t>
    </rPh>
    <rPh sb="6" eb="7">
      <t>ツ</t>
    </rPh>
    <rPh sb="7" eb="8">
      <t>テ</t>
    </rPh>
    <phoneticPr fontId="4"/>
  </si>
  <si>
    <t>概算
工事費
(千円)</t>
    <rPh sb="0" eb="2">
      <t>ガイサン</t>
    </rPh>
    <rPh sb="3" eb="6">
      <t>コウジヒ</t>
    </rPh>
    <phoneticPr fontId="4"/>
  </si>
  <si>
    <t>基幹管路等以外</t>
    <rPh sb="0" eb="2">
      <t>キカン</t>
    </rPh>
    <rPh sb="2" eb="4">
      <t>カンロ</t>
    </rPh>
    <rPh sb="4" eb="5">
      <t>トウ</t>
    </rPh>
    <rPh sb="5" eb="7">
      <t>イガイ</t>
    </rPh>
    <phoneticPr fontId="4"/>
  </si>
  <si>
    <t>管路延長（m）</t>
    <rPh sb="0" eb="2">
      <t>カンロ</t>
    </rPh>
    <rPh sb="2" eb="4">
      <t>エンチョウ</t>
    </rPh>
    <phoneticPr fontId="4"/>
  </si>
  <si>
    <t>延長割合（％）</t>
    <rPh sb="0" eb="2">
      <t>エンチョウ</t>
    </rPh>
    <rPh sb="2" eb="4">
      <t>ワリアイ</t>
    </rPh>
    <phoneticPr fontId="4"/>
  </si>
  <si>
    <t>単価
(千円)</t>
    <rPh sb="0" eb="2">
      <t>タンカ</t>
    </rPh>
    <rPh sb="4" eb="5">
      <t>セン</t>
    </rPh>
    <rPh sb="5" eb="6">
      <t>エン</t>
    </rPh>
    <phoneticPr fontId="4"/>
  </si>
  <si>
    <t>基幹管路等以外</t>
    <phoneticPr fontId="4"/>
  </si>
  <si>
    <t>現状と同程度の投資額を想定。</t>
    <rPh sb="0" eb="2">
      <t>ゲンジョウ</t>
    </rPh>
    <rPh sb="3" eb="6">
      <t>ドウテイド</t>
    </rPh>
    <rPh sb="7" eb="10">
      <t>トウシガク</t>
    </rPh>
    <rPh sb="11" eb="13">
      <t>ソウテイ</t>
    </rPh>
    <phoneticPr fontId="23"/>
  </si>
  <si>
    <t>重要給水施設に供給する基幹施設・管路等を中心に、耐用年数を超過したものを順次、耐震性の高い施設・管路に更新する。</t>
    <rPh sb="11" eb="13">
      <t>キカン</t>
    </rPh>
    <rPh sb="13" eb="15">
      <t>シセツ</t>
    </rPh>
    <rPh sb="16" eb="18">
      <t>カンロ</t>
    </rPh>
    <rPh sb="18" eb="19">
      <t>トウ</t>
    </rPh>
    <rPh sb="20" eb="22">
      <t>チュウシン</t>
    </rPh>
    <rPh sb="24" eb="26">
      <t>タイヨウ</t>
    </rPh>
    <rPh sb="26" eb="28">
      <t>ネンスウ</t>
    </rPh>
    <rPh sb="29" eb="31">
      <t>チョウカ</t>
    </rPh>
    <rPh sb="36" eb="38">
      <t>ジュンジ</t>
    </rPh>
    <rPh sb="39" eb="42">
      <t>タイシンセイ</t>
    </rPh>
    <rPh sb="43" eb="44">
      <t>タカ</t>
    </rPh>
    <rPh sb="45" eb="47">
      <t>シセツ</t>
    </rPh>
    <rPh sb="48" eb="50">
      <t>カンロ</t>
    </rPh>
    <rPh sb="51" eb="53">
      <t>コウシン</t>
    </rPh>
    <phoneticPr fontId="4"/>
  </si>
  <si>
    <t>硬質塩化
ビニル管
(RR継手)</t>
    <phoneticPr fontId="4"/>
  </si>
  <si>
    <t>良い地盤</t>
    <rPh sb="0" eb="1">
      <t>ヨ</t>
    </rPh>
    <rPh sb="2" eb="4">
      <t>ジバン</t>
    </rPh>
    <phoneticPr fontId="4"/>
  </si>
  <si>
    <t>悪い地盤</t>
    <rPh sb="0" eb="1">
      <t>ワル</t>
    </rPh>
    <rPh sb="2" eb="4">
      <t>ジバン</t>
    </rPh>
    <phoneticPr fontId="4"/>
  </si>
  <si>
    <t>-</t>
    <phoneticPr fontId="4"/>
  </si>
  <si>
    <t>基幹管路等</t>
    <phoneticPr fontId="4"/>
  </si>
  <si>
    <t>送水管</t>
    <phoneticPr fontId="4"/>
  </si>
  <si>
    <t>基幹管路等以外</t>
    <phoneticPr fontId="4"/>
  </si>
  <si>
    <r>
      <t xml:space="preserve">耐用年数
</t>
    </r>
    <r>
      <rPr>
        <sz val="9"/>
        <rFont val="ＭＳ ゴシック"/>
        <family val="3"/>
        <charset val="128"/>
      </rPr>
      <t>以内・超過</t>
    </r>
    <rPh sb="0" eb="3">
      <t>タイヨウネン</t>
    </rPh>
    <rPh sb="3" eb="4">
      <t>スウ</t>
    </rPh>
    <rPh sb="5" eb="7">
      <t>イナイ</t>
    </rPh>
    <rPh sb="8" eb="10">
      <t>チョウカ</t>
    </rPh>
    <phoneticPr fontId="4"/>
  </si>
  <si>
    <t>耐用年数
（設定）</t>
    <phoneticPr fontId="4"/>
  </si>
  <si>
    <t>管種継手
不明</t>
    <rPh sb="0" eb="2">
      <t>カンシュ</t>
    </rPh>
    <rPh sb="2" eb="4">
      <t>ツギテ</t>
    </rPh>
    <rPh sb="5" eb="7">
      <t>フメイ</t>
    </rPh>
    <phoneticPr fontId="4"/>
  </si>
  <si>
    <t>管路区分</t>
    <rPh sb="0" eb="2">
      <t>カンロ</t>
    </rPh>
    <phoneticPr fontId="4"/>
  </si>
  <si>
    <t>鋼管
(ねじ込み
継手)</t>
    <rPh sb="0" eb="2">
      <t>コウカン</t>
    </rPh>
    <rPh sb="6" eb="7">
      <t>コ</t>
    </rPh>
    <rPh sb="9" eb="11">
      <t>ツギテ</t>
    </rPh>
    <phoneticPr fontId="4"/>
  </si>
  <si>
    <t>ダク
タイル
鋳鉄管
(NS形
継手等)</t>
    <rPh sb="14" eb="15">
      <t>カタ</t>
    </rPh>
    <rPh sb="17" eb="18">
      <t>ツギテ</t>
    </rPh>
    <rPh sb="18" eb="19">
      <t>トウ</t>
    </rPh>
    <phoneticPr fontId="4"/>
  </si>
  <si>
    <t>鋼管
(溶接
継手)</t>
    <rPh sb="0" eb="2">
      <t>コウカン</t>
    </rPh>
    <rPh sb="7" eb="9">
      <t>ツギテ</t>
    </rPh>
    <phoneticPr fontId="4"/>
  </si>
  <si>
    <t>配水用
ポリエチ
レン管
(融着
継手)</t>
    <rPh sb="0" eb="2">
      <t>ハイスイ</t>
    </rPh>
    <rPh sb="2" eb="3">
      <t>ヨウ</t>
    </rPh>
    <rPh sb="11" eb="12">
      <t>カン</t>
    </rPh>
    <rPh sb="17" eb="19">
      <t>ツギテ</t>
    </rPh>
    <phoneticPr fontId="4"/>
  </si>
  <si>
    <t>硬質塩化
ビニル管
（RRロン
グ継手）</t>
    <rPh sb="0" eb="2">
      <t>コウシツ</t>
    </rPh>
    <rPh sb="2" eb="4">
      <t>エンカ</t>
    </rPh>
    <rPh sb="8" eb="9">
      <t xml:space="preserve">
</t>
    </rPh>
    <rPh sb="17" eb="19">
      <t>ツギテ</t>
    </rPh>
    <phoneticPr fontId="4"/>
  </si>
  <si>
    <t>ダク
タイル
鋳鉄管
(K形
継手等)</t>
    <rPh sb="15" eb="17">
      <t>ツギテ</t>
    </rPh>
    <rPh sb="17" eb="18">
      <t>トウ</t>
    </rPh>
    <phoneticPr fontId="4"/>
  </si>
  <si>
    <t>ダク
タイル
鋳鉄管
(A形
継手等)</t>
    <rPh sb="7" eb="10">
      <t>チュウテツカン</t>
    </rPh>
    <rPh sb="13" eb="14">
      <t>ガタ</t>
    </rPh>
    <rPh sb="15" eb="17">
      <t>ツギテ</t>
    </rPh>
    <rPh sb="17" eb="18">
      <t>トウ</t>
    </rPh>
    <phoneticPr fontId="4"/>
  </si>
  <si>
    <r>
      <t xml:space="preserve">水道用
</t>
    </r>
    <r>
      <rPr>
        <sz val="11"/>
        <rFont val="ＭＳ ゴシック"/>
        <family val="3"/>
        <charset val="128"/>
      </rPr>
      <t>ポリエチ
レン
二層管</t>
    </r>
    <r>
      <rPr>
        <sz val="12"/>
        <rFont val="ＭＳ ゴシック"/>
        <family val="3"/>
        <charset val="128"/>
      </rPr>
      <t xml:space="preserve">
(冷間
継手)</t>
    </r>
    <rPh sb="0" eb="3">
      <t>スイドウヨウ</t>
    </rPh>
    <rPh sb="12" eb="13">
      <t>ニ</t>
    </rPh>
    <rPh sb="13" eb="14">
      <t>ソウ</t>
    </rPh>
    <rPh sb="17" eb="19">
      <t>レイカン</t>
    </rPh>
    <phoneticPr fontId="4"/>
  </si>
  <si>
    <t>石綿
セメント
管</t>
    <rPh sb="0" eb="2">
      <t>セキメン</t>
    </rPh>
    <rPh sb="8" eb="9">
      <t>カン</t>
    </rPh>
    <phoneticPr fontId="4"/>
  </si>
  <si>
    <t>基幹
管路等
以外</t>
    <rPh sb="0" eb="2">
      <t>キカン</t>
    </rPh>
    <rPh sb="3" eb="5">
      <t>カンロ</t>
    </rPh>
    <rPh sb="5" eb="6">
      <t>トウ</t>
    </rPh>
    <rPh sb="7" eb="9">
      <t>イガイ</t>
    </rPh>
    <phoneticPr fontId="4"/>
  </si>
  <si>
    <t>基幹
管路等</t>
    <rPh sb="0" eb="1">
      <t>モト</t>
    </rPh>
    <rPh sb="1" eb="2">
      <t>ミキ</t>
    </rPh>
    <rPh sb="3" eb="4">
      <t>カン</t>
    </rPh>
    <rPh sb="4" eb="5">
      <t>ロ</t>
    </rPh>
    <rPh sb="5" eb="6">
      <t>トウ</t>
    </rPh>
    <phoneticPr fontId="4"/>
  </si>
  <si>
    <t>年号</t>
    <rPh sb="0" eb="2">
      <t>ネンゴウ</t>
    </rPh>
    <phoneticPr fontId="4"/>
  </si>
  <si>
    <t>年度</t>
    <rPh sb="0" eb="1">
      <t>ネン</t>
    </rPh>
    <rPh sb="1" eb="2">
      <t>ド</t>
    </rPh>
    <phoneticPr fontId="4"/>
  </si>
  <si>
    <t>和暦</t>
    <rPh sb="0" eb="2">
      <t>ワレキ</t>
    </rPh>
    <phoneticPr fontId="4"/>
  </si>
  <si>
    <t>西暦</t>
    <rPh sb="0" eb="2">
      <t>セイレキ</t>
    </rPh>
    <phoneticPr fontId="4"/>
  </si>
  <si>
    <t>導水</t>
    <rPh sb="0" eb="2">
      <t>ドウスイ</t>
    </rPh>
    <phoneticPr fontId="4"/>
  </si>
  <si>
    <t>比率(%)</t>
    <rPh sb="0" eb="2">
      <t>ヒリツ</t>
    </rPh>
    <phoneticPr fontId="4"/>
  </si>
  <si>
    <r>
      <t xml:space="preserve">水道用
</t>
    </r>
    <r>
      <rPr>
        <sz val="10"/>
        <rFont val="ＭＳ ゴシック"/>
        <family val="3"/>
        <charset val="128"/>
      </rPr>
      <t>ポリエチレン二層管</t>
    </r>
    <r>
      <rPr>
        <sz val="12"/>
        <rFont val="ＭＳ ゴシック"/>
        <family val="3"/>
        <charset val="128"/>
      </rPr>
      <t xml:space="preserve">
(冷間継手)</t>
    </r>
    <rPh sb="0" eb="3">
      <t>スイドウヨウ</t>
    </rPh>
    <rPh sb="10" eb="11">
      <t>ニ</t>
    </rPh>
    <rPh sb="11" eb="12">
      <t>ソウ</t>
    </rPh>
    <rPh sb="15" eb="17">
      <t>レイカン</t>
    </rPh>
    <phoneticPr fontId="4"/>
  </si>
  <si>
    <t>耐震性</t>
    <rPh sb="0" eb="3">
      <t>タイシンセイ</t>
    </rPh>
    <phoneticPr fontId="4"/>
  </si>
  <si>
    <t>耐震適合性</t>
    <rPh sb="0" eb="2">
      <t>タイシン</t>
    </rPh>
    <rPh sb="2" eb="4">
      <t>テキゴウ</t>
    </rPh>
    <rPh sb="4" eb="5">
      <t>セイ</t>
    </rPh>
    <phoneticPr fontId="4"/>
  </si>
  <si>
    <t>①</t>
    <phoneticPr fontId="4"/>
  </si>
  <si>
    <t>②</t>
    <phoneticPr fontId="4"/>
  </si>
  <si>
    <t>③</t>
    <phoneticPr fontId="4"/>
  </si>
  <si>
    <t>○</t>
  </si>
  <si>
    <t>○</t>
    <phoneticPr fontId="4"/>
  </si>
  <si>
    <t>計</t>
    <rPh sb="0" eb="1">
      <t>ケイ</t>
    </rPh>
    <phoneticPr fontId="4"/>
  </si>
  <si>
    <t>項　目</t>
    <rPh sb="0" eb="1">
      <t>コウ</t>
    </rPh>
    <rPh sb="2" eb="3">
      <t>メ</t>
    </rPh>
    <phoneticPr fontId="4"/>
  </si>
  <si>
    <t>内　容</t>
    <rPh sb="0" eb="1">
      <t>ウチ</t>
    </rPh>
    <rPh sb="2" eb="3">
      <t>カタチ</t>
    </rPh>
    <phoneticPr fontId="4"/>
  </si>
  <si>
    <t>様式A1-1　現状の施設構成</t>
    <rPh sb="0" eb="2">
      <t>ヨウシキ</t>
    </rPh>
    <rPh sb="7" eb="9">
      <t>ゲンジョウ</t>
    </rPh>
    <rPh sb="10" eb="12">
      <t>シセツ</t>
    </rPh>
    <rPh sb="12" eb="14">
      <t>コウセイ</t>
    </rPh>
    <phoneticPr fontId="4"/>
  </si>
  <si>
    <t>様式A1-2　現状の施設の老朽度・耐震性</t>
    <rPh sb="0" eb="2">
      <t>ヨウシキ</t>
    </rPh>
    <rPh sb="13" eb="15">
      <t>ロウキュウ</t>
    </rPh>
    <rPh sb="15" eb="16">
      <t>ド</t>
    </rPh>
    <rPh sb="17" eb="20">
      <t>タイシンセイ</t>
    </rPh>
    <phoneticPr fontId="4"/>
  </si>
  <si>
    <t>低い</t>
    <rPh sb="0" eb="1">
      <t>テイ</t>
    </rPh>
    <phoneticPr fontId="4"/>
  </si>
  <si>
    <t>施設形態・構造</t>
    <rPh sb="0" eb="2">
      <t>シセツ</t>
    </rPh>
    <rPh sb="2" eb="4">
      <t>ケイタイ</t>
    </rPh>
    <rPh sb="5" eb="7">
      <t>コウゾウ</t>
    </rPh>
    <phoneticPr fontId="4"/>
  </si>
  <si>
    <t>施設形態・構造</t>
    <phoneticPr fontId="4"/>
  </si>
  <si>
    <t>中</t>
    <rPh sb="0" eb="1">
      <t>ナカ</t>
    </rPh>
    <phoneticPr fontId="4"/>
  </si>
  <si>
    <t>様式A4-3　更新対象管路延長、概算工事費（初期設定）</t>
    <rPh sb="0" eb="2">
      <t>ヨウシキ</t>
    </rPh>
    <rPh sb="13" eb="15">
      <t>エンチョウ</t>
    </rPh>
    <rPh sb="16" eb="18">
      <t>ガイサン</t>
    </rPh>
    <rPh sb="18" eb="21">
      <t>コウジヒ</t>
    </rPh>
    <phoneticPr fontId="4"/>
  </si>
  <si>
    <t>様式A4-3　更新対象管路延長、概算工事費（計画設定）</t>
    <rPh sb="13" eb="15">
      <t>エンチョウ</t>
    </rPh>
    <rPh sb="16" eb="18">
      <t>ガイサン</t>
    </rPh>
    <rPh sb="18" eb="21">
      <t>コウジヒ</t>
    </rPh>
    <phoneticPr fontId="4"/>
  </si>
  <si>
    <t>様式A3-1　現状の管路構成</t>
    <rPh sb="0" eb="2">
      <t>ヨウシキ</t>
    </rPh>
    <rPh sb="7" eb="9">
      <t>ゲンジョウ</t>
    </rPh>
    <rPh sb="10" eb="12">
      <t>カンロ</t>
    </rPh>
    <rPh sb="12" eb="14">
      <t>コウセイ</t>
    </rPh>
    <phoneticPr fontId="4"/>
  </si>
  <si>
    <t>基準年度
(西暦)</t>
    <rPh sb="0" eb="2">
      <t>キジュン</t>
    </rPh>
    <rPh sb="2" eb="3">
      <t>ネン</t>
    </rPh>
    <rPh sb="3" eb="4">
      <t>ド</t>
    </rPh>
    <phoneticPr fontId="4"/>
  </si>
  <si>
    <t>施設
区分</t>
    <rPh sb="0" eb="2">
      <t>シセツ</t>
    </rPh>
    <rPh sb="3" eb="5">
      <t>クブン</t>
    </rPh>
    <phoneticPr fontId="4"/>
  </si>
  <si>
    <t>様式A4-2　更新計画（更新対象管路）（初期設定）</t>
    <rPh sb="0" eb="2">
      <t>ヨウシキ</t>
    </rPh>
    <rPh sb="7" eb="9">
      <t>コウシン</t>
    </rPh>
    <rPh sb="9" eb="11">
      <t>ケイカク</t>
    </rPh>
    <rPh sb="12" eb="14">
      <t>コウシン</t>
    </rPh>
    <rPh sb="14" eb="16">
      <t>タイショウ</t>
    </rPh>
    <rPh sb="16" eb="18">
      <t>カンロ</t>
    </rPh>
    <phoneticPr fontId="4"/>
  </si>
  <si>
    <t>様式A4-4　計画目標年度の管路構成（初期設定）</t>
    <rPh sb="0" eb="2">
      <t>ヨウシキ</t>
    </rPh>
    <rPh sb="7" eb="9">
      <t>ケイカク</t>
    </rPh>
    <rPh sb="9" eb="11">
      <t>モクヒョウ</t>
    </rPh>
    <rPh sb="11" eb="13">
      <t>ネンド</t>
    </rPh>
    <rPh sb="14" eb="16">
      <t>カンロ</t>
    </rPh>
    <rPh sb="16" eb="18">
      <t>コウセイ</t>
    </rPh>
    <phoneticPr fontId="4"/>
  </si>
  <si>
    <t>様式A4-2　更新計画（更新対象管路）（計画設定）</t>
    <rPh sb="20" eb="22">
      <t>ケイカク</t>
    </rPh>
    <phoneticPr fontId="4"/>
  </si>
  <si>
    <t>様式A4-4　計画目標年度の管路構成（計画設定）</t>
    <rPh sb="19" eb="21">
      <t>ケイカク</t>
    </rPh>
    <phoneticPr fontId="4"/>
  </si>
  <si>
    <t>管路区分</t>
    <rPh sb="0" eb="2">
      <t>カンロ</t>
    </rPh>
    <rPh sb="2" eb="4">
      <t>クブン</t>
    </rPh>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</si>
  <si>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</si>
  <si>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</si>
  <si>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</si>
  <si>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</si>
  <si>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</si>
  <si>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</si>
  <si>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</si>
  <si>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</si>
  <si>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</si>
  <si>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</si>
  <si>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</si>
  <si>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</si>
  <si>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(13)</t>
    <phoneticPr fontId="4"/>
  </si>
  <si>
    <t>(14)</t>
    <phoneticPr fontId="4"/>
  </si>
  <si>
    <t>口径等
区分
(mm)</t>
    <rPh sb="2" eb="3">
      <t>トウ</t>
    </rPh>
    <rPh sb="4" eb="6">
      <t>クブン</t>
    </rPh>
    <phoneticPr fontId="4"/>
  </si>
  <si>
    <t>基幹管路の耐震化率（%）</t>
  </si>
  <si>
    <t>管路の耐震化率（%）</t>
  </si>
  <si>
    <t>平成27年度から平成36年度(計画目標年度)の10年間とする。</t>
  </si>
  <si>
    <t>指　　標</t>
  </si>
  <si>
    <t>平成26年度
（現状）</t>
  </si>
  <si>
    <t>平成36年度
（計画目標年度）</t>
  </si>
  <si>
    <t>様式A3-2　現状の管路構成の集計</t>
    <rPh sb="15" eb="17">
      <t>シュウケイ</t>
    </rPh>
    <phoneticPr fontId="4"/>
  </si>
  <si>
    <t>様式A4-5　計画目標年度の管路構成の集計（初期設定）</t>
    <rPh sb="0" eb="2">
      <t>ヨウシキ</t>
    </rPh>
    <rPh sb="7" eb="9">
      <t>ケイカク</t>
    </rPh>
    <rPh sb="9" eb="11">
      <t>モクヒョウ</t>
    </rPh>
    <rPh sb="11" eb="13">
      <t>ネンド</t>
    </rPh>
    <rPh sb="14" eb="16">
      <t>カンロ</t>
    </rPh>
    <rPh sb="16" eb="18">
      <t>コウセイ</t>
    </rPh>
    <rPh sb="19" eb="21">
      <t>シュウケイ</t>
    </rPh>
    <rPh sb="22" eb="24">
      <t>ショキ</t>
    </rPh>
    <rPh sb="24" eb="26">
      <t>セッテイ</t>
    </rPh>
    <phoneticPr fontId="4"/>
  </si>
  <si>
    <t>様式A4-5　計画目標年度の管路構成の集計（計画設定）</t>
    <rPh sb="0" eb="2">
      <t>ヨウシキ</t>
    </rPh>
    <rPh sb="7" eb="9">
      <t>ケイカク</t>
    </rPh>
    <rPh sb="9" eb="11">
      <t>モクヒョウ</t>
    </rPh>
    <rPh sb="11" eb="13">
      <t>ネンド</t>
    </rPh>
    <rPh sb="14" eb="16">
      <t>カンロ</t>
    </rPh>
    <rPh sb="16" eb="18">
      <t>コウセイ</t>
    </rPh>
    <rPh sb="19" eb="21">
      <t>シュウケイ</t>
    </rPh>
    <phoneticPr fontId="4"/>
  </si>
  <si>
    <t>耐用
年数
以内</t>
    <rPh sb="0" eb="2">
      <t>タイヨウ</t>
    </rPh>
    <rPh sb="3" eb="5">
      <t>ネンスウ</t>
    </rPh>
    <rPh sb="6" eb="8">
      <t>イナイ</t>
    </rPh>
    <phoneticPr fontId="4"/>
  </si>
  <si>
    <t>耐用
年数
超過</t>
    <rPh sb="0" eb="2">
      <t>タイヨウ</t>
    </rPh>
    <rPh sb="3" eb="5">
      <t>ネンスウ</t>
    </rPh>
    <rPh sb="6" eb="8">
      <t>チョウカ</t>
    </rPh>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</si>
  <si>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</si>
  <si>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</si>
  <si>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</si>
  <si>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</si>
  <si>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</si>
  <si>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</si>
  <si>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</si>
  <si>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</si>
  <si>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</si>
  <si>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</si>
  <si>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</si>
  <si>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</si>
  <si>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(13)</t>
    <phoneticPr fontId="4"/>
  </si>
  <si>
    <t>(14)</t>
    <phoneticPr fontId="4"/>
  </si>
  <si>
    <t>高い</t>
    <rPh sb="0" eb="1">
      <t>タカ</t>
    </rPh>
    <phoneticPr fontId="4"/>
  </si>
  <si>
    <t>中</t>
    <rPh sb="0" eb="1">
      <t>ナカ</t>
    </rPh>
    <phoneticPr fontId="4"/>
  </si>
  <si>
    <t>耐用年数
以内</t>
    <rPh sb="0" eb="2">
      <t>タイヨウ</t>
    </rPh>
    <rPh sb="2" eb="4">
      <t>ネンスウ</t>
    </rPh>
    <rPh sb="5" eb="7">
      <t>イナイ</t>
    </rPh>
    <phoneticPr fontId="4"/>
  </si>
  <si>
    <t>耐用年数
超過</t>
    <rPh sb="0" eb="2">
      <t>タイヨウ</t>
    </rPh>
    <rPh sb="2" eb="4">
      <t>ネンスウ</t>
    </rPh>
    <rPh sb="5" eb="7">
      <t>チョウカ</t>
    </rPh>
    <phoneticPr fontId="4"/>
  </si>
  <si>
    <t>建設年代による</t>
    <rPh sb="0" eb="2">
      <t>ケンセツ</t>
    </rPh>
    <rPh sb="2" eb="4">
      <t>ネンダイ</t>
    </rPh>
    <phoneticPr fontId="4"/>
  </si>
  <si>
    <t>あり</t>
    <phoneticPr fontId="4"/>
  </si>
  <si>
    <t>なし</t>
    <phoneticPr fontId="4"/>
  </si>
  <si>
    <t>*1</t>
  </si>
  <si>
    <t>建設年代
による</t>
    <rPh sb="0" eb="2">
      <t>ケンセツ</t>
    </rPh>
    <rPh sb="2" eb="4">
      <t>ネンダイ</t>
    </rPh>
    <phoneticPr fontId="4"/>
  </si>
  <si>
    <t>詳細診断
*2</t>
    <rPh sb="0" eb="2">
      <t>ショウサイ</t>
    </rPh>
    <rPh sb="2" eb="4">
      <t>シンダン</t>
    </rPh>
    <phoneticPr fontId="4"/>
  </si>
  <si>
    <t>耐震性
*3</t>
    <phoneticPr fontId="4"/>
  </si>
  <si>
    <t>建設年度*1</t>
    <rPh sb="0" eb="2">
      <t>ケンセツ</t>
    </rPh>
    <rPh sb="2" eb="4">
      <t>ネンド</t>
    </rPh>
    <phoneticPr fontId="4"/>
  </si>
  <si>
    <t>あり</t>
    <phoneticPr fontId="4"/>
  </si>
  <si>
    <t>*2</t>
  </si>
  <si>
    <t>建設年度のうち、年号は「明治：1」、「大正：2」、「昭和：3」、「平成：4」とする。</t>
    <rPh sb="0" eb="2">
      <t>ケンセツ</t>
    </rPh>
    <rPh sb="2" eb="3">
      <t>ネン</t>
    </rPh>
    <rPh sb="3" eb="4">
      <t>ド</t>
    </rPh>
    <rPh sb="8" eb="10">
      <t>ネンゴウ</t>
    </rPh>
    <rPh sb="12" eb="14">
      <t>メイジ</t>
    </rPh>
    <rPh sb="19" eb="21">
      <t>タイショウ</t>
    </rPh>
    <rPh sb="26" eb="28">
      <t>ショウワ</t>
    </rPh>
    <rPh sb="33" eb="35">
      <t>ヘイセイ</t>
    </rPh>
    <phoneticPr fontId="4"/>
  </si>
  <si>
    <t>耐震詳細診断(構造計算)により、「耐震性を有することを確認：あり」、「耐震性がないことを確認：なし」とする。</t>
    <rPh sb="0" eb="2">
      <t>タイシン</t>
    </rPh>
    <rPh sb="2" eb="4">
      <t>ショウサイ</t>
    </rPh>
    <rPh sb="4" eb="6">
      <t>シンダン</t>
    </rPh>
    <rPh sb="7" eb="9">
      <t>コウゾウ</t>
    </rPh>
    <rPh sb="9" eb="11">
      <t>ケイサン</t>
    </rPh>
    <rPh sb="17" eb="20">
      <t>タイシンセイ</t>
    </rPh>
    <rPh sb="21" eb="22">
      <t>ア</t>
    </rPh>
    <rPh sb="27" eb="29">
      <t>カクニン</t>
    </rPh>
    <rPh sb="35" eb="38">
      <t>タイシンセイ</t>
    </rPh>
    <rPh sb="44" eb="46">
      <t>カクニン</t>
    </rPh>
    <phoneticPr fontId="4"/>
  </si>
  <si>
    <t>*3</t>
    <phoneticPr fontId="4"/>
  </si>
  <si>
    <t>建設年代、詳細診断等による耐震性の評価を最終判定。</t>
    <rPh sb="0" eb="2">
      <t>ケンセツ</t>
    </rPh>
    <rPh sb="2" eb="4">
      <t>ネンダイ</t>
    </rPh>
    <rPh sb="5" eb="7">
      <t>ショウサイ</t>
    </rPh>
    <rPh sb="7" eb="9">
      <t>シンダン</t>
    </rPh>
    <rPh sb="9" eb="10">
      <t>トウ</t>
    </rPh>
    <rPh sb="13" eb="16">
      <t>タイシンセイ</t>
    </rPh>
    <rPh sb="17" eb="19">
      <t>ヒョウカ</t>
    </rPh>
    <rPh sb="20" eb="22">
      <t>サイシュウ</t>
    </rPh>
    <rPh sb="22" eb="24">
      <t>ハンテイ</t>
    </rPh>
    <phoneticPr fontId="4"/>
  </si>
  <si>
    <t>耐用年数
（設定）</t>
    <phoneticPr fontId="4"/>
  </si>
  <si>
    <t>耐震性
*2</t>
    <phoneticPr fontId="4"/>
  </si>
  <si>
    <t>様式A2-1　更新対象施設設定（初期設定）</t>
    <rPh sb="0" eb="2">
      <t>ヨウシキ</t>
    </rPh>
    <rPh sb="7" eb="9">
      <t>コウシン</t>
    </rPh>
    <rPh sb="9" eb="11">
      <t>タイショウ</t>
    </rPh>
    <rPh sb="11" eb="13">
      <t>シセツ</t>
    </rPh>
    <rPh sb="13" eb="15">
      <t>セッテイ</t>
    </rPh>
    <rPh sb="16" eb="18">
      <t>ショキ</t>
    </rPh>
    <rPh sb="18" eb="20">
      <t>セッテイ</t>
    </rPh>
    <phoneticPr fontId="4"/>
  </si>
  <si>
    <t>基幹施設等以外</t>
    <rPh sb="0" eb="2">
      <t>キカン</t>
    </rPh>
    <rPh sb="4" eb="5">
      <t>トウ</t>
    </rPh>
    <rPh sb="5" eb="7">
      <t>イガイ</t>
    </rPh>
    <phoneticPr fontId="4"/>
  </si>
  <si>
    <t>様式A2-2　更新計画(更新対象施設等)（初期設定）</t>
    <rPh sb="0" eb="2">
      <t>ヨウシキ</t>
    </rPh>
    <phoneticPr fontId="4"/>
  </si>
  <si>
    <t>様式A2-3　計画目標年度の施設構成（初期設定）</t>
    <rPh sb="0" eb="2">
      <t>ヨウシキ</t>
    </rPh>
    <phoneticPr fontId="4"/>
  </si>
  <si>
    <t>様式A2-4　計画目標年度の施設の老朽度等・耐震性（初期設定）</t>
    <rPh sb="0" eb="2">
      <t>ヨウシキ</t>
    </rPh>
    <rPh sb="7" eb="9">
      <t>ケイカク</t>
    </rPh>
    <rPh sb="9" eb="11">
      <t>モクヒョウ</t>
    </rPh>
    <rPh sb="11" eb="13">
      <t>ネンド</t>
    </rPh>
    <rPh sb="17" eb="19">
      <t>ロウキュウ</t>
    </rPh>
    <rPh sb="19" eb="20">
      <t>ド</t>
    </rPh>
    <rPh sb="20" eb="21">
      <t>トウ</t>
    </rPh>
    <rPh sb="22" eb="25">
      <t>タイシンセイ</t>
    </rPh>
    <phoneticPr fontId="4"/>
  </si>
  <si>
    <t>様式A2-1　更新対象施設設定（計画設定）</t>
    <rPh sb="0" eb="2">
      <t>ヨウシキ</t>
    </rPh>
    <rPh sb="7" eb="9">
      <t>コウシン</t>
    </rPh>
    <rPh sb="9" eb="11">
      <t>タイショウ</t>
    </rPh>
    <rPh sb="11" eb="13">
      <t>シセツ</t>
    </rPh>
    <rPh sb="13" eb="15">
      <t>セッテイ</t>
    </rPh>
    <rPh sb="16" eb="18">
      <t>ケイカク</t>
    </rPh>
    <rPh sb="18" eb="20">
      <t>セッテイ</t>
    </rPh>
    <phoneticPr fontId="4"/>
  </si>
  <si>
    <t>様式A2-2　更新計画(更新対象施設等)（計画設定）</t>
    <rPh sb="0" eb="2">
      <t>ヨウシキ</t>
    </rPh>
    <phoneticPr fontId="4"/>
  </si>
  <si>
    <t>様式A2-3　計画目標年度の施設構成（計画設定）</t>
    <rPh sb="0" eb="2">
      <t>ヨウシキ</t>
    </rPh>
    <phoneticPr fontId="4"/>
  </si>
  <si>
    <t>様式A2-4　計画目標年度の施設の老朽度等・耐震性（計画設定）</t>
    <rPh sb="0" eb="2">
      <t>ヨウシキ</t>
    </rPh>
    <rPh sb="7" eb="9">
      <t>ケイカク</t>
    </rPh>
    <rPh sb="9" eb="11">
      <t>モクヒョウ</t>
    </rPh>
    <rPh sb="11" eb="13">
      <t>ネンド</t>
    </rPh>
    <rPh sb="17" eb="19">
      <t>ロウキュウ</t>
    </rPh>
    <rPh sb="19" eb="20">
      <t>ド</t>
    </rPh>
    <rPh sb="20" eb="21">
      <t>トウ</t>
    </rPh>
    <rPh sb="22" eb="25">
      <t>タイシンセイ</t>
    </rPh>
    <phoneticPr fontId="4"/>
  </si>
  <si>
    <t>*1</t>
    <phoneticPr fontId="4"/>
  </si>
  <si>
    <t>「耐震性あり」は、各施設区分の耐震化率で、建設年代による「高い」と詳細診断による「あり」を合わせたもの。</t>
    <rPh sb="1" eb="4">
      <t>タイシンセイ</t>
    </rPh>
    <rPh sb="9" eb="10">
      <t>カク</t>
    </rPh>
    <rPh sb="10" eb="12">
      <t>シセツ</t>
    </rPh>
    <rPh sb="12" eb="14">
      <t>クブン</t>
    </rPh>
    <rPh sb="15" eb="18">
      <t>タイシンカ</t>
    </rPh>
    <rPh sb="18" eb="19">
      <t>リツ</t>
    </rPh>
    <rPh sb="21" eb="23">
      <t>ケンセツ</t>
    </rPh>
    <rPh sb="23" eb="25">
      <t>ネンダイ</t>
    </rPh>
    <rPh sb="29" eb="30">
      <t>タカ</t>
    </rPh>
    <rPh sb="33" eb="35">
      <t>ショウサイ</t>
    </rPh>
    <rPh sb="35" eb="37">
      <t>シンダン</t>
    </rPh>
    <rPh sb="45" eb="46">
      <t>ア</t>
    </rPh>
    <phoneticPr fontId="4"/>
  </si>
  <si>
    <t>あり*1</t>
    <phoneticPr fontId="4"/>
  </si>
  <si>
    <t>あり*1</t>
    <phoneticPr fontId="4"/>
  </si>
  <si>
    <t>①</t>
    <phoneticPr fontId="4"/>
  </si>
  <si>
    <t>②</t>
    <phoneticPr fontId="4"/>
  </si>
  <si>
    <t>③</t>
    <phoneticPr fontId="4"/>
  </si>
  <si>
    <t>④</t>
    <phoneticPr fontId="4"/>
  </si>
  <si>
    <t>⑤</t>
    <phoneticPr fontId="4"/>
  </si>
  <si>
    <t xml:space="preserve">(1) </t>
    <phoneticPr fontId="4"/>
  </si>
  <si>
    <t xml:space="preserve">(2) </t>
    <phoneticPr fontId="4"/>
  </si>
  <si>
    <t xml:space="preserve">(3) </t>
    <phoneticPr fontId="4"/>
  </si>
  <si>
    <t xml:space="preserve">(4) </t>
    <phoneticPr fontId="4"/>
  </si>
  <si>
    <t xml:space="preserve">(5) </t>
    <phoneticPr fontId="4"/>
  </si>
  <si>
    <t xml:space="preserve">(6) </t>
    <phoneticPr fontId="4"/>
  </si>
  <si>
    <t xml:space="preserve">(7) </t>
    <phoneticPr fontId="4"/>
  </si>
  <si>
    <t xml:space="preserve">(8) </t>
    <phoneticPr fontId="4"/>
  </si>
  <si>
    <t xml:space="preserve">(9) </t>
    <phoneticPr fontId="4"/>
  </si>
  <si>
    <t xml:space="preserve">(10) </t>
    <phoneticPr fontId="4"/>
  </si>
  <si>
    <t xml:space="preserve">(11) </t>
    <phoneticPr fontId="4"/>
  </si>
  <si>
    <t xml:space="preserve">(12) </t>
    <phoneticPr fontId="4"/>
  </si>
  <si>
    <t xml:space="preserve">(13) </t>
    <phoneticPr fontId="4"/>
  </si>
  <si>
    <t xml:space="preserve">(14) </t>
    <phoneticPr fontId="4"/>
  </si>
  <si>
    <t>なし・未判定</t>
    <rPh sb="3" eb="6">
      <t>ミハンテイ</t>
    </rPh>
    <phoneticPr fontId="4"/>
  </si>
  <si>
    <t>建設年度
(西暦)</t>
    <rPh sb="0" eb="2">
      <t>ケンセツ</t>
    </rPh>
    <rPh sb="2" eb="4">
      <t>ネンド</t>
    </rPh>
    <rPh sb="6" eb="8">
      <t>セイレキ</t>
    </rPh>
    <phoneticPr fontId="4"/>
  </si>
  <si>
    <t>概算費用
①基幹施設等の耐震化更新　  437百万円
②基幹管路等の耐震化更新　1,077百万円
③配水支管の耐震化更新　　2,227百万円　
○合計　　　　　　　　　　3,741百万円</t>
    <rPh sb="0" eb="2">
      <t>ガイサン</t>
    </rPh>
    <rPh sb="2" eb="4">
      <t>ヒヨウ</t>
    </rPh>
    <rPh sb="6" eb="8">
      <t>キカン</t>
    </rPh>
    <rPh sb="8" eb="10">
      <t>シセツ</t>
    </rPh>
    <rPh sb="10" eb="11">
      <t>トウ</t>
    </rPh>
    <rPh sb="12" eb="15">
      <t>タイシンカ</t>
    </rPh>
    <rPh sb="15" eb="17">
      <t>コウシン</t>
    </rPh>
    <rPh sb="23" eb="24">
      <t>ヒャク</t>
    </rPh>
    <rPh sb="24" eb="26">
      <t>マンエン</t>
    </rPh>
    <rPh sb="28" eb="30">
      <t>キカン</t>
    </rPh>
    <rPh sb="30" eb="32">
      <t>カンロ</t>
    </rPh>
    <rPh sb="32" eb="33">
      <t>トウ</t>
    </rPh>
    <rPh sb="34" eb="37">
      <t>タイシンカ</t>
    </rPh>
    <rPh sb="37" eb="39">
      <t>コウシン</t>
    </rPh>
    <rPh sb="45" eb="46">
      <t>ヒャク</t>
    </rPh>
    <rPh sb="46" eb="48">
      <t>マンエン</t>
    </rPh>
    <rPh sb="50" eb="52">
      <t>ハイスイ</t>
    </rPh>
    <rPh sb="52" eb="54">
      <t>シカン</t>
    </rPh>
    <rPh sb="55" eb="58">
      <t>タイシンカ</t>
    </rPh>
    <rPh sb="58" eb="60">
      <t>コウシン</t>
    </rPh>
    <rPh sb="73" eb="75">
      <t>ゴウケイ</t>
    </rPh>
    <rPh sb="90" eb="91">
      <t>ヒャク</t>
    </rPh>
    <rPh sb="91" eb="93">
      <t>マンエン</t>
    </rPh>
    <phoneticPr fontId="4"/>
  </si>
  <si>
    <t>①耐用年数を超過した基幹施設の耐震化更新。
　 ・Ｔ配水池 容量4,300m3
②耐用年数を超過した全ての基幹管路等の耐震化更新。
　 ・φ75～600mm 延長12.7Km
③耐用年数を超過した一部の配水支管の耐震化更新。
   ・φ75～250mm 延長37.9Km</t>
    <rPh sb="1" eb="3">
      <t>タイヨウ</t>
    </rPh>
    <rPh sb="3" eb="5">
      <t>ネンスウ</t>
    </rPh>
    <rPh sb="6" eb="8">
      <t>チョウカ</t>
    </rPh>
    <rPh sb="10" eb="12">
      <t>キカン</t>
    </rPh>
    <rPh sb="12" eb="14">
      <t>シセツ</t>
    </rPh>
    <rPh sb="15" eb="18">
      <t>タイシンカ</t>
    </rPh>
    <rPh sb="18" eb="20">
      <t>コウシン</t>
    </rPh>
    <rPh sb="30" eb="32">
      <t>ヨウリョウ</t>
    </rPh>
    <rPh sb="50" eb="51">
      <t>スベ</t>
    </rPh>
    <rPh sb="57" eb="58">
      <t>トウ</t>
    </rPh>
    <rPh sb="61" eb="62">
      <t>カ</t>
    </rPh>
    <rPh sb="79" eb="81">
      <t>エンチョウ</t>
    </rPh>
    <rPh sb="98" eb="100">
      <t>イチブ</t>
    </rPh>
    <rPh sb="101" eb="103">
      <t>ハイスイ</t>
    </rPh>
    <rPh sb="103" eb="105">
      <t>シカン</t>
    </rPh>
    <rPh sb="106" eb="108">
      <t>タイシン</t>
    </rPh>
    <rPh sb="108" eb="109">
      <t>カ</t>
    </rPh>
    <rPh sb="109" eb="111">
      <t>コウシン</t>
    </rPh>
    <phoneticPr fontId="4"/>
  </si>
  <si>
    <t>○補助金（基幹管路等の耐震化更新）  200百万円
○自己財源　　　　　　　　　　　　3,541百万円
○合計　　　　　　　　　　　　　　3,741百万円</t>
    <rPh sb="1" eb="4">
      <t>ホジョキン</t>
    </rPh>
    <rPh sb="5" eb="7">
      <t>キカン</t>
    </rPh>
    <rPh sb="7" eb="9">
      <t>カンロ</t>
    </rPh>
    <rPh sb="9" eb="10">
      <t>トウ</t>
    </rPh>
    <rPh sb="11" eb="14">
      <t>タイシンカ</t>
    </rPh>
    <rPh sb="14" eb="16">
      <t>コウシン</t>
    </rPh>
    <rPh sb="22" eb="23">
      <t>モモ</t>
    </rPh>
    <rPh sb="23" eb="24">
      <t>マン</t>
    </rPh>
    <rPh sb="24" eb="25">
      <t>エン</t>
    </rPh>
    <rPh sb="27" eb="29">
      <t>ジコ</t>
    </rPh>
    <rPh sb="29" eb="31">
      <t>ザイゲン</t>
    </rPh>
    <rPh sb="48" eb="49">
      <t>ヒャク</t>
    </rPh>
    <rPh sb="49" eb="51">
      <t>マンエン</t>
    </rPh>
    <rPh sb="53" eb="55">
      <t>ゴウケイ</t>
    </rPh>
    <phoneticPr fontId="4"/>
  </si>
  <si>
    <t>詳細診断による</t>
    <rPh sb="0" eb="2">
      <t>ショウサイ</t>
    </rPh>
    <rPh sb="2" eb="4">
      <t>シンダン</t>
    </rPh>
    <phoneticPr fontId="4"/>
  </si>
  <si>
    <t>詳細診断*1</t>
    <rPh sb="0" eb="2">
      <t>ショウサイ</t>
    </rPh>
    <rPh sb="2" eb="4">
      <t>シンダン</t>
    </rPh>
    <phoneticPr fontId="4"/>
  </si>
  <si>
    <t>二次災害
おそれ管路</t>
    <rPh sb="0" eb="2">
      <t>ニジ</t>
    </rPh>
    <rPh sb="2" eb="4">
      <t>サイガイ</t>
    </rPh>
    <rPh sb="8" eb="10">
      <t>カンロ</t>
    </rPh>
    <phoneticPr fontId="4"/>
  </si>
  <si>
    <t>復旧困難
管路</t>
    <rPh sb="0" eb="2">
      <t>フッキュウ</t>
    </rPh>
    <rPh sb="2" eb="4">
      <t>コンナン</t>
    </rPh>
    <rPh sb="5" eb="7">
      <t>カンロ</t>
    </rPh>
    <phoneticPr fontId="4"/>
  </si>
  <si>
    <t>二次災害
おそれ管路</t>
    <phoneticPr fontId="4"/>
  </si>
  <si>
    <t>復旧困難
管路</t>
    <phoneticPr fontId="4"/>
  </si>
  <si>
    <t>二次災害
おそれ
管路</t>
    <phoneticPr fontId="4"/>
  </si>
  <si>
    <t>ダクタイル鋳鉄管(NS形継手等)</t>
  </si>
  <si>
    <t>配水用ポリエチレン管(融着継手)</t>
  </si>
  <si>
    <t>〔1〕</t>
  </si>
  <si>
    <t>〔1〕</t>
    <phoneticPr fontId="4"/>
  </si>
  <si>
    <t>〔2〕</t>
  </si>
  <si>
    <t>〔2〕</t>
    <phoneticPr fontId="4"/>
  </si>
  <si>
    <t>〔3〕</t>
  </si>
  <si>
    <t>〔3〕</t>
    <phoneticPr fontId="4"/>
  </si>
  <si>
    <t>〔4〕</t>
  </si>
  <si>
    <t>〔4〕</t>
    <phoneticPr fontId="4"/>
  </si>
  <si>
    <t>〔5〕</t>
  </si>
  <si>
    <t>〔5〕</t>
    <phoneticPr fontId="4"/>
  </si>
  <si>
    <t>〔6〕</t>
  </si>
  <si>
    <t>〔6〕</t>
    <phoneticPr fontId="4"/>
  </si>
  <si>
    <t>〔7〕</t>
  </si>
  <si>
    <t>〔7〕</t>
    <phoneticPr fontId="4"/>
  </si>
  <si>
    <t>〔8〕</t>
  </si>
  <si>
    <t>〔8〕</t>
    <phoneticPr fontId="4"/>
  </si>
  <si>
    <t>〔9〕</t>
  </si>
  <si>
    <t>〔9〕</t>
    <phoneticPr fontId="4"/>
  </si>
  <si>
    <t>〔13〕</t>
    <phoneticPr fontId="4"/>
  </si>
  <si>
    <t>〔12〕</t>
    <phoneticPr fontId="4"/>
  </si>
  <si>
    <t>〔11〕</t>
  </si>
  <si>
    <t>〔11〕</t>
    <phoneticPr fontId="4"/>
  </si>
  <si>
    <t>〔10〕</t>
  </si>
  <si>
    <t>〔10〕</t>
    <phoneticPr fontId="4"/>
  </si>
  <si>
    <t>〃</t>
  </si>
  <si>
    <t>〃</t>
    <phoneticPr fontId="4"/>
  </si>
  <si>
    <t>〃</t>
    <phoneticPr fontId="4"/>
  </si>
  <si>
    <t>耐用年数</t>
    <rPh sb="0" eb="2">
      <t>タイヨウ</t>
    </rPh>
    <rPh sb="2" eb="4">
      <t>ネンスウ</t>
    </rPh>
    <phoneticPr fontId="4"/>
  </si>
  <si>
    <t>〔1〕</t>
    <phoneticPr fontId="4"/>
  </si>
  <si>
    <t>〃</t>
    <phoneticPr fontId="4"/>
  </si>
  <si>
    <t>〃</t>
    <phoneticPr fontId="4"/>
  </si>
  <si>
    <t>耐震性区分〔9〕</t>
    <rPh sb="0" eb="3">
      <t>タイシンセイ</t>
    </rPh>
    <rPh sb="3" eb="5">
      <t>クブン</t>
    </rPh>
    <phoneticPr fontId="4"/>
  </si>
  <si>
    <t>〔2〕</t>
    <phoneticPr fontId="4"/>
  </si>
  <si>
    <t>〔3〕</t>
    <phoneticPr fontId="4"/>
  </si>
  <si>
    <t>〔4〕</t>
    <phoneticPr fontId="4"/>
  </si>
  <si>
    <t>〔5〕</t>
    <phoneticPr fontId="4"/>
  </si>
  <si>
    <t>〔6〕</t>
    <phoneticPr fontId="4"/>
  </si>
  <si>
    <t>耐震性区分〔7〕</t>
    <rPh sb="0" eb="3">
      <t>タイシンセイ</t>
    </rPh>
    <rPh sb="3" eb="5">
      <t>クブン</t>
    </rPh>
    <phoneticPr fontId="4"/>
  </si>
  <si>
    <t>耐震性
区分</t>
    <rPh sb="0" eb="3">
      <t>タイシンセイ</t>
    </rPh>
    <rPh sb="4" eb="6">
      <t>クブン</t>
    </rPh>
    <phoneticPr fontId="4"/>
  </si>
  <si>
    <t>更新
延長
(m)
〔2〕</t>
    <rPh sb="0" eb="2">
      <t>コウシン</t>
    </rPh>
    <rPh sb="3" eb="5">
      <t>エンチョウ</t>
    </rPh>
    <phoneticPr fontId="4"/>
  </si>
  <si>
    <t>概算
事業費
(千円)
〔3〕</t>
    <rPh sb="0" eb="2">
      <t>ガイサン</t>
    </rPh>
    <rPh sb="3" eb="5">
      <t>ジギョウ</t>
    </rPh>
    <rPh sb="5" eb="6">
      <t>ヒ</t>
    </rPh>
    <rPh sb="8" eb="10">
      <t>センエン</t>
    </rPh>
    <phoneticPr fontId="4"/>
  </si>
  <si>
    <t>(2)：鋼管(溶接継手)、</t>
  </si>
  <si>
    <t>(3)：配水用ポリエチレン管(融着継手)、</t>
  </si>
  <si>
    <t>(5)：ダクタイル鋳鉄管(K形継手等)良い地盤、</t>
  </si>
  <si>
    <t>(6)：ダクタイル鋳鉄管(K形継手等)悪い地盤、</t>
  </si>
  <si>
    <t>(8)：水道用ポリエチレン二層管(冷間継手)、</t>
  </si>
  <si>
    <t>　(10)：硬質塩化ビニル管(TS継手)、</t>
    <phoneticPr fontId="4"/>
  </si>
  <si>
    <t>(9)：硬質塩化ビニル管(RR継手)、</t>
  </si>
  <si>
    <t>(11)：鋳鉄管、</t>
  </si>
  <si>
    <t>(12)：石綿セメント管、</t>
  </si>
  <si>
    <t>　(13)：鋼管(ねじ込み継手)、</t>
    <phoneticPr fontId="4"/>
  </si>
  <si>
    <t>(14)：管種継手不明</t>
  </si>
  <si>
    <t>ダクタイル鋳鉄管(NS形継手等)</t>
    <rPh sb="11" eb="12">
      <t>カタ</t>
    </rPh>
    <rPh sb="13" eb="14">
      <t>ツギテ</t>
    </rPh>
    <rPh sb="14" eb="15">
      <t>トウ</t>
    </rPh>
    <phoneticPr fontId="4"/>
  </si>
  <si>
    <t>鋼管(溶接継手)</t>
    <rPh sb="0" eb="2">
      <t>コウカン</t>
    </rPh>
    <rPh sb="5" eb="7">
      <t>ツギテ</t>
    </rPh>
    <phoneticPr fontId="4"/>
  </si>
  <si>
    <t>配水用ポリエチレン管(融着継手)</t>
    <rPh sb="0" eb="2">
      <t>ハイスイ</t>
    </rPh>
    <rPh sb="2" eb="3">
      <t>ヨウ</t>
    </rPh>
    <rPh sb="9" eb="10">
      <t>カン</t>
    </rPh>
    <rPh sb="13" eb="15">
      <t>ツギテ</t>
    </rPh>
    <phoneticPr fontId="4"/>
  </si>
  <si>
    <t>硬質塩化ビニル管（RRロング継手）</t>
    <phoneticPr fontId="4"/>
  </si>
  <si>
    <t>ダクタイル鋳鉄管(K形継手等)</t>
    <phoneticPr fontId="4"/>
  </si>
  <si>
    <t>硬質塩化
ビニル管
(RR継手)</t>
    <phoneticPr fontId="4"/>
  </si>
  <si>
    <t>硬質塩化ビニル管(RR継手)</t>
    <phoneticPr fontId="4"/>
  </si>
  <si>
    <t>良い地盤</t>
    <rPh sb="0" eb="1">
      <t>ヨ</t>
    </rPh>
    <rPh sb="2" eb="4">
      <t>ジバン</t>
    </rPh>
    <phoneticPr fontId="4"/>
  </si>
  <si>
    <t>悪い地盤</t>
    <rPh sb="0" eb="1">
      <t>ワル</t>
    </rPh>
    <rPh sb="2" eb="4">
      <t>ジバン</t>
    </rPh>
    <phoneticPr fontId="4"/>
  </si>
  <si>
    <t>〔5〕</t>
    <phoneticPr fontId="4"/>
  </si>
  <si>
    <t>〔12〕</t>
    <phoneticPr fontId="4"/>
  </si>
  <si>
    <t>〔13〕</t>
    <phoneticPr fontId="4"/>
  </si>
  <si>
    <t>〔14〕</t>
    <phoneticPr fontId="4"/>
  </si>
  <si>
    <t>基幹管路等
以外</t>
    <rPh sb="0" eb="2">
      <t>キカン</t>
    </rPh>
    <rPh sb="2" eb="4">
      <t>カンロ</t>
    </rPh>
    <rPh sb="4" eb="5">
      <t>トウ</t>
    </rPh>
    <rPh sb="6" eb="8">
      <t>イガイ</t>
    </rPh>
    <phoneticPr fontId="4"/>
  </si>
  <si>
    <t>実施予定
（計画期間）</t>
    <rPh sb="6" eb="8">
      <t>ケイカク</t>
    </rPh>
    <rPh sb="8" eb="10">
      <t>キカン</t>
    </rPh>
    <phoneticPr fontId="4"/>
  </si>
  <si>
    <t>投資額について</t>
    <rPh sb="0" eb="3">
      <t>トウシガク</t>
    </rPh>
    <phoneticPr fontId="4"/>
  </si>
  <si>
    <t>財源</t>
    <rPh sb="0" eb="2">
      <t>ザイゲン</t>
    </rPh>
    <phoneticPr fontId="4"/>
  </si>
  <si>
    <t>費用</t>
    <rPh sb="0" eb="2">
      <t>ヒヨウ</t>
    </rPh>
    <phoneticPr fontId="4"/>
  </si>
  <si>
    <t>整備内容</t>
    <rPh sb="0" eb="2">
      <t>セイビ</t>
    </rPh>
    <rPh sb="2" eb="4">
      <t>ナイヨウ</t>
    </rPh>
    <phoneticPr fontId="4"/>
  </si>
  <si>
    <t>整備方針</t>
    <rPh sb="0" eb="2">
      <t>セイビ</t>
    </rPh>
    <rPh sb="2" eb="4">
      <t>ホウシン</t>
    </rPh>
    <phoneticPr fontId="4"/>
  </si>
  <si>
    <t>事業の目的</t>
    <rPh sb="0" eb="2">
      <t>ジギョウ</t>
    </rPh>
    <rPh sb="3" eb="5">
      <t>モクテキ</t>
    </rPh>
    <phoneticPr fontId="4"/>
  </si>
  <si>
    <t>耐震化事業の概要</t>
    <rPh sb="0" eb="3">
      <t>タイシンカ</t>
    </rPh>
    <rPh sb="3" eb="5">
      <t>ジギョウ</t>
    </rPh>
    <rPh sb="6" eb="8">
      <t>ガイヨウ</t>
    </rPh>
    <phoneticPr fontId="4"/>
  </si>
  <si>
    <t>大規模地震等において重要給水施設を中心に給水の確保、断水期間の短縮を図るため、重要給水施設に供給するラインを構成する基幹施設・管路等を優先して耐震化を図る。</t>
    <rPh sb="0" eb="3">
      <t>ダイキボ</t>
    </rPh>
    <rPh sb="3" eb="5">
      <t>ジシン</t>
    </rPh>
    <rPh sb="5" eb="6">
      <t>トウ</t>
    </rPh>
    <rPh sb="10" eb="12">
      <t>ジュウヨウ</t>
    </rPh>
    <rPh sb="12" eb="14">
      <t>キュウスイ</t>
    </rPh>
    <rPh sb="14" eb="16">
      <t>シセツ</t>
    </rPh>
    <rPh sb="17" eb="19">
      <t>チュウシン</t>
    </rPh>
    <rPh sb="20" eb="22">
      <t>キュウスイ</t>
    </rPh>
    <rPh sb="23" eb="25">
      <t>カクホ</t>
    </rPh>
    <rPh sb="26" eb="28">
      <t>ダンスイ</t>
    </rPh>
    <rPh sb="28" eb="30">
      <t>キカン</t>
    </rPh>
    <rPh sb="31" eb="33">
      <t>タンシュク</t>
    </rPh>
    <rPh sb="34" eb="35">
      <t>ハカ</t>
    </rPh>
    <rPh sb="46" eb="48">
      <t>キョウキュウ</t>
    </rPh>
    <rPh sb="54" eb="56">
      <t>コウセイ</t>
    </rPh>
    <rPh sb="58" eb="60">
      <t>キカン</t>
    </rPh>
    <rPh sb="60" eb="62">
      <t>シセツ</t>
    </rPh>
    <rPh sb="63" eb="65">
      <t>カンロ</t>
    </rPh>
    <rPh sb="65" eb="66">
      <t>トウ</t>
    </rPh>
    <rPh sb="67" eb="69">
      <t>ユウセン</t>
    </rPh>
    <rPh sb="71" eb="74">
      <t>タイシンカ</t>
    </rPh>
    <rPh sb="75" eb="76">
      <t>ハカ</t>
    </rPh>
    <phoneticPr fontId="4"/>
  </si>
  <si>
    <t>ステップＡ１：施設（構造物）の耐震診断</t>
    <rPh sb="7" eb="9">
      <t>シセツ</t>
    </rPh>
    <rPh sb="10" eb="13">
      <t>コウゾウブツ</t>
    </rPh>
    <rPh sb="15" eb="17">
      <t>タイシン</t>
    </rPh>
    <rPh sb="17" eb="19">
      <t>シンダン</t>
    </rPh>
    <phoneticPr fontId="4"/>
  </si>
  <si>
    <t>ステップＡ２：施設（構造物）の耐震化対策の検討</t>
    <rPh sb="7" eb="9">
      <t>シセツ</t>
    </rPh>
    <rPh sb="10" eb="13">
      <t>コウゾウブツ</t>
    </rPh>
    <rPh sb="15" eb="18">
      <t>タイシンカ</t>
    </rPh>
    <rPh sb="18" eb="20">
      <t>タイサク</t>
    </rPh>
    <rPh sb="21" eb="23">
      <t>ケントウ</t>
    </rPh>
    <phoneticPr fontId="4"/>
  </si>
  <si>
    <t>ステップＡ３：管路（埋設管路）の耐震性分類</t>
    <rPh sb="7" eb="9">
      <t>カンロ</t>
    </rPh>
    <rPh sb="10" eb="12">
      <t>マイセツ</t>
    </rPh>
    <rPh sb="12" eb="14">
      <t>カンロ</t>
    </rPh>
    <rPh sb="16" eb="18">
      <t>タイシン</t>
    </rPh>
    <rPh sb="18" eb="19">
      <t>セイ</t>
    </rPh>
    <rPh sb="19" eb="21">
      <t>ブンルイ</t>
    </rPh>
    <phoneticPr fontId="4"/>
  </si>
  <si>
    <t>ステップＡ４：管路（埋設管路）の耐震化対策の検討</t>
    <rPh sb="7" eb="9">
      <t>カンロ</t>
    </rPh>
    <rPh sb="10" eb="12">
      <t>マイセツ</t>
    </rPh>
    <rPh sb="12" eb="14">
      <t>カンロ</t>
    </rPh>
    <rPh sb="16" eb="18">
      <t>タイシン</t>
    </rPh>
    <rPh sb="18" eb="19">
      <t>カ</t>
    </rPh>
    <rPh sb="19" eb="21">
      <t>タイサク</t>
    </rPh>
    <rPh sb="22" eb="24">
      <t>ケントウ</t>
    </rPh>
    <phoneticPr fontId="4"/>
  </si>
  <si>
    <t>ステップＡ５：耐震化計画書の作成</t>
    <rPh sb="7" eb="10">
      <t>タイシンカ</t>
    </rPh>
    <rPh sb="10" eb="13">
      <t>ケイカクショ</t>
    </rPh>
    <rPh sb="14" eb="16">
      <t>サクセイ</t>
    </rPh>
    <phoneticPr fontId="4"/>
  </si>
  <si>
    <t>（耐震化の必要性）
・本市の想定地震である＊＊断層地震では、最大震度は６強と想定されている。
・この地震では、耐震性の低い施設や管路が被害を受けると想定される。その場合、広い範囲が断水し、断水は長期間に及ぶことが考えられる。
・避難所・救急病院などの重要給水施設についても断水が生じることが考えられ、その場合、給水車両等による応急給水に頼らざるを得なくなる。
・よって、震災時に給水をできる限り確保し、断水期間を短縮するため、水道施設の耐震化を推進する必要がある。
（耐震化整備方針と費用）
・老朽化した施設・管路の更新は施設事故や漏水事故等のための事前対策として欠かすことができないことから、老朽化が進行し、かつ耐震性が低いもの等を優先して更新を行う。
・しかし、現状の耐震化率からみて、全ての施設・管路の耐震化が完了するには50～60年が必要であり、非常に長い期間を要する。よって、本市の耐震化方針である「今後30年間で避難所・救急病院などの重要給水施設への耐震化を完了する」ことを目標に、重要給水施設に供給するライン（基幹施設・管路等）を優先して、更新順位を設定し耐震化を計画的・効率的に進める。
・なお、耐震化は基本的に老朽化施設を更新することにより行うことから、耐震化による事業量・費用の増加は生じない。
（耐震化による効果）
・耐震化により10年後の平成36年度には、最重要施設であるＴ配水池の耐震性が確保され、基幹管路の耐震化率は15ポイント増加し、現状に比べ施設・管路の耐震性は高くなり、断水も低減する。</t>
    <rPh sb="11" eb="13">
      <t>ホンシ</t>
    </rPh>
    <rPh sb="14" eb="16">
      <t>ソウテイ</t>
    </rPh>
    <rPh sb="25" eb="27">
      <t>ジシン</t>
    </rPh>
    <rPh sb="36" eb="37">
      <t>キョウ</t>
    </rPh>
    <rPh sb="38" eb="40">
      <t>ソウテイ</t>
    </rPh>
    <rPh sb="50" eb="52">
      <t>ジシン</t>
    </rPh>
    <rPh sb="59" eb="60">
      <t>ヒク</t>
    </rPh>
    <rPh sb="64" eb="66">
      <t>カンロ</t>
    </rPh>
    <rPh sb="67" eb="69">
      <t>ヒガイ</t>
    </rPh>
    <rPh sb="70" eb="71">
      <t>ウ</t>
    </rPh>
    <rPh sb="74" eb="76">
      <t>ソウテイ</t>
    </rPh>
    <rPh sb="85" eb="86">
      <t>ヒロ</t>
    </rPh>
    <rPh sb="87" eb="89">
      <t>ハンイ</t>
    </rPh>
    <rPh sb="90" eb="92">
      <t>ダンスイ</t>
    </rPh>
    <rPh sb="94" eb="96">
      <t>ダンスイ</t>
    </rPh>
    <rPh sb="97" eb="100">
      <t>チョウキカン</t>
    </rPh>
    <rPh sb="101" eb="102">
      <t>オヨ</t>
    </rPh>
    <rPh sb="106" eb="107">
      <t>カンガ</t>
    </rPh>
    <rPh sb="136" eb="138">
      <t>ダンスイ</t>
    </rPh>
    <rPh sb="139" eb="140">
      <t>ショウ</t>
    </rPh>
    <rPh sb="145" eb="146">
      <t>カンガ</t>
    </rPh>
    <rPh sb="152" eb="154">
      <t>バアイ</t>
    </rPh>
    <rPh sb="157" eb="159">
      <t>シャリョウ</t>
    </rPh>
    <rPh sb="235" eb="238">
      <t>タイシンカ</t>
    </rPh>
    <rPh sb="238" eb="240">
      <t>セイビ</t>
    </rPh>
    <rPh sb="240" eb="242">
      <t>ホウシン</t>
    </rPh>
    <rPh sb="243" eb="245">
      <t>ヒヨウ</t>
    </rPh>
    <rPh sb="256" eb="258">
      <t>カンロ</t>
    </rPh>
    <rPh sb="262" eb="264">
      <t>シセツ</t>
    </rPh>
    <rPh sb="264" eb="266">
      <t>ジコ</t>
    </rPh>
    <rPh sb="298" eb="301">
      <t>ロウキュウカ</t>
    </rPh>
    <rPh sb="302" eb="304">
      <t>シンコウ</t>
    </rPh>
    <rPh sb="308" eb="311">
      <t>タイシンセイ</t>
    </rPh>
    <rPh sb="312" eb="313">
      <t>ヒク</t>
    </rPh>
    <rPh sb="316" eb="317">
      <t>トウ</t>
    </rPh>
    <rPh sb="352" eb="354">
      <t>カンロ</t>
    </rPh>
    <rPh sb="378" eb="380">
      <t>ヒジョウ</t>
    </rPh>
    <rPh sb="384" eb="385">
      <t>カン</t>
    </rPh>
    <rPh sb="386" eb="387">
      <t>ヨウ</t>
    </rPh>
    <rPh sb="394" eb="396">
      <t>ホンシ</t>
    </rPh>
    <rPh sb="397" eb="400">
      <t>タイシンカ</t>
    </rPh>
    <rPh sb="400" eb="402">
      <t>ホウシン</t>
    </rPh>
    <rPh sb="406" eb="408">
      <t>コンゴ</t>
    </rPh>
    <rPh sb="410" eb="412">
      <t>ネンカン</t>
    </rPh>
    <rPh sb="473" eb="475">
      <t>ユウセン</t>
    </rPh>
    <rPh sb="483" eb="485">
      <t>セッテイ</t>
    </rPh>
    <rPh sb="490" eb="493">
      <t>ケイカクテキ</t>
    </rPh>
    <rPh sb="494" eb="497">
      <t>コウリツテキ</t>
    </rPh>
    <rPh sb="511" eb="514">
      <t>キホンテキ</t>
    </rPh>
    <rPh sb="517" eb="518">
      <t>カ</t>
    </rPh>
    <rPh sb="537" eb="540">
      <t>タイシンカ</t>
    </rPh>
    <rPh sb="545" eb="546">
      <t>リョウ</t>
    </rPh>
    <rPh sb="547" eb="549">
      <t>ヒヨウ</t>
    </rPh>
    <rPh sb="550" eb="552">
      <t>ゾウカ</t>
    </rPh>
    <rPh sb="553" eb="554">
      <t>ショウ</t>
    </rPh>
    <rPh sb="561" eb="564">
      <t>タイシンカ</t>
    </rPh>
    <rPh sb="567" eb="569">
      <t>コウカ</t>
    </rPh>
    <rPh sb="639" eb="641">
      <t>シセツ</t>
    </rPh>
    <rPh sb="642" eb="644">
      <t>カンロ</t>
    </rPh>
    <rPh sb="645" eb="648">
      <t>タイシンセイ</t>
    </rPh>
    <rPh sb="649" eb="650">
      <t>タカ</t>
    </rPh>
    <rPh sb="657" eb="659">
      <t>テイゲン</t>
    </rPh>
    <phoneticPr fontId="4"/>
  </si>
  <si>
    <t>浄水施設耐震率（PI：2207）（%）</t>
  </si>
  <si>
    <t>配水池耐震施設率（PI：2209）（%）</t>
  </si>
  <si>
    <t>管路の耐震化率（PI：2210）（%）</t>
  </si>
  <si>
    <t>基幹管路の耐震適合率（%）</t>
    <rPh sb="7" eb="9">
      <t>テキゴウ</t>
    </rPh>
    <phoneticPr fontId="4"/>
  </si>
  <si>
    <t>基幹管路の耐震適合率（%）</t>
  </si>
  <si>
    <t>様式A5　耐震化計画書</t>
    <rPh sb="0" eb="2">
      <t>ヨウシキ</t>
    </rPh>
    <rPh sb="5" eb="8">
      <t>タイシンカ</t>
    </rPh>
    <rPh sb="8" eb="10">
      <t>ケイカク</t>
    </rPh>
    <rPh sb="10" eb="11">
      <t>ショ</t>
    </rPh>
    <phoneticPr fontId="4"/>
  </si>
  <si>
    <t>重要給水施設管路の耐震化率（％）</t>
  </si>
  <si>
    <t xml:space="preserve">注）*1 </t>
    <rPh sb="0" eb="1">
      <t>チュウ</t>
    </rPh>
    <phoneticPr fontId="4"/>
  </si>
  <si>
    <t>管路全体</t>
    <phoneticPr fontId="4"/>
  </si>
  <si>
    <t>管路全体</t>
    <phoneticPr fontId="4"/>
  </si>
  <si>
    <t>管路全体</t>
    <phoneticPr fontId="4"/>
  </si>
  <si>
    <t>基幹管路等</t>
    <rPh sb="0" eb="1">
      <t>モト</t>
    </rPh>
    <rPh sb="1" eb="2">
      <t>ミキ</t>
    </rPh>
    <rPh sb="2" eb="3">
      <t>カン</t>
    </rPh>
    <rPh sb="3" eb="4">
      <t>ロ</t>
    </rPh>
    <rPh sb="4" eb="5">
      <t>トウ</t>
    </rPh>
    <phoneticPr fontId="4"/>
  </si>
  <si>
    <t>耐震性区分</t>
    <rPh sb="0" eb="3">
      <t>タイシンセイ</t>
    </rPh>
    <rPh sb="3" eb="5">
      <t>クブン</t>
    </rPh>
    <phoneticPr fontId="4"/>
  </si>
  <si>
    <t>管 路 全 体</t>
    <rPh sb="0" eb="1">
      <t>カン</t>
    </rPh>
    <rPh sb="2" eb="3">
      <t>ロ</t>
    </rPh>
    <rPh sb="4" eb="5">
      <t>ゼン</t>
    </rPh>
    <rPh sb="6" eb="7">
      <t>カラダ</t>
    </rPh>
    <phoneticPr fontId="4"/>
  </si>
  <si>
    <t>（水源から重要給水施設に供給する管路を抽出して、延長や耐震化率等を求める場合、以下を使用）</t>
    <rPh sb="1" eb="3">
      <t>スイゲン</t>
    </rPh>
    <rPh sb="5" eb="7">
      <t>ジュウヨウ</t>
    </rPh>
    <rPh sb="7" eb="9">
      <t>キュウスイ</t>
    </rPh>
    <rPh sb="9" eb="11">
      <t>シセツ</t>
    </rPh>
    <rPh sb="12" eb="14">
      <t>キョウキュウ</t>
    </rPh>
    <rPh sb="16" eb="18">
      <t>カンロ</t>
    </rPh>
    <rPh sb="19" eb="21">
      <t>チュウシュツ</t>
    </rPh>
    <rPh sb="24" eb="26">
      <t>エンチョウ</t>
    </rPh>
    <rPh sb="27" eb="29">
      <t>タイシン</t>
    </rPh>
    <rPh sb="29" eb="30">
      <t>カ</t>
    </rPh>
    <rPh sb="30" eb="31">
      <t>リツ</t>
    </rPh>
    <rPh sb="31" eb="32">
      <t>トウ</t>
    </rPh>
    <rPh sb="33" eb="34">
      <t>モト</t>
    </rPh>
    <rPh sb="36" eb="38">
      <t>バアイ</t>
    </rPh>
    <rPh sb="39" eb="41">
      <t>イカ</t>
    </rPh>
    <rPh sb="42" eb="44">
      <t>シヨウ</t>
    </rPh>
    <phoneticPr fontId="4"/>
  </si>
  <si>
    <t>（※水源から重要給水施設に供給する管路を抽出して、延長や耐震化率等を求める場合、以下を使用）</t>
    <rPh sb="2" eb="4">
      <t>スイゲン</t>
    </rPh>
    <rPh sb="6" eb="8">
      <t>ジュウヨウ</t>
    </rPh>
    <rPh sb="8" eb="10">
      <t>キュウスイ</t>
    </rPh>
    <rPh sb="10" eb="12">
      <t>シセツ</t>
    </rPh>
    <rPh sb="13" eb="15">
      <t>キョウキュウ</t>
    </rPh>
    <rPh sb="17" eb="19">
      <t>カンロ</t>
    </rPh>
    <rPh sb="20" eb="22">
      <t>チュウシュツ</t>
    </rPh>
    <rPh sb="25" eb="27">
      <t>エンチョウ</t>
    </rPh>
    <rPh sb="28" eb="30">
      <t>タイシン</t>
    </rPh>
    <rPh sb="30" eb="31">
      <t>カ</t>
    </rPh>
    <rPh sb="31" eb="32">
      <t>リツ</t>
    </rPh>
    <rPh sb="32" eb="33">
      <t>トウ</t>
    </rPh>
    <rPh sb="34" eb="35">
      <t>モト</t>
    </rPh>
    <rPh sb="37" eb="39">
      <t>バアイ</t>
    </rPh>
    <rPh sb="40" eb="42">
      <t>イカ</t>
    </rPh>
    <rPh sb="43" eb="45">
      <t>シヨウ</t>
    </rPh>
    <phoneticPr fontId="4"/>
  </si>
  <si>
    <t>入力部（水色部）は以下のように入力。</t>
    <rPh sb="0" eb="2">
      <t>ニュウリョク</t>
    </rPh>
    <rPh sb="2" eb="3">
      <t>ブ</t>
    </rPh>
    <rPh sb="4" eb="6">
      <t>ミズイロ</t>
    </rPh>
    <rPh sb="6" eb="7">
      <t>ブ</t>
    </rPh>
    <rPh sb="9" eb="11">
      <t>イカ</t>
    </rPh>
    <rPh sb="15" eb="17">
      <t>ニュウリョク</t>
    </rPh>
    <phoneticPr fontId="4"/>
  </si>
  <si>
    <t>　全てを更新対象外とする場合：空欄</t>
    <rPh sb="12" eb="14">
      <t>バアイ</t>
    </rPh>
    <phoneticPr fontId="4"/>
  </si>
  <si>
    <t>　全てを更新対象とする場合　：○</t>
    <rPh sb="1" eb="2">
      <t>スベ</t>
    </rPh>
    <rPh sb="4" eb="6">
      <t>コウシン</t>
    </rPh>
    <rPh sb="6" eb="8">
      <t>タイショウ</t>
    </rPh>
    <rPh sb="11" eb="13">
      <t>バアイ</t>
    </rPh>
    <phoneticPr fontId="4"/>
  </si>
  <si>
    <t>　一部を更新対象とする場合　：更新対象の延長比率(0～1の小数)。</t>
    <rPh sb="1" eb="3">
      <t>イチブ</t>
    </rPh>
    <rPh sb="4" eb="6">
      <t>コウシン</t>
    </rPh>
    <rPh sb="6" eb="8">
      <t>タイショウ</t>
    </rPh>
    <rPh sb="15" eb="17">
      <t>コウシン</t>
    </rPh>
    <rPh sb="17" eb="19">
      <t>タイショウ</t>
    </rPh>
    <rPh sb="20" eb="22">
      <t>エンチョウ</t>
    </rPh>
    <rPh sb="22" eb="24">
      <t>ヒリツ</t>
    </rPh>
    <rPh sb="29" eb="31">
      <t>ショウスウ</t>
    </rPh>
    <phoneticPr fontId="4"/>
  </si>
  <si>
    <t>　(1)：ダクタイル鋳鉄管(NS形継手等)、</t>
    <rPh sb="16" eb="17">
      <t>カタ</t>
    </rPh>
    <rPh sb="18" eb="19">
      <t>ツギテ</t>
    </rPh>
    <rPh sb="19" eb="20">
      <t>トウ</t>
    </rPh>
    <phoneticPr fontId="4"/>
  </si>
  <si>
    <t>各番号は以下の管種・継手を示す。</t>
    <rPh sb="0" eb="1">
      <t>カク</t>
    </rPh>
    <rPh sb="1" eb="3">
      <t>バンゴウ</t>
    </rPh>
    <rPh sb="4" eb="6">
      <t>イカ</t>
    </rPh>
    <rPh sb="7" eb="9">
      <t>カンシュ</t>
    </rPh>
    <rPh sb="10" eb="11">
      <t>ツ</t>
    </rPh>
    <rPh sb="11" eb="12">
      <t>テ</t>
    </rPh>
    <rPh sb="13" eb="14">
      <t>シメ</t>
    </rPh>
    <phoneticPr fontId="4"/>
  </si>
  <si>
    <t>　(4)：硬質塩化ビニル管（RRロング継手）、</t>
    <phoneticPr fontId="4"/>
  </si>
  <si>
    <t>　(7)：ダクタイル鋳鉄管(A形継手等)、</t>
    <phoneticPr fontId="4"/>
  </si>
  <si>
    <t>　(10)：硬質塩化ビニル管(TS継手)、</t>
    <phoneticPr fontId="4"/>
  </si>
  <si>
    <t>　(13)：鋼管(ねじ込み継手)、</t>
    <phoneticPr fontId="4"/>
  </si>
  <si>
    <t>重要給水
施設管路
（参考）</t>
    <rPh sb="11" eb="13">
      <t>サンコウ</t>
    </rPh>
    <phoneticPr fontId="4"/>
  </si>
  <si>
    <t>全体*1</t>
    <rPh sb="0" eb="2">
      <t>ゼンタイ</t>
    </rPh>
    <phoneticPr fontId="4"/>
  </si>
  <si>
    <t>重要給水施設管路（参考）</t>
    <rPh sb="0" eb="2">
      <t>ジュウヨウ</t>
    </rPh>
    <rPh sb="2" eb="4">
      <t>キュウスイ</t>
    </rPh>
    <rPh sb="4" eb="6">
      <t>シセツ</t>
    </rPh>
    <rPh sb="6" eb="8">
      <t>カンロ</t>
    </rPh>
    <phoneticPr fontId="4"/>
  </si>
  <si>
    <t>重要給水施設管路
（参考）</t>
    <phoneticPr fontId="4"/>
  </si>
  <si>
    <t>様式A4-1　更新対象管路設定（初期設定）*1</t>
    <rPh sb="0" eb="2">
      <t>ヨウシキ</t>
    </rPh>
    <rPh sb="7" eb="9">
      <t>コウシン</t>
    </rPh>
    <rPh sb="9" eb="11">
      <t>タイショウ</t>
    </rPh>
    <rPh sb="11" eb="13">
      <t>カンロ</t>
    </rPh>
    <rPh sb="13" eb="15">
      <t>セッテイ</t>
    </rPh>
    <rPh sb="16" eb="18">
      <t>ショキ</t>
    </rPh>
    <rPh sb="18" eb="20">
      <t>セッテイ</t>
    </rPh>
    <phoneticPr fontId="4"/>
  </si>
  <si>
    <t>重要給水施設管路（参考）</t>
    <rPh sb="0" eb="2">
      <t>ジュウヨウ</t>
    </rPh>
    <rPh sb="2" eb="4">
      <t>キュウスイ</t>
    </rPh>
    <rPh sb="4" eb="6">
      <t>シセツ</t>
    </rPh>
    <rPh sb="6" eb="8">
      <t>カンロ</t>
    </rPh>
    <rPh sb="9" eb="11">
      <t>サンコウ</t>
    </rPh>
    <phoneticPr fontId="4"/>
  </si>
  <si>
    <t>管種継手番号*1
〔1〕</t>
    <rPh sb="0" eb="2">
      <t>カンシュ</t>
    </rPh>
    <rPh sb="2" eb="4">
      <t>ツギテ</t>
    </rPh>
    <rPh sb="4" eb="6">
      <t>バンゴウ</t>
    </rPh>
    <phoneticPr fontId="4"/>
  </si>
  <si>
    <t>様式A4-1　更新対象管路設定（計画設定）*1</t>
    <rPh sb="0" eb="2">
      <t>ヨウシキ</t>
    </rPh>
    <rPh sb="7" eb="9">
      <t>コウシン</t>
    </rPh>
    <rPh sb="9" eb="11">
      <t>タイショウ</t>
    </rPh>
    <rPh sb="11" eb="13">
      <t>カンロ</t>
    </rPh>
    <rPh sb="13" eb="15">
      <t>セッテイ</t>
    </rPh>
    <rPh sb="16" eb="18">
      <t>ケイカク</t>
    </rPh>
    <rPh sb="18" eb="20">
      <t>セッテイ</t>
    </rPh>
    <phoneticPr fontId="4"/>
  </si>
  <si>
    <t>基幹管路</t>
    <rPh sb="0" eb="2">
      <t>キカン</t>
    </rPh>
    <rPh sb="2" eb="4">
      <t>カンロ</t>
    </rPh>
    <phoneticPr fontId="4"/>
  </si>
  <si>
    <t>配水支管</t>
    <rPh sb="0" eb="2">
      <t>ハイスイ</t>
    </rPh>
    <rPh sb="2" eb="4">
      <t>シカン</t>
    </rPh>
    <phoneticPr fontId="4"/>
  </si>
  <si>
    <t>重要給水施設基幹管路を除く。</t>
    <rPh sb="0" eb="2">
      <t>ジュウヨウ</t>
    </rPh>
    <rPh sb="2" eb="4">
      <t>キュウスイ</t>
    </rPh>
    <rPh sb="4" eb="6">
      <t>シセツ</t>
    </rPh>
    <rPh sb="6" eb="8">
      <t>キカン</t>
    </rPh>
    <rPh sb="8" eb="10">
      <t>カンロ</t>
    </rPh>
    <rPh sb="11" eb="12">
      <t>ノゾ</t>
    </rPh>
    <phoneticPr fontId="4"/>
  </si>
  <si>
    <t>基幹管路等</t>
    <phoneticPr fontId="4"/>
  </si>
  <si>
    <t>基幹管路</t>
    <phoneticPr fontId="4"/>
  </si>
  <si>
    <t>基幹管路等 計</t>
    <rPh sb="6" eb="7">
      <t>ケイ</t>
    </rPh>
    <phoneticPr fontId="4"/>
  </si>
  <si>
    <t>上記以外の配水支管</t>
    <rPh sb="0" eb="2">
      <t>ジョウキ</t>
    </rPh>
    <rPh sb="2" eb="4">
      <t>イガイ</t>
    </rPh>
    <rPh sb="5" eb="7">
      <t>ハイスイ</t>
    </rPh>
    <rPh sb="7" eb="9">
      <t>シカン</t>
    </rPh>
    <phoneticPr fontId="4"/>
  </si>
  <si>
    <t>上記以外の
配水支管</t>
    <rPh sb="6" eb="8">
      <t>ハイスイ</t>
    </rPh>
    <rPh sb="8" eb="10">
      <t>シカン</t>
    </rPh>
    <phoneticPr fontId="4"/>
  </si>
  <si>
    <t>基幹管路等以外</t>
    <phoneticPr fontId="4"/>
  </si>
  <si>
    <t>基幹管路等</t>
    <phoneticPr fontId="4"/>
  </si>
  <si>
    <t>基幹管路等　計</t>
    <rPh sb="4" eb="5">
      <t>トウ</t>
    </rPh>
    <rPh sb="6" eb="7">
      <t>ケイ</t>
    </rPh>
    <phoneticPr fontId="4"/>
  </si>
  <si>
    <t>重要給水施設管路
(重要給水施設
　　基幹管路を除く)</t>
    <rPh sb="0" eb="2">
      <t>ジュウヨウ</t>
    </rPh>
    <rPh sb="2" eb="4">
      <t>キュウスイ</t>
    </rPh>
    <rPh sb="4" eb="6">
      <t>シセツ</t>
    </rPh>
    <rPh sb="6" eb="7">
      <t>カン</t>
    </rPh>
    <rPh sb="24" eb="25">
      <t>ノゾ</t>
    </rPh>
    <phoneticPr fontId="4"/>
  </si>
  <si>
    <t>　　　重要給水施設基幹管路</t>
    <phoneticPr fontId="4"/>
  </si>
  <si>
    <t>　　　　　　　　計</t>
    <rPh sb="8" eb="9">
      <t>ケイ</t>
    </rPh>
    <phoneticPr fontId="4"/>
  </si>
  <si>
    <t>重要給水施設管路
(重要給水施設基幹管路を除く)</t>
    <phoneticPr fontId="4"/>
  </si>
  <si>
    <t>重要給水施設基幹管路</t>
    <rPh sb="0" eb="2">
      <t>ジュウヨウ</t>
    </rPh>
    <rPh sb="2" eb="4">
      <t>キュウスイ</t>
    </rPh>
    <rPh sb="4" eb="6">
      <t>シセツ</t>
    </rPh>
    <rPh sb="6" eb="8">
      <t>キカン</t>
    </rPh>
    <rPh sb="8" eb="10">
      <t>カンロ</t>
    </rPh>
    <phoneticPr fontId="4"/>
  </si>
  <si>
    <t>③</t>
    <phoneticPr fontId="4"/>
  </si>
  <si>
    <t>②</t>
    <phoneticPr fontId="4"/>
  </si>
  <si>
    <t>④</t>
    <phoneticPr fontId="4"/>
  </si>
  <si>
    <t>⑤</t>
    <phoneticPr fontId="4"/>
  </si>
  <si>
    <t>配水支管　計</t>
    <rPh sb="0" eb="2">
      <t>ハイスイ</t>
    </rPh>
    <rPh sb="2" eb="3">
      <t>シ</t>
    </rPh>
    <rPh sb="3" eb="4">
      <t>カン</t>
    </rPh>
    <rPh sb="5" eb="6">
      <t>ケイ</t>
    </rPh>
    <phoneticPr fontId="4"/>
  </si>
  <si>
    <t>配水支管　計</t>
    <rPh sb="0" eb="2">
      <t>ハイスイ</t>
    </rPh>
    <rPh sb="2" eb="4">
      <t>シカン</t>
    </rPh>
    <rPh sb="5" eb="6">
      <t>ケイ</t>
    </rPh>
    <phoneticPr fontId="4"/>
  </si>
  <si>
    <t>耐震適合性あり
①＋②</t>
    <rPh sb="4" eb="5">
      <t>セイ</t>
    </rPh>
    <phoneticPr fontId="4"/>
  </si>
  <si>
    <t>基幹管路等</t>
    <rPh sb="0" eb="2">
      <t>キカン</t>
    </rPh>
    <rPh sb="2" eb="4">
      <t>カンロ</t>
    </rPh>
    <rPh sb="4" eb="5">
      <t>トウ</t>
    </rPh>
    <phoneticPr fontId="4"/>
  </si>
  <si>
    <t>基幹管路等以外</t>
    <rPh sb="0" eb="2">
      <t>キカン</t>
    </rPh>
    <rPh sb="2" eb="4">
      <t>カンロ</t>
    </rPh>
    <rPh sb="4" eb="5">
      <t>トウ</t>
    </rPh>
    <rPh sb="5" eb="7">
      <t>イガイ</t>
    </rPh>
    <phoneticPr fontId="4"/>
  </si>
  <si>
    <t>耐震性区分</t>
    <phoneticPr fontId="4"/>
  </si>
  <si>
    <t>－</t>
    <phoneticPr fontId="4"/>
  </si>
  <si>
    <r>
      <rPr>
        <sz val="11"/>
        <rFont val="ＭＳ ゴシック"/>
        <family val="3"/>
        <charset val="128"/>
      </rPr>
      <t>※</t>
    </r>
    <r>
      <rPr>
        <sz val="14"/>
        <rFont val="ＭＳ ゴシック"/>
        <family val="3"/>
        <charset val="128"/>
      </rPr>
      <t>「更新対象：○」、「更新対象外：(空白)」とする。</t>
    </r>
    <rPh sb="2" eb="4">
      <t>コウシン</t>
    </rPh>
    <rPh sb="11" eb="13">
      <t>コウシン</t>
    </rPh>
    <rPh sb="18" eb="20">
      <t>クウハク</t>
    </rPh>
    <phoneticPr fontId="4"/>
  </si>
  <si>
    <t>重要給水施設管路*1</t>
    <rPh sb="0" eb="2">
      <t>ジュウヨウ</t>
    </rPh>
    <rPh sb="2" eb="4">
      <t>キュウスイ</t>
    </rPh>
    <rPh sb="4" eb="6">
      <t>シセツ</t>
    </rPh>
    <rPh sb="6" eb="7">
      <t>カン</t>
    </rPh>
    <phoneticPr fontId="4"/>
  </si>
  <si>
    <t>重要給水施設管路*1</t>
    <rPh sb="6" eb="8">
      <t>カンロ</t>
    </rPh>
    <phoneticPr fontId="4"/>
  </si>
  <si>
    <t>重要給水施設基幹管路</t>
    <phoneticPr fontId="4"/>
  </si>
  <si>
    <t>基幹管路</t>
    <rPh sb="0" eb="2">
      <t>キカン</t>
    </rPh>
    <rPh sb="2" eb="4">
      <t>カンロ</t>
    </rPh>
    <phoneticPr fontId="4"/>
  </si>
  <si>
    <t>配水支管</t>
    <rPh sb="0" eb="2">
      <t>ハイスイ</t>
    </rPh>
    <rPh sb="2" eb="4">
      <t>シカン</t>
    </rPh>
    <phoneticPr fontId="4"/>
  </si>
  <si>
    <t>上記以外の
配水支管</t>
    <rPh sb="0" eb="2">
      <t>ジョウキ</t>
    </rPh>
    <rPh sb="2" eb="4">
      <t>イガイ</t>
    </rPh>
    <rPh sb="6" eb="8">
      <t>ハイスイ</t>
    </rPh>
    <rPh sb="8" eb="10">
      <t>シカン</t>
    </rPh>
    <phoneticPr fontId="4"/>
  </si>
  <si>
    <t>重要給水
施設管路
*2</t>
    <rPh sb="0" eb="2">
      <t>ジュウヨウ</t>
    </rPh>
    <rPh sb="2" eb="4">
      <t>キュウスイ</t>
    </rPh>
    <rPh sb="5" eb="7">
      <t>シセツ</t>
    </rPh>
    <rPh sb="7" eb="9">
      <t>カンロ</t>
    </rPh>
    <phoneticPr fontId="4"/>
  </si>
  <si>
    <t>*2</t>
    <phoneticPr fontId="4"/>
  </si>
  <si>
    <t>重要給水施設管路
(重要給水施設基幹管路を除く)</t>
    <phoneticPr fontId="4"/>
  </si>
  <si>
    <t>－</t>
    <phoneticPr fontId="4"/>
  </si>
  <si>
    <t>耐震適合性なし
③＋④＋⑤</t>
    <rPh sb="4" eb="5">
      <t>セイ</t>
    </rPh>
    <phoneticPr fontId="4"/>
  </si>
  <si>
    <t>基幹管路等　計</t>
    <rPh sb="0" eb="2">
      <t>キカン</t>
    </rPh>
    <rPh sb="2" eb="4">
      <t>カンロ</t>
    </rPh>
    <rPh sb="4" eb="5">
      <t>トウ</t>
    </rPh>
    <rPh sb="6" eb="7">
      <t>ケイ</t>
    </rPh>
    <phoneticPr fontId="4"/>
  </si>
  <si>
    <t>重要給水施設管路
(重要給水施設
　　基幹管路を除く)</t>
    <rPh sb="0" eb="2">
      <t>ジュウヨウ</t>
    </rPh>
    <rPh sb="2" eb="4">
      <t>キュウスイ</t>
    </rPh>
    <rPh sb="4" eb="6">
      <t>シセツ</t>
    </rPh>
    <rPh sb="6" eb="8">
      <t>カンロ</t>
    </rPh>
    <rPh sb="10" eb="12">
      <t>ジュウヨウ</t>
    </rPh>
    <rPh sb="12" eb="14">
      <t>キュウスイ</t>
    </rPh>
    <rPh sb="14" eb="16">
      <t>シセツ</t>
    </rPh>
    <rPh sb="19" eb="21">
      <t>キカン</t>
    </rPh>
    <rPh sb="21" eb="23">
      <t>カンロ</t>
    </rPh>
    <rPh sb="24" eb="25">
      <t>ノゾ</t>
    </rPh>
    <phoneticPr fontId="4"/>
  </si>
  <si>
    <t>①
耐震管</t>
    <rPh sb="2" eb="4">
      <t>タイシン</t>
    </rPh>
    <rPh sb="4" eb="5">
      <t>カン</t>
    </rPh>
    <phoneticPr fontId="4"/>
  </si>
  <si>
    <t>②
耐震適合性あり</t>
    <rPh sb="2" eb="4">
      <t>タイシン</t>
    </rPh>
    <rPh sb="4" eb="6">
      <t>テキゴウ</t>
    </rPh>
    <rPh sb="6" eb="7">
      <t>セイ</t>
    </rPh>
    <phoneticPr fontId="4"/>
  </si>
  <si>
    <t>③
耐震適合性なし（④以外）</t>
    <rPh sb="2" eb="4">
      <t>タイシン</t>
    </rPh>
    <rPh sb="4" eb="6">
      <t>テキゴウ</t>
    </rPh>
    <rPh sb="6" eb="7">
      <t>セイ</t>
    </rPh>
    <rPh sb="11" eb="13">
      <t>イガイ</t>
    </rPh>
    <phoneticPr fontId="4"/>
  </si>
  <si>
    <t>④
耐震適合性なし（耐震性が特に低い管種・継手）</t>
    <rPh sb="2" eb="4">
      <t>タイシン</t>
    </rPh>
    <rPh sb="4" eb="6">
      <t>テキゴウ</t>
    </rPh>
    <rPh sb="6" eb="7">
      <t>セイ</t>
    </rPh>
    <rPh sb="10" eb="13">
      <t>タイシンセイ</t>
    </rPh>
    <rPh sb="14" eb="15">
      <t>トク</t>
    </rPh>
    <rPh sb="16" eb="17">
      <t>ヒク</t>
    </rPh>
    <rPh sb="18" eb="20">
      <t>カンシュ</t>
    </rPh>
    <rPh sb="21" eb="22">
      <t>ツ</t>
    </rPh>
    <rPh sb="22" eb="23">
      <t>テ</t>
    </rPh>
    <phoneticPr fontId="4"/>
  </si>
  <si>
    <t>⑤
管種継手
不明</t>
    <rPh sb="2" eb="4">
      <t>カンシュ</t>
    </rPh>
    <rPh sb="4" eb="6">
      <t>ツギテ</t>
    </rPh>
    <rPh sb="7" eb="9">
      <t>フメイ</t>
    </rPh>
    <phoneticPr fontId="4"/>
  </si>
  <si>
    <t>(1)：ダクタイル鋳鉄管(NS形継手等)、　　   　(2)：鋼管(溶接継手)、　　　　　　　　　　　　　　　(3)：配水用ポリエチレン管(融着継手)、
(4)：硬質塩化ビニル管（RRロング継手）、   　(5)：ダクタイル鋳鉄管(K形継手等)良い地盤、　　 　　(6)：ダクタイル鋳鉄管(K形継手等)悪い地盤、
(7)：ダクタイル鋳鉄管(A形継手等)、　　　  　(8)：水道用ポリエチレン二層管(冷間継手)、　　　　　(9)：硬質塩化ビニル管(RR継手)、
(10)：硬質塩化ビニル管(TS継手)、　　　　  　(11)：鋳鉄管、　　　　　　　　　　　　　　　　 　　(12)：石綿セメント管、
(13)：鋼管(ねじ込み継手)、　　　　　　　  　(14)：管種継手不明</t>
    <phoneticPr fontId="4"/>
  </si>
  <si>
    <t>耐震性区分</t>
    <phoneticPr fontId="4"/>
  </si>
  <si>
    <t>－</t>
    <phoneticPr fontId="4"/>
  </si>
  <si>
    <t>管路全体</t>
    <phoneticPr fontId="4"/>
  </si>
  <si>
    <t>基幹管路等</t>
    <phoneticPr fontId="4"/>
  </si>
  <si>
    <t>基幹管路</t>
    <phoneticPr fontId="4"/>
  </si>
  <si>
    <t>送水管</t>
    <phoneticPr fontId="4"/>
  </si>
  <si>
    <t>二次災害
おそれ管路</t>
    <phoneticPr fontId="4"/>
  </si>
  <si>
    <t>復旧困難
管路</t>
    <phoneticPr fontId="4"/>
  </si>
  <si>
    <t>基幹管路等以外</t>
    <phoneticPr fontId="4"/>
  </si>
  <si>
    <t>－</t>
    <phoneticPr fontId="4"/>
  </si>
  <si>
    <t>二次災害
おそれ管路</t>
    <phoneticPr fontId="4"/>
  </si>
  <si>
    <t>復旧困難
管路</t>
    <phoneticPr fontId="4"/>
  </si>
  <si>
    <t>基幹管路等以外</t>
    <phoneticPr fontId="4"/>
  </si>
  <si>
    <t>　　　重要給水施設基幹管路</t>
    <phoneticPr fontId="4"/>
  </si>
  <si>
    <t>基幹管路等</t>
    <phoneticPr fontId="4"/>
  </si>
  <si>
    <t>基幹管路等以外</t>
    <phoneticPr fontId="4"/>
  </si>
  <si>
    <t>基幹管路等</t>
    <phoneticPr fontId="4"/>
  </si>
  <si>
    <t>基幹管路等以外</t>
    <phoneticPr fontId="4"/>
  </si>
  <si>
    <t>重要給水施設管路
（参考）</t>
    <phoneticPr fontId="4"/>
  </si>
  <si>
    <t>重要給水施設基幹管路</t>
    <phoneticPr fontId="4"/>
  </si>
  <si>
    <t>重要給水施設管路
(重要給水施設基幹管路を除く)</t>
    <phoneticPr fontId="4"/>
  </si>
  <si>
    <t>③
耐震適合性なし
（④以外）</t>
    <rPh sb="2" eb="4">
      <t>タイシン</t>
    </rPh>
    <rPh sb="4" eb="6">
      <t>テキゴウ</t>
    </rPh>
    <rPh sb="6" eb="7">
      <t>セイ</t>
    </rPh>
    <rPh sb="12" eb="14">
      <t>イガイ</t>
    </rPh>
    <phoneticPr fontId="4"/>
  </si>
  <si>
    <t xml:space="preserve">
耐震適合性あり
①＋②</t>
    <rPh sb="1" eb="3">
      <t>タイシン</t>
    </rPh>
    <rPh sb="3" eb="6">
      <t>テキゴウセイ</t>
    </rPh>
    <phoneticPr fontId="4"/>
  </si>
  <si>
    <t xml:space="preserve">
耐震適合性なし
③＋④＋⑤</t>
    <rPh sb="1" eb="3">
      <t>タイシン</t>
    </rPh>
    <rPh sb="3" eb="6">
      <t>テキゴウセイ</t>
    </rPh>
    <phoneticPr fontId="4"/>
  </si>
  <si>
    <t>④
耐震適合性なし
（耐震性が特に低い管種・継手）</t>
    <rPh sb="2" eb="4">
      <t>タイシン</t>
    </rPh>
    <rPh sb="4" eb="6">
      <t>テキゴウ</t>
    </rPh>
    <rPh sb="6" eb="7">
      <t>セイ</t>
    </rPh>
    <rPh sb="11" eb="14">
      <t>タイシンセイ</t>
    </rPh>
    <rPh sb="15" eb="16">
      <t>トク</t>
    </rPh>
    <rPh sb="17" eb="18">
      <t>ヒク</t>
    </rPh>
    <rPh sb="19" eb="21">
      <t>カンシュ</t>
    </rPh>
    <rPh sb="22" eb="23">
      <t>ツ</t>
    </rPh>
    <rPh sb="23" eb="24">
      <t>テ</t>
    </rPh>
    <phoneticPr fontId="4"/>
  </si>
  <si>
    <t>耐震性あり</t>
    <rPh sb="0" eb="3">
      <t>タイシンセイ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</si>
</sst>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千円止め&quot;"/>
    <numFmt numFmtId="177" formatCode="_-* #,##0_-;\-* #,##0_-;_-* &quot;-&quot;_-;_-@_-"/>
    <numFmt numFmtId="178" formatCode="#,##0_ "/>
    <numFmt numFmtId="179" formatCode="#&quot;年&quot;"/>
    <numFmt numFmtId="180" formatCode="#,##0.0;[Red]\-#,##0.0"/>
    <numFmt numFmtId="181" formatCode="#,###&quot;m3/日&quot;"/>
    <numFmt numFmtId="182" formatCode="#,###&quot;m3&quot;"/>
    <numFmt numFmtId="183" formatCode="#,##0.0_ ;[Red]\-#,##0.0\ "/>
    <numFmt numFmtId="184" formatCode="0.0&quot;*&quot;"/>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Osaka"/>
      <family val="3"/>
      <charset val="128"/>
    </font>
    <font>
      <b/>
      <sz val="12"/>
      <name val="Arial"/>
      <family val="2"/>
    </font>
    <font>
      <sz val="10"/>
      <name val="Arial"/>
      <family val="2"/>
    </font>
    <font>
      <b/>
      <sz val="11"/>
      <name val="Helv"/>
      <family val="2"/>
    </font>
    <font>
      <sz val="10"/>
      <name val="ＭＳ Ｐゴシック"/>
      <family val="3"/>
      <charset val="128"/>
    </font>
    <font>
      <sz val="11"/>
      <name val="ＭＳ Ｐ明朝"/>
      <family val="1"/>
      <charset val="128"/>
    </font>
    <font>
      <sz val="9"/>
      <name val="ＭＳ Ｐ明朝"/>
      <family val="1"/>
      <charset val="128"/>
    </font>
    <font>
      <sz val="14"/>
      <name val="ＭＳ 明朝"/>
      <family val="1"/>
      <charset val="128"/>
    </font>
    <font>
      <sz val="11"/>
      <color theme="1"/>
      <name val="ＭＳ Ｐゴシック"/>
      <family val="3"/>
      <charset val="128"/>
      <scheme val="minor"/>
    </font>
    <font>
      <sz val="10"/>
      <name val="ＭＳ ゴシック"/>
      <family val="3"/>
      <charset val="128"/>
    </font>
    <font>
      <sz val="9"/>
      <name val="ＭＳ ゴシック"/>
      <family val="3"/>
      <charset val="128"/>
    </font>
    <font>
      <sz val="11"/>
      <name val="ＭＳ ゴシック"/>
      <family val="3"/>
      <charset val="128"/>
    </font>
    <font>
      <sz val="9"/>
      <name val="ＭＳ Ｐゴシック"/>
      <family val="3"/>
      <charset val="128"/>
    </font>
    <font>
      <sz val="14"/>
      <name val="ＭＳ ゴシック"/>
      <family val="3"/>
      <charset val="128"/>
    </font>
    <font>
      <vertAlign val="superscript"/>
      <sz val="10"/>
      <name val="ＭＳ ゴシック"/>
      <family val="3"/>
      <charset val="128"/>
    </font>
    <font>
      <vertAlign val="superscript"/>
      <sz val="9"/>
      <name val="ＭＳ ゴシック"/>
      <family val="3"/>
      <charset val="128"/>
    </font>
    <font>
      <sz val="12"/>
      <name val="ＭＳ ゴシック"/>
      <family val="3"/>
      <charset val="128"/>
    </font>
    <font>
      <sz val="11"/>
      <color indexed="8"/>
      <name val="ＭＳ Ｐゴシック"/>
      <family val="3"/>
      <charset val="128"/>
    </font>
    <font>
      <sz val="6"/>
      <name val="ＭＳ Ｐゴシック"/>
      <family val="3"/>
      <charset val="128"/>
      <scheme val="minor"/>
    </font>
    <font>
      <sz val="16"/>
      <name val="ＭＳ ゴシック"/>
      <family val="3"/>
      <charset val="128"/>
    </font>
    <font>
      <sz val="12"/>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s>
  <borders count="131">
    <border>
      <left/>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
      <left style="thin">
        <color indexed="64"/>
      </left>
      <right style="hair">
        <color indexed="64"/>
      </right>
      <top/>
      <bottom/>
      <diagonal/>
    </border>
    <border>
      <left/>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2">
    <xf numFmtId="0" fontId="0" fillId="0" borderId="0">
      <alignment vertical="center"/>
    </xf>
    <xf numFmtId="176" fontId="5" fillId="0" borderId="0" applyFill="0" applyBorder="0" applyAlignment="0"/>
    <xf numFmtId="0" fontId="6" fillId="0" borderId="30" applyNumberFormat="0" applyAlignment="0" applyProtection="0">
      <alignment horizontal="left" vertical="center"/>
    </xf>
    <xf numFmtId="0" fontId="6" fillId="0" borderId="25">
      <alignment horizontal="left" vertical="center"/>
    </xf>
    <xf numFmtId="0" fontId="7" fillId="0" borderId="0"/>
    <xf numFmtId="0" fontId="8" fillId="0" borderId="0"/>
    <xf numFmtId="9" fontId="9" fillId="0" borderId="0" applyFont="0" applyFill="0" applyBorder="0" applyAlignment="0" applyProtection="0"/>
    <xf numFmtId="177" fontId="9" fillId="0" borderId="0" applyFont="0" applyFill="0" applyBorder="0" applyAlignment="0" applyProtection="0"/>
    <xf numFmtId="38" fontId="10" fillId="0" borderId="0" applyFont="0" applyFill="0" applyBorder="0" applyAlignment="0" applyProtection="0">
      <alignment vertical="center"/>
    </xf>
    <xf numFmtId="0" fontId="2" fillId="0" borderId="0" applyNumberFormat="0" applyBorder="0" applyAlignment="0"/>
    <xf numFmtId="0" fontId="9" fillId="0" borderId="22">
      <alignment horizontal="left" vertical="center"/>
    </xf>
    <xf numFmtId="0" fontId="9" fillId="0" borderId="0"/>
    <xf numFmtId="0" fontId="11" fillId="0" borderId="0">
      <alignment vertical="center"/>
    </xf>
    <xf numFmtId="0" fontId="3" fillId="0" borderId="0"/>
    <xf numFmtId="0" fontId="12" fillId="0" borderId="0"/>
    <xf numFmtId="0" fontId="13" fillId="0" borderId="0">
      <alignment vertical="center"/>
    </xf>
    <xf numFmtId="38" fontId="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22" fillId="0" borderId="0">
      <alignment vertical="center"/>
    </xf>
    <xf numFmtId="0" fontId="1" fillId="0" borderId="0">
      <alignment vertical="center"/>
    </xf>
    <xf numFmtId="0" fontId="2" fillId="0" borderId="0">
      <alignment vertical="center"/>
    </xf>
  </cellStyleXfs>
  <cellXfs count="1207">
    <xf numFmtId="0" fontId="0" fillId="0" borderId="0" xfId="0">
      <alignment vertical="center"/>
    </xf>
    <xf numFmtId="0" fontId="14" fillId="0" borderId="0" xfId="0" applyFont="1" applyFill="1">
      <alignment vertical="center"/>
    </xf>
    <xf numFmtId="0" fontId="14" fillId="0" borderId="0" xfId="11" applyFont="1" applyFill="1" applyAlignment="1">
      <alignment horizontal="center" vertical="center"/>
    </xf>
    <xf numFmtId="0" fontId="14" fillId="0" borderId="0" xfId="11" applyFont="1" applyFill="1" applyAlignment="1">
      <alignment vertical="center"/>
    </xf>
    <xf numFmtId="0" fontId="14" fillId="0" borderId="29"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9" xfId="0" applyFont="1" applyFill="1" applyBorder="1" applyAlignment="1">
      <alignment vertical="center"/>
    </xf>
    <xf numFmtId="0" fontId="14" fillId="0" borderId="0" xfId="0" applyFont="1" applyFill="1" applyAlignment="1">
      <alignment horizontal="center" vertical="center"/>
    </xf>
    <xf numFmtId="0" fontId="14" fillId="0" borderId="13"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8" fillId="0" borderId="0" xfId="11" applyFont="1" applyFill="1"/>
    <xf numFmtId="0" fontId="14" fillId="0" borderId="2"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178" fontId="14" fillId="0" borderId="0" xfId="0" applyNumberFormat="1" applyFont="1" applyFill="1" applyBorder="1" applyAlignment="1">
      <alignment vertical="center"/>
    </xf>
    <xf numFmtId="0" fontId="14" fillId="3" borderId="43" xfId="0" applyFont="1" applyFill="1" applyBorder="1" applyAlignment="1">
      <alignment vertical="center" shrinkToFit="1"/>
    </xf>
    <xf numFmtId="181" fontId="14" fillId="3" borderId="43" xfId="0" applyNumberFormat="1" applyFont="1" applyFill="1" applyBorder="1" applyAlignment="1">
      <alignment horizontal="right" vertical="center" shrinkToFit="1"/>
    </xf>
    <xf numFmtId="0" fontId="14" fillId="2" borderId="42" xfId="0" applyFont="1" applyFill="1" applyBorder="1" applyAlignment="1">
      <alignment horizontal="center" vertical="center" shrinkToFit="1"/>
    </xf>
    <xf numFmtId="0" fontId="14" fillId="3" borderId="6" xfId="0" applyFont="1" applyFill="1" applyBorder="1" applyAlignment="1">
      <alignment vertical="center" shrinkToFit="1"/>
    </xf>
    <xf numFmtId="181" fontId="14" fillId="3" borderId="6" xfId="0" applyNumberFormat="1" applyFont="1" applyFill="1" applyBorder="1" applyAlignment="1">
      <alignment horizontal="right" vertical="center" shrinkToFit="1"/>
    </xf>
    <xf numFmtId="0" fontId="14" fillId="2" borderId="7" xfId="0" applyFont="1" applyFill="1" applyBorder="1" applyAlignment="1">
      <alignment horizontal="center" vertical="center" shrinkToFit="1"/>
    </xf>
    <xf numFmtId="0" fontId="14" fillId="3" borderId="40" xfId="0" applyFont="1" applyFill="1" applyBorder="1" applyAlignment="1">
      <alignment vertical="center" shrinkToFit="1"/>
    </xf>
    <xf numFmtId="181" fontId="14" fillId="3" borderId="40" xfId="0" applyNumberFormat="1" applyFont="1" applyFill="1" applyBorder="1" applyAlignment="1">
      <alignment horizontal="right" vertical="center" shrinkToFit="1"/>
    </xf>
    <xf numFmtId="0" fontId="14" fillId="2" borderId="20" xfId="0" applyFont="1" applyFill="1" applyBorder="1" applyAlignment="1">
      <alignment horizontal="center" vertical="center" shrinkToFit="1"/>
    </xf>
    <xf numFmtId="0" fontId="14" fillId="3" borderId="2" xfId="0" applyFont="1" applyFill="1" applyBorder="1" applyAlignment="1">
      <alignment vertical="center" shrinkToFit="1"/>
    </xf>
    <xf numFmtId="181" fontId="14" fillId="3" borderId="2" xfId="0" applyNumberFormat="1" applyFont="1" applyFill="1" applyBorder="1" applyAlignment="1">
      <alignment horizontal="right" vertical="center" shrinkToFit="1"/>
    </xf>
    <xf numFmtId="0" fontId="14" fillId="3"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3" borderId="13" xfId="0" applyFont="1" applyFill="1" applyBorder="1" applyAlignment="1">
      <alignment horizontal="left" vertical="center" shrinkToFit="1"/>
    </xf>
    <xf numFmtId="181" fontId="14" fillId="3" borderId="13" xfId="0" applyNumberFormat="1" applyFont="1" applyFill="1" applyBorder="1" applyAlignment="1">
      <alignment horizontal="right" vertical="center" shrinkToFit="1"/>
    </xf>
    <xf numFmtId="0" fontId="14" fillId="3" borderId="13"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3" borderId="2" xfId="0" applyFont="1" applyFill="1" applyBorder="1" applyAlignment="1">
      <alignment horizontal="left" vertical="center" shrinkToFit="1"/>
    </xf>
    <xf numFmtId="0" fontId="14" fillId="3" borderId="4" xfId="0" applyFont="1" applyFill="1" applyBorder="1" applyAlignment="1">
      <alignment vertical="center" shrinkToFit="1"/>
    </xf>
    <xf numFmtId="0" fontId="14" fillId="3" borderId="3" xfId="0" applyFont="1" applyFill="1" applyBorder="1" applyAlignment="1">
      <alignment vertical="center" shrinkToFit="1"/>
    </xf>
    <xf numFmtId="0" fontId="14" fillId="3" borderId="13" xfId="0" applyFont="1" applyFill="1" applyBorder="1" applyAlignment="1">
      <alignment vertical="center" shrinkToFit="1"/>
    </xf>
    <xf numFmtId="182" fontId="14" fillId="3" borderId="13" xfId="0" applyNumberFormat="1" applyFont="1" applyFill="1" applyBorder="1" applyAlignment="1">
      <alignment horizontal="right" vertical="center" shrinkToFit="1"/>
    </xf>
    <xf numFmtId="0" fontId="14" fillId="2" borderId="14" xfId="0" applyFont="1" applyFill="1" applyBorder="1" applyAlignment="1">
      <alignment horizontal="center" vertical="center" shrinkToFit="1"/>
    </xf>
    <xf numFmtId="182" fontId="14" fillId="3" borderId="6" xfId="0" applyNumberFormat="1" applyFont="1" applyFill="1" applyBorder="1" applyAlignment="1">
      <alignment horizontal="right" vertical="center" shrinkToFit="1"/>
    </xf>
    <xf numFmtId="182" fontId="14" fillId="3" borderId="2" xfId="0" applyNumberFormat="1" applyFont="1" applyFill="1" applyBorder="1" applyAlignment="1">
      <alignment horizontal="right" vertical="center" shrinkToFit="1"/>
    </xf>
    <xf numFmtId="0" fontId="14" fillId="3" borderId="13" xfId="0" applyFont="1" applyFill="1" applyBorder="1" applyAlignment="1">
      <alignment horizontal="right" vertical="center" shrinkToFit="1"/>
    </xf>
    <xf numFmtId="0" fontId="14" fillId="3" borderId="2" xfId="0" applyFont="1" applyFill="1" applyBorder="1" applyAlignment="1">
      <alignment horizontal="right" vertical="center" shrinkToFit="1"/>
    </xf>
    <xf numFmtId="0" fontId="14" fillId="3" borderId="10" xfId="0" applyFont="1" applyFill="1" applyBorder="1" applyAlignment="1">
      <alignment vertical="center" shrinkToFit="1"/>
    </xf>
    <xf numFmtId="0" fontId="14" fillId="2" borderId="43" xfId="0" applyFont="1" applyFill="1" applyBorder="1" applyAlignment="1">
      <alignment horizontal="center" vertical="center" shrinkToFit="1"/>
    </xf>
    <xf numFmtId="38" fontId="14" fillId="2" borderId="6" xfId="16" applyFont="1" applyFill="1" applyBorder="1" applyAlignment="1">
      <alignment horizontal="right" vertical="center" shrinkToFit="1"/>
    </xf>
    <xf numFmtId="38" fontId="14" fillId="2" borderId="14" xfId="16" applyFont="1" applyFill="1" applyBorder="1" applyAlignment="1">
      <alignment vertical="center" shrinkToFit="1"/>
    </xf>
    <xf numFmtId="38" fontId="14" fillId="2" borderId="7" xfId="16" applyFont="1" applyFill="1" applyBorder="1" applyAlignment="1">
      <alignment vertical="center" shrinkToFit="1"/>
    </xf>
    <xf numFmtId="38" fontId="14" fillId="2" borderId="74" xfId="16" applyFont="1" applyFill="1" applyBorder="1" applyAlignment="1">
      <alignment vertical="center" shrinkToFit="1"/>
    </xf>
    <xf numFmtId="0" fontId="18" fillId="0" borderId="0" xfId="11" applyFont="1" applyFill="1" applyAlignment="1">
      <alignment vertical="center"/>
    </xf>
    <xf numFmtId="38" fontId="14" fillId="2" borderId="13" xfId="16" applyFont="1" applyFill="1" applyBorder="1" applyAlignment="1">
      <alignment horizontal="right" vertical="center" shrinkToFit="1"/>
    </xf>
    <xf numFmtId="38" fontId="14" fillId="2" borderId="22" xfId="16" applyFont="1" applyFill="1" applyBorder="1" applyAlignment="1">
      <alignment horizontal="right" vertical="center" shrinkToFit="1"/>
    </xf>
    <xf numFmtId="38" fontId="14" fillId="3" borderId="52" xfId="16" applyFont="1" applyFill="1" applyBorder="1" applyAlignment="1">
      <alignment horizontal="right" vertical="center" shrinkToFit="1"/>
    </xf>
    <xf numFmtId="38" fontId="14" fillId="3" borderId="48" xfId="16" applyFont="1" applyFill="1" applyBorder="1" applyAlignment="1">
      <alignment horizontal="right" vertical="center" shrinkToFit="1"/>
    </xf>
    <xf numFmtId="38" fontId="14" fillId="2" borderId="55" xfId="16" applyFont="1" applyFill="1" applyBorder="1" applyAlignment="1">
      <alignment horizontal="right" vertical="center" shrinkToFit="1"/>
    </xf>
    <xf numFmtId="38" fontId="14" fillId="3" borderId="33" xfId="16" applyFont="1" applyFill="1" applyBorder="1" applyAlignment="1">
      <alignment horizontal="right" vertical="center" shrinkToFit="1"/>
    </xf>
    <xf numFmtId="38" fontId="14" fillId="3" borderId="45" xfId="16" applyFont="1" applyFill="1" applyBorder="1" applyAlignment="1">
      <alignment horizontal="right" vertical="center" shrinkToFit="1"/>
    </xf>
    <xf numFmtId="38" fontId="14" fillId="2" borderId="57" xfId="16" applyFont="1" applyFill="1" applyBorder="1" applyAlignment="1">
      <alignment horizontal="right" vertical="center" shrinkToFit="1"/>
    </xf>
    <xf numFmtId="38" fontId="14" fillId="2" borderId="51" xfId="16" applyFont="1" applyFill="1" applyBorder="1" applyAlignment="1">
      <alignment horizontal="right" vertical="center" shrinkToFit="1"/>
    </xf>
    <xf numFmtId="38" fontId="14" fillId="2" borderId="60" xfId="16" applyFont="1" applyFill="1" applyBorder="1" applyAlignment="1">
      <alignment horizontal="right" vertical="center" shrinkToFit="1"/>
    </xf>
    <xf numFmtId="38" fontId="14" fillId="2" borderId="61" xfId="16" applyFont="1" applyFill="1" applyBorder="1" applyAlignment="1">
      <alignment horizontal="right" vertical="center" shrinkToFit="1"/>
    </xf>
    <xf numFmtId="38" fontId="14" fillId="2" borderId="52" xfId="16" applyFont="1" applyFill="1" applyBorder="1" applyAlignment="1">
      <alignment horizontal="right" vertical="center" shrinkToFit="1"/>
    </xf>
    <xf numFmtId="38" fontId="14" fillId="2" borderId="33" xfId="16" applyFont="1" applyFill="1" applyBorder="1" applyAlignment="1">
      <alignment horizontal="right" vertical="center" shrinkToFit="1"/>
    </xf>
    <xf numFmtId="38" fontId="14" fillId="2" borderId="69" xfId="16" applyFont="1" applyFill="1" applyBorder="1" applyAlignment="1">
      <alignment horizontal="right" vertical="center" shrinkToFit="1"/>
    </xf>
    <xf numFmtId="38" fontId="14" fillId="2" borderId="71" xfId="16" applyFont="1" applyFill="1" applyBorder="1" applyAlignment="1">
      <alignment horizontal="right" vertical="center" shrinkToFit="1"/>
    </xf>
    <xf numFmtId="38" fontId="14" fillId="2" borderId="68" xfId="16" applyFont="1" applyFill="1" applyBorder="1" applyAlignment="1">
      <alignment horizontal="right" vertical="center" shrinkToFit="1"/>
    </xf>
    <xf numFmtId="38" fontId="14" fillId="2" borderId="49" xfId="16" applyFont="1" applyFill="1" applyBorder="1" applyAlignment="1">
      <alignment horizontal="right" vertical="center" shrinkToFit="1"/>
    </xf>
    <xf numFmtId="38" fontId="14" fillId="2" borderId="9" xfId="16" applyFont="1" applyFill="1" applyBorder="1" applyAlignment="1">
      <alignment horizontal="right" vertical="center" shrinkToFit="1"/>
    </xf>
    <xf numFmtId="38" fontId="14" fillId="2" borderId="25" xfId="16" applyFont="1" applyFill="1" applyBorder="1" applyAlignment="1">
      <alignment horizontal="right" vertical="center" shrinkToFit="1"/>
    </xf>
    <xf numFmtId="38" fontId="14" fillId="3" borderId="15" xfId="16" applyFont="1" applyFill="1" applyBorder="1" applyAlignment="1">
      <alignment horizontal="right" vertical="center" shrinkToFit="1"/>
    </xf>
    <xf numFmtId="38" fontId="14" fillId="3" borderId="8" xfId="16" applyFont="1" applyFill="1" applyBorder="1" applyAlignment="1">
      <alignment horizontal="right" vertical="center" shrinkToFit="1"/>
    </xf>
    <xf numFmtId="38" fontId="14" fillId="2" borderId="48" xfId="16" applyFont="1" applyFill="1" applyBorder="1" applyAlignment="1">
      <alignment horizontal="right" vertical="center" shrinkToFit="1"/>
    </xf>
    <xf numFmtId="38" fontId="14" fillId="2" borderId="45" xfId="16" applyFont="1" applyFill="1" applyBorder="1" applyAlignment="1">
      <alignment horizontal="right" vertical="center" shrinkToFit="1"/>
    </xf>
    <xf numFmtId="38" fontId="14" fillId="2" borderId="10" xfId="16" applyFont="1" applyFill="1" applyBorder="1" applyAlignment="1">
      <alignment horizontal="right" vertical="center" shrinkToFit="1"/>
    </xf>
    <xf numFmtId="0" fontId="21" fillId="0" borderId="13" xfId="11" applyFont="1" applyFill="1" applyBorder="1" applyAlignment="1">
      <alignment horizontal="center" vertical="center" wrapText="1"/>
    </xf>
    <xf numFmtId="0" fontId="21" fillId="0" borderId="43" xfId="11" applyFont="1" applyFill="1" applyBorder="1" applyAlignment="1">
      <alignment horizontal="center" vertical="center"/>
    </xf>
    <xf numFmtId="0" fontId="21" fillId="0" borderId="6" xfId="11" applyFont="1" applyFill="1" applyBorder="1" applyAlignment="1">
      <alignment horizontal="center" vertical="center"/>
    </xf>
    <xf numFmtId="0" fontId="21" fillId="0" borderId="10" xfId="11" applyFont="1" applyFill="1" applyBorder="1" applyAlignment="1">
      <alignment horizontal="center" vertical="center"/>
    </xf>
    <xf numFmtId="0" fontId="21" fillId="0" borderId="13" xfId="11" applyFont="1" applyFill="1" applyBorder="1" applyAlignment="1">
      <alignment horizontal="center" vertical="center"/>
    </xf>
    <xf numFmtId="0" fontId="21" fillId="0" borderId="13"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6" xfId="11" applyFont="1" applyFill="1" applyBorder="1" applyAlignment="1">
      <alignment horizontal="center" vertical="center" shrinkToFit="1"/>
    </xf>
    <xf numFmtId="38" fontId="14" fillId="0" borderId="0" xfId="11" applyNumberFormat="1" applyFont="1" applyFill="1" applyAlignment="1">
      <alignment vertical="center"/>
    </xf>
    <xf numFmtId="38" fontId="14" fillId="2" borderId="2" xfId="16" applyFont="1" applyFill="1" applyBorder="1" applyAlignment="1">
      <alignment horizontal="right" vertical="center" shrinkToFit="1"/>
    </xf>
    <xf numFmtId="38" fontId="14" fillId="3" borderId="6" xfId="16" applyFont="1" applyFill="1" applyBorder="1" applyAlignment="1">
      <alignment vertical="center" shrinkToFit="1"/>
    </xf>
    <xf numFmtId="38" fontId="14" fillId="3" borderId="13" xfId="16" applyFont="1" applyFill="1" applyBorder="1" applyAlignment="1">
      <alignment vertical="center" shrinkToFit="1"/>
    </xf>
    <xf numFmtId="38" fontId="14" fillId="2" borderId="22" xfId="16" applyFont="1" applyFill="1" applyBorder="1" applyAlignment="1">
      <alignment vertical="center" shrinkToFit="1"/>
    </xf>
    <xf numFmtId="38" fontId="14" fillId="2" borderId="77" xfId="16" applyFont="1" applyFill="1" applyBorder="1" applyAlignment="1">
      <alignment horizontal="right" vertical="center" shrinkToFit="1"/>
    </xf>
    <xf numFmtId="38" fontId="14" fillId="2" borderId="47" xfId="16" applyFont="1" applyFill="1" applyBorder="1" applyAlignment="1">
      <alignment horizontal="right" vertical="center" shrinkToFit="1"/>
    </xf>
    <xf numFmtId="38" fontId="14" fillId="2" borderId="78" xfId="16" applyFont="1" applyFill="1" applyBorder="1" applyAlignment="1">
      <alignment horizontal="right" vertical="center" shrinkToFit="1"/>
    </xf>
    <xf numFmtId="38" fontId="14" fillId="2" borderId="29" xfId="16" applyFont="1" applyFill="1" applyBorder="1" applyAlignment="1">
      <alignment horizontal="right" vertical="center" shrinkToFit="1"/>
    </xf>
    <xf numFmtId="38" fontId="14" fillId="2" borderId="23" xfId="16" applyFont="1" applyFill="1" applyBorder="1" applyAlignment="1">
      <alignment vertical="center" shrinkToFit="1"/>
    </xf>
    <xf numFmtId="38" fontId="14" fillId="2" borderId="26" xfId="16" applyFont="1" applyFill="1" applyBorder="1" applyAlignment="1">
      <alignment horizontal="right" vertical="center" shrinkToFit="1"/>
    </xf>
    <xf numFmtId="0" fontId="21" fillId="0" borderId="22" xfId="11" applyFont="1" applyFill="1" applyBorder="1" applyAlignment="1">
      <alignment horizontal="center" vertical="center"/>
    </xf>
    <xf numFmtId="0" fontId="16" fillId="0" borderId="0" xfId="21" applyFont="1">
      <alignment vertical="center"/>
    </xf>
    <xf numFmtId="0" fontId="21" fillId="0" borderId="22" xfId="11" applyFont="1" applyFill="1" applyBorder="1" applyAlignment="1">
      <alignment horizontal="center" vertical="center"/>
    </xf>
    <xf numFmtId="0" fontId="18" fillId="0" borderId="0" xfId="11" applyFont="1" applyFill="1" applyAlignment="1">
      <alignment horizontal="center" vertical="center"/>
    </xf>
    <xf numFmtId="0" fontId="21" fillId="0" borderId="22" xfId="11" applyFont="1" applyFill="1" applyBorder="1" applyAlignment="1">
      <alignment horizontal="center" vertical="center" wrapText="1"/>
    </xf>
    <xf numFmtId="0" fontId="14" fillId="0" borderId="29" xfId="0" applyFont="1" applyFill="1" applyBorder="1" applyAlignment="1">
      <alignment horizontal="center" vertical="center"/>
    </xf>
    <xf numFmtId="38" fontId="14" fillId="3" borderId="73" xfId="16" applyFont="1" applyFill="1" applyBorder="1" applyAlignment="1">
      <alignment horizontal="right" vertical="center" shrinkToFit="1"/>
    </xf>
    <xf numFmtId="38" fontId="14" fillId="2" borderId="73" xfId="16" applyFont="1" applyFill="1" applyBorder="1" applyAlignment="1">
      <alignment horizontal="right" vertical="center" shrinkToFit="1"/>
    </xf>
    <xf numFmtId="38" fontId="14" fillId="3" borderId="74" xfId="16" applyFont="1" applyFill="1" applyBorder="1" applyAlignment="1">
      <alignment horizontal="right" vertical="center" shrinkToFit="1"/>
    </xf>
    <xf numFmtId="38" fontId="14" fillId="2" borderId="74" xfId="16" applyFont="1" applyFill="1" applyBorder="1" applyAlignment="1">
      <alignment horizontal="right" vertical="center" shrinkToFit="1"/>
    </xf>
    <xf numFmtId="38" fontId="14" fillId="2" borderId="62" xfId="16" applyFont="1" applyFill="1" applyBorder="1" applyAlignment="1">
      <alignment horizontal="right" vertical="center" shrinkToFit="1"/>
    </xf>
    <xf numFmtId="38" fontId="14" fillId="2" borderId="82" xfId="16" applyFont="1" applyFill="1" applyBorder="1" applyAlignment="1">
      <alignment horizontal="right" vertical="center" shrinkToFit="1"/>
    </xf>
    <xf numFmtId="0" fontId="14" fillId="3" borderId="4" xfId="0" applyFont="1" applyFill="1" applyBorder="1" applyAlignment="1">
      <alignment vertical="center" shrinkToFit="1"/>
    </xf>
    <xf numFmtId="0" fontId="14" fillId="3" borderId="3" xfId="0" applyFont="1" applyFill="1" applyBorder="1" applyAlignment="1">
      <alignment vertical="center" shrinkToFit="1"/>
    </xf>
    <xf numFmtId="0" fontId="14" fillId="0" borderId="29" xfId="0" applyFont="1" applyFill="1" applyBorder="1" applyAlignment="1">
      <alignment horizontal="center" vertical="center"/>
    </xf>
    <xf numFmtId="179" fontId="14" fillId="2" borderId="42" xfId="0" applyNumberFormat="1" applyFont="1" applyFill="1" applyBorder="1" applyAlignment="1">
      <alignment horizontal="center" vertical="center" shrinkToFit="1"/>
    </xf>
    <xf numFmtId="179" fontId="14" fillId="2" borderId="7" xfId="0" applyNumberFormat="1" applyFont="1" applyFill="1" applyBorder="1" applyAlignment="1">
      <alignment horizontal="center" vertical="center" shrinkToFit="1"/>
    </xf>
    <xf numFmtId="179" fontId="14" fillId="2" borderId="20" xfId="0" applyNumberFormat="1" applyFont="1" applyFill="1" applyBorder="1" applyAlignment="1">
      <alignment horizontal="center" vertical="center" shrinkToFit="1"/>
    </xf>
    <xf numFmtId="179" fontId="14" fillId="2" borderId="3" xfId="0" applyNumberFormat="1" applyFont="1" applyFill="1" applyBorder="1" applyAlignment="1">
      <alignment horizontal="center" vertical="center" shrinkToFit="1"/>
    </xf>
    <xf numFmtId="179" fontId="14" fillId="2" borderId="13" xfId="0" applyNumberFormat="1" applyFont="1" applyFill="1" applyBorder="1" applyAlignment="1">
      <alignment horizontal="center" vertical="center" shrinkToFit="1"/>
    </xf>
    <xf numFmtId="179" fontId="14" fillId="2" borderId="14" xfId="0" applyNumberFormat="1" applyFont="1" applyFill="1" applyBorder="1" applyAlignment="1">
      <alignment horizontal="center" vertical="center" shrinkToFit="1"/>
    </xf>
    <xf numFmtId="179" fontId="14" fillId="3" borderId="42" xfId="0" applyNumberFormat="1" applyFont="1" applyFill="1" applyBorder="1" applyAlignment="1">
      <alignment horizontal="center" vertical="center" shrinkToFit="1"/>
    </xf>
    <xf numFmtId="179" fontId="14" fillId="3" borderId="7" xfId="0" applyNumberFormat="1" applyFont="1" applyFill="1" applyBorder="1" applyAlignment="1">
      <alignment horizontal="center" vertical="center" shrinkToFit="1"/>
    </xf>
    <xf numFmtId="179" fontId="14" fillId="3" borderId="20" xfId="0" applyNumberFormat="1" applyFont="1" applyFill="1" applyBorder="1" applyAlignment="1">
      <alignment horizontal="center" vertical="center" shrinkToFit="1"/>
    </xf>
    <xf numFmtId="179" fontId="14" fillId="3" borderId="3" xfId="0" applyNumberFormat="1" applyFont="1" applyFill="1" applyBorder="1" applyAlignment="1">
      <alignment horizontal="center" vertical="center" shrinkToFit="1"/>
    </xf>
    <xf numFmtId="179" fontId="14" fillId="3" borderId="13" xfId="0" applyNumberFormat="1" applyFont="1" applyFill="1" applyBorder="1" applyAlignment="1">
      <alignment horizontal="center" vertical="center" shrinkToFit="1"/>
    </xf>
    <xf numFmtId="179" fontId="14" fillId="3" borderId="14" xfId="0" applyNumberFormat="1" applyFont="1" applyFill="1" applyBorder="1" applyAlignment="1">
      <alignment horizontal="center" vertical="center" shrinkToFit="1"/>
    </xf>
    <xf numFmtId="40" fontId="24" fillId="3" borderId="51" xfId="16" applyNumberFormat="1" applyFont="1" applyFill="1" applyBorder="1" applyAlignment="1">
      <alignment horizontal="center" vertical="center" shrinkToFit="1"/>
    </xf>
    <xf numFmtId="38" fontId="14" fillId="3" borderId="43" xfId="16" applyFont="1" applyFill="1" applyBorder="1" applyAlignment="1">
      <alignment horizontal="right" vertical="center" shrinkToFit="1"/>
    </xf>
    <xf numFmtId="38" fontId="14" fillId="3" borderId="6" xfId="16" applyFont="1" applyFill="1" applyBorder="1" applyAlignment="1">
      <alignment horizontal="right" vertical="center" shrinkToFit="1"/>
    </xf>
    <xf numFmtId="38" fontId="14" fillId="3" borderId="40" xfId="16" applyFont="1" applyFill="1" applyBorder="1" applyAlignment="1">
      <alignment horizontal="right" vertical="center" shrinkToFit="1"/>
    </xf>
    <xf numFmtId="38" fontId="14" fillId="3" borderId="2" xfId="16" applyFont="1" applyFill="1" applyBorder="1" applyAlignment="1">
      <alignment horizontal="right" vertical="center" shrinkToFit="1"/>
    </xf>
    <xf numFmtId="38" fontId="14" fillId="3" borderId="13" xfId="16" applyFont="1" applyFill="1" applyBorder="1" applyAlignment="1">
      <alignment horizontal="right" vertical="center" shrinkToFit="1"/>
    </xf>
    <xf numFmtId="38" fontId="14" fillId="3" borderId="10" xfId="16" applyFont="1" applyFill="1" applyBorder="1" applyAlignment="1">
      <alignment horizontal="right" vertical="center" shrinkToFit="1"/>
    </xf>
    <xf numFmtId="181" fontId="14" fillId="2" borderId="43" xfId="0" applyNumberFormat="1" applyFont="1" applyFill="1" applyBorder="1" applyAlignment="1">
      <alignment horizontal="right" vertical="center" shrinkToFit="1"/>
    </xf>
    <xf numFmtId="181" fontId="14" fillId="2" borderId="6" xfId="0" applyNumberFormat="1" applyFont="1" applyFill="1" applyBorder="1" applyAlignment="1">
      <alignment horizontal="right" vertical="center" shrinkToFit="1"/>
    </xf>
    <xf numFmtId="0" fontId="14" fillId="2" borderId="6" xfId="0" applyFont="1" applyFill="1" applyBorder="1" applyAlignment="1">
      <alignment horizontal="center" vertical="center" shrinkToFit="1"/>
    </xf>
    <xf numFmtId="181" fontId="14" fillId="2" borderId="40" xfId="0" applyNumberFormat="1" applyFont="1" applyFill="1" applyBorder="1" applyAlignment="1">
      <alignment horizontal="right" vertical="center" shrinkToFit="1"/>
    </xf>
    <xf numFmtId="181" fontId="14" fillId="2" borderId="2" xfId="0" applyNumberFormat="1" applyFont="1" applyFill="1" applyBorder="1" applyAlignment="1">
      <alignment horizontal="right" vertical="center" shrinkToFit="1"/>
    </xf>
    <xf numFmtId="0" fontId="14" fillId="2" borderId="2" xfId="0" applyFont="1" applyFill="1" applyBorder="1" applyAlignment="1">
      <alignment horizontal="center" vertical="center" shrinkToFit="1"/>
    </xf>
    <xf numFmtId="181" fontId="14" fillId="2" borderId="13" xfId="0" applyNumberFormat="1" applyFont="1" applyFill="1" applyBorder="1" applyAlignment="1">
      <alignment horizontal="right" vertical="center" shrinkToFit="1"/>
    </xf>
    <xf numFmtId="182" fontId="14" fillId="2" borderId="13" xfId="0" applyNumberFormat="1" applyFont="1" applyFill="1" applyBorder="1" applyAlignment="1">
      <alignment horizontal="right" vertical="center" shrinkToFit="1"/>
    </xf>
    <xf numFmtId="182" fontId="14" fillId="2" borderId="6" xfId="0" applyNumberFormat="1" applyFont="1" applyFill="1" applyBorder="1" applyAlignment="1">
      <alignment horizontal="right" vertical="center" shrinkToFit="1"/>
    </xf>
    <xf numFmtId="182" fontId="14" fillId="2" borderId="2" xfId="0" applyNumberFormat="1" applyFont="1" applyFill="1" applyBorder="1" applyAlignment="1">
      <alignment horizontal="right" vertical="center" shrinkToFit="1"/>
    </xf>
    <xf numFmtId="0" fontId="14" fillId="2" borderId="13" xfId="0" applyFont="1" applyFill="1" applyBorder="1" applyAlignment="1">
      <alignment horizontal="right" vertical="center" shrinkToFit="1"/>
    </xf>
    <xf numFmtId="0" fontId="14" fillId="2" borderId="2" xfId="0" applyFont="1" applyFill="1" applyBorder="1" applyAlignment="1">
      <alignment horizontal="right" vertical="center" shrinkToFit="1"/>
    </xf>
    <xf numFmtId="0" fontId="14" fillId="2" borderId="10" xfId="0" applyFont="1" applyFill="1" applyBorder="1" applyAlignment="1">
      <alignment horizontal="center" vertical="center" shrinkToFit="1"/>
    </xf>
    <xf numFmtId="0" fontId="14" fillId="3" borderId="42"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20"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5" fillId="0" borderId="29" xfId="0" applyFont="1" applyFill="1" applyBorder="1" applyAlignment="1">
      <alignment vertical="top"/>
    </xf>
    <xf numFmtId="180" fontId="14" fillId="2" borderId="11" xfId="16" applyNumberFormat="1" applyFont="1" applyFill="1" applyBorder="1" applyAlignment="1">
      <alignment vertical="center" shrinkToFit="1"/>
    </xf>
    <xf numFmtId="180" fontId="14" fillId="2" borderId="75" xfId="16" applyNumberFormat="1" applyFont="1" applyFill="1" applyBorder="1" applyAlignment="1">
      <alignment vertical="center" shrinkToFit="1"/>
    </xf>
    <xf numFmtId="180" fontId="14" fillId="2" borderId="3" xfId="16" applyNumberFormat="1" applyFont="1" applyFill="1" applyBorder="1" applyAlignment="1">
      <alignment vertical="center" shrinkToFit="1"/>
    </xf>
    <xf numFmtId="38" fontId="14" fillId="2" borderId="43" xfId="16" applyFont="1" applyFill="1" applyBorder="1" applyAlignment="1">
      <alignment horizontal="right" vertical="center" shrinkToFit="1"/>
    </xf>
    <xf numFmtId="38" fontId="14" fillId="2" borderId="40" xfId="16" applyFont="1" applyFill="1" applyBorder="1" applyAlignment="1">
      <alignment horizontal="right" vertical="center" shrinkToFit="1"/>
    </xf>
    <xf numFmtId="0" fontId="21" fillId="0" borderId="0" xfId="11" applyFont="1" applyFill="1" applyBorder="1" applyAlignment="1">
      <alignment horizontal="center" vertical="center"/>
    </xf>
    <xf numFmtId="183" fontId="14" fillId="0" borderId="0" xfId="11" applyNumberFormat="1" applyFont="1" applyFill="1" applyAlignment="1">
      <alignment vertical="center"/>
    </xf>
    <xf numFmtId="0" fontId="21" fillId="0" borderId="0" xfId="11" applyFont="1" applyFill="1" applyBorder="1" applyAlignment="1">
      <alignment horizontal="right" vertical="center" shrinkToFit="1"/>
    </xf>
    <xf numFmtId="38" fontId="21" fillId="0" borderId="0" xfId="16" applyFont="1" applyFill="1" applyBorder="1" applyAlignment="1">
      <alignment horizontal="right" vertical="center" shrinkToFit="1"/>
    </xf>
    <xf numFmtId="38" fontId="14" fillId="2" borderId="13" xfId="16" applyFont="1" applyFill="1" applyBorder="1" applyAlignment="1">
      <alignment vertical="center" shrinkToFit="1"/>
    </xf>
    <xf numFmtId="38" fontId="14" fillId="2" borderId="15" xfId="16" applyFont="1" applyFill="1" applyBorder="1" applyAlignment="1">
      <alignment horizontal="right" vertical="center" shrinkToFit="1"/>
    </xf>
    <xf numFmtId="38" fontId="14" fillId="2" borderId="6" xfId="16" applyFont="1" applyFill="1" applyBorder="1" applyAlignment="1">
      <alignment vertical="center" shrinkToFit="1"/>
    </xf>
    <xf numFmtId="38" fontId="14" fillId="2" borderId="8" xfId="16" applyFont="1" applyFill="1" applyBorder="1" applyAlignment="1">
      <alignment horizontal="right" vertical="center" shrinkToFit="1"/>
    </xf>
    <xf numFmtId="180" fontId="14" fillId="2" borderId="50" xfId="16" applyNumberFormat="1" applyFont="1" applyFill="1" applyBorder="1" applyAlignment="1">
      <alignment vertical="center" shrinkToFit="1"/>
    </xf>
    <xf numFmtId="38" fontId="14" fillId="2" borderId="42" xfId="16" applyFont="1" applyFill="1" applyBorder="1" applyAlignment="1">
      <alignment vertical="center" shrinkToFit="1"/>
    </xf>
    <xf numFmtId="180" fontId="14" fillId="2" borderId="59" xfId="16" applyNumberFormat="1" applyFont="1" applyFill="1" applyBorder="1" applyAlignment="1">
      <alignment vertical="center" shrinkToFit="1"/>
    </xf>
    <xf numFmtId="0" fontId="14" fillId="0" borderId="43" xfId="0" applyFont="1" applyFill="1" applyBorder="1" applyAlignment="1">
      <alignment horizontal="center" vertical="center" shrinkToFit="1"/>
    </xf>
    <xf numFmtId="0" fontId="18" fillId="0" borderId="0" xfId="11" applyFont="1" applyFill="1" applyAlignment="1">
      <alignment horizontal="center" vertical="center"/>
    </xf>
    <xf numFmtId="0" fontId="21" fillId="0" borderId="78" xfId="11" applyFont="1" applyFill="1" applyBorder="1" applyAlignment="1">
      <alignment horizontal="center" vertical="center" wrapText="1"/>
    </xf>
    <xf numFmtId="38" fontId="14" fillId="0" borderId="0" xfId="0" applyNumberFormat="1" applyFont="1" applyFill="1">
      <alignment vertical="center"/>
    </xf>
    <xf numFmtId="0" fontId="16" fillId="0" borderId="0" xfId="21" applyFont="1" applyBorder="1" applyAlignment="1">
      <alignment vertical="center" wrapText="1"/>
    </xf>
    <xf numFmtId="0" fontId="0" fillId="0" borderId="0" xfId="0" applyBorder="1" applyAlignment="1">
      <alignment vertical="center" wrapText="1"/>
    </xf>
    <xf numFmtId="0" fontId="16" fillId="0" borderId="1" xfId="21" applyFont="1" applyBorder="1" applyAlignment="1">
      <alignment vertical="center" wrapText="1"/>
    </xf>
    <xf numFmtId="0" fontId="0" fillId="0" borderId="20" xfId="0" applyBorder="1" applyAlignment="1">
      <alignment vertical="center" wrapText="1"/>
    </xf>
    <xf numFmtId="0" fontId="16" fillId="0" borderId="18" xfId="21" applyFont="1" applyBorder="1">
      <alignment vertical="center"/>
    </xf>
    <xf numFmtId="0" fontId="16" fillId="0" borderId="19" xfId="21" applyFont="1" applyBorder="1">
      <alignment vertical="center"/>
    </xf>
    <xf numFmtId="0" fontId="16" fillId="0" borderId="17" xfId="21" applyFont="1" applyBorder="1">
      <alignment vertical="center"/>
    </xf>
    <xf numFmtId="0" fontId="21" fillId="0" borderId="51" xfId="11" applyFont="1" applyFill="1" applyBorder="1" applyAlignment="1">
      <alignment horizontal="center" vertical="center" wrapText="1"/>
    </xf>
    <xf numFmtId="0" fontId="21" fillId="0" borderId="61" xfId="11" applyFont="1" applyFill="1" applyBorder="1" applyAlignment="1">
      <alignment horizontal="center" vertical="center" wrapText="1"/>
    </xf>
    <xf numFmtId="0" fontId="18" fillId="0" borderId="0" xfId="11" applyFont="1" applyFill="1" applyAlignment="1">
      <alignment horizontal="center" vertical="center"/>
    </xf>
    <xf numFmtId="38" fontId="14" fillId="2" borderId="74" xfId="16" applyFont="1" applyFill="1" applyBorder="1" applyAlignment="1">
      <alignment horizontal="right" vertical="center" shrinkToFit="1"/>
    </xf>
    <xf numFmtId="38" fontId="14" fillId="2" borderId="73" xfId="16" applyFont="1" applyFill="1" applyBorder="1" applyAlignment="1">
      <alignment horizontal="right" vertical="center" shrinkToFit="1"/>
    </xf>
    <xf numFmtId="38" fontId="14" fillId="2" borderId="48" xfId="16" applyFont="1" applyFill="1" applyBorder="1" applyAlignment="1">
      <alignment horizontal="right" vertical="center" shrinkToFit="1"/>
    </xf>
    <xf numFmtId="38" fontId="14" fillId="2" borderId="55" xfId="16" applyFont="1" applyFill="1" applyBorder="1" applyAlignment="1">
      <alignment horizontal="right" vertical="center" shrinkToFit="1"/>
    </xf>
    <xf numFmtId="38" fontId="14" fillId="2" borderId="62" xfId="16" applyFont="1" applyFill="1" applyBorder="1" applyAlignment="1">
      <alignment horizontal="right" vertical="center" shrinkToFit="1"/>
    </xf>
    <xf numFmtId="38" fontId="14" fillId="2" borderId="45" xfId="16" applyFont="1" applyFill="1" applyBorder="1" applyAlignment="1">
      <alignment horizontal="right" vertical="center" shrinkToFit="1"/>
    </xf>
    <xf numFmtId="38" fontId="14" fillId="2" borderId="33" xfId="16" applyFont="1" applyFill="1" applyBorder="1" applyAlignment="1">
      <alignment horizontal="right" vertical="center" shrinkToFit="1"/>
    </xf>
    <xf numFmtId="38" fontId="14" fillId="2" borderId="57" xfId="16" applyFont="1" applyFill="1" applyBorder="1" applyAlignment="1">
      <alignment horizontal="right" vertical="center" shrinkToFit="1"/>
    </xf>
    <xf numFmtId="38" fontId="14" fillId="2" borderId="60" xfId="16" applyFont="1" applyFill="1" applyBorder="1" applyAlignment="1">
      <alignment horizontal="right" vertical="center" shrinkToFit="1"/>
    </xf>
    <xf numFmtId="38" fontId="14" fillId="2" borderId="61" xfId="16" applyFont="1" applyFill="1" applyBorder="1" applyAlignment="1">
      <alignment horizontal="right" vertical="center" shrinkToFit="1"/>
    </xf>
    <xf numFmtId="38" fontId="14" fillId="2" borderId="51" xfId="16" applyFont="1" applyFill="1" applyBorder="1" applyAlignment="1">
      <alignment horizontal="right" vertical="center" shrinkToFit="1"/>
    </xf>
    <xf numFmtId="38" fontId="14" fillId="2" borderId="77" xfId="16" applyFont="1" applyFill="1" applyBorder="1" applyAlignment="1">
      <alignment horizontal="right" vertical="center" shrinkToFit="1"/>
    </xf>
    <xf numFmtId="38" fontId="14" fillId="2" borderId="52" xfId="16" applyFont="1" applyFill="1" applyBorder="1" applyAlignment="1">
      <alignment horizontal="right" vertical="center" shrinkToFit="1"/>
    </xf>
    <xf numFmtId="0" fontId="14" fillId="2" borderId="0" xfId="11" applyFont="1" applyFill="1" applyAlignment="1">
      <alignment vertical="center"/>
    </xf>
    <xf numFmtId="0" fontId="0" fillId="3" borderId="22" xfId="0" applyFill="1" applyBorder="1" applyAlignment="1">
      <alignment horizontal="center" vertical="center" wrapText="1"/>
    </xf>
    <xf numFmtId="38" fontId="14" fillId="2" borderId="8" xfId="16" applyFont="1" applyFill="1" applyBorder="1" applyAlignment="1">
      <alignment vertical="center" shrinkToFit="1"/>
    </xf>
    <xf numFmtId="180" fontId="14" fillId="2" borderId="4" xfId="16" applyNumberFormat="1" applyFont="1" applyFill="1" applyBorder="1" applyAlignment="1">
      <alignment vertical="center" shrinkToFit="1"/>
    </xf>
    <xf numFmtId="38" fontId="14" fillId="2" borderId="15" xfId="16" applyFont="1" applyFill="1" applyBorder="1" applyAlignment="1">
      <alignment vertical="center" shrinkToFit="1"/>
    </xf>
    <xf numFmtId="38" fontId="14" fillId="2" borderId="73" xfId="16" applyFont="1" applyFill="1" applyBorder="1" applyAlignment="1">
      <alignment vertical="center" shrinkToFit="1"/>
    </xf>
    <xf numFmtId="0" fontId="18" fillId="0" borderId="0" xfId="11" applyFont="1" applyFill="1" applyAlignment="1">
      <alignment horizontal="center" vertical="center"/>
    </xf>
    <xf numFmtId="40" fontId="24" fillId="3" borderId="61" xfId="16" applyNumberFormat="1" applyFont="1" applyFill="1" applyBorder="1" applyAlignment="1">
      <alignment horizontal="center" vertical="center" shrinkToFit="1"/>
    </xf>
    <xf numFmtId="40" fontId="24" fillId="3" borderId="68" xfId="16" applyNumberFormat="1" applyFont="1" applyFill="1" applyBorder="1" applyAlignment="1">
      <alignment horizontal="center" vertical="center" shrinkToFit="1"/>
    </xf>
    <xf numFmtId="40" fontId="24" fillId="3" borderId="62" xfId="16" applyNumberFormat="1" applyFont="1" applyFill="1" applyBorder="1" applyAlignment="1">
      <alignment horizontal="center" vertical="center" shrinkToFit="1"/>
    </xf>
    <xf numFmtId="0" fontId="24" fillId="3" borderId="51" xfId="11" applyFont="1" applyFill="1" applyBorder="1" applyAlignment="1">
      <alignment horizontal="center" vertical="center"/>
    </xf>
    <xf numFmtId="0" fontId="24" fillId="3" borderId="51" xfId="11" applyFont="1" applyFill="1" applyBorder="1" applyAlignment="1">
      <alignment horizontal="center" vertical="center" wrapText="1"/>
    </xf>
    <xf numFmtId="38" fontId="14" fillId="2" borderId="55" xfId="16" applyFont="1" applyFill="1" applyBorder="1" applyAlignment="1">
      <alignment vertical="center" shrinkToFit="1"/>
    </xf>
    <xf numFmtId="38" fontId="14" fillId="2" borderId="57" xfId="16" applyFont="1" applyFill="1" applyBorder="1" applyAlignment="1">
      <alignment vertical="center" shrinkToFit="1"/>
    </xf>
    <xf numFmtId="180" fontId="14" fillId="2" borderId="58" xfId="16" applyNumberFormat="1" applyFont="1" applyFill="1" applyBorder="1" applyAlignment="1">
      <alignment vertical="center" shrinkToFit="1"/>
    </xf>
    <xf numFmtId="0" fontId="14" fillId="0" borderId="26" xfId="0" applyFont="1" applyFill="1" applyBorder="1" applyAlignment="1">
      <alignment horizontal="center" vertical="center"/>
    </xf>
    <xf numFmtId="0" fontId="14" fillId="0" borderId="24" xfId="0" applyFont="1" applyFill="1" applyBorder="1" applyAlignment="1">
      <alignment horizontal="center" vertical="center" shrinkToFit="1"/>
    </xf>
    <xf numFmtId="0" fontId="14" fillId="0" borderId="51" xfId="0" applyFont="1" applyFill="1" applyBorder="1" applyAlignment="1">
      <alignment horizontal="center" vertical="center"/>
    </xf>
    <xf numFmtId="0" fontId="14" fillId="0" borderId="0" xfId="0" applyFont="1" applyFill="1" applyAlignment="1">
      <alignment vertical="center"/>
    </xf>
    <xf numFmtId="0" fontId="14" fillId="0" borderId="62" xfId="0" applyFont="1" applyFill="1" applyBorder="1" applyAlignment="1">
      <alignment horizontal="center" vertical="center"/>
    </xf>
    <xf numFmtId="0" fontId="14" fillId="0" borderId="60" xfId="0" applyFont="1" applyFill="1" applyBorder="1" applyAlignment="1">
      <alignment horizontal="center" vertical="center"/>
    </xf>
    <xf numFmtId="38" fontId="14" fillId="2" borderId="52" xfId="16" applyFont="1" applyFill="1" applyBorder="1" applyAlignment="1">
      <alignment vertical="center" shrinkToFit="1"/>
    </xf>
    <xf numFmtId="38" fontId="14" fillId="2" borderId="48" xfId="16" applyFont="1" applyFill="1" applyBorder="1" applyAlignment="1">
      <alignment vertical="center" shrinkToFit="1"/>
    </xf>
    <xf numFmtId="38" fontId="14" fillId="2" borderId="33" xfId="16" applyFont="1" applyFill="1" applyBorder="1" applyAlignment="1">
      <alignment vertical="center" shrinkToFit="1"/>
    </xf>
    <xf numFmtId="180" fontId="14" fillId="2" borderId="34" xfId="16" applyNumberFormat="1" applyFont="1" applyFill="1" applyBorder="1" applyAlignment="1">
      <alignment vertical="center" shrinkToFit="1"/>
    </xf>
    <xf numFmtId="38" fontId="14" fillId="2" borderId="45" xfId="16" applyFont="1" applyFill="1" applyBorder="1" applyAlignment="1">
      <alignment vertical="center" shrinkToFit="1"/>
    </xf>
    <xf numFmtId="180" fontId="14" fillId="2" borderId="32" xfId="16" applyNumberFormat="1" applyFont="1" applyFill="1" applyBorder="1" applyAlignment="1">
      <alignment vertical="center" shrinkToFit="1"/>
    </xf>
    <xf numFmtId="38" fontId="14" fillId="2" borderId="35" xfId="16" applyFont="1" applyFill="1" applyBorder="1" applyAlignment="1">
      <alignment vertical="center" shrinkToFit="1"/>
    </xf>
    <xf numFmtId="0" fontId="14" fillId="0" borderId="61" xfId="0" applyFont="1" applyFill="1" applyBorder="1" applyAlignment="1">
      <alignment horizontal="center" vertical="center" shrinkToFit="1"/>
    </xf>
    <xf numFmtId="0" fontId="14" fillId="0" borderId="61" xfId="0" applyFont="1" applyFill="1" applyBorder="1" applyAlignment="1">
      <alignment horizontal="center" vertical="center"/>
    </xf>
    <xf numFmtId="0" fontId="24" fillId="3" borderId="52" xfId="11" applyFont="1" applyFill="1" applyBorder="1" applyAlignment="1">
      <alignment horizontal="center" vertical="center"/>
    </xf>
    <xf numFmtId="40" fontId="24" fillId="3" borderId="55" xfId="16" applyNumberFormat="1" applyFont="1" applyFill="1" applyBorder="1" applyAlignment="1">
      <alignment horizontal="center" vertical="center" shrinkToFit="1"/>
    </xf>
    <xf numFmtId="0" fontId="24" fillId="3" borderId="33" xfId="11" applyFont="1" applyFill="1" applyBorder="1" applyAlignment="1">
      <alignment horizontal="center" vertical="center"/>
    </xf>
    <xf numFmtId="40" fontId="24" fillId="3" borderId="57" xfId="16" applyNumberFormat="1" applyFont="1" applyFill="1" applyBorder="1" applyAlignment="1">
      <alignment horizontal="center" vertical="center" shrinkToFit="1"/>
    </xf>
    <xf numFmtId="0" fontId="21" fillId="0" borderId="2" xfId="11" applyFont="1" applyFill="1" applyBorder="1" applyAlignment="1">
      <alignment horizontal="center" vertical="center" wrapText="1"/>
    </xf>
    <xf numFmtId="0" fontId="24" fillId="3" borderId="32" xfId="11" applyFont="1" applyFill="1" applyBorder="1" applyAlignment="1">
      <alignment horizontal="center" vertical="center"/>
    </xf>
    <xf numFmtId="40" fontId="24" fillId="3" borderId="59" xfId="16" applyNumberFormat="1" applyFont="1" applyFill="1" applyBorder="1" applyAlignment="1">
      <alignment horizontal="center" vertical="center" shrinkToFit="1"/>
    </xf>
    <xf numFmtId="0" fontId="14" fillId="2" borderId="1" xfId="0" applyFont="1" applyFill="1" applyBorder="1" applyAlignment="1">
      <alignment vertical="center" shrinkToFit="1"/>
    </xf>
    <xf numFmtId="0" fontId="14" fillId="4" borderId="63" xfId="0" applyFont="1" applyFill="1" applyBorder="1" applyAlignment="1">
      <alignment horizontal="center" vertical="center"/>
    </xf>
    <xf numFmtId="0" fontId="14" fillId="4" borderId="63" xfId="0" applyFont="1" applyFill="1" applyBorder="1">
      <alignment vertical="center"/>
    </xf>
    <xf numFmtId="0" fontId="14" fillId="4" borderId="66" xfId="0" applyFont="1" applyFill="1" applyBorder="1">
      <alignment vertical="center"/>
    </xf>
    <xf numFmtId="180" fontId="0" fillId="2" borderId="22" xfId="16" applyNumberFormat="1" applyFont="1" applyFill="1" applyBorder="1" applyAlignment="1">
      <alignment horizontal="center" vertical="center" wrapText="1"/>
    </xf>
    <xf numFmtId="38" fontId="14" fillId="2" borderId="8" xfId="16" applyFont="1" applyFill="1" applyBorder="1" applyAlignment="1">
      <alignment vertical="center" shrinkToFit="1"/>
    </xf>
    <xf numFmtId="0" fontId="14" fillId="0" borderId="22" xfId="0" applyFont="1" applyFill="1" applyBorder="1" applyAlignment="1">
      <alignment horizontal="center" vertical="center" shrinkToFit="1"/>
    </xf>
    <xf numFmtId="38" fontId="14" fillId="2" borderId="51" xfId="16" applyFont="1" applyFill="1" applyBorder="1" applyAlignment="1">
      <alignment vertical="center" shrinkToFit="1"/>
    </xf>
    <xf numFmtId="38" fontId="14" fillId="2" borderId="24" xfId="16" applyFont="1" applyFill="1" applyBorder="1" applyAlignment="1">
      <alignment vertical="center" shrinkToFit="1"/>
    </xf>
    <xf numFmtId="38" fontId="14" fillId="2" borderId="60" xfId="16" applyFont="1" applyFill="1" applyBorder="1" applyAlignment="1">
      <alignment vertical="center" shrinkToFit="1"/>
    </xf>
    <xf numFmtId="38" fontId="14" fillId="2" borderId="61" xfId="16" applyFont="1" applyFill="1" applyBorder="1" applyAlignment="1">
      <alignment vertical="center" shrinkToFit="1"/>
    </xf>
    <xf numFmtId="38" fontId="14" fillId="2" borderId="62" xfId="16" applyFont="1" applyFill="1" applyBorder="1" applyAlignment="1">
      <alignment vertical="center" shrinkToFit="1"/>
    </xf>
    <xf numFmtId="38" fontId="14" fillId="2" borderId="31" xfId="16" applyFont="1" applyFill="1" applyBorder="1" applyAlignment="1">
      <alignment vertical="center" shrinkToFit="1"/>
    </xf>
    <xf numFmtId="180" fontId="14" fillId="2" borderId="12" xfId="16" applyNumberFormat="1" applyFont="1" applyFill="1" applyBorder="1" applyAlignment="1">
      <alignment vertical="center" shrinkToFit="1"/>
    </xf>
    <xf numFmtId="38" fontId="14" fillId="2" borderId="15" xfId="16" applyFont="1" applyFill="1" applyBorder="1" applyAlignment="1">
      <alignment vertical="center" shrinkToFit="1"/>
    </xf>
    <xf numFmtId="180" fontId="14" fillId="2" borderId="4" xfId="16" applyNumberFormat="1" applyFont="1" applyFill="1" applyBorder="1" applyAlignment="1">
      <alignment vertical="center" shrinkToFit="1"/>
    </xf>
    <xf numFmtId="38" fontId="14" fillId="2" borderId="26" xfId="16" applyFont="1" applyFill="1" applyBorder="1" applyAlignment="1">
      <alignment vertical="center" shrinkToFit="1"/>
    </xf>
    <xf numFmtId="0" fontId="14" fillId="2" borderId="0" xfId="11" quotePrefix="1" applyFont="1" applyFill="1" applyAlignment="1">
      <alignment vertical="center"/>
    </xf>
    <xf numFmtId="0" fontId="21" fillId="0" borderId="78" xfId="11" applyFont="1" applyFill="1" applyBorder="1" applyAlignment="1">
      <alignment horizontal="center" vertical="center" wrapText="1"/>
    </xf>
    <xf numFmtId="38" fontId="14" fillId="2" borderId="45" xfId="16" applyFont="1" applyFill="1" applyBorder="1" applyAlignment="1">
      <alignment horizontal="right" vertical="center" shrinkToFit="1"/>
    </xf>
    <xf numFmtId="38" fontId="14" fillId="2" borderId="57" xfId="16" applyFont="1" applyFill="1" applyBorder="1" applyAlignment="1">
      <alignment horizontal="right" vertical="center" shrinkToFit="1"/>
    </xf>
    <xf numFmtId="38" fontId="14" fillId="2" borderId="60" xfId="16" applyFont="1" applyFill="1" applyBorder="1" applyAlignment="1">
      <alignment horizontal="right" vertical="center" shrinkToFit="1"/>
    </xf>
    <xf numFmtId="38" fontId="14" fillId="2" borderId="61" xfId="16" applyFont="1" applyFill="1" applyBorder="1" applyAlignment="1">
      <alignment horizontal="right" vertical="center" shrinkToFit="1"/>
    </xf>
    <xf numFmtId="38" fontId="14" fillId="2" borderId="66" xfId="16" applyFont="1" applyFill="1" applyBorder="1" applyAlignment="1">
      <alignment horizontal="right" vertical="center" shrinkToFit="1"/>
    </xf>
    <xf numFmtId="38" fontId="14" fillId="2" borderId="81" xfId="16" applyFont="1" applyFill="1" applyBorder="1" applyAlignment="1">
      <alignment horizontal="right" vertical="center" shrinkToFit="1"/>
    </xf>
    <xf numFmtId="38" fontId="14" fillId="2" borderId="33" xfId="16" applyFont="1" applyFill="1" applyBorder="1" applyAlignment="1">
      <alignment horizontal="right" vertical="center" shrinkToFit="1"/>
    </xf>
    <xf numFmtId="38" fontId="14" fillId="2" borderId="69" xfId="16" applyFont="1" applyFill="1" applyBorder="1" applyAlignment="1">
      <alignment horizontal="right" vertical="center" shrinkToFit="1"/>
    </xf>
    <xf numFmtId="38" fontId="14" fillId="2" borderId="71" xfId="16" applyFont="1" applyFill="1" applyBorder="1" applyAlignment="1">
      <alignment horizontal="right" vertical="center" shrinkToFit="1"/>
    </xf>
    <xf numFmtId="38" fontId="14" fillId="2" borderId="86" xfId="16" applyFont="1" applyFill="1" applyBorder="1" applyAlignment="1">
      <alignment horizontal="right" vertical="center" shrinkToFit="1"/>
    </xf>
    <xf numFmtId="38" fontId="14" fillId="2" borderId="68" xfId="16" applyFont="1" applyFill="1" applyBorder="1" applyAlignment="1">
      <alignment horizontal="right" vertical="center" shrinkToFit="1"/>
    </xf>
    <xf numFmtId="38" fontId="14" fillId="2" borderId="73" xfId="16" applyFont="1" applyFill="1" applyBorder="1" applyAlignment="1">
      <alignment horizontal="right" vertical="center" shrinkToFit="1"/>
    </xf>
    <xf numFmtId="38" fontId="14" fillId="2" borderId="74" xfId="16" applyFont="1" applyFill="1" applyBorder="1" applyAlignment="1">
      <alignment horizontal="right" vertical="center" shrinkToFit="1"/>
    </xf>
    <xf numFmtId="38" fontId="14" fillId="2" borderId="62" xfId="16" applyFont="1" applyFill="1" applyBorder="1" applyAlignment="1">
      <alignment horizontal="right" vertical="center" shrinkToFit="1"/>
    </xf>
    <xf numFmtId="38" fontId="14" fillId="2" borderId="8" xfId="16" applyFont="1" applyFill="1" applyBorder="1" applyAlignment="1">
      <alignment horizontal="right" vertical="center" shrinkToFit="1"/>
    </xf>
    <xf numFmtId="38" fontId="14" fillId="2" borderId="51" xfId="16" applyFont="1" applyFill="1" applyBorder="1" applyAlignment="1">
      <alignment horizontal="right" vertical="center" shrinkToFit="1"/>
    </xf>
    <xf numFmtId="0" fontId="21" fillId="0" borderId="22" xfId="11" applyFont="1" applyFill="1" applyBorder="1" applyAlignment="1">
      <alignment horizontal="center" vertical="center"/>
    </xf>
    <xf numFmtId="38" fontId="14" fillId="2" borderId="54" xfId="16" applyFont="1" applyFill="1" applyBorder="1" applyAlignment="1">
      <alignment horizontal="right" vertical="center" shrinkToFit="1"/>
    </xf>
    <xf numFmtId="38" fontId="14" fillId="2" borderId="84" xfId="16" applyFont="1" applyFill="1" applyBorder="1" applyAlignment="1">
      <alignment horizontal="right" vertical="center" shrinkToFit="1"/>
    </xf>
    <xf numFmtId="38" fontId="14" fillId="2" borderId="25" xfId="16" applyFont="1" applyFill="1" applyBorder="1" applyAlignment="1">
      <alignment horizontal="right" vertical="center" shrinkToFit="1"/>
    </xf>
    <xf numFmtId="38" fontId="14" fillId="2" borderId="9" xfId="16" applyFont="1" applyFill="1" applyBorder="1" applyAlignment="1">
      <alignment horizontal="right" vertical="center" shrinkToFit="1"/>
    </xf>
    <xf numFmtId="38" fontId="14" fillId="2" borderId="15" xfId="16" applyFont="1" applyFill="1" applyBorder="1" applyAlignment="1">
      <alignment horizontal="right" vertical="center" shrinkToFit="1"/>
    </xf>
    <xf numFmtId="38" fontId="14" fillId="2" borderId="48" xfId="16" applyFont="1" applyFill="1" applyBorder="1" applyAlignment="1">
      <alignment horizontal="right" vertical="center" shrinkToFit="1"/>
    </xf>
    <xf numFmtId="38" fontId="14" fillId="2" borderId="55" xfId="16" applyFont="1" applyFill="1" applyBorder="1" applyAlignment="1">
      <alignment horizontal="right" vertical="center" shrinkToFit="1"/>
    </xf>
    <xf numFmtId="38" fontId="14" fillId="2" borderId="49" xfId="16" applyFont="1" applyFill="1" applyBorder="1" applyAlignment="1">
      <alignment horizontal="right" vertical="center" shrinkToFit="1"/>
    </xf>
    <xf numFmtId="38" fontId="14" fillId="2" borderId="52" xfId="16" applyFont="1" applyFill="1" applyBorder="1" applyAlignment="1">
      <alignment horizontal="right" vertical="center" shrinkToFit="1"/>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0" fillId="0" borderId="27" xfId="0" applyBorder="1" applyAlignment="1">
      <alignment horizontal="center" vertical="center"/>
    </xf>
    <xf numFmtId="0" fontId="14" fillId="0" borderId="38"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38" xfId="0" applyFont="1" applyFill="1" applyBorder="1" applyAlignment="1">
      <alignment horizontal="center" vertical="center" wrapText="1" shrinkToFit="1"/>
    </xf>
    <xf numFmtId="0" fontId="14" fillId="0" borderId="62"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20"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xf>
    <xf numFmtId="0" fontId="21" fillId="0" borderId="78" xfId="11" applyFont="1" applyFill="1" applyBorder="1" applyAlignment="1">
      <alignment horizontal="center" vertical="center" wrapText="1"/>
    </xf>
    <xf numFmtId="0" fontId="21" fillId="0" borderId="81" xfId="11" applyFont="1" applyFill="1" applyBorder="1" applyAlignment="1">
      <alignment horizontal="center" vertical="center" wrapText="1"/>
    </xf>
    <xf numFmtId="0" fontId="21" fillId="0" borderId="7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51" xfId="11" applyFont="1" applyFill="1" applyBorder="1" applyAlignment="1">
      <alignment horizontal="center" vertical="center" wrapText="1"/>
    </xf>
    <xf numFmtId="0" fontId="21" fillId="0" borderId="61" xfId="11" applyFont="1" applyFill="1" applyBorder="1" applyAlignment="1">
      <alignment horizontal="center" vertical="center" wrapText="1"/>
    </xf>
    <xf numFmtId="0" fontId="21" fillId="0" borderId="68" xfId="11" applyFont="1" applyFill="1" applyBorder="1" applyAlignment="1">
      <alignment horizontal="center" vertical="center" wrapText="1"/>
    </xf>
    <xf numFmtId="38" fontId="14" fillId="2" borderId="71" xfId="16" applyFont="1" applyFill="1" applyBorder="1" applyAlignment="1">
      <alignment horizontal="right" vertical="center" shrinkToFit="1"/>
    </xf>
    <xf numFmtId="38" fontId="14" fillId="2" borderId="74" xfId="16" applyFont="1" applyFill="1" applyBorder="1" applyAlignment="1">
      <alignment horizontal="right" vertical="center" shrinkToFit="1"/>
    </xf>
    <xf numFmtId="38" fontId="14" fillId="2" borderId="73" xfId="16" applyFont="1" applyFill="1" applyBorder="1" applyAlignment="1">
      <alignment horizontal="right" vertical="center" shrinkToFit="1"/>
    </xf>
    <xf numFmtId="38" fontId="14" fillId="2" borderId="69" xfId="16" applyFont="1" applyFill="1" applyBorder="1" applyAlignment="1">
      <alignment horizontal="right" vertical="center" shrinkToFit="1"/>
    </xf>
    <xf numFmtId="38" fontId="14" fillId="2" borderId="48" xfId="16" applyFont="1" applyFill="1" applyBorder="1" applyAlignment="1">
      <alignment horizontal="right" vertical="center" shrinkToFit="1"/>
    </xf>
    <xf numFmtId="38" fontId="14" fillId="2" borderId="55" xfId="16" applyFont="1" applyFill="1" applyBorder="1" applyAlignment="1">
      <alignment horizontal="right" vertical="center" shrinkToFit="1"/>
    </xf>
    <xf numFmtId="38" fontId="14" fillId="2" borderId="62" xfId="16" applyFont="1" applyFill="1" applyBorder="1" applyAlignment="1">
      <alignment horizontal="right" vertical="center" shrinkToFit="1"/>
    </xf>
    <xf numFmtId="38" fontId="14" fillId="2" borderId="68" xfId="16" applyFont="1" applyFill="1" applyBorder="1" applyAlignment="1">
      <alignment horizontal="right" vertical="center" shrinkToFit="1"/>
    </xf>
    <xf numFmtId="38" fontId="14" fillId="2" borderId="45" xfId="16" applyFont="1" applyFill="1" applyBorder="1" applyAlignment="1">
      <alignment horizontal="right" vertical="center" shrinkToFit="1"/>
    </xf>
    <xf numFmtId="38" fontId="14" fillId="2" borderId="33" xfId="16" applyFont="1" applyFill="1" applyBorder="1" applyAlignment="1">
      <alignment horizontal="right" vertical="center" shrinkToFit="1"/>
    </xf>
    <xf numFmtId="38" fontId="14" fillId="2" borderId="57" xfId="16" applyFont="1" applyFill="1" applyBorder="1" applyAlignment="1">
      <alignment horizontal="right" vertical="center" shrinkToFit="1"/>
    </xf>
    <xf numFmtId="38" fontId="14" fillId="2" borderId="60" xfId="16" applyFont="1" applyFill="1" applyBorder="1" applyAlignment="1">
      <alignment horizontal="right" vertical="center" shrinkToFit="1"/>
    </xf>
    <xf numFmtId="38" fontId="14" fillId="2" borderId="61" xfId="16" applyFont="1" applyFill="1" applyBorder="1" applyAlignment="1">
      <alignment horizontal="right" vertical="center" shrinkToFit="1"/>
    </xf>
    <xf numFmtId="38" fontId="14" fillId="2" borderId="51" xfId="16" applyFont="1" applyFill="1" applyBorder="1" applyAlignment="1">
      <alignment horizontal="right" vertical="center" shrinkToFit="1"/>
    </xf>
    <xf numFmtId="0" fontId="21" fillId="0" borderId="0" xfId="11" applyFont="1" applyFill="1" applyBorder="1" applyAlignment="1">
      <alignment horizontal="center" vertical="center" wrapText="1"/>
    </xf>
    <xf numFmtId="38" fontId="14" fillId="2" borderId="52" xfId="16" applyFont="1" applyFill="1" applyBorder="1" applyAlignment="1">
      <alignment horizontal="right" vertical="center" shrinkToFit="1"/>
    </xf>
    <xf numFmtId="0" fontId="14" fillId="0" borderId="51" xfId="0" applyFont="1" applyFill="1" applyBorder="1" applyAlignment="1">
      <alignment horizontal="center" vertical="center"/>
    </xf>
    <xf numFmtId="0" fontId="14" fillId="0" borderId="60" xfId="0" applyFont="1" applyFill="1" applyBorder="1" applyAlignment="1">
      <alignment horizontal="center" vertical="center"/>
    </xf>
    <xf numFmtId="38" fontId="14" fillId="2" borderId="67" xfId="16" applyFont="1" applyFill="1" applyBorder="1" applyAlignment="1">
      <alignment horizontal="right" vertical="center" shrinkToFit="1"/>
    </xf>
    <xf numFmtId="0" fontId="21" fillId="0" borderId="2" xfId="11" applyFont="1" applyFill="1" applyBorder="1" applyAlignment="1">
      <alignment horizontal="center" vertical="center" shrinkToFit="1"/>
    </xf>
    <xf numFmtId="38" fontId="14" fillId="3" borderId="32" xfId="16" applyFont="1" applyFill="1" applyBorder="1" applyAlignment="1">
      <alignment horizontal="right" vertical="center" shrinkToFit="1"/>
    </xf>
    <xf numFmtId="38" fontId="14" fillId="3" borderId="46" xfId="16" applyFont="1" applyFill="1" applyBorder="1" applyAlignment="1">
      <alignment horizontal="right" vertical="center" shrinkToFit="1"/>
    </xf>
    <xf numFmtId="38" fontId="14" fillId="2" borderId="59" xfId="16" applyFont="1" applyFill="1" applyBorder="1" applyAlignment="1">
      <alignment horizontal="right" vertical="center" shrinkToFit="1"/>
    </xf>
    <xf numFmtId="38" fontId="14" fillId="3" borderId="76" xfId="16" applyFont="1" applyFill="1" applyBorder="1" applyAlignment="1">
      <alignment horizontal="right" vertical="center" shrinkToFit="1"/>
    </xf>
    <xf numFmtId="38" fontId="21" fillId="3" borderId="24" xfId="16" applyFont="1" applyFill="1" applyBorder="1" applyAlignment="1">
      <alignment horizontal="center" vertical="center" shrinkToFit="1"/>
    </xf>
    <xf numFmtId="38" fontId="21" fillId="2" borderId="24" xfId="16" applyFont="1" applyFill="1" applyBorder="1" applyAlignment="1">
      <alignment horizontal="center" vertical="center" shrinkToFit="1"/>
    </xf>
    <xf numFmtId="0" fontId="14" fillId="0" borderId="0" xfId="11" applyFont="1" applyFill="1" applyAlignment="1">
      <alignment horizontal="right" vertical="center"/>
    </xf>
    <xf numFmtId="38" fontId="14" fillId="2" borderId="0" xfId="11" applyNumberFormat="1" applyFont="1" applyFill="1" applyAlignment="1">
      <alignment horizontal="right" vertical="center"/>
    </xf>
    <xf numFmtId="38" fontId="14" fillId="2" borderId="0" xfId="11" applyNumberFormat="1" applyFont="1" applyFill="1" applyAlignment="1">
      <alignment vertical="center"/>
    </xf>
    <xf numFmtId="0" fontId="14" fillId="0" borderId="37" xfId="0" applyFont="1" applyFill="1" applyBorder="1" applyAlignment="1">
      <alignment horizontal="center" vertical="center" wrapText="1" shrinkToFit="1"/>
    </xf>
    <xf numFmtId="0" fontId="14" fillId="0" borderId="37" xfId="0" applyFont="1" applyFill="1" applyBorder="1" applyAlignment="1">
      <alignment horizontal="center" vertical="center" wrapText="1"/>
    </xf>
    <xf numFmtId="0" fontId="14" fillId="0" borderId="22" xfId="0" applyFont="1" applyFill="1" applyBorder="1" applyAlignment="1">
      <alignment horizontal="center" vertical="center" wrapText="1" shrinkToFit="1"/>
    </xf>
    <xf numFmtId="0" fontId="14" fillId="0" borderId="37" xfId="0" applyFont="1" applyBorder="1" applyAlignment="1">
      <alignment horizontal="center" vertical="center" shrinkToFit="1"/>
    </xf>
    <xf numFmtId="0" fontId="14" fillId="0" borderId="88" xfId="0" applyFont="1" applyFill="1" applyBorder="1" applyAlignment="1">
      <alignment horizontal="center" vertical="center" shrinkToFit="1"/>
    </xf>
    <xf numFmtId="0" fontId="14" fillId="0" borderId="47" xfId="0" applyFont="1" applyFill="1" applyBorder="1" applyAlignment="1">
      <alignment horizontal="center" vertical="center"/>
    </xf>
    <xf numFmtId="0" fontId="14" fillId="0" borderId="78" xfId="0" applyFont="1" applyFill="1" applyBorder="1" applyAlignment="1">
      <alignment horizontal="center" vertical="center" shrinkToFit="1"/>
    </xf>
    <xf numFmtId="0" fontId="14" fillId="0" borderId="82" xfId="0" applyFont="1" applyFill="1" applyBorder="1" applyAlignment="1">
      <alignment horizontal="center" vertical="center"/>
    </xf>
    <xf numFmtId="0" fontId="14" fillId="0" borderId="78" xfId="0" applyFont="1" applyFill="1" applyBorder="1" applyAlignment="1">
      <alignment horizontal="center" vertical="center"/>
    </xf>
    <xf numFmtId="38" fontId="14" fillId="2" borderId="41" xfId="16" applyFont="1" applyFill="1" applyBorder="1" applyAlignment="1">
      <alignment vertical="center" shrinkToFit="1"/>
    </xf>
    <xf numFmtId="38" fontId="14" fillId="2" borderId="56" xfId="16" applyFont="1" applyFill="1" applyBorder="1" applyAlignment="1">
      <alignment vertical="center" shrinkToFit="1"/>
    </xf>
    <xf numFmtId="38" fontId="14" fillId="2" borderId="85" xfId="16" applyFont="1" applyFill="1" applyBorder="1" applyAlignment="1">
      <alignment vertical="center" shrinkToFit="1"/>
    </xf>
    <xf numFmtId="0" fontId="14" fillId="0" borderId="51" xfId="0" applyFont="1" applyFill="1" applyBorder="1" applyAlignment="1">
      <alignment horizontal="center" vertical="center" shrinkToFit="1"/>
    </xf>
    <xf numFmtId="0" fontId="14" fillId="0" borderId="89" xfId="0" applyFont="1" applyBorder="1" applyAlignment="1">
      <alignment horizontal="center" vertical="center"/>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27" xfId="0" applyFont="1" applyBorder="1" applyAlignment="1">
      <alignment horizontal="center" vertical="center"/>
    </xf>
    <xf numFmtId="0" fontId="16" fillId="0" borderId="0" xfId="11" applyFont="1" applyFill="1" applyAlignment="1">
      <alignment vertical="center" shrinkToFit="1"/>
    </xf>
    <xf numFmtId="0" fontId="16" fillId="0" borderId="88" xfId="11" applyFont="1" applyFill="1" applyBorder="1" applyAlignment="1">
      <alignment horizontal="center" vertical="center" shrinkToFit="1"/>
    </xf>
    <xf numFmtId="0" fontId="16" fillId="0" borderId="63" xfId="11" applyFont="1" applyFill="1" applyBorder="1" applyAlignment="1">
      <alignment horizontal="center" vertical="center" shrinkToFit="1"/>
    </xf>
    <xf numFmtId="0" fontId="16" fillId="0" borderId="64" xfId="11" applyFont="1" applyFill="1" applyBorder="1" applyAlignment="1">
      <alignment horizontal="center" vertical="center" shrinkToFit="1"/>
    </xf>
    <xf numFmtId="0" fontId="16" fillId="0" borderId="83" xfId="11" applyFont="1" applyFill="1" applyBorder="1" applyAlignment="1">
      <alignment horizontal="center" vertical="center" shrinkToFit="1"/>
    </xf>
    <xf numFmtId="0" fontId="16" fillId="0" borderId="65" xfId="11" applyFont="1" applyFill="1" applyBorder="1" applyAlignment="1">
      <alignment horizontal="center" vertical="center" shrinkToFit="1"/>
    </xf>
    <xf numFmtId="0" fontId="21" fillId="0" borderId="84" xfId="11" applyFont="1" applyFill="1" applyBorder="1" applyAlignment="1">
      <alignment horizontal="center" vertical="center" wrapText="1"/>
    </xf>
    <xf numFmtId="0" fontId="21" fillId="0" borderId="67" xfId="11" applyFont="1" applyFill="1" applyBorder="1" applyAlignment="1">
      <alignment horizontal="center" vertical="center" wrapText="1"/>
    </xf>
    <xf numFmtId="0" fontId="14" fillId="0" borderId="0" xfId="11" applyFont="1" applyFill="1" applyBorder="1" applyAlignment="1">
      <alignment vertical="center"/>
    </xf>
    <xf numFmtId="38" fontId="14" fillId="2" borderId="85" xfId="16" applyFont="1" applyFill="1" applyBorder="1" applyAlignment="1">
      <alignment horizontal="right" vertical="center" shrinkToFit="1"/>
    </xf>
    <xf numFmtId="38" fontId="14" fillId="2" borderId="41" xfId="16" applyFont="1" applyFill="1" applyBorder="1" applyAlignment="1">
      <alignment horizontal="right" vertical="center" shrinkToFit="1"/>
    </xf>
    <xf numFmtId="38" fontId="14" fillId="2" borderId="74" xfId="16" applyFont="1" applyFill="1" applyBorder="1" applyAlignment="1">
      <alignment horizontal="right" vertical="center" shrinkToFit="1"/>
    </xf>
    <xf numFmtId="38" fontId="14" fillId="2" borderId="45" xfId="16" applyFont="1" applyFill="1" applyBorder="1" applyAlignment="1">
      <alignment horizontal="right" vertical="center" shrinkToFit="1"/>
    </xf>
    <xf numFmtId="38" fontId="14" fillId="2" borderId="62" xfId="16" applyFont="1" applyFill="1" applyBorder="1" applyAlignment="1">
      <alignment horizontal="right" vertical="center" shrinkToFit="1"/>
    </xf>
    <xf numFmtId="38" fontId="14" fillId="2" borderId="60" xfId="16" applyFont="1" applyFill="1" applyBorder="1" applyAlignment="1">
      <alignment horizontal="right" vertical="center" shrinkToFit="1"/>
    </xf>
    <xf numFmtId="0" fontId="16" fillId="0" borderId="26" xfId="11" applyFont="1" applyFill="1" applyBorder="1" applyAlignment="1">
      <alignment horizontal="center" vertical="center" shrinkToFit="1"/>
    </xf>
    <xf numFmtId="38" fontId="14" fillId="2" borderId="73" xfId="16" applyFont="1" applyFill="1" applyBorder="1" applyAlignment="1">
      <alignment horizontal="right" vertical="center" shrinkToFit="1"/>
    </xf>
    <xf numFmtId="38" fontId="14" fillId="2" borderId="48" xfId="16" applyFont="1" applyFill="1" applyBorder="1" applyAlignment="1">
      <alignment horizontal="right" vertical="center" shrinkToFit="1"/>
    </xf>
    <xf numFmtId="38" fontId="14" fillId="2" borderId="33" xfId="16" applyFont="1" applyFill="1" applyBorder="1" applyAlignment="1">
      <alignment horizontal="right" vertical="center" shrinkToFit="1"/>
    </xf>
    <xf numFmtId="38" fontId="14" fillId="2" borderId="51" xfId="16" applyFont="1" applyFill="1" applyBorder="1" applyAlignment="1">
      <alignment horizontal="right" vertical="center" shrinkToFit="1"/>
    </xf>
    <xf numFmtId="38" fontId="14" fillId="2" borderId="35" xfId="16" applyFont="1" applyFill="1" applyBorder="1" applyAlignment="1">
      <alignment horizontal="right" vertical="center" shrinkToFit="1"/>
    </xf>
    <xf numFmtId="38" fontId="14" fillId="2" borderId="52" xfId="16" applyFont="1" applyFill="1" applyBorder="1" applyAlignment="1">
      <alignment horizontal="right" vertical="center" shrinkToFit="1"/>
    </xf>
    <xf numFmtId="0" fontId="21" fillId="0" borderId="0" xfId="11" applyFont="1" applyFill="1" applyBorder="1" applyAlignment="1">
      <alignment horizontal="center" vertical="center" wrapText="1"/>
    </xf>
    <xf numFmtId="38" fontId="14" fillId="2" borderId="71" xfId="16" applyFont="1" applyFill="1" applyBorder="1" applyAlignment="1">
      <alignment horizontal="right" vertical="center" shrinkToFit="1"/>
    </xf>
    <xf numFmtId="38" fontId="14" fillId="2" borderId="69" xfId="16" applyFont="1" applyFill="1" applyBorder="1" applyAlignment="1">
      <alignment horizontal="right" vertical="center" shrinkToFit="1"/>
    </xf>
    <xf numFmtId="38" fontId="14" fillId="2" borderId="55" xfId="16" applyFont="1" applyFill="1" applyBorder="1" applyAlignment="1">
      <alignment horizontal="right" vertical="center" shrinkToFit="1"/>
    </xf>
    <xf numFmtId="38" fontId="14" fillId="2" borderId="57" xfId="16" applyFont="1" applyFill="1" applyBorder="1" applyAlignment="1">
      <alignment horizontal="right" vertical="center" shrinkToFit="1"/>
    </xf>
    <xf numFmtId="38" fontId="14" fillId="2" borderId="68" xfId="16" applyFont="1" applyFill="1" applyBorder="1" applyAlignment="1">
      <alignment horizontal="right" vertical="center" shrinkToFit="1"/>
    </xf>
    <xf numFmtId="38" fontId="14" fillId="2" borderId="56" xfId="16" applyFont="1" applyFill="1" applyBorder="1" applyAlignment="1">
      <alignment horizontal="right" vertical="center" shrinkToFit="1"/>
    </xf>
    <xf numFmtId="38" fontId="14" fillId="2" borderId="61" xfId="16" applyFont="1" applyFill="1" applyBorder="1" applyAlignment="1">
      <alignment horizontal="right" vertical="center" shrinkToFit="1"/>
    </xf>
    <xf numFmtId="0" fontId="16" fillId="0" borderId="22" xfId="11" applyFont="1" applyFill="1" applyBorder="1" applyAlignment="1">
      <alignment horizontal="center" vertical="center" shrinkToFit="1"/>
    </xf>
    <xf numFmtId="38" fontId="14" fillId="2" borderId="77" xfId="16" applyFont="1" applyFill="1" applyBorder="1" applyAlignment="1">
      <alignment horizontal="right" vertical="center" shrinkToFit="1"/>
    </xf>
    <xf numFmtId="38" fontId="14" fillId="2" borderId="47" xfId="16" applyFont="1" applyFill="1" applyBorder="1" applyAlignment="1">
      <alignment horizontal="right" vertical="center" shrinkToFit="1"/>
    </xf>
    <xf numFmtId="38" fontId="14" fillId="2" borderId="82" xfId="16" applyFont="1" applyFill="1" applyBorder="1" applyAlignment="1">
      <alignment horizontal="right" vertical="center" shrinkToFit="1"/>
    </xf>
    <xf numFmtId="0" fontId="15" fillId="0" borderId="23"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4" fillId="0" borderId="37"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2" borderId="4" xfId="0" applyFont="1" applyFill="1" applyBorder="1" applyAlignment="1">
      <alignment vertical="center" shrinkToFit="1"/>
    </xf>
    <xf numFmtId="0" fontId="14" fillId="2" borderId="3" xfId="0" applyFont="1" applyFill="1" applyBorder="1" applyAlignment="1">
      <alignment vertical="center" shrinkToFit="1"/>
    </xf>
    <xf numFmtId="0" fontId="14" fillId="2" borderId="15" xfId="0" applyFont="1" applyFill="1" applyBorder="1" applyAlignment="1">
      <alignment vertical="center" shrinkToFit="1"/>
    </xf>
    <xf numFmtId="0" fontId="14" fillId="2" borderId="8" xfId="0" applyFont="1" applyFill="1" applyBorder="1" applyAlignment="1">
      <alignment vertical="center" shrinkToFit="1"/>
    </xf>
    <xf numFmtId="0" fontId="14" fillId="2" borderId="31" xfId="0" applyFont="1" applyFill="1" applyBorder="1" applyAlignment="1">
      <alignment vertical="center" shrinkToFit="1"/>
    </xf>
    <xf numFmtId="0" fontId="14" fillId="0" borderId="37" xfId="0" applyFont="1" applyFill="1" applyBorder="1" applyAlignment="1">
      <alignment horizontal="center" vertical="center" wrapText="1" shrinkToFit="1"/>
    </xf>
    <xf numFmtId="0" fontId="14" fillId="2" borderId="72" xfId="0" applyFont="1" applyFill="1" applyBorder="1" applyAlignment="1">
      <alignment vertical="center" shrinkToFit="1"/>
    </xf>
    <xf numFmtId="0" fontId="21" fillId="0" borderId="0" xfId="11" applyFont="1" applyFill="1" applyBorder="1" applyAlignment="1">
      <alignment vertical="center" wrapText="1"/>
    </xf>
    <xf numFmtId="38" fontId="14" fillId="2" borderId="70" xfId="16" applyFont="1" applyFill="1" applyBorder="1" applyAlignment="1">
      <alignment horizontal="right" vertical="center" shrinkToFit="1"/>
    </xf>
    <xf numFmtId="38" fontId="14" fillId="0" borderId="0" xfId="16" applyFont="1" applyFill="1" applyAlignment="1">
      <alignment vertical="center"/>
    </xf>
    <xf numFmtId="0" fontId="16" fillId="0" borderId="0" xfId="11" applyFont="1" applyFill="1" applyBorder="1" applyAlignment="1">
      <alignment horizontal="center" vertical="center" shrinkToFit="1"/>
    </xf>
    <xf numFmtId="0" fontId="14" fillId="0" borderId="98" xfId="0" applyFont="1" applyBorder="1" applyAlignment="1">
      <alignment horizontal="center" vertical="center" wrapText="1"/>
    </xf>
    <xf numFmtId="38" fontId="14" fillId="3" borderId="100" xfId="16" applyFont="1" applyFill="1" applyBorder="1" applyAlignment="1">
      <alignment vertical="center" shrinkToFit="1"/>
    </xf>
    <xf numFmtId="38" fontId="14" fillId="3" borderId="101" xfId="16" applyFont="1" applyFill="1" applyBorder="1" applyAlignment="1">
      <alignment vertical="center" shrinkToFit="1"/>
    </xf>
    <xf numFmtId="38" fontId="14" fillId="3" borderId="102" xfId="16" applyFont="1" applyFill="1" applyBorder="1" applyAlignment="1">
      <alignment vertical="center" shrinkToFit="1"/>
    </xf>
    <xf numFmtId="38" fontId="14" fillId="3" borderId="103" xfId="16" applyFont="1" applyFill="1" applyBorder="1" applyAlignment="1">
      <alignment vertical="center" shrinkToFit="1"/>
    </xf>
    <xf numFmtId="38" fontId="14" fillId="3" borderId="104" xfId="16" applyFont="1" applyFill="1" applyBorder="1" applyAlignment="1">
      <alignment vertical="center" shrinkToFit="1"/>
    </xf>
    <xf numFmtId="38" fontId="14" fillId="2" borderId="110" xfId="16" applyFont="1" applyFill="1" applyBorder="1" applyAlignment="1">
      <alignment vertical="center"/>
    </xf>
    <xf numFmtId="0" fontId="14" fillId="0" borderId="0" xfId="0" applyFont="1" applyFill="1" applyBorder="1">
      <alignment vertical="center"/>
    </xf>
    <xf numFmtId="0" fontId="14" fillId="0" borderId="118" xfId="0" applyFont="1" applyFill="1" applyBorder="1" applyAlignment="1">
      <alignment horizontal="center" vertical="center"/>
    </xf>
    <xf numFmtId="0" fontId="14" fillId="0" borderId="98" xfId="0" applyFont="1" applyFill="1" applyBorder="1" applyAlignment="1">
      <alignment horizontal="center" vertical="center" wrapText="1"/>
    </xf>
    <xf numFmtId="0" fontId="14" fillId="2" borderId="119" xfId="0" applyFont="1" applyFill="1" applyBorder="1" applyAlignment="1">
      <alignment vertical="center" shrinkToFit="1"/>
    </xf>
    <xf numFmtId="0" fontId="14" fillId="2" borderId="100" xfId="0" applyFont="1" applyFill="1" applyBorder="1" applyAlignment="1">
      <alignment horizontal="center" vertical="center" shrinkToFit="1"/>
    </xf>
    <xf numFmtId="0" fontId="14" fillId="2" borderId="120" xfId="0" applyFont="1" applyFill="1" applyBorder="1" applyAlignment="1">
      <alignment vertical="center" shrinkToFit="1"/>
    </xf>
    <xf numFmtId="0" fontId="14" fillId="2" borderId="101" xfId="0" applyFont="1" applyFill="1" applyBorder="1" applyAlignment="1">
      <alignment horizontal="center" vertical="center" shrinkToFit="1"/>
    </xf>
    <xf numFmtId="0" fontId="14" fillId="2" borderId="99" xfId="0" applyFont="1" applyFill="1" applyBorder="1" applyAlignment="1">
      <alignment vertical="center" shrinkToFit="1"/>
    </xf>
    <xf numFmtId="0" fontId="14" fillId="2" borderId="102" xfId="0" applyFont="1" applyFill="1" applyBorder="1" applyAlignment="1">
      <alignment horizontal="center" vertical="center" shrinkToFit="1"/>
    </xf>
    <xf numFmtId="0" fontId="14" fillId="2" borderId="121" xfId="0" applyFont="1" applyFill="1" applyBorder="1" applyAlignment="1">
      <alignment vertical="center" shrinkToFit="1"/>
    </xf>
    <xf numFmtId="0" fontId="14" fillId="2" borderId="103" xfId="0" applyFont="1" applyFill="1" applyBorder="1" applyAlignment="1">
      <alignment horizontal="center" vertical="center" shrinkToFit="1"/>
    </xf>
    <xf numFmtId="0" fontId="14" fillId="2" borderId="122" xfId="0" applyFont="1" applyFill="1" applyBorder="1" applyAlignment="1">
      <alignment horizontal="left" vertical="center" shrinkToFit="1"/>
    </xf>
    <xf numFmtId="0" fontId="14" fillId="2" borderId="123" xfId="0" applyFont="1" applyFill="1" applyBorder="1" applyAlignment="1">
      <alignment horizontal="center" vertical="center" shrinkToFit="1"/>
    </xf>
    <xf numFmtId="0" fontId="14" fillId="2" borderId="121" xfId="0" applyFont="1" applyFill="1" applyBorder="1" applyAlignment="1">
      <alignment horizontal="left" vertical="center" shrinkToFit="1"/>
    </xf>
    <xf numFmtId="0" fontId="14" fillId="2" borderId="122" xfId="0" applyFont="1" applyFill="1" applyBorder="1" applyAlignment="1">
      <alignment vertical="center" shrinkToFit="1"/>
    </xf>
    <xf numFmtId="0" fontId="14" fillId="2" borderId="104" xfId="0" applyFont="1" applyFill="1" applyBorder="1" applyAlignment="1">
      <alignment horizontal="center" vertical="center" shrinkToFit="1"/>
    </xf>
    <xf numFmtId="0" fontId="14" fillId="2" borderId="124" xfId="0" applyFont="1" applyFill="1" applyBorder="1" applyAlignment="1">
      <alignment horizontal="center" vertical="center" shrinkToFit="1"/>
    </xf>
    <xf numFmtId="0" fontId="14" fillId="2" borderId="125" xfId="0" applyFont="1" applyFill="1" applyBorder="1" applyAlignment="1">
      <alignment vertical="center" shrinkToFit="1"/>
    </xf>
    <xf numFmtId="0" fontId="14" fillId="2" borderId="126" xfId="0" applyFont="1" applyFill="1" applyBorder="1" applyAlignment="1">
      <alignment vertical="center" shrinkToFit="1"/>
    </xf>
    <xf numFmtId="182" fontId="14" fillId="2" borderId="129" xfId="0" applyNumberFormat="1" applyFont="1" applyFill="1" applyBorder="1" applyAlignment="1">
      <alignment horizontal="right" vertical="center" shrinkToFit="1"/>
    </xf>
    <xf numFmtId="38" fontId="14" fillId="2" borderId="129" xfId="16" applyFont="1" applyFill="1" applyBorder="1" applyAlignment="1">
      <alignment horizontal="right" vertical="center" shrinkToFit="1"/>
    </xf>
    <xf numFmtId="0" fontId="14" fillId="2" borderId="129" xfId="0" applyFont="1" applyFill="1" applyBorder="1" applyAlignment="1">
      <alignment horizontal="center" vertical="center" shrinkToFit="1"/>
    </xf>
    <xf numFmtId="0" fontId="14" fillId="2" borderId="128" xfId="0" applyFont="1" applyFill="1" applyBorder="1" applyAlignment="1">
      <alignment horizontal="center" vertical="center" shrinkToFit="1"/>
    </xf>
    <xf numFmtId="179" fontId="14" fillId="2" borderId="128" xfId="0" applyNumberFormat="1" applyFont="1" applyFill="1" applyBorder="1" applyAlignment="1">
      <alignment horizontal="center" vertical="center" shrinkToFit="1"/>
    </xf>
    <xf numFmtId="0" fontId="14" fillId="2" borderId="130" xfId="0" applyFont="1" applyFill="1" applyBorder="1" applyAlignment="1">
      <alignment horizontal="center" vertical="center" shrinkToFit="1"/>
    </xf>
    <xf numFmtId="38" fontId="21" fillId="2" borderId="22" xfId="16" applyFont="1" applyFill="1" applyBorder="1" applyAlignment="1">
      <alignment horizontal="right" vertical="center" shrinkToFit="1"/>
    </xf>
    <xf numFmtId="0" fontId="0" fillId="0" borderId="0" xfId="0" applyAlignment="1">
      <alignment vertical="center"/>
    </xf>
    <xf numFmtId="0" fontId="18" fillId="0" borderId="0" xfId="21" applyFont="1" applyAlignment="1">
      <alignment vertical="center"/>
    </xf>
    <xf numFmtId="0" fontId="24" fillId="0" borderId="19" xfId="21" applyFont="1" applyBorder="1" applyAlignment="1">
      <alignment horizontal="center" vertical="center"/>
    </xf>
    <xf numFmtId="0" fontId="16" fillId="0" borderId="0" xfId="21" applyFont="1" applyBorder="1">
      <alignment vertical="center"/>
    </xf>
    <xf numFmtId="184" fontId="0" fillId="2" borderId="22" xfId="16" applyNumberFormat="1" applyFont="1" applyFill="1" applyBorder="1" applyAlignment="1">
      <alignment horizontal="center" vertical="center" wrapText="1"/>
    </xf>
    <xf numFmtId="38" fontId="14" fillId="2" borderId="51" xfId="16" applyFont="1" applyFill="1" applyBorder="1" applyAlignment="1">
      <alignment horizontal="right" vertical="center" shrinkToFit="1"/>
    </xf>
    <xf numFmtId="38" fontId="14" fillId="2" borderId="60" xfId="16" applyFont="1" applyFill="1" applyBorder="1" applyAlignment="1">
      <alignment horizontal="right" vertical="center" shrinkToFit="1"/>
    </xf>
    <xf numFmtId="38" fontId="14" fillId="2" borderId="61" xfId="16" applyFont="1" applyFill="1" applyBorder="1" applyAlignment="1">
      <alignment horizontal="right" vertical="center" shrinkToFit="1"/>
    </xf>
    <xf numFmtId="38" fontId="14" fillId="2" borderId="62" xfId="16" applyFont="1" applyFill="1" applyBorder="1" applyAlignment="1">
      <alignment horizontal="right" vertical="center" shrinkToFit="1"/>
    </xf>
    <xf numFmtId="38" fontId="14" fillId="2" borderId="45" xfId="16" applyFont="1" applyFill="1" applyBorder="1" applyAlignment="1">
      <alignment horizontal="right" vertical="center" shrinkToFit="1"/>
    </xf>
    <xf numFmtId="38" fontId="14" fillId="2" borderId="57" xfId="16" applyFont="1" applyFill="1" applyBorder="1" applyAlignment="1">
      <alignment horizontal="right" vertical="center" shrinkToFit="1"/>
    </xf>
    <xf numFmtId="38" fontId="14" fillId="2" borderId="74" xfId="16" applyFont="1" applyFill="1" applyBorder="1" applyAlignment="1">
      <alignment horizontal="right" vertical="center" shrinkToFit="1"/>
    </xf>
    <xf numFmtId="38" fontId="14" fillId="2" borderId="33" xfId="16" applyFont="1" applyFill="1" applyBorder="1" applyAlignment="1">
      <alignment horizontal="right" vertical="center" shrinkToFit="1"/>
    </xf>
    <xf numFmtId="38" fontId="14" fillId="2" borderId="48" xfId="16" applyFont="1" applyFill="1" applyBorder="1" applyAlignment="1">
      <alignment horizontal="right" vertical="center" shrinkToFit="1"/>
    </xf>
    <xf numFmtId="38" fontId="14" fillId="2" borderId="55" xfId="16" applyFont="1" applyFill="1" applyBorder="1" applyAlignment="1">
      <alignment horizontal="right" vertical="center" shrinkToFit="1"/>
    </xf>
    <xf numFmtId="38" fontId="14" fillId="2" borderId="73" xfId="16" applyFont="1" applyFill="1" applyBorder="1" applyAlignment="1">
      <alignment horizontal="right" vertical="center" shrinkToFit="1"/>
    </xf>
    <xf numFmtId="38" fontId="14" fillId="2" borderId="52" xfId="16" applyFont="1" applyFill="1" applyBorder="1" applyAlignment="1">
      <alignment horizontal="right" vertical="center" shrinkToFit="1"/>
    </xf>
    <xf numFmtId="38" fontId="14" fillId="2" borderId="69" xfId="16" applyFont="1" applyFill="1" applyBorder="1" applyAlignment="1">
      <alignment horizontal="right" vertical="center" shrinkToFit="1"/>
    </xf>
    <xf numFmtId="38" fontId="14" fillId="2" borderId="71" xfId="16" applyFont="1" applyFill="1" applyBorder="1" applyAlignment="1">
      <alignment horizontal="right" vertical="center" shrinkToFit="1"/>
    </xf>
    <xf numFmtId="38" fontId="14" fillId="2" borderId="68" xfId="16" applyFont="1" applyFill="1" applyBorder="1" applyAlignment="1">
      <alignment horizontal="right" vertical="center" shrinkToFit="1"/>
    </xf>
    <xf numFmtId="38" fontId="14" fillId="2" borderId="8" xfId="16" applyFont="1" applyFill="1" applyBorder="1" applyAlignment="1">
      <alignment horizontal="right" vertical="center" shrinkToFit="1"/>
    </xf>
    <xf numFmtId="0" fontId="21" fillId="0" borderId="22" xfId="11" applyFont="1" applyFill="1" applyBorder="1" applyAlignment="1">
      <alignment horizontal="center" vertical="center"/>
    </xf>
    <xf numFmtId="38" fontId="14" fillId="2" borderId="25" xfId="16" applyFont="1" applyFill="1" applyBorder="1" applyAlignment="1">
      <alignment horizontal="right" vertical="center" shrinkToFit="1"/>
    </xf>
    <xf numFmtId="38" fontId="14" fillId="2" borderId="9" xfId="16" applyFont="1" applyFill="1" applyBorder="1" applyAlignment="1">
      <alignment horizontal="right" vertical="center" shrinkToFit="1"/>
    </xf>
    <xf numFmtId="38" fontId="14" fillId="2" borderId="15" xfId="16" applyFont="1" applyFill="1" applyBorder="1" applyAlignment="1">
      <alignment horizontal="right" vertical="center" shrinkToFit="1"/>
    </xf>
    <xf numFmtId="38" fontId="14" fillId="2" borderId="49" xfId="16" applyFont="1" applyFill="1" applyBorder="1" applyAlignment="1">
      <alignment horizontal="right" vertical="center" shrinkToFit="1"/>
    </xf>
    <xf numFmtId="0" fontId="21" fillId="0" borderId="22" xfId="11" applyFont="1" applyFill="1" applyBorder="1" applyAlignment="1">
      <alignment horizontal="center" vertical="center" wrapText="1"/>
    </xf>
    <xf numFmtId="38" fontId="14" fillId="2" borderId="34" xfId="16" applyFont="1" applyFill="1" applyBorder="1" applyAlignment="1">
      <alignment horizontal="right" vertical="center" shrinkToFit="1"/>
    </xf>
    <xf numFmtId="38" fontId="14" fillId="2" borderId="50" xfId="16" applyFont="1" applyFill="1" applyBorder="1" applyAlignment="1">
      <alignment horizontal="right" vertical="center" shrinkToFit="1"/>
    </xf>
    <xf numFmtId="40" fontId="24" fillId="0" borderId="0" xfId="16" applyNumberFormat="1" applyFont="1" applyFill="1" applyBorder="1" applyAlignment="1">
      <alignment horizontal="center" vertical="center" shrinkToFit="1"/>
    </xf>
    <xf numFmtId="0" fontId="25" fillId="0" borderId="0" xfId="0" applyFont="1" applyFill="1" applyBorder="1" applyAlignment="1">
      <alignment vertical="center"/>
    </xf>
    <xf numFmtId="0" fontId="21" fillId="0" borderId="10" xfId="11" applyFont="1" applyFill="1" applyBorder="1" applyAlignment="1">
      <alignment horizontal="center" vertical="center" shrinkToFit="1"/>
    </xf>
    <xf numFmtId="38" fontId="14" fillId="3" borderId="34" xfId="16" applyFont="1" applyFill="1" applyBorder="1" applyAlignment="1">
      <alignment horizontal="right" vertical="center" shrinkToFit="1"/>
    </xf>
    <xf numFmtId="38" fontId="14" fillId="3" borderId="50" xfId="16" applyFont="1" applyFill="1" applyBorder="1" applyAlignment="1">
      <alignment horizontal="right" vertical="center" shrinkToFit="1"/>
    </xf>
    <xf numFmtId="38" fontId="14" fillId="3" borderId="75" xfId="16" applyFont="1" applyFill="1" applyBorder="1" applyAlignment="1">
      <alignment horizontal="right" vertical="center" shrinkToFit="1"/>
    </xf>
    <xf numFmtId="38" fontId="14" fillId="2" borderId="75" xfId="16" applyFont="1" applyFill="1" applyBorder="1" applyAlignment="1">
      <alignment horizontal="right" vertical="center" shrinkToFit="1"/>
    </xf>
    <xf numFmtId="0" fontId="16" fillId="0" borderId="0" xfId="11" applyFont="1" applyFill="1" applyAlignment="1">
      <alignment horizontal="right" vertical="center"/>
    </xf>
    <xf numFmtId="0" fontId="16" fillId="0" borderId="0" xfId="11" applyFont="1" applyFill="1" applyAlignment="1">
      <alignment vertical="center"/>
    </xf>
    <xf numFmtId="0" fontId="21" fillId="0" borderId="0" xfId="11" applyFont="1" applyFill="1" applyAlignment="1">
      <alignment horizontal="right" vertical="center"/>
    </xf>
    <xf numFmtId="0" fontId="21" fillId="0" borderId="0" xfId="11" applyFont="1" applyFill="1" applyAlignment="1">
      <alignment vertical="center"/>
    </xf>
    <xf numFmtId="0" fontId="16" fillId="0" borderId="0" xfId="11" applyFont="1" applyFill="1" applyBorder="1" applyAlignment="1">
      <alignment horizontal="right" vertical="center"/>
    </xf>
    <xf numFmtId="0" fontId="16" fillId="0" borderId="0" xfId="11" applyFont="1" applyFill="1" applyBorder="1" applyAlignment="1">
      <alignment horizontal="left" vertical="center"/>
    </xf>
    <xf numFmtId="0" fontId="16" fillId="0" borderId="0" xfId="11" applyFont="1" applyFill="1" applyBorder="1" applyAlignment="1">
      <alignment horizontal="right" vertical="center" shrinkToFit="1"/>
    </xf>
    <xf numFmtId="38" fontId="16" fillId="0" borderId="0" xfId="16" applyFont="1" applyFill="1" applyBorder="1" applyAlignment="1">
      <alignment horizontal="right" vertical="center" shrinkToFit="1"/>
    </xf>
    <xf numFmtId="38" fontId="14" fillId="2" borderId="41" xfId="16" applyFont="1" applyFill="1" applyBorder="1" applyAlignment="1">
      <alignment horizontal="right" vertical="center" shrinkToFit="1"/>
    </xf>
    <xf numFmtId="38" fontId="14" fillId="2" borderId="56" xfId="16" applyFont="1" applyFill="1" applyBorder="1" applyAlignment="1">
      <alignment horizontal="right" vertical="center" shrinkToFit="1"/>
    </xf>
    <xf numFmtId="38" fontId="14" fillId="2" borderId="35" xfId="16" applyFont="1" applyFill="1" applyBorder="1" applyAlignment="1">
      <alignment horizontal="right" vertical="center" shrinkToFit="1"/>
    </xf>
    <xf numFmtId="38" fontId="14" fillId="2" borderId="85" xfId="16" applyFont="1" applyFill="1" applyBorder="1" applyAlignment="1">
      <alignment horizontal="right" vertical="center" shrinkToFit="1"/>
    </xf>
    <xf numFmtId="0" fontId="21" fillId="0" borderId="29" xfId="11" applyFont="1" applyFill="1" applyBorder="1" applyAlignment="1">
      <alignment horizontal="center" vertical="center" wrapText="1"/>
    </xf>
    <xf numFmtId="38" fontId="21" fillId="0" borderId="29" xfId="16" applyFont="1" applyFill="1" applyBorder="1" applyAlignment="1">
      <alignment horizontal="center" vertical="center" shrinkToFit="1"/>
    </xf>
    <xf numFmtId="38" fontId="21" fillId="0" borderId="0" xfId="16" applyFont="1" applyFill="1" applyBorder="1" applyAlignment="1">
      <alignment horizontal="center" vertical="center" shrinkToFit="1"/>
    </xf>
    <xf numFmtId="0" fontId="21" fillId="0" borderId="0" xfId="0" applyFont="1" applyFill="1" applyBorder="1" applyAlignment="1">
      <alignment vertical="center" textRotation="255"/>
    </xf>
    <xf numFmtId="0" fontId="21" fillId="0" borderId="29" xfId="11" applyFont="1" applyFill="1" applyBorder="1" applyAlignment="1">
      <alignment horizontal="center" vertical="center"/>
    </xf>
    <xf numFmtId="0" fontId="21" fillId="0" borderId="19" xfId="11" applyFont="1" applyFill="1" applyBorder="1" applyAlignment="1">
      <alignment horizontal="center" vertical="center"/>
    </xf>
    <xf numFmtId="0" fontId="21" fillId="0" borderId="0" xfId="11" applyFont="1" applyFill="1" applyBorder="1" applyAlignment="1">
      <alignment horizontal="left" vertical="center"/>
    </xf>
    <xf numFmtId="38" fontId="14" fillId="0" borderId="29" xfId="16" applyFont="1" applyFill="1" applyBorder="1" applyAlignment="1">
      <alignment horizontal="right" vertical="center"/>
    </xf>
    <xf numFmtId="38" fontId="14" fillId="0" borderId="29" xfId="16" applyFont="1" applyFill="1" applyBorder="1" applyAlignment="1">
      <alignment horizontal="right" vertical="center" shrinkToFit="1"/>
    </xf>
    <xf numFmtId="0" fontId="0" fillId="0" borderId="29" xfId="0" applyFill="1" applyBorder="1" applyAlignment="1">
      <alignment horizontal="right" vertical="center" shrinkToFit="1"/>
    </xf>
    <xf numFmtId="180" fontId="14" fillId="0" borderId="29" xfId="16" applyNumberFormat="1" applyFont="1" applyFill="1" applyBorder="1" applyAlignment="1">
      <alignment horizontal="right" vertical="center"/>
    </xf>
    <xf numFmtId="180" fontId="14" fillId="0" borderId="29" xfId="16" applyNumberFormat="1" applyFont="1" applyFill="1" applyBorder="1" applyAlignment="1">
      <alignment horizontal="right" vertical="center" shrinkToFit="1"/>
    </xf>
    <xf numFmtId="180" fontId="0" fillId="0" borderId="29" xfId="0" applyNumberFormat="1" applyFill="1" applyBorder="1" applyAlignment="1">
      <alignment horizontal="right" vertical="center" shrinkToFit="1"/>
    </xf>
    <xf numFmtId="0" fontId="2" fillId="0" borderId="19" xfId="0" applyFont="1" applyFill="1" applyBorder="1" applyAlignment="1">
      <alignment vertical="center" textRotation="255"/>
    </xf>
    <xf numFmtId="0" fontId="16" fillId="0" borderId="19" xfId="11" applyFont="1" applyFill="1" applyBorder="1" applyAlignment="1">
      <alignment horizontal="center" vertical="center" shrinkToFit="1"/>
    </xf>
    <xf numFmtId="38" fontId="14" fillId="0" borderId="19" xfId="16" applyFont="1" applyFill="1" applyBorder="1" applyAlignment="1">
      <alignment horizontal="right" vertical="center"/>
    </xf>
    <xf numFmtId="38" fontId="14" fillId="0" borderId="19" xfId="16" applyFont="1" applyFill="1" applyBorder="1" applyAlignment="1">
      <alignment horizontal="right" vertical="center" shrinkToFit="1"/>
    </xf>
    <xf numFmtId="0" fontId="0" fillId="0" borderId="19" xfId="0" applyFill="1" applyBorder="1" applyAlignment="1">
      <alignment horizontal="right" vertical="center" shrinkToFit="1"/>
    </xf>
    <xf numFmtId="180" fontId="14" fillId="0" borderId="19" xfId="16" applyNumberFormat="1" applyFont="1" applyFill="1" applyBorder="1" applyAlignment="1">
      <alignment horizontal="right" vertical="center"/>
    </xf>
    <xf numFmtId="180" fontId="14" fillId="0" borderId="19" xfId="16" applyNumberFormat="1" applyFont="1" applyFill="1" applyBorder="1" applyAlignment="1">
      <alignment horizontal="right" vertical="center" shrinkToFit="1"/>
    </xf>
    <xf numFmtId="180" fontId="0" fillId="0" borderId="19" xfId="0" applyNumberFormat="1" applyFill="1" applyBorder="1" applyAlignment="1">
      <alignment horizontal="right" vertical="center" shrinkToFit="1"/>
    </xf>
    <xf numFmtId="0" fontId="25" fillId="0" borderId="0" xfId="0" applyFont="1" applyFill="1" applyBorder="1" applyAlignment="1">
      <alignment vertical="center" textRotation="255"/>
    </xf>
    <xf numFmtId="0" fontId="24" fillId="0" borderId="29" xfId="11" applyFont="1" applyFill="1" applyBorder="1" applyAlignment="1">
      <alignment horizontal="center" vertical="center"/>
    </xf>
    <xf numFmtId="40" fontId="24" fillId="0" borderId="29" xfId="16" applyNumberFormat="1" applyFont="1" applyFill="1" applyBorder="1" applyAlignment="1">
      <alignment horizontal="center" vertical="center" shrinkToFit="1"/>
    </xf>
    <xf numFmtId="0" fontId="25" fillId="0" borderId="19" xfId="0" applyFont="1" applyFill="1" applyBorder="1" applyAlignment="1">
      <alignment vertical="center" textRotation="255"/>
    </xf>
    <xf numFmtId="0" fontId="24" fillId="0" borderId="19" xfId="11" applyFont="1" applyFill="1" applyBorder="1" applyAlignment="1">
      <alignment horizontal="center" vertical="center"/>
    </xf>
    <xf numFmtId="40" fontId="24" fillId="0" borderId="19" xfId="16" applyNumberFormat="1" applyFont="1" applyFill="1" applyBorder="1" applyAlignment="1">
      <alignment horizontal="center" vertical="center" shrinkToFit="1"/>
    </xf>
    <xf numFmtId="0" fontId="21" fillId="0" borderId="19" xfId="11" applyFont="1" applyFill="1" applyBorder="1" applyAlignment="1">
      <alignment horizontal="left" vertical="center"/>
    </xf>
    <xf numFmtId="38" fontId="14" fillId="0" borderId="29" xfId="16" applyFont="1" applyFill="1" applyBorder="1" applyAlignment="1">
      <alignment horizontal="center" vertical="center" shrinkToFit="1"/>
    </xf>
    <xf numFmtId="0" fontId="14" fillId="0" borderId="0" xfId="11" applyFont="1" applyFill="1" applyBorder="1" applyAlignment="1">
      <alignment horizontal="center" vertical="center"/>
    </xf>
    <xf numFmtId="0" fontId="21" fillId="0" borderId="19" xfId="0" applyFont="1" applyFill="1" applyBorder="1" applyAlignment="1">
      <alignment vertical="center" textRotation="255"/>
    </xf>
    <xf numFmtId="38" fontId="14" fillId="0" borderId="0" xfId="16" applyFont="1" applyFill="1" applyBorder="1" applyAlignment="1">
      <alignment horizontal="center" vertical="center" shrinkToFit="1"/>
    </xf>
    <xf numFmtId="0" fontId="25" fillId="0" borderId="29" xfId="0" applyFont="1" applyFill="1" applyBorder="1" applyAlignment="1">
      <alignment vertical="center" textRotation="255"/>
    </xf>
    <xf numFmtId="38" fontId="21" fillId="0" borderId="29" xfId="16" applyFont="1" applyFill="1" applyBorder="1" applyAlignment="1">
      <alignment horizontal="right" vertical="center" shrinkToFit="1"/>
    </xf>
    <xf numFmtId="38" fontId="21" fillId="0" borderId="19" xfId="16" applyFont="1" applyFill="1" applyBorder="1" applyAlignment="1">
      <alignment horizontal="right" vertical="center" shrinkToFit="1"/>
    </xf>
    <xf numFmtId="0" fontId="14" fillId="0" borderId="0" xfId="11" applyFont="1" applyFill="1" applyBorder="1" applyAlignment="1">
      <alignment horizontal="right" vertical="center"/>
    </xf>
    <xf numFmtId="38" fontId="21" fillId="0" borderId="19" xfId="16" applyFont="1" applyFill="1" applyBorder="1" applyAlignment="1">
      <alignment horizontal="center" vertical="center" shrinkToFit="1"/>
    </xf>
    <xf numFmtId="38" fontId="14" fillId="0" borderId="0" xfId="11" applyNumberFormat="1" applyFont="1" applyFill="1" applyBorder="1" applyAlignment="1">
      <alignment vertical="center"/>
    </xf>
    <xf numFmtId="0" fontId="21" fillId="0" borderId="22" xfId="11" applyFont="1" applyFill="1" applyBorder="1" applyAlignment="1">
      <alignment horizontal="center" vertical="center"/>
    </xf>
    <xf numFmtId="38" fontId="14" fillId="0" borderId="0" xfId="11" applyNumberFormat="1" applyFont="1" applyFill="1" applyAlignment="1">
      <alignment vertical="center"/>
    </xf>
    <xf numFmtId="38" fontId="21" fillId="2" borderId="24" xfId="16" applyFont="1" applyFill="1" applyBorder="1" applyAlignment="1">
      <alignment horizontal="center" vertical="center" shrinkToFit="1"/>
    </xf>
    <xf numFmtId="38" fontId="14" fillId="2" borderId="51" xfId="16" applyFont="1" applyFill="1" applyBorder="1" applyAlignment="1">
      <alignment horizontal="right" vertical="center" shrinkToFit="1"/>
    </xf>
    <xf numFmtId="38" fontId="14" fillId="2" borderId="60" xfId="16" applyFont="1" applyFill="1" applyBorder="1" applyAlignment="1">
      <alignment horizontal="right" vertical="center" shrinkToFit="1"/>
    </xf>
    <xf numFmtId="38" fontId="14" fillId="2" borderId="61" xfId="16" applyFont="1" applyFill="1" applyBorder="1" applyAlignment="1">
      <alignment horizontal="right" vertical="center" shrinkToFit="1"/>
    </xf>
    <xf numFmtId="38" fontId="14" fillId="2" borderId="68" xfId="16" applyFont="1" applyFill="1" applyBorder="1" applyAlignment="1">
      <alignment horizontal="right" vertical="center" shrinkToFit="1"/>
    </xf>
    <xf numFmtId="0" fontId="2" fillId="0" borderId="0" xfId="0" applyFont="1" applyFill="1" applyBorder="1" applyAlignment="1">
      <alignment vertical="center" textRotation="255"/>
    </xf>
    <xf numFmtId="38" fontId="14" fillId="0" borderId="0" xfId="16" applyFont="1" applyFill="1" applyBorder="1" applyAlignment="1">
      <alignment horizontal="right" vertical="center"/>
    </xf>
    <xf numFmtId="38" fontId="14" fillId="0" borderId="0" xfId="16" applyFont="1" applyFill="1" applyBorder="1" applyAlignment="1">
      <alignment horizontal="right" vertical="center" shrinkToFit="1"/>
    </xf>
    <xf numFmtId="0" fontId="0" fillId="0" borderId="0" xfId="0" applyFill="1" applyBorder="1" applyAlignment="1">
      <alignment horizontal="right" vertical="center" shrinkToFit="1"/>
    </xf>
    <xf numFmtId="180" fontId="14" fillId="0" borderId="0" xfId="16" applyNumberFormat="1" applyFont="1" applyFill="1" applyBorder="1" applyAlignment="1">
      <alignment horizontal="right" vertical="center"/>
    </xf>
    <xf numFmtId="180" fontId="14" fillId="0" borderId="0" xfId="16" applyNumberFormat="1" applyFont="1" applyFill="1" applyBorder="1" applyAlignment="1">
      <alignment horizontal="right" vertical="center" shrinkToFit="1"/>
    </xf>
    <xf numFmtId="180" fontId="0" fillId="0" borderId="0" xfId="0" applyNumberFormat="1" applyFill="1" applyBorder="1" applyAlignment="1">
      <alignment horizontal="right" vertical="center" shrinkToFit="1"/>
    </xf>
    <xf numFmtId="38" fontId="21" fillId="0" borderId="29" xfId="11" applyNumberFormat="1" applyFont="1" applyFill="1" applyBorder="1" applyAlignment="1">
      <alignment horizontal="center" vertical="center"/>
    </xf>
    <xf numFmtId="38" fontId="21" fillId="0" borderId="0" xfId="11" applyNumberFormat="1" applyFont="1" applyFill="1" applyBorder="1" applyAlignment="1">
      <alignment horizontal="center" vertical="center"/>
    </xf>
    <xf numFmtId="0" fontId="21" fillId="0" borderId="13" xfId="11" applyFont="1" applyFill="1" applyBorder="1" applyAlignment="1">
      <alignment horizontal="center" vertical="center" wrapText="1"/>
    </xf>
    <xf numFmtId="0" fontId="21" fillId="0" borderId="6" xfId="11" applyFont="1" applyFill="1" applyBorder="1" applyAlignment="1">
      <alignment horizontal="center" vertical="center"/>
    </xf>
    <xf numFmtId="38" fontId="14" fillId="2" borderId="33" xfId="16" applyFont="1" applyFill="1" applyBorder="1" applyAlignment="1">
      <alignment horizontal="right" vertical="center" shrinkToFit="1"/>
    </xf>
    <xf numFmtId="38" fontId="14" fillId="2" borderId="45" xfId="16" applyFont="1" applyFill="1" applyBorder="1" applyAlignment="1">
      <alignment horizontal="right" vertical="center" shrinkToFit="1"/>
    </xf>
    <xf numFmtId="38" fontId="14" fillId="2" borderId="74" xfId="16" applyFont="1" applyFill="1" applyBorder="1" applyAlignment="1">
      <alignment horizontal="right" vertical="center" shrinkToFit="1"/>
    </xf>
    <xf numFmtId="38" fontId="14" fillId="2" borderId="57" xfId="16" applyFont="1" applyFill="1" applyBorder="1" applyAlignment="1">
      <alignment horizontal="right" vertical="center" shrinkToFit="1"/>
    </xf>
    <xf numFmtId="38" fontId="14" fillId="2" borderId="51" xfId="16" applyFont="1" applyFill="1" applyBorder="1" applyAlignment="1">
      <alignment horizontal="right" vertical="center" shrinkToFit="1"/>
    </xf>
    <xf numFmtId="38" fontId="14" fillId="2" borderId="60" xfId="16" applyFont="1" applyFill="1" applyBorder="1" applyAlignment="1">
      <alignment horizontal="right" vertical="center" shrinkToFit="1"/>
    </xf>
    <xf numFmtId="38" fontId="14" fillId="2" borderId="62" xfId="16" applyFont="1" applyFill="1" applyBorder="1" applyAlignment="1">
      <alignment horizontal="right" vertical="center" shrinkToFit="1"/>
    </xf>
    <xf numFmtId="38" fontId="14" fillId="2" borderId="61" xfId="16" applyFont="1" applyFill="1" applyBorder="1" applyAlignment="1">
      <alignment horizontal="right" vertical="center" shrinkToFit="1"/>
    </xf>
    <xf numFmtId="38" fontId="14" fillId="2" borderId="52" xfId="16" applyFont="1" applyFill="1" applyBorder="1" applyAlignment="1">
      <alignment horizontal="right" vertical="center" shrinkToFit="1"/>
    </xf>
    <xf numFmtId="38" fontId="14" fillId="2" borderId="48" xfId="16" applyFont="1" applyFill="1" applyBorder="1" applyAlignment="1">
      <alignment horizontal="right" vertical="center" shrinkToFit="1"/>
    </xf>
    <xf numFmtId="0" fontId="21" fillId="0" borderId="22" xfId="11" applyFont="1" applyFill="1" applyBorder="1" applyAlignment="1">
      <alignment horizontal="center" vertical="center"/>
    </xf>
    <xf numFmtId="38" fontId="14" fillId="2" borderId="73" xfId="16" applyFont="1" applyFill="1" applyBorder="1" applyAlignment="1">
      <alignment horizontal="right" vertical="center" shrinkToFit="1"/>
    </xf>
    <xf numFmtId="38" fontId="14" fillId="2" borderId="71" xfId="16" applyFont="1" applyFill="1" applyBorder="1" applyAlignment="1">
      <alignment horizontal="right" vertical="center" shrinkToFit="1"/>
    </xf>
    <xf numFmtId="38" fontId="14" fillId="2" borderId="69" xfId="16" applyFont="1" applyFill="1" applyBorder="1" applyAlignment="1">
      <alignment horizontal="right" vertical="center" shrinkToFit="1"/>
    </xf>
    <xf numFmtId="38" fontId="14" fillId="2" borderId="55" xfId="16" applyFont="1" applyFill="1" applyBorder="1" applyAlignment="1">
      <alignment horizontal="right" vertical="center" shrinkToFit="1"/>
    </xf>
    <xf numFmtId="38" fontId="14" fillId="2" borderId="68" xfId="16" applyFont="1" applyFill="1" applyBorder="1" applyAlignment="1">
      <alignment horizontal="right" vertical="center" shrinkToFit="1"/>
    </xf>
    <xf numFmtId="0" fontId="21" fillId="0" borderId="6" xfId="11" applyFont="1" applyFill="1" applyBorder="1" applyAlignment="1">
      <alignment horizontal="center" vertical="center" shrinkToFit="1"/>
    </xf>
    <xf numFmtId="0" fontId="21" fillId="0" borderId="16" xfId="11" applyFont="1" applyFill="1" applyBorder="1" applyAlignment="1">
      <alignment horizontal="center" vertical="center"/>
    </xf>
    <xf numFmtId="0" fontId="21" fillId="0" borderId="13" xfId="11" applyFont="1" applyFill="1" applyBorder="1" applyAlignment="1">
      <alignment horizontal="center" vertical="center" wrapText="1"/>
    </xf>
    <xf numFmtId="0" fontId="21" fillId="0" borderId="6" xfId="11" applyFont="1" applyFill="1" applyBorder="1" applyAlignment="1">
      <alignment horizontal="center" vertical="center"/>
    </xf>
    <xf numFmtId="38" fontId="14" fillId="2" borderId="51" xfId="16" applyFont="1" applyFill="1" applyBorder="1" applyAlignment="1">
      <alignment horizontal="right" vertical="center" shrinkToFit="1"/>
    </xf>
    <xf numFmtId="38" fontId="14" fillId="2" borderId="60" xfId="16" applyFont="1" applyFill="1" applyBorder="1" applyAlignment="1">
      <alignment horizontal="right" vertical="center" shrinkToFit="1"/>
    </xf>
    <xf numFmtId="38" fontId="14" fillId="2" borderId="62" xfId="16" applyFont="1" applyFill="1" applyBorder="1" applyAlignment="1">
      <alignment horizontal="right" vertical="center" shrinkToFit="1"/>
    </xf>
    <xf numFmtId="38" fontId="14" fillId="2" borderId="61" xfId="16" applyFont="1" applyFill="1" applyBorder="1" applyAlignment="1">
      <alignment horizontal="right" vertical="center" shrinkToFit="1"/>
    </xf>
    <xf numFmtId="38" fontId="14" fillId="2" borderId="74" xfId="16" applyFont="1" applyFill="1" applyBorder="1" applyAlignment="1">
      <alignment horizontal="right" vertical="center" shrinkToFit="1"/>
    </xf>
    <xf numFmtId="38" fontId="14" fillId="2" borderId="45" xfId="16" applyFont="1" applyFill="1" applyBorder="1" applyAlignment="1">
      <alignment horizontal="right" vertical="center" shrinkToFit="1"/>
    </xf>
    <xf numFmtId="38" fontId="14" fillId="2" borderId="33" xfId="16" applyFont="1" applyFill="1" applyBorder="1" applyAlignment="1">
      <alignment horizontal="right" vertical="center" shrinkToFit="1"/>
    </xf>
    <xf numFmtId="38" fontId="14" fillId="2" borderId="57" xfId="16" applyFont="1" applyFill="1" applyBorder="1" applyAlignment="1">
      <alignment horizontal="right" vertical="center" shrinkToFit="1"/>
    </xf>
    <xf numFmtId="38" fontId="14" fillId="2" borderId="26" xfId="16" applyFont="1" applyFill="1" applyBorder="1" applyAlignment="1">
      <alignment horizontal="right" vertical="center" shrinkToFit="1"/>
    </xf>
    <xf numFmtId="38" fontId="14" fillId="2" borderId="48" xfId="16" applyFont="1" applyFill="1" applyBorder="1" applyAlignment="1">
      <alignment horizontal="right" vertical="center" shrinkToFit="1"/>
    </xf>
    <xf numFmtId="38" fontId="14" fillId="2" borderId="55" xfId="16" applyFont="1" applyFill="1" applyBorder="1" applyAlignment="1">
      <alignment horizontal="right" vertical="center" shrinkToFit="1"/>
    </xf>
    <xf numFmtId="38" fontId="14" fillId="2" borderId="73" xfId="16" applyFont="1" applyFill="1" applyBorder="1" applyAlignment="1">
      <alignment horizontal="right" vertical="center" shrinkToFit="1"/>
    </xf>
    <xf numFmtId="0" fontId="21" fillId="0" borderId="16" xfId="11" applyFont="1" applyFill="1" applyBorder="1" applyAlignment="1">
      <alignment horizontal="center" vertical="center" textRotation="255"/>
    </xf>
    <xf numFmtId="0" fontId="21" fillId="0" borderId="17" xfId="11" applyFont="1" applyFill="1" applyBorder="1" applyAlignment="1">
      <alignment horizontal="center" vertical="center" textRotation="255"/>
    </xf>
    <xf numFmtId="38" fontId="14" fillId="2" borderId="52" xfId="16" applyFont="1" applyFill="1" applyBorder="1" applyAlignment="1">
      <alignment horizontal="right" vertical="center" shrinkToFit="1"/>
    </xf>
    <xf numFmtId="38" fontId="14" fillId="2" borderId="71" xfId="16" applyFont="1" applyFill="1" applyBorder="1" applyAlignment="1">
      <alignment horizontal="right" vertical="center" shrinkToFit="1"/>
    </xf>
    <xf numFmtId="38" fontId="14" fillId="2" borderId="68" xfId="16" applyFont="1" applyFill="1" applyBorder="1" applyAlignment="1">
      <alignment horizontal="right" vertical="center" shrinkToFit="1"/>
    </xf>
    <xf numFmtId="38" fontId="14" fillId="2" borderId="69" xfId="16" applyFont="1" applyFill="1" applyBorder="1" applyAlignment="1">
      <alignment horizontal="right" vertical="center" shrinkToFit="1"/>
    </xf>
    <xf numFmtId="38" fontId="14" fillId="2" borderId="8" xfId="16" applyFont="1" applyFill="1" applyBorder="1" applyAlignment="1">
      <alignment horizontal="right" vertical="center" shrinkToFit="1"/>
    </xf>
    <xf numFmtId="38" fontId="14" fillId="2" borderId="25" xfId="16" applyFont="1" applyFill="1" applyBorder="1" applyAlignment="1">
      <alignment horizontal="right" vertical="center" shrinkToFit="1"/>
    </xf>
    <xf numFmtId="38" fontId="14" fillId="2" borderId="9" xfId="16" applyFont="1" applyFill="1" applyBorder="1" applyAlignment="1">
      <alignment horizontal="right" vertical="center" shrinkToFit="1"/>
    </xf>
    <xf numFmtId="0" fontId="21" fillId="0" borderId="16" xfId="11" applyFont="1" applyFill="1" applyBorder="1" applyAlignment="1">
      <alignment horizontal="center" vertical="center" wrapText="1"/>
    </xf>
    <xf numFmtId="38" fontId="14" fillId="2" borderId="49" xfId="16" applyFont="1" applyFill="1" applyBorder="1" applyAlignment="1">
      <alignment horizontal="right" vertical="center" shrinkToFit="1"/>
    </xf>
    <xf numFmtId="0" fontId="21" fillId="0" borderId="29" xfId="11" applyFont="1" applyFill="1" applyBorder="1" applyAlignment="1">
      <alignment horizontal="center" vertical="center" wrapText="1"/>
    </xf>
    <xf numFmtId="38" fontId="14" fillId="2" borderId="15" xfId="16" applyFont="1" applyFill="1" applyBorder="1" applyAlignment="1">
      <alignment horizontal="right" vertical="center" shrinkToFit="1"/>
    </xf>
    <xf numFmtId="0" fontId="21" fillId="0" borderId="22" xfId="11" applyFont="1" applyFill="1" applyBorder="1" applyAlignment="1">
      <alignment horizontal="center" vertical="center"/>
    </xf>
    <xf numFmtId="0" fontId="21" fillId="0" borderId="22" xfId="11" applyFont="1" applyFill="1" applyBorder="1" applyAlignment="1">
      <alignment horizontal="center" vertical="center" wrapText="1"/>
    </xf>
    <xf numFmtId="0" fontId="21" fillId="0" borderId="16" xfId="11" applyFont="1" applyFill="1" applyBorder="1" applyAlignment="1">
      <alignment horizontal="center" vertical="center"/>
    </xf>
    <xf numFmtId="38" fontId="21" fillId="2" borderId="24" xfId="16" applyFont="1" applyFill="1" applyBorder="1" applyAlignment="1">
      <alignment horizontal="center" vertical="center" shrinkToFit="1"/>
    </xf>
    <xf numFmtId="38" fontId="14" fillId="0" borderId="0" xfId="11" applyNumberFormat="1" applyFont="1" applyFill="1" applyAlignment="1">
      <alignment vertical="center"/>
    </xf>
    <xf numFmtId="0" fontId="2" fillId="0" borderId="16" xfId="0" applyFont="1" applyBorder="1" applyAlignment="1">
      <alignment horizontal="center" vertical="center" textRotation="255" wrapText="1"/>
    </xf>
    <xf numFmtId="0" fontId="25" fillId="0" borderId="23" xfId="11" applyFont="1" applyFill="1" applyBorder="1" applyAlignment="1">
      <alignment horizontal="center" vertical="center" wrapText="1" shrinkToFit="1"/>
    </xf>
    <xf numFmtId="0" fontId="2" fillId="0" borderId="22" xfId="0" applyFont="1" applyBorder="1" applyAlignment="1">
      <alignment horizontal="center" vertical="center" wrapText="1" shrinkToFit="1"/>
    </xf>
    <xf numFmtId="0" fontId="25" fillId="0" borderId="29" xfId="11" applyFont="1" applyFill="1" applyBorder="1" applyAlignment="1">
      <alignment horizontal="center" vertical="center" shrinkToFit="1"/>
    </xf>
    <xf numFmtId="0" fontId="25" fillId="0" borderId="29" xfId="11" applyFont="1" applyFill="1" applyBorder="1" applyAlignment="1">
      <alignment horizontal="left" vertical="center"/>
    </xf>
    <xf numFmtId="0" fontId="21" fillId="0" borderId="29" xfId="11" applyFont="1" applyFill="1" applyBorder="1" applyAlignment="1">
      <alignment horizontal="right" vertical="center"/>
    </xf>
    <xf numFmtId="0" fontId="21" fillId="0" borderId="29" xfId="11" applyFont="1" applyFill="1" applyBorder="1" applyAlignment="1">
      <alignment vertical="center"/>
    </xf>
    <xf numFmtId="38" fontId="14" fillId="2" borderId="51" xfId="16" applyFont="1" applyFill="1" applyBorder="1" applyAlignment="1">
      <alignment horizontal="right" vertical="center" shrinkToFit="1"/>
    </xf>
    <xf numFmtId="38" fontId="14" fillId="2" borderId="60" xfId="16" applyFont="1" applyFill="1" applyBorder="1" applyAlignment="1">
      <alignment horizontal="right" vertical="center" shrinkToFit="1"/>
    </xf>
    <xf numFmtId="38" fontId="14" fillId="2" borderId="62" xfId="16" applyFont="1" applyFill="1" applyBorder="1" applyAlignment="1">
      <alignment horizontal="right" vertical="center" shrinkToFit="1"/>
    </xf>
    <xf numFmtId="38" fontId="14" fillId="2" borderId="61" xfId="16" applyFont="1" applyFill="1" applyBorder="1" applyAlignment="1">
      <alignment horizontal="right" vertical="center" shrinkToFit="1"/>
    </xf>
    <xf numFmtId="38" fontId="14" fillId="2" borderId="25" xfId="16" applyFont="1" applyFill="1" applyBorder="1" applyAlignment="1">
      <alignment horizontal="right" vertical="center" shrinkToFit="1"/>
    </xf>
    <xf numFmtId="38" fontId="14" fillId="2" borderId="8" xfId="16" applyFont="1" applyFill="1" applyBorder="1" applyAlignment="1">
      <alignment horizontal="right" vertical="center" shrinkToFit="1"/>
    </xf>
    <xf numFmtId="38" fontId="14" fillId="2" borderId="15" xfId="16" applyFont="1" applyFill="1" applyBorder="1" applyAlignment="1">
      <alignment horizontal="right" vertical="center" shrinkToFit="1"/>
    </xf>
    <xf numFmtId="0" fontId="24" fillId="2" borderId="51" xfId="11" applyFont="1" applyFill="1" applyBorder="1" applyAlignment="1">
      <alignment horizontal="center" vertical="center"/>
    </xf>
    <xf numFmtId="40" fontId="24" fillId="2" borderId="61" xfId="16" applyNumberFormat="1" applyFont="1" applyFill="1" applyBorder="1" applyAlignment="1">
      <alignment horizontal="center" vertical="center" shrinkToFit="1"/>
    </xf>
    <xf numFmtId="40" fontId="24" fillId="2" borderId="51" xfId="16" applyNumberFormat="1" applyFont="1" applyFill="1" applyBorder="1" applyAlignment="1">
      <alignment horizontal="center" vertical="center" shrinkToFit="1"/>
    </xf>
    <xf numFmtId="40" fontId="24" fillId="2" borderId="68" xfId="16" applyNumberFormat="1" applyFont="1" applyFill="1" applyBorder="1" applyAlignment="1">
      <alignment horizontal="center" vertical="center" shrinkToFit="1"/>
    </xf>
    <xf numFmtId="40" fontId="24" fillId="2" borderId="62" xfId="16" applyNumberFormat="1" applyFont="1" applyFill="1" applyBorder="1" applyAlignment="1">
      <alignment horizontal="center" vertical="center" shrinkToFit="1"/>
    </xf>
    <xf numFmtId="0" fontId="14" fillId="2" borderId="0" xfId="11" applyFont="1" applyFill="1" applyAlignment="1">
      <alignment horizontal="right" vertical="center"/>
    </xf>
    <xf numFmtId="0" fontId="14" fillId="0" borderId="0" xfId="11" applyFont="1" applyFill="1" applyAlignment="1">
      <alignment vertical="center"/>
    </xf>
    <xf numFmtId="0" fontId="25" fillId="0" borderId="0" xfId="11" applyFont="1" applyFill="1" applyBorder="1" applyAlignment="1">
      <alignment horizontal="center" vertical="center" shrinkToFit="1"/>
    </xf>
    <xf numFmtId="0" fontId="25" fillId="0" borderId="0" xfId="11" applyFont="1" applyFill="1" applyBorder="1" applyAlignment="1">
      <alignment horizontal="left" vertical="center"/>
    </xf>
    <xf numFmtId="0" fontId="21" fillId="0" borderId="15" xfId="11" applyFont="1" applyFill="1" applyBorder="1" applyAlignment="1">
      <alignment horizontal="center" vertical="center"/>
    </xf>
    <xf numFmtId="38" fontId="21" fillId="2" borderId="16" xfId="16" applyFont="1" applyFill="1" applyBorder="1" applyAlignment="1">
      <alignment horizontal="right" vertical="center" shrinkToFit="1"/>
    </xf>
    <xf numFmtId="38" fontId="21" fillId="2" borderId="13" xfId="16" applyFont="1" applyFill="1" applyBorder="1" applyAlignment="1">
      <alignment horizontal="right" vertical="center" shrinkToFit="1"/>
    </xf>
    <xf numFmtId="0" fontId="21" fillId="2" borderId="14" xfId="11" applyFont="1" applyFill="1" applyBorder="1" applyAlignment="1">
      <alignment horizontal="center" vertical="center" wrapText="1"/>
    </xf>
    <xf numFmtId="0" fontId="21" fillId="2" borderId="17" xfId="11" applyFont="1" applyFill="1" applyBorder="1" applyAlignment="1">
      <alignment horizontal="center" vertical="center" wrapText="1"/>
    </xf>
    <xf numFmtId="38" fontId="21" fillId="2" borderId="14" xfId="16" applyFont="1" applyFill="1" applyBorder="1" applyAlignment="1">
      <alignment horizontal="right" vertical="center" shrinkToFit="1"/>
    </xf>
    <xf numFmtId="38" fontId="21" fillId="2" borderId="17" xfId="16" applyFont="1" applyFill="1" applyBorder="1" applyAlignment="1">
      <alignment horizontal="right" vertical="center" shrinkToFit="1"/>
    </xf>
    <xf numFmtId="38" fontId="21" fillId="2" borderId="24" xfId="16" applyFont="1" applyFill="1" applyBorder="1" applyAlignment="1">
      <alignment horizontal="right" vertical="center" shrinkToFit="1"/>
    </xf>
    <xf numFmtId="38" fontId="21" fillId="2" borderId="14" xfId="11" applyNumberFormat="1" applyFont="1" applyFill="1" applyBorder="1" applyAlignment="1">
      <alignment horizontal="right" vertical="center" shrinkToFit="1"/>
    </xf>
    <xf numFmtId="38" fontId="21" fillId="2" borderId="17" xfId="11" applyNumberFormat="1" applyFont="1" applyFill="1" applyBorder="1" applyAlignment="1">
      <alignment horizontal="right" vertical="center" shrinkToFit="1"/>
    </xf>
    <xf numFmtId="0" fontId="21" fillId="2" borderId="52" xfId="11" applyFont="1" applyFill="1" applyBorder="1" applyAlignment="1">
      <alignment horizontal="center" vertical="center" wrapText="1"/>
    </xf>
    <xf numFmtId="0" fontId="21" fillId="2" borderId="54" xfId="11" applyFont="1" applyFill="1" applyBorder="1" applyAlignment="1">
      <alignment horizontal="center" vertical="center" wrapText="1"/>
    </xf>
    <xf numFmtId="38" fontId="21" fillId="2" borderId="52" xfId="11" applyNumberFormat="1" applyFont="1" applyFill="1" applyBorder="1" applyAlignment="1">
      <alignment horizontal="right" vertical="center" shrinkToFit="1"/>
    </xf>
    <xf numFmtId="38" fontId="21" fillId="2" borderId="54" xfId="11" applyNumberFormat="1" applyFont="1" applyFill="1" applyBorder="1" applyAlignment="1">
      <alignment horizontal="right" vertical="center" shrinkToFit="1"/>
    </xf>
    <xf numFmtId="38" fontId="21" fillId="2" borderId="51" xfId="16" applyFont="1" applyFill="1" applyBorder="1" applyAlignment="1">
      <alignment horizontal="right" vertical="center" shrinkToFit="1"/>
    </xf>
    <xf numFmtId="0" fontId="21" fillId="2" borderId="48" xfId="11" applyFont="1" applyFill="1" applyBorder="1" applyAlignment="1">
      <alignment horizontal="center" vertical="center" wrapText="1"/>
    </xf>
    <xf numFmtId="0" fontId="21" fillId="2" borderId="66" xfId="11" applyFont="1" applyFill="1" applyBorder="1" applyAlignment="1">
      <alignment horizontal="center" vertical="center" wrapText="1"/>
    </xf>
    <xf numFmtId="38" fontId="21" fillId="2" borderId="48" xfId="16" applyFont="1" applyFill="1" applyBorder="1" applyAlignment="1">
      <alignment horizontal="right" vertical="center" shrinkToFit="1"/>
    </xf>
    <xf numFmtId="38" fontId="21" fillId="2" borderId="66" xfId="16" applyFont="1" applyFill="1" applyBorder="1" applyAlignment="1">
      <alignment horizontal="right" vertical="center" shrinkToFit="1"/>
    </xf>
    <xf numFmtId="38" fontId="21" fillId="2" borderId="60" xfId="16" applyFont="1" applyFill="1" applyBorder="1" applyAlignment="1">
      <alignment horizontal="right" vertical="center" shrinkToFit="1"/>
    </xf>
    <xf numFmtId="38" fontId="21" fillId="2" borderId="48" xfId="11" applyNumberFormat="1" applyFont="1" applyFill="1" applyBorder="1" applyAlignment="1">
      <alignment horizontal="right" vertical="center" shrinkToFit="1"/>
    </xf>
    <xf numFmtId="38" fontId="21" fillId="2" borderId="66" xfId="11" applyNumberFormat="1" applyFont="1" applyFill="1" applyBorder="1" applyAlignment="1">
      <alignment horizontal="right" vertical="center" shrinkToFit="1"/>
    </xf>
    <xf numFmtId="38" fontId="21" fillId="2" borderId="52" xfId="16" applyFont="1" applyFill="1" applyBorder="1" applyAlignment="1">
      <alignment horizontal="right" vertical="center" shrinkToFit="1"/>
    </xf>
    <xf numFmtId="38" fontId="21" fillId="2" borderId="54" xfId="16" applyFont="1" applyFill="1" applyBorder="1" applyAlignment="1">
      <alignment horizontal="right" vertical="center" shrinkToFit="1"/>
    </xf>
    <xf numFmtId="38" fontId="21" fillId="2" borderId="73" xfId="16" applyFont="1" applyFill="1" applyBorder="1" applyAlignment="1">
      <alignment horizontal="right" vertical="center" shrinkToFit="1"/>
    </xf>
    <xf numFmtId="38" fontId="21" fillId="2" borderId="84" xfId="16" applyFont="1" applyFill="1" applyBorder="1" applyAlignment="1">
      <alignment horizontal="right" vertical="center" shrinkToFit="1"/>
    </xf>
    <xf numFmtId="38" fontId="21" fillId="2" borderId="62" xfId="16" applyFont="1" applyFill="1" applyBorder="1" applyAlignment="1">
      <alignment horizontal="right" vertical="center" shrinkToFit="1"/>
    </xf>
    <xf numFmtId="38" fontId="14" fillId="2" borderId="51" xfId="16" applyFont="1" applyFill="1" applyBorder="1" applyAlignment="1">
      <alignment horizontal="right" vertical="center" shrinkToFit="1"/>
    </xf>
    <xf numFmtId="38" fontId="14" fillId="2" borderId="74" xfId="16" applyFont="1" applyFill="1" applyBorder="1" applyAlignment="1">
      <alignment horizontal="right" vertical="center" shrinkToFit="1"/>
    </xf>
    <xf numFmtId="38" fontId="14" fillId="2" borderId="62" xfId="16" applyFont="1" applyFill="1" applyBorder="1" applyAlignment="1">
      <alignment horizontal="right" vertical="center" shrinkToFit="1"/>
    </xf>
    <xf numFmtId="38" fontId="14" fillId="2" borderId="33" xfId="16" applyFont="1" applyFill="1" applyBorder="1" applyAlignment="1">
      <alignment horizontal="right" vertical="center" shrinkToFit="1"/>
    </xf>
    <xf numFmtId="38" fontId="14" fillId="2" borderId="73" xfId="16" applyFont="1" applyFill="1" applyBorder="1" applyAlignment="1">
      <alignment horizontal="right" vertical="center" shrinkToFit="1"/>
    </xf>
    <xf numFmtId="38" fontId="14" fillId="2" borderId="35" xfId="16" applyFont="1" applyFill="1" applyBorder="1" applyAlignment="1">
      <alignment horizontal="right" vertical="center" shrinkToFit="1"/>
    </xf>
    <xf numFmtId="38" fontId="14" fillId="2" borderId="85" xfId="16" applyFont="1" applyFill="1" applyBorder="1" applyAlignment="1">
      <alignment horizontal="right" vertical="center" shrinkToFit="1"/>
    </xf>
    <xf numFmtId="38" fontId="14" fillId="2" borderId="52" xfId="16" applyFont="1" applyFill="1" applyBorder="1" applyAlignment="1">
      <alignment horizontal="right" vertical="center" shrinkToFit="1"/>
    </xf>
    <xf numFmtId="38" fontId="14" fillId="2" borderId="42" xfId="16" applyFont="1" applyFill="1" applyBorder="1" applyAlignment="1">
      <alignment vertical="center" shrinkToFit="1"/>
    </xf>
    <xf numFmtId="0" fontId="14" fillId="0" borderId="28"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53"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68" xfId="0" applyFont="1" applyFill="1" applyBorder="1" applyAlignment="1">
      <alignment horizontal="center" vertical="center" wrapText="1" shrinkToFit="1"/>
    </xf>
    <xf numFmtId="0" fontId="14" fillId="0" borderId="24" xfId="0" applyFont="1" applyFill="1" applyBorder="1" applyAlignment="1">
      <alignment horizontal="center" vertical="center" wrapText="1" shrinkToFit="1"/>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81" xfId="0" applyFont="1" applyFill="1" applyBorder="1" applyAlignment="1">
      <alignment horizontal="center" vertical="center"/>
    </xf>
    <xf numFmtId="38" fontId="14" fillId="2" borderId="87" xfId="16" applyFont="1" applyFill="1" applyBorder="1" applyAlignment="1">
      <alignment vertical="center" shrinkToFit="1"/>
    </xf>
    <xf numFmtId="0" fontId="0" fillId="0" borderId="42" xfId="0" applyBorder="1" applyAlignment="1">
      <alignment vertical="center" shrinkToFit="1"/>
    </xf>
    <xf numFmtId="38" fontId="14" fillId="2" borderId="9" xfId="16" applyFont="1" applyFill="1" applyBorder="1" applyAlignment="1">
      <alignment vertical="center" shrinkToFit="1"/>
    </xf>
    <xf numFmtId="0" fontId="0" fillId="0" borderId="7" xfId="0" applyBorder="1" applyAlignment="1">
      <alignment vertical="center" shrinkToFit="1"/>
    </xf>
    <xf numFmtId="180" fontId="14" fillId="2" borderId="21" xfId="16" applyNumberFormat="1" applyFont="1" applyFill="1" applyBorder="1" applyAlignment="1">
      <alignment vertical="center" shrinkToFit="1"/>
    </xf>
    <xf numFmtId="0" fontId="0" fillId="0" borderId="11" xfId="0" applyBorder="1" applyAlignment="1">
      <alignment vertical="center" shrinkToFit="1"/>
    </xf>
    <xf numFmtId="0" fontId="14" fillId="3" borderId="8" xfId="0" applyFont="1" applyFill="1" applyBorder="1" applyAlignment="1">
      <alignment vertical="center" shrinkToFit="1"/>
    </xf>
    <xf numFmtId="0" fontId="14" fillId="3" borderId="7" xfId="0" applyFont="1" applyFill="1" applyBorder="1" applyAlignment="1">
      <alignment vertical="center" shrinkToFit="1"/>
    </xf>
    <xf numFmtId="0" fontId="14" fillId="0" borderId="40" xfId="0" applyFont="1" applyFill="1" applyBorder="1" applyAlignment="1">
      <alignment horizontal="center" vertical="center" textRotation="255"/>
    </xf>
    <xf numFmtId="0" fontId="14" fillId="0" borderId="16" xfId="0" applyFont="1" applyFill="1" applyBorder="1" applyAlignment="1">
      <alignment horizontal="center" vertical="center" textRotation="255"/>
    </xf>
    <xf numFmtId="0" fontId="14" fillId="0" borderId="23" xfId="0" applyFont="1" applyFill="1" applyBorder="1" applyAlignment="1">
      <alignment horizontal="center" vertical="center" textRotation="255"/>
    </xf>
    <xf numFmtId="0" fontId="14" fillId="3" borderId="15" xfId="0" applyFont="1" applyFill="1" applyBorder="1" applyAlignment="1">
      <alignment vertical="center" shrinkToFit="1"/>
    </xf>
    <xf numFmtId="0" fontId="14" fillId="3" borderId="14" xfId="0" applyFont="1" applyFill="1" applyBorder="1" applyAlignment="1">
      <alignment vertical="center" shrinkToFit="1"/>
    </xf>
    <xf numFmtId="0" fontId="14" fillId="0" borderId="13" xfId="0" applyFont="1" applyFill="1" applyBorder="1" applyAlignment="1">
      <alignment horizontal="center" vertical="center" textRotation="255"/>
    </xf>
    <xf numFmtId="0" fontId="14" fillId="0" borderId="6" xfId="0" applyFont="1" applyFill="1" applyBorder="1" applyAlignment="1">
      <alignment horizontal="center" vertical="center" textRotation="255"/>
    </xf>
    <xf numFmtId="0" fontId="14" fillId="0" borderId="2" xfId="0" applyFont="1" applyFill="1" applyBorder="1" applyAlignment="1">
      <alignment horizontal="center" vertical="center" textRotation="255"/>
    </xf>
    <xf numFmtId="0" fontId="14" fillId="3" borderId="4" xfId="0" applyFont="1" applyFill="1" applyBorder="1" applyAlignment="1">
      <alignment vertical="center" shrinkToFit="1"/>
    </xf>
    <xf numFmtId="0" fontId="14" fillId="3" borderId="3" xfId="0" applyFont="1" applyFill="1" applyBorder="1" applyAlignment="1">
      <alignment vertical="center" shrinkToFit="1"/>
    </xf>
    <xf numFmtId="0" fontId="0" fillId="0" borderId="14" xfId="0" applyBorder="1" applyAlignment="1">
      <alignment vertical="center" shrinkToFit="1"/>
    </xf>
    <xf numFmtId="0" fontId="14" fillId="3" borderId="31" xfId="0" applyFont="1" applyFill="1" applyBorder="1" applyAlignment="1">
      <alignment vertical="center" shrinkToFit="1"/>
    </xf>
    <xf numFmtId="0" fontId="14" fillId="3" borderId="42" xfId="0" applyFont="1" applyFill="1" applyBorder="1" applyAlignment="1">
      <alignment vertical="center" shrinkToFit="1"/>
    </xf>
    <xf numFmtId="0" fontId="15" fillId="0" borderId="22" xfId="0" applyFont="1" applyFill="1" applyBorder="1" applyAlignment="1">
      <alignment horizontal="center" vertical="center" wrapText="1"/>
    </xf>
    <xf numFmtId="0" fontId="14" fillId="0" borderId="22" xfId="0" applyFont="1" applyFill="1" applyBorder="1" applyAlignment="1">
      <alignment horizontal="center" vertical="center" textRotation="255"/>
    </xf>
    <xf numFmtId="0" fontId="0" fillId="0" borderId="22" xfId="0" applyBorder="1" applyAlignment="1">
      <alignment horizontal="center" vertical="center" textRotation="255"/>
    </xf>
    <xf numFmtId="0" fontId="14" fillId="0" borderId="22" xfId="0" applyFont="1" applyFill="1" applyBorder="1" applyAlignment="1">
      <alignment horizontal="center" vertical="center" textRotation="255" wrapText="1"/>
    </xf>
    <xf numFmtId="0" fontId="15" fillId="0" borderId="22" xfId="0" applyFont="1" applyFill="1" applyBorder="1" applyAlignment="1">
      <alignment horizontal="center" vertical="center"/>
    </xf>
    <xf numFmtId="0" fontId="17" fillId="0" borderId="22" xfId="0" applyFont="1" applyBorder="1" applyAlignment="1">
      <alignment horizontal="center" vertical="center"/>
    </xf>
    <xf numFmtId="0" fontId="0" fillId="0" borderId="16" xfId="0" applyBorder="1" applyAlignment="1">
      <alignment horizontal="center" vertical="center" textRotation="255"/>
    </xf>
    <xf numFmtId="0" fontId="17" fillId="0" borderId="22" xfId="0" applyFont="1" applyBorder="1" applyAlignment="1">
      <alignment horizontal="center" vertical="center" wrapText="1"/>
    </xf>
    <xf numFmtId="0" fontId="14" fillId="0" borderId="1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applyFont="1" applyFill="1" applyBorder="1" applyAlignment="1">
      <alignment horizontal="center" vertical="center"/>
    </xf>
    <xf numFmtId="0" fontId="15" fillId="0" borderId="13" xfId="0" applyFont="1" applyFill="1" applyBorder="1" applyAlignment="1">
      <alignment horizontal="center" vertical="center"/>
    </xf>
    <xf numFmtId="0" fontId="17" fillId="0" borderId="6" xfId="0" applyFont="1" applyBorder="1" applyAlignment="1">
      <alignment horizontal="center" vertical="center"/>
    </xf>
    <xf numFmtId="0" fontId="17" fillId="0" borderId="2" xfId="0" applyFont="1" applyBorder="1" applyAlignment="1">
      <alignment horizontal="center" vertical="center"/>
    </xf>
    <xf numFmtId="38" fontId="14" fillId="2" borderId="49" xfId="16" applyFont="1" applyFill="1" applyBorder="1" applyAlignment="1">
      <alignment vertical="center" shrinkToFit="1"/>
    </xf>
    <xf numFmtId="180" fontId="14" fillId="2" borderId="5" xfId="16" applyNumberFormat="1" applyFont="1" applyFill="1" applyBorder="1" applyAlignment="1">
      <alignment vertical="center" shrinkToFit="1"/>
    </xf>
    <xf numFmtId="0" fontId="0" fillId="0" borderId="3" xfId="0" applyBorder="1" applyAlignment="1">
      <alignment vertical="center" shrinkToFit="1"/>
    </xf>
    <xf numFmtId="0" fontId="14" fillId="0" borderId="23" xfId="0" applyFont="1" applyFill="1" applyBorder="1" applyAlignment="1">
      <alignment horizontal="center" vertical="center" wrapText="1" shrinkToFit="1"/>
    </xf>
    <xf numFmtId="0" fontId="0" fillId="0" borderId="16" xfId="0" applyBorder="1" applyAlignment="1">
      <alignment horizontal="center" vertical="center" shrinkToFit="1"/>
    </xf>
    <xf numFmtId="0" fontId="14" fillId="0" borderId="54"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77" xfId="0" applyFont="1" applyFill="1" applyBorder="1" applyAlignment="1">
      <alignment horizontal="center" vertical="center" wrapText="1" shrinkToFit="1"/>
    </xf>
    <xf numFmtId="0" fontId="14" fillId="0" borderId="54"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2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23"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4" fillId="0" borderId="26"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14" fillId="0" borderId="26"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14" fillId="0" borderId="28"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7" xfId="0"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4" fillId="0" borderId="16" xfId="0" applyFont="1" applyFill="1" applyBorder="1" applyAlignment="1">
      <alignment horizontal="center" vertical="center" wrapText="1" shrinkToFit="1"/>
    </xf>
    <xf numFmtId="0" fontId="14" fillId="0" borderId="16" xfId="0" applyFont="1" applyFill="1" applyBorder="1" applyAlignment="1">
      <alignment horizontal="center" vertical="center"/>
    </xf>
    <xf numFmtId="38" fontId="14" fillId="2" borderId="42" xfId="16" applyFont="1" applyFill="1" applyBorder="1" applyAlignment="1">
      <alignment vertical="center" shrinkToFit="1"/>
    </xf>
    <xf numFmtId="38" fontId="14" fillId="2" borderId="19" xfId="16" applyFont="1" applyFill="1" applyBorder="1" applyAlignment="1">
      <alignment vertical="center" shrinkToFit="1"/>
    </xf>
    <xf numFmtId="0" fontId="0" fillId="0" borderId="17" xfId="0" applyBorder="1" applyAlignment="1">
      <alignment vertical="center" shrinkToFit="1"/>
    </xf>
    <xf numFmtId="0" fontId="14" fillId="0" borderId="29" xfId="0" applyFont="1" applyFill="1" applyBorder="1" applyAlignment="1">
      <alignment horizontal="center" vertical="center" wrapText="1" shrinkToFit="1"/>
    </xf>
    <xf numFmtId="0" fontId="14" fillId="0" borderId="27"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14" fillId="0" borderId="17" xfId="0" applyFont="1" applyFill="1" applyBorder="1" applyAlignment="1">
      <alignment horizontal="center" vertical="center" wrapText="1" shrinkToFit="1"/>
    </xf>
    <xf numFmtId="0" fontId="21" fillId="0" borderId="13" xfId="11" applyFont="1" applyFill="1" applyBorder="1" applyAlignment="1">
      <alignment horizontal="center" vertical="center" wrapText="1"/>
    </xf>
    <xf numFmtId="0" fontId="21" fillId="0" borderId="6" xfId="11" applyFont="1" applyFill="1" applyBorder="1" applyAlignment="1">
      <alignment horizontal="center" vertical="center"/>
    </xf>
    <xf numFmtId="0" fontId="21" fillId="0" borderId="2" xfId="11" applyFont="1" applyFill="1" applyBorder="1" applyAlignment="1">
      <alignment horizontal="center" vertical="center"/>
    </xf>
    <xf numFmtId="0" fontId="21" fillId="0" borderId="6" xfId="11" applyFont="1" applyFill="1" applyBorder="1" applyAlignment="1">
      <alignment horizontal="center" vertical="center" wrapText="1"/>
    </xf>
    <xf numFmtId="0" fontId="21" fillId="0" borderId="2" xfId="11" applyFont="1" applyFill="1" applyBorder="1" applyAlignment="1">
      <alignment horizontal="center" vertical="center" wrapText="1"/>
    </xf>
    <xf numFmtId="0" fontId="18" fillId="0" borderId="19" xfId="11" applyFont="1" applyFill="1" applyBorder="1" applyAlignment="1">
      <alignment horizontal="center" vertical="center"/>
    </xf>
    <xf numFmtId="0" fontId="21" fillId="0" borderId="26" xfId="11" applyFont="1" applyFill="1" applyBorder="1" applyAlignment="1">
      <alignment horizontal="center" vertical="center" wrapText="1"/>
    </xf>
    <xf numFmtId="0" fontId="21" fillId="0" borderId="24" xfId="11" applyFont="1" applyFill="1" applyBorder="1" applyAlignment="1">
      <alignment horizontal="center" vertical="center" wrapText="1"/>
    </xf>
    <xf numFmtId="0" fontId="21" fillId="0" borderId="28" xfId="11" applyFont="1" applyFill="1" applyBorder="1" applyAlignment="1">
      <alignment horizontal="center" vertical="center" wrapText="1"/>
    </xf>
    <xf numFmtId="0" fontId="21" fillId="0" borderId="27" xfId="11" applyFont="1" applyFill="1" applyBorder="1" applyAlignment="1">
      <alignment horizontal="center" vertical="center" wrapText="1"/>
    </xf>
    <xf numFmtId="0" fontId="21" fillId="0" borderId="1" xfId="11" applyFont="1" applyFill="1" applyBorder="1" applyAlignment="1">
      <alignment horizontal="center" vertical="center" wrapText="1"/>
    </xf>
    <xf numFmtId="0" fontId="21" fillId="0" borderId="20" xfId="11" applyFont="1" applyFill="1" applyBorder="1" applyAlignment="1">
      <alignment horizontal="center" vertical="center" wrapText="1"/>
    </xf>
    <xf numFmtId="0" fontId="21" fillId="0" borderId="18" xfId="11" applyFont="1" applyFill="1" applyBorder="1" applyAlignment="1">
      <alignment horizontal="center" vertical="center" wrapText="1"/>
    </xf>
    <xf numFmtId="0" fontId="21" fillId="0" borderId="17" xfId="11" applyFont="1" applyFill="1" applyBorder="1" applyAlignment="1">
      <alignment horizontal="center" vertical="center" wrapText="1"/>
    </xf>
    <xf numFmtId="0" fontId="14" fillId="0" borderId="90" xfId="0" applyFont="1" applyFill="1" applyBorder="1" applyAlignment="1">
      <alignment horizontal="center" vertical="center" wrapText="1" shrinkToFit="1"/>
    </xf>
    <xf numFmtId="0" fontId="14" fillId="0" borderId="91" xfId="0" applyFont="1" applyFill="1" applyBorder="1" applyAlignment="1">
      <alignment horizontal="center" vertical="center" wrapText="1" shrinkToFit="1"/>
    </xf>
    <xf numFmtId="0" fontId="14" fillId="0" borderId="94" xfId="0" applyFont="1" applyFill="1" applyBorder="1" applyAlignment="1">
      <alignment horizontal="center" vertical="center" wrapText="1" shrinkToFit="1"/>
    </xf>
    <xf numFmtId="0" fontId="14" fillId="0" borderId="20" xfId="0" applyFont="1" applyFill="1" applyBorder="1" applyAlignment="1">
      <alignment horizontal="center" vertical="center" wrapText="1" shrinkToFit="1"/>
    </xf>
    <xf numFmtId="0" fontId="14" fillId="0" borderId="97" xfId="0" applyFont="1" applyFill="1" applyBorder="1" applyAlignment="1">
      <alignment horizontal="center" vertical="center" wrapText="1" shrinkToFit="1"/>
    </xf>
    <xf numFmtId="0" fontId="14" fillId="0" borderId="37" xfId="0" applyFont="1" applyFill="1" applyBorder="1" applyAlignment="1">
      <alignment horizontal="center" vertical="center" wrapText="1" shrinkToFit="1"/>
    </xf>
    <xf numFmtId="0" fontId="14" fillId="0" borderId="99" xfId="0" applyFont="1" applyFill="1" applyBorder="1" applyAlignment="1">
      <alignment horizontal="center" vertical="center" textRotation="255"/>
    </xf>
    <xf numFmtId="0" fontId="14" fillId="0" borderId="105" xfId="0" applyFont="1" applyFill="1" applyBorder="1" applyAlignment="1">
      <alignment horizontal="center" vertical="center" textRotation="255"/>
    </xf>
    <xf numFmtId="0" fontId="14" fillId="2" borderId="31" xfId="0" applyFont="1" applyFill="1" applyBorder="1" applyAlignment="1">
      <alignment vertical="center" shrinkToFit="1"/>
    </xf>
    <xf numFmtId="0" fontId="14" fillId="2" borderId="42" xfId="0" applyFont="1" applyFill="1" applyBorder="1" applyAlignment="1">
      <alignment vertical="center" shrinkToFit="1"/>
    </xf>
    <xf numFmtId="0" fontId="14" fillId="0" borderId="106" xfId="0" applyFont="1" applyFill="1" applyBorder="1" applyAlignment="1">
      <alignment horizontal="center" vertical="center"/>
    </xf>
    <xf numFmtId="0" fontId="14" fillId="0" borderId="105" xfId="0" applyFont="1" applyFill="1" applyBorder="1" applyAlignment="1">
      <alignment horizontal="center" vertical="center"/>
    </xf>
    <xf numFmtId="0" fontId="14" fillId="0" borderId="93" xfId="0" applyFont="1" applyFill="1"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14" fillId="0" borderId="111" xfId="0" applyFont="1" applyFill="1" applyBorder="1" applyAlignment="1">
      <alignment horizontal="center" vertical="center"/>
    </xf>
    <xf numFmtId="0" fontId="14" fillId="0" borderId="112" xfId="0" applyFont="1" applyFill="1" applyBorder="1" applyAlignment="1">
      <alignment horizontal="center" vertical="center"/>
    </xf>
    <xf numFmtId="0" fontId="14" fillId="2" borderId="8" xfId="0" applyFont="1" applyFill="1" applyBorder="1" applyAlignment="1">
      <alignment vertical="center" shrinkToFit="1"/>
    </xf>
    <xf numFmtId="0" fontId="14" fillId="2" borderId="7" xfId="0" applyFont="1" applyFill="1" applyBorder="1" applyAlignment="1">
      <alignment vertical="center" shrinkToFit="1"/>
    </xf>
    <xf numFmtId="0" fontId="14" fillId="0" borderId="62"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78" xfId="0" applyFont="1" applyFill="1" applyBorder="1" applyAlignment="1">
      <alignment horizontal="center" vertical="center" wrapText="1" shrinkToFit="1"/>
    </xf>
    <xf numFmtId="0" fontId="14" fillId="0" borderId="81" xfId="0" applyFont="1" applyFill="1" applyBorder="1" applyAlignment="1">
      <alignment horizontal="center" vertical="center" shrinkToFit="1"/>
    </xf>
    <xf numFmtId="0" fontId="0" fillId="0" borderId="24" xfId="0" applyBorder="1" applyAlignment="1">
      <alignment horizontal="center" vertical="center"/>
    </xf>
    <xf numFmtId="0" fontId="15" fillId="0" borderId="16" xfId="0" applyFont="1" applyFill="1" applyBorder="1" applyAlignment="1">
      <alignment horizontal="center" vertical="center"/>
    </xf>
    <xf numFmtId="0" fontId="14" fillId="0" borderId="91" xfId="0" applyFont="1" applyFill="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9" fillId="0" borderId="92" xfId="0" applyFont="1" applyBorder="1" applyAlignment="1">
      <alignment horizontal="center" vertical="center"/>
    </xf>
    <xf numFmtId="0" fontId="9" fillId="0" borderId="40" xfId="0" applyFont="1" applyBorder="1" applyAlignment="1">
      <alignment horizontal="center" vertical="center"/>
    </xf>
    <xf numFmtId="0" fontId="9" fillId="0" borderId="16" xfId="0" applyFont="1" applyBorder="1" applyAlignment="1">
      <alignment horizontal="center" vertical="center"/>
    </xf>
    <xf numFmtId="0" fontId="15" fillId="0" borderId="92" xfId="0" applyFont="1" applyFill="1" applyBorder="1" applyAlignment="1">
      <alignment horizontal="center" vertical="center" wrapText="1"/>
    </xf>
    <xf numFmtId="0" fontId="0" fillId="0" borderId="40" xfId="0" applyBorder="1" applyAlignment="1">
      <alignment horizontal="center" vertical="center"/>
    </xf>
    <xf numFmtId="0" fontId="0" fillId="0" borderId="16" xfId="0" applyBorder="1" applyAlignment="1">
      <alignment horizontal="center" vertical="center"/>
    </xf>
    <xf numFmtId="0" fontId="14" fillId="0" borderId="117" xfId="0" applyFont="1" applyFill="1" applyBorder="1" applyAlignment="1">
      <alignment horizontal="center" vertical="center" wrapText="1"/>
    </xf>
    <xf numFmtId="0" fontId="14" fillId="0" borderId="96" xfId="0" applyFont="1" applyFill="1" applyBorder="1" applyAlignment="1">
      <alignment horizontal="center" vertical="center" wrapText="1"/>
    </xf>
    <xf numFmtId="0" fontId="14" fillId="0" borderId="92" xfId="0" applyFont="1" applyFill="1" applyBorder="1" applyAlignment="1">
      <alignment horizontal="center" vertical="center" wrapText="1" shrinkToFit="1"/>
    </xf>
    <xf numFmtId="0" fontId="14" fillId="0" borderId="40" xfId="0" applyFont="1" applyFill="1" applyBorder="1" applyAlignment="1">
      <alignment horizontal="center" vertical="center" wrapText="1" shrinkToFit="1"/>
    </xf>
    <xf numFmtId="0" fontId="14" fillId="0" borderId="113" xfId="0" applyFont="1" applyFill="1" applyBorder="1" applyAlignment="1">
      <alignment horizontal="center" vertical="center" shrinkToFit="1"/>
    </xf>
    <xf numFmtId="0" fontId="14" fillId="0" borderId="91" xfId="0" applyFont="1" applyFill="1" applyBorder="1" applyAlignment="1">
      <alignment horizontal="center" vertical="center" shrinkToFit="1"/>
    </xf>
    <xf numFmtId="0" fontId="14" fillId="2" borderId="4" xfId="0" applyFont="1" applyFill="1" applyBorder="1" applyAlignment="1">
      <alignment vertical="center" shrinkToFit="1"/>
    </xf>
    <xf numFmtId="0" fontId="14" fillId="2" borderId="3" xfId="0" applyFont="1" applyFill="1" applyBorder="1" applyAlignment="1">
      <alignment vertical="center" shrinkToFit="1"/>
    </xf>
    <xf numFmtId="0" fontId="14" fillId="2" borderId="15" xfId="0" applyFont="1" applyFill="1" applyBorder="1" applyAlignment="1">
      <alignment vertical="center" shrinkToFit="1"/>
    </xf>
    <xf numFmtId="0" fontId="14" fillId="2" borderId="14" xfId="0" applyFont="1" applyFill="1" applyBorder="1" applyAlignment="1">
      <alignment vertical="center" shrinkToFit="1"/>
    </xf>
    <xf numFmtId="0" fontId="14" fillId="0" borderId="114" xfId="0" applyFont="1" applyFill="1" applyBorder="1" applyAlignment="1">
      <alignment horizontal="center" vertical="center" shrinkToFit="1"/>
    </xf>
    <xf numFmtId="0" fontId="14" fillId="0" borderId="115" xfId="0" applyFont="1" applyFill="1" applyBorder="1" applyAlignment="1">
      <alignment horizontal="center" vertical="center" shrinkToFit="1"/>
    </xf>
    <xf numFmtId="0" fontId="14" fillId="0" borderId="116" xfId="0" applyFont="1" applyFill="1" applyBorder="1" applyAlignment="1">
      <alignment horizontal="center" vertical="center" shrinkToFit="1"/>
    </xf>
    <xf numFmtId="0" fontId="14" fillId="2" borderId="127" xfId="0" applyFont="1" applyFill="1" applyBorder="1" applyAlignment="1">
      <alignment vertical="center" shrinkToFit="1"/>
    </xf>
    <xf numFmtId="0" fontId="14" fillId="2" borderId="128" xfId="0" applyFont="1" applyFill="1" applyBorder="1" applyAlignment="1">
      <alignment vertical="center" shrinkToFit="1"/>
    </xf>
    <xf numFmtId="0" fontId="14" fillId="0" borderId="107" xfId="0" applyFont="1" applyFill="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14" fillId="0" borderId="106" xfId="0" applyFont="1" applyFill="1" applyBorder="1" applyAlignment="1">
      <alignment horizontal="center" vertical="center" textRotation="255"/>
    </xf>
    <xf numFmtId="0" fontId="14" fillId="0" borderId="16" xfId="0" applyFont="1" applyFill="1" applyBorder="1" applyAlignment="1">
      <alignment horizontal="center" vertical="center" textRotation="255" wrapText="1"/>
    </xf>
    <xf numFmtId="0" fontId="14" fillId="2" borderId="72" xfId="0" applyFont="1" applyFill="1" applyBorder="1" applyAlignment="1">
      <alignment vertical="center" shrinkToFit="1"/>
    </xf>
    <xf numFmtId="0" fontId="14" fillId="2" borderId="44" xfId="0" applyFont="1" applyFill="1" applyBorder="1" applyAlignment="1">
      <alignment vertical="center" shrinkToFit="1"/>
    </xf>
    <xf numFmtId="38" fontId="14" fillId="2" borderId="71" xfId="16" applyFont="1" applyFill="1" applyBorder="1" applyAlignment="1">
      <alignment horizontal="right" vertical="center"/>
    </xf>
    <xf numFmtId="38" fontId="14" fillId="2" borderId="74" xfId="16" applyFont="1" applyFill="1" applyBorder="1" applyAlignment="1">
      <alignment horizontal="right" vertical="center"/>
    </xf>
    <xf numFmtId="180" fontId="14" fillId="2" borderId="69" xfId="16" applyNumberFormat="1" applyFont="1" applyFill="1" applyBorder="1" applyAlignment="1">
      <alignment horizontal="right" vertical="center"/>
    </xf>
    <xf numFmtId="180" fontId="14" fillId="2" borderId="73" xfId="16" applyNumberFormat="1" applyFont="1" applyFill="1" applyBorder="1" applyAlignment="1">
      <alignment horizontal="right" vertical="center"/>
    </xf>
    <xf numFmtId="180" fontId="14" fillId="2" borderId="79" xfId="16" applyNumberFormat="1" applyFont="1" applyFill="1" applyBorder="1" applyAlignment="1">
      <alignment horizontal="right" vertical="center"/>
    </xf>
    <xf numFmtId="180" fontId="14" fillId="2" borderId="82" xfId="16" applyNumberFormat="1" applyFont="1" applyFill="1" applyBorder="1" applyAlignment="1">
      <alignment horizontal="right" vertical="center"/>
    </xf>
    <xf numFmtId="180" fontId="14" fillId="2" borderId="28" xfId="16" applyNumberFormat="1" applyFont="1" applyFill="1" applyBorder="1" applyAlignment="1">
      <alignment horizontal="right" vertical="center"/>
    </xf>
    <xf numFmtId="180" fontId="14" fillId="2" borderId="27" xfId="16" applyNumberFormat="1" applyFont="1" applyFill="1" applyBorder="1" applyAlignment="1">
      <alignment horizontal="right" vertical="center"/>
    </xf>
    <xf numFmtId="180" fontId="14" fillId="2" borderId="28" xfId="16" applyNumberFormat="1" applyFont="1" applyFill="1" applyBorder="1" applyAlignment="1">
      <alignment horizontal="right" vertical="center" shrinkToFit="1"/>
    </xf>
    <xf numFmtId="180" fontId="14" fillId="2" borderId="27" xfId="16" applyNumberFormat="1" applyFont="1" applyFill="1" applyBorder="1" applyAlignment="1">
      <alignment horizontal="right" vertical="center" shrinkToFit="1"/>
    </xf>
    <xf numFmtId="0" fontId="25" fillId="0" borderId="25" xfId="0" applyFont="1" applyBorder="1" applyAlignment="1">
      <alignment horizontal="center" vertical="center" wrapText="1"/>
    </xf>
    <xf numFmtId="0" fontId="25" fillId="0" borderId="24" xfId="0" applyFont="1" applyBorder="1" applyAlignment="1">
      <alignment horizontal="center" vertical="center" wrapText="1"/>
    </xf>
    <xf numFmtId="38" fontId="14" fillId="2" borderId="28" xfId="16" applyFont="1" applyFill="1" applyBorder="1" applyAlignment="1">
      <alignment horizontal="right" vertical="center"/>
    </xf>
    <xf numFmtId="38" fontId="14" fillId="2" borderId="82" xfId="16" applyFont="1" applyFill="1" applyBorder="1" applyAlignment="1">
      <alignment horizontal="right" vertical="center"/>
    </xf>
    <xf numFmtId="38" fontId="14" fillId="2" borderId="79" xfId="16" applyFont="1" applyFill="1" applyBorder="1" applyAlignment="1">
      <alignment horizontal="right" vertical="center"/>
    </xf>
    <xf numFmtId="38" fontId="14" fillId="2" borderId="27" xfId="16" applyFont="1" applyFill="1" applyBorder="1" applyAlignment="1">
      <alignment horizontal="right" vertical="center"/>
    </xf>
    <xf numFmtId="38" fontId="14" fillId="2" borderId="29" xfId="16" applyFont="1" applyFill="1" applyBorder="1" applyAlignment="1">
      <alignment horizontal="right" vertical="center"/>
    </xf>
    <xf numFmtId="38" fontId="14" fillId="2" borderId="28" xfId="16" applyFont="1" applyFill="1" applyBorder="1" applyAlignment="1">
      <alignment horizontal="right" vertical="center" shrinkToFit="1"/>
    </xf>
    <xf numFmtId="38" fontId="14" fillId="2" borderId="27" xfId="16" applyFont="1" applyFill="1" applyBorder="1" applyAlignment="1">
      <alignment horizontal="right" vertical="center" shrinkToFit="1"/>
    </xf>
    <xf numFmtId="180" fontId="14" fillId="2" borderId="29" xfId="16" applyNumberFormat="1" applyFont="1" applyFill="1" applyBorder="1" applyAlignment="1">
      <alignment horizontal="right" vertical="center"/>
    </xf>
    <xf numFmtId="38" fontId="14" fillId="2" borderId="1" xfId="16" applyFont="1" applyFill="1" applyBorder="1" applyAlignment="1">
      <alignment horizontal="right" vertical="center"/>
    </xf>
    <xf numFmtId="38" fontId="14" fillId="2" borderId="83" xfId="16" applyFont="1" applyFill="1" applyBorder="1" applyAlignment="1">
      <alignment horizontal="right" vertical="center"/>
    </xf>
    <xf numFmtId="38" fontId="14" fillId="2" borderId="0" xfId="16" applyFont="1" applyFill="1" applyBorder="1" applyAlignment="1">
      <alignment horizontal="right" vertical="center"/>
    </xf>
    <xf numFmtId="180" fontId="14" fillId="2" borderId="1" xfId="16" applyNumberFormat="1" applyFont="1" applyFill="1" applyBorder="1" applyAlignment="1">
      <alignment horizontal="right" vertical="center"/>
    </xf>
    <xf numFmtId="180" fontId="14" fillId="2" borderId="83" xfId="16" applyNumberFormat="1" applyFont="1" applyFill="1" applyBorder="1" applyAlignment="1">
      <alignment horizontal="right" vertical="center"/>
    </xf>
    <xf numFmtId="180" fontId="14" fillId="2" borderId="0" xfId="16" applyNumberFormat="1" applyFont="1" applyFill="1" applyBorder="1" applyAlignment="1">
      <alignment horizontal="right" vertical="center"/>
    </xf>
    <xf numFmtId="180" fontId="14" fillId="2" borderId="70" xfId="16" applyNumberFormat="1" applyFont="1" applyFill="1" applyBorder="1" applyAlignment="1">
      <alignment horizontal="right" vertical="center"/>
    </xf>
    <xf numFmtId="180" fontId="14" fillId="2" borderId="42" xfId="16" applyNumberFormat="1" applyFont="1" applyFill="1" applyBorder="1" applyAlignment="1">
      <alignment horizontal="right" vertical="center"/>
    </xf>
    <xf numFmtId="180" fontId="14" fillId="2" borderId="71" xfId="16" applyNumberFormat="1" applyFont="1" applyFill="1" applyBorder="1" applyAlignment="1">
      <alignment horizontal="right" vertical="center"/>
    </xf>
    <xf numFmtId="180" fontId="14" fillId="2" borderId="7" xfId="16" applyNumberFormat="1" applyFont="1" applyFill="1" applyBorder="1" applyAlignment="1">
      <alignment horizontal="right" vertical="center"/>
    </xf>
    <xf numFmtId="38" fontId="14" fillId="2" borderId="9" xfId="16" applyFont="1" applyFill="1" applyBorder="1" applyAlignment="1">
      <alignment horizontal="right" vertical="center"/>
    </xf>
    <xf numFmtId="180" fontId="14" fillId="2" borderId="8" xfId="16" applyNumberFormat="1" applyFont="1" applyFill="1" applyBorder="1" applyAlignment="1">
      <alignment horizontal="right" vertical="center"/>
    </xf>
    <xf numFmtId="180" fontId="14" fillId="2" borderId="74" xfId="16" applyNumberFormat="1" applyFont="1" applyFill="1" applyBorder="1" applyAlignment="1">
      <alignment horizontal="right" vertical="center"/>
    </xf>
    <xf numFmtId="38" fontId="14" fillId="2" borderId="1" xfId="16" applyFont="1" applyFill="1" applyBorder="1" applyAlignment="1">
      <alignment horizontal="right" vertical="center" shrinkToFit="1"/>
    </xf>
    <xf numFmtId="0" fontId="0" fillId="0" borderId="20" xfId="0" applyBorder="1" applyAlignment="1">
      <alignment horizontal="right" vertical="center" shrinkToFit="1"/>
    </xf>
    <xf numFmtId="38" fontId="14" fillId="2" borderId="45" xfId="16" applyFont="1" applyFill="1" applyBorder="1" applyAlignment="1">
      <alignment horizontal="right" vertical="center" shrinkToFit="1"/>
    </xf>
    <xf numFmtId="38" fontId="14" fillId="2" borderId="71" xfId="16" applyFont="1" applyFill="1" applyBorder="1" applyAlignment="1">
      <alignment horizontal="right" vertical="center" shrinkToFit="1"/>
    </xf>
    <xf numFmtId="38" fontId="14" fillId="2" borderId="33" xfId="16" applyFont="1" applyFill="1" applyBorder="1" applyAlignment="1">
      <alignment horizontal="right" vertical="center" shrinkToFit="1"/>
    </xf>
    <xf numFmtId="38" fontId="14" fillId="2" borderId="57" xfId="16" applyFont="1" applyFill="1" applyBorder="1" applyAlignment="1">
      <alignment horizontal="right" vertical="center" shrinkToFit="1"/>
    </xf>
    <xf numFmtId="38" fontId="14" fillId="2" borderId="51" xfId="16" applyFont="1" applyFill="1" applyBorder="1" applyAlignment="1">
      <alignment horizontal="right" vertical="center" shrinkToFit="1"/>
    </xf>
    <xf numFmtId="38" fontId="14" fillId="2" borderId="60" xfId="16" applyFont="1" applyFill="1" applyBorder="1" applyAlignment="1">
      <alignment horizontal="right" vertical="center" shrinkToFit="1"/>
    </xf>
    <xf numFmtId="38" fontId="14" fillId="2" borderId="62" xfId="16" applyFont="1" applyFill="1" applyBorder="1" applyAlignment="1">
      <alignment horizontal="right" vertical="center" shrinkToFit="1"/>
    </xf>
    <xf numFmtId="38" fontId="14" fillId="2" borderId="68" xfId="16" applyFont="1" applyFill="1" applyBorder="1" applyAlignment="1">
      <alignment horizontal="right" vertical="center" shrinkToFit="1"/>
    </xf>
    <xf numFmtId="38" fontId="14" fillId="2" borderId="61" xfId="16" applyFont="1" applyFill="1" applyBorder="1" applyAlignment="1">
      <alignment horizontal="right" vertical="center" shrinkToFit="1"/>
    </xf>
    <xf numFmtId="0" fontId="21" fillId="2" borderId="24" xfId="11" applyFont="1" applyFill="1" applyBorder="1" applyAlignment="1">
      <alignment horizontal="center" vertical="center"/>
    </xf>
    <xf numFmtId="0" fontId="21" fillId="2" borderId="22" xfId="11" applyFont="1" applyFill="1" applyBorder="1" applyAlignment="1">
      <alignment horizontal="center" vertical="center"/>
    </xf>
    <xf numFmtId="38" fontId="14" fillId="2" borderId="8" xfId="16" applyFont="1" applyFill="1" applyBorder="1" applyAlignment="1">
      <alignment horizontal="right" vertical="center" shrinkToFit="1"/>
    </xf>
    <xf numFmtId="0" fontId="0" fillId="0" borderId="7" xfId="0" applyBorder="1" applyAlignment="1">
      <alignment horizontal="right" vertical="center" shrinkToFit="1"/>
    </xf>
    <xf numFmtId="0" fontId="14" fillId="0" borderId="28" xfId="11" applyFont="1" applyFill="1" applyBorder="1" applyAlignment="1">
      <alignment horizontal="center" vertical="center" wrapText="1"/>
    </xf>
    <xf numFmtId="0" fontId="14" fillId="0" borderId="29" xfId="11" applyFont="1" applyFill="1" applyBorder="1" applyAlignment="1">
      <alignment horizontal="center" vertical="center" wrapText="1"/>
    </xf>
    <xf numFmtId="0" fontId="14" fillId="0" borderId="79" xfId="11" applyFont="1" applyFill="1" applyBorder="1" applyAlignment="1">
      <alignment horizontal="center" vertical="center" wrapText="1"/>
    </xf>
    <xf numFmtId="0" fontId="14" fillId="0" borderId="27" xfId="11" applyFont="1" applyFill="1" applyBorder="1" applyAlignment="1">
      <alignment horizontal="center" vertical="center" wrapText="1"/>
    </xf>
    <xf numFmtId="0" fontId="14" fillId="0" borderId="28" xfId="0" applyFont="1" applyFill="1" applyBorder="1" applyAlignment="1">
      <alignment horizontal="center" vertical="center" wrapText="1" shrinkToFit="1"/>
    </xf>
    <xf numFmtId="0" fontId="14" fillId="0" borderId="82" xfId="0" applyFont="1" applyFill="1" applyBorder="1" applyAlignment="1">
      <alignment horizontal="center" vertical="center" wrapText="1" shrinkToFit="1"/>
    </xf>
    <xf numFmtId="0" fontId="14" fillId="0" borderId="79" xfId="0" applyFont="1" applyFill="1" applyBorder="1" applyAlignment="1">
      <alignment horizontal="center" vertical="center" wrapText="1" shrinkToFit="1"/>
    </xf>
    <xf numFmtId="0" fontId="14" fillId="0" borderId="82" xfId="11" applyFont="1" applyFill="1" applyBorder="1" applyAlignment="1">
      <alignment horizontal="center" vertical="center" wrapText="1"/>
    </xf>
    <xf numFmtId="38" fontId="14" fillId="2" borderId="52" xfId="16" applyFont="1" applyFill="1" applyBorder="1" applyAlignment="1">
      <alignment horizontal="right" vertical="center" shrinkToFit="1"/>
    </xf>
    <xf numFmtId="38" fontId="14" fillId="2" borderId="48" xfId="16" applyFont="1" applyFill="1" applyBorder="1" applyAlignment="1">
      <alignment horizontal="right" vertical="center" shrinkToFit="1"/>
    </xf>
    <xf numFmtId="38" fontId="14" fillId="2" borderId="74" xfId="16" applyFont="1" applyFill="1" applyBorder="1" applyAlignment="1">
      <alignment horizontal="right" vertical="center" shrinkToFit="1"/>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38" fontId="21" fillId="0" borderId="26" xfId="16" applyFont="1" applyFill="1" applyBorder="1" applyAlignment="1">
      <alignment horizontal="center" vertical="center" shrinkToFit="1"/>
    </xf>
    <xf numFmtId="38" fontId="21" fillId="0" borderId="25" xfId="16" applyFont="1" applyFill="1" applyBorder="1" applyAlignment="1">
      <alignment horizontal="center" vertical="center" shrinkToFit="1"/>
    </xf>
    <xf numFmtId="38" fontId="21" fillId="0" borderId="24" xfId="16" applyFont="1" applyFill="1" applyBorder="1" applyAlignment="1">
      <alignment horizontal="center" vertical="center" shrinkToFit="1"/>
    </xf>
    <xf numFmtId="38" fontId="14" fillId="2" borderId="35" xfId="16" applyFont="1" applyFill="1" applyBorder="1" applyAlignment="1">
      <alignment horizontal="right" vertical="center" shrinkToFit="1"/>
    </xf>
    <xf numFmtId="38" fontId="14" fillId="2" borderId="41" xfId="16" applyFont="1" applyFill="1" applyBorder="1" applyAlignment="1">
      <alignment horizontal="right" vertical="center" shrinkToFit="1"/>
    </xf>
    <xf numFmtId="38" fontId="14" fillId="2" borderId="85" xfId="16" applyFont="1" applyFill="1" applyBorder="1" applyAlignment="1">
      <alignment horizontal="right" vertical="center" shrinkToFit="1"/>
    </xf>
    <xf numFmtId="38" fontId="14" fillId="2" borderId="70" xfId="16" applyFont="1" applyFill="1" applyBorder="1" applyAlignment="1">
      <alignment horizontal="right" vertical="center" shrinkToFit="1"/>
    </xf>
    <xf numFmtId="38" fontId="14" fillId="2" borderId="56" xfId="16" applyFont="1" applyFill="1" applyBorder="1" applyAlignment="1">
      <alignment horizontal="right" vertical="center" shrinkToFit="1"/>
    </xf>
    <xf numFmtId="0" fontId="21" fillId="0" borderId="24" xfId="11" applyFont="1" applyFill="1" applyBorder="1" applyAlignment="1">
      <alignment horizontal="center" vertical="center"/>
    </xf>
    <xf numFmtId="0" fontId="21" fillId="0" borderId="22" xfId="11" applyFont="1" applyFill="1" applyBorder="1" applyAlignment="1">
      <alignment horizontal="center" vertical="center"/>
    </xf>
    <xf numFmtId="180" fontId="14" fillId="2" borderId="26" xfId="16" applyNumberFormat="1" applyFont="1" applyFill="1" applyBorder="1" applyAlignment="1">
      <alignment horizontal="right" vertical="center"/>
    </xf>
    <xf numFmtId="180" fontId="14" fillId="2" borderId="62" xfId="16" applyNumberFormat="1" applyFont="1" applyFill="1" applyBorder="1" applyAlignment="1">
      <alignment horizontal="right" vertical="center"/>
    </xf>
    <xf numFmtId="0" fontId="21" fillId="3" borderId="22" xfId="11" applyFont="1" applyFill="1" applyBorder="1" applyAlignment="1">
      <alignment horizontal="center" vertical="center"/>
    </xf>
    <xf numFmtId="0" fontId="21" fillId="0" borderId="23" xfId="11" applyFont="1" applyFill="1" applyBorder="1" applyAlignment="1">
      <alignment horizontal="center" vertical="center" textRotation="255"/>
    </xf>
    <xf numFmtId="0" fontId="2" fillId="0" borderId="40" xfId="0" applyFont="1" applyBorder="1" applyAlignment="1">
      <alignment horizontal="center" vertical="center" textRotation="255"/>
    </xf>
    <xf numFmtId="0" fontId="25" fillId="0" borderId="22" xfId="11" applyFont="1" applyFill="1" applyBorder="1" applyAlignment="1">
      <alignment horizontal="center" vertical="center" wrapText="1" shrinkToFit="1"/>
    </xf>
    <xf numFmtId="0" fontId="25" fillId="0" borderId="22" xfId="0" applyFont="1" applyBorder="1" applyAlignment="1">
      <alignment horizontal="center" vertical="center" wrapText="1" shrinkToFit="1"/>
    </xf>
    <xf numFmtId="0" fontId="25" fillId="0" borderId="26" xfId="0" applyFont="1" applyBorder="1" applyAlignment="1">
      <alignment horizontal="center" vertical="center" wrapText="1" shrinkToFit="1"/>
    </xf>
    <xf numFmtId="0" fontId="25" fillId="0" borderId="22" xfId="11" applyFont="1" applyFill="1" applyBorder="1" applyAlignment="1">
      <alignment horizontal="center" vertical="center" shrinkToFit="1"/>
    </xf>
    <xf numFmtId="0" fontId="25" fillId="0" borderId="22" xfId="0" applyFont="1" applyBorder="1" applyAlignment="1">
      <alignment horizontal="center" vertical="center" shrinkToFit="1"/>
    </xf>
    <xf numFmtId="0" fontId="21" fillId="0" borderId="23" xfId="11" applyFont="1" applyFill="1" applyBorder="1" applyAlignment="1">
      <alignment vertical="center" textRotation="255"/>
    </xf>
    <xf numFmtId="0" fontId="21" fillId="0" borderId="40" xfId="0" applyFont="1" applyFill="1" applyBorder="1" applyAlignment="1">
      <alignment vertical="center" textRotation="255"/>
    </xf>
    <xf numFmtId="0" fontId="2" fillId="0" borderId="16" xfId="0" applyFont="1" applyBorder="1" applyAlignment="1">
      <alignment vertical="center" textRotation="255"/>
    </xf>
    <xf numFmtId="0" fontId="21" fillId="0" borderId="28" xfId="11" applyFont="1" applyFill="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1" fillId="0" borderId="26" xfId="11" applyFont="1" applyFill="1" applyBorder="1" applyAlignment="1">
      <alignment horizontal="center" vertical="center"/>
    </xf>
    <xf numFmtId="0" fontId="2" fillId="0" borderId="24" xfId="0" applyFont="1" applyBorder="1" applyAlignment="1">
      <alignment horizontal="center" vertical="center"/>
    </xf>
    <xf numFmtId="0" fontId="21" fillId="3" borderId="26" xfId="11" applyFont="1" applyFill="1" applyBorder="1" applyAlignment="1">
      <alignment horizontal="center" vertical="center"/>
    </xf>
    <xf numFmtId="38" fontId="21" fillId="3" borderId="22" xfId="16" applyFont="1" applyFill="1" applyBorder="1" applyAlignment="1">
      <alignment horizontal="center" vertical="center" shrinkToFit="1"/>
    </xf>
    <xf numFmtId="38" fontId="21" fillId="3" borderId="26" xfId="16" applyFont="1" applyFill="1" applyBorder="1" applyAlignment="1">
      <alignment horizontal="center" vertical="center" shrinkToFit="1"/>
    </xf>
    <xf numFmtId="38" fontId="21" fillId="3" borderId="61" xfId="16" applyFont="1" applyFill="1" applyBorder="1" applyAlignment="1">
      <alignment horizontal="center" vertical="center" shrinkToFit="1"/>
    </xf>
    <xf numFmtId="38" fontId="21" fillId="3" borderId="51" xfId="16" applyFont="1" applyFill="1" applyBorder="1" applyAlignment="1">
      <alignment horizontal="center" vertical="center" shrinkToFit="1"/>
    </xf>
    <xf numFmtId="0" fontId="21" fillId="3" borderId="24" xfId="11" applyFont="1" applyFill="1" applyBorder="1" applyAlignment="1">
      <alignment horizontal="center" vertical="center"/>
    </xf>
    <xf numFmtId="38" fontId="14" fillId="2" borderId="8" xfId="16" applyFont="1" applyFill="1" applyBorder="1" applyAlignment="1">
      <alignment horizontal="right" vertical="center"/>
    </xf>
    <xf numFmtId="38" fontId="14" fillId="2" borderId="15" xfId="16" applyFont="1" applyFill="1" applyBorder="1" applyAlignment="1">
      <alignment horizontal="right" vertical="center"/>
    </xf>
    <xf numFmtId="38" fontId="14" fillId="2" borderId="73" xfId="16" applyFont="1" applyFill="1" applyBorder="1" applyAlignment="1">
      <alignment horizontal="right" vertical="center"/>
    </xf>
    <xf numFmtId="38" fontId="14" fillId="2" borderId="69" xfId="16" applyFont="1" applyFill="1" applyBorder="1" applyAlignment="1">
      <alignment horizontal="right" vertical="center"/>
    </xf>
    <xf numFmtId="38" fontId="14" fillId="2" borderId="49" xfId="16" applyFont="1" applyFill="1" applyBorder="1" applyAlignment="1">
      <alignment horizontal="right" vertical="center"/>
    </xf>
    <xf numFmtId="38" fontId="14" fillId="2" borderId="25" xfId="16" applyFont="1" applyFill="1" applyBorder="1" applyAlignment="1">
      <alignment horizontal="right" vertical="center"/>
    </xf>
    <xf numFmtId="38" fontId="14" fillId="2" borderId="65" xfId="16" applyFont="1" applyFill="1" applyBorder="1" applyAlignment="1">
      <alignment horizontal="right" vertical="center"/>
    </xf>
    <xf numFmtId="38" fontId="14" fillId="2" borderId="21" xfId="16" applyFont="1" applyFill="1" applyBorder="1" applyAlignment="1">
      <alignment horizontal="right" vertical="center"/>
    </xf>
    <xf numFmtId="0" fontId="21" fillId="0" borderId="26" xfId="11" applyFont="1" applyFill="1" applyBorder="1" applyAlignment="1">
      <alignment horizontal="left" vertical="center" wrapText="1"/>
    </xf>
    <xf numFmtId="0" fontId="21" fillId="0" borderId="25" xfId="11" applyFont="1" applyFill="1" applyBorder="1" applyAlignment="1">
      <alignment horizontal="left" vertical="center" wrapText="1"/>
    </xf>
    <xf numFmtId="0" fontId="25" fillId="0" borderId="25" xfId="0" applyFont="1" applyBorder="1" applyAlignment="1">
      <alignment horizontal="left" vertical="center"/>
    </xf>
    <xf numFmtId="0" fontId="25" fillId="0" borderId="24" xfId="0" applyFont="1" applyBorder="1" applyAlignment="1">
      <alignment horizontal="left" vertical="center"/>
    </xf>
    <xf numFmtId="0" fontId="21" fillId="0" borderId="29" xfId="11" applyFont="1" applyFill="1" applyBorder="1" applyAlignment="1">
      <alignment horizontal="center" vertical="center" wrapText="1"/>
    </xf>
    <xf numFmtId="0" fontId="25" fillId="0" borderId="27"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7" xfId="0" applyFont="1" applyFill="1" applyBorder="1" applyAlignment="1">
      <alignment horizontal="center" vertical="center"/>
    </xf>
    <xf numFmtId="183" fontId="21" fillId="0" borderId="23" xfId="11" applyNumberFormat="1" applyFont="1" applyFill="1" applyBorder="1" applyAlignment="1">
      <alignment vertical="center" textRotation="255"/>
    </xf>
    <xf numFmtId="0" fontId="25" fillId="0" borderId="40" xfId="0" applyFont="1" applyFill="1" applyBorder="1" applyAlignment="1">
      <alignment vertical="center" textRotation="255"/>
    </xf>
    <xf numFmtId="0" fontId="25" fillId="0" borderId="16" xfId="0" applyFont="1" applyFill="1" applyBorder="1" applyAlignment="1">
      <alignment vertical="center" textRotation="255"/>
    </xf>
    <xf numFmtId="0" fontId="21" fillId="0" borderId="23" xfId="11" applyFont="1" applyFill="1" applyBorder="1" applyAlignment="1">
      <alignment horizontal="center" vertical="center" wrapText="1"/>
    </xf>
    <xf numFmtId="0" fontId="21" fillId="0" borderId="40" xfId="11" applyFont="1" applyFill="1" applyBorder="1" applyAlignment="1">
      <alignment horizontal="center" vertical="center" wrapText="1"/>
    </xf>
    <xf numFmtId="0" fontId="25" fillId="0" borderId="16" xfId="0" applyFont="1" applyFill="1" applyBorder="1" applyAlignment="1">
      <alignment horizontal="center" vertical="center" wrapText="1"/>
    </xf>
    <xf numFmtId="0" fontId="14" fillId="0" borderId="62" xfId="0" applyFont="1" applyFill="1" applyBorder="1" applyAlignment="1">
      <alignment horizontal="center" vertical="center" wrapText="1" shrinkToFit="1"/>
    </xf>
    <xf numFmtId="0" fontId="14" fillId="0" borderId="26" xfId="11" applyFont="1" applyFill="1" applyBorder="1" applyAlignment="1">
      <alignment horizontal="center" vertical="center" wrapText="1"/>
    </xf>
    <xf numFmtId="0" fontId="14" fillId="0" borderId="62" xfId="11" applyFont="1" applyFill="1" applyBorder="1" applyAlignment="1">
      <alignment horizontal="center" vertical="center" wrapText="1"/>
    </xf>
    <xf numFmtId="0" fontId="14" fillId="0" borderId="68" xfId="11" applyFont="1" applyFill="1" applyBorder="1" applyAlignment="1">
      <alignment horizontal="center" vertical="center" wrapText="1"/>
    </xf>
    <xf numFmtId="0" fontId="14" fillId="0" borderId="25" xfId="11" applyFont="1" applyFill="1" applyBorder="1" applyAlignment="1">
      <alignment horizontal="center" vertical="center" wrapText="1"/>
    </xf>
    <xf numFmtId="0" fontId="14" fillId="0" borderId="24" xfId="11" applyFont="1" applyFill="1" applyBorder="1" applyAlignment="1">
      <alignment horizontal="center" vertical="center" wrapText="1"/>
    </xf>
    <xf numFmtId="0" fontId="9" fillId="0" borderId="68" xfId="11" applyFont="1" applyFill="1" applyBorder="1" applyAlignment="1">
      <alignment horizontal="center" vertical="top" wrapText="1"/>
    </xf>
    <xf numFmtId="0" fontId="2" fillId="0" borderId="25" xfId="0" applyFont="1" applyBorder="1" applyAlignment="1">
      <alignment horizontal="center" vertical="top" wrapText="1"/>
    </xf>
    <xf numFmtId="0" fontId="21" fillId="0" borderId="23" xfId="11" applyFont="1" applyFill="1" applyBorder="1" applyAlignment="1">
      <alignment horizontal="center" vertical="center" textRotation="255" wrapText="1"/>
    </xf>
    <xf numFmtId="0" fontId="21" fillId="0" borderId="40" xfId="11" applyFont="1" applyFill="1"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21" fillId="2" borderId="22" xfId="16" applyFont="1" applyFill="1" applyBorder="1" applyAlignment="1">
      <alignment horizontal="center" vertical="center" shrinkToFit="1"/>
    </xf>
    <xf numFmtId="38" fontId="21" fillId="2" borderId="26" xfId="16" applyFont="1" applyFill="1" applyBorder="1" applyAlignment="1">
      <alignment horizontal="center" vertical="center" shrinkToFit="1"/>
    </xf>
    <xf numFmtId="38" fontId="21" fillId="2" borderId="61" xfId="16" applyFont="1" applyFill="1" applyBorder="1" applyAlignment="1">
      <alignment horizontal="center" vertical="center" shrinkToFit="1"/>
    </xf>
    <xf numFmtId="38" fontId="21" fillId="2" borderId="51" xfId="16" applyFont="1" applyFill="1" applyBorder="1" applyAlignment="1">
      <alignment horizontal="center" vertical="center" shrinkToFit="1"/>
    </xf>
    <xf numFmtId="38" fontId="14" fillId="2" borderId="84" xfId="16" applyFont="1" applyFill="1" applyBorder="1" applyAlignment="1">
      <alignment horizontal="right" vertical="center" shrinkToFit="1"/>
    </xf>
    <xf numFmtId="38" fontId="14" fillId="2" borderId="66" xfId="16" applyFont="1" applyFill="1" applyBorder="1" applyAlignment="1">
      <alignment horizontal="right" vertical="center" shrinkToFit="1"/>
    </xf>
    <xf numFmtId="38" fontId="14" fillId="2" borderId="32" xfId="16" applyFont="1" applyFill="1" applyBorder="1" applyAlignment="1">
      <alignment horizontal="right" vertical="center" shrinkToFit="1"/>
    </xf>
    <xf numFmtId="38" fontId="14" fillId="2" borderId="46" xfId="16" applyFont="1" applyFill="1" applyBorder="1" applyAlignment="1">
      <alignment horizontal="right" vertical="center" shrinkToFit="1"/>
    </xf>
    <xf numFmtId="38" fontId="14" fillId="2" borderId="76" xfId="16" applyFont="1" applyFill="1" applyBorder="1" applyAlignment="1">
      <alignment horizontal="right" vertical="center" shrinkToFit="1"/>
    </xf>
    <xf numFmtId="38" fontId="14" fillId="2" borderId="73" xfId="16" applyFont="1" applyFill="1" applyBorder="1" applyAlignment="1">
      <alignment horizontal="right" vertical="center" shrinkToFit="1"/>
    </xf>
    <xf numFmtId="38" fontId="21" fillId="0" borderId="22" xfId="16" applyFont="1" applyFill="1" applyBorder="1" applyAlignment="1">
      <alignment horizontal="center" vertical="center" shrinkToFit="1"/>
    </xf>
    <xf numFmtId="38" fontId="14" fillId="2" borderId="54" xfId="16" applyFont="1" applyFill="1" applyBorder="1" applyAlignment="1">
      <alignment horizontal="right" vertical="center" shrinkToFit="1"/>
    </xf>
    <xf numFmtId="38" fontId="14" fillId="2" borderId="9" xfId="16" applyFont="1" applyFill="1" applyBorder="1" applyAlignment="1">
      <alignment horizontal="right" vertical="center" shrinkToFit="1"/>
    </xf>
    <xf numFmtId="38" fontId="14" fillId="2" borderId="25" xfId="16" applyFont="1" applyFill="1" applyBorder="1" applyAlignment="1">
      <alignment horizontal="right" vertical="center" shrinkToFit="1"/>
    </xf>
    <xf numFmtId="38" fontId="14" fillId="2" borderId="26" xfId="16" applyFont="1" applyFill="1" applyBorder="1" applyAlignment="1">
      <alignment horizontal="right" vertical="center" shrinkToFit="1"/>
    </xf>
    <xf numFmtId="0" fontId="16" fillId="0" borderId="26" xfId="11" applyFont="1" applyFill="1" applyBorder="1" applyAlignment="1">
      <alignment horizontal="center" vertical="center" shrinkToFit="1"/>
    </xf>
    <xf numFmtId="0" fontId="16" fillId="0" borderId="62" xfId="11" applyFont="1" applyFill="1" applyBorder="1" applyAlignment="1">
      <alignment horizontal="center" vertical="center" shrinkToFit="1"/>
    </xf>
    <xf numFmtId="0" fontId="16" fillId="0" borderId="68" xfId="11" applyFont="1" applyFill="1" applyBorder="1" applyAlignment="1">
      <alignment horizontal="center" vertical="center" shrinkToFit="1"/>
    </xf>
    <xf numFmtId="0" fontId="16" fillId="0" borderId="24" xfId="11" applyFont="1" applyFill="1" applyBorder="1" applyAlignment="1">
      <alignment horizontal="center" vertical="center" shrinkToFit="1"/>
    </xf>
    <xf numFmtId="0" fontId="21" fillId="0" borderId="82" xfId="11" applyFont="1" applyFill="1" applyBorder="1" applyAlignment="1">
      <alignment horizontal="center" vertical="center" wrapText="1"/>
    </xf>
    <xf numFmtId="0" fontId="21" fillId="0" borderId="83" xfId="11" applyFont="1" applyFill="1" applyBorder="1" applyAlignment="1">
      <alignment horizontal="center" vertical="center" wrapText="1"/>
    </xf>
    <xf numFmtId="0" fontId="21" fillId="0" borderId="8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19" xfId="11" applyFont="1" applyFill="1" applyBorder="1" applyAlignment="1">
      <alignment horizontal="center" vertical="center" wrapText="1"/>
    </xf>
    <xf numFmtId="38" fontId="14" fillId="2" borderId="15" xfId="16" applyFont="1" applyFill="1" applyBorder="1" applyAlignment="1">
      <alignment horizontal="right" vertical="center" shrinkToFit="1"/>
    </xf>
    <xf numFmtId="38" fontId="14" fillId="2" borderId="7" xfId="16" applyFont="1" applyFill="1" applyBorder="1" applyAlignment="1">
      <alignment horizontal="right" vertical="center" shrinkToFit="1"/>
    </xf>
    <xf numFmtId="38" fontId="14" fillId="2" borderId="69" xfId="16" applyFont="1" applyFill="1" applyBorder="1" applyAlignment="1">
      <alignment horizontal="right" vertical="center" shrinkToFit="1"/>
    </xf>
    <xf numFmtId="38" fontId="14" fillId="2" borderId="49" xfId="16" applyFont="1" applyFill="1" applyBorder="1" applyAlignment="1">
      <alignment horizontal="right" vertical="center" shrinkToFit="1"/>
    </xf>
    <xf numFmtId="38" fontId="14" fillId="2" borderId="14" xfId="16" applyFont="1" applyFill="1" applyBorder="1" applyAlignment="1">
      <alignment horizontal="right" vertical="center" shrinkToFit="1"/>
    </xf>
    <xf numFmtId="0" fontId="21" fillId="0" borderId="16" xfId="11" applyFont="1" applyFill="1" applyBorder="1" applyAlignment="1">
      <alignment horizontal="center" vertical="center" wrapText="1"/>
    </xf>
    <xf numFmtId="0" fontId="16" fillId="0" borderId="25" xfId="11" applyFont="1" applyFill="1" applyBorder="1" applyAlignment="1">
      <alignment horizontal="center" vertical="center" shrinkToFit="1"/>
    </xf>
    <xf numFmtId="0" fontId="21" fillId="0" borderId="51" xfId="11" applyFont="1" applyFill="1" applyBorder="1" applyAlignment="1">
      <alignment horizontal="center" vertical="center" wrapText="1"/>
    </xf>
    <xf numFmtId="0" fontId="21" fillId="0" borderId="60" xfId="11" applyFont="1" applyFill="1" applyBorder="1" applyAlignment="1">
      <alignment horizontal="center" vertical="center" wrapText="1"/>
    </xf>
    <xf numFmtId="0" fontId="21" fillId="0" borderId="61" xfId="11" applyFont="1" applyFill="1" applyBorder="1" applyAlignment="1">
      <alignment horizontal="center" vertical="center" wrapText="1"/>
    </xf>
    <xf numFmtId="0" fontId="21" fillId="0" borderId="62" xfId="11" applyFont="1" applyFill="1" applyBorder="1" applyAlignment="1">
      <alignment horizontal="center" vertical="center" wrapText="1"/>
    </xf>
    <xf numFmtId="0" fontId="21" fillId="0" borderId="77" xfId="11" applyFont="1" applyFill="1" applyBorder="1" applyAlignment="1">
      <alignment horizontal="center" vertical="center" wrapText="1"/>
    </xf>
    <xf numFmtId="0" fontId="21" fillId="0" borderId="88"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47" xfId="11" applyFont="1" applyFill="1" applyBorder="1" applyAlignment="1">
      <alignment horizontal="center" vertical="center" wrapText="1"/>
    </xf>
    <xf numFmtId="0" fontId="21" fillId="0" borderId="63" xfId="11" applyFont="1" applyFill="1" applyBorder="1" applyAlignment="1">
      <alignment horizontal="center" vertical="center" wrapText="1"/>
    </xf>
    <xf numFmtId="0" fontId="21" fillId="0" borderId="66" xfId="11" applyFont="1" applyFill="1" applyBorder="1" applyAlignment="1">
      <alignment horizontal="center" vertical="center" wrapText="1"/>
    </xf>
    <xf numFmtId="0" fontId="21" fillId="0" borderId="78" xfId="11" applyFont="1" applyFill="1" applyBorder="1" applyAlignment="1">
      <alignment horizontal="center" vertical="center" wrapText="1"/>
    </xf>
    <xf numFmtId="0" fontId="21" fillId="0" borderId="64" xfId="11" applyFont="1" applyFill="1" applyBorder="1" applyAlignment="1">
      <alignment horizontal="center" vertical="center" wrapText="1"/>
    </xf>
    <xf numFmtId="0" fontId="21" fillId="0" borderId="81" xfId="11" applyFont="1" applyFill="1" applyBorder="1" applyAlignment="1">
      <alignment horizontal="center" vertical="center" wrapText="1"/>
    </xf>
    <xf numFmtId="0" fontId="21" fillId="0" borderId="25" xfId="11" applyFont="1" applyFill="1" applyBorder="1" applyAlignment="1">
      <alignment horizontal="center" vertical="center" wrapText="1"/>
    </xf>
    <xf numFmtId="0" fontId="14" fillId="0" borderId="51" xfId="11" applyFont="1" applyFill="1" applyBorder="1" applyAlignment="1">
      <alignment horizontal="center" vertical="center"/>
    </xf>
    <xf numFmtId="0" fontId="14" fillId="0" borderId="60" xfId="11" applyFont="1" applyFill="1" applyBorder="1" applyAlignment="1">
      <alignment horizontal="center" vertical="center"/>
    </xf>
    <xf numFmtId="0" fontId="14" fillId="0" borderId="68" xfId="11" applyFont="1" applyFill="1" applyBorder="1" applyAlignment="1">
      <alignment horizontal="center" vertical="center"/>
    </xf>
    <xf numFmtId="0" fontId="14" fillId="0" borderId="22" xfId="11" applyFont="1" applyFill="1" applyBorder="1" applyAlignment="1">
      <alignment horizontal="center" vertical="center"/>
    </xf>
    <xf numFmtId="0" fontId="21" fillId="0" borderId="26" xfId="11" quotePrefix="1" applyFont="1" applyFill="1" applyBorder="1" applyAlignment="1">
      <alignment horizontal="center" vertical="center" wrapText="1"/>
    </xf>
    <xf numFmtId="0" fontId="21" fillId="0" borderId="62" xfId="11" quotePrefix="1" applyFont="1" applyFill="1" applyBorder="1" applyAlignment="1">
      <alignment horizontal="center" vertical="center" wrapText="1"/>
    </xf>
    <xf numFmtId="0" fontId="21" fillId="0" borderId="68" xfId="11" quotePrefix="1" applyFont="1" applyFill="1" applyBorder="1" applyAlignment="1">
      <alignment horizontal="center" vertical="center" wrapText="1"/>
    </xf>
    <xf numFmtId="0" fontId="14" fillId="0" borderId="28" xfId="11" applyFont="1" applyFill="1" applyBorder="1" applyAlignment="1">
      <alignment horizontal="center" vertical="top" wrapText="1"/>
    </xf>
    <xf numFmtId="0" fontId="14" fillId="0" borderId="82" xfId="11" applyFont="1" applyFill="1" applyBorder="1" applyAlignment="1">
      <alignment horizontal="center" vertical="top" wrapText="1"/>
    </xf>
    <xf numFmtId="0" fontId="14" fillId="0" borderId="18" xfId="11" applyFont="1" applyFill="1" applyBorder="1" applyAlignment="1">
      <alignment horizontal="center" vertical="top" wrapText="1"/>
    </xf>
    <xf numFmtId="0" fontId="14" fillId="0" borderId="84" xfId="11" applyFont="1" applyFill="1" applyBorder="1" applyAlignment="1">
      <alignment horizontal="center" vertical="top" wrapText="1"/>
    </xf>
    <xf numFmtId="0" fontId="21" fillId="0" borderId="68" xfId="11" applyFont="1" applyFill="1" applyBorder="1" applyAlignment="1">
      <alignment horizontal="center" vertical="center" wrapText="1"/>
    </xf>
    <xf numFmtId="0" fontId="9" fillId="0" borderId="28" xfId="11" applyFont="1" applyFill="1" applyBorder="1" applyAlignment="1">
      <alignment horizontal="center" vertical="top" wrapText="1"/>
    </xf>
    <xf numFmtId="0" fontId="9" fillId="0" borderId="82" xfId="11" applyFont="1" applyFill="1" applyBorder="1" applyAlignment="1">
      <alignment horizontal="center" vertical="top" wrapText="1"/>
    </xf>
    <xf numFmtId="0" fontId="9" fillId="0" borderId="18" xfId="11" applyFont="1" applyFill="1" applyBorder="1" applyAlignment="1">
      <alignment horizontal="center" vertical="top" wrapText="1"/>
    </xf>
    <xf numFmtId="0" fontId="9" fillId="0" borderId="84" xfId="11" applyFont="1" applyFill="1" applyBorder="1" applyAlignment="1">
      <alignment horizontal="center" vertical="top" wrapText="1"/>
    </xf>
    <xf numFmtId="0" fontId="21" fillId="0" borderId="25" xfId="11" applyFont="1" applyFill="1" applyBorder="1" applyAlignment="1">
      <alignment horizontal="center" vertical="center"/>
    </xf>
    <xf numFmtId="0" fontId="21" fillId="0" borderId="69" xfId="11" applyFont="1" applyFill="1" applyBorder="1" applyAlignment="1">
      <alignment horizontal="center" vertical="center" wrapText="1"/>
    </xf>
    <xf numFmtId="0" fontId="21" fillId="0" borderId="73" xfId="11" applyFont="1" applyFill="1" applyBorder="1" applyAlignment="1">
      <alignment horizontal="center" vertical="center" wrapText="1"/>
    </xf>
    <xf numFmtId="0" fontId="21" fillId="0" borderId="34" xfId="11" applyFont="1" applyFill="1" applyBorder="1" applyAlignment="1">
      <alignment horizontal="center" vertical="center" wrapText="1"/>
    </xf>
    <xf numFmtId="0" fontId="21" fillId="0" borderId="50" xfId="11" applyFont="1" applyFill="1" applyBorder="1" applyAlignment="1">
      <alignment horizontal="center" vertical="center" wrapText="1"/>
    </xf>
    <xf numFmtId="0" fontId="14" fillId="0" borderId="79" xfId="11" applyFont="1" applyFill="1" applyBorder="1" applyAlignment="1">
      <alignment horizontal="center" vertical="top" wrapText="1"/>
    </xf>
    <xf numFmtId="0" fontId="14" fillId="0" borderId="27" xfId="11" applyFont="1" applyFill="1" applyBorder="1" applyAlignment="1">
      <alignment horizontal="center" vertical="top" wrapText="1"/>
    </xf>
    <xf numFmtId="0" fontId="14" fillId="0" borderId="67" xfId="11" applyFont="1" applyFill="1" applyBorder="1" applyAlignment="1">
      <alignment horizontal="center" vertical="top" wrapText="1"/>
    </xf>
    <xf numFmtId="0" fontId="14" fillId="0" borderId="17" xfId="11" applyFont="1" applyFill="1" applyBorder="1" applyAlignment="1">
      <alignment horizontal="center" vertical="top" wrapText="1"/>
    </xf>
    <xf numFmtId="0" fontId="9" fillId="0" borderId="79" xfId="11" applyFont="1" applyFill="1" applyBorder="1" applyAlignment="1">
      <alignment horizontal="center" vertical="top" wrapText="1"/>
    </xf>
    <xf numFmtId="0" fontId="9" fillId="0" borderId="29" xfId="11" applyFont="1" applyFill="1" applyBorder="1" applyAlignment="1">
      <alignment horizontal="center" vertical="top" wrapText="1"/>
    </xf>
    <xf numFmtId="0" fontId="9" fillId="0" borderId="67" xfId="11" applyFont="1" applyFill="1" applyBorder="1" applyAlignment="1">
      <alignment horizontal="center" vertical="top" wrapText="1"/>
    </xf>
    <xf numFmtId="0" fontId="9" fillId="0" borderId="19" xfId="11" applyFont="1" applyFill="1" applyBorder="1" applyAlignment="1">
      <alignment horizontal="center" vertical="top" wrapText="1"/>
    </xf>
    <xf numFmtId="38" fontId="14" fillId="2" borderId="24" xfId="16" applyFont="1" applyFill="1" applyBorder="1" applyAlignment="1">
      <alignment horizontal="right" vertical="center" shrinkToFit="1"/>
    </xf>
    <xf numFmtId="0" fontId="21" fillId="0" borderId="22" xfId="11" applyFont="1" applyFill="1" applyBorder="1" applyAlignment="1">
      <alignment horizontal="center" vertical="center" shrinkToFit="1"/>
    </xf>
    <xf numFmtId="38" fontId="14" fillId="2" borderId="55" xfId="16" applyFont="1" applyFill="1" applyBorder="1" applyAlignment="1">
      <alignment horizontal="right" vertical="center" shrinkToFit="1"/>
    </xf>
    <xf numFmtId="38" fontId="14" fillId="2" borderId="86" xfId="16" applyFont="1" applyFill="1" applyBorder="1" applyAlignment="1">
      <alignment horizontal="right" vertical="center" shrinkToFit="1"/>
    </xf>
    <xf numFmtId="38" fontId="14" fillId="2" borderId="59" xfId="16" applyFont="1" applyFill="1" applyBorder="1" applyAlignment="1">
      <alignment horizontal="right" vertical="center" shrinkToFit="1"/>
    </xf>
    <xf numFmtId="38" fontId="14" fillId="2" borderId="81" xfId="16" applyFont="1" applyFill="1" applyBorder="1" applyAlignment="1">
      <alignment horizontal="right" vertical="center" shrinkToFit="1"/>
    </xf>
    <xf numFmtId="0" fontId="9" fillId="0" borderId="26" xfId="11" applyFont="1" applyFill="1" applyBorder="1" applyAlignment="1">
      <alignment horizontal="center" vertical="top" wrapText="1"/>
    </xf>
    <xf numFmtId="0" fontId="9" fillId="0" borderId="62" xfId="11" applyFont="1" applyFill="1" applyBorder="1" applyAlignment="1">
      <alignment horizontal="center" vertical="top" wrapText="1"/>
    </xf>
    <xf numFmtId="0" fontId="14" fillId="0" borderId="26" xfId="11" applyFont="1" applyFill="1" applyBorder="1" applyAlignment="1">
      <alignment horizontal="center" vertical="center"/>
    </xf>
    <xf numFmtId="0" fontId="14" fillId="0" borderId="25" xfId="11" applyFont="1" applyFill="1" applyBorder="1" applyAlignment="1">
      <alignment horizontal="center" vertical="center"/>
    </xf>
    <xf numFmtId="0" fontId="14" fillId="0" borderId="24" xfId="11" applyFont="1" applyFill="1" applyBorder="1" applyAlignment="1">
      <alignment horizontal="center" vertical="center"/>
    </xf>
    <xf numFmtId="0" fontId="9" fillId="0" borderId="60" xfId="11" applyFont="1" applyFill="1" applyBorder="1" applyAlignment="1">
      <alignment horizontal="center" vertical="top" wrapText="1"/>
    </xf>
    <xf numFmtId="0" fontId="9" fillId="0" borderId="61" xfId="11" applyFont="1" applyFill="1" applyBorder="1" applyAlignment="1">
      <alignment horizontal="center" vertical="top" wrapText="1"/>
    </xf>
    <xf numFmtId="180" fontId="14" fillId="2" borderId="68" xfId="16" applyNumberFormat="1" applyFont="1" applyFill="1" applyBorder="1" applyAlignment="1">
      <alignment horizontal="right" vertical="center"/>
    </xf>
    <xf numFmtId="180" fontId="14" fillId="2" borderId="24" xfId="16" applyNumberFormat="1" applyFont="1" applyFill="1" applyBorder="1" applyAlignment="1">
      <alignment horizontal="right" vertical="center"/>
    </xf>
    <xf numFmtId="0" fontId="25" fillId="0" borderId="24" xfId="11" applyFont="1" applyFill="1" applyBorder="1" applyAlignment="1">
      <alignment horizontal="center" vertical="center" shrinkToFit="1"/>
    </xf>
    <xf numFmtId="38" fontId="14" fillId="2" borderId="26" xfId="16" applyFont="1" applyFill="1" applyBorder="1" applyAlignment="1">
      <alignment horizontal="right" vertical="center"/>
    </xf>
    <xf numFmtId="38" fontId="14" fillId="2" borderId="62" xfId="16" applyFont="1" applyFill="1" applyBorder="1" applyAlignment="1">
      <alignment horizontal="right" vertical="center"/>
    </xf>
    <xf numFmtId="38" fontId="14" fillId="2" borderId="68" xfId="16" applyFont="1" applyFill="1" applyBorder="1" applyAlignment="1">
      <alignment horizontal="right" vertical="center"/>
    </xf>
    <xf numFmtId="180" fontId="14" fillId="2" borderId="25" xfId="16" applyNumberFormat="1" applyFont="1" applyFill="1" applyBorder="1" applyAlignment="1">
      <alignment horizontal="right" vertical="center"/>
    </xf>
    <xf numFmtId="38" fontId="14" fillId="2" borderId="67" xfId="16" applyFont="1" applyFill="1" applyBorder="1" applyAlignment="1">
      <alignment horizontal="right" vertical="center"/>
    </xf>
    <xf numFmtId="38" fontId="14" fillId="2" borderId="17" xfId="16" applyFont="1" applyFill="1" applyBorder="1" applyAlignment="1">
      <alignment horizontal="right" vertical="center"/>
    </xf>
    <xf numFmtId="38" fontId="14" fillId="2" borderId="18" xfId="16" applyFont="1" applyFill="1" applyBorder="1" applyAlignment="1">
      <alignment horizontal="right" vertical="center"/>
    </xf>
    <xf numFmtId="38" fontId="14" fillId="2" borderId="84" xfId="16" applyFont="1" applyFill="1" applyBorder="1" applyAlignment="1">
      <alignment horizontal="right" vertical="center"/>
    </xf>
    <xf numFmtId="0" fontId="25" fillId="0" borderId="26" xfId="11" applyFont="1" applyFill="1" applyBorder="1" applyAlignment="1">
      <alignment horizontal="center" vertical="center" shrinkToFit="1"/>
    </xf>
    <xf numFmtId="0" fontId="25" fillId="0" borderId="25" xfId="11" applyFont="1" applyFill="1" applyBorder="1" applyAlignment="1">
      <alignment horizontal="center" vertical="center" shrinkToFit="1"/>
    </xf>
    <xf numFmtId="38" fontId="14" fillId="2" borderId="19" xfId="16" applyFont="1" applyFill="1" applyBorder="1" applyAlignment="1">
      <alignment horizontal="right" vertical="center"/>
    </xf>
    <xf numFmtId="38" fontId="14" fillId="2" borderId="24" xfId="16" applyFont="1" applyFill="1" applyBorder="1" applyAlignment="1">
      <alignment horizontal="right" vertical="center"/>
    </xf>
    <xf numFmtId="0" fontId="25" fillId="0" borderId="23" xfId="11" applyFont="1" applyFill="1" applyBorder="1" applyAlignment="1">
      <alignment horizontal="center" vertical="center" shrinkToFit="1"/>
    </xf>
    <xf numFmtId="0" fontId="25" fillId="0" borderId="40" xfId="0" applyFont="1" applyBorder="1" applyAlignment="1">
      <alignment horizontal="center" vertical="center" shrinkToFit="1"/>
    </xf>
    <xf numFmtId="0" fontId="2" fillId="0" borderId="16" xfId="0" applyFont="1" applyBorder="1" applyAlignment="1">
      <alignment horizontal="center" vertical="center" shrinkToFit="1"/>
    </xf>
    <xf numFmtId="180" fontId="14" fillId="2" borderId="15" xfId="16" applyNumberFormat="1" applyFont="1" applyFill="1" applyBorder="1" applyAlignment="1">
      <alignment horizontal="right" vertical="center"/>
    </xf>
    <xf numFmtId="180" fontId="14" fillId="2" borderId="14" xfId="16" applyNumberFormat="1" applyFont="1" applyFill="1" applyBorder="1" applyAlignment="1">
      <alignment horizontal="right" vertical="center"/>
    </xf>
    <xf numFmtId="38" fontId="14" fillId="2" borderId="67" xfId="16" applyFont="1" applyFill="1" applyBorder="1" applyAlignment="1">
      <alignment horizontal="right" vertical="center" shrinkToFit="1"/>
    </xf>
    <xf numFmtId="180" fontId="14" fillId="2" borderId="31" xfId="16" applyNumberFormat="1" applyFont="1" applyFill="1" applyBorder="1" applyAlignment="1">
      <alignment horizontal="right" vertical="center"/>
    </xf>
    <xf numFmtId="180" fontId="14" fillId="2" borderId="85" xfId="16" applyNumberFormat="1" applyFont="1" applyFill="1" applyBorder="1" applyAlignment="1">
      <alignment horizontal="right" vertical="center"/>
    </xf>
    <xf numFmtId="180" fontId="14" fillId="2" borderId="65" xfId="16" applyNumberFormat="1" applyFont="1" applyFill="1" applyBorder="1" applyAlignment="1">
      <alignment horizontal="right" vertical="center"/>
    </xf>
    <xf numFmtId="180" fontId="14" fillId="2" borderId="49" xfId="16" applyNumberFormat="1" applyFont="1" applyFill="1" applyBorder="1" applyAlignment="1">
      <alignment horizontal="right" vertical="center"/>
    </xf>
    <xf numFmtId="180" fontId="14" fillId="2" borderId="18" xfId="16" applyNumberFormat="1" applyFont="1" applyFill="1" applyBorder="1" applyAlignment="1">
      <alignment horizontal="right" vertical="center" shrinkToFit="1"/>
    </xf>
    <xf numFmtId="180" fontId="0" fillId="0" borderId="17" xfId="0" applyNumberFormat="1" applyBorder="1" applyAlignment="1">
      <alignment horizontal="right" vertical="center" shrinkToFit="1"/>
    </xf>
    <xf numFmtId="180" fontId="14" fillId="2" borderId="8" xfId="16" applyNumberFormat="1" applyFont="1" applyFill="1" applyBorder="1" applyAlignment="1">
      <alignment horizontal="right" vertical="center" shrinkToFit="1"/>
    </xf>
    <xf numFmtId="180" fontId="0" fillId="0" borderId="7" xfId="0" applyNumberFormat="1" applyBorder="1" applyAlignment="1">
      <alignment horizontal="right" vertical="center" shrinkToFit="1"/>
    </xf>
    <xf numFmtId="180" fontId="14" fillId="2" borderId="1" xfId="16" applyNumberFormat="1" applyFont="1" applyFill="1" applyBorder="1" applyAlignment="1">
      <alignment horizontal="right" vertical="center" shrinkToFit="1"/>
    </xf>
    <xf numFmtId="180" fontId="0" fillId="0" borderId="20" xfId="0" applyNumberFormat="1" applyBorder="1" applyAlignment="1">
      <alignment horizontal="right" vertical="center" shrinkToFit="1"/>
    </xf>
    <xf numFmtId="180" fontId="14" fillId="2" borderId="26" xfId="16" applyNumberFormat="1" applyFont="1" applyFill="1" applyBorder="1" applyAlignment="1">
      <alignment horizontal="right" vertical="center" shrinkToFit="1"/>
    </xf>
    <xf numFmtId="180" fontId="0" fillId="0" borderId="24" xfId="0" applyNumberFormat="1" applyBorder="1" applyAlignment="1">
      <alignment horizontal="right" vertical="center" shrinkToFit="1"/>
    </xf>
    <xf numFmtId="180" fontId="14" fillId="2" borderId="12" xfId="16" applyNumberFormat="1" applyFont="1" applyFill="1" applyBorder="1" applyAlignment="1">
      <alignment horizontal="right" vertical="center" shrinkToFit="1"/>
    </xf>
    <xf numFmtId="180" fontId="0" fillId="0" borderId="11" xfId="0" applyNumberFormat="1" applyBorder="1" applyAlignment="1">
      <alignment horizontal="right" vertical="center" shrinkToFit="1"/>
    </xf>
    <xf numFmtId="180" fontId="14" fillId="2" borderId="12" xfId="16" applyNumberFormat="1" applyFont="1" applyFill="1" applyBorder="1" applyAlignment="1">
      <alignment horizontal="right" vertical="center"/>
    </xf>
    <xf numFmtId="180" fontId="14" fillId="2" borderId="75" xfId="16" applyNumberFormat="1" applyFont="1" applyFill="1" applyBorder="1" applyAlignment="1">
      <alignment horizontal="right" vertical="center"/>
    </xf>
    <xf numFmtId="38" fontId="14" fillId="2" borderId="18" xfId="16" applyFont="1" applyFill="1" applyBorder="1" applyAlignment="1">
      <alignment horizontal="right" vertical="center" shrinkToFit="1"/>
    </xf>
    <xf numFmtId="0" fontId="0" fillId="0" borderId="17" xfId="0" applyBorder="1" applyAlignment="1">
      <alignment horizontal="right" vertical="center" shrinkToFit="1"/>
    </xf>
    <xf numFmtId="180" fontId="14" fillId="2" borderId="20" xfId="16" applyNumberFormat="1" applyFont="1" applyFill="1" applyBorder="1" applyAlignment="1">
      <alignment horizontal="right" vertical="center"/>
    </xf>
    <xf numFmtId="180" fontId="14" fillId="2" borderId="80" xfId="16" applyNumberFormat="1" applyFont="1" applyFill="1" applyBorder="1" applyAlignment="1">
      <alignment horizontal="right" vertical="center"/>
    </xf>
    <xf numFmtId="38" fontId="14" fillId="2" borderId="12" xfId="16" applyFont="1" applyFill="1" applyBorder="1" applyAlignment="1">
      <alignment horizontal="right" vertical="center" shrinkToFit="1"/>
    </xf>
    <xf numFmtId="0" fontId="0" fillId="0" borderId="11" xfId="0" applyBorder="1" applyAlignment="1">
      <alignment horizontal="right" vertical="center" shrinkToFit="1"/>
    </xf>
    <xf numFmtId="180" fontId="14" fillId="2" borderId="11" xfId="16" applyNumberFormat="1" applyFont="1" applyFill="1" applyBorder="1" applyAlignment="1">
      <alignment horizontal="right" vertical="center"/>
    </xf>
    <xf numFmtId="0" fontId="0" fillId="0" borderId="24" xfId="0" applyBorder="1" applyAlignment="1">
      <alignment horizontal="right" vertical="center" shrinkToFit="1"/>
    </xf>
    <xf numFmtId="180" fontId="14" fillId="2" borderId="9" xfId="16" applyNumberFormat="1" applyFont="1" applyFill="1" applyBorder="1" applyAlignment="1">
      <alignment horizontal="right" vertical="center"/>
    </xf>
    <xf numFmtId="0" fontId="21" fillId="0" borderId="40" xfId="11" applyFont="1" applyFill="1" applyBorder="1" applyAlignment="1">
      <alignment horizontal="center" vertical="center" textRotation="255"/>
    </xf>
    <xf numFmtId="0" fontId="21" fillId="0" borderId="16" xfId="11" applyFont="1" applyFill="1" applyBorder="1" applyAlignment="1">
      <alignment horizontal="center" vertical="center" textRotation="255"/>
    </xf>
    <xf numFmtId="0" fontId="21" fillId="0" borderId="27" xfId="11" applyFont="1" applyFill="1" applyBorder="1" applyAlignment="1">
      <alignment horizontal="center" vertical="center" textRotation="255"/>
    </xf>
    <xf numFmtId="0" fontId="21" fillId="0" borderId="20" xfId="11" applyFont="1" applyFill="1" applyBorder="1" applyAlignment="1">
      <alignment horizontal="center" vertical="center" textRotation="255"/>
    </xf>
    <xf numFmtId="0" fontId="21" fillId="0" borderId="17" xfId="11" applyFont="1" applyFill="1" applyBorder="1" applyAlignment="1">
      <alignment horizontal="center" vertical="center" textRotation="255"/>
    </xf>
    <xf numFmtId="0" fontId="21" fillId="0" borderId="16" xfId="11" applyFont="1" applyFill="1" applyBorder="1" applyAlignment="1">
      <alignment horizontal="center" vertical="center" textRotation="255" wrapText="1"/>
    </xf>
    <xf numFmtId="0" fontId="25" fillId="0" borderId="21" xfId="11" applyFont="1" applyFill="1" applyBorder="1" applyAlignment="1">
      <alignment horizontal="center" vertical="center" wrapText="1" shrinkToFit="1"/>
    </xf>
    <xf numFmtId="0" fontId="25" fillId="0" borderId="11" xfId="11" applyFont="1" applyFill="1" applyBorder="1" applyAlignment="1">
      <alignment horizontal="center" vertical="center" shrinkToFit="1"/>
    </xf>
    <xf numFmtId="38" fontId="14" fillId="2" borderId="12" xfId="16" applyFont="1" applyFill="1" applyBorder="1" applyAlignment="1">
      <alignment horizontal="right" vertical="center"/>
    </xf>
    <xf numFmtId="38" fontId="14" fillId="2" borderId="75" xfId="16" applyFont="1" applyFill="1" applyBorder="1" applyAlignment="1">
      <alignment horizontal="right" vertical="center"/>
    </xf>
    <xf numFmtId="38" fontId="14" fillId="2" borderId="11" xfId="16" applyFont="1" applyFill="1" applyBorder="1" applyAlignment="1">
      <alignment horizontal="right" vertical="center"/>
    </xf>
    <xf numFmtId="38" fontId="14" fillId="2" borderId="80" xfId="16" applyFont="1" applyFill="1" applyBorder="1" applyAlignment="1">
      <alignment horizontal="right" vertical="center"/>
    </xf>
    <xf numFmtId="0" fontId="25" fillId="0" borderId="29" xfId="0" applyFont="1" applyBorder="1" applyAlignment="1">
      <alignment horizontal="center" vertical="center"/>
    </xf>
    <xf numFmtId="0" fontId="25" fillId="0" borderId="27"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0" fontId="25" fillId="0" borderId="20"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17" xfId="0" applyFont="1" applyBorder="1" applyAlignment="1">
      <alignment horizontal="center" vertical="center"/>
    </xf>
    <xf numFmtId="49" fontId="14" fillId="2" borderId="48" xfId="11" applyNumberFormat="1" applyFont="1" applyFill="1" applyBorder="1" applyAlignment="1">
      <alignment horizontal="center" vertical="center" wrapText="1"/>
    </xf>
    <xf numFmtId="49" fontId="0" fillId="2" borderId="48" xfId="0" applyNumberFormat="1" applyFont="1" applyFill="1" applyBorder="1" applyAlignment="1">
      <alignment horizontal="center" vertical="center" wrapText="1"/>
    </xf>
    <xf numFmtId="0" fontId="2" fillId="0" borderId="16" xfId="0" applyFont="1" applyBorder="1" applyAlignment="1">
      <alignment horizontal="center" vertical="center" textRotation="255"/>
    </xf>
    <xf numFmtId="0" fontId="25" fillId="0" borderId="13" xfId="11" applyFont="1" applyFill="1" applyBorder="1" applyAlignment="1">
      <alignment horizontal="center" vertical="center" shrinkToFit="1"/>
    </xf>
    <xf numFmtId="0" fontId="25" fillId="0" borderId="6" xfId="11" applyFont="1" applyFill="1" applyBorder="1" applyAlignment="1">
      <alignment horizontal="center" vertical="center" shrinkToFit="1"/>
    </xf>
    <xf numFmtId="0" fontId="25" fillId="0" borderId="0" xfId="11" applyFont="1" applyFill="1" applyBorder="1" applyAlignment="1">
      <alignment horizontal="center" vertical="center" wrapText="1" shrinkToFit="1"/>
    </xf>
    <xf numFmtId="0" fontId="25" fillId="0" borderId="20" xfId="11" applyFont="1" applyFill="1" applyBorder="1" applyAlignment="1">
      <alignment horizontal="center" vertical="center" shrinkToFit="1"/>
    </xf>
    <xf numFmtId="38" fontId="14" fillId="2" borderId="14" xfId="16" applyFont="1" applyFill="1" applyBorder="1" applyAlignment="1">
      <alignment horizontal="right" vertical="center"/>
    </xf>
    <xf numFmtId="38" fontId="14" fillId="2" borderId="7" xfId="16" applyFont="1" applyFill="1" applyBorder="1" applyAlignment="1">
      <alignment horizontal="right" vertical="center"/>
    </xf>
    <xf numFmtId="38" fontId="14" fillId="2" borderId="20" xfId="16" applyFont="1" applyFill="1" applyBorder="1" applyAlignment="1">
      <alignment horizontal="right" vertical="center"/>
    </xf>
    <xf numFmtId="0" fontId="21" fillId="0" borderId="23" xfId="11" applyFont="1" applyFill="1" applyBorder="1" applyAlignment="1">
      <alignment horizontal="center" vertical="top" textRotation="255" wrapText="1"/>
    </xf>
    <xf numFmtId="0" fontId="21" fillId="0" borderId="40" xfId="11" applyFont="1" applyFill="1" applyBorder="1" applyAlignment="1">
      <alignment horizontal="center" vertical="top" textRotation="255" wrapText="1"/>
    </xf>
    <xf numFmtId="0" fontId="21" fillId="0" borderId="16" xfId="11" applyFont="1" applyFill="1" applyBorder="1" applyAlignment="1">
      <alignment horizontal="center" vertical="top" textRotation="255" wrapText="1"/>
    </xf>
    <xf numFmtId="0" fontId="14" fillId="0" borderId="15" xfId="0" applyFont="1" applyFill="1" applyBorder="1" applyAlignment="1">
      <alignment horizontal="center" vertical="center" wrapText="1" shrinkToFit="1"/>
    </xf>
    <xf numFmtId="0" fontId="0" fillId="0" borderId="49" xfId="0" applyFont="1" applyBorder="1" applyAlignment="1">
      <alignment horizontal="center" vertical="center" wrapText="1" shrinkToFit="1"/>
    </xf>
    <xf numFmtId="0" fontId="14" fillId="0" borderId="69" xfId="0" applyFont="1" applyFill="1" applyBorder="1" applyAlignment="1">
      <alignment horizontal="center" vertical="center" wrapText="1" shrinkToFit="1"/>
    </xf>
    <xf numFmtId="0" fontId="0" fillId="0" borderId="14" xfId="0" applyFont="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0" fillId="0" borderId="5" xfId="0" applyFont="1" applyBorder="1" applyAlignment="1">
      <alignment horizontal="center" vertical="center" wrapText="1" shrinkToFit="1"/>
    </xf>
    <xf numFmtId="49" fontId="14" fillId="2" borderId="46" xfId="11" applyNumberFormat="1" applyFont="1" applyFill="1" applyBorder="1" applyAlignment="1">
      <alignment horizontal="center" vertical="center" wrapText="1"/>
    </xf>
    <xf numFmtId="49" fontId="0" fillId="2" borderId="46" xfId="0" applyNumberFormat="1" applyFont="1" applyFill="1" applyBorder="1" applyAlignment="1">
      <alignment horizontal="center" vertical="center" wrapText="1"/>
    </xf>
    <xf numFmtId="0" fontId="14" fillId="0" borderId="86" xfId="0" applyFont="1" applyFill="1" applyBorder="1" applyAlignment="1">
      <alignment horizontal="center" vertical="center" wrapText="1" shrinkToFit="1"/>
    </xf>
    <xf numFmtId="0" fontId="0" fillId="0" borderId="3" xfId="0" applyFont="1" applyBorder="1" applyAlignment="1">
      <alignment horizontal="center" vertical="center" wrapText="1" shrinkToFit="1"/>
    </xf>
    <xf numFmtId="0" fontId="14" fillId="2" borderId="52" xfId="11" applyNumberFormat="1" applyFont="1" applyFill="1" applyBorder="1" applyAlignment="1">
      <alignment horizontal="center" vertical="center" wrapText="1"/>
    </xf>
    <xf numFmtId="0" fontId="0" fillId="2" borderId="48" xfId="0" applyNumberFormat="1" applyFont="1" applyFill="1" applyBorder="1" applyAlignment="1">
      <alignment horizontal="center" vertical="center" wrapText="1"/>
    </xf>
    <xf numFmtId="49" fontId="14" fillId="2" borderId="32" xfId="11" applyNumberFormat="1" applyFont="1" applyFill="1" applyBorder="1" applyAlignment="1">
      <alignment horizontal="center" vertical="center" wrapText="1"/>
    </xf>
    <xf numFmtId="0" fontId="2" fillId="0" borderId="27"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5"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25" fillId="0" borderId="15" xfId="0" applyFont="1" applyBorder="1" applyAlignment="1">
      <alignment horizontal="center" vertical="center"/>
    </xf>
    <xf numFmtId="0" fontId="0" fillId="0" borderId="14" xfId="0" applyFont="1" applyBorder="1" applyAlignment="1">
      <alignment horizontal="center" vertical="center"/>
    </xf>
    <xf numFmtId="0" fontId="25" fillId="0" borderId="4" xfId="0" applyFont="1" applyBorder="1" applyAlignment="1">
      <alignment horizontal="center" vertical="center"/>
    </xf>
    <xf numFmtId="0" fontId="0" fillId="0" borderId="3" xfId="0" applyFont="1" applyBorder="1" applyAlignment="1">
      <alignment horizontal="center" vertical="center"/>
    </xf>
    <xf numFmtId="0" fontId="14" fillId="2" borderId="28" xfId="11" applyFont="1" applyFill="1" applyBorder="1" applyAlignment="1">
      <alignment horizontal="center" vertical="center" wrapText="1"/>
    </xf>
    <xf numFmtId="0" fontId="14" fillId="2" borderId="82" xfId="11" applyFont="1" applyFill="1" applyBorder="1" applyAlignment="1">
      <alignment horizontal="center" vertical="center" wrapText="1"/>
    </xf>
    <xf numFmtId="49" fontId="14" fillId="2" borderId="69" xfId="11" applyNumberFormat="1" applyFont="1" applyFill="1" applyBorder="1" applyAlignment="1">
      <alignment horizontal="center" vertical="center" wrapText="1"/>
    </xf>
    <xf numFmtId="49" fontId="14" fillId="2" borderId="73" xfId="11" applyNumberFormat="1" applyFont="1" applyFill="1" applyBorder="1" applyAlignment="1">
      <alignment horizontal="center" vertical="center" wrapText="1"/>
    </xf>
    <xf numFmtId="0" fontId="21" fillId="0" borderId="26" xfId="11" applyFont="1" applyFill="1" applyBorder="1" applyAlignment="1">
      <alignment vertical="center" wrapText="1" shrinkToFit="1"/>
    </xf>
    <xf numFmtId="0" fontId="21" fillId="0" borderId="25" xfId="11" applyFont="1" applyFill="1" applyBorder="1" applyAlignment="1">
      <alignment vertical="center" wrapText="1" shrinkToFit="1"/>
    </xf>
    <xf numFmtId="0" fontId="25" fillId="0" borderId="24" xfId="0" applyFont="1" applyFill="1" applyBorder="1" applyAlignment="1">
      <alignment vertical="center" shrinkToFit="1"/>
    </xf>
    <xf numFmtId="0" fontId="21" fillId="0" borderId="23" xfId="11" applyFont="1" applyFill="1" applyBorder="1" applyAlignment="1">
      <alignment horizontal="center" vertical="center"/>
    </xf>
    <xf numFmtId="0" fontId="25" fillId="0" borderId="40" xfId="0" applyFont="1" applyFill="1" applyBorder="1" applyAlignment="1">
      <alignment horizontal="center" vertical="center"/>
    </xf>
    <xf numFmtId="0" fontId="25" fillId="0" borderId="16" xfId="0" applyFont="1" applyFill="1" applyBorder="1" applyAlignment="1">
      <alignment horizontal="center" vertical="center"/>
    </xf>
    <xf numFmtId="0" fontId="21" fillId="0" borderId="22" xfId="11" quotePrefix="1" applyFont="1" applyFill="1" applyBorder="1" applyAlignment="1">
      <alignment horizontal="center" vertical="center" wrapText="1"/>
    </xf>
    <xf numFmtId="0" fontId="21" fillId="0" borderId="22" xfId="11" applyFont="1" applyFill="1" applyBorder="1" applyAlignment="1">
      <alignment horizontal="center" vertical="center" wrapText="1"/>
    </xf>
    <xf numFmtId="0" fontId="21" fillId="0" borderId="24" xfId="11" quotePrefix="1" applyFont="1" applyFill="1" applyBorder="1" applyAlignment="1">
      <alignment horizontal="center" vertical="center" wrapText="1"/>
    </xf>
    <xf numFmtId="0" fontId="21" fillId="0" borderId="27" xfId="11" applyFont="1" applyFill="1" applyBorder="1" applyAlignment="1">
      <alignment horizontal="center" vertical="center" textRotation="255" wrapText="1"/>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4" fillId="0" borderId="61" xfId="11" applyFont="1" applyFill="1" applyBorder="1" applyAlignment="1">
      <alignment horizontal="center" vertical="center"/>
    </xf>
    <xf numFmtId="0" fontId="9" fillId="0" borderId="1" xfId="11" applyFont="1" applyFill="1" applyBorder="1" applyAlignment="1">
      <alignment horizontal="center" vertical="top" wrapText="1"/>
    </xf>
    <xf numFmtId="0" fontId="9" fillId="0" borderId="83" xfId="11" applyFont="1" applyFill="1" applyBorder="1" applyAlignment="1">
      <alignment horizontal="center" vertical="top" wrapText="1"/>
    </xf>
    <xf numFmtId="0" fontId="9" fillId="0" borderId="65" xfId="11" applyFont="1" applyFill="1" applyBorder="1" applyAlignment="1">
      <alignment horizontal="center" vertical="top" wrapText="1"/>
    </xf>
    <xf numFmtId="38" fontId="14" fillId="2" borderId="22" xfId="16" applyFont="1" applyFill="1" applyBorder="1" applyAlignment="1">
      <alignment horizontal="center" vertical="center" shrinkToFit="1"/>
    </xf>
    <xf numFmtId="38" fontId="14" fillId="2" borderId="34" xfId="16" applyFont="1" applyFill="1" applyBorder="1" applyAlignment="1">
      <alignment horizontal="right" vertical="center" shrinkToFit="1"/>
    </xf>
    <xf numFmtId="38" fontId="14" fillId="2" borderId="50" xfId="16" applyFont="1" applyFill="1" applyBorder="1" applyAlignment="1">
      <alignment horizontal="right" vertical="center" shrinkToFit="1"/>
    </xf>
    <xf numFmtId="38" fontId="14" fillId="2" borderId="58" xfId="16" applyFont="1" applyFill="1" applyBorder="1" applyAlignment="1">
      <alignment horizontal="right" vertical="center" shrinkToFit="1"/>
    </xf>
    <xf numFmtId="0" fontId="14" fillId="2" borderId="26" xfId="11" applyFont="1" applyFill="1" applyBorder="1" applyAlignment="1">
      <alignment horizontal="center" vertical="center"/>
    </xf>
    <xf numFmtId="0" fontId="14" fillId="2" borderId="25" xfId="11" applyFont="1" applyFill="1" applyBorder="1" applyAlignment="1">
      <alignment horizontal="center" vertical="center"/>
    </xf>
    <xf numFmtId="0" fontId="14" fillId="2" borderId="24" xfId="11" applyFont="1" applyFill="1" applyBorder="1" applyAlignment="1">
      <alignment horizontal="center" vertical="center"/>
    </xf>
    <xf numFmtId="0" fontId="21" fillId="0" borderId="22" xfId="11" applyFont="1" applyFill="1" applyBorder="1" applyAlignment="1">
      <alignment horizontal="center" vertical="center" textRotation="255"/>
    </xf>
    <xf numFmtId="0" fontId="21" fillId="0" borderId="22" xfId="11" applyFont="1" applyFill="1" applyBorder="1" applyAlignment="1">
      <alignment horizontal="center" vertical="center" textRotation="255" wrapText="1"/>
    </xf>
    <xf numFmtId="0" fontId="9" fillId="0" borderId="27" xfId="11" applyFont="1" applyFill="1" applyBorder="1" applyAlignment="1">
      <alignment horizontal="center" vertical="top" wrapText="1"/>
    </xf>
    <xf numFmtId="0" fontId="9" fillId="0" borderId="20" xfId="11" applyFont="1" applyFill="1" applyBorder="1" applyAlignment="1">
      <alignment horizontal="center" vertical="top" wrapText="1"/>
    </xf>
    <xf numFmtId="0" fontId="9" fillId="0" borderId="17" xfId="11" applyFont="1" applyFill="1" applyBorder="1" applyAlignment="1">
      <alignment horizontal="center" vertical="top" wrapText="1"/>
    </xf>
    <xf numFmtId="0" fontId="16" fillId="0" borderId="0" xfId="11" applyFont="1" applyFill="1" applyAlignment="1">
      <alignment vertical="center" wrapText="1"/>
    </xf>
    <xf numFmtId="0" fontId="16" fillId="0" borderId="0" xfId="11" applyFont="1" applyFill="1" applyAlignment="1">
      <alignment vertical="center"/>
    </xf>
    <xf numFmtId="0" fontId="21" fillId="0" borderId="40" xfId="11" applyFont="1" applyFill="1" applyBorder="1" applyAlignment="1">
      <alignment horizontal="center" vertical="center"/>
    </xf>
    <xf numFmtId="0" fontId="21" fillId="0" borderId="16" xfId="11" applyFont="1" applyFill="1" applyBorder="1" applyAlignment="1">
      <alignment horizontal="center" vertical="center"/>
    </xf>
    <xf numFmtId="0" fontId="21" fillId="0" borderId="23" xfId="11" applyFont="1" applyFill="1" applyBorder="1" applyAlignment="1">
      <alignment vertical="center" textRotation="255" wrapText="1"/>
    </xf>
    <xf numFmtId="0" fontId="18" fillId="0" borderId="0" xfId="11" applyFont="1" applyFill="1" applyBorder="1" applyAlignment="1">
      <alignment horizontal="center" vertical="center"/>
    </xf>
    <xf numFmtId="0" fontId="21" fillId="0" borderId="51" xfId="11" applyFont="1" applyFill="1" applyBorder="1" applyAlignment="1">
      <alignment horizontal="center" vertical="top" wrapText="1"/>
    </xf>
    <xf numFmtId="0" fontId="21" fillId="0" borderId="60" xfId="11" applyFont="1" applyFill="1" applyBorder="1" applyAlignment="1">
      <alignment horizontal="center" vertical="top" wrapText="1"/>
    </xf>
    <xf numFmtId="0" fontId="21" fillId="0" borderId="24" xfId="11" applyFont="1" applyFill="1" applyBorder="1" applyAlignment="1">
      <alignment horizontal="center" vertical="top" wrapText="1"/>
    </xf>
    <xf numFmtId="38" fontId="21" fillId="2" borderId="25" xfId="16" applyFont="1" applyFill="1" applyBorder="1" applyAlignment="1">
      <alignment horizontal="center" vertical="center" shrinkToFit="1"/>
    </xf>
    <xf numFmtId="38" fontId="21" fillId="2" borderId="24" xfId="16" applyFont="1" applyFill="1" applyBorder="1" applyAlignment="1">
      <alignment horizontal="center" vertical="center" shrinkToFit="1"/>
    </xf>
    <xf numFmtId="0" fontId="21" fillId="0" borderId="26" xfId="11" applyFont="1" applyFill="1" applyBorder="1" applyAlignment="1">
      <alignment horizontal="center" vertical="center" shrinkToFit="1"/>
    </xf>
    <xf numFmtId="0" fontId="21" fillId="0" borderId="24" xfId="11" applyFont="1" applyFill="1" applyBorder="1" applyAlignment="1">
      <alignment horizontal="center" vertical="center" shrinkToFit="1"/>
    </xf>
    <xf numFmtId="0" fontId="21" fillId="0" borderId="40" xfId="11" applyFont="1" applyFill="1" applyBorder="1" applyAlignment="1">
      <alignment vertical="center" textRotation="255"/>
    </xf>
    <xf numFmtId="0" fontId="21" fillId="0" borderId="16" xfId="11" applyFont="1" applyFill="1" applyBorder="1" applyAlignment="1">
      <alignment vertical="center" textRotation="255"/>
    </xf>
    <xf numFmtId="0" fontId="21" fillId="0" borderId="27" xfId="11" applyFont="1" applyFill="1" applyBorder="1" applyAlignment="1">
      <alignment horizontal="center" vertical="center"/>
    </xf>
    <xf numFmtId="0" fontId="21" fillId="0" borderId="18" xfId="11" applyFont="1" applyFill="1" applyBorder="1" applyAlignment="1">
      <alignment horizontal="center" vertical="center"/>
    </xf>
    <xf numFmtId="0" fontId="21" fillId="0" borderId="17" xfId="11" applyFont="1" applyFill="1" applyBorder="1" applyAlignment="1">
      <alignment horizontal="center" vertical="center"/>
    </xf>
    <xf numFmtId="38" fontId="14" fillId="2" borderId="4" xfId="16" applyFont="1" applyFill="1" applyBorder="1" applyAlignment="1">
      <alignment horizontal="right" vertical="center" shrinkToFit="1"/>
    </xf>
    <xf numFmtId="38" fontId="14" fillId="2" borderId="3" xfId="16" applyFont="1" applyFill="1" applyBorder="1" applyAlignment="1">
      <alignment horizontal="right" vertical="center" shrinkToFit="1"/>
    </xf>
    <xf numFmtId="38" fontId="14" fillId="0" borderId="0" xfId="11" applyNumberFormat="1" applyFont="1" applyFill="1" applyAlignment="1">
      <alignment vertical="center"/>
    </xf>
    <xf numFmtId="0" fontId="0" fillId="0" borderId="0" xfId="0" applyAlignment="1">
      <alignment vertical="center"/>
    </xf>
    <xf numFmtId="0" fontId="24" fillId="0" borderId="0" xfId="21" applyFont="1" applyBorder="1" applyAlignment="1">
      <alignment horizontal="center" vertical="center"/>
    </xf>
    <xf numFmtId="0" fontId="16" fillId="0" borderId="26" xfId="21" applyFont="1" applyBorder="1" applyAlignment="1">
      <alignment horizontal="center" vertical="center" wrapText="1"/>
    </xf>
    <xf numFmtId="0" fontId="0" fillId="0" borderId="25" xfId="0" applyBorder="1" applyAlignment="1">
      <alignment horizontal="center" vertical="center"/>
    </xf>
    <xf numFmtId="0" fontId="16" fillId="0" borderId="22" xfId="21" applyFont="1" applyBorder="1" applyAlignment="1">
      <alignment horizontal="center" vertical="center" wrapText="1"/>
    </xf>
    <xf numFmtId="0" fontId="0" fillId="0" borderId="22" xfId="0" applyBorder="1" applyAlignment="1">
      <alignment horizontal="center" vertical="center" wrapText="1"/>
    </xf>
    <xf numFmtId="0" fontId="16" fillId="0" borderId="28" xfId="21" applyFont="1" applyBorder="1" applyAlignment="1">
      <alignment horizontal="center" vertical="center" wrapText="1"/>
    </xf>
    <xf numFmtId="0" fontId="16" fillId="0" borderId="25" xfId="21" applyFont="1" applyBorder="1" applyAlignment="1">
      <alignment horizontal="center" vertical="center" wrapText="1"/>
    </xf>
    <xf numFmtId="0" fontId="16" fillId="0" borderId="24" xfId="21" applyFont="1" applyBorder="1" applyAlignment="1">
      <alignment horizontal="center" vertical="center" wrapText="1"/>
    </xf>
    <xf numFmtId="0" fontId="16" fillId="3" borderId="22" xfId="21" applyFont="1" applyFill="1" applyBorder="1" applyAlignment="1">
      <alignment vertical="center" wrapText="1"/>
    </xf>
    <xf numFmtId="0" fontId="0" fillId="0" borderId="22" xfId="0" applyBorder="1" applyAlignment="1">
      <alignment vertical="center" wrapText="1"/>
    </xf>
    <xf numFmtId="0" fontId="16" fillId="0" borderId="22" xfId="21" applyFont="1" applyFill="1" applyBorder="1" applyAlignment="1">
      <alignment horizontal="center" vertical="center"/>
    </xf>
    <xf numFmtId="0" fontId="16" fillId="0" borderId="22" xfId="21" applyFont="1" applyFill="1" applyBorder="1" applyAlignment="1">
      <alignment horizontal="center" vertical="center" wrapText="1"/>
    </xf>
    <xf numFmtId="0" fontId="16" fillId="0" borderId="28" xfId="21" applyFont="1" applyFill="1" applyBorder="1" applyAlignment="1">
      <alignment horizontal="center" vertical="center"/>
    </xf>
    <xf numFmtId="0" fontId="16" fillId="3" borderId="28" xfId="21" applyFont="1" applyFill="1" applyBorder="1" applyAlignment="1">
      <alignment vertical="top" wrapText="1"/>
    </xf>
    <xf numFmtId="0" fontId="0" fillId="0" borderId="29" xfId="0" applyBorder="1" applyAlignment="1">
      <alignment vertical="top" wrapText="1"/>
    </xf>
    <xf numFmtId="0" fontId="0" fillId="0" borderId="27" xfId="0" applyBorder="1" applyAlignment="1">
      <alignment vertical="top" wrapText="1"/>
    </xf>
    <xf numFmtId="0" fontId="0" fillId="0" borderId="22" xfId="0" applyBorder="1" applyAlignment="1">
      <alignment horizontal="center" vertical="center"/>
    </xf>
    <xf numFmtId="0" fontId="14" fillId="2" borderId="0" xfId="0" applyFont="1" applyFill="1">
      <alignment vertical="center"/>
    </xf>
    <xf numFmtId="180" fontId="14" fillId="2" borderId="2" xfId="16" applyNumberFormat="1" applyFont="1" applyFill="1" applyBorder="1" applyAlignment="1">
      <alignment vertical="center" shrinkToFit="1"/>
    </xf>
  </cellXfs>
  <cellStyles count="22">
    <cellStyle name="Calc Currency (0)" xfId="1"/>
    <cellStyle name="Header1" xfId="2"/>
    <cellStyle name="Header2" xfId="3"/>
    <cellStyle name="Normal_#18-Internet" xfId="4"/>
    <cellStyle name="subhead" xfId="5"/>
    <cellStyle name="パーセント 2" xfId="6"/>
    <cellStyle name="桁区切り" xfId="16" builtinId="6"/>
    <cellStyle name="桁区切り 2" xfId="7"/>
    <cellStyle name="桁区切り 2 2" xfId="18"/>
    <cellStyle name="桁区切り 3" xfId="8"/>
    <cellStyle name="代価表" xfId="9"/>
    <cellStyle name="土木断面" xfId="10"/>
    <cellStyle name="標準" xfId="0" builtinId="0"/>
    <cellStyle name="標準 2" xfId="11"/>
    <cellStyle name="標準 2 2" xfId="17"/>
    <cellStyle name="標準 2 3" xfId="21"/>
    <cellStyle name="標準 3" xfId="12"/>
    <cellStyle name="標準 4" xfId="15"/>
    <cellStyle name="標準 5" xfId="20"/>
    <cellStyle name="標準 6" xfId="19"/>
    <cellStyle name="標準Ａ" xfId="13"/>
    <cellStyle name="未定義" xfId="14"/>
  </cellStyles>
  <dxfs count="0"/>
  <tableStyles count="0" defaultTableStyle="TableStyleMedium2" defaultPivotStyle="PivotStyleLight16"/>
  <colors>
    <mruColors>
      <color rgb="FFFFFFCC"/>
      <color rgb="FF0000FF"/>
      <color rgb="FFCCFFCC"/>
      <color rgb="FFFFCC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01_kyu\&#12503;&#12525;&#12472;&#12455;&#12463;&#12488;\49&#26399;\49-0356%20&#26085;&#21521;&#24066;&#27700;&#36947;&#65419;&#65438;&#65404;&#65438;&#65390;&#65437;&#31574;&#23450;\&#39640;&#23798;\012&#27700;&#38656;&#35201;&#35336;&#30011;\&#31893;&#23627;\&#32102;&#27700;&#37327;\&#26377;&#21454;&#29575;&#12539;&#26377;&#21177;&#29575;&#65381;&#36000;&#33655;&#295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S4F230\&#20491;&#20154;&#29992;&#12487;&#12540;&#12479;\&#22826;&#30000;\&#23436;&#20102;&#26989;&#21209;&#36039;&#26009;\33-071&#20234;&#20185;&#22259;&#21270;&#12539;&#27010;&#30053;&#35373;&#35336;\&#25968;&#37327;&#35336;&#31639;&#26360;\&#20206;&#20445;&#23384;&#12501;&#12457;&#12523;&#12480;\&#65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時系列ﾙｰﾁﾝ"/>
      <sheetName val="図表"/>
      <sheetName val="有効無収率"/>
      <sheetName val="有収有効率"/>
      <sheetName val="負荷率の現況"/>
      <sheetName val="負荷率現況 (2)"/>
      <sheetName val="負荷率計画"/>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土工"/>
      <sheetName val="小型重力調書（切土）"/>
      <sheetName val="小型重力調書（盛土）"/>
      <sheetName val="地先境界ブロック調書"/>
      <sheetName val="小型重力土工（切土）"/>
      <sheetName val="小型重力土工（盛土）"/>
      <sheetName val="重力土工"/>
      <sheetName val="鍬止工土工"/>
      <sheetName val="落蓋側溝（歩道用）"/>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000FF" mc:Ignorable="a14" a14:legacySpreadsheetColorIndex="12"/>
        </a:solidFill>
        <a:ln w="19050" algn="ctr">
          <a:solidFill>
            <a:srgbClr val="000000"/>
          </a:solidFill>
          <a:miter lim="800000"/>
          <a:headEnd/>
          <a:tailEn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35"/>
  <sheetViews>
    <sheetView showGridLines="0" tabSelected="1" topLeftCell="A43" zoomScale="75" zoomScaleNormal="75" zoomScaleSheetLayoutView="70" workbookViewId="0">
      <selection activeCell="M77" sqref="M77"/>
    </sheetView>
  </sheetViews>
  <sheetFormatPr defaultRowHeight="12"/>
  <cols>
    <col min="1" max="1" width="9" style="1"/>
    <col min="2" max="3" width="3.75" style="1" bestFit="1" customWidth="1"/>
    <col min="4" max="6" width="9.625" style="1" customWidth="1"/>
    <col min="7" max="7" width="9.625" style="7" customWidth="1"/>
    <col min="8" max="8" width="5.625" style="7" customWidth="1"/>
    <col min="9" max="9" width="5.625" style="7" bestFit="1" customWidth="1"/>
    <col min="10" max="10" width="10.75" style="7" customWidth="1"/>
    <col min="11" max="11" width="9.625" style="1" customWidth="1"/>
    <col min="12" max="14" width="9.25" style="1" customWidth="1"/>
    <col min="15" max="15" width="9.625" style="1" customWidth="1"/>
    <col min="16" max="17" width="9.25" style="1" customWidth="1"/>
    <col min="18" max="19" width="3.75" style="1" bestFit="1" customWidth="1"/>
    <col min="20" max="20" width="9.625" style="1" customWidth="1"/>
    <col min="21" max="21" width="19" style="1" customWidth="1"/>
    <col min="22" max="22" width="9.625" style="7" customWidth="1"/>
    <col min="23" max="26" width="9.625" style="1" customWidth="1"/>
    <col min="27" max="27" width="9.625" style="7" customWidth="1"/>
    <col min="28" max="28" width="9.625" style="7" hidden="1" customWidth="1"/>
    <col min="29" max="30" width="10" style="1" customWidth="1"/>
    <col min="31" max="32" width="9.25" style="1" customWidth="1"/>
    <col min="33" max="33" width="9.75" style="1" bestFit="1" customWidth="1"/>
    <col min="34" max="34" width="4.625" style="1" customWidth="1"/>
    <col min="35" max="35" width="9" style="1"/>
    <col min="36" max="36" width="10" style="1" customWidth="1"/>
    <col min="37" max="37" width="4.875" style="1" bestFit="1" customWidth="1"/>
    <col min="38" max="39" width="10" style="1" customWidth="1"/>
    <col min="40" max="40" width="4.875" style="1" bestFit="1" customWidth="1"/>
    <col min="41" max="42" width="10" style="1" customWidth="1"/>
    <col min="43" max="43" width="4" style="1" bestFit="1" customWidth="1"/>
    <col min="44" max="45" width="10" style="1" customWidth="1"/>
    <col min="46" max="46" width="4" style="1" bestFit="1" customWidth="1"/>
    <col min="47" max="16384" width="9" style="1"/>
  </cols>
  <sheetData>
    <row r="1" spans="2:20" ht="17.25">
      <c r="B1" s="10" t="s">
        <v>350</v>
      </c>
    </row>
    <row r="2" spans="2:20">
      <c r="B2" s="646" t="s">
        <v>153</v>
      </c>
      <c r="C2" s="646"/>
      <c r="D2" s="646"/>
      <c r="E2" s="646"/>
      <c r="F2" s="646"/>
      <c r="G2" s="646"/>
      <c r="H2" s="646"/>
      <c r="I2" s="646"/>
      <c r="J2" s="646"/>
      <c r="K2" s="646"/>
      <c r="L2" s="646"/>
      <c r="M2" s="646"/>
      <c r="N2" s="646"/>
      <c r="O2" s="646"/>
      <c r="P2" s="646"/>
      <c r="Q2" s="646"/>
    </row>
    <row r="3" spans="2:20" ht="15" customHeight="1">
      <c r="B3" s="631" t="s">
        <v>163</v>
      </c>
      <c r="C3" s="632"/>
      <c r="D3" s="704" t="s">
        <v>62</v>
      </c>
      <c r="E3" s="705"/>
      <c r="F3" s="705"/>
      <c r="G3" s="705"/>
      <c r="H3" s="705"/>
      <c r="I3" s="705"/>
      <c r="J3" s="705"/>
      <c r="K3" s="706"/>
      <c r="L3" s="704" t="s">
        <v>63</v>
      </c>
      <c r="M3" s="713"/>
      <c r="N3" s="714"/>
      <c r="O3" s="704" t="s">
        <v>64</v>
      </c>
      <c r="P3" s="713"/>
      <c r="Q3" s="714"/>
    </row>
    <row r="4" spans="2:20" ht="15" customHeight="1">
      <c r="B4" s="633"/>
      <c r="C4" s="634"/>
      <c r="D4" s="715" t="s">
        <v>61</v>
      </c>
      <c r="E4" s="709" t="s">
        <v>156</v>
      </c>
      <c r="F4" s="710"/>
      <c r="G4" s="702" t="s">
        <v>80</v>
      </c>
      <c r="H4" s="707" t="s">
        <v>220</v>
      </c>
      <c r="I4" s="708"/>
      <c r="J4" s="708"/>
      <c r="K4" s="649"/>
      <c r="L4" s="693" t="s">
        <v>162</v>
      </c>
      <c r="M4" s="700" t="s">
        <v>227</v>
      </c>
      <c r="N4" s="693" t="s">
        <v>121</v>
      </c>
      <c r="O4" s="700" t="s">
        <v>217</v>
      </c>
      <c r="P4" s="693" t="s">
        <v>218</v>
      </c>
      <c r="Q4" s="700" t="s">
        <v>219</v>
      </c>
    </row>
    <row r="5" spans="2:20" ht="15" customHeight="1">
      <c r="B5" s="633"/>
      <c r="C5" s="634"/>
      <c r="D5" s="699"/>
      <c r="E5" s="711"/>
      <c r="F5" s="712"/>
      <c r="G5" s="703"/>
      <c r="H5" s="321" t="s">
        <v>136</v>
      </c>
      <c r="I5" s="321" t="s">
        <v>137</v>
      </c>
      <c r="J5" s="232" t="s">
        <v>138</v>
      </c>
      <c r="K5" s="232" t="s">
        <v>139</v>
      </c>
      <c r="L5" s="716"/>
      <c r="M5" s="701"/>
      <c r="N5" s="699"/>
      <c r="O5" s="717"/>
      <c r="P5" s="694"/>
      <c r="Q5" s="701"/>
      <c r="T5" s="1" t="s">
        <v>462</v>
      </c>
    </row>
    <row r="6" spans="2:20" ht="15" customHeight="1" thickBot="1">
      <c r="B6" s="635"/>
      <c r="C6" s="636"/>
      <c r="D6" s="274" t="s">
        <v>276</v>
      </c>
      <c r="E6" s="637" t="s">
        <v>278</v>
      </c>
      <c r="F6" s="638"/>
      <c r="G6" s="277" t="s">
        <v>280</v>
      </c>
      <c r="H6" s="277" t="s">
        <v>282</v>
      </c>
      <c r="I6" s="277" t="s">
        <v>284</v>
      </c>
      <c r="J6" s="274" t="s">
        <v>286</v>
      </c>
      <c r="K6" s="274" t="s">
        <v>288</v>
      </c>
      <c r="L6" s="319" t="s">
        <v>290</v>
      </c>
      <c r="M6" s="320" t="s">
        <v>292</v>
      </c>
      <c r="N6" s="281" t="s">
        <v>298</v>
      </c>
      <c r="O6" s="282" t="s">
        <v>296</v>
      </c>
      <c r="P6" s="322" t="s">
        <v>294</v>
      </c>
      <c r="Q6" s="320" t="s">
        <v>293</v>
      </c>
    </row>
    <row r="7" spans="2:20" ht="15" customHeight="1" thickTop="1">
      <c r="B7" s="663" t="s">
        <v>83</v>
      </c>
      <c r="C7" s="663" t="s">
        <v>56</v>
      </c>
      <c r="D7" s="16" t="s">
        <v>0</v>
      </c>
      <c r="E7" s="674" t="s">
        <v>1</v>
      </c>
      <c r="F7" s="675"/>
      <c r="G7" s="17">
        <v>325</v>
      </c>
      <c r="H7" s="121">
        <v>3</v>
      </c>
      <c r="I7" s="121">
        <v>49</v>
      </c>
      <c r="J7" s="44" t="str">
        <f>IF(H7=0,"",IF(H7=1,"明治"&amp;I7&amp;"年度",IF(H7=2,"大正"&amp;I7&amp;"年度",IF(H7=3,"昭和"&amp;I7&amp;"年度","平成"&amp;I7&amp;"年度"))))</f>
        <v>昭和49年度</v>
      </c>
      <c r="K7" s="44">
        <f>IF(H7=0,"",IF(H7=1,I7+1867,IF(H7=2,I7+1911,IF(H7=3,I7+1925,I7+1988))))</f>
        <v>1974</v>
      </c>
      <c r="L7" s="140">
        <v>2014</v>
      </c>
      <c r="M7" s="114">
        <v>40</v>
      </c>
      <c r="N7" s="18" t="str">
        <f>IF(K7="","",IF(L7-K7&lt;=M7,"以内","超過"))</f>
        <v>以内</v>
      </c>
      <c r="O7" s="44" t="str">
        <f>IF(K7="","",IF(K7&lt;=1953,"著しく低い",IF(AND(1953&lt;K7,K7&lt;=1979),"低い",IF(AND(1979&lt;K7,K7&lt;=1997),"中","高い"))))</f>
        <v>低い</v>
      </c>
      <c r="P7" s="140"/>
      <c r="Q7" s="18" t="str">
        <f>IF(COUNTA(O7:P7)=0,"",IF(P7="",O7,P7))</f>
        <v>低い</v>
      </c>
      <c r="T7" s="1205">
        <f>+IF(P7="あり",1,IF(O7="高い",1,0))</f>
        <v>0</v>
      </c>
    </row>
    <row r="8" spans="2:20" ht="15" customHeight="1">
      <c r="B8" s="663"/>
      <c r="C8" s="663"/>
      <c r="D8" s="19" t="s">
        <v>5</v>
      </c>
      <c r="E8" s="661" t="s">
        <v>3</v>
      </c>
      <c r="F8" s="662"/>
      <c r="G8" s="20">
        <v>1700</v>
      </c>
      <c r="H8" s="122">
        <v>3</v>
      </c>
      <c r="I8" s="122">
        <v>53</v>
      </c>
      <c r="J8" s="129" t="str">
        <f t="shared" ref="J8:J45" si="0">IF(H8=0,"",IF(H8=1,"明治"&amp;I8&amp;"年度",IF(H8=2,"大正"&amp;I8&amp;"年度",IF(H8=3,"昭和"&amp;I8&amp;"年度","平成"&amp;I8&amp;"年度"))))</f>
        <v>昭和53年度</v>
      </c>
      <c r="K8" s="129">
        <f t="shared" ref="K8:K45" si="1">IF(H8=0,"",IF(H8=1,I8+1867,IF(H8=2,I8+1911,IF(H8=3,I8+1925,I8+1988))))</f>
        <v>1978</v>
      </c>
      <c r="L8" s="21">
        <f>+$L$7</f>
        <v>2014</v>
      </c>
      <c r="M8" s="115">
        <v>40</v>
      </c>
      <c r="N8" s="21" t="str">
        <f>IF(K8="","",IF(L8-K8&lt;=M8,"以内","超過"))</f>
        <v>以内</v>
      </c>
      <c r="O8" s="21" t="str">
        <f t="shared" ref="O8:O45" si="2">IF(K8="","",IF(K8&lt;=1953,"著しく低い",IF(AND(1953&lt;K8,K8&lt;=1979),"低い",IF(AND(1979&lt;K8,K8&lt;=1997),"中","高い"))))</f>
        <v>低い</v>
      </c>
      <c r="P8" s="141"/>
      <c r="Q8" s="21" t="str">
        <f t="shared" ref="Q8:Q45" si="3">IF(COUNTA(O8:P8)=0,"",IF(P8="",O8,P8))</f>
        <v>低い</v>
      </c>
      <c r="T8" s="1205">
        <f t="shared" ref="T8:T45" si="4">+IF(P8="あり",1,IF(O8="高い",1,0))</f>
        <v>0</v>
      </c>
    </row>
    <row r="9" spans="2:20" ht="15" customHeight="1">
      <c r="B9" s="663"/>
      <c r="C9" s="663"/>
      <c r="D9" s="19" t="s">
        <v>6</v>
      </c>
      <c r="E9" s="661" t="s">
        <v>3</v>
      </c>
      <c r="F9" s="662"/>
      <c r="G9" s="20">
        <v>1700</v>
      </c>
      <c r="H9" s="122">
        <v>3</v>
      </c>
      <c r="I9" s="122">
        <v>53</v>
      </c>
      <c r="J9" s="129" t="str">
        <f t="shared" si="0"/>
        <v>昭和53年度</v>
      </c>
      <c r="K9" s="129">
        <f t="shared" si="1"/>
        <v>1978</v>
      </c>
      <c r="L9" s="21">
        <f t="shared" ref="L9:L45" si="5">+$L$7</f>
        <v>2014</v>
      </c>
      <c r="M9" s="115">
        <v>40</v>
      </c>
      <c r="N9" s="21" t="str">
        <f t="shared" ref="N9:N18" si="6">IF(K9="","",IF(L9-K9&lt;=M9,"以内","超過"))</f>
        <v>以内</v>
      </c>
      <c r="O9" s="21" t="str">
        <f t="shared" si="2"/>
        <v>低い</v>
      </c>
      <c r="P9" s="141"/>
      <c r="Q9" s="21" t="str">
        <f t="shared" si="3"/>
        <v>低い</v>
      </c>
      <c r="T9" s="1205">
        <f t="shared" si="4"/>
        <v>0</v>
      </c>
    </row>
    <row r="10" spans="2:20" ht="15" customHeight="1">
      <c r="B10" s="663"/>
      <c r="C10" s="663"/>
      <c r="D10" s="19" t="s">
        <v>7</v>
      </c>
      <c r="E10" s="661" t="s">
        <v>3</v>
      </c>
      <c r="F10" s="662"/>
      <c r="G10" s="20">
        <v>1700</v>
      </c>
      <c r="H10" s="122">
        <v>3</v>
      </c>
      <c r="I10" s="122">
        <v>52</v>
      </c>
      <c r="J10" s="129" t="str">
        <f t="shared" si="0"/>
        <v>昭和52年度</v>
      </c>
      <c r="K10" s="129">
        <f t="shared" si="1"/>
        <v>1977</v>
      </c>
      <c r="L10" s="21">
        <f t="shared" si="5"/>
        <v>2014</v>
      </c>
      <c r="M10" s="115">
        <v>40</v>
      </c>
      <c r="N10" s="21" t="str">
        <f t="shared" si="6"/>
        <v>以内</v>
      </c>
      <c r="O10" s="21" t="str">
        <f t="shared" si="2"/>
        <v>低い</v>
      </c>
      <c r="P10" s="141"/>
      <c r="Q10" s="21" t="str">
        <f t="shared" si="3"/>
        <v>低い</v>
      </c>
      <c r="T10" s="1205">
        <f t="shared" si="4"/>
        <v>0</v>
      </c>
    </row>
    <row r="11" spans="2:20" ht="15" customHeight="1">
      <c r="B11" s="663"/>
      <c r="C11" s="663"/>
      <c r="D11" s="19" t="s">
        <v>8</v>
      </c>
      <c r="E11" s="661" t="s">
        <v>3</v>
      </c>
      <c r="F11" s="662"/>
      <c r="G11" s="20">
        <v>1700</v>
      </c>
      <c r="H11" s="122">
        <v>3</v>
      </c>
      <c r="I11" s="122">
        <v>52</v>
      </c>
      <c r="J11" s="129" t="str">
        <f t="shared" si="0"/>
        <v>昭和52年度</v>
      </c>
      <c r="K11" s="129">
        <f t="shared" si="1"/>
        <v>1977</v>
      </c>
      <c r="L11" s="21">
        <f t="shared" si="5"/>
        <v>2014</v>
      </c>
      <c r="M11" s="115">
        <v>40</v>
      </c>
      <c r="N11" s="21" t="str">
        <f t="shared" si="6"/>
        <v>以内</v>
      </c>
      <c r="O11" s="21" t="str">
        <f t="shared" si="2"/>
        <v>低い</v>
      </c>
      <c r="P11" s="141"/>
      <c r="Q11" s="21" t="str">
        <f t="shared" si="3"/>
        <v>低い</v>
      </c>
      <c r="T11" s="1205">
        <f t="shared" si="4"/>
        <v>0</v>
      </c>
    </row>
    <row r="12" spans="2:20" ht="15" customHeight="1">
      <c r="B12" s="663"/>
      <c r="C12" s="663"/>
      <c r="D12" s="19" t="s">
        <v>9</v>
      </c>
      <c r="E12" s="661" t="s">
        <v>3</v>
      </c>
      <c r="F12" s="662"/>
      <c r="G12" s="20">
        <v>1700</v>
      </c>
      <c r="H12" s="122">
        <v>3</v>
      </c>
      <c r="I12" s="122">
        <v>52</v>
      </c>
      <c r="J12" s="129" t="str">
        <f t="shared" si="0"/>
        <v>昭和52年度</v>
      </c>
      <c r="K12" s="129">
        <f t="shared" si="1"/>
        <v>1977</v>
      </c>
      <c r="L12" s="21">
        <f t="shared" si="5"/>
        <v>2014</v>
      </c>
      <c r="M12" s="115">
        <v>40</v>
      </c>
      <c r="N12" s="21" t="str">
        <f t="shared" si="6"/>
        <v>以内</v>
      </c>
      <c r="O12" s="21" t="str">
        <f t="shared" si="2"/>
        <v>低い</v>
      </c>
      <c r="P12" s="141"/>
      <c r="Q12" s="21" t="str">
        <f t="shared" si="3"/>
        <v>低い</v>
      </c>
      <c r="T12" s="1205">
        <f t="shared" si="4"/>
        <v>0</v>
      </c>
    </row>
    <row r="13" spans="2:20" ht="15" customHeight="1">
      <c r="B13" s="663"/>
      <c r="C13" s="663"/>
      <c r="D13" s="19" t="s">
        <v>10</v>
      </c>
      <c r="E13" s="661" t="s">
        <v>3</v>
      </c>
      <c r="F13" s="662"/>
      <c r="G13" s="20">
        <v>1700</v>
      </c>
      <c r="H13" s="122">
        <v>3</v>
      </c>
      <c r="I13" s="122">
        <v>55</v>
      </c>
      <c r="J13" s="129" t="str">
        <f t="shared" si="0"/>
        <v>昭和55年度</v>
      </c>
      <c r="K13" s="129">
        <f t="shared" si="1"/>
        <v>1980</v>
      </c>
      <c r="L13" s="21">
        <f t="shared" si="5"/>
        <v>2014</v>
      </c>
      <c r="M13" s="115">
        <v>40</v>
      </c>
      <c r="N13" s="21" t="str">
        <f t="shared" si="6"/>
        <v>以内</v>
      </c>
      <c r="O13" s="21" t="str">
        <f t="shared" si="2"/>
        <v>中</v>
      </c>
      <c r="P13" s="141"/>
      <c r="Q13" s="21" t="str">
        <f t="shared" si="3"/>
        <v>中</v>
      </c>
      <c r="T13" s="1205">
        <f t="shared" si="4"/>
        <v>0</v>
      </c>
    </row>
    <row r="14" spans="2:20" ht="15" customHeight="1">
      <c r="B14" s="663"/>
      <c r="C14" s="663"/>
      <c r="D14" s="19" t="s">
        <v>11</v>
      </c>
      <c r="E14" s="661" t="s">
        <v>3</v>
      </c>
      <c r="F14" s="662"/>
      <c r="G14" s="20">
        <v>1700</v>
      </c>
      <c r="H14" s="122">
        <v>3</v>
      </c>
      <c r="I14" s="122">
        <v>56</v>
      </c>
      <c r="J14" s="129" t="str">
        <f t="shared" si="0"/>
        <v>昭和56年度</v>
      </c>
      <c r="K14" s="129">
        <f t="shared" si="1"/>
        <v>1981</v>
      </c>
      <c r="L14" s="21">
        <f t="shared" si="5"/>
        <v>2014</v>
      </c>
      <c r="M14" s="115">
        <v>40</v>
      </c>
      <c r="N14" s="21" t="str">
        <f t="shared" si="6"/>
        <v>以内</v>
      </c>
      <c r="O14" s="21" t="str">
        <f t="shared" si="2"/>
        <v>中</v>
      </c>
      <c r="P14" s="141"/>
      <c r="Q14" s="21" t="str">
        <f t="shared" si="3"/>
        <v>中</v>
      </c>
      <c r="T14" s="1205">
        <f t="shared" si="4"/>
        <v>0</v>
      </c>
    </row>
    <row r="15" spans="2:20" ht="15" customHeight="1">
      <c r="B15" s="663"/>
      <c r="C15" s="663"/>
      <c r="D15" s="22" t="s">
        <v>31</v>
      </c>
      <c r="E15" s="661" t="s">
        <v>3</v>
      </c>
      <c r="F15" s="662"/>
      <c r="G15" s="23">
        <v>1540</v>
      </c>
      <c r="H15" s="123">
        <v>3</v>
      </c>
      <c r="I15" s="123">
        <v>50</v>
      </c>
      <c r="J15" s="44" t="str">
        <f t="shared" si="0"/>
        <v>昭和50年度</v>
      </c>
      <c r="K15" s="44">
        <f t="shared" si="1"/>
        <v>1975</v>
      </c>
      <c r="L15" s="24">
        <f t="shared" si="5"/>
        <v>2014</v>
      </c>
      <c r="M15" s="116">
        <v>40</v>
      </c>
      <c r="N15" s="24" t="str">
        <f t="shared" si="6"/>
        <v>以内</v>
      </c>
      <c r="O15" s="24" t="str">
        <f t="shared" si="2"/>
        <v>低い</v>
      </c>
      <c r="P15" s="142"/>
      <c r="Q15" s="24" t="str">
        <f t="shared" si="3"/>
        <v>低い</v>
      </c>
      <c r="T15" s="1205">
        <f t="shared" si="4"/>
        <v>0</v>
      </c>
    </row>
    <row r="16" spans="2:20" ht="15" customHeight="1">
      <c r="B16" s="663"/>
      <c r="C16" s="663"/>
      <c r="D16" s="19" t="s">
        <v>32</v>
      </c>
      <c r="E16" s="661" t="s">
        <v>3</v>
      </c>
      <c r="F16" s="662"/>
      <c r="G16" s="20">
        <v>1540</v>
      </c>
      <c r="H16" s="122">
        <v>3</v>
      </c>
      <c r="I16" s="122">
        <v>51</v>
      </c>
      <c r="J16" s="129" t="str">
        <f t="shared" si="0"/>
        <v>昭和51年度</v>
      </c>
      <c r="K16" s="129">
        <f t="shared" si="1"/>
        <v>1976</v>
      </c>
      <c r="L16" s="21">
        <f t="shared" si="5"/>
        <v>2014</v>
      </c>
      <c r="M16" s="115">
        <v>40</v>
      </c>
      <c r="N16" s="21" t="str">
        <f t="shared" si="6"/>
        <v>以内</v>
      </c>
      <c r="O16" s="21" t="str">
        <f t="shared" si="2"/>
        <v>低い</v>
      </c>
      <c r="P16" s="141"/>
      <c r="Q16" s="21" t="str">
        <f t="shared" si="3"/>
        <v>低い</v>
      </c>
      <c r="T16" s="1205">
        <f t="shared" si="4"/>
        <v>0</v>
      </c>
    </row>
    <row r="17" spans="2:20" ht="15" customHeight="1">
      <c r="B17" s="663"/>
      <c r="C17" s="663"/>
      <c r="D17" s="19" t="s">
        <v>34</v>
      </c>
      <c r="E17" s="661" t="s">
        <v>3</v>
      </c>
      <c r="F17" s="662"/>
      <c r="G17" s="20">
        <v>1540</v>
      </c>
      <c r="H17" s="122">
        <v>3</v>
      </c>
      <c r="I17" s="122">
        <v>54</v>
      </c>
      <c r="J17" s="129" t="str">
        <f t="shared" si="0"/>
        <v>昭和54年度</v>
      </c>
      <c r="K17" s="129">
        <f t="shared" si="1"/>
        <v>1979</v>
      </c>
      <c r="L17" s="21">
        <f t="shared" si="5"/>
        <v>2014</v>
      </c>
      <c r="M17" s="115">
        <v>40</v>
      </c>
      <c r="N17" s="21" t="str">
        <f t="shared" si="6"/>
        <v>以内</v>
      </c>
      <c r="O17" s="21" t="str">
        <f t="shared" si="2"/>
        <v>低い</v>
      </c>
      <c r="P17" s="141"/>
      <c r="Q17" s="21" t="str">
        <f t="shared" si="3"/>
        <v>低い</v>
      </c>
      <c r="T17" s="1205">
        <f t="shared" si="4"/>
        <v>0</v>
      </c>
    </row>
    <row r="18" spans="2:20" ht="15" customHeight="1">
      <c r="B18" s="663"/>
      <c r="C18" s="664"/>
      <c r="D18" s="25" t="s">
        <v>35</v>
      </c>
      <c r="E18" s="671" t="s">
        <v>3</v>
      </c>
      <c r="F18" s="672"/>
      <c r="G18" s="26">
        <v>280</v>
      </c>
      <c r="H18" s="124">
        <v>3</v>
      </c>
      <c r="I18" s="124">
        <v>47</v>
      </c>
      <c r="J18" s="132" t="str">
        <f t="shared" si="0"/>
        <v>昭和47年度</v>
      </c>
      <c r="K18" s="132">
        <f t="shared" si="1"/>
        <v>1972</v>
      </c>
      <c r="L18" s="28">
        <f t="shared" si="5"/>
        <v>2014</v>
      </c>
      <c r="M18" s="117">
        <v>40</v>
      </c>
      <c r="N18" s="28" t="str">
        <f t="shared" si="6"/>
        <v>超過</v>
      </c>
      <c r="O18" s="28" t="str">
        <f t="shared" si="2"/>
        <v>低い</v>
      </c>
      <c r="P18" s="143"/>
      <c r="Q18" s="28" t="str">
        <f t="shared" si="3"/>
        <v>低い</v>
      </c>
      <c r="T18" s="1205">
        <f t="shared" si="4"/>
        <v>0</v>
      </c>
    </row>
    <row r="19" spans="2:20" ht="15" customHeight="1">
      <c r="B19" s="663"/>
      <c r="C19" s="665" t="s">
        <v>140</v>
      </c>
      <c r="D19" s="29"/>
      <c r="E19" s="666"/>
      <c r="F19" s="667"/>
      <c r="G19" s="30"/>
      <c r="H19" s="125"/>
      <c r="I19" s="125"/>
      <c r="J19" s="32" t="str">
        <f>IF(H19=0,"",IF(H19=1,"明治"&amp;I19&amp;"年度",IF(H19=2,"大正"&amp;I19&amp;"年度",IF(H19=3,"昭和"&amp;I19&amp;"年度","平成"&amp;I19&amp;"年度"))))</f>
        <v/>
      </c>
      <c r="K19" s="32" t="str">
        <f>IF(H19=0,"",IF(H19=1,I19+1867,IF(H19=2,I19+1911,IF(H19=3,I19+1925,I19+1988))))</f>
        <v/>
      </c>
      <c r="L19" s="32">
        <f t="shared" si="5"/>
        <v>2014</v>
      </c>
      <c r="M19" s="118">
        <v>50</v>
      </c>
      <c r="N19" s="32" t="str">
        <f t="shared" ref="N19:N45" si="7">IF(K19="","",IF(L19-K19&lt;=M19,"以内","超過"))</f>
        <v/>
      </c>
      <c r="O19" s="24" t="str">
        <f t="shared" si="2"/>
        <v/>
      </c>
      <c r="P19" s="142"/>
      <c r="Q19" s="32" t="str">
        <f t="shared" si="3"/>
        <v/>
      </c>
      <c r="T19" s="1205">
        <f t="shared" si="4"/>
        <v>0</v>
      </c>
    </row>
    <row r="20" spans="2:20" ht="15" customHeight="1">
      <c r="B20" s="663"/>
      <c r="C20" s="663"/>
      <c r="D20" s="33"/>
      <c r="E20" s="105"/>
      <c r="F20" s="106"/>
      <c r="G20" s="26"/>
      <c r="H20" s="124"/>
      <c r="I20" s="124"/>
      <c r="J20" s="132" t="str">
        <f>IF(H20=0,"",IF(H20=1,"明治"&amp;I20&amp;"年度",IF(H20=2,"大正"&amp;I20&amp;"年度",IF(H20=3,"昭和"&amp;I20&amp;"年度","平成"&amp;I20&amp;"年度"))))</f>
        <v/>
      </c>
      <c r="K20" s="132" t="str">
        <f>IF(H20=0,"",IF(H20=1,I20+1867,IF(H20=2,I20+1911,IF(H20=3,I20+1925,I20+1988))))</f>
        <v/>
      </c>
      <c r="L20" s="28">
        <f t="shared" si="5"/>
        <v>2014</v>
      </c>
      <c r="M20" s="117">
        <v>50</v>
      </c>
      <c r="N20" s="28" t="str">
        <f t="shared" si="7"/>
        <v/>
      </c>
      <c r="O20" s="132" t="str">
        <f t="shared" si="2"/>
        <v/>
      </c>
      <c r="P20" s="27"/>
      <c r="Q20" s="24" t="str">
        <f t="shared" si="3"/>
        <v/>
      </c>
      <c r="T20" s="1205">
        <f t="shared" si="4"/>
        <v>0</v>
      </c>
    </row>
    <row r="21" spans="2:20" ht="15" customHeight="1">
      <c r="B21" s="663"/>
      <c r="C21" s="665" t="s">
        <v>58</v>
      </c>
      <c r="D21" s="29" t="s">
        <v>13</v>
      </c>
      <c r="E21" s="666" t="s">
        <v>95</v>
      </c>
      <c r="F21" s="673"/>
      <c r="G21" s="30">
        <v>14500</v>
      </c>
      <c r="H21" s="125">
        <v>3</v>
      </c>
      <c r="I21" s="125">
        <v>46</v>
      </c>
      <c r="J21" s="32" t="str">
        <f t="shared" si="0"/>
        <v>昭和46年度</v>
      </c>
      <c r="K21" s="32">
        <f t="shared" si="1"/>
        <v>1971</v>
      </c>
      <c r="L21" s="32">
        <f t="shared" si="5"/>
        <v>2014</v>
      </c>
      <c r="M21" s="118">
        <v>60</v>
      </c>
      <c r="N21" s="32" t="str">
        <f t="shared" si="7"/>
        <v>以内</v>
      </c>
      <c r="O21" s="32" t="str">
        <f t="shared" si="2"/>
        <v>低い</v>
      </c>
      <c r="P21" s="31" t="s">
        <v>215</v>
      </c>
      <c r="Q21" s="32" t="str">
        <f t="shared" si="3"/>
        <v>なし</v>
      </c>
      <c r="T21" s="1205">
        <f t="shared" si="4"/>
        <v>0</v>
      </c>
    </row>
    <row r="22" spans="2:20" ht="15" customHeight="1">
      <c r="B22" s="663"/>
      <c r="C22" s="663"/>
      <c r="D22" s="33"/>
      <c r="E22" s="34"/>
      <c r="F22" s="35"/>
      <c r="G22" s="26"/>
      <c r="H22" s="124"/>
      <c r="I22" s="124"/>
      <c r="J22" s="132" t="str">
        <f t="shared" si="0"/>
        <v/>
      </c>
      <c r="K22" s="132" t="str">
        <f t="shared" si="1"/>
        <v/>
      </c>
      <c r="L22" s="28">
        <f t="shared" si="5"/>
        <v>2014</v>
      </c>
      <c r="M22" s="117">
        <v>60</v>
      </c>
      <c r="N22" s="28" t="str">
        <f t="shared" si="7"/>
        <v/>
      </c>
      <c r="O22" s="28" t="str">
        <f t="shared" si="2"/>
        <v/>
      </c>
      <c r="P22" s="143"/>
      <c r="Q22" s="28" t="str">
        <f t="shared" si="3"/>
        <v/>
      </c>
      <c r="T22" s="1205">
        <f t="shared" si="4"/>
        <v>0</v>
      </c>
    </row>
    <row r="23" spans="2:20" ht="15" customHeight="1">
      <c r="B23" s="663"/>
      <c r="C23" s="668" t="s">
        <v>68</v>
      </c>
      <c r="D23" s="36" t="s">
        <v>16</v>
      </c>
      <c r="E23" s="666" t="s">
        <v>17</v>
      </c>
      <c r="F23" s="667"/>
      <c r="G23" s="37">
        <v>136</v>
      </c>
      <c r="H23" s="125">
        <v>3</v>
      </c>
      <c r="I23" s="125">
        <v>57</v>
      </c>
      <c r="J23" s="32" t="str">
        <f t="shared" si="0"/>
        <v>昭和57年度</v>
      </c>
      <c r="K23" s="32">
        <f t="shared" si="1"/>
        <v>1982</v>
      </c>
      <c r="L23" s="38">
        <f t="shared" si="5"/>
        <v>2014</v>
      </c>
      <c r="M23" s="119">
        <v>60</v>
      </c>
      <c r="N23" s="38" t="str">
        <f t="shared" si="7"/>
        <v>以内</v>
      </c>
      <c r="O23" s="38" t="str">
        <f t="shared" si="2"/>
        <v>中</v>
      </c>
      <c r="P23" s="144"/>
      <c r="Q23" s="38" t="str">
        <f t="shared" si="3"/>
        <v>中</v>
      </c>
      <c r="T23" s="1205">
        <f t="shared" si="4"/>
        <v>0</v>
      </c>
    </row>
    <row r="24" spans="2:20" ht="15" customHeight="1">
      <c r="B24" s="663"/>
      <c r="C24" s="669"/>
      <c r="D24" s="19" t="s">
        <v>18</v>
      </c>
      <c r="E24" s="661" t="s">
        <v>19</v>
      </c>
      <c r="F24" s="662"/>
      <c r="G24" s="39">
        <v>4300</v>
      </c>
      <c r="H24" s="122">
        <v>3</v>
      </c>
      <c r="I24" s="122">
        <v>28</v>
      </c>
      <c r="J24" s="129" t="str">
        <f t="shared" si="0"/>
        <v>昭和28年度</v>
      </c>
      <c r="K24" s="129">
        <f t="shared" si="1"/>
        <v>1953</v>
      </c>
      <c r="L24" s="21">
        <f t="shared" si="5"/>
        <v>2014</v>
      </c>
      <c r="M24" s="115">
        <v>60</v>
      </c>
      <c r="N24" s="21" t="str">
        <f t="shared" si="7"/>
        <v>超過</v>
      </c>
      <c r="O24" s="21" t="str">
        <f t="shared" si="2"/>
        <v>著しく低い</v>
      </c>
      <c r="P24" s="141" t="s">
        <v>215</v>
      </c>
      <c r="Q24" s="21" t="str">
        <f t="shared" si="3"/>
        <v>なし</v>
      </c>
      <c r="T24" s="1205">
        <f t="shared" si="4"/>
        <v>0</v>
      </c>
    </row>
    <row r="25" spans="2:20" ht="15" customHeight="1">
      <c r="B25" s="663"/>
      <c r="C25" s="669"/>
      <c r="D25" s="19" t="s">
        <v>22</v>
      </c>
      <c r="E25" s="661" t="s">
        <v>19</v>
      </c>
      <c r="F25" s="662"/>
      <c r="G25" s="39">
        <v>6500</v>
      </c>
      <c r="H25" s="122">
        <v>3</v>
      </c>
      <c r="I25" s="122">
        <v>61</v>
      </c>
      <c r="J25" s="129" t="str">
        <f t="shared" si="0"/>
        <v>昭和61年度</v>
      </c>
      <c r="K25" s="129">
        <f t="shared" si="1"/>
        <v>1986</v>
      </c>
      <c r="L25" s="21">
        <f t="shared" si="5"/>
        <v>2014</v>
      </c>
      <c r="M25" s="115">
        <v>60</v>
      </c>
      <c r="N25" s="21" t="str">
        <f t="shared" si="7"/>
        <v>以内</v>
      </c>
      <c r="O25" s="21" t="str">
        <f t="shared" si="2"/>
        <v>中</v>
      </c>
      <c r="P25" s="141"/>
      <c r="Q25" s="21" t="str">
        <f t="shared" si="3"/>
        <v>中</v>
      </c>
      <c r="T25" s="1205">
        <f t="shared" si="4"/>
        <v>0</v>
      </c>
    </row>
    <row r="26" spans="2:20" ht="15" customHeight="1">
      <c r="B26" s="663"/>
      <c r="C26" s="669"/>
      <c r="D26" s="19" t="s">
        <v>23</v>
      </c>
      <c r="E26" s="661" t="s">
        <v>19</v>
      </c>
      <c r="F26" s="662"/>
      <c r="G26" s="39">
        <v>3000</v>
      </c>
      <c r="H26" s="122">
        <v>4</v>
      </c>
      <c r="I26" s="122">
        <v>15</v>
      </c>
      <c r="J26" s="129" t="str">
        <f t="shared" si="0"/>
        <v>平成15年度</v>
      </c>
      <c r="K26" s="129">
        <f t="shared" si="1"/>
        <v>2003</v>
      </c>
      <c r="L26" s="21">
        <f t="shared" si="5"/>
        <v>2014</v>
      </c>
      <c r="M26" s="115">
        <v>60</v>
      </c>
      <c r="N26" s="21" t="str">
        <f t="shared" si="7"/>
        <v>以内</v>
      </c>
      <c r="O26" s="21" t="str">
        <f t="shared" si="2"/>
        <v>高い</v>
      </c>
      <c r="P26" s="141"/>
      <c r="Q26" s="21" t="str">
        <f t="shared" si="3"/>
        <v>高い</v>
      </c>
      <c r="T26" s="1205">
        <f t="shared" si="4"/>
        <v>1</v>
      </c>
    </row>
    <row r="27" spans="2:20" ht="15" customHeight="1">
      <c r="B27" s="663"/>
      <c r="C27" s="669"/>
      <c r="D27" s="19" t="s">
        <v>25</v>
      </c>
      <c r="E27" s="661" t="s">
        <v>17</v>
      </c>
      <c r="F27" s="662"/>
      <c r="G27" s="39">
        <v>180</v>
      </c>
      <c r="H27" s="122">
        <v>3</v>
      </c>
      <c r="I27" s="122">
        <v>59</v>
      </c>
      <c r="J27" s="129" t="str">
        <f t="shared" si="0"/>
        <v>昭和59年度</v>
      </c>
      <c r="K27" s="129">
        <f t="shared" si="1"/>
        <v>1984</v>
      </c>
      <c r="L27" s="21">
        <f t="shared" si="5"/>
        <v>2014</v>
      </c>
      <c r="M27" s="115">
        <v>60</v>
      </c>
      <c r="N27" s="21" t="str">
        <f t="shared" si="7"/>
        <v>以内</v>
      </c>
      <c r="O27" s="21" t="str">
        <f t="shared" si="2"/>
        <v>中</v>
      </c>
      <c r="P27" s="141"/>
      <c r="Q27" s="21" t="str">
        <f t="shared" si="3"/>
        <v>中</v>
      </c>
      <c r="T27" s="1205">
        <f t="shared" si="4"/>
        <v>0</v>
      </c>
    </row>
    <row r="28" spans="2:20" ht="15" customHeight="1">
      <c r="B28" s="663"/>
      <c r="C28" s="669"/>
      <c r="D28" s="19" t="s">
        <v>36</v>
      </c>
      <c r="E28" s="661" t="s">
        <v>19</v>
      </c>
      <c r="F28" s="662"/>
      <c r="G28" s="39">
        <v>1300</v>
      </c>
      <c r="H28" s="122">
        <v>3</v>
      </c>
      <c r="I28" s="122">
        <v>48</v>
      </c>
      <c r="J28" s="129" t="str">
        <f t="shared" si="0"/>
        <v>昭和48年度</v>
      </c>
      <c r="K28" s="129">
        <f t="shared" si="1"/>
        <v>1973</v>
      </c>
      <c r="L28" s="21">
        <f t="shared" si="5"/>
        <v>2014</v>
      </c>
      <c r="M28" s="115">
        <v>60</v>
      </c>
      <c r="N28" s="21" t="str">
        <f t="shared" si="7"/>
        <v>以内</v>
      </c>
      <c r="O28" s="21" t="str">
        <f t="shared" si="2"/>
        <v>低い</v>
      </c>
      <c r="P28" s="141" t="s">
        <v>221</v>
      </c>
      <c r="Q28" s="21" t="str">
        <f t="shared" si="3"/>
        <v>あり</v>
      </c>
      <c r="T28" s="1205">
        <f t="shared" si="4"/>
        <v>1</v>
      </c>
    </row>
    <row r="29" spans="2:20" ht="15" customHeight="1">
      <c r="B29" s="663"/>
      <c r="C29" s="669"/>
      <c r="D29" s="19" t="s">
        <v>37</v>
      </c>
      <c r="E29" s="661" t="s">
        <v>19</v>
      </c>
      <c r="F29" s="662"/>
      <c r="G29" s="39">
        <v>2000</v>
      </c>
      <c r="H29" s="122">
        <v>3</v>
      </c>
      <c r="I29" s="122">
        <v>62</v>
      </c>
      <c r="J29" s="129" t="str">
        <f t="shared" si="0"/>
        <v>昭和62年度</v>
      </c>
      <c r="K29" s="129">
        <f t="shared" si="1"/>
        <v>1987</v>
      </c>
      <c r="L29" s="21">
        <f t="shared" si="5"/>
        <v>2014</v>
      </c>
      <c r="M29" s="115">
        <v>60</v>
      </c>
      <c r="N29" s="21" t="str">
        <f t="shared" si="7"/>
        <v>以内</v>
      </c>
      <c r="O29" s="21" t="str">
        <f t="shared" si="2"/>
        <v>中</v>
      </c>
      <c r="P29" s="141"/>
      <c r="Q29" s="21" t="str">
        <f t="shared" si="3"/>
        <v>中</v>
      </c>
      <c r="T29" s="1205">
        <f t="shared" si="4"/>
        <v>0</v>
      </c>
    </row>
    <row r="30" spans="2:20" ht="15" customHeight="1">
      <c r="B30" s="663"/>
      <c r="C30" s="669"/>
      <c r="D30" s="19" t="s">
        <v>38</v>
      </c>
      <c r="E30" s="661" t="s">
        <v>17</v>
      </c>
      <c r="F30" s="662"/>
      <c r="G30" s="39">
        <v>190</v>
      </c>
      <c r="H30" s="122">
        <v>3</v>
      </c>
      <c r="I30" s="122">
        <v>46</v>
      </c>
      <c r="J30" s="129" t="str">
        <f t="shared" si="0"/>
        <v>昭和46年度</v>
      </c>
      <c r="K30" s="129">
        <f t="shared" si="1"/>
        <v>1971</v>
      </c>
      <c r="L30" s="21">
        <f t="shared" si="5"/>
        <v>2014</v>
      </c>
      <c r="M30" s="115">
        <v>60</v>
      </c>
      <c r="N30" s="21" t="str">
        <f t="shared" si="7"/>
        <v>以内</v>
      </c>
      <c r="O30" s="21" t="str">
        <f t="shared" si="2"/>
        <v>低い</v>
      </c>
      <c r="P30" s="141"/>
      <c r="Q30" s="21" t="str">
        <f t="shared" si="3"/>
        <v>低い</v>
      </c>
      <c r="T30" s="1205">
        <f t="shared" si="4"/>
        <v>0</v>
      </c>
    </row>
    <row r="31" spans="2:20" ht="15" customHeight="1">
      <c r="B31" s="664"/>
      <c r="C31" s="670"/>
      <c r="D31" s="25" t="s">
        <v>39</v>
      </c>
      <c r="E31" s="671" t="s">
        <v>19</v>
      </c>
      <c r="F31" s="672"/>
      <c r="G31" s="40">
        <v>600</v>
      </c>
      <c r="H31" s="124">
        <v>4</v>
      </c>
      <c r="I31" s="124">
        <v>18</v>
      </c>
      <c r="J31" s="132" t="str">
        <f t="shared" si="0"/>
        <v>平成18年度</v>
      </c>
      <c r="K31" s="132">
        <f t="shared" si="1"/>
        <v>2006</v>
      </c>
      <c r="L31" s="28">
        <f t="shared" si="5"/>
        <v>2014</v>
      </c>
      <c r="M31" s="117">
        <v>60</v>
      </c>
      <c r="N31" s="28" t="str">
        <f t="shared" si="7"/>
        <v>以内</v>
      </c>
      <c r="O31" s="28" t="str">
        <f t="shared" si="2"/>
        <v>高い</v>
      </c>
      <c r="P31" s="143"/>
      <c r="Q31" s="28" t="str">
        <f t="shared" si="3"/>
        <v>高い</v>
      </c>
      <c r="T31" s="1205">
        <f t="shared" si="4"/>
        <v>1</v>
      </c>
    </row>
    <row r="32" spans="2:20" ht="15" customHeight="1">
      <c r="B32" s="665" t="s">
        <v>84</v>
      </c>
      <c r="C32" s="668" t="s">
        <v>59</v>
      </c>
      <c r="D32" s="36" t="s">
        <v>2</v>
      </c>
      <c r="E32" s="666" t="s">
        <v>3</v>
      </c>
      <c r="F32" s="667"/>
      <c r="G32" s="30">
        <v>2840</v>
      </c>
      <c r="H32" s="125">
        <v>3</v>
      </c>
      <c r="I32" s="125">
        <v>45</v>
      </c>
      <c r="J32" s="32" t="str">
        <f t="shared" si="0"/>
        <v>昭和45年度</v>
      </c>
      <c r="K32" s="32">
        <f t="shared" si="1"/>
        <v>1970</v>
      </c>
      <c r="L32" s="38">
        <f t="shared" si="5"/>
        <v>2014</v>
      </c>
      <c r="M32" s="119">
        <v>40</v>
      </c>
      <c r="N32" s="38" t="str">
        <f t="shared" si="7"/>
        <v>超過</v>
      </c>
      <c r="O32" s="38" t="str">
        <f t="shared" si="2"/>
        <v>低い</v>
      </c>
      <c r="P32" s="144"/>
      <c r="Q32" s="38" t="str">
        <f t="shared" si="3"/>
        <v>低い</v>
      </c>
      <c r="T32" s="1205">
        <f t="shared" si="4"/>
        <v>0</v>
      </c>
    </row>
    <row r="33" spans="2:46" ht="15" customHeight="1">
      <c r="B33" s="663"/>
      <c r="C33" s="669"/>
      <c r="D33" s="19" t="s">
        <v>4</v>
      </c>
      <c r="E33" s="661" t="s">
        <v>3</v>
      </c>
      <c r="F33" s="662"/>
      <c r="G33" s="20">
        <v>1513</v>
      </c>
      <c r="H33" s="122">
        <v>3</v>
      </c>
      <c r="I33" s="122">
        <v>45</v>
      </c>
      <c r="J33" s="129" t="str">
        <f t="shared" si="0"/>
        <v>昭和45年度</v>
      </c>
      <c r="K33" s="129">
        <f t="shared" si="1"/>
        <v>1970</v>
      </c>
      <c r="L33" s="21">
        <f t="shared" si="5"/>
        <v>2014</v>
      </c>
      <c r="M33" s="115">
        <v>40</v>
      </c>
      <c r="N33" s="21" t="str">
        <f t="shared" si="7"/>
        <v>超過</v>
      </c>
      <c r="O33" s="21" t="str">
        <f t="shared" si="2"/>
        <v>低い</v>
      </c>
      <c r="P33" s="141"/>
      <c r="Q33" s="21" t="str">
        <f t="shared" si="3"/>
        <v>低い</v>
      </c>
      <c r="T33" s="1205">
        <f t="shared" si="4"/>
        <v>0</v>
      </c>
    </row>
    <row r="34" spans="2:46" ht="15" customHeight="1">
      <c r="B34" s="663"/>
      <c r="C34" s="669"/>
      <c r="D34" s="19" t="s">
        <v>12</v>
      </c>
      <c r="E34" s="661" t="s">
        <v>3</v>
      </c>
      <c r="F34" s="662"/>
      <c r="G34" s="20">
        <v>158</v>
      </c>
      <c r="H34" s="122">
        <v>3</v>
      </c>
      <c r="I34" s="122">
        <v>56</v>
      </c>
      <c r="J34" s="129" t="str">
        <f t="shared" si="0"/>
        <v>昭和56年度</v>
      </c>
      <c r="K34" s="129">
        <f t="shared" si="1"/>
        <v>1981</v>
      </c>
      <c r="L34" s="21">
        <f t="shared" si="5"/>
        <v>2014</v>
      </c>
      <c r="M34" s="115">
        <v>40</v>
      </c>
      <c r="N34" s="21" t="str">
        <f t="shared" si="7"/>
        <v>以内</v>
      </c>
      <c r="O34" s="21" t="str">
        <f t="shared" si="2"/>
        <v>中</v>
      </c>
      <c r="P34" s="141"/>
      <c r="Q34" s="21" t="str">
        <f t="shared" si="3"/>
        <v>中</v>
      </c>
      <c r="T34" s="1205">
        <f t="shared" si="4"/>
        <v>0</v>
      </c>
    </row>
    <row r="35" spans="2:46" ht="15" customHeight="1">
      <c r="B35" s="663"/>
      <c r="C35" s="670"/>
      <c r="D35" s="25" t="s">
        <v>33</v>
      </c>
      <c r="E35" s="671" t="s">
        <v>3</v>
      </c>
      <c r="F35" s="672"/>
      <c r="G35" s="26">
        <v>1540</v>
      </c>
      <c r="H35" s="124">
        <v>3</v>
      </c>
      <c r="I35" s="124">
        <v>54</v>
      </c>
      <c r="J35" s="132" t="str">
        <f t="shared" si="0"/>
        <v>昭和54年度</v>
      </c>
      <c r="K35" s="132">
        <f t="shared" si="1"/>
        <v>1979</v>
      </c>
      <c r="L35" s="28">
        <f t="shared" si="5"/>
        <v>2014</v>
      </c>
      <c r="M35" s="117">
        <v>40</v>
      </c>
      <c r="N35" s="28" t="str">
        <f t="shared" si="7"/>
        <v>以内</v>
      </c>
      <c r="O35" s="28" t="str">
        <f t="shared" si="2"/>
        <v>低い</v>
      </c>
      <c r="P35" s="143"/>
      <c r="Q35" s="28" t="str">
        <f t="shared" si="3"/>
        <v>低い</v>
      </c>
      <c r="T35" s="1205">
        <f t="shared" si="4"/>
        <v>0</v>
      </c>
    </row>
    <row r="36" spans="2:46" ht="15" customHeight="1">
      <c r="B36" s="663"/>
      <c r="C36" s="665" t="s">
        <v>140</v>
      </c>
      <c r="D36" s="29"/>
      <c r="E36" s="666"/>
      <c r="F36" s="673"/>
      <c r="G36" s="30"/>
      <c r="H36" s="125"/>
      <c r="I36" s="125"/>
      <c r="J36" s="32" t="str">
        <f t="shared" si="0"/>
        <v/>
      </c>
      <c r="K36" s="32" t="str">
        <f t="shared" si="1"/>
        <v/>
      </c>
      <c r="L36" s="32">
        <f t="shared" si="5"/>
        <v>2014</v>
      </c>
      <c r="M36" s="118">
        <v>50</v>
      </c>
      <c r="N36" s="32" t="str">
        <f t="shared" si="7"/>
        <v/>
      </c>
      <c r="O36" s="24" t="str">
        <f t="shared" si="2"/>
        <v/>
      </c>
      <c r="P36" s="142"/>
      <c r="Q36" s="24" t="str">
        <f t="shared" si="3"/>
        <v/>
      </c>
      <c r="T36" s="1205">
        <f t="shared" si="4"/>
        <v>0</v>
      </c>
    </row>
    <row r="37" spans="2:46" ht="15" customHeight="1">
      <c r="B37" s="663"/>
      <c r="C37" s="663"/>
      <c r="D37" s="33"/>
      <c r="E37" s="105"/>
      <c r="F37" s="106"/>
      <c r="G37" s="26"/>
      <c r="H37" s="124"/>
      <c r="I37" s="124"/>
      <c r="J37" s="132" t="str">
        <f t="shared" si="0"/>
        <v/>
      </c>
      <c r="K37" s="132" t="str">
        <f t="shared" si="1"/>
        <v/>
      </c>
      <c r="L37" s="28">
        <f t="shared" si="5"/>
        <v>2014</v>
      </c>
      <c r="M37" s="117">
        <v>50</v>
      </c>
      <c r="N37" s="28" t="str">
        <f t="shared" si="7"/>
        <v/>
      </c>
      <c r="O37" s="132" t="str">
        <f t="shared" si="2"/>
        <v/>
      </c>
      <c r="P37" s="27"/>
      <c r="Q37" s="132" t="str">
        <f t="shared" si="3"/>
        <v/>
      </c>
      <c r="T37" s="1205">
        <f t="shared" si="4"/>
        <v>0</v>
      </c>
    </row>
    <row r="38" spans="2:46" ht="15" customHeight="1">
      <c r="B38" s="663"/>
      <c r="C38" s="665" t="s">
        <v>60</v>
      </c>
      <c r="D38" s="36"/>
      <c r="E38" s="666"/>
      <c r="F38" s="667"/>
      <c r="G38" s="41"/>
      <c r="H38" s="125"/>
      <c r="I38" s="125"/>
      <c r="J38" s="32" t="str">
        <f t="shared" si="0"/>
        <v/>
      </c>
      <c r="K38" s="32" t="str">
        <f t="shared" si="1"/>
        <v/>
      </c>
      <c r="L38" s="38">
        <f t="shared" si="5"/>
        <v>2014</v>
      </c>
      <c r="M38" s="119">
        <v>60</v>
      </c>
      <c r="N38" s="38" t="str">
        <f t="shared" si="7"/>
        <v/>
      </c>
      <c r="O38" s="38" t="str">
        <f t="shared" si="2"/>
        <v/>
      </c>
      <c r="P38" s="144"/>
      <c r="Q38" s="38" t="str">
        <f t="shared" si="3"/>
        <v/>
      </c>
      <c r="T38" s="1205">
        <f t="shared" si="4"/>
        <v>0</v>
      </c>
    </row>
    <row r="39" spans="2:46" ht="15" customHeight="1">
      <c r="B39" s="663"/>
      <c r="C39" s="682"/>
      <c r="D39" s="25"/>
      <c r="E39" s="34"/>
      <c r="F39" s="35"/>
      <c r="G39" s="42"/>
      <c r="H39" s="124"/>
      <c r="I39" s="124"/>
      <c r="J39" s="132" t="str">
        <f t="shared" si="0"/>
        <v/>
      </c>
      <c r="K39" s="132" t="str">
        <f t="shared" si="1"/>
        <v/>
      </c>
      <c r="L39" s="28">
        <f t="shared" si="5"/>
        <v>2014</v>
      </c>
      <c r="M39" s="117">
        <v>60</v>
      </c>
      <c r="N39" s="28" t="str">
        <f t="shared" si="7"/>
        <v/>
      </c>
      <c r="O39" s="28" t="str">
        <f t="shared" si="2"/>
        <v/>
      </c>
      <c r="P39" s="143"/>
      <c r="Q39" s="28" t="str">
        <f t="shared" si="3"/>
        <v/>
      </c>
      <c r="T39" s="1205">
        <f t="shared" si="4"/>
        <v>0</v>
      </c>
    </row>
    <row r="40" spans="2:46" ht="15" customHeight="1">
      <c r="B40" s="663"/>
      <c r="C40" s="665" t="s">
        <v>68</v>
      </c>
      <c r="D40" s="36" t="s">
        <v>14</v>
      </c>
      <c r="E40" s="666" t="s">
        <v>15</v>
      </c>
      <c r="F40" s="667"/>
      <c r="G40" s="37">
        <v>100</v>
      </c>
      <c r="H40" s="125">
        <v>3</v>
      </c>
      <c r="I40" s="125">
        <v>49</v>
      </c>
      <c r="J40" s="32" t="str">
        <f t="shared" si="0"/>
        <v>昭和49年度</v>
      </c>
      <c r="K40" s="32">
        <f t="shared" si="1"/>
        <v>1974</v>
      </c>
      <c r="L40" s="32">
        <f t="shared" si="5"/>
        <v>2014</v>
      </c>
      <c r="M40" s="118">
        <v>60</v>
      </c>
      <c r="N40" s="32" t="str">
        <f t="shared" si="7"/>
        <v>以内</v>
      </c>
      <c r="O40" s="32" t="str">
        <f t="shared" si="2"/>
        <v>低い</v>
      </c>
      <c r="P40" s="31"/>
      <c r="Q40" s="32" t="str">
        <f t="shared" si="3"/>
        <v>低い</v>
      </c>
      <c r="T40" s="1205">
        <f t="shared" si="4"/>
        <v>0</v>
      </c>
    </row>
    <row r="41" spans="2:46" ht="15" customHeight="1">
      <c r="B41" s="663"/>
      <c r="C41" s="663"/>
      <c r="D41" s="43" t="s">
        <v>20</v>
      </c>
      <c r="E41" s="661" t="s">
        <v>21</v>
      </c>
      <c r="F41" s="662"/>
      <c r="G41" s="39">
        <v>75</v>
      </c>
      <c r="H41" s="122">
        <v>4</v>
      </c>
      <c r="I41" s="122">
        <v>16</v>
      </c>
      <c r="J41" s="129" t="str">
        <f t="shared" si="0"/>
        <v>平成16年度</v>
      </c>
      <c r="K41" s="129">
        <f t="shared" si="1"/>
        <v>2004</v>
      </c>
      <c r="L41" s="21">
        <f t="shared" si="5"/>
        <v>2014</v>
      </c>
      <c r="M41" s="115">
        <v>60</v>
      </c>
      <c r="N41" s="21" t="str">
        <f t="shared" si="7"/>
        <v>以内</v>
      </c>
      <c r="O41" s="21" t="str">
        <f t="shared" si="2"/>
        <v>高い</v>
      </c>
      <c r="P41" s="141"/>
      <c r="Q41" s="21" t="str">
        <f t="shared" si="3"/>
        <v>高い</v>
      </c>
      <c r="T41" s="1205">
        <f t="shared" si="4"/>
        <v>1</v>
      </c>
    </row>
    <row r="42" spans="2:46" ht="15" customHeight="1">
      <c r="B42" s="663"/>
      <c r="C42" s="663"/>
      <c r="D42" s="43" t="s">
        <v>24</v>
      </c>
      <c r="E42" s="661" t="s">
        <v>21</v>
      </c>
      <c r="F42" s="662"/>
      <c r="G42" s="39">
        <v>288</v>
      </c>
      <c r="H42" s="122">
        <v>4</v>
      </c>
      <c r="I42" s="122">
        <v>14</v>
      </c>
      <c r="J42" s="129" t="str">
        <f t="shared" si="0"/>
        <v>平成14年度</v>
      </c>
      <c r="K42" s="129">
        <f t="shared" si="1"/>
        <v>2002</v>
      </c>
      <c r="L42" s="21">
        <f t="shared" si="5"/>
        <v>2014</v>
      </c>
      <c r="M42" s="115">
        <v>60</v>
      </c>
      <c r="N42" s="21" t="str">
        <f t="shared" si="7"/>
        <v>以内</v>
      </c>
      <c r="O42" s="21" t="str">
        <f t="shared" si="2"/>
        <v>高い</v>
      </c>
      <c r="P42" s="141"/>
      <c r="Q42" s="21" t="str">
        <f t="shared" si="3"/>
        <v>高い</v>
      </c>
      <c r="T42" s="1205">
        <f t="shared" si="4"/>
        <v>1</v>
      </c>
    </row>
    <row r="43" spans="2:46" ht="15" customHeight="1">
      <c r="B43" s="663"/>
      <c r="C43" s="663"/>
      <c r="D43" s="43" t="s">
        <v>26</v>
      </c>
      <c r="E43" s="661" t="s">
        <v>17</v>
      </c>
      <c r="F43" s="662"/>
      <c r="G43" s="39">
        <v>48</v>
      </c>
      <c r="H43" s="122">
        <v>3</v>
      </c>
      <c r="I43" s="122">
        <v>61</v>
      </c>
      <c r="J43" s="129" t="str">
        <f t="shared" si="0"/>
        <v>昭和61年度</v>
      </c>
      <c r="K43" s="129">
        <f t="shared" si="1"/>
        <v>1986</v>
      </c>
      <c r="L43" s="18">
        <f t="shared" si="5"/>
        <v>2014</v>
      </c>
      <c r="M43" s="114">
        <v>60</v>
      </c>
      <c r="N43" s="18" t="str">
        <f t="shared" si="7"/>
        <v>以内</v>
      </c>
      <c r="O43" s="18" t="str">
        <f t="shared" si="2"/>
        <v>中</v>
      </c>
      <c r="P43" s="140"/>
      <c r="Q43" s="18" t="str">
        <f t="shared" si="3"/>
        <v>中</v>
      </c>
      <c r="T43" s="1205">
        <f t="shared" si="4"/>
        <v>0</v>
      </c>
    </row>
    <row r="44" spans="2:46" ht="15" customHeight="1">
      <c r="B44" s="663"/>
      <c r="C44" s="663"/>
      <c r="D44" s="43" t="s">
        <v>27</v>
      </c>
      <c r="E44" s="661" t="s">
        <v>28</v>
      </c>
      <c r="F44" s="662"/>
      <c r="G44" s="39"/>
      <c r="H44" s="126">
        <v>3</v>
      </c>
      <c r="I44" s="126">
        <v>61</v>
      </c>
      <c r="J44" s="139" t="str">
        <f t="shared" si="0"/>
        <v>昭和61年度</v>
      </c>
      <c r="K44" s="139">
        <f t="shared" si="1"/>
        <v>1986</v>
      </c>
      <c r="L44" s="24">
        <f t="shared" si="5"/>
        <v>2014</v>
      </c>
      <c r="M44" s="116">
        <v>60</v>
      </c>
      <c r="N44" s="24" t="str">
        <f t="shared" si="7"/>
        <v>以内</v>
      </c>
      <c r="O44" s="24" t="str">
        <f t="shared" si="2"/>
        <v>中</v>
      </c>
      <c r="P44" s="142"/>
      <c r="Q44" s="24" t="str">
        <f t="shared" si="3"/>
        <v>中</v>
      </c>
      <c r="T44" s="1205">
        <f t="shared" si="4"/>
        <v>0</v>
      </c>
    </row>
    <row r="45" spans="2:46" ht="15" customHeight="1">
      <c r="B45" s="664"/>
      <c r="C45" s="664"/>
      <c r="D45" s="25" t="s">
        <v>29</v>
      </c>
      <c r="E45" s="671" t="s">
        <v>30</v>
      </c>
      <c r="F45" s="672"/>
      <c r="G45" s="40">
        <v>65</v>
      </c>
      <c r="H45" s="124">
        <v>3</v>
      </c>
      <c r="I45" s="124">
        <v>61</v>
      </c>
      <c r="J45" s="132" t="str">
        <f t="shared" si="0"/>
        <v>昭和61年度</v>
      </c>
      <c r="K45" s="132">
        <f t="shared" si="1"/>
        <v>1986</v>
      </c>
      <c r="L45" s="28">
        <f t="shared" si="5"/>
        <v>2014</v>
      </c>
      <c r="M45" s="117">
        <v>60</v>
      </c>
      <c r="N45" s="28" t="str">
        <f t="shared" si="7"/>
        <v>以内</v>
      </c>
      <c r="O45" s="28" t="str">
        <f t="shared" si="2"/>
        <v>中</v>
      </c>
      <c r="P45" s="143"/>
      <c r="Q45" s="28" t="str">
        <f t="shared" si="3"/>
        <v>中</v>
      </c>
      <c r="T45" s="1205">
        <f t="shared" si="4"/>
        <v>0</v>
      </c>
    </row>
    <row r="46" spans="2:46">
      <c r="B46" s="7" t="s">
        <v>216</v>
      </c>
      <c r="C46" s="145" t="s">
        <v>223</v>
      </c>
      <c r="E46" s="6"/>
      <c r="F46" s="6"/>
      <c r="G46" s="4"/>
      <c r="H46" s="107"/>
      <c r="I46" s="107"/>
      <c r="J46" s="107"/>
      <c r="K46" s="4"/>
      <c r="L46" s="107"/>
      <c r="M46" s="98"/>
      <c r="N46" s="4"/>
      <c r="Q46" s="5"/>
      <c r="AJ46" s="7"/>
      <c r="AK46" s="7"/>
      <c r="AL46" s="7"/>
      <c r="AM46" s="7"/>
      <c r="AN46" s="7"/>
      <c r="AR46" s="7"/>
      <c r="AS46" s="7"/>
      <c r="AT46" s="7"/>
    </row>
    <row r="47" spans="2:46">
      <c r="B47" s="7" t="s">
        <v>222</v>
      </c>
      <c r="C47" s="207" t="s">
        <v>224</v>
      </c>
      <c r="E47" s="14"/>
      <c r="F47" s="14"/>
      <c r="G47" s="12"/>
      <c r="H47" s="12"/>
      <c r="I47" s="12"/>
      <c r="J47" s="12"/>
      <c r="K47" s="12"/>
      <c r="L47" s="12"/>
      <c r="M47" s="12"/>
      <c r="N47" s="12"/>
      <c r="Q47" s="12"/>
      <c r="AJ47" s="7"/>
      <c r="AK47" s="7"/>
      <c r="AL47" s="7"/>
      <c r="AM47" s="7"/>
      <c r="AN47" s="7"/>
      <c r="AR47" s="7"/>
      <c r="AS47" s="7"/>
      <c r="AT47" s="7"/>
    </row>
    <row r="48" spans="2:46">
      <c r="B48" s="7" t="s">
        <v>225</v>
      </c>
      <c r="C48" s="207" t="s">
        <v>226</v>
      </c>
      <c r="E48" s="14"/>
      <c r="F48" s="14"/>
      <c r="G48" s="12"/>
      <c r="H48" s="12"/>
      <c r="I48" s="12"/>
      <c r="J48" s="12"/>
      <c r="Q48" s="12"/>
      <c r="AJ48" s="7"/>
      <c r="AK48" s="7"/>
      <c r="AL48" s="7"/>
      <c r="AM48" s="7"/>
      <c r="AN48" s="7"/>
      <c r="AR48" s="7"/>
      <c r="AS48" s="7"/>
      <c r="AT48" s="7"/>
    </row>
    <row r="49" spans="2:48">
      <c r="B49" s="7"/>
      <c r="C49" s="207"/>
      <c r="E49" s="14"/>
      <c r="F49" s="14"/>
      <c r="G49" s="12"/>
      <c r="H49" s="12"/>
      <c r="I49" s="12"/>
      <c r="J49" s="12"/>
      <c r="Q49" s="12"/>
      <c r="AJ49" s="7"/>
      <c r="AK49" s="7"/>
      <c r="AL49" s="7"/>
      <c r="AM49" s="7"/>
      <c r="AN49" s="7"/>
      <c r="AR49" s="7"/>
      <c r="AS49" s="7"/>
      <c r="AT49" s="7"/>
    </row>
    <row r="50" spans="2:48">
      <c r="B50" s="12"/>
      <c r="C50" s="13"/>
      <c r="D50" s="14"/>
      <c r="E50" s="14"/>
      <c r="F50" s="14"/>
      <c r="G50" s="12"/>
      <c r="H50" s="12"/>
      <c r="I50" s="12"/>
      <c r="J50" s="12"/>
      <c r="K50" s="12"/>
      <c r="L50" s="12"/>
      <c r="M50" s="12"/>
      <c r="N50" s="12"/>
      <c r="O50" s="12"/>
      <c r="AI50" s="7"/>
      <c r="AJ50" s="7"/>
      <c r="AK50" s="7"/>
      <c r="AL50" s="7"/>
      <c r="AM50" s="7"/>
      <c r="AQ50" s="7"/>
      <c r="AR50" s="7"/>
      <c r="AS50" s="7"/>
    </row>
    <row r="51" spans="2:48">
      <c r="C51" s="646" t="s">
        <v>154</v>
      </c>
      <c r="D51" s="646"/>
      <c r="E51" s="646"/>
      <c r="F51" s="646"/>
      <c r="G51" s="646"/>
      <c r="H51" s="646"/>
      <c r="I51" s="646"/>
      <c r="J51" s="646"/>
      <c r="K51" s="646"/>
      <c r="L51" s="646"/>
      <c r="M51" s="646"/>
      <c r="N51" s="646"/>
      <c r="O51" s="646"/>
      <c r="P51" s="646"/>
      <c r="Q51" s="646"/>
      <c r="AA51" s="1"/>
      <c r="AB51" s="1"/>
      <c r="AC51" s="7"/>
      <c r="AD51" s="7"/>
      <c r="AJ51" s="7"/>
      <c r="AK51" s="7"/>
      <c r="AL51" s="7"/>
      <c r="AM51" s="7"/>
      <c r="AN51" s="7"/>
      <c r="AO51" s="7"/>
      <c r="AS51" s="7"/>
      <c r="AT51" s="7"/>
      <c r="AU51" s="7"/>
      <c r="AV51" s="7"/>
    </row>
    <row r="52" spans="2:48" ht="15" customHeight="1">
      <c r="C52" s="639" t="s">
        <v>57</v>
      </c>
      <c r="D52" s="640"/>
      <c r="E52" s="641"/>
      <c r="F52" s="684" t="s">
        <v>76</v>
      </c>
      <c r="G52" s="639" t="s">
        <v>85</v>
      </c>
      <c r="H52" s="640"/>
      <c r="I52" s="641"/>
      <c r="J52" s="650" t="s">
        <v>75</v>
      </c>
      <c r="K52" s="651"/>
      <c r="L52" s="651"/>
      <c r="M52" s="651"/>
      <c r="N52" s="651"/>
      <c r="O52" s="651"/>
      <c r="P52" s="651"/>
      <c r="Q52" s="652"/>
      <c r="AS52" s="7"/>
      <c r="AT52" s="7"/>
      <c r="AU52" s="7"/>
      <c r="AV52" s="7"/>
    </row>
    <row r="53" spans="2:48" ht="15" customHeight="1">
      <c r="C53" s="642"/>
      <c r="D53" s="643"/>
      <c r="E53" s="644"/>
      <c r="F53" s="685"/>
      <c r="G53" s="697" t="s">
        <v>211</v>
      </c>
      <c r="H53" s="721" t="s">
        <v>212</v>
      </c>
      <c r="I53" s="722"/>
      <c r="J53" s="695" t="s">
        <v>213</v>
      </c>
      <c r="K53" s="696"/>
      <c r="L53" s="696"/>
      <c r="M53" s="654"/>
      <c r="N53" s="653" t="s">
        <v>266</v>
      </c>
      <c r="O53" s="654"/>
      <c r="P53" s="653" t="s">
        <v>64</v>
      </c>
      <c r="Q53" s="654"/>
      <c r="AS53" s="7"/>
      <c r="AT53" s="7"/>
      <c r="AU53" s="7"/>
      <c r="AV53" s="7"/>
    </row>
    <row r="54" spans="2:48" s="7" customFormat="1" ht="15" customHeight="1">
      <c r="C54" s="642"/>
      <c r="D54" s="643"/>
      <c r="E54" s="644"/>
      <c r="F54" s="686"/>
      <c r="G54" s="698"/>
      <c r="H54" s="723"/>
      <c r="I54" s="724"/>
      <c r="J54" s="206" t="s">
        <v>209</v>
      </c>
      <c r="K54" s="209" t="s">
        <v>210</v>
      </c>
      <c r="L54" s="209" t="s">
        <v>155</v>
      </c>
      <c r="M54" s="217" t="s">
        <v>65</v>
      </c>
      <c r="N54" s="208" t="s">
        <v>214</v>
      </c>
      <c r="O54" s="218" t="s">
        <v>215</v>
      </c>
      <c r="P54" s="208" t="s">
        <v>240</v>
      </c>
      <c r="Q54" s="217" t="s">
        <v>261</v>
      </c>
      <c r="R54" s="1"/>
      <c r="S54" s="1"/>
      <c r="T54" s="1"/>
      <c r="U54" s="1"/>
      <c r="W54" s="1"/>
      <c r="X54" s="1"/>
      <c r="AP54" s="1"/>
      <c r="AQ54" s="1"/>
      <c r="AR54" s="1"/>
      <c r="AS54" s="1"/>
      <c r="AT54" s="1"/>
      <c r="AU54" s="1"/>
    </row>
    <row r="55" spans="2:48" s="7" customFormat="1" ht="15" customHeight="1">
      <c r="C55" s="645"/>
      <c r="D55" s="646"/>
      <c r="E55" s="647"/>
      <c r="F55" s="271" t="s">
        <v>275</v>
      </c>
      <c r="G55" s="331" t="s">
        <v>277</v>
      </c>
      <c r="H55" s="648" t="s">
        <v>300</v>
      </c>
      <c r="I55" s="649"/>
      <c r="J55" s="306" t="s">
        <v>279</v>
      </c>
      <c r="K55" s="307" t="s">
        <v>300</v>
      </c>
      <c r="L55" s="307" t="s">
        <v>300</v>
      </c>
      <c r="M55" s="217" t="s">
        <v>300</v>
      </c>
      <c r="N55" s="278" t="s">
        <v>281</v>
      </c>
      <c r="O55" s="279" t="s">
        <v>300</v>
      </c>
      <c r="P55" s="278" t="s">
        <v>336</v>
      </c>
      <c r="Q55" s="217" t="s">
        <v>301</v>
      </c>
      <c r="R55" s="1"/>
      <c r="S55" s="1"/>
      <c r="T55" s="1"/>
      <c r="U55" s="1"/>
      <c r="W55" s="1"/>
      <c r="X55" s="1"/>
      <c r="AP55" s="1"/>
      <c r="AQ55" s="1"/>
      <c r="AR55" s="1"/>
      <c r="AS55" s="1"/>
      <c r="AT55" s="1"/>
      <c r="AU55" s="1"/>
    </row>
    <row r="56" spans="2:48" s="7" customFormat="1" ht="15" customHeight="1">
      <c r="C56" s="677" t="s">
        <v>83</v>
      </c>
      <c r="D56" s="687" t="s">
        <v>56</v>
      </c>
      <c r="E56" s="8" t="s">
        <v>67</v>
      </c>
      <c r="F56" s="238">
        <f>IF(SUM(G56:I56)=SUM(J56:M56),SUM(G56:I56),"エラー")</f>
        <v>12</v>
      </c>
      <c r="G56" s="216">
        <f>COUNTIF(N$7:N$18,"以内")</f>
        <v>11</v>
      </c>
      <c r="H56" s="655">
        <f>COUNTIF(N$7:N$18,"超過")</f>
        <v>1</v>
      </c>
      <c r="I56" s="718"/>
      <c r="J56" s="216">
        <f>COUNTIF($O$7:$O$18,J$54)</f>
        <v>0</v>
      </c>
      <c r="K56" s="328">
        <f>COUNTIF($O$7:$O$18,K$54)</f>
        <v>2</v>
      </c>
      <c r="L56" s="328">
        <f>COUNTIF($O$7:$O$18,L$54)</f>
        <v>10</v>
      </c>
      <c r="M56" s="329">
        <f>COUNTIF($O$7:$O$18,M$54)</f>
        <v>0</v>
      </c>
      <c r="N56" s="330">
        <f>COUNTIF($P$7:$P$18,N$54)</f>
        <v>0</v>
      </c>
      <c r="O56" s="329">
        <f>COUNTIF($P$7:$P$18,O$54)</f>
        <v>0</v>
      </c>
      <c r="P56" s="330">
        <f>SUM(T7:T18)</f>
        <v>0</v>
      </c>
      <c r="Q56" s="329">
        <f>+F56-P56</f>
        <v>12</v>
      </c>
      <c r="S56" s="1"/>
      <c r="T56" s="1"/>
      <c r="U56" s="1"/>
      <c r="W56" s="1"/>
      <c r="X56" s="1"/>
      <c r="AP56" s="1"/>
      <c r="AQ56" s="1"/>
      <c r="AR56" s="1"/>
      <c r="AS56" s="1"/>
      <c r="AT56" s="1"/>
      <c r="AU56" s="1"/>
    </row>
    <row r="57" spans="2:48" s="7" customFormat="1" ht="15" customHeight="1">
      <c r="C57" s="677"/>
      <c r="D57" s="688"/>
      <c r="E57" s="9" t="s">
        <v>77</v>
      </c>
      <c r="F57" s="231">
        <f>IF(SUM(G57:I57)=SUM(J57:M57),SUM(G57:I57),"エラー")</f>
        <v>17125</v>
      </c>
      <c r="G57" s="212">
        <f>SUMPRODUCT(($N$7:$N$18="以内")*($G$7:$G$18))</f>
        <v>16845</v>
      </c>
      <c r="H57" s="657">
        <f>SUMPRODUCT(($N$7:$N$18="超過")*($G$7:$G$18))</f>
        <v>280</v>
      </c>
      <c r="I57" s="658"/>
      <c r="J57" s="212">
        <f>SUMPRODUCT(($O$7:$O$18=J$54)*($G$7:$G$18))</f>
        <v>0</v>
      </c>
      <c r="K57" s="214">
        <f>SUMPRODUCT(($O$7:$O$18=K$54)*($G$7:$G$18))</f>
        <v>3400</v>
      </c>
      <c r="L57" s="214">
        <f>SUMPRODUCT(($O$7:$O$18=L$54)*($G$7:$G$18))</f>
        <v>13725</v>
      </c>
      <c r="M57" s="202">
        <f>SUMPRODUCT(($O$7:$O$18=M$54)*($G$7:$G$18))</f>
        <v>0</v>
      </c>
      <c r="N57" s="48">
        <f>SUMPRODUCT(($P$7:$P$18=N$54)*($G$7:$G$18))</f>
        <v>0</v>
      </c>
      <c r="O57" s="202">
        <f>SUMPRODUCT(($P$7:$P$18=O$54)*($G$7:$G$18))</f>
        <v>0</v>
      </c>
      <c r="P57" s="48">
        <f>+SUMPRODUCT((T7:T18)*(G7:G18))</f>
        <v>0</v>
      </c>
      <c r="Q57" s="202">
        <f>+F57-P57</f>
        <v>17125</v>
      </c>
      <c r="S57" s="1"/>
      <c r="T57" s="1"/>
      <c r="U57" s="1"/>
      <c r="W57" s="1"/>
      <c r="X57" s="1"/>
      <c r="AP57" s="1"/>
      <c r="AQ57" s="1"/>
      <c r="AR57" s="1"/>
      <c r="AS57" s="1"/>
      <c r="AT57" s="1"/>
      <c r="AU57" s="1"/>
      <c r="AV57" s="1"/>
    </row>
    <row r="58" spans="2:48" s="7" customFormat="1" ht="15" customHeight="1">
      <c r="C58" s="677"/>
      <c r="D58" s="689"/>
      <c r="E58" s="11" t="s">
        <v>141</v>
      </c>
      <c r="F58" s="239">
        <f>IF(SUM(G58:I58)=SUM(J58:M58),SUM(G58:I58),"エラー")</f>
        <v>100</v>
      </c>
      <c r="G58" s="213">
        <f>IF((G57+H57)=0,0,G57/(G57+H57))*100</f>
        <v>98.364963503649633</v>
      </c>
      <c r="H58" s="659">
        <f>IF((G57+H57)=0,0,H57/(G57+H57))*100</f>
        <v>1.6350364963503652</v>
      </c>
      <c r="I58" s="660"/>
      <c r="J58" s="213">
        <f>IF(SUM($J57:$M57)=0,0,J57/SUM($J57:$M57))*100</f>
        <v>0</v>
      </c>
      <c r="K58" s="159">
        <f>IF(SUM($J57:$M57)=0,0,K57/SUM($J57:$M57))*100</f>
        <v>19.854014598540147</v>
      </c>
      <c r="L58" s="159">
        <f>IF(SUM($J57:$M57)=0,0,L57/SUM($J57:$M57))*100</f>
        <v>80.145985401459853</v>
      </c>
      <c r="M58" s="203">
        <f>IF(SUM($J57:$M57)=0,0,M57/SUM($J57:$M57))*100</f>
        <v>0</v>
      </c>
      <c r="N58" s="147">
        <f>IF(SUM($N57:$O57)=0,0,N57/SUM($N57:$O57))*100</f>
        <v>0</v>
      </c>
      <c r="O58" s="203">
        <f>IF(SUM($N57:$O57)=0,0,O57/SUM($N57:$O57))*100</f>
        <v>0</v>
      </c>
      <c r="P58" s="147">
        <f>IF($F57=0,0,P57/$F57)*100</f>
        <v>0</v>
      </c>
      <c r="Q58" s="161">
        <f>+F58-P58</f>
        <v>100</v>
      </c>
      <c r="AP58" s="1"/>
      <c r="AQ58" s="1"/>
      <c r="AR58" s="1"/>
      <c r="AS58" s="1"/>
      <c r="AT58" s="1"/>
      <c r="AU58" s="1"/>
      <c r="AV58" s="1"/>
    </row>
    <row r="59" spans="2:48" s="7" customFormat="1" ht="15" customHeight="1">
      <c r="C59" s="677"/>
      <c r="D59" s="687" t="s">
        <v>140</v>
      </c>
      <c r="E59" s="8" t="s">
        <v>67</v>
      </c>
      <c r="F59" s="155">
        <f>IF(SUM(G59:I59)=SUM(J59:M59),SUM(G59:I59),"エラー")</f>
        <v>0</v>
      </c>
      <c r="G59" s="210">
        <f>COUNTIF(N$19:N$20,"以内")</f>
        <v>0</v>
      </c>
      <c r="H59" s="690">
        <f>COUNTIF(N$19:N$20,"超過")</f>
        <v>0</v>
      </c>
      <c r="I59" s="673"/>
      <c r="J59" s="210">
        <f>COUNTIF($O$19:$O$20,J$54)</f>
        <v>0</v>
      </c>
      <c r="K59" s="211">
        <f>COUNTIF($O$19:$O$20,K$54)</f>
        <v>0</v>
      </c>
      <c r="L59" s="211">
        <f>COUNTIF($O$19:$O$20,L$54)</f>
        <v>0</v>
      </c>
      <c r="M59" s="201">
        <f>COUNTIF($O$19:$O$20,M$54)</f>
        <v>0</v>
      </c>
      <c r="N59" s="194">
        <f>COUNTIF($P$19:$P$20,N$54)</f>
        <v>0</v>
      </c>
      <c r="O59" s="201">
        <f>COUNTIF($P$19:$P$20,O$54)</f>
        <v>0</v>
      </c>
      <c r="P59" s="210">
        <f>SUM(T19:T20)</f>
        <v>0</v>
      </c>
      <c r="Q59" s="329">
        <f>+F59-P59</f>
        <v>0</v>
      </c>
      <c r="AP59" s="1"/>
      <c r="AQ59" s="1"/>
      <c r="AR59" s="1"/>
      <c r="AS59" s="1"/>
      <c r="AT59" s="1"/>
      <c r="AU59" s="1"/>
      <c r="AV59" s="1"/>
    </row>
    <row r="60" spans="2:48" s="7" customFormat="1" ht="15" customHeight="1">
      <c r="C60" s="677"/>
      <c r="D60" s="688"/>
      <c r="E60" s="9" t="s">
        <v>77</v>
      </c>
      <c r="F60" s="231">
        <f>IF(SUM(G60:I60)=SUM(J60:M60),SUM(G60:I60),"エラー")</f>
        <v>0</v>
      </c>
      <c r="G60" s="212">
        <f>SUMPRODUCT(($N$19:$N$20="以内")*($G$19:$G$20))</f>
        <v>0</v>
      </c>
      <c r="H60" s="657">
        <f>SUMPRODUCT(($N$19:$N$20="超過")*($G$19:$G$20))</f>
        <v>0</v>
      </c>
      <c r="I60" s="658"/>
      <c r="J60" s="212">
        <f>SUMPRODUCT(($O$19:$O$20=J$54)*($G$19:$G$20))</f>
        <v>0</v>
      </c>
      <c r="K60" s="214">
        <f>SUMPRODUCT(($O$19:$O$20=K$54)*($G$19:$G$20))</f>
        <v>0</v>
      </c>
      <c r="L60" s="214">
        <f>SUMPRODUCT(($O$19:$O$20=L$54)*($G$19:$G$20))</f>
        <v>0</v>
      </c>
      <c r="M60" s="202">
        <f>SUMPRODUCT(($O$19:$O$20=M$54)*($G$19:$G$20))</f>
        <v>0</v>
      </c>
      <c r="N60" s="48">
        <f>SUMPRODUCT(($P$19:$P$20=N$54)*($G$19:$G$20))</f>
        <v>0</v>
      </c>
      <c r="O60" s="202">
        <f>SUMPRODUCT(($P$19:$P$20=O$54)*($G$19:$G$20))</f>
        <v>0</v>
      </c>
      <c r="P60" s="48">
        <f>+SUMPRODUCT((T19:T20)*(G19:G20))</f>
        <v>0</v>
      </c>
      <c r="Q60" s="202">
        <f>+F60-P60</f>
        <v>0</v>
      </c>
      <c r="AP60" s="1"/>
      <c r="AQ60" s="1"/>
      <c r="AR60" s="1"/>
      <c r="AS60" s="1"/>
      <c r="AT60" s="1"/>
      <c r="AU60" s="1"/>
      <c r="AV60" s="1"/>
    </row>
    <row r="61" spans="2:48" s="7" customFormat="1" ht="15" customHeight="1">
      <c r="C61" s="677"/>
      <c r="D61" s="689"/>
      <c r="E61" s="11" t="s">
        <v>141</v>
      </c>
      <c r="F61" s="239">
        <f>IF(SUM(G61:I61)=SUM(J61:M61),SUM(G61:I61),"エラー")</f>
        <v>0</v>
      </c>
      <c r="G61" s="213">
        <f>IF((G60+H60)=0,0,G60/(G60+H60))*100</f>
        <v>0</v>
      </c>
      <c r="H61" s="691">
        <f>IF((G60+H60)=0,0,H60/(G60+H60))*100</f>
        <v>0</v>
      </c>
      <c r="I61" s="692"/>
      <c r="J61" s="213">
        <f>IF(SUM($J60:$M60)=0,0,J60/SUM($J60:$M60))*100</f>
        <v>0</v>
      </c>
      <c r="K61" s="159">
        <f>IF(SUM($J60:$M60)=0,0,K60/SUM($J60:$M60))*100</f>
        <v>0</v>
      </c>
      <c r="L61" s="159">
        <f>IF(SUM($J60:$M60)=0,0,L60/SUM($J60:$M60))*100</f>
        <v>0</v>
      </c>
      <c r="M61" s="203">
        <f>IF(SUM($J60:$M60)=0,0,M60/SUM($J60:$M60))*100</f>
        <v>0</v>
      </c>
      <c r="N61" s="147">
        <f>IF(SUM($N60:$O60)=0,0,N60/SUM($N60:$O60))*100</f>
        <v>0</v>
      </c>
      <c r="O61" s="203">
        <f>IF(SUM($N60:$O60)=0,0,O60/SUM($N60:$O60))*100</f>
        <v>0</v>
      </c>
      <c r="P61" s="147">
        <f>IF($F60=0,0,P60/$F60)*100</f>
        <v>0</v>
      </c>
      <c r="Q61" s="203">
        <f>+F61-P61</f>
        <v>0</v>
      </c>
      <c r="AP61" s="1"/>
      <c r="AQ61" s="1"/>
      <c r="AR61" s="1"/>
      <c r="AS61" s="1"/>
      <c r="AT61" s="1"/>
      <c r="AU61" s="1"/>
      <c r="AV61" s="1"/>
    </row>
    <row r="62" spans="2:48" ht="15" customHeight="1">
      <c r="C62" s="677"/>
      <c r="D62" s="687" t="s">
        <v>58</v>
      </c>
      <c r="E62" s="8" t="s">
        <v>67</v>
      </c>
      <c r="F62" s="155">
        <f>IF(SUM(G62:I62)=SUM(J62:M62),SUM(G62:I62),"エラー")</f>
        <v>1</v>
      </c>
      <c r="G62" s="210">
        <f>COUNTIF(N$21:N$22,"以内")</f>
        <v>1</v>
      </c>
      <c r="H62" s="655">
        <f>COUNTIF(N$21:N$22,"超過")</f>
        <v>0</v>
      </c>
      <c r="I62" s="656"/>
      <c r="J62" s="210">
        <f>COUNTIF($O$21:$O$22,J$54)</f>
        <v>0</v>
      </c>
      <c r="K62" s="211">
        <f>COUNTIF($O$21:$O$22,K$54)</f>
        <v>0</v>
      </c>
      <c r="L62" s="211">
        <f>COUNTIF($O$21:$O$22,L$54)</f>
        <v>1</v>
      </c>
      <c r="M62" s="201">
        <f>COUNTIF($O$21:$O$22,M$54)</f>
        <v>0</v>
      </c>
      <c r="N62" s="194">
        <f>COUNTIF($P$21:$P$22,N$54)</f>
        <v>0</v>
      </c>
      <c r="O62" s="201">
        <f>COUNTIF($P$21:$P$22,O$54)</f>
        <v>1</v>
      </c>
      <c r="P62" s="194">
        <f>SUM(T21:T22)</f>
        <v>0</v>
      </c>
      <c r="Q62" s="201">
        <f>+F62-P62</f>
        <v>1</v>
      </c>
      <c r="V62" s="1"/>
      <c r="X62" s="7"/>
    </row>
    <row r="63" spans="2:48" ht="15" customHeight="1">
      <c r="C63" s="677"/>
      <c r="D63" s="688"/>
      <c r="E63" s="9" t="s">
        <v>77</v>
      </c>
      <c r="F63" s="231">
        <f>IF(SUM(G63:I63)=SUM(J63:M63),SUM(G63:I63),"エラー")</f>
        <v>14500</v>
      </c>
      <c r="G63" s="212">
        <f>SUMPRODUCT(($N$21:$N$22="以内")*($G$21:$G$22))</f>
        <v>14500</v>
      </c>
      <c r="H63" s="657">
        <f>SUMPRODUCT(($N$21:$N$22="超過")*($G$21:$G$22))</f>
        <v>0</v>
      </c>
      <c r="I63" s="658"/>
      <c r="J63" s="212">
        <f>SUMPRODUCT(($O$21:$O$22=J$54)*($G$21:$G$22))</f>
        <v>0</v>
      </c>
      <c r="K63" s="214">
        <f>SUMPRODUCT(($O$21:$O$22=K$54)*($G$21:$G$22))</f>
        <v>0</v>
      </c>
      <c r="L63" s="214">
        <f>SUMPRODUCT(($O$21:$O$22=L$54)*($G$21:$G$22))</f>
        <v>14500</v>
      </c>
      <c r="M63" s="202">
        <f>SUMPRODUCT(($O$21:$O$22=M$54)*($G$21:$G$22))</f>
        <v>0</v>
      </c>
      <c r="N63" s="48">
        <f>SUMPRODUCT(($P$21:$P$22=N$54)*($G$21:$G$22))</f>
        <v>0</v>
      </c>
      <c r="O63" s="202">
        <f>SUMPRODUCT(($P$21:$P$22=O$54)*($G$21:$G$22))</f>
        <v>14500</v>
      </c>
      <c r="P63" s="48">
        <f>+SUMPRODUCT((T21:T22)*(G21:G22))</f>
        <v>0</v>
      </c>
      <c r="Q63" s="202">
        <f>+F63-P63</f>
        <v>14500</v>
      </c>
      <c r="V63" s="1"/>
      <c r="X63" s="7"/>
    </row>
    <row r="64" spans="2:48" ht="15" customHeight="1">
      <c r="C64" s="677"/>
      <c r="D64" s="689"/>
      <c r="E64" s="11" t="s">
        <v>141</v>
      </c>
      <c r="F64" s="239">
        <f>IF(SUM(G64:I64)=SUM(J64:M64),SUM(G64:I64),"エラー")</f>
        <v>100</v>
      </c>
      <c r="G64" s="213">
        <f>IF((G63+H63)=0,0,G63/(G63+H63))*100</f>
        <v>100</v>
      </c>
      <c r="H64" s="659">
        <f>IF((G63+H63)=0,0,H63/(G63+H63))*100</f>
        <v>0</v>
      </c>
      <c r="I64" s="660"/>
      <c r="J64" s="213">
        <f>IF(SUM($J63:$M63)=0,0,J63/SUM($J63:$M63))*100</f>
        <v>0</v>
      </c>
      <c r="K64" s="159">
        <f>IF(SUM($J63:$M63)=0,0,K63/SUM($J63:$M63))*100</f>
        <v>0</v>
      </c>
      <c r="L64" s="159">
        <f>IF(SUM($J63:$M63)=0,0,L63/SUM($J63:$M63))*100</f>
        <v>100</v>
      </c>
      <c r="M64" s="203">
        <f>IF(SUM($J63:$M63)=0,0,M63/SUM($J63:$M63))*100</f>
        <v>0</v>
      </c>
      <c r="N64" s="147">
        <f>IF(SUM($N63:$O63)=0,0,N63/SUM($N63:$O63))*100</f>
        <v>0</v>
      </c>
      <c r="O64" s="203">
        <f>IF(SUM($N63:$O63)=0,0,O63/SUM($N63:$O63))*100</f>
        <v>100</v>
      </c>
      <c r="P64" s="147">
        <f>IF($F63=0,0,P63/$F63)*100</f>
        <v>0</v>
      </c>
      <c r="Q64" s="203">
        <f>+F64-P64</f>
        <v>100</v>
      </c>
      <c r="V64" s="1"/>
      <c r="X64" s="7"/>
    </row>
    <row r="65" spans="3:28" ht="15" customHeight="1">
      <c r="C65" s="677"/>
      <c r="D65" s="676" t="s">
        <v>79</v>
      </c>
      <c r="E65" s="8" t="s">
        <v>67</v>
      </c>
      <c r="F65" s="155">
        <f>IF(SUM(G65:I65)=SUM(J65:M65),SUM(G65:I65),"エラー")</f>
        <v>9</v>
      </c>
      <c r="G65" s="210">
        <f>COUNTIF(N$23:N$31,"以内")</f>
        <v>8</v>
      </c>
      <c r="H65" s="690">
        <f>COUNTIF(N$23:N$31,"超過")</f>
        <v>1</v>
      </c>
      <c r="I65" s="673"/>
      <c r="J65" s="210">
        <f>COUNTIF($O$23:$O$31,J$54)</f>
        <v>2</v>
      </c>
      <c r="K65" s="211">
        <f>COUNTIF($O$23:$O$31,K$54)</f>
        <v>4</v>
      </c>
      <c r="L65" s="211">
        <f>COUNTIF($O$23:$O$31,L$54)</f>
        <v>2</v>
      </c>
      <c r="M65" s="201">
        <f>COUNTIF($O$23:$O$31,M$54)</f>
        <v>1</v>
      </c>
      <c r="N65" s="194">
        <f>COUNTIF($P$23:$P$31,N$54)</f>
        <v>1</v>
      </c>
      <c r="O65" s="201">
        <f>COUNTIF($P$23:$P$31,O$54)</f>
        <v>1</v>
      </c>
      <c r="P65" s="194">
        <f>SUM(T23:T31)</f>
        <v>3</v>
      </c>
      <c r="Q65" s="201">
        <f>+F65-P65</f>
        <v>6</v>
      </c>
      <c r="V65" s="1"/>
      <c r="X65" s="7"/>
    </row>
    <row r="66" spans="3:28" ht="15" customHeight="1">
      <c r="C66" s="678"/>
      <c r="D66" s="683"/>
      <c r="E66" s="9" t="s">
        <v>78</v>
      </c>
      <c r="F66" s="231">
        <f>IF(SUM(G66:I66)=SUM(J66:M66),SUM(G66:I66),"エラー")</f>
        <v>18206</v>
      </c>
      <c r="G66" s="212">
        <f>SUMPRODUCT(($N$23:$N$31="以内")*($G$23:$G$31))</f>
        <v>13906</v>
      </c>
      <c r="H66" s="657">
        <f>SUMPRODUCT(($N$23:$N$31="超過")*($G$23:$G$31))</f>
        <v>4300</v>
      </c>
      <c r="I66" s="658"/>
      <c r="J66" s="212">
        <f>SUMPRODUCT(($O$23:$O$31=J$54)*($G$23:$G$31))</f>
        <v>3600</v>
      </c>
      <c r="K66" s="214">
        <f>SUMPRODUCT(($O$23:$O$31=K$54)*($G$23:$G$31))</f>
        <v>8816</v>
      </c>
      <c r="L66" s="214">
        <f>SUMPRODUCT(($O$23:$O$31=L$54)*($G$23:$G$31))</f>
        <v>1490</v>
      </c>
      <c r="M66" s="202">
        <f>SUMPRODUCT(($O$23:$O$31=M$54)*($G$23:$G$31))</f>
        <v>4300</v>
      </c>
      <c r="N66" s="48">
        <f>SUMPRODUCT(($P$23:$P$31=N$54)*($G$23:$G$31))</f>
        <v>1300</v>
      </c>
      <c r="O66" s="202">
        <f>SUMPRODUCT(($P$23:$P$31=O$54)*($G$23:$G$31))</f>
        <v>4300</v>
      </c>
      <c r="P66" s="48">
        <f>+SUMPRODUCT((T23:T31)*(G23:G31))</f>
        <v>4900</v>
      </c>
      <c r="Q66" s="202">
        <f>+F66-P66</f>
        <v>13306</v>
      </c>
      <c r="V66" s="1"/>
      <c r="X66" s="7"/>
    </row>
    <row r="67" spans="3:28" ht="15" customHeight="1">
      <c r="C67" s="678"/>
      <c r="D67" s="683"/>
      <c r="E67" s="11" t="s">
        <v>141</v>
      </c>
      <c r="F67" s="239">
        <f>IF(SUM(G67:I67)=SUM(J67:M67),SUM(G67:I67),"エラー")</f>
        <v>100</v>
      </c>
      <c r="G67" s="213">
        <f>IF((G66+H66)=0,0,G66/(G66+H66))*100</f>
        <v>76.381412721080963</v>
      </c>
      <c r="H67" s="691">
        <f>IF((G66+H66)=0,0,H66/(G66+H66))*100</f>
        <v>23.618587278919037</v>
      </c>
      <c r="I67" s="692"/>
      <c r="J67" s="213">
        <f>IF(SUM($J66:$M66)=0,0,J66/SUM($J66:$M66))*100</f>
        <v>19.773700977699662</v>
      </c>
      <c r="K67" s="159">
        <f>IF(SUM($J66:$M66)=0,0,K66/SUM($J66:$M66))*100</f>
        <v>48.423596616500056</v>
      </c>
      <c r="L67" s="159">
        <f>IF(SUM($J66:$M66)=0,0,L66/SUM($J66:$M66))*100</f>
        <v>8.1841151268812471</v>
      </c>
      <c r="M67" s="203">
        <f>IF(SUM($J66:$M66)=0,0,M66/SUM($J66:$M66))*100</f>
        <v>23.618587278919037</v>
      </c>
      <c r="N67" s="147">
        <f>IF(SUM($N66:$O66)=0,0,N66/SUM($N66:$O66))*100</f>
        <v>23.214285714285715</v>
      </c>
      <c r="O67" s="203">
        <f>IF(SUM($N66:$O66)=0,0,O66/SUM($N66:$O66))*100</f>
        <v>76.785714285714292</v>
      </c>
      <c r="P67" s="147">
        <f>IF($F66=0,0,P66/$F66)*100</f>
        <v>26.91420410853565</v>
      </c>
      <c r="Q67" s="203">
        <f>+F67-P67</f>
        <v>73.085795891464358</v>
      </c>
      <c r="V67" s="1"/>
      <c r="X67" s="7"/>
    </row>
    <row r="68" spans="3:28" ht="15" customHeight="1">
      <c r="C68" s="679" t="s">
        <v>84</v>
      </c>
      <c r="D68" s="680" t="s">
        <v>56</v>
      </c>
      <c r="E68" s="8" t="s">
        <v>67</v>
      </c>
      <c r="F68" s="155">
        <f>IF(SUM(G68:I68)=SUM(J68:M68),SUM(G68:I68),"エラー")</f>
        <v>4</v>
      </c>
      <c r="G68" s="210">
        <f>COUNTIF(N$32:N$35,"以内")</f>
        <v>2</v>
      </c>
      <c r="H68" s="655">
        <f>COUNTIF(N$32:N$35,"超過")</f>
        <v>2</v>
      </c>
      <c r="I68" s="656"/>
      <c r="J68" s="210">
        <f>COUNTIF($O$32:$O$35,J$54)</f>
        <v>0</v>
      </c>
      <c r="K68" s="211">
        <f>COUNTIF($O$32:$O$35,K$54)</f>
        <v>1</v>
      </c>
      <c r="L68" s="211">
        <f>COUNTIF($O$32:$O$35,L$54)</f>
        <v>3</v>
      </c>
      <c r="M68" s="201">
        <f>COUNTIF($O$32:$O$35,M$54)</f>
        <v>0</v>
      </c>
      <c r="N68" s="194">
        <f>COUNTIF($P$32:$P$35,N$54)</f>
        <v>0</v>
      </c>
      <c r="O68" s="201">
        <f>COUNTIF($P$32:$P$35,O$54)</f>
        <v>0</v>
      </c>
      <c r="P68" s="194">
        <f>SUM(T32:T35)</f>
        <v>0</v>
      </c>
      <c r="Q68" s="201">
        <f>+F68-P68</f>
        <v>4</v>
      </c>
      <c r="V68" s="1"/>
      <c r="X68" s="7"/>
      <c r="AA68" s="1"/>
      <c r="AB68" s="1"/>
    </row>
    <row r="69" spans="3:28" ht="15" customHeight="1">
      <c r="C69" s="677"/>
      <c r="D69" s="681"/>
      <c r="E69" s="9" t="s">
        <v>77</v>
      </c>
      <c r="F69" s="231">
        <f>IF(SUM(G69:I69)=SUM(J69:M69),SUM(G69:I69),"エラー")</f>
        <v>6051</v>
      </c>
      <c r="G69" s="212">
        <f>SUMPRODUCT(($N$32:$N$35="以内")*($G$32:$G$35))</f>
        <v>1698</v>
      </c>
      <c r="H69" s="657">
        <f>SUMPRODUCT(($N$32:$N$35="超過")*($G$32:$G$35))</f>
        <v>4353</v>
      </c>
      <c r="I69" s="658"/>
      <c r="J69" s="212">
        <f>SUMPRODUCT(($O$32:$O$35=J$54)*($G$32:$G$35))</f>
        <v>0</v>
      </c>
      <c r="K69" s="214">
        <f>SUMPRODUCT(($O$32:$O$35=K$54)*($G$32:$G$35))</f>
        <v>158</v>
      </c>
      <c r="L69" s="214">
        <f>SUMPRODUCT(($O$32:$O$35=L$54)*($G$32:$G$35))</f>
        <v>5893</v>
      </c>
      <c r="M69" s="202">
        <f>SUMPRODUCT(($O$32:$O$35=M$54)*($G$32:$G$35))</f>
        <v>0</v>
      </c>
      <c r="N69" s="48">
        <f>SUMPRODUCT(($P$32:$P$35=N$54)*($G$32:$G$35))</f>
        <v>0</v>
      </c>
      <c r="O69" s="202">
        <f>SUMPRODUCT(($P$32:$P$35=O$54)*($G$32:$G$35))</f>
        <v>0</v>
      </c>
      <c r="P69" s="48">
        <f>+SUMPRODUCT((T32:T35)*(G32:G35))</f>
        <v>0</v>
      </c>
      <c r="Q69" s="202">
        <f>+F69-P69</f>
        <v>6051</v>
      </c>
      <c r="V69" s="1"/>
      <c r="X69" s="7"/>
      <c r="AA69" s="1"/>
      <c r="AB69" s="1"/>
    </row>
    <row r="70" spans="3:28" ht="15" customHeight="1">
      <c r="C70" s="677"/>
      <c r="D70" s="681"/>
      <c r="E70" s="11" t="s">
        <v>141</v>
      </c>
      <c r="F70" s="239">
        <f>IF(SUM(G70:I70)=SUM(J70:M70),SUM(G70:I70),"エラー")</f>
        <v>100</v>
      </c>
      <c r="G70" s="213">
        <f>IF((G69+H69)=0,0,G69/(G69+H69))*100</f>
        <v>28.061477441745165</v>
      </c>
      <c r="H70" s="659">
        <f>IF((G69+H69)=0,0,H69/(G69+H69))*100</f>
        <v>71.938522558254832</v>
      </c>
      <c r="I70" s="660"/>
      <c r="J70" s="213">
        <f>IF(SUM($J69:$M69)=0,0,J69/SUM($J69:$M69))*100</f>
        <v>0</v>
      </c>
      <c r="K70" s="159">
        <f>IF(SUM($J69:$M69)=0,0,K69/SUM($J69:$M69))*100</f>
        <v>2.611138654767807</v>
      </c>
      <c r="L70" s="159">
        <f>IF(SUM($J69:$M69)=0,0,L69/SUM($J69:$M69))*100</f>
        <v>97.388861345232186</v>
      </c>
      <c r="M70" s="203">
        <f>IF(SUM($J69:$M69)=0,0,M69/SUM($J69:$M69))*100</f>
        <v>0</v>
      </c>
      <c r="N70" s="147">
        <f>IF(SUM($N69:$O69)=0,0,N69/SUM($N69:$O69))*100</f>
        <v>0</v>
      </c>
      <c r="O70" s="203">
        <f>IF(SUM($N69:$O69)=0,0,O69/SUM($N69:$O69))*100</f>
        <v>0</v>
      </c>
      <c r="P70" s="147">
        <f>IF($F69=0,0,P69/$F69)*100</f>
        <v>0</v>
      </c>
      <c r="Q70" s="203">
        <f>+F70-P70</f>
        <v>100</v>
      </c>
      <c r="V70" s="1"/>
      <c r="X70" s="7"/>
      <c r="AA70" s="1"/>
      <c r="AB70" s="1"/>
    </row>
    <row r="71" spans="3:28" ht="15" customHeight="1">
      <c r="C71" s="677"/>
      <c r="D71" s="687" t="s">
        <v>140</v>
      </c>
      <c r="E71" s="8" t="s">
        <v>67</v>
      </c>
      <c r="F71" s="155">
        <f>IF(SUM(G71:I71)=SUM(J71:M71),SUM(G71:I71),"エラー")</f>
        <v>0</v>
      </c>
      <c r="G71" s="210">
        <f>COUNTIF(N$36:N$37,"以内")</f>
        <v>0</v>
      </c>
      <c r="H71" s="690">
        <f>COUNTIF(N$36:N$37,"超過")</f>
        <v>0</v>
      </c>
      <c r="I71" s="673"/>
      <c r="J71" s="210">
        <f>COUNTIF($O$36:$O$37,J$54)</f>
        <v>0</v>
      </c>
      <c r="K71" s="211">
        <f>COUNTIF($O$36:$O$37,K$54)</f>
        <v>0</v>
      </c>
      <c r="L71" s="211">
        <f>COUNTIF($O$36:$O$37,L$54)</f>
        <v>0</v>
      </c>
      <c r="M71" s="201">
        <f>COUNTIF($O$36:$O$37,M$54)</f>
        <v>0</v>
      </c>
      <c r="N71" s="194">
        <f>COUNTIF($P$36:$P$37,N$54)</f>
        <v>0</v>
      </c>
      <c r="O71" s="201">
        <f>COUNTIF($P$36:$P$37,O$54)</f>
        <v>0</v>
      </c>
      <c r="P71" s="194">
        <f>SUM(T36:T37)</f>
        <v>0</v>
      </c>
      <c r="Q71" s="201">
        <f>+F71-P71</f>
        <v>0</v>
      </c>
      <c r="V71" s="1"/>
      <c r="X71" s="7"/>
      <c r="AA71" s="1"/>
      <c r="AB71" s="1"/>
    </row>
    <row r="72" spans="3:28" ht="15" customHeight="1">
      <c r="C72" s="677"/>
      <c r="D72" s="688"/>
      <c r="E72" s="9" t="s">
        <v>77</v>
      </c>
      <c r="F72" s="231">
        <f>IF(SUM(G72:I72)=SUM(J72:M72),SUM(G72:I72),"エラー")</f>
        <v>0</v>
      </c>
      <c r="G72" s="212">
        <f>SUMPRODUCT(($N$36:$N$37="以内")*($G$36:$G$37))</f>
        <v>0</v>
      </c>
      <c r="H72" s="657">
        <f>SUMPRODUCT(($N$36:$N$37="超過")*($G$36:$G$37))</f>
        <v>0</v>
      </c>
      <c r="I72" s="658"/>
      <c r="J72" s="212">
        <f>SUMPRODUCT(($O$36:$O$37=J$54)*($G$36:$G$37))</f>
        <v>0</v>
      </c>
      <c r="K72" s="214">
        <f>SUMPRODUCT(($O$36:$O$37=K$54)*($G$36:$G$37))</f>
        <v>0</v>
      </c>
      <c r="L72" s="214">
        <f>SUMPRODUCT(($O$36:$O$37=L$54)*($G$36:$G$37))</f>
        <v>0</v>
      </c>
      <c r="M72" s="202">
        <f>SUMPRODUCT(($O$36:$O$37=M$54)*($G$36:$G$37))</f>
        <v>0</v>
      </c>
      <c r="N72" s="48">
        <f>SUMPRODUCT(($P$36:$P$37=N$54)*($G$36:$G$37))</f>
        <v>0</v>
      </c>
      <c r="O72" s="202">
        <f>SUMPRODUCT(($P$36:$P$37=O$54)*($G$36:$G$37))</f>
        <v>0</v>
      </c>
      <c r="P72" s="48">
        <f>+SUMPRODUCT((T36:T37)*(D36:D37))</f>
        <v>0</v>
      </c>
      <c r="Q72" s="202">
        <f>+F72-P72</f>
        <v>0</v>
      </c>
      <c r="V72" s="1"/>
      <c r="X72" s="7"/>
      <c r="AA72" s="1"/>
      <c r="AB72" s="1"/>
    </row>
    <row r="73" spans="3:28" ht="15" customHeight="1">
      <c r="C73" s="677"/>
      <c r="D73" s="689"/>
      <c r="E73" s="11" t="s">
        <v>141</v>
      </c>
      <c r="F73" s="239">
        <f>IF(SUM(G73:I73)=SUM(J73:M73),SUM(G73:I73),"エラー")</f>
        <v>0</v>
      </c>
      <c r="G73" s="213">
        <f>IF((G72+H72)=0,0,G72/(G72+H72))*100</f>
        <v>0</v>
      </c>
      <c r="H73" s="691">
        <f>IF((G72+H72)=0,0,H72/(G72+H72))*100</f>
        <v>0</v>
      </c>
      <c r="I73" s="692"/>
      <c r="J73" s="215">
        <f>IF(SUM($J72:$M72)=0,0,J72/SUM($J72:$M72))*100</f>
        <v>0</v>
      </c>
      <c r="K73" s="159">
        <f>IF(SUM($J72:$M72)=0,0,K72/SUM($J72:$M72))*100</f>
        <v>0</v>
      </c>
      <c r="L73" s="159">
        <f>IF(SUM($J72:$M72)=0,0,L72/SUM($J72:$M72))*100</f>
        <v>0</v>
      </c>
      <c r="M73" s="203">
        <f>IF(SUM($J72:$M72)=0,0,M72/SUM($J72:$M72))*100</f>
        <v>0</v>
      </c>
      <c r="N73" s="147">
        <f>IF(SUM($N72:$O72)=0,0,N72/SUM($N72:$O72))*100</f>
        <v>0</v>
      </c>
      <c r="O73" s="203">
        <f>IF(SUM($N72:$O72)=0,0,O72/SUM($N72:$O72))*100</f>
        <v>0</v>
      </c>
      <c r="P73" s="147">
        <f>IF($F72=0,0,P72/$F72)*100</f>
        <v>0</v>
      </c>
      <c r="Q73" s="203">
        <f>+F73-P73</f>
        <v>0</v>
      </c>
      <c r="V73" s="1"/>
      <c r="X73" s="7"/>
      <c r="AA73" s="1"/>
      <c r="AB73" s="1"/>
    </row>
    <row r="74" spans="3:28" ht="15" customHeight="1">
      <c r="C74" s="677"/>
      <c r="D74" s="680" t="s">
        <v>58</v>
      </c>
      <c r="E74" s="8" t="s">
        <v>67</v>
      </c>
      <c r="F74" s="155">
        <f>IF(SUM(G74:I74)=SUM(J74:M74),SUM(G74:I74),"エラー")</f>
        <v>0</v>
      </c>
      <c r="G74" s="210">
        <f>COUNTIF(N$38:N$39,"以内")</f>
        <v>0</v>
      </c>
      <c r="H74" s="655">
        <f>COUNTIF(N$38:N$39,"超過")</f>
        <v>0</v>
      </c>
      <c r="I74" s="656"/>
      <c r="J74" s="216">
        <f>COUNTIF($O$38:$O$39,J$54)</f>
        <v>0</v>
      </c>
      <c r="K74" s="211">
        <f>COUNTIF($O$38:$O$39,K$54)</f>
        <v>0</v>
      </c>
      <c r="L74" s="211">
        <f>COUNTIF($O$38:$O$39,L$54)</f>
        <v>0</v>
      </c>
      <c r="M74" s="201">
        <f>COUNTIF($O$38:$O$39,M$54)</f>
        <v>0</v>
      </c>
      <c r="N74" s="194">
        <f>COUNTIF($P$38:$P$39,N$54)</f>
        <v>0</v>
      </c>
      <c r="O74" s="201">
        <f>COUNTIF($P$38:$P$39,O$54)</f>
        <v>0</v>
      </c>
      <c r="P74" s="194">
        <f>SUM(T38:T39)</f>
        <v>0</v>
      </c>
      <c r="Q74" s="201">
        <f>+F74-P74</f>
        <v>0</v>
      </c>
      <c r="V74" s="1"/>
      <c r="X74" s="7"/>
      <c r="AA74" s="1"/>
      <c r="AB74" s="1"/>
    </row>
    <row r="75" spans="3:28" ht="15" customHeight="1">
      <c r="C75" s="677"/>
      <c r="D75" s="681"/>
      <c r="E75" s="9" t="s">
        <v>77</v>
      </c>
      <c r="F75" s="231">
        <f>IF(SUM(G75:I75)=SUM(J75:M75),SUM(G75:I75),"エラー")</f>
        <v>0</v>
      </c>
      <c r="G75" s="212">
        <f>SUMPRODUCT(($N$38:$N$39="以内")*($G$38:$G$39))</f>
        <v>0</v>
      </c>
      <c r="H75" s="657">
        <f>SUMPRODUCT(($N$38:$N$39="超過")*($G$38:$G$39))</f>
        <v>0</v>
      </c>
      <c r="I75" s="658"/>
      <c r="J75" s="212">
        <f>SUMPRODUCT(($O$38:$O$39=J$54)*($G$38:$G$39))</f>
        <v>0</v>
      </c>
      <c r="K75" s="214">
        <f>SUMPRODUCT(($O$38:$O$39=K$54)*($G$38:$G$39))</f>
        <v>0</v>
      </c>
      <c r="L75" s="214">
        <f>SUMPRODUCT(($O$38:$O$39=L$54)*($G$38:$G$39))</f>
        <v>0</v>
      </c>
      <c r="M75" s="202">
        <f>SUMPRODUCT(($O$38:$O$39=M$54)*($G$38:$G$39))</f>
        <v>0</v>
      </c>
      <c r="N75" s="48">
        <f>SUMPRODUCT(($P$38:$P$39=N$54)*($G$38:$G$39))</f>
        <v>0</v>
      </c>
      <c r="O75" s="202">
        <f>SUMPRODUCT(($P$38:$P$39=O$54)*($G$38:$G$39))</f>
        <v>0</v>
      </c>
      <c r="P75" s="48">
        <f>+SUMPRODUCT((T38:T39)*(G38:G39))</f>
        <v>0</v>
      </c>
      <c r="Q75" s="202">
        <f>+F75-P75</f>
        <v>0</v>
      </c>
      <c r="V75" s="1"/>
      <c r="X75" s="7"/>
      <c r="AA75" s="1"/>
      <c r="AB75" s="1"/>
    </row>
    <row r="76" spans="3:28" ht="15" customHeight="1">
      <c r="C76" s="677"/>
      <c r="D76" s="681"/>
      <c r="E76" s="11" t="s">
        <v>141</v>
      </c>
      <c r="F76" s="1206">
        <f>IF(SUM(G76:I76)=SUM(J76:M76),SUM(G76:I76),"エラー")</f>
        <v>0</v>
      </c>
      <c r="G76" s="213">
        <f>IF((G75+H75)=0,0,G75/(G75+H75))*100</f>
        <v>0</v>
      </c>
      <c r="H76" s="659">
        <f>IF((G75+H75)=0,0,H75/(G75+H75))*100</f>
        <v>0</v>
      </c>
      <c r="I76" s="660"/>
      <c r="J76" s="213">
        <f>IF(SUM($J75:$M75)=0,0,J75/SUM($J75:$M75))*100</f>
        <v>0</v>
      </c>
      <c r="K76" s="159">
        <f>IF(SUM($J75:$M75)=0,0,K75/SUM($J75:$M75))*100</f>
        <v>0</v>
      </c>
      <c r="L76" s="159">
        <f>IF(SUM($J75:$M75)=0,0,L75/SUM($J75:$M75))*100</f>
        <v>0</v>
      </c>
      <c r="M76" s="203">
        <f>IF(SUM($J75:$M75)=0,0,M75/SUM($J75:$M75))*100</f>
        <v>0</v>
      </c>
      <c r="N76" s="147">
        <f>IF(SUM($N75:$O75)=0,0,N75/SUM($N75:$O75))*100</f>
        <v>0</v>
      </c>
      <c r="O76" s="203">
        <f>IF(SUM($N75:$O75)=0,0,O75/SUM($N75:$O75))*100</f>
        <v>0</v>
      </c>
      <c r="P76" s="147">
        <f>IF($F75=0,0,P75/$F75)*100</f>
        <v>0</v>
      </c>
      <c r="Q76" s="203">
        <f>+F76-P76</f>
        <v>0</v>
      </c>
      <c r="V76" s="1"/>
      <c r="X76" s="7"/>
      <c r="AA76" s="1"/>
      <c r="AB76" s="1"/>
    </row>
    <row r="77" spans="3:28" ht="15" customHeight="1">
      <c r="C77" s="677"/>
      <c r="D77" s="676" t="s">
        <v>79</v>
      </c>
      <c r="E77" s="8" t="s">
        <v>67</v>
      </c>
      <c r="F77" s="238">
        <f>IF(SUM(G77:I77)=SUM(J77:M77),SUM(G77:I77),"エラー")</f>
        <v>6</v>
      </c>
      <c r="G77" s="210">
        <f>COUNTIF(N$40:N$45,"以内")</f>
        <v>6</v>
      </c>
      <c r="H77" s="690">
        <f>COUNTIF(N$40:N$45,"超過")</f>
        <v>0</v>
      </c>
      <c r="I77" s="673"/>
      <c r="J77" s="210">
        <f>COUNTIF($O$40:$O$45,J$54)</f>
        <v>2</v>
      </c>
      <c r="K77" s="211">
        <f>COUNTIF($O$40:$O$45,K$54)</f>
        <v>3</v>
      </c>
      <c r="L77" s="211">
        <f>COUNTIF($O$40:$O$45,L$54)</f>
        <v>1</v>
      </c>
      <c r="M77" s="201">
        <f>COUNTIF($O$40:$O$45,M$54)</f>
        <v>0</v>
      </c>
      <c r="N77" s="194">
        <f>COUNTIF($P$40:$P$45,N$54)</f>
        <v>0</v>
      </c>
      <c r="O77" s="201">
        <f>COUNTIF($P$40:$P$45,O$54)</f>
        <v>0</v>
      </c>
      <c r="P77" s="194">
        <f>SUM(T40:T45)</f>
        <v>2</v>
      </c>
      <c r="Q77" s="201">
        <f>+F77-P77</f>
        <v>4</v>
      </c>
      <c r="V77" s="1"/>
      <c r="X77" s="7"/>
      <c r="AA77" s="1"/>
      <c r="AB77" s="1"/>
    </row>
    <row r="78" spans="3:28" ht="15" customHeight="1">
      <c r="C78" s="678"/>
      <c r="D78" s="683"/>
      <c r="E78" s="9" t="s">
        <v>78</v>
      </c>
      <c r="F78" s="231">
        <f>IF(SUM(G78:I78)=SUM(J78:M78),SUM(G78:I78),"エラー")</f>
        <v>576</v>
      </c>
      <c r="G78" s="212">
        <f>SUMPRODUCT(($N$40:$N$45="以内")*($G$40:$G$45))</f>
        <v>576</v>
      </c>
      <c r="H78" s="657">
        <f>SUMPRODUCT(($N$40:$N$45="超過")*($G$40:$G$45))</f>
        <v>0</v>
      </c>
      <c r="I78" s="658"/>
      <c r="J78" s="212">
        <f>SUMPRODUCT(($O$40:$O$45=J$54)*($G$40:$G$45))</f>
        <v>363</v>
      </c>
      <c r="K78" s="214">
        <f>SUMPRODUCT(($O$40:$O$45=K$54)*($G$40:$G$45))</f>
        <v>113</v>
      </c>
      <c r="L78" s="214">
        <f>SUMPRODUCT(($O$40:$O$45=L$54)*($G$40:$G$45))</f>
        <v>100</v>
      </c>
      <c r="M78" s="202">
        <f>SUMPRODUCT(($O$40:$O$45=M$54)*($G$40:$G$45))</f>
        <v>0</v>
      </c>
      <c r="N78" s="48">
        <f>SUMPRODUCT(($P$40:$P$45=N$54)*($G$40:$G$45))</f>
        <v>0</v>
      </c>
      <c r="O78" s="202">
        <f>SUMPRODUCT(($P$40:$P$45=O$54)*($G$40:$G$45))</f>
        <v>0</v>
      </c>
      <c r="P78" s="48">
        <f>+SUMPRODUCT((T40:T45)*(G40:G45))</f>
        <v>363</v>
      </c>
      <c r="Q78" s="202">
        <f>+F78-P78</f>
        <v>213</v>
      </c>
      <c r="V78" s="1"/>
      <c r="X78" s="7"/>
      <c r="AA78" s="1"/>
      <c r="AB78" s="1"/>
    </row>
    <row r="79" spans="3:28" ht="15" customHeight="1">
      <c r="C79" s="678"/>
      <c r="D79" s="683"/>
      <c r="E79" s="11" t="s">
        <v>141</v>
      </c>
      <c r="F79" s="1206">
        <f>IF(SUM(G79:I79)=SUM(J79:M79),SUM(G79:I79),"エラー")</f>
        <v>100</v>
      </c>
      <c r="G79" s="215">
        <f>IF((G78+H78)=0,0,G78/(G78+H78))*100</f>
        <v>100</v>
      </c>
      <c r="H79" s="691">
        <f>IF((G78+H78)=0,0,H78/(G78+H78))*100</f>
        <v>0</v>
      </c>
      <c r="I79" s="692"/>
      <c r="J79" s="213">
        <f>IF(SUM($J78:$M78)=0,0,J78/SUM($J78:$M78))*100</f>
        <v>63.020833333333336</v>
      </c>
      <c r="K79" s="159">
        <f>IF(SUM($J78:$M78)=0,0,K78/SUM($J78:$M78))*100</f>
        <v>19.618055555555554</v>
      </c>
      <c r="L79" s="159">
        <f>IF(SUM($J78:$M78)=0,0,L78/SUM($J78:$M78))*100</f>
        <v>17.361111111111111</v>
      </c>
      <c r="M79" s="203">
        <f>IF(SUM($J78:$M78)=0,0,M78/SUM($J78:$M78))*100</f>
        <v>0</v>
      </c>
      <c r="N79" s="147">
        <f>IF(SUM($N78:$O78)=0,0,N78/SUM($N78:$O78))*100</f>
        <v>0</v>
      </c>
      <c r="O79" s="203">
        <f>IF(SUM($N78:$O78)=0,0,O78/SUM($N78:$O78))*100</f>
        <v>0</v>
      </c>
      <c r="P79" s="147">
        <f>IF($F78=0,0,P78/$F78)*100</f>
        <v>63.020833333333336</v>
      </c>
      <c r="Q79" s="203">
        <f>+F79-P79</f>
        <v>36.979166666666664</v>
      </c>
      <c r="V79" s="1"/>
      <c r="X79" s="7"/>
      <c r="AA79" s="1"/>
      <c r="AB79" s="1"/>
    </row>
    <row r="80" spans="3:28" ht="15" customHeight="1">
      <c r="C80" s="679" t="s">
        <v>48</v>
      </c>
      <c r="D80" s="680" t="s">
        <v>56</v>
      </c>
      <c r="E80" s="8" t="s">
        <v>67</v>
      </c>
      <c r="F80" s="238">
        <f>IF(SUM(G80:I80)=SUM(J80:M80),SUM(G80:I80),"エラー")</f>
        <v>16</v>
      </c>
      <c r="G80" s="210">
        <f>SUM(G56,G68)</f>
        <v>13</v>
      </c>
      <c r="H80" s="655">
        <f t="shared" ref="H80" si="8">SUM(H56,H68)</f>
        <v>3</v>
      </c>
      <c r="I80" s="656"/>
      <c r="J80" s="210">
        <f t="shared" ref="J80:P81" si="9">SUM(J56,J68)</f>
        <v>0</v>
      </c>
      <c r="K80" s="211">
        <f t="shared" si="9"/>
        <v>3</v>
      </c>
      <c r="L80" s="211">
        <f t="shared" si="9"/>
        <v>13</v>
      </c>
      <c r="M80" s="201">
        <f t="shared" si="9"/>
        <v>0</v>
      </c>
      <c r="N80" s="194">
        <f t="shared" si="9"/>
        <v>0</v>
      </c>
      <c r="O80" s="201">
        <f t="shared" si="9"/>
        <v>0</v>
      </c>
      <c r="P80" s="210">
        <f t="shared" si="9"/>
        <v>0</v>
      </c>
      <c r="Q80" s="201">
        <f>+F80-P80</f>
        <v>16</v>
      </c>
      <c r="V80" s="1"/>
      <c r="X80" s="7"/>
      <c r="AA80" s="1"/>
      <c r="AB80" s="1"/>
    </row>
    <row r="81" spans="3:30" ht="15" customHeight="1">
      <c r="C81" s="677"/>
      <c r="D81" s="681"/>
      <c r="E81" s="9" t="s">
        <v>77</v>
      </c>
      <c r="F81" s="231">
        <f>IF(SUM(G81:I81)=SUM(J81:M81),SUM(G81:I81),"エラー")</f>
        <v>23176</v>
      </c>
      <c r="G81" s="212">
        <f>SUM(G57,G69)</f>
        <v>18543</v>
      </c>
      <c r="H81" s="657">
        <f>SUM(H57,H69)</f>
        <v>4633</v>
      </c>
      <c r="I81" s="658"/>
      <c r="J81" s="212">
        <f t="shared" si="9"/>
        <v>0</v>
      </c>
      <c r="K81" s="214">
        <f t="shared" si="9"/>
        <v>3558</v>
      </c>
      <c r="L81" s="214">
        <f t="shared" si="9"/>
        <v>19618</v>
      </c>
      <c r="M81" s="202">
        <f t="shared" si="9"/>
        <v>0</v>
      </c>
      <c r="N81" s="48">
        <f t="shared" si="9"/>
        <v>0</v>
      </c>
      <c r="O81" s="202">
        <f t="shared" si="9"/>
        <v>0</v>
      </c>
      <c r="P81" s="212">
        <f t="shared" si="9"/>
        <v>0</v>
      </c>
      <c r="Q81" s="202">
        <f>+F81-P81</f>
        <v>23176</v>
      </c>
      <c r="V81" s="1"/>
      <c r="X81" s="7"/>
      <c r="AA81" s="1"/>
      <c r="AB81" s="1"/>
    </row>
    <row r="82" spans="3:30" ht="15" customHeight="1">
      <c r="C82" s="677"/>
      <c r="D82" s="681"/>
      <c r="E82" s="11" t="s">
        <v>141</v>
      </c>
      <c r="F82" s="239">
        <f>IF(SUM(G82:I82)=SUM(J82:M82),SUM(G82:I82),"エラー")</f>
        <v>100</v>
      </c>
      <c r="G82" s="213">
        <f>IF((G81+H81)=0,0,G81/(G81+H81))*100</f>
        <v>80.009492578529517</v>
      </c>
      <c r="H82" s="659">
        <f>IF((G81+H81)=0,0,H81/(G81+H81))*100</f>
        <v>19.99050742147049</v>
      </c>
      <c r="I82" s="660"/>
      <c r="J82" s="213">
        <f>IF(SUM($J81:$M81)=0,0,J81/SUM($J81:$M81))*100</f>
        <v>0</v>
      </c>
      <c r="K82" s="159">
        <f>IF(SUM($J81:$M81)=0,0,K81/SUM($J81:$M81))*100</f>
        <v>15.352088367276492</v>
      </c>
      <c r="L82" s="159">
        <f>IF(SUM($J81:$M81)=0,0,L81/SUM($J81:$M81))*100</f>
        <v>84.647911632723506</v>
      </c>
      <c r="M82" s="203">
        <f>IF(SUM($J81:$M81)=0,0,M81/SUM($J81:$M81))*100</f>
        <v>0</v>
      </c>
      <c r="N82" s="147">
        <f>IF(SUM($N81:$O81)=0,0,N81/SUM($N81:$O81))*100</f>
        <v>0</v>
      </c>
      <c r="O82" s="203">
        <f>IF(SUM($N81:$O81)=0,0,O81/SUM($N81:$O81))*100</f>
        <v>0</v>
      </c>
      <c r="P82" s="147">
        <f>IF($F81=0,0,P81/$F81)*100</f>
        <v>0</v>
      </c>
      <c r="Q82" s="203">
        <f>+F82-P82</f>
        <v>100</v>
      </c>
      <c r="V82" s="1"/>
      <c r="X82" s="7"/>
      <c r="AA82" s="1"/>
      <c r="AB82" s="1"/>
    </row>
    <row r="83" spans="3:30" ht="15" customHeight="1">
      <c r="C83" s="677"/>
      <c r="D83" s="687" t="s">
        <v>140</v>
      </c>
      <c r="E83" s="8" t="s">
        <v>67</v>
      </c>
      <c r="F83" s="155">
        <f>IF(SUM(G83:I83)=SUM(J83:M83),SUM(G83:I83),"エラー")</f>
        <v>0</v>
      </c>
      <c r="G83" s="210">
        <f>SUM(G59,G71)</f>
        <v>0</v>
      </c>
      <c r="H83" s="690">
        <f>SUM(H59,H71)</f>
        <v>0</v>
      </c>
      <c r="I83" s="673"/>
      <c r="J83" s="210">
        <f t="shared" ref="J83:P84" si="10">SUM(J59,J71)</f>
        <v>0</v>
      </c>
      <c r="K83" s="211">
        <f t="shared" si="10"/>
        <v>0</v>
      </c>
      <c r="L83" s="211">
        <f t="shared" si="10"/>
        <v>0</v>
      </c>
      <c r="M83" s="201">
        <f t="shared" si="10"/>
        <v>0</v>
      </c>
      <c r="N83" s="194">
        <f t="shared" si="10"/>
        <v>0</v>
      </c>
      <c r="O83" s="201">
        <f t="shared" si="10"/>
        <v>0</v>
      </c>
      <c r="P83" s="210">
        <f t="shared" si="10"/>
        <v>0</v>
      </c>
      <c r="Q83" s="201">
        <f>+F83-P83</f>
        <v>0</v>
      </c>
      <c r="V83" s="1"/>
      <c r="X83" s="7"/>
      <c r="AA83" s="1"/>
      <c r="AB83" s="1"/>
    </row>
    <row r="84" spans="3:30" ht="15" customHeight="1">
      <c r="C84" s="677"/>
      <c r="D84" s="688"/>
      <c r="E84" s="9" t="s">
        <v>77</v>
      </c>
      <c r="F84" s="231">
        <f>IF(SUM(G84:I84)=SUM(J84:M84),SUM(G84:I84),"エラー")</f>
        <v>0</v>
      </c>
      <c r="G84" s="212">
        <f>SUM(G60,G72)</f>
        <v>0</v>
      </c>
      <c r="H84" s="657">
        <f>SUM(H60,H72)</f>
        <v>0</v>
      </c>
      <c r="I84" s="658"/>
      <c r="J84" s="212">
        <f t="shared" si="10"/>
        <v>0</v>
      </c>
      <c r="K84" s="214">
        <f t="shared" si="10"/>
        <v>0</v>
      </c>
      <c r="L84" s="214">
        <f t="shared" si="10"/>
        <v>0</v>
      </c>
      <c r="M84" s="202">
        <f t="shared" si="10"/>
        <v>0</v>
      </c>
      <c r="N84" s="48">
        <f t="shared" si="10"/>
        <v>0</v>
      </c>
      <c r="O84" s="202">
        <f t="shared" si="10"/>
        <v>0</v>
      </c>
      <c r="P84" s="212">
        <f t="shared" si="10"/>
        <v>0</v>
      </c>
      <c r="Q84" s="202">
        <f>+F84-P84</f>
        <v>0</v>
      </c>
      <c r="V84" s="1"/>
      <c r="X84" s="7"/>
      <c r="AA84" s="1"/>
      <c r="AB84" s="1"/>
    </row>
    <row r="85" spans="3:30" ht="15" customHeight="1">
      <c r="C85" s="677"/>
      <c r="D85" s="689"/>
      <c r="E85" s="11" t="s">
        <v>141</v>
      </c>
      <c r="F85" s="239">
        <f>IF(SUM(G85:I85)=SUM(J85:M85),SUM(G85:I85),"エラー")</f>
        <v>0</v>
      </c>
      <c r="G85" s="213">
        <f>IF((G84+H84)=0,0,G84/(G84+H84))*100</f>
        <v>0</v>
      </c>
      <c r="H85" s="691">
        <f>IF((G84+H84)=0,0,H84/(G84+H84))*100</f>
        <v>0</v>
      </c>
      <c r="I85" s="692"/>
      <c r="J85" s="213">
        <f>IF(SUM($J84:$M84)=0,0,J84/SUM($J84:$M84))*100</f>
        <v>0</v>
      </c>
      <c r="K85" s="159">
        <f>IF(SUM($J84:$M84)=0,0,K84/SUM($J84:$M84))*100</f>
        <v>0</v>
      </c>
      <c r="L85" s="159">
        <f>IF(SUM($J84:$M84)=0,0,L84/SUM($J84:$M84))*100</f>
        <v>0</v>
      </c>
      <c r="M85" s="203">
        <f>IF(SUM($J84:$M84)=0,0,M84/SUM($J84:$M84))*100</f>
        <v>0</v>
      </c>
      <c r="N85" s="147">
        <f>IF(SUM($N84:$O84)=0,0,N84/SUM($N84:$O84))*100</f>
        <v>0</v>
      </c>
      <c r="O85" s="203">
        <f>IF(SUM($N84:$O84)=0,0,O84/SUM($N84:$O84))*100</f>
        <v>0</v>
      </c>
      <c r="P85" s="147">
        <f>IF($F84=0,0,P84/$F84)*100</f>
        <v>0</v>
      </c>
      <c r="Q85" s="203">
        <f>+F85-P85</f>
        <v>0</v>
      </c>
      <c r="V85" s="1"/>
      <c r="X85" s="7"/>
      <c r="AA85" s="1"/>
      <c r="AB85" s="1"/>
    </row>
    <row r="86" spans="3:30" ht="15" customHeight="1">
      <c r="C86" s="677"/>
      <c r="D86" s="680" t="s">
        <v>58</v>
      </c>
      <c r="E86" s="8" t="s">
        <v>67</v>
      </c>
      <c r="F86" s="155">
        <f>IF(SUM(G86:I86)=SUM(J86:M86),SUM(G86:I86),"エラー")</f>
        <v>1</v>
      </c>
      <c r="G86" s="210">
        <f>SUM(G62,G74)</f>
        <v>1</v>
      </c>
      <c r="H86" s="655">
        <f>SUM(H62,H74)</f>
        <v>0</v>
      </c>
      <c r="I86" s="656"/>
      <c r="J86" s="210">
        <f t="shared" ref="J86:P87" si="11">SUM(J62,J74)</f>
        <v>0</v>
      </c>
      <c r="K86" s="211">
        <f t="shared" si="11"/>
        <v>0</v>
      </c>
      <c r="L86" s="211">
        <f t="shared" si="11"/>
        <v>1</v>
      </c>
      <c r="M86" s="201">
        <f t="shared" si="11"/>
        <v>0</v>
      </c>
      <c r="N86" s="194">
        <f t="shared" si="11"/>
        <v>0</v>
      </c>
      <c r="O86" s="201">
        <f t="shared" si="11"/>
        <v>1</v>
      </c>
      <c r="P86" s="210">
        <f t="shared" si="11"/>
        <v>0</v>
      </c>
      <c r="Q86" s="201">
        <f>+F86-P86</f>
        <v>1</v>
      </c>
      <c r="V86" s="1"/>
      <c r="X86" s="7"/>
      <c r="AA86" s="1"/>
      <c r="AB86" s="1"/>
    </row>
    <row r="87" spans="3:30" ht="15" customHeight="1">
      <c r="C87" s="677"/>
      <c r="D87" s="681"/>
      <c r="E87" s="9" t="s">
        <v>77</v>
      </c>
      <c r="F87" s="231">
        <f>IF(SUM(G87:I87)=SUM(J87:M87),SUM(G87:I87),"エラー")</f>
        <v>14500</v>
      </c>
      <c r="G87" s="212">
        <f>SUM(G63,G75)</f>
        <v>14500</v>
      </c>
      <c r="H87" s="657">
        <f>SUM(H63,H75)</f>
        <v>0</v>
      </c>
      <c r="I87" s="658"/>
      <c r="J87" s="212">
        <f t="shared" si="11"/>
        <v>0</v>
      </c>
      <c r="K87" s="214">
        <f t="shared" si="11"/>
        <v>0</v>
      </c>
      <c r="L87" s="214">
        <f t="shared" si="11"/>
        <v>14500</v>
      </c>
      <c r="M87" s="202">
        <f t="shared" si="11"/>
        <v>0</v>
      </c>
      <c r="N87" s="48">
        <f t="shared" si="11"/>
        <v>0</v>
      </c>
      <c r="O87" s="202">
        <f t="shared" si="11"/>
        <v>14500</v>
      </c>
      <c r="P87" s="212">
        <f t="shared" si="11"/>
        <v>0</v>
      </c>
      <c r="Q87" s="202">
        <f>+F87-P87</f>
        <v>14500</v>
      </c>
      <c r="V87" s="1"/>
      <c r="X87" s="7"/>
      <c r="AA87" s="1"/>
      <c r="AB87" s="1"/>
    </row>
    <row r="88" spans="3:30" ht="15" customHeight="1">
      <c r="C88" s="677"/>
      <c r="D88" s="681"/>
      <c r="E88" s="11" t="s">
        <v>141</v>
      </c>
      <c r="F88" s="1206">
        <f>IF(SUM(G88:I88)=SUM(J88:M88),SUM(G88:I88),"エラー")</f>
        <v>100</v>
      </c>
      <c r="G88" s="213">
        <f>IF((G87+H87)=0,0,G87/(G87+H87))*100</f>
        <v>100</v>
      </c>
      <c r="H88" s="659">
        <f>IF((G87+H87)=0,0,H87/(G87+H87))*100</f>
        <v>0</v>
      </c>
      <c r="I88" s="660"/>
      <c r="J88" s="213">
        <f>IF(SUM($J87:$M87)=0,0,J87/SUM($J87:$M87))*100</f>
        <v>0</v>
      </c>
      <c r="K88" s="159">
        <f>IF(SUM($J87:$M87)=0,0,K87/SUM($J87:$M87))*100</f>
        <v>0</v>
      </c>
      <c r="L88" s="159">
        <f>IF(SUM($J87:$M87)=0,0,L87/SUM($J87:$M87))*100</f>
        <v>100</v>
      </c>
      <c r="M88" s="203">
        <f>IF(SUM($J87:$M87)=0,0,M87/SUM($J87:$M87))*100</f>
        <v>0</v>
      </c>
      <c r="N88" s="147">
        <f>IF(SUM($N87:$O87)=0,0,N87/SUM($N87:$O87))*100</f>
        <v>0</v>
      </c>
      <c r="O88" s="203">
        <f>IF(SUM($N87:$O87)=0,0,O87/SUM($N87:$O87))*100</f>
        <v>100</v>
      </c>
      <c r="P88" s="147">
        <f>IF($F87=0,0,P87/$F87)*100</f>
        <v>0</v>
      </c>
      <c r="Q88" s="203">
        <f>+F88-P88</f>
        <v>100</v>
      </c>
      <c r="V88" s="1"/>
      <c r="X88" s="7"/>
      <c r="AA88" s="1"/>
      <c r="AB88" s="1"/>
    </row>
    <row r="89" spans="3:30" ht="15" customHeight="1">
      <c r="C89" s="677"/>
      <c r="D89" s="676" t="s">
        <v>79</v>
      </c>
      <c r="E89" s="8" t="s">
        <v>67</v>
      </c>
      <c r="F89" s="238">
        <f>IF(SUM(G89:I89)=SUM(J89:M89),SUM(G89:I89),"エラー")</f>
        <v>15</v>
      </c>
      <c r="G89" s="210">
        <f>SUM(G65,G77)</f>
        <v>14</v>
      </c>
      <c r="H89" s="690">
        <f>SUM(H65,H77)</f>
        <v>1</v>
      </c>
      <c r="I89" s="673"/>
      <c r="J89" s="210">
        <f t="shared" ref="J89:P90" si="12">SUM(J65,J77)</f>
        <v>4</v>
      </c>
      <c r="K89" s="211">
        <f t="shared" si="12"/>
        <v>7</v>
      </c>
      <c r="L89" s="211">
        <f t="shared" si="12"/>
        <v>3</v>
      </c>
      <c r="M89" s="201">
        <f t="shared" si="12"/>
        <v>1</v>
      </c>
      <c r="N89" s="194">
        <f t="shared" si="12"/>
        <v>1</v>
      </c>
      <c r="O89" s="201">
        <f t="shared" si="12"/>
        <v>1</v>
      </c>
      <c r="P89" s="210">
        <f t="shared" si="12"/>
        <v>5</v>
      </c>
      <c r="Q89" s="201">
        <f>+F89-P89</f>
        <v>10</v>
      </c>
      <c r="V89" s="1"/>
      <c r="X89" s="7"/>
      <c r="AA89" s="1"/>
      <c r="AB89" s="1"/>
    </row>
    <row r="90" spans="3:30" ht="15" customHeight="1">
      <c r="C90" s="678"/>
      <c r="D90" s="683"/>
      <c r="E90" s="9" t="s">
        <v>78</v>
      </c>
      <c r="F90" s="231">
        <f>IF(SUM(G90:I90)=SUM(J90:M90),SUM(G90:I90),"エラー")</f>
        <v>18782</v>
      </c>
      <c r="G90" s="212">
        <f>SUM(G66,G78)</f>
        <v>14482</v>
      </c>
      <c r="H90" s="657">
        <f>SUM(H66,H78)</f>
        <v>4300</v>
      </c>
      <c r="I90" s="658"/>
      <c r="J90" s="212">
        <f t="shared" si="12"/>
        <v>3963</v>
      </c>
      <c r="K90" s="214">
        <f t="shared" si="12"/>
        <v>8929</v>
      </c>
      <c r="L90" s="214">
        <f t="shared" si="12"/>
        <v>1590</v>
      </c>
      <c r="M90" s="202">
        <f t="shared" si="12"/>
        <v>4300</v>
      </c>
      <c r="N90" s="48">
        <f t="shared" si="12"/>
        <v>1300</v>
      </c>
      <c r="O90" s="202">
        <f t="shared" si="12"/>
        <v>4300</v>
      </c>
      <c r="P90" s="212">
        <f t="shared" si="12"/>
        <v>5263</v>
      </c>
      <c r="Q90" s="202">
        <f>+F90-P90</f>
        <v>13519</v>
      </c>
      <c r="V90" s="1"/>
      <c r="X90" s="7"/>
      <c r="AA90" s="1"/>
      <c r="AB90" s="1"/>
    </row>
    <row r="91" spans="3:30" ht="15" customHeight="1">
      <c r="C91" s="678"/>
      <c r="D91" s="683"/>
      <c r="E91" s="11" t="s">
        <v>141</v>
      </c>
      <c r="F91" s="239">
        <f>IF(SUM(G91:I91)=SUM(J91:M91),SUM(G91:I91),"エラー")</f>
        <v>99.999999999999986</v>
      </c>
      <c r="G91" s="215">
        <f>IF((G90+H90)=0,0,G90/(G90+H90))*100</f>
        <v>77.105739537855385</v>
      </c>
      <c r="H91" s="691">
        <f>IF((G90+H90)=0,0,H90/(G90+H90))*100</f>
        <v>22.894260462144604</v>
      </c>
      <c r="I91" s="692"/>
      <c r="J91" s="213">
        <f>IF(SUM($J90:$M90)=0,0,J90/SUM($J90:$M90))*100</f>
        <v>21.09998935150676</v>
      </c>
      <c r="K91" s="159">
        <f>IF(SUM($J90:$M90)=0,0,K90/SUM($J90:$M90))*100</f>
        <v>47.54019806197423</v>
      </c>
      <c r="L91" s="159">
        <f>IF(SUM($J90:$M90)=0,0,L90/SUM($J90:$M90))*100</f>
        <v>8.4655521243744012</v>
      </c>
      <c r="M91" s="203">
        <f>IF(SUM($J90:$M90)=0,0,M90/SUM($J90:$M90))*100</f>
        <v>22.894260462144604</v>
      </c>
      <c r="N91" s="147">
        <f>IF(SUM($N90:$O90)=0,0,N90/SUM($N90:$O90))*100</f>
        <v>23.214285714285715</v>
      </c>
      <c r="O91" s="203">
        <f>IF(SUM($N90:$O90)=0,0,O90/SUM($N90:$O90))*100</f>
        <v>76.785714285714292</v>
      </c>
      <c r="P91" s="147">
        <f>IF($F90=0,0,P90/$F90)*100</f>
        <v>28.021509956341177</v>
      </c>
      <c r="Q91" s="203">
        <f>+F91-P91</f>
        <v>71.978490043658809</v>
      </c>
      <c r="V91" s="1"/>
      <c r="X91" s="7"/>
      <c r="AA91" s="1"/>
      <c r="AB91" s="1"/>
    </row>
    <row r="92" spans="3:30" ht="13.5" customHeight="1">
      <c r="C92" s="676" t="s">
        <v>41</v>
      </c>
      <c r="D92" s="676"/>
      <c r="E92" s="232" t="s">
        <v>67</v>
      </c>
      <c r="F92" s="86">
        <f>IF(SUM(G92:I92)=SUM(J92:M92),SUM(G92:I92),"エラー")</f>
        <v>32</v>
      </c>
      <c r="G92" s="233">
        <f>SUM(G56,G59,G62,G65,G68,G71,G74,G77)</f>
        <v>28</v>
      </c>
      <c r="H92" s="719">
        <f t="shared" ref="H92" si="13">SUM(H56,H59,H62,H65,H68,H71,H74,H77)</f>
        <v>4</v>
      </c>
      <c r="I92" s="720"/>
      <c r="J92" s="233">
        <f t="shared" ref="J92:O92" si="14">SUM(J56,J59,J62,J65,J68,J71,J74,J77)</f>
        <v>4</v>
      </c>
      <c r="K92" s="235">
        <f t="shared" si="14"/>
        <v>10</v>
      </c>
      <c r="L92" s="235">
        <f t="shared" si="14"/>
        <v>17</v>
      </c>
      <c r="M92" s="236">
        <f t="shared" si="14"/>
        <v>1</v>
      </c>
      <c r="N92" s="237">
        <f t="shared" si="14"/>
        <v>1</v>
      </c>
      <c r="O92" s="236">
        <f t="shared" si="14"/>
        <v>2</v>
      </c>
      <c r="P92" s="237">
        <f t="shared" ref="P92:Q92" si="15">SUM(P56,P59,P62,P65,P68,P71,P74,P77)</f>
        <v>5</v>
      </c>
      <c r="Q92" s="236">
        <f t="shared" si="15"/>
        <v>27</v>
      </c>
      <c r="V92" s="1"/>
      <c r="X92" s="7"/>
      <c r="AA92" s="1"/>
      <c r="AB92" s="1"/>
    </row>
    <row r="93" spans="3:30">
      <c r="C93" s="1" t="s">
        <v>238</v>
      </c>
      <c r="D93" s="1" t="s">
        <v>239</v>
      </c>
      <c r="J93" s="1"/>
      <c r="V93" s="1"/>
      <c r="X93" s="7"/>
      <c r="AA93" s="1"/>
      <c r="AB93" s="1"/>
      <c r="AC93" s="7"/>
      <c r="AD93" s="7"/>
    </row>
    <row r="94" spans="3:30">
      <c r="G94" s="1"/>
      <c r="H94" s="1"/>
      <c r="I94" s="1"/>
      <c r="J94" s="1"/>
    </row>
    <row r="95" spans="3:30">
      <c r="J95" s="1"/>
    </row>
    <row r="96" spans="3:30">
      <c r="J96" s="1"/>
    </row>
    <row r="97" spans="10:10">
      <c r="J97" s="1"/>
    </row>
    <row r="98" spans="10:10">
      <c r="J98" s="1"/>
    </row>
    <row r="99" spans="10:10">
      <c r="J99" s="1"/>
    </row>
    <row r="100" spans="10:10">
      <c r="J100" s="1"/>
    </row>
    <row r="101" spans="10:10">
      <c r="J101" s="1"/>
    </row>
    <row r="102" spans="10:10">
      <c r="J102" s="1"/>
    </row>
    <row r="103" spans="10:10">
      <c r="J103" s="1"/>
    </row>
    <row r="104" spans="10:10">
      <c r="J104" s="1"/>
    </row>
    <row r="105" spans="10:10">
      <c r="J105" s="1"/>
    </row>
    <row r="106" spans="10:10">
      <c r="J106" s="1"/>
    </row>
    <row r="107" spans="10:10">
      <c r="J107" s="1"/>
    </row>
    <row r="108" spans="10:10">
      <c r="J108" s="1"/>
    </row>
    <row r="109" spans="10:10">
      <c r="J109" s="1"/>
    </row>
    <row r="110" spans="10:10">
      <c r="J110" s="1"/>
    </row>
    <row r="111" spans="10:10">
      <c r="J111" s="1"/>
    </row>
    <row r="112" spans="10:10">
      <c r="J112" s="1"/>
    </row>
    <row r="113" spans="10:10">
      <c r="J113" s="1"/>
    </row>
    <row r="114" spans="10:10">
      <c r="J114" s="1"/>
    </row>
    <row r="115" spans="10:10">
      <c r="J115" s="1"/>
    </row>
    <row r="116" spans="10:10">
      <c r="J116" s="1"/>
    </row>
    <row r="117" spans="10:10">
      <c r="J117" s="1"/>
    </row>
    <row r="118" spans="10:10">
      <c r="J118" s="1"/>
    </row>
    <row r="119" spans="10:10">
      <c r="J119" s="1"/>
    </row>
    <row r="120" spans="10:10">
      <c r="J120" s="1"/>
    </row>
    <row r="121" spans="10:10">
      <c r="J121" s="1"/>
    </row>
    <row r="135" spans="7:9">
      <c r="G135" s="1"/>
      <c r="H135" s="1"/>
      <c r="I135" s="1"/>
    </row>
  </sheetData>
  <mergeCells count="125">
    <mergeCell ref="H81:I81"/>
    <mergeCell ref="H56:I56"/>
    <mergeCell ref="H57:I57"/>
    <mergeCell ref="E18:F18"/>
    <mergeCell ref="H91:I91"/>
    <mergeCell ref="H92:I92"/>
    <mergeCell ref="H53:I54"/>
    <mergeCell ref="G52:I52"/>
    <mergeCell ref="H82:I82"/>
    <mergeCell ref="H83:I83"/>
    <mergeCell ref="H84:I84"/>
    <mergeCell ref="H85:I85"/>
    <mergeCell ref="H86:I86"/>
    <mergeCell ref="H87:I87"/>
    <mergeCell ref="H88:I88"/>
    <mergeCell ref="H89:I89"/>
    <mergeCell ref="H90:I90"/>
    <mergeCell ref="H73:I73"/>
    <mergeCell ref="H74:I74"/>
    <mergeCell ref="H75:I75"/>
    <mergeCell ref="H76:I76"/>
    <mergeCell ref="H77:I77"/>
    <mergeCell ref="H78:I78"/>
    <mergeCell ref="H79:I79"/>
    <mergeCell ref="H80:I80"/>
    <mergeCell ref="H67:I67"/>
    <mergeCell ref="H71:I71"/>
    <mergeCell ref="H72:I72"/>
    <mergeCell ref="E24:F24"/>
    <mergeCell ref="P4:P5"/>
    <mergeCell ref="N53:O53"/>
    <mergeCell ref="J53:M53"/>
    <mergeCell ref="B2:Q2"/>
    <mergeCell ref="G53:G54"/>
    <mergeCell ref="D56:D58"/>
    <mergeCell ref="N4:N5"/>
    <mergeCell ref="Q4:Q5"/>
    <mergeCell ref="G4:G5"/>
    <mergeCell ref="D3:K3"/>
    <mergeCell ref="H4:K4"/>
    <mergeCell ref="E4:F5"/>
    <mergeCell ref="L3:N3"/>
    <mergeCell ref="D4:D5"/>
    <mergeCell ref="M4:M5"/>
    <mergeCell ref="L4:L5"/>
    <mergeCell ref="O3:Q3"/>
    <mergeCell ref="O4:O5"/>
    <mergeCell ref="B32:B45"/>
    <mergeCell ref="B7:B31"/>
    <mergeCell ref="H58:I58"/>
    <mergeCell ref="H59:I59"/>
    <mergeCell ref="H60:I60"/>
    <mergeCell ref="H61:I61"/>
    <mergeCell ref="H62:I62"/>
    <mergeCell ref="H63:I63"/>
    <mergeCell ref="H64:I64"/>
    <mergeCell ref="H65:I65"/>
    <mergeCell ref="E10:F10"/>
    <mergeCell ref="E11:F11"/>
    <mergeCell ref="E12:F12"/>
    <mergeCell ref="E13:F13"/>
    <mergeCell ref="E14:F14"/>
    <mergeCell ref="E15:F15"/>
    <mergeCell ref="E17:F17"/>
    <mergeCell ref="E21:F21"/>
    <mergeCell ref="E23:F23"/>
    <mergeCell ref="H66:I66"/>
    <mergeCell ref="E35:F35"/>
    <mergeCell ref="E43:F43"/>
    <mergeCell ref="D62:D64"/>
    <mergeCell ref="D65:D67"/>
    <mergeCell ref="C68:C79"/>
    <mergeCell ref="D68:D70"/>
    <mergeCell ref="D74:D76"/>
    <mergeCell ref="D77:D79"/>
    <mergeCell ref="D59:D61"/>
    <mergeCell ref="D71:D73"/>
    <mergeCell ref="C92:D92"/>
    <mergeCell ref="E27:F27"/>
    <mergeCell ref="E28:F28"/>
    <mergeCell ref="E29:F29"/>
    <mergeCell ref="E34:F34"/>
    <mergeCell ref="E41:F41"/>
    <mergeCell ref="E44:F44"/>
    <mergeCell ref="E32:F32"/>
    <mergeCell ref="E33:F33"/>
    <mergeCell ref="C56:C67"/>
    <mergeCell ref="C80:C91"/>
    <mergeCell ref="D80:D82"/>
    <mergeCell ref="C38:C39"/>
    <mergeCell ref="C40:C45"/>
    <mergeCell ref="E42:F42"/>
    <mergeCell ref="E38:F38"/>
    <mergeCell ref="E40:F40"/>
    <mergeCell ref="D89:D91"/>
    <mergeCell ref="F52:F54"/>
    <mergeCell ref="D83:D85"/>
    <mergeCell ref="D86:D88"/>
    <mergeCell ref="C23:C31"/>
    <mergeCell ref="E45:F45"/>
    <mergeCell ref="C51:Q51"/>
    <mergeCell ref="B3:C6"/>
    <mergeCell ref="E6:F6"/>
    <mergeCell ref="C52:E55"/>
    <mergeCell ref="H55:I55"/>
    <mergeCell ref="J52:Q52"/>
    <mergeCell ref="P53:Q53"/>
    <mergeCell ref="H68:I68"/>
    <mergeCell ref="H69:I69"/>
    <mergeCell ref="H70:I70"/>
    <mergeCell ref="E25:F25"/>
    <mergeCell ref="C7:C18"/>
    <mergeCell ref="C21:C22"/>
    <mergeCell ref="E16:F16"/>
    <mergeCell ref="E19:F19"/>
    <mergeCell ref="E26:F26"/>
    <mergeCell ref="C36:C37"/>
    <mergeCell ref="C19:C20"/>
    <mergeCell ref="C32:C35"/>
    <mergeCell ref="E30:F30"/>
    <mergeCell ref="E31:F31"/>
    <mergeCell ref="E36:F36"/>
    <mergeCell ref="E7:F7"/>
    <mergeCell ref="E8:F8"/>
    <mergeCell ref="E9:F9"/>
  </mergeCells>
  <phoneticPr fontId="4"/>
  <printOptions horizontalCentered="1" verticalCentered="1"/>
  <pageMargins left="0.15748031496062992" right="0.15748031496062992" top="0.39370078740157483" bottom="0.39370078740157483" header="0.51181102362204722" footer="0.51181102362204722"/>
  <pageSetup paperSize="9" scale="42" orientation="landscape" r:id="rId1"/>
  <headerFooter alignWithMargins="0"/>
  <colBreaks count="2" manualBreakCount="2">
    <brk id="17" max="72" man="1"/>
    <brk id="3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65"/>
  <sheetViews>
    <sheetView showGridLines="0" topLeftCell="B109" zoomScale="55" zoomScaleNormal="55" zoomScaleSheetLayoutView="40" workbookViewId="0">
      <selection activeCell="F127" sqref="F127"/>
    </sheetView>
  </sheetViews>
  <sheetFormatPr defaultColWidth="10.25" defaultRowHeight="12"/>
  <cols>
    <col min="1" max="1" width="11.75" style="3" bestFit="1" customWidth="1"/>
    <col min="2" max="2" width="10.625" style="3" customWidth="1"/>
    <col min="3" max="5" width="10.75" style="3" customWidth="1"/>
    <col min="6" max="6" width="10.625" style="2" customWidth="1"/>
    <col min="7" max="47" width="6.25" style="3" customWidth="1"/>
    <col min="48" max="67" width="5.5" style="3" customWidth="1"/>
    <col min="68" max="68" width="8" style="3" customWidth="1"/>
    <col min="69" max="69" width="37" style="3" bestFit="1" customWidth="1"/>
    <col min="70" max="70" width="9.875" style="316" customWidth="1"/>
    <col min="71" max="90" width="8" style="3" customWidth="1"/>
    <col min="91" max="91" width="18.125" style="3" bestFit="1" customWidth="1"/>
    <col min="92" max="94" width="10.25" style="3" customWidth="1"/>
    <col min="95" max="95" width="0" style="3" hidden="1" customWidth="1"/>
    <col min="96" max="100" width="10.25" style="3" customWidth="1"/>
    <col min="101" max="101" width="0" style="3" hidden="1" customWidth="1"/>
    <col min="102" max="16384" width="10.25" style="3"/>
  </cols>
  <sheetData>
    <row r="1" spans="2:76" ht="17.25">
      <c r="B1" s="49" t="s">
        <v>353</v>
      </c>
      <c r="E1" s="49"/>
      <c r="F1" s="418"/>
      <c r="X1" s="49"/>
    </row>
    <row r="2" spans="2:76" ht="17.25">
      <c r="B2" s="730" t="s">
        <v>165</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730"/>
      <c r="BK2" s="730"/>
      <c r="BL2" s="730"/>
      <c r="BM2" s="730"/>
      <c r="BN2" s="730"/>
      <c r="BO2" s="730"/>
    </row>
    <row r="3" spans="2:76" ht="23.25" customHeight="1">
      <c r="B3" s="733" t="s">
        <v>124</v>
      </c>
      <c r="C3" s="934"/>
      <c r="D3" s="934"/>
      <c r="E3" s="1147"/>
      <c r="F3" s="920" t="s">
        <v>183</v>
      </c>
      <c r="G3" s="889" t="s">
        <v>94</v>
      </c>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c r="AI3" s="998"/>
      <c r="AJ3" s="998"/>
      <c r="AK3" s="998"/>
      <c r="AL3" s="998"/>
      <c r="AM3" s="998"/>
      <c r="AN3" s="998"/>
      <c r="AO3" s="998"/>
      <c r="AP3" s="998"/>
      <c r="AQ3" s="998"/>
      <c r="AR3" s="998"/>
      <c r="AS3" s="998"/>
      <c r="AT3" s="998"/>
      <c r="AU3" s="998"/>
      <c r="AV3" s="731" t="s">
        <v>88</v>
      </c>
      <c r="AW3" s="981"/>
      <c r="AX3" s="981"/>
      <c r="AY3" s="981"/>
      <c r="AZ3" s="981"/>
      <c r="BA3" s="981"/>
      <c r="BB3" s="981"/>
      <c r="BC3" s="981"/>
      <c r="BD3" s="981"/>
      <c r="BE3" s="981"/>
      <c r="BF3" s="981"/>
      <c r="BG3" s="981"/>
      <c r="BH3" s="981"/>
      <c r="BI3" s="981"/>
      <c r="BJ3" s="981"/>
      <c r="BK3" s="981"/>
      <c r="BL3" s="981"/>
      <c r="BM3" s="981"/>
      <c r="BN3" s="981"/>
      <c r="BO3" s="732"/>
    </row>
    <row r="4" spans="2:76" ht="45.75" customHeight="1">
      <c r="B4" s="1148"/>
      <c r="C4" s="1149"/>
      <c r="D4" s="1149"/>
      <c r="E4" s="765"/>
      <c r="F4" s="921"/>
      <c r="G4" s="968" t="s">
        <v>96</v>
      </c>
      <c r="H4" s="969"/>
      <c r="I4" s="970"/>
      <c r="J4" s="968" t="s">
        <v>86</v>
      </c>
      <c r="K4" s="969"/>
      <c r="L4" s="970"/>
      <c r="M4" s="968" t="s">
        <v>97</v>
      </c>
      <c r="N4" s="969"/>
      <c r="O4" s="970"/>
      <c r="P4" s="968" t="s">
        <v>98</v>
      </c>
      <c r="Q4" s="969"/>
      <c r="R4" s="970"/>
      <c r="S4" s="968" t="s">
        <v>99</v>
      </c>
      <c r="T4" s="971"/>
      <c r="U4" s="971"/>
      <c r="V4" s="969"/>
      <c r="W4" s="970"/>
      <c r="X4" s="968" t="s">
        <v>100</v>
      </c>
      <c r="Y4" s="969"/>
      <c r="Z4" s="970"/>
      <c r="AA4" s="968" t="s">
        <v>103</v>
      </c>
      <c r="AB4" s="969"/>
      <c r="AC4" s="970"/>
      <c r="AD4" s="968" t="s">
        <v>332</v>
      </c>
      <c r="AE4" s="969"/>
      <c r="AF4" s="970"/>
      <c r="AG4" s="968" t="s">
        <v>101</v>
      </c>
      <c r="AH4" s="969"/>
      <c r="AI4" s="970"/>
      <c r="AJ4" s="968" t="s">
        <v>40</v>
      </c>
      <c r="AK4" s="969"/>
      <c r="AL4" s="970"/>
      <c r="AM4" s="968" t="s">
        <v>102</v>
      </c>
      <c r="AN4" s="969"/>
      <c r="AO4" s="970"/>
      <c r="AP4" s="968" t="s">
        <v>87</v>
      </c>
      <c r="AQ4" s="969"/>
      <c r="AR4" s="993"/>
      <c r="AS4" s="968" t="s">
        <v>123</v>
      </c>
      <c r="AT4" s="969"/>
      <c r="AU4" s="970"/>
      <c r="AV4" s="733" t="s">
        <v>89</v>
      </c>
      <c r="AW4" s="909"/>
      <c r="AX4" s="909"/>
      <c r="AY4" s="734"/>
      <c r="AZ4" s="735" t="s">
        <v>64</v>
      </c>
      <c r="BA4" s="959"/>
      <c r="BB4" s="959"/>
      <c r="BC4" s="959"/>
      <c r="BD4" s="959"/>
      <c r="BE4" s="959"/>
      <c r="BF4" s="959"/>
      <c r="BG4" s="959"/>
      <c r="BH4" s="959"/>
      <c r="BI4" s="959"/>
      <c r="BJ4" s="959"/>
      <c r="BK4" s="959"/>
      <c r="BL4" s="959"/>
      <c r="BM4" s="736"/>
      <c r="BN4" s="733" t="s">
        <v>44</v>
      </c>
      <c r="BO4" s="734"/>
      <c r="BR4" s="959" t="s">
        <v>327</v>
      </c>
      <c r="BS4" s="959" t="s">
        <v>328</v>
      </c>
      <c r="BT4" s="959" t="s">
        <v>329</v>
      </c>
      <c r="BU4" s="959" t="s">
        <v>330</v>
      </c>
      <c r="BV4" s="959" t="s">
        <v>331</v>
      </c>
      <c r="BW4" s="959"/>
      <c r="BX4" s="959" t="s">
        <v>333</v>
      </c>
    </row>
    <row r="5" spans="2:76" ht="14.25">
      <c r="B5" s="1148"/>
      <c r="C5" s="1149"/>
      <c r="D5" s="1149"/>
      <c r="E5" s="765"/>
      <c r="F5" s="921"/>
      <c r="G5" s="986" t="s">
        <v>169</v>
      </c>
      <c r="H5" s="981"/>
      <c r="I5" s="732"/>
      <c r="J5" s="986" t="s">
        <v>170</v>
      </c>
      <c r="K5" s="981"/>
      <c r="L5" s="732"/>
      <c r="M5" s="986" t="s">
        <v>171</v>
      </c>
      <c r="N5" s="981"/>
      <c r="O5" s="732"/>
      <c r="P5" s="986" t="s">
        <v>172</v>
      </c>
      <c r="Q5" s="981"/>
      <c r="R5" s="732"/>
      <c r="S5" s="986" t="s">
        <v>173</v>
      </c>
      <c r="T5" s="987"/>
      <c r="U5" s="988" t="s">
        <v>174</v>
      </c>
      <c r="V5" s="971"/>
      <c r="W5" s="244"/>
      <c r="X5" s="986" t="s">
        <v>175</v>
      </c>
      <c r="Y5" s="981"/>
      <c r="Z5" s="732"/>
      <c r="AA5" s="986" t="s">
        <v>176</v>
      </c>
      <c r="AB5" s="981"/>
      <c r="AC5" s="732"/>
      <c r="AD5" s="986" t="s">
        <v>177</v>
      </c>
      <c r="AE5" s="981"/>
      <c r="AF5" s="732"/>
      <c r="AG5" s="986" t="s">
        <v>178</v>
      </c>
      <c r="AH5" s="981"/>
      <c r="AI5" s="732"/>
      <c r="AJ5" s="986" t="s">
        <v>179</v>
      </c>
      <c r="AK5" s="981"/>
      <c r="AL5" s="732"/>
      <c r="AM5" s="986" t="s">
        <v>180</v>
      </c>
      <c r="AN5" s="981"/>
      <c r="AO5" s="732"/>
      <c r="AP5" s="986" t="s">
        <v>181</v>
      </c>
      <c r="AQ5" s="981"/>
      <c r="AR5" s="732"/>
      <c r="AS5" s="986" t="s">
        <v>182</v>
      </c>
      <c r="AT5" s="981"/>
      <c r="AU5" s="732"/>
      <c r="AV5" s="737"/>
      <c r="AW5" s="960"/>
      <c r="AX5" s="960"/>
      <c r="AY5" s="738"/>
      <c r="AZ5" s="737"/>
      <c r="BA5" s="960"/>
      <c r="BB5" s="960"/>
      <c r="BC5" s="960"/>
      <c r="BD5" s="960"/>
      <c r="BE5" s="960"/>
      <c r="BF5" s="960"/>
      <c r="BG5" s="960"/>
      <c r="BH5" s="960"/>
      <c r="BI5" s="960"/>
      <c r="BJ5" s="960"/>
      <c r="BK5" s="960"/>
      <c r="BL5" s="960"/>
      <c r="BM5" s="738"/>
      <c r="BN5" s="735"/>
      <c r="BO5" s="736"/>
      <c r="BR5" s="959"/>
      <c r="BS5" s="959"/>
      <c r="BT5" s="959"/>
      <c r="BU5" s="959"/>
      <c r="BV5" s="959"/>
      <c r="BW5" s="959"/>
      <c r="BX5" s="959"/>
    </row>
    <row r="6" spans="2:76" ht="14.25" customHeight="1">
      <c r="B6" s="1148"/>
      <c r="C6" s="1149"/>
      <c r="D6" s="1149"/>
      <c r="E6" s="765"/>
      <c r="F6" s="921"/>
      <c r="G6" s="972" t="s">
        <v>73</v>
      </c>
      <c r="H6" s="975" t="s">
        <v>74</v>
      </c>
      <c r="I6" s="978" t="s">
        <v>71</v>
      </c>
      <c r="J6" s="972" t="s">
        <v>73</v>
      </c>
      <c r="K6" s="975" t="s">
        <v>74</v>
      </c>
      <c r="L6" s="978" t="s">
        <v>71</v>
      </c>
      <c r="M6" s="972" t="s">
        <v>73</v>
      </c>
      <c r="N6" s="975" t="s">
        <v>74</v>
      </c>
      <c r="O6" s="978" t="s">
        <v>71</v>
      </c>
      <c r="P6" s="972" t="s">
        <v>73</v>
      </c>
      <c r="Q6" s="975" t="s">
        <v>74</v>
      </c>
      <c r="R6" s="978" t="s">
        <v>71</v>
      </c>
      <c r="S6" s="733" t="s">
        <v>115</v>
      </c>
      <c r="T6" s="956"/>
      <c r="U6" s="999" t="s">
        <v>116</v>
      </c>
      <c r="V6" s="1000"/>
      <c r="W6" s="978" t="s">
        <v>71</v>
      </c>
      <c r="X6" s="972" t="s">
        <v>73</v>
      </c>
      <c r="Y6" s="975" t="s">
        <v>74</v>
      </c>
      <c r="Z6" s="978" t="s">
        <v>71</v>
      </c>
      <c r="AA6" s="972" t="s">
        <v>73</v>
      </c>
      <c r="AB6" s="975" t="s">
        <v>74</v>
      </c>
      <c r="AC6" s="978" t="s">
        <v>71</v>
      </c>
      <c r="AD6" s="972" t="s">
        <v>73</v>
      </c>
      <c r="AE6" s="975" t="s">
        <v>74</v>
      </c>
      <c r="AF6" s="978" t="s">
        <v>71</v>
      </c>
      <c r="AG6" s="972" t="s">
        <v>73</v>
      </c>
      <c r="AH6" s="975" t="s">
        <v>74</v>
      </c>
      <c r="AI6" s="978" t="s">
        <v>71</v>
      </c>
      <c r="AJ6" s="972" t="s">
        <v>73</v>
      </c>
      <c r="AK6" s="975" t="s">
        <v>74</v>
      </c>
      <c r="AL6" s="978" t="s">
        <v>71</v>
      </c>
      <c r="AM6" s="972" t="s">
        <v>73</v>
      </c>
      <c r="AN6" s="975" t="s">
        <v>74</v>
      </c>
      <c r="AO6" s="978" t="s">
        <v>71</v>
      </c>
      <c r="AP6" s="972" t="s">
        <v>73</v>
      </c>
      <c r="AQ6" s="975" t="s">
        <v>74</v>
      </c>
      <c r="AR6" s="978" t="s">
        <v>71</v>
      </c>
      <c r="AS6" s="972" t="s">
        <v>73</v>
      </c>
      <c r="AT6" s="975" t="s">
        <v>74</v>
      </c>
      <c r="AU6" s="978" t="s">
        <v>71</v>
      </c>
      <c r="AV6" s="733" t="s">
        <v>211</v>
      </c>
      <c r="AW6" s="956"/>
      <c r="AX6" s="909" t="s">
        <v>212</v>
      </c>
      <c r="AY6" s="734"/>
      <c r="AZ6" s="982" t="s">
        <v>48</v>
      </c>
      <c r="BA6" s="983"/>
      <c r="BB6" s="983"/>
      <c r="BC6" s="983"/>
      <c r="BD6" s="983"/>
      <c r="BE6" s="983"/>
      <c r="BF6" s="983"/>
      <c r="BG6" s="983"/>
      <c r="BH6" s="983"/>
      <c r="BI6" s="984"/>
      <c r="BJ6" s="1019" t="s">
        <v>144</v>
      </c>
      <c r="BK6" s="1020"/>
      <c r="BL6" s="1020"/>
      <c r="BM6" s="1021"/>
      <c r="BN6" s="735"/>
      <c r="BO6" s="736"/>
      <c r="BR6" s="959"/>
      <c r="BS6" s="959"/>
      <c r="BT6" s="959"/>
      <c r="BU6" s="959"/>
      <c r="BV6" s="959"/>
      <c r="BW6" s="959"/>
      <c r="BX6" s="959"/>
    </row>
    <row r="7" spans="2:76" ht="60.75" customHeight="1">
      <c r="B7" s="1148"/>
      <c r="C7" s="1149"/>
      <c r="D7" s="1149"/>
      <c r="E7" s="765"/>
      <c r="F7" s="921"/>
      <c r="G7" s="973"/>
      <c r="H7" s="976"/>
      <c r="I7" s="979"/>
      <c r="J7" s="973"/>
      <c r="K7" s="976"/>
      <c r="L7" s="979"/>
      <c r="M7" s="973"/>
      <c r="N7" s="976"/>
      <c r="O7" s="979"/>
      <c r="P7" s="973"/>
      <c r="Q7" s="976"/>
      <c r="R7" s="979"/>
      <c r="S7" s="1001" t="s">
        <v>73</v>
      </c>
      <c r="T7" s="1002" t="s">
        <v>74</v>
      </c>
      <c r="U7" s="1002" t="s">
        <v>73</v>
      </c>
      <c r="V7" s="1002" t="s">
        <v>74</v>
      </c>
      <c r="W7" s="979"/>
      <c r="X7" s="973"/>
      <c r="Y7" s="976"/>
      <c r="Z7" s="979"/>
      <c r="AA7" s="973"/>
      <c r="AB7" s="976"/>
      <c r="AC7" s="979"/>
      <c r="AD7" s="973"/>
      <c r="AE7" s="976"/>
      <c r="AF7" s="979"/>
      <c r="AG7" s="973"/>
      <c r="AH7" s="976"/>
      <c r="AI7" s="979"/>
      <c r="AJ7" s="973"/>
      <c r="AK7" s="976"/>
      <c r="AL7" s="979"/>
      <c r="AM7" s="973"/>
      <c r="AN7" s="976"/>
      <c r="AO7" s="979"/>
      <c r="AP7" s="973"/>
      <c r="AQ7" s="976"/>
      <c r="AR7" s="979"/>
      <c r="AS7" s="973"/>
      <c r="AT7" s="976"/>
      <c r="AU7" s="979"/>
      <c r="AV7" s="735"/>
      <c r="AW7" s="957"/>
      <c r="AX7" s="959"/>
      <c r="AY7" s="736"/>
      <c r="AZ7" s="994" t="s">
        <v>431</v>
      </c>
      <c r="BA7" s="995"/>
      <c r="BB7" s="1007" t="s">
        <v>432</v>
      </c>
      <c r="BC7" s="995"/>
      <c r="BD7" s="1007" t="s">
        <v>433</v>
      </c>
      <c r="BE7" s="995"/>
      <c r="BF7" s="1007" t="s">
        <v>434</v>
      </c>
      <c r="BG7" s="995"/>
      <c r="BH7" s="1007" t="s">
        <v>435</v>
      </c>
      <c r="BI7" s="1008"/>
      <c r="BJ7" s="989" t="s">
        <v>459</v>
      </c>
      <c r="BK7" s="990"/>
      <c r="BL7" s="1003" t="s">
        <v>460</v>
      </c>
      <c r="BM7" s="1004"/>
      <c r="BN7" s="735"/>
      <c r="BO7" s="736"/>
      <c r="BR7" s="959"/>
      <c r="BS7" s="959"/>
      <c r="BT7" s="959"/>
      <c r="BU7" s="959"/>
      <c r="BV7" s="959"/>
      <c r="BW7" s="959"/>
      <c r="BX7" s="959"/>
    </row>
    <row r="8" spans="2:76" ht="26.25" customHeight="1">
      <c r="B8" s="1148"/>
      <c r="C8" s="1149"/>
      <c r="D8" s="1149"/>
      <c r="E8" s="765"/>
      <c r="F8" s="921"/>
      <c r="G8" s="974"/>
      <c r="H8" s="977"/>
      <c r="I8" s="980"/>
      <c r="J8" s="974"/>
      <c r="K8" s="977"/>
      <c r="L8" s="980"/>
      <c r="M8" s="974"/>
      <c r="N8" s="977"/>
      <c r="O8" s="980"/>
      <c r="P8" s="974"/>
      <c r="Q8" s="977"/>
      <c r="R8" s="980"/>
      <c r="S8" s="974"/>
      <c r="T8" s="977"/>
      <c r="U8" s="977"/>
      <c r="V8" s="977"/>
      <c r="W8" s="980"/>
      <c r="X8" s="974"/>
      <c r="Y8" s="977"/>
      <c r="Z8" s="980"/>
      <c r="AA8" s="974"/>
      <c r="AB8" s="977"/>
      <c r="AC8" s="980"/>
      <c r="AD8" s="974"/>
      <c r="AE8" s="977"/>
      <c r="AF8" s="980"/>
      <c r="AG8" s="974"/>
      <c r="AH8" s="977"/>
      <c r="AI8" s="980"/>
      <c r="AJ8" s="974"/>
      <c r="AK8" s="977"/>
      <c r="AL8" s="980"/>
      <c r="AM8" s="974"/>
      <c r="AN8" s="977"/>
      <c r="AO8" s="980"/>
      <c r="AP8" s="974"/>
      <c r="AQ8" s="977"/>
      <c r="AR8" s="980"/>
      <c r="AS8" s="974"/>
      <c r="AT8" s="977"/>
      <c r="AU8" s="980"/>
      <c r="AV8" s="737"/>
      <c r="AW8" s="958"/>
      <c r="AX8" s="960"/>
      <c r="AY8" s="738"/>
      <c r="AZ8" s="996"/>
      <c r="BA8" s="997"/>
      <c r="BB8" s="1009"/>
      <c r="BC8" s="997"/>
      <c r="BD8" s="1009"/>
      <c r="BE8" s="997"/>
      <c r="BF8" s="1009"/>
      <c r="BG8" s="997"/>
      <c r="BH8" s="1009"/>
      <c r="BI8" s="1010"/>
      <c r="BJ8" s="991"/>
      <c r="BK8" s="992"/>
      <c r="BL8" s="1005"/>
      <c r="BM8" s="1006"/>
      <c r="BN8" s="737"/>
      <c r="BO8" s="738"/>
      <c r="BR8" s="959"/>
      <c r="BS8" s="959"/>
      <c r="BT8" s="959"/>
      <c r="BU8" s="959"/>
      <c r="BV8" s="381" t="s">
        <v>334</v>
      </c>
      <c r="BW8" s="358" t="s">
        <v>335</v>
      </c>
      <c r="BX8" s="959"/>
    </row>
    <row r="9" spans="2:76" ht="14.25">
      <c r="B9" s="935"/>
      <c r="C9" s="936"/>
      <c r="D9" s="936"/>
      <c r="E9" s="766"/>
      <c r="F9" s="966"/>
      <c r="G9" s="337" t="s">
        <v>275</v>
      </c>
      <c r="H9" s="338" t="s">
        <v>299</v>
      </c>
      <c r="I9" s="339" t="s">
        <v>299</v>
      </c>
      <c r="J9" s="337" t="s">
        <v>275</v>
      </c>
      <c r="K9" s="338" t="s">
        <v>299</v>
      </c>
      <c r="L9" s="339" t="s">
        <v>299</v>
      </c>
      <c r="M9" s="337" t="s">
        <v>275</v>
      </c>
      <c r="N9" s="338" t="s">
        <v>299</v>
      </c>
      <c r="O9" s="339" t="s">
        <v>299</v>
      </c>
      <c r="P9" s="337" t="s">
        <v>275</v>
      </c>
      <c r="Q9" s="338" t="s">
        <v>299</v>
      </c>
      <c r="R9" s="339" t="s">
        <v>299</v>
      </c>
      <c r="S9" s="337" t="s">
        <v>277</v>
      </c>
      <c r="T9" s="340" t="s">
        <v>299</v>
      </c>
      <c r="U9" s="340" t="s">
        <v>299</v>
      </c>
      <c r="V9" s="338" t="s">
        <v>299</v>
      </c>
      <c r="W9" s="339" t="s">
        <v>299</v>
      </c>
      <c r="X9" s="337" t="s">
        <v>275</v>
      </c>
      <c r="Y9" s="338" t="s">
        <v>299</v>
      </c>
      <c r="Z9" s="339" t="s">
        <v>299</v>
      </c>
      <c r="AA9" s="337" t="s">
        <v>275</v>
      </c>
      <c r="AB9" s="338" t="s">
        <v>299</v>
      </c>
      <c r="AC9" s="339" t="s">
        <v>299</v>
      </c>
      <c r="AD9" s="337" t="s">
        <v>275</v>
      </c>
      <c r="AE9" s="338" t="s">
        <v>299</v>
      </c>
      <c r="AF9" s="339" t="s">
        <v>299</v>
      </c>
      <c r="AG9" s="337" t="s">
        <v>275</v>
      </c>
      <c r="AH9" s="338" t="s">
        <v>299</v>
      </c>
      <c r="AI9" s="339" t="s">
        <v>299</v>
      </c>
      <c r="AJ9" s="337" t="s">
        <v>275</v>
      </c>
      <c r="AK9" s="338" t="s">
        <v>299</v>
      </c>
      <c r="AL9" s="339" t="s">
        <v>299</v>
      </c>
      <c r="AM9" s="337" t="s">
        <v>275</v>
      </c>
      <c r="AN9" s="338" t="s">
        <v>299</v>
      </c>
      <c r="AO9" s="339" t="s">
        <v>299</v>
      </c>
      <c r="AP9" s="337" t="s">
        <v>275</v>
      </c>
      <c r="AQ9" s="338" t="s">
        <v>299</v>
      </c>
      <c r="AR9" s="339" t="s">
        <v>299</v>
      </c>
      <c r="AS9" s="337" t="s">
        <v>275</v>
      </c>
      <c r="AT9" s="338" t="s">
        <v>299</v>
      </c>
      <c r="AU9" s="339" t="s">
        <v>299</v>
      </c>
      <c r="AV9" s="952" t="s">
        <v>308</v>
      </c>
      <c r="AW9" s="953"/>
      <c r="AX9" s="967" t="s">
        <v>299</v>
      </c>
      <c r="AY9" s="953"/>
      <c r="AZ9" s="952" t="s">
        <v>309</v>
      </c>
      <c r="BA9" s="953"/>
      <c r="BB9" s="954" t="s">
        <v>299</v>
      </c>
      <c r="BC9" s="953"/>
      <c r="BD9" s="954" t="s">
        <v>299</v>
      </c>
      <c r="BE9" s="953"/>
      <c r="BF9" s="954" t="s">
        <v>299</v>
      </c>
      <c r="BG9" s="953"/>
      <c r="BH9" s="954" t="s">
        <v>299</v>
      </c>
      <c r="BI9" s="967"/>
      <c r="BJ9" s="952" t="s">
        <v>310</v>
      </c>
      <c r="BK9" s="953"/>
      <c r="BL9" s="954" t="s">
        <v>299</v>
      </c>
      <c r="BM9" s="955"/>
      <c r="BN9" s="952" t="s">
        <v>311</v>
      </c>
      <c r="BO9" s="955"/>
      <c r="BR9" s="304"/>
      <c r="BS9" s="304"/>
      <c r="BT9" s="304"/>
    </row>
    <row r="10" spans="2:76" ht="13.5" customHeight="1">
      <c r="B10" s="882" t="s">
        <v>369</v>
      </c>
      <c r="C10" s="875" t="s">
        <v>90</v>
      </c>
      <c r="D10" s="875" t="s">
        <v>390</v>
      </c>
      <c r="E10" s="875" t="s">
        <v>42</v>
      </c>
      <c r="F10" s="540">
        <v>600</v>
      </c>
      <c r="G10" s="61" t="str">
        <f>IF(AND('A4-1管路(初期設定)'!$F$8="○",'A4-4,5管路(初期設定)'!$BR10="-"),"-",IF(A3管路!G10="-",BR10,IF(BR10="-",A3管路!G10,A3管路!G10+BR10)))</f>
        <v>-</v>
      </c>
      <c r="H10" s="71" t="str">
        <f>IF(IF(A3管路!H10="-","-",IF('A4-2管路(初期設定)'!H10="-",A3管路!H10,A3管路!H10-'A4-2管路(初期設定)'!H10))=0,"-",IF(A3管路!H10="-","-",IF('A4-2管路(初期設定)'!H10="-",A3管路!H10,A3管路!H10-'A4-2管路(初期設定)'!H10)))</f>
        <v>-</v>
      </c>
      <c r="I10" s="54" t="str">
        <f t="shared" ref="I10:I20" si="0">IF(SUM(G10:H10)=0,"-",SUM(G10:H10))</f>
        <v>-</v>
      </c>
      <c r="J10" s="61" t="str">
        <f>IF(AND('A4-1管路(初期設定)'!$H$8="○",'A4-4,5管路(初期設定)'!$BS10="-"),"-",IF(A3管路!J10="-",BS10,IF(BS10="-",A3管路!J10,A3管路!J10+BS10)))</f>
        <v>-</v>
      </c>
      <c r="K10" s="71" t="str">
        <f>IF(IF(A3管路!K10="-","-",IF('A4-2管路(初期設定)'!K10="-",A3管路!K10,A3管路!K10-'A4-2管路(初期設定)'!K10))=0,"-",IF(A3管路!K10="-","-",IF('A4-2管路(初期設定)'!K10="-",A3管路!K10,A3管路!K10-'A4-2管路(初期設定)'!K10)))</f>
        <v>-</v>
      </c>
      <c r="L10" s="54" t="str">
        <f t="shared" ref="L10:L20" si="1">IF(SUM(J10:K10)=0,"-",SUM(J10:K10))</f>
        <v>-</v>
      </c>
      <c r="M10" s="61" t="str">
        <f>IF(AND('A4-1管路(初期設定)'!$J$8="○",'A4-4,5管路(初期設定)'!$BT10="-"),"-",IF(A3管路!M10="-",BT10,IF(BT10="-",A3管路!M10,A3管路!M10+BT10)))</f>
        <v>-</v>
      </c>
      <c r="N10" s="71" t="str">
        <f>IF(IF(A3管路!N10="-","-",IF('A4-2管路(初期設定)'!N10="-",A3管路!N10,A3管路!N10-'A4-2管路(初期設定)'!N10))=0,"-",IF(A3管路!N10="-","-",IF('A4-2管路(初期設定)'!N10="-",A3管路!N10,A3管路!N10-'A4-2管路(初期設定)'!N10)))</f>
        <v>-</v>
      </c>
      <c r="O10" s="54" t="str">
        <f t="shared" ref="O10:O20" si="2">IF(SUM(M10:N10)=0,"-",SUM(M10:N10))</f>
        <v>-</v>
      </c>
      <c r="P10" s="357" t="str">
        <f>IF(AND('A4-1管路(初期設定)'!$L$8="○",'A4-4,5管路(初期設定)'!$BU10="-"),"-",IF(A3管路!P10="-",BU10,IF(BU10="-",A3管路!P10,A3管路!P10+BU10)))</f>
        <v>-</v>
      </c>
      <c r="Q10" s="71" t="str">
        <f>IF(IF(A3管路!Q10="-","-",IF('A4-2管路(初期設定)'!Q10="-",A3管路!Q10,A3管路!Q10-'A4-2管路(初期設定)'!Q10))=0,"-",IF(A3管路!Q10="-","-",IF('A4-2管路(初期設定)'!Q10="-",A3管路!Q10,A3管路!Q10-'A4-2管路(初期設定)'!Q10)))</f>
        <v>-</v>
      </c>
      <c r="R10" s="54" t="str">
        <f t="shared" ref="R10:R20" si="3">IF(SUM(P10:Q10)=0,"-",SUM(P10:Q10))</f>
        <v>-</v>
      </c>
      <c r="S10" s="61" t="str">
        <f>IF(AND('A4-1管路(初期設定)'!$N$8="○",'A4-4,5管路(初期設定)'!$BV10="-"),"-",IF(A3管路!S10="-",BV10,IF(BV10="-",A3管路!S10,A3管路!S10+BV10+BW10)))</f>
        <v>-</v>
      </c>
      <c r="T10" s="100" t="str">
        <f>IF(IF(A3管路!T10="-","-",IF('A4-2管路(初期設定)'!T10="-",A3管路!T10,A3管路!T10-'A4-2管路(初期設定)'!T10))=0,"-",IF(A3管路!T10="-","-",IF('A4-2管路(初期設定)'!T10="-",A3管路!T10,A3管路!T10-'A4-2管路(初期設定)'!T10)))</f>
        <v>-</v>
      </c>
      <c r="U10" s="100" t="str">
        <f>IF(AND('A4-1管路(初期設定)'!$P$8="○",'A4-4,5管路(初期設定)'!$BW10="-"),"-",IF(A3管路!U10="-",BW10,IF(BW10="-",A3管路!U10,A3管路!U10)))</f>
        <v>-</v>
      </c>
      <c r="V10" s="71" t="str">
        <f>IF(IF(A3管路!V10="-","-",IF('A4-2管路(初期設定)'!V10="-",A3管路!V10,A3管路!V10-'A4-2管路(初期設定)'!V10))=0,"-",IF(A3管路!V10="-","-",IF('A4-2管路(初期設定)'!V10="-",A3管路!V10,A3管路!V10-'A4-2管路(初期設定)'!V10)))</f>
        <v>-</v>
      </c>
      <c r="W10" s="54" t="str">
        <f t="shared" ref="W10:W20" si="4">IF(SUM(S10:V10)=0,"-",SUM(S10:V10))</f>
        <v>-</v>
      </c>
      <c r="X10" s="61" t="str">
        <f>IF(IF(A3管路!X10="-","-",IF('A4-2管路(初期設定)'!X10="-",A3管路!X10,A3管路!X10-'A4-2管路(初期設定)'!X10))=0,"-",IF(A3管路!X10="-","-",IF('A4-2管路(初期設定)'!X10="-",A3管路!X10,A3管路!X10-'A4-2管路(初期設定)'!X10)))</f>
        <v>-</v>
      </c>
      <c r="Y10" s="71" t="str">
        <f>IF(IF(A3管路!Y10="-","-",IF('A4-2管路(初期設定)'!Y10="-",A3管路!Y10,A3管路!Y10-'A4-2管路(初期設定)'!Y10))=0,"-",IF(A3管路!Y10="-","-",IF('A4-2管路(初期設定)'!Y10="-",A3管路!Y10,A3管路!Y10-'A4-2管路(初期設定)'!Y10)))</f>
        <v>-</v>
      </c>
      <c r="Z10" s="54" t="str">
        <f t="shared" ref="Z10:Z20" si="5">IF(SUM(X10:Y10)=0,"-",SUM(X10:Y10))</f>
        <v>-</v>
      </c>
      <c r="AA10" s="61" t="str">
        <f>IF(IF(A3管路!AA10="-","-",IF('A4-2管路(初期設定)'!AA10="-",A3管路!AA10,A3管路!AA10-'A4-2管路(初期設定)'!AA10))=0,"-",IF(A3管路!AA10="-","-",IF('A4-2管路(初期設定)'!AA10="-",A3管路!AA10,A3管路!AA10-'A4-2管路(初期設定)'!AA10)))</f>
        <v>-</v>
      </c>
      <c r="AB10" s="71" t="str">
        <f>IF(IF(A3管路!AB10="-","-",IF('A4-2管路(初期設定)'!AB10="-",A3管路!AB10,A3管路!AB10-'A4-2管路(初期設定)'!AB10))=0,"-",IF(A3管路!AB10="-","-",IF('A4-2管路(初期設定)'!AB10="-",A3管路!AB10,A3管路!AB10-'A4-2管路(初期設定)'!AB10)))</f>
        <v>-</v>
      </c>
      <c r="AC10" s="54" t="str">
        <f t="shared" ref="AC10:AC20" si="6">IF(SUM(AA10:AB10)=0,"-",SUM(AA10:AB10))</f>
        <v>-</v>
      </c>
      <c r="AD10" s="61" t="str">
        <f>IF(AND('A4-1管路(初期設定)'!$V$8="○",'A4-4,5管路(初期設定)'!$BX10="-"),"-",IF(A3管路!AD10="-",BX10,IF(BX10="-",A3管路!AD10,A3管路!AD10+BX10)))</f>
        <v>-</v>
      </c>
      <c r="AE10" s="71" t="str">
        <f>IF(IF(A3管路!AE10="-","-",IF('A4-2管路(初期設定)'!AE10="-",A3管路!AE10,A3管路!AE10-'A4-2管路(初期設定)'!AE10))=0,"-",IF(A3管路!AE10="-","-",IF('A4-2管路(初期設定)'!AE10="-",A3管路!AE10,A3管路!AE10-'A4-2管路(初期設定)'!AE10)))</f>
        <v>-</v>
      </c>
      <c r="AF10" s="54" t="str">
        <f t="shared" ref="AF10:AF20" si="7">IF(SUM(AD10:AE10)=0,"-",SUM(AD10:AE10))</f>
        <v>-</v>
      </c>
      <c r="AG10" s="61" t="str">
        <f>IF(IF(A3管路!AG10="-","-",IF('A4-2管路(初期設定)'!AG10="-",A3管路!AG10,A3管路!AG10-'A4-2管路(初期設定)'!AG10))=0,"-",IF(A3管路!AG10="-","-",IF('A4-2管路(初期設定)'!AG10="-",A3管路!AG10,A3管路!AG10-'A4-2管路(初期設定)'!AG10)))</f>
        <v>-</v>
      </c>
      <c r="AH10" s="71" t="str">
        <f>IF(IF(A3管路!AH10="-","-",IF('A4-2管路(初期設定)'!AH10="-",A3管路!AH10,A3管路!AH10-'A4-2管路(初期設定)'!AH10))=0,"-",IF(A3管路!AH10="-","-",IF('A4-2管路(初期設定)'!AH10="-",A3管路!AH10,A3管路!AH10-'A4-2管路(初期設定)'!AH10)))</f>
        <v>-</v>
      </c>
      <c r="AI10" s="54" t="str">
        <f t="shared" ref="AI10:AI20" si="8">IF(SUM(AG10:AH10)=0,"-",SUM(AG10:AH10))</f>
        <v>-</v>
      </c>
      <c r="AJ10" s="61" t="str">
        <f>IF(IF(A3管路!AJ10="-","-",IF('A4-2管路(初期設定)'!AJ10="-",A3管路!AJ10,A3管路!AJ10-'A4-2管路(初期設定)'!AJ10))=0,"-",IF(A3管路!AJ10="-","-",IF('A4-2管路(初期設定)'!AJ10="-",A3管路!AJ10,A3管路!AJ10-'A4-2管路(初期設定)'!AJ10)))</f>
        <v>-</v>
      </c>
      <c r="AK10" s="71" t="str">
        <f>IF(IF(A3管路!AK10="-","-",IF('A4-2管路(初期設定)'!AK10="-",A3管路!AK10,A3管路!AK10-'A4-2管路(初期設定)'!AK10))=0,"-",IF(A3管路!AK10="-","-",IF('A4-2管路(初期設定)'!AK10="-",A3管路!AK10,A3管路!AK10-'A4-2管路(初期設定)'!AK10)))</f>
        <v>-</v>
      </c>
      <c r="AL10" s="54" t="str">
        <f t="shared" ref="AL10:AL20" si="9">IF(SUM(AJ10:AK10)=0,"-",SUM(AJ10:AK10))</f>
        <v>-</v>
      </c>
      <c r="AM10" s="61" t="str">
        <f>IF(IF(A3管路!AM10="-","-",IF('A4-2管路(初期設定)'!AM10="-",A3管路!AM10,A3管路!AM10-'A4-2管路(初期設定)'!AM10))=0,"-",IF(A3管路!AM10="-","-",IF('A4-2管路(初期設定)'!AM10="-",A3管路!AM10,A3管路!AM10-'A4-2管路(初期設定)'!AM10)))</f>
        <v>-</v>
      </c>
      <c r="AN10" s="71" t="str">
        <f>IF(IF(A3管路!AN10="-","-",IF('A4-2管路(初期設定)'!AN10="-",A3管路!AN10,A3管路!AN10-'A4-2管路(初期設定)'!AN10))=0,"-",IF(A3管路!AN10="-","-",IF('A4-2管路(初期設定)'!AN10="-",A3管路!AN10,A3管路!AN10-'A4-2管路(初期設定)'!AN10)))</f>
        <v>-</v>
      </c>
      <c r="AO10" s="54" t="str">
        <f t="shared" ref="AO10:AO20" si="10">IF(SUM(AM10:AN10)=0,"-",SUM(AM10:AN10))</f>
        <v>-</v>
      </c>
      <c r="AP10" s="61" t="str">
        <f>IF(IF(A3管路!AP10="-","-",IF('A4-2管路(初期設定)'!AP10="-",A3管路!AP10,A3管路!AP10-'A4-2管路(初期設定)'!AP10))=0,"-",IF(A3管路!AP10="-","-",IF('A4-2管路(初期設定)'!AP10="-",A3管路!AP10,A3管路!AP10-'A4-2管路(初期設定)'!AP10)))</f>
        <v>-</v>
      </c>
      <c r="AQ10" s="71" t="str">
        <f>IF(IF(A3管路!AQ10="-","-",IF('A4-2管路(初期設定)'!AQ10="-",A3管路!AQ10,A3管路!AQ10-'A4-2管路(初期設定)'!AQ10))=0,"-",IF(A3管路!AQ10="-","-",IF('A4-2管路(初期設定)'!AQ10="-",A3管路!AQ10,A3管路!AQ10-'A4-2管路(初期設定)'!AQ10)))</f>
        <v>-</v>
      </c>
      <c r="AR10" s="63" t="str">
        <f t="shared" ref="AR10:AR20" si="11">IF(SUM(AP10:AQ10)=0,"-",SUM(AP10:AQ10))</f>
        <v>-</v>
      </c>
      <c r="AS10" s="61" t="str">
        <f>IF(IF(A3管路!AS10="-","-",IF('A4-2管路(初期設定)'!AS10="-",A3管路!AS10,A3管路!AS10-'A4-2管路(初期設定)'!AS10))=0,"-",IF(A3管路!AS10="-","-",IF('A4-2管路(初期設定)'!AS10="-",A3管路!AS10,A3管路!AS10-'A4-2管路(初期設定)'!AS10)))</f>
        <v>-</v>
      </c>
      <c r="AT10" s="71" t="str">
        <f>IF(IF(A3管路!AT10="-","-",IF('A4-2管路(初期設定)'!AT10="-",A3管路!AT10,A3管路!AT10-'A4-2管路(初期設定)'!AT10))=0,"-",IF(A3管路!AT10="-","-",IF('A4-2管路(初期設定)'!AT10="-",A3管路!AT10,A3管路!AT10-'A4-2管路(初期設定)'!AT10)))</f>
        <v>-</v>
      </c>
      <c r="AU10" s="63" t="str">
        <f t="shared" ref="AU10:AU20" si="12">IF(SUM(AS10:AT10)=0,"-",SUM(AS10:AT10))</f>
        <v>-</v>
      </c>
      <c r="AV10" s="851" t="str">
        <f t="shared" ref="AV10:AV20" si="13">IF(SUM(G10,J10,M10,P10,S10,U10,X10,AA10,AD10,AG10,AJ10,AM10,AP10,AS10)=0,"-",SUM(G10,J10,M10,P10,S10,U10,X10,AA10,AD10,AG10,AJ10,AM10,AP10,AS10))</f>
        <v>-</v>
      </c>
      <c r="AW10" s="852"/>
      <c r="AX10" s="946" t="str">
        <f t="shared" ref="AX10:AX20" si="14">IF(SUM(H10,K10,N10,Q10,T10,V10,Y10,AB10,AE10,AH10,AK10,AN10,AQ10,AT10)=0,"-",SUM(H10,K10,N10,Q10,T10,V10,Y10,AB10,AE10,AH10,AK10,AN10,AQ10,AT10))</f>
        <v>-</v>
      </c>
      <c r="AY10" s="852"/>
      <c r="AZ10" s="851">
        <f t="shared" ref="AZ10:AZ20" si="15">SUMIF(G$88,"①",I10)+SUMIF(J$88,"①",L10)+SUMIF(M$88,"①",O10)+SUMIF(P$88,"①",R10)+SUMIF(S$88,"①",S10)+SUMIF(S$88,"①",T10)+SUMIF(U$88,"①",U10)+SUMIF(U$88,"①",V10)+SUMIF(X$88,"①",Z10)+SUMIF(AA$88,"①",AC10)+SUMIF(AD$88,"①",AF10)+SUMIF(AG$88,"①",AI10)+SUMIF(AJ$88,"①",AL10)+SUMIF(AM$88,"①",AO10)+SUMIF(AP$88,"①",AR10)+SUMIF(AS$88,"①",AU10)</f>
        <v>0</v>
      </c>
      <c r="BA10" s="852"/>
      <c r="BB10" s="852">
        <f t="shared" ref="BB10:BB20" si="16">SUMIF(G$88,"②",I10)+SUMIF(J$88,"②",L10)+SUMIF(M$88,"②",O10)+SUMIF(P$88,"②",R10)+SUMIF(S$88,"②",S10)+SUMIF(S$88,"②",T10)+SUMIF(U$88,"②",U10)+SUMIF(U$88,"②",V10)+SUMIF(X$88,"②",Z10)+SUMIF(AA$88,"②",AC10)+SUMIF(AD$88,"②",AF10)+SUMIF(AG$88,"②",AI10)+SUMIF(AJ$88,"②",AL10)+SUMIF(AM$88,"②",AO10)+SUMIF(AP$88,"②",AR10)+SUMIF(AS$88,"②",AU10)</f>
        <v>0</v>
      </c>
      <c r="BC10" s="852"/>
      <c r="BD10" s="852">
        <f t="shared" ref="BD10:BD20" si="17">SUMIF(G$88,"③",I10)+SUMIF(J$88,"③",L10)+SUMIF(M$88,"③",O10)+SUMIF(P$88,"③",R10)+SUMIF(S$88,"③",S10)+SUMIF(S$88,"③",T10)+SUMIF(U$88,"③",U10)+SUMIF(U$88,"③",V10)+SUMIF(X$88,"③",Z10)+SUMIF(AA$88,"③",AC10)+SUMIF(AD$88,"③",AF10)+SUMIF(AG$88,"③",AI10)+SUMIF(AJ$88,"③",AL10)+SUMIF(AM$88,"③",AO10)+SUMIF(AP$88,"③",AR10)+SUMIF(AS$88,"③",AU10)</f>
        <v>0</v>
      </c>
      <c r="BE10" s="852"/>
      <c r="BF10" s="852">
        <f t="shared" ref="BF10:BF20" si="18">SUMIF(G$88,"④",I10)+SUMIF(J$88,"④",L10)+SUMIF(M$88,"④",O10)+SUMIF(P$88,"④",R10)+SUMIF(S$88,"④",S10)+SUMIF(S$88,"④",T10)+SUMIF(U$88,"④",U10)+SUMIF(U$88,"④",V10)+SUMIF(X$88,"④",Z10)+SUMIF(AA$88,"④",AC10)+SUMIF(AD$88,"④",AF10)+SUMIF(AG$88,"④",AI10)+SUMIF(AJ$88,"④",AL10)+SUMIF(AM$88,"④",AO10)+SUMIF(AP$88,"④",AR10)+SUMIF(AS$88,"④",AU10)</f>
        <v>0</v>
      </c>
      <c r="BG10" s="852"/>
      <c r="BH10" s="852">
        <f t="shared" ref="BH10:BH20" si="19">SUMIF(G$88,"⑤",I10)+SUMIF(J$88,"⑤",L10)+SUMIF(M$88,"⑤",O10)+SUMIF(P$88,"⑤",R10)+SUMIF(S$88,"⑤",S10)+SUMIF(S$88,"⑤",T10)+SUMIF(U$88,"⑤",U10)+SUMIF(U$88,"⑤",V10)+SUMIF(X$88,"⑤",Z10)+SUMIF(AA$88,"⑤",AC10)+SUMIF(AD$88,"⑤",AF10)+SUMIF(AG$88,"⑤",AI10)+SUMIF(AJ$88,"⑤",AL10)+SUMIF(AM$88,"⑤",AO10)+SUMIF(AP$88,"⑤",AR10)+SUMIF(AS$88,"⑤",AU10)</f>
        <v>0</v>
      </c>
      <c r="BI10" s="963"/>
      <c r="BJ10" s="851">
        <f t="shared" ref="BJ10:BJ20" si="20">SUM(AZ10:BC10)</f>
        <v>0</v>
      </c>
      <c r="BK10" s="852"/>
      <c r="BL10" s="852">
        <f t="shared" ref="BL10:BL20" si="21">SUM(BD10:BI10)</f>
        <v>0</v>
      </c>
      <c r="BM10" s="1013"/>
      <c r="BN10" s="852" t="str">
        <f t="shared" ref="BN10:BN44" si="22">IF(SUM(AV10:AY10)=0,"-",IF(AND(SUM(AV10:AY10)=SUM(AZ10:BI10),SUM(AZ10:BI10)=SUM(BJ10:BM10)),SUM(AV10:AY10),"エラー"))</f>
        <v>-</v>
      </c>
      <c r="BO10" s="1013"/>
      <c r="BQ10" s="318" t="str">
        <f>IF('A4-2管路(初期設定)'!AW10="","-",'A4-2管路(初期設定)'!AW10)</f>
        <v>ダクタイル鋳鉄管(NS形継手等)</v>
      </c>
      <c r="BR10" s="317" t="str">
        <f>IF(BQ10=BR$4,IF('A4-2管路(初期設定)'!AV10="-","-",IF('A4-2管路(初期設定)'!I10="-",'A4-2管路(初期設定)'!AV10,'A4-2管路(初期設定)'!AV10-'A4-2管路(初期設定)'!I10)),"-")</f>
        <v>-</v>
      </c>
      <c r="BS10" s="317" t="str">
        <f>IF(BQ10=BS$4,IF('A4-2管路(初期設定)'!AV10="-","-",IF('A4-2管路(初期設定)'!L10="-",'A4-2管路(初期設定)'!AV10,'A4-2管路(初期設定)'!AV10-'A4-2管路(初期設定)'!L10)),"-")</f>
        <v>-</v>
      </c>
      <c r="BT10" s="317" t="str">
        <f>IF(BQ10=BT$4,IF('A4-2管路(初期設定)'!AV10="-","-",IF('A4-2管路(初期設定)'!O10="-",'A4-2管路(初期設定)'!AV10,'A4-2管路(初期設定)'!AV10-'A4-2管路(初期設定)'!O10)),"-")</f>
        <v>-</v>
      </c>
      <c r="BU10" s="317" t="str">
        <f>IF($BQ10=BU$4,IF('A4-2管路(初期設定)'!$AV10="-","-",IF('A4-2管路(初期設定)'!R10="-",'A4-2管路(初期設定)'!$AV10,'A4-2管路(初期設定)'!$AV10-'A4-2管路(初期設定)'!R10)),"-")</f>
        <v>-</v>
      </c>
      <c r="BV10" s="317" t="str">
        <f>IF($BQ10=BV$4,IF('A4-2管路(初期設定)'!$AV10="-","-",IF('A4-2管路(初期設定)'!W10="-",'A4-2管路(初期設定)'!$AV10,'A4-2管路(初期設定)'!$AV10-SUM('A4-2管路(初期設定)'!S10,'A4-2管路(初期設定)'!T10))),"-")</f>
        <v>-</v>
      </c>
      <c r="BW10" s="317" t="str">
        <f>IF($BQ10=BV$4,IF('A4-2管路(初期設定)'!$AV10="-","-",IF('A4-2管路(初期設定)'!W10="-",'A4-2管路(初期設定)'!$AV10,-SUM('A4-2管路(初期設定)'!U10,'A4-2管路(初期設定)'!V10)+'A4-2管路(初期設定)'!W10)),"-")</f>
        <v>-</v>
      </c>
      <c r="BX10" s="317" t="str">
        <f>IF($BQ10=BX$4,IF('A4-2管路(初期設定)'!$AV10="-","-",IF('A4-2管路(初期設定)'!AF10="-",'A4-2管路(初期設定)'!$AV10,'A4-2管路(初期設定)'!$AV10-'A4-2管路(初期設定)'!AF10)),"-")</f>
        <v>-</v>
      </c>
    </row>
    <row r="11" spans="2:76" ht="13.5" customHeight="1">
      <c r="B11" s="1179"/>
      <c r="C11" s="1070"/>
      <c r="D11" s="1070"/>
      <c r="E11" s="1070"/>
      <c r="F11" s="75">
        <v>500</v>
      </c>
      <c r="G11" s="62">
        <f>IF(AND('A4-1管路(初期設定)'!$F$8="○",'A4-4,5管路(初期設定)'!$BR11="-"),"-",IF(A3管路!G11="-",BR11,IF(BR11="-",A3管路!G11,A3管路!G11+BR11)))</f>
        <v>478.4</v>
      </c>
      <c r="H11" s="72" t="str">
        <f>IF(IF(A3管路!H11="-","-",IF('A4-2管路(初期設定)'!H11="-",A3管路!H11,A3管路!H11-'A4-2管路(初期設定)'!H11))=0,"-",IF(A3管路!H11="-","-",IF('A4-2管路(初期設定)'!H11="-",A3管路!H11,A3管路!H11-'A4-2管路(初期設定)'!H11)))</f>
        <v>-</v>
      </c>
      <c r="I11" s="57">
        <f t="shared" si="0"/>
        <v>478.4</v>
      </c>
      <c r="J11" s="62" t="str">
        <f>IF(AND('A4-1管路(初期設定)'!$H$8="○",'A4-4,5管路(初期設定)'!$BS11="-"),"-",IF(A3管路!J11="-",BS11,IF(BS11="-",A3管路!J11,A3管路!J11+BS11)))</f>
        <v>-</v>
      </c>
      <c r="K11" s="72" t="str">
        <f>IF(IF(A3管路!K11="-","-",IF('A4-2管路(初期設定)'!K11="-",A3管路!K11,A3管路!K11-'A4-2管路(初期設定)'!K11))=0,"-",IF(A3管路!K11="-","-",IF('A4-2管路(初期設定)'!K11="-",A3管路!K11,A3管路!K11-'A4-2管路(初期設定)'!K11)))</f>
        <v>-</v>
      </c>
      <c r="L11" s="57" t="str">
        <f t="shared" si="1"/>
        <v>-</v>
      </c>
      <c r="M11" s="62" t="str">
        <f>IF(AND('A4-1管路(初期設定)'!$J$8="○",'A4-4,5管路(初期設定)'!$BT11="-"),"-",IF(A3管路!M11="-",BT11,IF(BT11="-",A3管路!M11,A3管路!M11+BT11)))</f>
        <v>-</v>
      </c>
      <c r="N11" s="72" t="str">
        <f>IF(IF(A3管路!N11="-","-",IF('A4-2管路(初期設定)'!N11="-",A3管路!N11,A3管路!N11-'A4-2管路(初期設定)'!N11))=0,"-",IF(A3管路!N11="-","-",IF('A4-2管路(初期設定)'!N11="-",A3管路!N11,A3管路!N11-'A4-2管路(初期設定)'!N11)))</f>
        <v>-</v>
      </c>
      <c r="O11" s="57" t="str">
        <f t="shared" si="2"/>
        <v>-</v>
      </c>
      <c r="P11" s="62" t="str">
        <f>IF(AND('A4-1管路(初期設定)'!$L$8="○",'A4-4,5管路(初期設定)'!$BU11="-"),"-",IF(A3管路!P11="-",BU11,IF(BU11="-",A3管路!P11,A3管路!P11+BU11)))</f>
        <v>-</v>
      </c>
      <c r="Q11" s="72" t="str">
        <f>IF(IF(A3管路!Q11="-","-",IF('A4-2管路(初期設定)'!Q11="-",A3管路!Q11,A3管路!Q11-'A4-2管路(初期設定)'!Q11))=0,"-",IF(A3管路!Q11="-","-",IF('A4-2管路(初期設定)'!Q11="-",A3管路!Q11,A3管路!Q11-'A4-2管路(初期設定)'!Q11)))</f>
        <v>-</v>
      </c>
      <c r="R11" s="57" t="str">
        <f t="shared" si="3"/>
        <v>-</v>
      </c>
      <c r="S11" s="62" t="str">
        <f>IF(AND('A4-1管路(初期設定)'!$N$8="○",'A4-4,5管路(初期設定)'!$BV11="-"),"-",IF(A3管路!S11="-",BV11,IF(BV11="-",A3管路!S11,A3管路!S11+BV11+BW11)))</f>
        <v>-</v>
      </c>
      <c r="T11" s="102" t="str">
        <f>IF(IF(A3管路!T11="-","-",IF('A4-2管路(初期設定)'!T11="-",A3管路!T11,A3管路!T11-'A4-2管路(初期設定)'!T11))=0,"-",IF(A3管路!T11="-","-",IF('A4-2管路(初期設定)'!T11="-",A3管路!T11,A3管路!T11-'A4-2管路(初期設定)'!T11)))</f>
        <v>-</v>
      </c>
      <c r="U11" s="102" t="str">
        <f>IF(AND('A4-1管路(初期設定)'!$P$8="○",'A4-4,5管路(初期設定)'!$BW11="-"),"-",IF(A3管路!U11="-",BW11,IF(BW11="-",A3管路!U11,A3管路!U11)))</f>
        <v>-</v>
      </c>
      <c r="V11" s="72" t="str">
        <f>IF(IF(A3管路!V11="-","-",IF('A4-2管路(初期設定)'!V11="-",A3管路!V11,A3管路!V11-'A4-2管路(初期設定)'!V11))=0,"-",IF(A3管路!V11="-","-",IF('A4-2管路(初期設定)'!V11="-",A3管路!V11,A3管路!V11-'A4-2管路(初期設定)'!V11)))</f>
        <v>-</v>
      </c>
      <c r="W11" s="57" t="str">
        <f t="shared" si="4"/>
        <v>-</v>
      </c>
      <c r="X11" s="62" t="str">
        <f>IF(IF(A3管路!X11="-","-",IF('A4-2管路(初期設定)'!X11="-",A3管路!X11,A3管路!X11-'A4-2管路(初期設定)'!X11))=0,"-",IF(A3管路!X11="-","-",IF('A4-2管路(初期設定)'!X11="-",A3管路!X11,A3管路!X11-'A4-2管路(初期設定)'!X11)))</f>
        <v>-</v>
      </c>
      <c r="Y11" s="72" t="str">
        <f>IF(IF(A3管路!Y11="-","-",IF('A4-2管路(初期設定)'!Y11="-",A3管路!Y11,A3管路!Y11-'A4-2管路(初期設定)'!Y11))=0,"-",IF(A3管路!Y11="-","-",IF('A4-2管路(初期設定)'!Y11="-",A3管路!Y11,A3管路!Y11-'A4-2管路(初期設定)'!Y11)))</f>
        <v>-</v>
      </c>
      <c r="Z11" s="57" t="str">
        <f t="shared" si="5"/>
        <v>-</v>
      </c>
      <c r="AA11" s="62" t="str">
        <f>IF(IF(A3管路!AA11="-","-",IF('A4-2管路(初期設定)'!AA11="-",A3管路!AA11,A3管路!AA11-'A4-2管路(初期設定)'!AA11))=0,"-",IF(A3管路!AA11="-","-",IF('A4-2管路(初期設定)'!AA11="-",A3管路!AA11,A3管路!AA11-'A4-2管路(初期設定)'!AA11)))</f>
        <v>-</v>
      </c>
      <c r="AB11" s="72" t="str">
        <f>IF(IF(A3管路!AB11="-","-",IF('A4-2管路(初期設定)'!AB11="-",A3管路!AB11,A3管路!AB11-'A4-2管路(初期設定)'!AB11))=0,"-",IF(A3管路!AB11="-","-",IF('A4-2管路(初期設定)'!AB11="-",A3管路!AB11,A3管路!AB11-'A4-2管路(初期設定)'!AB11)))</f>
        <v>-</v>
      </c>
      <c r="AC11" s="57" t="str">
        <f t="shared" si="6"/>
        <v>-</v>
      </c>
      <c r="AD11" s="62" t="str">
        <f>IF(AND('A4-1管路(初期設定)'!$V$8="○",'A4-4,5管路(初期設定)'!$BX11="-"),"-",IF(A3管路!AD11="-",BX11,IF(BX11="-",A3管路!AD11,A3管路!AD11+BX11)))</f>
        <v>-</v>
      </c>
      <c r="AE11" s="72" t="str">
        <f>IF(IF(A3管路!AE11="-","-",IF('A4-2管路(初期設定)'!AE11="-",A3管路!AE11,A3管路!AE11-'A4-2管路(初期設定)'!AE11))=0,"-",IF(A3管路!AE11="-","-",IF('A4-2管路(初期設定)'!AE11="-",A3管路!AE11,A3管路!AE11-'A4-2管路(初期設定)'!AE11)))</f>
        <v>-</v>
      </c>
      <c r="AF11" s="57" t="str">
        <f t="shared" si="7"/>
        <v>-</v>
      </c>
      <c r="AG11" s="62" t="str">
        <f>IF(IF(A3管路!AG11="-","-",IF('A4-2管路(初期設定)'!AG11="-",A3管路!AG11,A3管路!AG11-'A4-2管路(初期設定)'!AG11))=0,"-",IF(A3管路!AG11="-","-",IF('A4-2管路(初期設定)'!AG11="-",A3管路!AG11,A3管路!AG11-'A4-2管路(初期設定)'!AG11)))</f>
        <v>-</v>
      </c>
      <c r="AH11" s="72" t="str">
        <f>IF(IF(A3管路!AH11="-","-",IF('A4-2管路(初期設定)'!AH11="-",A3管路!AH11,A3管路!AH11-'A4-2管路(初期設定)'!AH11))=0,"-",IF(A3管路!AH11="-","-",IF('A4-2管路(初期設定)'!AH11="-",A3管路!AH11,A3管路!AH11-'A4-2管路(初期設定)'!AH11)))</f>
        <v>-</v>
      </c>
      <c r="AI11" s="57" t="str">
        <f t="shared" si="8"/>
        <v>-</v>
      </c>
      <c r="AJ11" s="62" t="str">
        <f>IF(IF(A3管路!AJ11="-","-",IF('A4-2管路(初期設定)'!AJ11="-",A3管路!AJ11,A3管路!AJ11-'A4-2管路(初期設定)'!AJ11))=0,"-",IF(A3管路!AJ11="-","-",IF('A4-2管路(初期設定)'!AJ11="-",A3管路!AJ11,A3管路!AJ11-'A4-2管路(初期設定)'!AJ11)))</f>
        <v>-</v>
      </c>
      <c r="AK11" s="72" t="str">
        <f>IF(IF(A3管路!AK11="-","-",IF('A4-2管路(初期設定)'!AK11="-",A3管路!AK11,A3管路!AK11-'A4-2管路(初期設定)'!AK11))=0,"-",IF(A3管路!AK11="-","-",IF('A4-2管路(初期設定)'!AK11="-",A3管路!AK11,A3管路!AK11-'A4-2管路(初期設定)'!AK11)))</f>
        <v>-</v>
      </c>
      <c r="AL11" s="57" t="str">
        <f t="shared" si="9"/>
        <v>-</v>
      </c>
      <c r="AM11" s="62" t="str">
        <f>IF(IF(A3管路!AM11="-","-",IF('A4-2管路(初期設定)'!AM11="-",A3管路!AM11,A3管路!AM11-'A4-2管路(初期設定)'!AM11))=0,"-",IF(A3管路!AM11="-","-",IF('A4-2管路(初期設定)'!AM11="-",A3管路!AM11,A3管路!AM11-'A4-2管路(初期設定)'!AM11)))</f>
        <v>-</v>
      </c>
      <c r="AN11" s="72" t="str">
        <f>IF(IF(A3管路!AN11="-","-",IF('A4-2管路(初期設定)'!AN11="-",A3管路!AN11,A3管路!AN11-'A4-2管路(初期設定)'!AN11))=0,"-",IF(A3管路!AN11="-","-",IF('A4-2管路(初期設定)'!AN11="-",A3管路!AN11,A3管路!AN11-'A4-2管路(初期設定)'!AN11)))</f>
        <v>-</v>
      </c>
      <c r="AO11" s="57" t="str">
        <f t="shared" si="10"/>
        <v>-</v>
      </c>
      <c r="AP11" s="62" t="str">
        <f>IF(IF(A3管路!AP11="-","-",IF('A4-2管路(初期設定)'!AP11="-",A3管路!AP11,A3管路!AP11-'A4-2管路(初期設定)'!AP11))=0,"-",IF(A3管路!AP11="-","-",IF('A4-2管路(初期設定)'!AP11="-",A3管路!AP11,A3管路!AP11-'A4-2管路(初期設定)'!AP11)))</f>
        <v>-</v>
      </c>
      <c r="AQ11" s="72" t="str">
        <f>IF(IF(A3管路!AQ11="-","-",IF('A4-2管路(初期設定)'!AQ11="-",A3管路!AQ11,A3管路!AQ11-'A4-2管路(初期設定)'!AQ11))=0,"-",IF(A3管路!AQ11="-","-",IF('A4-2管路(初期設定)'!AQ11="-",A3管路!AQ11,A3管路!AQ11-'A4-2管路(初期設定)'!AQ11)))</f>
        <v>-</v>
      </c>
      <c r="AR11" s="64" t="str">
        <f t="shared" si="11"/>
        <v>-</v>
      </c>
      <c r="AS11" s="62" t="str">
        <f>IF(IF(A3管路!AS11="-","-",IF('A4-2管路(初期設定)'!AS11="-",A3管路!AS11,A3管路!AS11-'A4-2管路(初期設定)'!AS11))=0,"-",IF(A3管路!AS11="-","-",IF('A4-2管路(初期設定)'!AS11="-",A3管路!AS11,A3管路!AS11-'A4-2管路(初期設定)'!AS11)))</f>
        <v>-</v>
      </c>
      <c r="AT11" s="72" t="str">
        <f>IF(IF(A3管路!AT11="-","-",IF('A4-2管路(初期設定)'!AT11="-",A3管路!AT11,A3管路!AT11-'A4-2管路(初期設定)'!AT11))=0,"-",IF(A3管路!AT11="-","-",IF('A4-2管路(初期設定)'!AT11="-",A3管路!AT11,A3管路!AT11-'A4-2管路(初期設定)'!AT11)))</f>
        <v>-</v>
      </c>
      <c r="AU11" s="64" t="str">
        <f t="shared" si="12"/>
        <v>-</v>
      </c>
      <c r="AV11" s="832">
        <f t="shared" si="13"/>
        <v>478.4</v>
      </c>
      <c r="AW11" s="830"/>
      <c r="AX11" s="853" t="str">
        <f t="shared" si="14"/>
        <v>-</v>
      </c>
      <c r="AY11" s="830"/>
      <c r="AZ11" s="832">
        <f t="shared" si="15"/>
        <v>478.4</v>
      </c>
      <c r="BA11" s="830"/>
      <c r="BB11" s="830">
        <f t="shared" si="16"/>
        <v>0</v>
      </c>
      <c r="BC11" s="830"/>
      <c r="BD11" s="830">
        <f t="shared" si="17"/>
        <v>0</v>
      </c>
      <c r="BE11" s="830"/>
      <c r="BF11" s="830">
        <f t="shared" si="18"/>
        <v>0</v>
      </c>
      <c r="BG11" s="830"/>
      <c r="BH11" s="830">
        <f t="shared" si="19"/>
        <v>0</v>
      </c>
      <c r="BI11" s="831"/>
      <c r="BJ11" s="832">
        <f t="shared" si="20"/>
        <v>478.4</v>
      </c>
      <c r="BK11" s="830"/>
      <c r="BL11" s="830">
        <f t="shared" si="21"/>
        <v>0</v>
      </c>
      <c r="BM11" s="833"/>
      <c r="BN11" s="830">
        <f t="shared" si="22"/>
        <v>478.4</v>
      </c>
      <c r="BO11" s="833"/>
      <c r="BQ11" s="318" t="str">
        <f>IF('A4-2管路(初期設定)'!AW11="","-",'A4-2管路(初期設定)'!AW11)</f>
        <v>ダクタイル鋳鉄管(NS形継手等)</v>
      </c>
      <c r="BR11" s="317">
        <f>IF(BQ11=BR$4,IF('A4-2管路(初期設定)'!AV11="-","-",IF('A4-2管路(初期設定)'!I11="-",'A4-2管路(初期設定)'!AV11,'A4-2管路(初期設定)'!AV11-'A4-2管路(初期設定)'!I11)),"-")</f>
        <v>22.9</v>
      </c>
      <c r="BS11" s="317" t="str">
        <f>IF(BQ11=BS$4,IF('A4-2管路(初期設定)'!AV11="-","-",IF('A4-2管路(初期設定)'!L11="-",'A4-2管路(初期設定)'!AV11,'A4-2管路(初期設定)'!AV11-'A4-2管路(初期設定)'!L11)),"-")</f>
        <v>-</v>
      </c>
      <c r="BT11" s="317" t="str">
        <f>IF(BQ11=BT$4,IF('A4-2管路(初期設定)'!AV11="-","-",IF('A4-2管路(初期設定)'!O11="-",'A4-2管路(初期設定)'!AV11,'A4-2管路(初期設定)'!AV11-'A4-2管路(初期設定)'!O11)),"-")</f>
        <v>-</v>
      </c>
      <c r="BU11" s="317" t="str">
        <f>IF($BQ11=BU$4,IF('A4-2管路(初期設定)'!$AV11="-","-",IF('A4-2管路(初期設定)'!R11="-",'A4-2管路(初期設定)'!$AV11,'A4-2管路(初期設定)'!$AV11-'A4-2管路(初期設定)'!R11)),"-")</f>
        <v>-</v>
      </c>
      <c r="BV11" s="317" t="str">
        <f>IF($BQ11=BV$4,IF('A4-2管路(初期設定)'!$AV11="-","-",IF('A4-2管路(初期設定)'!W11="-",'A4-2管路(初期設定)'!$AV11,'A4-2管路(初期設定)'!$AV11-SUM('A4-2管路(初期設定)'!S11,'A4-2管路(初期設定)'!T11))),"-")</f>
        <v>-</v>
      </c>
      <c r="BW11" s="317" t="str">
        <f>IF($BQ11=BV$4,IF('A4-2管路(初期設定)'!$AV11="-","-",IF('A4-2管路(初期設定)'!W11="-",'A4-2管路(初期設定)'!$AV11,'A4-2管路(初期設定)'!$AV11-SUM('A4-2管路(初期設定)'!U11,'A4-2管路(初期設定)'!V11))),"-")</f>
        <v>-</v>
      </c>
      <c r="BX11" s="317" t="str">
        <f>IF($BQ11=BX$4,IF('A4-2管路(初期設定)'!$AV11="-","-",IF('A4-2管路(初期設定)'!AF11="-",'A4-2管路(初期設定)'!$AV11,'A4-2管路(初期設定)'!$AV11-'A4-2管路(初期設定)'!AF11)),"-")</f>
        <v>-</v>
      </c>
    </row>
    <row r="12" spans="2:76" ht="13.5" customHeight="1">
      <c r="B12" s="1179"/>
      <c r="C12" s="1070"/>
      <c r="D12" s="1070"/>
      <c r="E12" s="1070"/>
      <c r="F12" s="75">
        <v>450</v>
      </c>
      <c r="G12" s="62" t="str">
        <f>IF(AND('A4-1管路(初期設定)'!$F$8="○",'A4-4,5管路(初期設定)'!$BR12="-"),"-",IF(A3管路!G12="-",BR12,IF(BR12="-",A3管路!G12,A3管路!G12+BR12)))</f>
        <v>-</v>
      </c>
      <c r="H12" s="72" t="str">
        <f>IF(IF(A3管路!H12="-","-",IF('A4-2管路(初期設定)'!H12="-",A3管路!H12,A3管路!H12-'A4-2管路(初期設定)'!H12))=0,"-",IF(A3管路!H12="-","-",IF('A4-2管路(初期設定)'!H12="-",A3管路!H12,A3管路!H12-'A4-2管路(初期設定)'!H12)))</f>
        <v>-</v>
      </c>
      <c r="I12" s="57" t="str">
        <f t="shared" si="0"/>
        <v>-</v>
      </c>
      <c r="J12" s="62" t="str">
        <f>IF(AND('A4-1管路(初期設定)'!$H$8="○",'A4-4,5管路(初期設定)'!$BS12="-"),"-",IF(A3管路!J12="-",BS12,IF(BS12="-",A3管路!J12,A3管路!J12+BS12)))</f>
        <v>-</v>
      </c>
      <c r="K12" s="72" t="str">
        <f>IF(IF(A3管路!K12="-","-",IF('A4-2管路(初期設定)'!K12="-",A3管路!K12,A3管路!K12-'A4-2管路(初期設定)'!K12))=0,"-",IF(A3管路!K12="-","-",IF('A4-2管路(初期設定)'!K12="-",A3管路!K12,A3管路!K12-'A4-2管路(初期設定)'!K12)))</f>
        <v>-</v>
      </c>
      <c r="L12" s="57" t="str">
        <f t="shared" si="1"/>
        <v>-</v>
      </c>
      <c r="M12" s="62" t="str">
        <f>IF(AND('A4-1管路(初期設定)'!$J$8="○",'A4-4,5管路(初期設定)'!$BT12="-"),"-",IF(A3管路!M12="-",BT12,IF(BT12="-",A3管路!M12,A3管路!M12+BT12)))</f>
        <v>-</v>
      </c>
      <c r="N12" s="72" t="str">
        <f>IF(IF(A3管路!N12="-","-",IF('A4-2管路(初期設定)'!N12="-",A3管路!N12,A3管路!N12-'A4-2管路(初期設定)'!N12))=0,"-",IF(A3管路!N12="-","-",IF('A4-2管路(初期設定)'!N12="-",A3管路!N12,A3管路!N12-'A4-2管路(初期設定)'!N12)))</f>
        <v>-</v>
      </c>
      <c r="O12" s="57" t="str">
        <f t="shared" si="2"/>
        <v>-</v>
      </c>
      <c r="P12" s="62" t="str">
        <f>IF(AND('A4-1管路(初期設定)'!$L$8="○",'A4-4,5管路(初期設定)'!$BU12="-"),"-",IF(A3管路!P12="-",BU12,IF(BU12="-",A3管路!P12,A3管路!P12+BU12)))</f>
        <v>-</v>
      </c>
      <c r="Q12" s="72" t="str">
        <f>IF(IF(A3管路!Q12="-","-",IF('A4-2管路(初期設定)'!Q12="-",A3管路!Q12,A3管路!Q12-'A4-2管路(初期設定)'!Q12))=0,"-",IF(A3管路!Q12="-","-",IF('A4-2管路(初期設定)'!Q12="-",A3管路!Q12,A3管路!Q12-'A4-2管路(初期設定)'!Q12)))</f>
        <v>-</v>
      </c>
      <c r="R12" s="57" t="str">
        <f t="shared" si="3"/>
        <v>-</v>
      </c>
      <c r="S12" s="62" t="str">
        <f>IF(AND('A4-1管路(初期設定)'!$N$8="○",'A4-4,5管路(初期設定)'!$BV12="-"),"-",IF(A3管路!S12="-",BV12,IF(BV12="-",A3管路!S12,A3管路!S12+BV12+BW12)))</f>
        <v>-</v>
      </c>
      <c r="T12" s="102" t="str">
        <f>IF(IF(A3管路!T12="-","-",IF('A4-2管路(初期設定)'!T12="-",A3管路!T12,A3管路!T12-'A4-2管路(初期設定)'!T12))=0,"-",IF(A3管路!T12="-","-",IF('A4-2管路(初期設定)'!T12="-",A3管路!T12,A3管路!T12-'A4-2管路(初期設定)'!T12)))</f>
        <v>-</v>
      </c>
      <c r="U12" s="102" t="str">
        <f>IF(AND('A4-1管路(初期設定)'!$P$8="○",'A4-4,5管路(初期設定)'!$BW12="-"),"-",IF(A3管路!U12="-",BW12,IF(BW12="-",A3管路!U12,A3管路!U12)))</f>
        <v>-</v>
      </c>
      <c r="V12" s="72" t="str">
        <f>IF(IF(A3管路!V12="-","-",IF('A4-2管路(初期設定)'!V12="-",A3管路!V12,A3管路!V12-'A4-2管路(初期設定)'!V12))=0,"-",IF(A3管路!V12="-","-",IF('A4-2管路(初期設定)'!V12="-",A3管路!V12,A3管路!V12-'A4-2管路(初期設定)'!V12)))</f>
        <v>-</v>
      </c>
      <c r="W12" s="57" t="str">
        <f t="shared" si="4"/>
        <v>-</v>
      </c>
      <c r="X12" s="62" t="str">
        <f>IF(IF(A3管路!X12="-","-",IF('A4-2管路(初期設定)'!X12="-",A3管路!X12,A3管路!X12-'A4-2管路(初期設定)'!X12))=0,"-",IF(A3管路!X12="-","-",IF('A4-2管路(初期設定)'!X12="-",A3管路!X12,A3管路!X12-'A4-2管路(初期設定)'!X12)))</f>
        <v>-</v>
      </c>
      <c r="Y12" s="72" t="str">
        <f>IF(IF(A3管路!Y12="-","-",IF('A4-2管路(初期設定)'!Y12="-",A3管路!Y12,A3管路!Y12-'A4-2管路(初期設定)'!Y12))=0,"-",IF(A3管路!Y12="-","-",IF('A4-2管路(初期設定)'!Y12="-",A3管路!Y12,A3管路!Y12-'A4-2管路(初期設定)'!Y12)))</f>
        <v>-</v>
      </c>
      <c r="Z12" s="57" t="str">
        <f t="shared" si="5"/>
        <v>-</v>
      </c>
      <c r="AA12" s="62" t="str">
        <f>IF(IF(A3管路!AA12="-","-",IF('A4-2管路(初期設定)'!AA12="-",A3管路!AA12,A3管路!AA12-'A4-2管路(初期設定)'!AA12))=0,"-",IF(A3管路!AA12="-","-",IF('A4-2管路(初期設定)'!AA12="-",A3管路!AA12,A3管路!AA12-'A4-2管路(初期設定)'!AA12)))</f>
        <v>-</v>
      </c>
      <c r="AB12" s="72" t="str">
        <f>IF(IF(A3管路!AB12="-","-",IF('A4-2管路(初期設定)'!AB12="-",A3管路!AB12,A3管路!AB12-'A4-2管路(初期設定)'!AB12))=0,"-",IF(A3管路!AB12="-","-",IF('A4-2管路(初期設定)'!AB12="-",A3管路!AB12,A3管路!AB12-'A4-2管路(初期設定)'!AB12)))</f>
        <v>-</v>
      </c>
      <c r="AC12" s="57" t="str">
        <f t="shared" si="6"/>
        <v>-</v>
      </c>
      <c r="AD12" s="62" t="str">
        <f>IF(AND('A4-1管路(初期設定)'!$V$8="○",'A4-4,5管路(初期設定)'!$BX12="-"),"-",IF(A3管路!AD12="-",BX12,IF(BX12="-",A3管路!AD12,A3管路!AD12+BX12)))</f>
        <v>-</v>
      </c>
      <c r="AE12" s="72" t="str">
        <f>IF(IF(A3管路!AE12="-","-",IF('A4-2管路(初期設定)'!AE12="-",A3管路!AE12,A3管路!AE12-'A4-2管路(初期設定)'!AE12))=0,"-",IF(A3管路!AE12="-","-",IF('A4-2管路(初期設定)'!AE12="-",A3管路!AE12,A3管路!AE12-'A4-2管路(初期設定)'!AE12)))</f>
        <v>-</v>
      </c>
      <c r="AF12" s="57" t="str">
        <f t="shared" si="7"/>
        <v>-</v>
      </c>
      <c r="AG12" s="62" t="str">
        <f>IF(IF(A3管路!AG12="-","-",IF('A4-2管路(初期設定)'!AG12="-",A3管路!AG12,A3管路!AG12-'A4-2管路(初期設定)'!AG12))=0,"-",IF(A3管路!AG12="-","-",IF('A4-2管路(初期設定)'!AG12="-",A3管路!AG12,A3管路!AG12-'A4-2管路(初期設定)'!AG12)))</f>
        <v>-</v>
      </c>
      <c r="AH12" s="72" t="str">
        <f>IF(IF(A3管路!AH12="-","-",IF('A4-2管路(初期設定)'!AH12="-",A3管路!AH12,A3管路!AH12-'A4-2管路(初期設定)'!AH12))=0,"-",IF(A3管路!AH12="-","-",IF('A4-2管路(初期設定)'!AH12="-",A3管路!AH12,A3管路!AH12-'A4-2管路(初期設定)'!AH12)))</f>
        <v>-</v>
      </c>
      <c r="AI12" s="57" t="str">
        <f t="shared" si="8"/>
        <v>-</v>
      </c>
      <c r="AJ12" s="62" t="str">
        <f>IF(IF(A3管路!AJ12="-","-",IF('A4-2管路(初期設定)'!AJ12="-",A3管路!AJ12,A3管路!AJ12-'A4-2管路(初期設定)'!AJ12))=0,"-",IF(A3管路!AJ12="-","-",IF('A4-2管路(初期設定)'!AJ12="-",A3管路!AJ12,A3管路!AJ12-'A4-2管路(初期設定)'!AJ12)))</f>
        <v>-</v>
      </c>
      <c r="AK12" s="72" t="str">
        <f>IF(IF(A3管路!AK12="-","-",IF('A4-2管路(初期設定)'!AK12="-",A3管路!AK12,A3管路!AK12-'A4-2管路(初期設定)'!AK12))=0,"-",IF(A3管路!AK12="-","-",IF('A4-2管路(初期設定)'!AK12="-",A3管路!AK12,A3管路!AK12-'A4-2管路(初期設定)'!AK12)))</f>
        <v>-</v>
      </c>
      <c r="AL12" s="57" t="str">
        <f t="shared" si="9"/>
        <v>-</v>
      </c>
      <c r="AM12" s="62" t="str">
        <f>IF(IF(A3管路!AM12="-","-",IF('A4-2管路(初期設定)'!AM12="-",A3管路!AM12,A3管路!AM12-'A4-2管路(初期設定)'!AM12))=0,"-",IF(A3管路!AM12="-","-",IF('A4-2管路(初期設定)'!AM12="-",A3管路!AM12,A3管路!AM12-'A4-2管路(初期設定)'!AM12)))</f>
        <v>-</v>
      </c>
      <c r="AN12" s="72" t="str">
        <f>IF(IF(A3管路!AN12="-","-",IF('A4-2管路(初期設定)'!AN12="-",A3管路!AN12,A3管路!AN12-'A4-2管路(初期設定)'!AN12))=0,"-",IF(A3管路!AN12="-","-",IF('A4-2管路(初期設定)'!AN12="-",A3管路!AN12,A3管路!AN12-'A4-2管路(初期設定)'!AN12)))</f>
        <v>-</v>
      </c>
      <c r="AO12" s="57" t="str">
        <f t="shared" si="10"/>
        <v>-</v>
      </c>
      <c r="AP12" s="62" t="str">
        <f>IF(IF(A3管路!AP12="-","-",IF('A4-2管路(初期設定)'!AP12="-",A3管路!AP12,A3管路!AP12-'A4-2管路(初期設定)'!AP12))=0,"-",IF(A3管路!AP12="-","-",IF('A4-2管路(初期設定)'!AP12="-",A3管路!AP12,A3管路!AP12-'A4-2管路(初期設定)'!AP12)))</f>
        <v>-</v>
      </c>
      <c r="AQ12" s="72" t="str">
        <f>IF(IF(A3管路!AQ12="-","-",IF('A4-2管路(初期設定)'!AQ12="-",A3管路!AQ12,A3管路!AQ12-'A4-2管路(初期設定)'!AQ12))=0,"-",IF(A3管路!AQ12="-","-",IF('A4-2管路(初期設定)'!AQ12="-",A3管路!AQ12,A3管路!AQ12-'A4-2管路(初期設定)'!AQ12)))</f>
        <v>-</v>
      </c>
      <c r="AR12" s="64" t="str">
        <f t="shared" si="11"/>
        <v>-</v>
      </c>
      <c r="AS12" s="62" t="str">
        <f>IF(IF(A3管路!AS12="-","-",IF('A4-2管路(初期設定)'!AS12="-",A3管路!AS12,A3管路!AS12-'A4-2管路(初期設定)'!AS12))=0,"-",IF(A3管路!AS12="-","-",IF('A4-2管路(初期設定)'!AS12="-",A3管路!AS12,A3管路!AS12-'A4-2管路(初期設定)'!AS12)))</f>
        <v>-</v>
      </c>
      <c r="AT12" s="72" t="str">
        <f>IF(IF(A3管路!AT12="-","-",IF('A4-2管路(初期設定)'!AT12="-",A3管路!AT12,A3管路!AT12-'A4-2管路(初期設定)'!AT12))=0,"-",IF(A3管路!AT12="-","-",IF('A4-2管路(初期設定)'!AT12="-",A3管路!AT12,A3管路!AT12-'A4-2管路(初期設定)'!AT12)))</f>
        <v>-</v>
      </c>
      <c r="AU12" s="64" t="str">
        <f t="shared" si="12"/>
        <v>-</v>
      </c>
      <c r="AV12" s="832" t="str">
        <f t="shared" si="13"/>
        <v>-</v>
      </c>
      <c r="AW12" s="830"/>
      <c r="AX12" s="853" t="str">
        <f t="shared" si="14"/>
        <v>-</v>
      </c>
      <c r="AY12" s="830"/>
      <c r="AZ12" s="832">
        <f t="shared" si="15"/>
        <v>0</v>
      </c>
      <c r="BA12" s="830"/>
      <c r="BB12" s="830">
        <f t="shared" si="16"/>
        <v>0</v>
      </c>
      <c r="BC12" s="830"/>
      <c r="BD12" s="830">
        <f t="shared" si="17"/>
        <v>0</v>
      </c>
      <c r="BE12" s="830"/>
      <c r="BF12" s="830">
        <f t="shared" si="18"/>
        <v>0</v>
      </c>
      <c r="BG12" s="830"/>
      <c r="BH12" s="830">
        <f t="shared" si="19"/>
        <v>0</v>
      </c>
      <c r="BI12" s="831"/>
      <c r="BJ12" s="832">
        <f t="shared" si="20"/>
        <v>0</v>
      </c>
      <c r="BK12" s="830"/>
      <c r="BL12" s="830">
        <f t="shared" si="21"/>
        <v>0</v>
      </c>
      <c r="BM12" s="833"/>
      <c r="BN12" s="830" t="str">
        <f t="shared" si="22"/>
        <v>-</v>
      </c>
      <c r="BO12" s="833"/>
      <c r="BQ12" s="318" t="str">
        <f>IF('A4-2管路(初期設定)'!AW12="","-",'A4-2管路(初期設定)'!AW12)</f>
        <v>ダクタイル鋳鉄管(NS形継手等)</v>
      </c>
      <c r="BR12" s="317" t="str">
        <f>IF(BQ12=BR$4,IF('A4-2管路(初期設定)'!AV12="-","-",IF('A4-2管路(初期設定)'!I12="-",'A4-2管路(初期設定)'!AV12,'A4-2管路(初期設定)'!AV12-'A4-2管路(初期設定)'!I12)),"-")</f>
        <v>-</v>
      </c>
      <c r="BS12" s="317" t="str">
        <f>IF(BQ12=BS$4,IF('A4-2管路(初期設定)'!AV12="-","-",IF('A4-2管路(初期設定)'!L12="-",'A4-2管路(初期設定)'!AV12,'A4-2管路(初期設定)'!AV12-'A4-2管路(初期設定)'!L12)),"-")</f>
        <v>-</v>
      </c>
      <c r="BT12" s="317" t="str">
        <f>IF(BQ12=BT$4,IF('A4-2管路(初期設定)'!AV12="-","-",IF('A4-2管路(初期設定)'!O12="-",'A4-2管路(初期設定)'!AV12,'A4-2管路(初期設定)'!AV12-'A4-2管路(初期設定)'!O12)),"-")</f>
        <v>-</v>
      </c>
      <c r="BU12" s="317" t="str">
        <f>IF($BQ12=BU$4,IF('A4-2管路(初期設定)'!$AV12="-","-",IF('A4-2管路(初期設定)'!R12="-",'A4-2管路(初期設定)'!$AV12,'A4-2管路(初期設定)'!$AV12-'A4-2管路(初期設定)'!R12)),"-")</f>
        <v>-</v>
      </c>
      <c r="BV12" s="317" t="str">
        <f>IF($BQ12=BV$4,IF('A4-2管路(初期設定)'!$AV12="-","-",IF('A4-2管路(初期設定)'!W12="-",'A4-2管路(初期設定)'!$AV12,'A4-2管路(初期設定)'!$AV12-SUM('A4-2管路(初期設定)'!S12,'A4-2管路(初期設定)'!T12))),"-")</f>
        <v>-</v>
      </c>
      <c r="BW12" s="317" t="str">
        <f>IF($BQ12=BV$4,IF('A4-2管路(初期設定)'!$AV12="-","-",IF('A4-2管路(初期設定)'!W12="-",'A4-2管路(初期設定)'!$AV12,'A4-2管路(初期設定)'!$AV12-SUM('A4-2管路(初期設定)'!U12,'A4-2管路(初期設定)'!V12))),"-")</f>
        <v>-</v>
      </c>
      <c r="BX12" s="317" t="str">
        <f>IF($BQ12=BX$4,IF('A4-2管路(初期設定)'!$AV12="-","-",IF('A4-2管路(初期設定)'!AF12="-",'A4-2管路(初期設定)'!$AV12,'A4-2管路(初期設定)'!$AV12-'A4-2管路(初期設定)'!AF12)),"-")</f>
        <v>-</v>
      </c>
    </row>
    <row r="13" spans="2:76" ht="13.5" customHeight="1">
      <c r="B13" s="1179"/>
      <c r="C13" s="1070"/>
      <c r="D13" s="1070"/>
      <c r="E13" s="1070"/>
      <c r="F13" s="541">
        <v>400</v>
      </c>
      <c r="G13" s="62">
        <f>IF(AND('A4-1管路(初期設定)'!$F$8="○",'A4-4,5管路(初期設定)'!$BR13="-"),"-",IF(A3管路!G13="-",BR13,IF(BR13="-",A3管路!G13,A3管路!G13+BR13)))</f>
        <v>20.200000000000003</v>
      </c>
      <c r="H13" s="72" t="str">
        <f>IF(IF(A3管路!H13="-","-",IF('A4-2管路(初期設定)'!H13="-",A3管路!H13,A3管路!H13-'A4-2管路(初期設定)'!H13))=0,"-",IF(A3管路!H13="-","-",IF('A4-2管路(初期設定)'!H13="-",A3管路!H13,A3管路!H13-'A4-2管路(初期設定)'!H13)))</f>
        <v>-</v>
      </c>
      <c r="I13" s="57">
        <f t="shared" si="0"/>
        <v>20.200000000000003</v>
      </c>
      <c r="J13" s="62" t="str">
        <f>IF(AND('A4-1管路(初期設定)'!$H$8="○",'A4-4,5管路(初期設定)'!$BS13="-"),"-",IF(A3管路!J13="-",BS13,IF(BS13="-",A3管路!J13,A3管路!J13+BS13)))</f>
        <v>-</v>
      </c>
      <c r="K13" s="72" t="str">
        <f>IF(IF(A3管路!K13="-","-",IF('A4-2管路(初期設定)'!K13="-",A3管路!K13,A3管路!K13-'A4-2管路(初期設定)'!K13))=0,"-",IF(A3管路!K13="-","-",IF('A4-2管路(初期設定)'!K13="-",A3管路!K13,A3管路!K13-'A4-2管路(初期設定)'!K13)))</f>
        <v>-</v>
      </c>
      <c r="L13" s="57" t="str">
        <f t="shared" si="1"/>
        <v>-</v>
      </c>
      <c r="M13" s="62" t="str">
        <f>IF(AND('A4-1管路(初期設定)'!$J$8="○",'A4-4,5管路(初期設定)'!$BT13="-"),"-",IF(A3管路!M13="-",BT13,IF(BT13="-",A3管路!M13,A3管路!M13+BT13)))</f>
        <v>-</v>
      </c>
      <c r="N13" s="72" t="str">
        <f>IF(IF(A3管路!N13="-","-",IF('A4-2管路(初期設定)'!N13="-",A3管路!N13,A3管路!N13-'A4-2管路(初期設定)'!N13))=0,"-",IF(A3管路!N13="-","-",IF('A4-2管路(初期設定)'!N13="-",A3管路!N13,A3管路!N13-'A4-2管路(初期設定)'!N13)))</f>
        <v>-</v>
      </c>
      <c r="O13" s="57" t="str">
        <f t="shared" si="2"/>
        <v>-</v>
      </c>
      <c r="P13" s="62" t="str">
        <f>IF(AND('A4-1管路(初期設定)'!$L$8="○",'A4-4,5管路(初期設定)'!$BU13="-"),"-",IF(A3管路!P13="-",BU13,IF(BU13="-",A3管路!P13,A3管路!P13+BU13)))</f>
        <v>-</v>
      </c>
      <c r="Q13" s="72" t="str">
        <f>IF(IF(A3管路!Q13="-","-",IF('A4-2管路(初期設定)'!Q13="-",A3管路!Q13,A3管路!Q13-'A4-2管路(初期設定)'!Q13))=0,"-",IF(A3管路!Q13="-","-",IF('A4-2管路(初期設定)'!Q13="-",A3管路!Q13,A3管路!Q13-'A4-2管路(初期設定)'!Q13)))</f>
        <v>-</v>
      </c>
      <c r="R13" s="57" t="str">
        <f t="shared" si="3"/>
        <v>-</v>
      </c>
      <c r="S13" s="62">
        <f>IF(AND('A4-1管路(初期設定)'!$N$8="○",'A4-4,5管路(初期設定)'!$BV13="-"),"-",IF(A3管路!S13="-",BV13,IF(BV13="-",A3管路!S13,A3管路!S13+BV13+BW13)))</f>
        <v>23</v>
      </c>
      <c r="T13" s="102" t="str">
        <f>IF(IF(A3管路!T13="-","-",IF('A4-2管路(初期設定)'!T13="-",A3管路!T13,A3管路!T13-'A4-2管路(初期設定)'!T13))=0,"-",IF(A3管路!T13="-","-",IF('A4-2管路(初期設定)'!T13="-",A3管路!T13,A3管路!T13-'A4-2管路(初期設定)'!T13)))</f>
        <v>-</v>
      </c>
      <c r="U13" s="102">
        <f>IF(AND('A4-1管路(初期設定)'!$P$8="○",'A4-4,5管路(初期設定)'!$BW13="-"),"-",IF(A3管路!U13="-",BW13,IF(BW13="-",A3管路!U13,A3管路!U13)))</f>
        <v>93</v>
      </c>
      <c r="V13" s="72" t="str">
        <f>IF(IF(A3管路!V13="-","-",IF('A4-2管路(初期設定)'!V13="-",A3管路!V13,A3管路!V13-'A4-2管路(初期設定)'!V13))=0,"-",IF(A3管路!V13="-","-",IF('A4-2管路(初期設定)'!V13="-",A3管路!V13,A3管路!V13-'A4-2管路(初期設定)'!V13)))</f>
        <v>-</v>
      </c>
      <c r="W13" s="57">
        <f t="shared" si="4"/>
        <v>116</v>
      </c>
      <c r="X13" s="62">
        <f>IF(IF(A3管路!X13="-","-",IF('A4-2管路(初期設定)'!X13="-",A3管路!X13,A3管路!X13-'A4-2管路(初期設定)'!X13))=0,"-",IF(A3管路!X13="-","-",IF('A4-2管路(初期設定)'!X13="-",A3管路!X13,A3管路!X13-'A4-2管路(初期設定)'!X13)))</f>
        <v>22.6</v>
      </c>
      <c r="Y13" s="72" t="str">
        <f>IF(IF(A3管路!Y13="-","-",IF('A4-2管路(初期設定)'!Y13="-",A3管路!Y13,A3管路!Y13-'A4-2管路(初期設定)'!Y13))=0,"-",IF(A3管路!Y13="-","-",IF('A4-2管路(初期設定)'!Y13="-",A3管路!Y13,A3管路!Y13-'A4-2管路(初期設定)'!Y13)))</f>
        <v>-</v>
      </c>
      <c r="Z13" s="57">
        <f t="shared" si="5"/>
        <v>22.6</v>
      </c>
      <c r="AA13" s="62" t="str">
        <f>IF(IF(A3管路!AA13="-","-",IF('A4-2管路(初期設定)'!AA13="-",A3管路!AA13,A3管路!AA13-'A4-2管路(初期設定)'!AA13))=0,"-",IF(A3管路!AA13="-","-",IF('A4-2管路(初期設定)'!AA13="-",A3管路!AA13,A3管路!AA13-'A4-2管路(初期設定)'!AA13)))</f>
        <v>-</v>
      </c>
      <c r="AB13" s="72" t="str">
        <f>IF(IF(A3管路!AB13="-","-",IF('A4-2管路(初期設定)'!AB13="-",A3管路!AB13,A3管路!AB13-'A4-2管路(初期設定)'!AB13))=0,"-",IF(A3管路!AB13="-","-",IF('A4-2管路(初期設定)'!AB13="-",A3管路!AB13,A3管路!AB13-'A4-2管路(初期設定)'!AB13)))</f>
        <v>-</v>
      </c>
      <c r="AC13" s="57" t="str">
        <f t="shared" si="6"/>
        <v>-</v>
      </c>
      <c r="AD13" s="62" t="str">
        <f>IF(AND('A4-1管路(初期設定)'!$V$8="○",'A4-4,5管路(初期設定)'!$BX13="-"),"-",IF(A3管路!AD13="-",BX13,IF(BX13="-",A3管路!AD13,A3管路!AD13+BX13)))</f>
        <v>-</v>
      </c>
      <c r="AE13" s="72" t="str">
        <f>IF(IF(A3管路!AE13="-","-",IF('A4-2管路(初期設定)'!AE13="-",A3管路!AE13,A3管路!AE13-'A4-2管路(初期設定)'!AE13))=0,"-",IF(A3管路!AE13="-","-",IF('A4-2管路(初期設定)'!AE13="-",A3管路!AE13,A3管路!AE13-'A4-2管路(初期設定)'!AE13)))</f>
        <v>-</v>
      </c>
      <c r="AF13" s="57" t="str">
        <f t="shared" si="7"/>
        <v>-</v>
      </c>
      <c r="AG13" s="62" t="str">
        <f>IF(IF(A3管路!AG13="-","-",IF('A4-2管路(初期設定)'!AG13="-",A3管路!AG13,A3管路!AG13-'A4-2管路(初期設定)'!AG13))=0,"-",IF(A3管路!AG13="-","-",IF('A4-2管路(初期設定)'!AG13="-",A3管路!AG13,A3管路!AG13-'A4-2管路(初期設定)'!AG13)))</f>
        <v>-</v>
      </c>
      <c r="AH13" s="72" t="str">
        <f>IF(IF(A3管路!AH13="-","-",IF('A4-2管路(初期設定)'!AH13="-",A3管路!AH13,A3管路!AH13-'A4-2管路(初期設定)'!AH13))=0,"-",IF(A3管路!AH13="-","-",IF('A4-2管路(初期設定)'!AH13="-",A3管路!AH13,A3管路!AH13-'A4-2管路(初期設定)'!AH13)))</f>
        <v>-</v>
      </c>
      <c r="AI13" s="57" t="str">
        <f t="shared" si="8"/>
        <v>-</v>
      </c>
      <c r="AJ13" s="62" t="str">
        <f>IF(IF(A3管路!AJ13="-","-",IF('A4-2管路(初期設定)'!AJ13="-",A3管路!AJ13,A3管路!AJ13-'A4-2管路(初期設定)'!AJ13))=0,"-",IF(A3管路!AJ13="-","-",IF('A4-2管路(初期設定)'!AJ13="-",A3管路!AJ13,A3管路!AJ13-'A4-2管路(初期設定)'!AJ13)))</f>
        <v>-</v>
      </c>
      <c r="AK13" s="72" t="str">
        <f>IF(IF(A3管路!AK13="-","-",IF('A4-2管路(初期設定)'!AK13="-",A3管路!AK13,A3管路!AK13-'A4-2管路(初期設定)'!AK13))=0,"-",IF(A3管路!AK13="-","-",IF('A4-2管路(初期設定)'!AK13="-",A3管路!AK13,A3管路!AK13-'A4-2管路(初期設定)'!AK13)))</f>
        <v>-</v>
      </c>
      <c r="AL13" s="57" t="str">
        <f t="shared" si="9"/>
        <v>-</v>
      </c>
      <c r="AM13" s="62" t="str">
        <f>IF(IF(A3管路!AM13="-","-",IF('A4-2管路(初期設定)'!AM13="-",A3管路!AM13,A3管路!AM13-'A4-2管路(初期設定)'!AM13))=0,"-",IF(A3管路!AM13="-","-",IF('A4-2管路(初期設定)'!AM13="-",A3管路!AM13,A3管路!AM13-'A4-2管路(初期設定)'!AM13)))</f>
        <v>-</v>
      </c>
      <c r="AN13" s="72" t="str">
        <f>IF(IF(A3管路!AN13="-","-",IF('A4-2管路(初期設定)'!AN13="-",A3管路!AN13,A3管路!AN13-'A4-2管路(初期設定)'!AN13))=0,"-",IF(A3管路!AN13="-","-",IF('A4-2管路(初期設定)'!AN13="-",A3管路!AN13,A3管路!AN13-'A4-2管路(初期設定)'!AN13)))</f>
        <v>-</v>
      </c>
      <c r="AO13" s="57" t="str">
        <f t="shared" si="10"/>
        <v>-</v>
      </c>
      <c r="AP13" s="62" t="str">
        <f>IF(IF(A3管路!AP13="-","-",IF('A4-2管路(初期設定)'!AP13="-",A3管路!AP13,A3管路!AP13-'A4-2管路(初期設定)'!AP13))=0,"-",IF(A3管路!AP13="-","-",IF('A4-2管路(初期設定)'!AP13="-",A3管路!AP13,A3管路!AP13-'A4-2管路(初期設定)'!AP13)))</f>
        <v>-</v>
      </c>
      <c r="AQ13" s="72" t="str">
        <f>IF(IF(A3管路!AQ13="-","-",IF('A4-2管路(初期設定)'!AQ13="-",A3管路!AQ13,A3管路!AQ13-'A4-2管路(初期設定)'!AQ13))=0,"-",IF(A3管路!AQ13="-","-",IF('A4-2管路(初期設定)'!AQ13="-",A3管路!AQ13,A3管路!AQ13-'A4-2管路(初期設定)'!AQ13)))</f>
        <v>-</v>
      </c>
      <c r="AR13" s="64" t="str">
        <f t="shared" si="11"/>
        <v>-</v>
      </c>
      <c r="AS13" s="62" t="str">
        <f>IF(IF(A3管路!AS13="-","-",IF('A4-2管路(初期設定)'!AS13="-",A3管路!AS13,A3管路!AS13-'A4-2管路(初期設定)'!AS13))=0,"-",IF(A3管路!AS13="-","-",IF('A4-2管路(初期設定)'!AS13="-",A3管路!AS13,A3管路!AS13-'A4-2管路(初期設定)'!AS13)))</f>
        <v>-</v>
      </c>
      <c r="AT13" s="72" t="str">
        <f>IF(IF(A3管路!AT13="-","-",IF('A4-2管路(初期設定)'!AT13="-",A3管路!AT13,A3管路!AT13-'A4-2管路(初期設定)'!AT13))=0,"-",IF(A3管路!AT13="-","-",IF('A4-2管路(初期設定)'!AT13="-",A3管路!AT13,A3管路!AT13-'A4-2管路(初期設定)'!AT13)))</f>
        <v>-</v>
      </c>
      <c r="AU13" s="64" t="str">
        <f t="shared" si="12"/>
        <v>-</v>
      </c>
      <c r="AV13" s="832">
        <f t="shared" si="13"/>
        <v>158.79999999999998</v>
      </c>
      <c r="AW13" s="830"/>
      <c r="AX13" s="853" t="str">
        <f t="shared" si="14"/>
        <v>-</v>
      </c>
      <c r="AY13" s="830"/>
      <c r="AZ13" s="832">
        <f t="shared" si="15"/>
        <v>20.200000000000003</v>
      </c>
      <c r="BA13" s="830"/>
      <c r="BB13" s="830">
        <f t="shared" si="16"/>
        <v>23</v>
      </c>
      <c r="BC13" s="830"/>
      <c r="BD13" s="830">
        <f t="shared" si="17"/>
        <v>115.6</v>
      </c>
      <c r="BE13" s="830"/>
      <c r="BF13" s="830">
        <f t="shared" si="18"/>
        <v>0</v>
      </c>
      <c r="BG13" s="830"/>
      <c r="BH13" s="830">
        <f t="shared" si="19"/>
        <v>0</v>
      </c>
      <c r="BI13" s="831"/>
      <c r="BJ13" s="832">
        <f t="shared" si="20"/>
        <v>43.2</v>
      </c>
      <c r="BK13" s="830"/>
      <c r="BL13" s="830">
        <f t="shared" si="21"/>
        <v>115.6</v>
      </c>
      <c r="BM13" s="833"/>
      <c r="BN13" s="830">
        <f t="shared" si="22"/>
        <v>158.79999999999998</v>
      </c>
      <c r="BO13" s="833"/>
      <c r="BQ13" s="318" t="str">
        <f>IF('A4-2管路(初期設定)'!AW13="","-",'A4-2管路(初期設定)'!AW13)</f>
        <v>ダクタイル鋳鉄管(NS形継手等)</v>
      </c>
      <c r="BR13" s="317">
        <f>IF(BQ13=BR$4,IF('A4-2管路(初期設定)'!AV13="-","-",IF('A4-2管路(初期設定)'!I13="-",'A4-2管路(初期設定)'!AV13,'A4-2管路(初期設定)'!AV13-'A4-2管路(初期設定)'!I13)),"-")</f>
        <v>11</v>
      </c>
      <c r="BS13" s="317" t="str">
        <f>IF(BQ13=BS$4,IF('A4-2管路(初期設定)'!AV13="-","-",IF('A4-2管路(初期設定)'!L13="-",'A4-2管路(初期設定)'!AV13,'A4-2管路(初期設定)'!AV13-'A4-2管路(初期設定)'!L13)),"-")</f>
        <v>-</v>
      </c>
      <c r="BT13" s="317" t="str">
        <f>IF(BQ13=BT$4,IF('A4-2管路(初期設定)'!AV13="-","-",IF('A4-2管路(初期設定)'!O13="-",'A4-2管路(初期設定)'!AV13,'A4-2管路(初期設定)'!AV13-'A4-2管路(初期設定)'!O13)),"-")</f>
        <v>-</v>
      </c>
      <c r="BU13" s="317" t="str">
        <f>IF($BQ13=BU$4,IF('A4-2管路(初期設定)'!$AV13="-","-",IF('A4-2管路(初期設定)'!R13="-",'A4-2管路(初期設定)'!$AV13,'A4-2管路(初期設定)'!$AV13-'A4-2管路(初期設定)'!R13)),"-")</f>
        <v>-</v>
      </c>
      <c r="BV13" s="317" t="str">
        <f>IF($BQ13=BV$4,IF('A4-2管路(初期設定)'!$AV13="-","-",IF('A4-2管路(初期設定)'!W13="-",'A4-2管路(初期設定)'!$AV13,'A4-2管路(初期設定)'!$AV13-SUM('A4-2管路(初期設定)'!S13,'A4-2管路(初期設定)'!T13))),"-")</f>
        <v>-</v>
      </c>
      <c r="BW13" s="317" t="str">
        <f>IF($BQ13=BV$4,IF('A4-2管路(初期設定)'!$AV13="-","-",IF('A4-2管路(初期設定)'!W13="-",'A4-2管路(初期設定)'!$AV13,'A4-2管路(初期設定)'!$AV13-SUM('A4-2管路(初期設定)'!U13,'A4-2管路(初期設定)'!V13))),"-")</f>
        <v>-</v>
      </c>
      <c r="BX13" s="317" t="str">
        <f>IF($BQ13=BX$4,IF('A4-2管路(初期設定)'!$AV13="-","-",IF('A4-2管路(初期設定)'!AF13="-",'A4-2管路(初期設定)'!$AV13,'A4-2管路(初期設定)'!$AV13-'A4-2管路(初期設定)'!AF13)),"-")</f>
        <v>-</v>
      </c>
    </row>
    <row r="14" spans="2:76" ht="13.5" customHeight="1">
      <c r="B14" s="1179"/>
      <c r="C14" s="1070"/>
      <c r="D14" s="1070"/>
      <c r="E14" s="1070"/>
      <c r="F14" s="541">
        <v>350</v>
      </c>
      <c r="G14" s="62" t="str">
        <f>IF(AND('A4-1管路(初期設定)'!$F$8="○",'A4-4,5管路(初期設定)'!$BR14="-"),"-",IF(A3管路!G14="-",BR14,IF(BR14="-",A3管路!G14,A3管路!G14+BR14)))</f>
        <v>-</v>
      </c>
      <c r="H14" s="72" t="str">
        <f>IF(IF(A3管路!H14="-","-",IF('A4-2管路(初期設定)'!H14="-",A3管路!H14,A3管路!H14-'A4-2管路(初期設定)'!H14))=0,"-",IF(A3管路!H14="-","-",IF('A4-2管路(初期設定)'!H14="-",A3管路!H14,A3管路!H14-'A4-2管路(初期設定)'!H14)))</f>
        <v>-</v>
      </c>
      <c r="I14" s="57" t="str">
        <f t="shared" si="0"/>
        <v>-</v>
      </c>
      <c r="J14" s="62" t="str">
        <f>IF(AND('A4-1管路(初期設定)'!$H$8="○",'A4-4,5管路(初期設定)'!$BS14="-"),"-",IF(A3管路!J14="-",BS14,IF(BS14="-",A3管路!J14,A3管路!J14+BS14)))</f>
        <v>-</v>
      </c>
      <c r="K14" s="72" t="str">
        <f>IF(IF(A3管路!K14="-","-",IF('A4-2管路(初期設定)'!K14="-",A3管路!K14,A3管路!K14-'A4-2管路(初期設定)'!K14))=0,"-",IF(A3管路!K14="-","-",IF('A4-2管路(初期設定)'!K14="-",A3管路!K14,A3管路!K14-'A4-2管路(初期設定)'!K14)))</f>
        <v>-</v>
      </c>
      <c r="L14" s="57" t="str">
        <f t="shared" si="1"/>
        <v>-</v>
      </c>
      <c r="M14" s="62" t="str">
        <f>IF(AND('A4-1管路(初期設定)'!$J$8="○",'A4-4,5管路(初期設定)'!$BT14="-"),"-",IF(A3管路!M14="-",BT14,IF(BT14="-",A3管路!M14,A3管路!M14+BT14)))</f>
        <v>-</v>
      </c>
      <c r="N14" s="72" t="str">
        <f>IF(IF(A3管路!N14="-","-",IF('A4-2管路(初期設定)'!N14="-",A3管路!N14,A3管路!N14-'A4-2管路(初期設定)'!N14))=0,"-",IF(A3管路!N14="-","-",IF('A4-2管路(初期設定)'!N14="-",A3管路!N14,A3管路!N14-'A4-2管路(初期設定)'!N14)))</f>
        <v>-</v>
      </c>
      <c r="O14" s="57" t="str">
        <f t="shared" si="2"/>
        <v>-</v>
      </c>
      <c r="P14" s="62" t="str">
        <f>IF(AND('A4-1管路(初期設定)'!$L$8="○",'A4-4,5管路(初期設定)'!$BU14="-"),"-",IF(A3管路!P14="-",BU14,IF(BU14="-",A3管路!P14,A3管路!P14+BU14)))</f>
        <v>-</v>
      </c>
      <c r="Q14" s="72" t="str">
        <f>IF(IF(A3管路!Q14="-","-",IF('A4-2管路(初期設定)'!Q14="-",A3管路!Q14,A3管路!Q14-'A4-2管路(初期設定)'!Q14))=0,"-",IF(A3管路!Q14="-","-",IF('A4-2管路(初期設定)'!Q14="-",A3管路!Q14,A3管路!Q14-'A4-2管路(初期設定)'!Q14)))</f>
        <v>-</v>
      </c>
      <c r="R14" s="57" t="str">
        <f t="shared" si="3"/>
        <v>-</v>
      </c>
      <c r="S14" s="62" t="str">
        <f>IF(AND('A4-1管路(初期設定)'!$N$8="○",'A4-4,5管路(初期設定)'!$BV14="-"),"-",IF(A3管路!S14="-",BV14,IF(BV14="-",A3管路!S14,A3管路!S14+BV14+BW14)))</f>
        <v>-</v>
      </c>
      <c r="T14" s="102" t="str">
        <f>IF(IF(A3管路!T14="-","-",IF('A4-2管路(初期設定)'!T14="-",A3管路!T14,A3管路!T14-'A4-2管路(初期設定)'!T14))=0,"-",IF(A3管路!T14="-","-",IF('A4-2管路(初期設定)'!T14="-",A3管路!T14,A3管路!T14-'A4-2管路(初期設定)'!T14)))</f>
        <v>-</v>
      </c>
      <c r="U14" s="102" t="str">
        <f>IF(AND('A4-1管路(初期設定)'!$P$8="○",'A4-4,5管路(初期設定)'!$BW14="-"),"-",IF(A3管路!U14="-",BW14,IF(BW14="-",A3管路!U14,A3管路!U14)))</f>
        <v>-</v>
      </c>
      <c r="V14" s="72" t="str">
        <f>IF(IF(A3管路!V14="-","-",IF('A4-2管路(初期設定)'!V14="-",A3管路!V14,A3管路!V14-'A4-2管路(初期設定)'!V14))=0,"-",IF(A3管路!V14="-","-",IF('A4-2管路(初期設定)'!V14="-",A3管路!V14,A3管路!V14-'A4-2管路(初期設定)'!V14)))</f>
        <v>-</v>
      </c>
      <c r="W14" s="57" t="str">
        <f t="shared" si="4"/>
        <v>-</v>
      </c>
      <c r="X14" s="62" t="str">
        <f>IF(IF(A3管路!X14="-","-",IF('A4-2管路(初期設定)'!X14="-",A3管路!X14,A3管路!X14-'A4-2管路(初期設定)'!X14))=0,"-",IF(A3管路!X14="-","-",IF('A4-2管路(初期設定)'!X14="-",A3管路!X14,A3管路!X14-'A4-2管路(初期設定)'!X14)))</f>
        <v>-</v>
      </c>
      <c r="Y14" s="72" t="str">
        <f>IF(IF(A3管路!Y14="-","-",IF('A4-2管路(初期設定)'!Y14="-",A3管路!Y14,A3管路!Y14-'A4-2管路(初期設定)'!Y14))=0,"-",IF(A3管路!Y14="-","-",IF('A4-2管路(初期設定)'!Y14="-",A3管路!Y14,A3管路!Y14-'A4-2管路(初期設定)'!Y14)))</f>
        <v>-</v>
      </c>
      <c r="Z14" s="57" t="str">
        <f t="shared" si="5"/>
        <v>-</v>
      </c>
      <c r="AA14" s="62" t="str">
        <f>IF(IF(A3管路!AA14="-","-",IF('A4-2管路(初期設定)'!AA14="-",A3管路!AA14,A3管路!AA14-'A4-2管路(初期設定)'!AA14))=0,"-",IF(A3管路!AA14="-","-",IF('A4-2管路(初期設定)'!AA14="-",A3管路!AA14,A3管路!AA14-'A4-2管路(初期設定)'!AA14)))</f>
        <v>-</v>
      </c>
      <c r="AB14" s="72" t="str">
        <f>IF(IF(A3管路!AB14="-","-",IF('A4-2管路(初期設定)'!AB14="-",A3管路!AB14,A3管路!AB14-'A4-2管路(初期設定)'!AB14))=0,"-",IF(A3管路!AB14="-","-",IF('A4-2管路(初期設定)'!AB14="-",A3管路!AB14,A3管路!AB14-'A4-2管路(初期設定)'!AB14)))</f>
        <v>-</v>
      </c>
      <c r="AC14" s="57" t="str">
        <f t="shared" si="6"/>
        <v>-</v>
      </c>
      <c r="AD14" s="62" t="str">
        <f>IF(AND('A4-1管路(初期設定)'!$V$8="○",'A4-4,5管路(初期設定)'!$BX14="-"),"-",IF(A3管路!AD14="-",BX14,IF(BX14="-",A3管路!AD14,A3管路!AD14+BX14)))</f>
        <v>-</v>
      </c>
      <c r="AE14" s="72" t="str">
        <f>IF(IF(A3管路!AE14="-","-",IF('A4-2管路(初期設定)'!AE14="-",A3管路!AE14,A3管路!AE14-'A4-2管路(初期設定)'!AE14))=0,"-",IF(A3管路!AE14="-","-",IF('A4-2管路(初期設定)'!AE14="-",A3管路!AE14,A3管路!AE14-'A4-2管路(初期設定)'!AE14)))</f>
        <v>-</v>
      </c>
      <c r="AF14" s="57" t="str">
        <f t="shared" si="7"/>
        <v>-</v>
      </c>
      <c r="AG14" s="62" t="str">
        <f>IF(IF(A3管路!AG14="-","-",IF('A4-2管路(初期設定)'!AG14="-",A3管路!AG14,A3管路!AG14-'A4-2管路(初期設定)'!AG14))=0,"-",IF(A3管路!AG14="-","-",IF('A4-2管路(初期設定)'!AG14="-",A3管路!AG14,A3管路!AG14-'A4-2管路(初期設定)'!AG14)))</f>
        <v>-</v>
      </c>
      <c r="AH14" s="72" t="str">
        <f>IF(IF(A3管路!AH14="-","-",IF('A4-2管路(初期設定)'!AH14="-",A3管路!AH14,A3管路!AH14-'A4-2管路(初期設定)'!AH14))=0,"-",IF(A3管路!AH14="-","-",IF('A4-2管路(初期設定)'!AH14="-",A3管路!AH14,A3管路!AH14-'A4-2管路(初期設定)'!AH14)))</f>
        <v>-</v>
      </c>
      <c r="AI14" s="57" t="str">
        <f t="shared" si="8"/>
        <v>-</v>
      </c>
      <c r="AJ14" s="62" t="str">
        <f>IF(IF(A3管路!AJ14="-","-",IF('A4-2管路(初期設定)'!AJ14="-",A3管路!AJ14,A3管路!AJ14-'A4-2管路(初期設定)'!AJ14))=0,"-",IF(A3管路!AJ14="-","-",IF('A4-2管路(初期設定)'!AJ14="-",A3管路!AJ14,A3管路!AJ14-'A4-2管路(初期設定)'!AJ14)))</f>
        <v>-</v>
      </c>
      <c r="AK14" s="72" t="str">
        <f>IF(IF(A3管路!AK14="-","-",IF('A4-2管路(初期設定)'!AK14="-",A3管路!AK14,A3管路!AK14-'A4-2管路(初期設定)'!AK14))=0,"-",IF(A3管路!AK14="-","-",IF('A4-2管路(初期設定)'!AK14="-",A3管路!AK14,A3管路!AK14-'A4-2管路(初期設定)'!AK14)))</f>
        <v>-</v>
      </c>
      <c r="AL14" s="57" t="str">
        <f t="shared" si="9"/>
        <v>-</v>
      </c>
      <c r="AM14" s="62" t="str">
        <f>IF(IF(A3管路!AM14="-","-",IF('A4-2管路(初期設定)'!AM14="-",A3管路!AM14,A3管路!AM14-'A4-2管路(初期設定)'!AM14))=0,"-",IF(A3管路!AM14="-","-",IF('A4-2管路(初期設定)'!AM14="-",A3管路!AM14,A3管路!AM14-'A4-2管路(初期設定)'!AM14)))</f>
        <v>-</v>
      </c>
      <c r="AN14" s="72" t="str">
        <f>IF(IF(A3管路!AN14="-","-",IF('A4-2管路(初期設定)'!AN14="-",A3管路!AN14,A3管路!AN14-'A4-2管路(初期設定)'!AN14))=0,"-",IF(A3管路!AN14="-","-",IF('A4-2管路(初期設定)'!AN14="-",A3管路!AN14,A3管路!AN14-'A4-2管路(初期設定)'!AN14)))</f>
        <v>-</v>
      </c>
      <c r="AO14" s="57" t="str">
        <f t="shared" si="10"/>
        <v>-</v>
      </c>
      <c r="AP14" s="62" t="str">
        <f>IF(IF(A3管路!AP14="-","-",IF('A4-2管路(初期設定)'!AP14="-",A3管路!AP14,A3管路!AP14-'A4-2管路(初期設定)'!AP14))=0,"-",IF(A3管路!AP14="-","-",IF('A4-2管路(初期設定)'!AP14="-",A3管路!AP14,A3管路!AP14-'A4-2管路(初期設定)'!AP14)))</f>
        <v>-</v>
      </c>
      <c r="AQ14" s="72" t="str">
        <f>IF(IF(A3管路!AQ14="-","-",IF('A4-2管路(初期設定)'!AQ14="-",A3管路!AQ14,A3管路!AQ14-'A4-2管路(初期設定)'!AQ14))=0,"-",IF(A3管路!AQ14="-","-",IF('A4-2管路(初期設定)'!AQ14="-",A3管路!AQ14,A3管路!AQ14-'A4-2管路(初期設定)'!AQ14)))</f>
        <v>-</v>
      </c>
      <c r="AR14" s="64" t="str">
        <f t="shared" si="11"/>
        <v>-</v>
      </c>
      <c r="AS14" s="62" t="str">
        <f>IF(IF(A3管路!AS14="-","-",IF('A4-2管路(初期設定)'!AS14="-",A3管路!AS14,A3管路!AS14-'A4-2管路(初期設定)'!AS14))=0,"-",IF(A3管路!AS14="-","-",IF('A4-2管路(初期設定)'!AS14="-",A3管路!AS14,A3管路!AS14-'A4-2管路(初期設定)'!AS14)))</f>
        <v>-</v>
      </c>
      <c r="AT14" s="72" t="str">
        <f>IF(IF(A3管路!AT14="-","-",IF('A4-2管路(初期設定)'!AT14="-",A3管路!AT14,A3管路!AT14-'A4-2管路(初期設定)'!AT14))=0,"-",IF(A3管路!AT14="-","-",IF('A4-2管路(初期設定)'!AT14="-",A3管路!AT14,A3管路!AT14-'A4-2管路(初期設定)'!AT14)))</f>
        <v>-</v>
      </c>
      <c r="AU14" s="64" t="str">
        <f t="shared" si="12"/>
        <v>-</v>
      </c>
      <c r="AV14" s="832" t="str">
        <f t="shared" si="13"/>
        <v>-</v>
      </c>
      <c r="AW14" s="830"/>
      <c r="AX14" s="853" t="str">
        <f t="shared" si="14"/>
        <v>-</v>
      </c>
      <c r="AY14" s="830"/>
      <c r="AZ14" s="832">
        <f t="shared" si="15"/>
        <v>0</v>
      </c>
      <c r="BA14" s="830"/>
      <c r="BB14" s="830">
        <f t="shared" si="16"/>
        <v>0</v>
      </c>
      <c r="BC14" s="830"/>
      <c r="BD14" s="830">
        <f t="shared" si="17"/>
        <v>0</v>
      </c>
      <c r="BE14" s="830"/>
      <c r="BF14" s="830">
        <f t="shared" si="18"/>
        <v>0</v>
      </c>
      <c r="BG14" s="830"/>
      <c r="BH14" s="830">
        <f t="shared" si="19"/>
        <v>0</v>
      </c>
      <c r="BI14" s="831"/>
      <c r="BJ14" s="832">
        <f t="shared" si="20"/>
        <v>0</v>
      </c>
      <c r="BK14" s="830"/>
      <c r="BL14" s="830">
        <f t="shared" si="21"/>
        <v>0</v>
      </c>
      <c r="BM14" s="833"/>
      <c r="BN14" s="830" t="str">
        <f t="shared" si="22"/>
        <v>-</v>
      </c>
      <c r="BO14" s="833"/>
      <c r="BQ14" s="318" t="str">
        <f>IF('A4-2管路(初期設定)'!AW14="","-",'A4-2管路(初期設定)'!AW14)</f>
        <v>ダクタイル鋳鉄管(NS形継手等)</v>
      </c>
      <c r="BR14" s="317" t="str">
        <f>IF(BQ14=BR$4,IF('A4-2管路(初期設定)'!AV14="-","-",IF('A4-2管路(初期設定)'!I14="-",'A4-2管路(初期設定)'!AV14,'A4-2管路(初期設定)'!AV14-'A4-2管路(初期設定)'!I14)),"-")</f>
        <v>-</v>
      </c>
      <c r="BS14" s="317" t="str">
        <f>IF(BQ14=BS$4,IF('A4-2管路(初期設定)'!AV14="-","-",IF('A4-2管路(初期設定)'!L14="-",'A4-2管路(初期設定)'!AV14,'A4-2管路(初期設定)'!AV14-'A4-2管路(初期設定)'!L14)),"-")</f>
        <v>-</v>
      </c>
      <c r="BT14" s="317" t="str">
        <f>IF(BQ14=BT$4,IF('A4-2管路(初期設定)'!AV14="-","-",IF('A4-2管路(初期設定)'!O14="-",'A4-2管路(初期設定)'!AV14,'A4-2管路(初期設定)'!AV14-'A4-2管路(初期設定)'!O14)),"-")</f>
        <v>-</v>
      </c>
      <c r="BU14" s="317" t="str">
        <f>IF($BQ14=BU$4,IF('A4-2管路(初期設定)'!$AV14="-","-",IF('A4-2管路(初期設定)'!R14="-",'A4-2管路(初期設定)'!$AV14,'A4-2管路(初期設定)'!$AV14-'A4-2管路(初期設定)'!R14)),"-")</f>
        <v>-</v>
      </c>
      <c r="BV14" s="317" t="str">
        <f>IF($BQ14=BV$4,IF('A4-2管路(初期設定)'!$AV14="-","-",IF('A4-2管路(初期設定)'!W14="-",'A4-2管路(初期設定)'!$AV14,'A4-2管路(初期設定)'!$AV14-SUM('A4-2管路(初期設定)'!S14,'A4-2管路(初期設定)'!T14))),"-")</f>
        <v>-</v>
      </c>
      <c r="BW14" s="317" t="str">
        <f>IF($BQ14=BV$4,IF('A4-2管路(初期設定)'!$AV14="-","-",IF('A4-2管路(初期設定)'!W14="-",'A4-2管路(初期設定)'!$AV14,'A4-2管路(初期設定)'!$AV14-SUM('A4-2管路(初期設定)'!U14,'A4-2管路(初期設定)'!V14))),"-")</f>
        <v>-</v>
      </c>
      <c r="BX14" s="317" t="str">
        <f>IF($BQ14=BX$4,IF('A4-2管路(初期設定)'!$AV14="-","-",IF('A4-2管路(初期設定)'!AF14="-",'A4-2管路(初期設定)'!$AV14,'A4-2管路(初期設定)'!$AV14-'A4-2管路(初期設定)'!AF14)),"-")</f>
        <v>-</v>
      </c>
    </row>
    <row r="15" spans="2:76" ht="13.5" customHeight="1">
      <c r="B15" s="1179"/>
      <c r="C15" s="1070"/>
      <c r="D15" s="1070"/>
      <c r="E15" s="1070"/>
      <c r="F15" s="541">
        <v>300</v>
      </c>
      <c r="G15" s="62" t="str">
        <f>IF(AND('A4-1管路(初期設定)'!$F$8="○",'A4-4,5管路(初期設定)'!$BR15="-"),"-",IF(A3管路!G15="-",BR15,IF(BR15="-",A3管路!G15,A3管路!G15+BR15)))</f>
        <v>-</v>
      </c>
      <c r="H15" s="72" t="str">
        <f>IF(IF(A3管路!H15="-","-",IF('A4-2管路(初期設定)'!H15="-",A3管路!H15,A3管路!H15-'A4-2管路(初期設定)'!H15))=0,"-",IF(A3管路!H15="-","-",IF('A4-2管路(初期設定)'!H15="-",A3管路!H15,A3管路!H15-'A4-2管路(初期設定)'!H15)))</f>
        <v>-</v>
      </c>
      <c r="I15" s="57" t="str">
        <f t="shared" si="0"/>
        <v>-</v>
      </c>
      <c r="J15" s="62" t="str">
        <f>IF(AND('A4-1管路(初期設定)'!$H$8="○",'A4-4,5管路(初期設定)'!$BS15="-"),"-",IF(A3管路!J15="-",BS15,IF(BS15="-",A3管路!J15,A3管路!J15+BS15)))</f>
        <v>-</v>
      </c>
      <c r="K15" s="72" t="str">
        <f>IF(IF(A3管路!K15="-","-",IF('A4-2管路(初期設定)'!K15="-",A3管路!K15,A3管路!K15-'A4-2管路(初期設定)'!K15))=0,"-",IF(A3管路!K15="-","-",IF('A4-2管路(初期設定)'!K15="-",A3管路!K15,A3管路!K15-'A4-2管路(初期設定)'!K15)))</f>
        <v>-</v>
      </c>
      <c r="L15" s="57" t="str">
        <f t="shared" si="1"/>
        <v>-</v>
      </c>
      <c r="M15" s="62" t="str">
        <f>IF(AND('A4-1管路(初期設定)'!$J$8="○",'A4-4,5管路(初期設定)'!$BT15="-"),"-",IF(A3管路!M15="-",BT15,IF(BT15="-",A3管路!M15,A3管路!M15+BT15)))</f>
        <v>-</v>
      </c>
      <c r="N15" s="72" t="str">
        <f>IF(IF(A3管路!N15="-","-",IF('A4-2管路(初期設定)'!N15="-",A3管路!N15,A3管路!N15-'A4-2管路(初期設定)'!N15))=0,"-",IF(A3管路!N15="-","-",IF('A4-2管路(初期設定)'!N15="-",A3管路!N15,A3管路!N15-'A4-2管路(初期設定)'!N15)))</f>
        <v>-</v>
      </c>
      <c r="O15" s="57" t="str">
        <f t="shared" si="2"/>
        <v>-</v>
      </c>
      <c r="P15" s="62" t="str">
        <f>IF(AND('A4-1管路(初期設定)'!$L$8="○",'A4-4,5管路(初期設定)'!$BU15="-"),"-",IF(A3管路!P15="-",BU15,IF(BU15="-",A3管路!P15,A3管路!P15+BU15)))</f>
        <v>-</v>
      </c>
      <c r="Q15" s="72" t="str">
        <f>IF(IF(A3管路!Q15="-","-",IF('A4-2管路(初期設定)'!Q15="-",A3管路!Q15,A3管路!Q15-'A4-2管路(初期設定)'!Q15))=0,"-",IF(A3管路!Q15="-","-",IF('A4-2管路(初期設定)'!Q15="-",A3管路!Q15,A3管路!Q15-'A4-2管路(初期設定)'!Q15)))</f>
        <v>-</v>
      </c>
      <c r="R15" s="57" t="str">
        <f t="shared" si="3"/>
        <v>-</v>
      </c>
      <c r="S15" s="62" t="str">
        <f>IF(AND('A4-1管路(初期設定)'!$N$8="○",'A4-4,5管路(初期設定)'!$BV15="-"),"-",IF(A3管路!S15="-",BV15,IF(BV15="-",A3管路!S15,A3管路!S15+BV15+BW15)))</f>
        <v>-</v>
      </c>
      <c r="T15" s="102" t="str">
        <f>IF(IF(A3管路!T15="-","-",IF('A4-2管路(初期設定)'!T15="-",A3管路!T15,A3管路!T15-'A4-2管路(初期設定)'!T15))=0,"-",IF(A3管路!T15="-","-",IF('A4-2管路(初期設定)'!T15="-",A3管路!T15,A3管路!T15-'A4-2管路(初期設定)'!T15)))</f>
        <v>-</v>
      </c>
      <c r="U15" s="102" t="str">
        <f>IF(AND('A4-1管路(初期設定)'!$P$8="○",'A4-4,5管路(初期設定)'!$BW15="-"),"-",IF(A3管路!U15="-",BW15,IF(BW15="-",A3管路!U15,A3管路!U15)))</f>
        <v>-</v>
      </c>
      <c r="V15" s="72" t="str">
        <f>IF(IF(A3管路!V15="-","-",IF('A4-2管路(初期設定)'!V15="-",A3管路!V15,A3管路!V15-'A4-2管路(初期設定)'!V15))=0,"-",IF(A3管路!V15="-","-",IF('A4-2管路(初期設定)'!V15="-",A3管路!V15,A3管路!V15-'A4-2管路(初期設定)'!V15)))</f>
        <v>-</v>
      </c>
      <c r="W15" s="57" t="str">
        <f t="shared" si="4"/>
        <v>-</v>
      </c>
      <c r="X15" s="62" t="str">
        <f>IF(IF(A3管路!X15="-","-",IF('A4-2管路(初期設定)'!X15="-",A3管路!X15,A3管路!X15-'A4-2管路(初期設定)'!X15))=0,"-",IF(A3管路!X15="-","-",IF('A4-2管路(初期設定)'!X15="-",A3管路!X15,A3管路!X15-'A4-2管路(初期設定)'!X15)))</f>
        <v>-</v>
      </c>
      <c r="Y15" s="72" t="str">
        <f>IF(IF(A3管路!Y15="-","-",IF('A4-2管路(初期設定)'!Y15="-",A3管路!Y15,A3管路!Y15-'A4-2管路(初期設定)'!Y15))=0,"-",IF(A3管路!Y15="-","-",IF('A4-2管路(初期設定)'!Y15="-",A3管路!Y15,A3管路!Y15-'A4-2管路(初期設定)'!Y15)))</f>
        <v>-</v>
      </c>
      <c r="Z15" s="57" t="str">
        <f t="shared" si="5"/>
        <v>-</v>
      </c>
      <c r="AA15" s="62" t="str">
        <f>IF(IF(A3管路!AA15="-","-",IF('A4-2管路(初期設定)'!AA15="-",A3管路!AA15,A3管路!AA15-'A4-2管路(初期設定)'!AA15))=0,"-",IF(A3管路!AA15="-","-",IF('A4-2管路(初期設定)'!AA15="-",A3管路!AA15,A3管路!AA15-'A4-2管路(初期設定)'!AA15)))</f>
        <v>-</v>
      </c>
      <c r="AB15" s="72" t="str">
        <f>IF(IF(A3管路!AB15="-","-",IF('A4-2管路(初期設定)'!AB15="-",A3管路!AB15,A3管路!AB15-'A4-2管路(初期設定)'!AB15))=0,"-",IF(A3管路!AB15="-","-",IF('A4-2管路(初期設定)'!AB15="-",A3管路!AB15,A3管路!AB15-'A4-2管路(初期設定)'!AB15)))</f>
        <v>-</v>
      </c>
      <c r="AC15" s="57" t="str">
        <f t="shared" si="6"/>
        <v>-</v>
      </c>
      <c r="AD15" s="62" t="str">
        <f>IF(AND('A4-1管路(初期設定)'!$V$8="○",'A4-4,5管路(初期設定)'!$BX15="-"),"-",IF(A3管路!AD15="-",BX15,IF(BX15="-",A3管路!AD15,A3管路!AD15+BX15)))</f>
        <v>-</v>
      </c>
      <c r="AE15" s="72" t="str">
        <f>IF(IF(A3管路!AE15="-","-",IF('A4-2管路(初期設定)'!AE15="-",A3管路!AE15,A3管路!AE15-'A4-2管路(初期設定)'!AE15))=0,"-",IF(A3管路!AE15="-","-",IF('A4-2管路(初期設定)'!AE15="-",A3管路!AE15,A3管路!AE15-'A4-2管路(初期設定)'!AE15)))</f>
        <v>-</v>
      </c>
      <c r="AF15" s="57" t="str">
        <f t="shared" si="7"/>
        <v>-</v>
      </c>
      <c r="AG15" s="62" t="str">
        <f>IF(IF(A3管路!AG15="-","-",IF('A4-2管路(初期設定)'!AG15="-",A3管路!AG15,A3管路!AG15-'A4-2管路(初期設定)'!AG15))=0,"-",IF(A3管路!AG15="-","-",IF('A4-2管路(初期設定)'!AG15="-",A3管路!AG15,A3管路!AG15-'A4-2管路(初期設定)'!AG15)))</f>
        <v>-</v>
      </c>
      <c r="AH15" s="72" t="str">
        <f>IF(IF(A3管路!AH15="-","-",IF('A4-2管路(初期設定)'!AH15="-",A3管路!AH15,A3管路!AH15-'A4-2管路(初期設定)'!AH15))=0,"-",IF(A3管路!AH15="-","-",IF('A4-2管路(初期設定)'!AH15="-",A3管路!AH15,A3管路!AH15-'A4-2管路(初期設定)'!AH15)))</f>
        <v>-</v>
      </c>
      <c r="AI15" s="57" t="str">
        <f t="shared" si="8"/>
        <v>-</v>
      </c>
      <c r="AJ15" s="62" t="str">
        <f>IF(IF(A3管路!AJ15="-","-",IF('A4-2管路(初期設定)'!AJ15="-",A3管路!AJ15,A3管路!AJ15-'A4-2管路(初期設定)'!AJ15))=0,"-",IF(A3管路!AJ15="-","-",IF('A4-2管路(初期設定)'!AJ15="-",A3管路!AJ15,A3管路!AJ15-'A4-2管路(初期設定)'!AJ15)))</f>
        <v>-</v>
      </c>
      <c r="AK15" s="72" t="str">
        <f>IF(IF(A3管路!AK15="-","-",IF('A4-2管路(初期設定)'!AK15="-",A3管路!AK15,A3管路!AK15-'A4-2管路(初期設定)'!AK15))=0,"-",IF(A3管路!AK15="-","-",IF('A4-2管路(初期設定)'!AK15="-",A3管路!AK15,A3管路!AK15-'A4-2管路(初期設定)'!AK15)))</f>
        <v>-</v>
      </c>
      <c r="AL15" s="57" t="str">
        <f t="shared" si="9"/>
        <v>-</v>
      </c>
      <c r="AM15" s="62" t="str">
        <f>IF(IF(A3管路!AM15="-","-",IF('A4-2管路(初期設定)'!AM15="-",A3管路!AM15,A3管路!AM15-'A4-2管路(初期設定)'!AM15))=0,"-",IF(A3管路!AM15="-","-",IF('A4-2管路(初期設定)'!AM15="-",A3管路!AM15,A3管路!AM15-'A4-2管路(初期設定)'!AM15)))</f>
        <v>-</v>
      </c>
      <c r="AN15" s="72" t="str">
        <f>IF(IF(A3管路!AN15="-","-",IF('A4-2管路(初期設定)'!AN15="-",A3管路!AN15,A3管路!AN15-'A4-2管路(初期設定)'!AN15))=0,"-",IF(A3管路!AN15="-","-",IF('A4-2管路(初期設定)'!AN15="-",A3管路!AN15,A3管路!AN15-'A4-2管路(初期設定)'!AN15)))</f>
        <v>-</v>
      </c>
      <c r="AO15" s="57" t="str">
        <f t="shared" si="10"/>
        <v>-</v>
      </c>
      <c r="AP15" s="62" t="str">
        <f>IF(IF(A3管路!AP15="-","-",IF('A4-2管路(初期設定)'!AP15="-",A3管路!AP15,A3管路!AP15-'A4-2管路(初期設定)'!AP15))=0,"-",IF(A3管路!AP15="-","-",IF('A4-2管路(初期設定)'!AP15="-",A3管路!AP15,A3管路!AP15-'A4-2管路(初期設定)'!AP15)))</f>
        <v>-</v>
      </c>
      <c r="AQ15" s="72" t="str">
        <f>IF(IF(A3管路!AQ15="-","-",IF('A4-2管路(初期設定)'!AQ15="-",A3管路!AQ15,A3管路!AQ15-'A4-2管路(初期設定)'!AQ15))=0,"-",IF(A3管路!AQ15="-","-",IF('A4-2管路(初期設定)'!AQ15="-",A3管路!AQ15,A3管路!AQ15-'A4-2管路(初期設定)'!AQ15)))</f>
        <v>-</v>
      </c>
      <c r="AR15" s="64" t="str">
        <f t="shared" si="11"/>
        <v>-</v>
      </c>
      <c r="AS15" s="62" t="str">
        <f>IF(IF(A3管路!AS15="-","-",IF('A4-2管路(初期設定)'!AS15="-",A3管路!AS15,A3管路!AS15-'A4-2管路(初期設定)'!AS15))=0,"-",IF(A3管路!AS15="-","-",IF('A4-2管路(初期設定)'!AS15="-",A3管路!AS15,A3管路!AS15-'A4-2管路(初期設定)'!AS15)))</f>
        <v>-</v>
      </c>
      <c r="AT15" s="72" t="str">
        <f>IF(IF(A3管路!AT15="-","-",IF('A4-2管路(初期設定)'!AT15="-",A3管路!AT15,A3管路!AT15-'A4-2管路(初期設定)'!AT15))=0,"-",IF(A3管路!AT15="-","-",IF('A4-2管路(初期設定)'!AT15="-",A3管路!AT15,A3管路!AT15-'A4-2管路(初期設定)'!AT15)))</f>
        <v>-</v>
      </c>
      <c r="AU15" s="64" t="str">
        <f t="shared" si="12"/>
        <v>-</v>
      </c>
      <c r="AV15" s="832" t="str">
        <f t="shared" si="13"/>
        <v>-</v>
      </c>
      <c r="AW15" s="830"/>
      <c r="AX15" s="853" t="str">
        <f t="shared" si="14"/>
        <v>-</v>
      </c>
      <c r="AY15" s="830"/>
      <c r="AZ15" s="832">
        <f t="shared" si="15"/>
        <v>0</v>
      </c>
      <c r="BA15" s="830"/>
      <c r="BB15" s="830">
        <f t="shared" si="16"/>
        <v>0</v>
      </c>
      <c r="BC15" s="830"/>
      <c r="BD15" s="830">
        <f t="shared" si="17"/>
        <v>0</v>
      </c>
      <c r="BE15" s="830"/>
      <c r="BF15" s="830">
        <f t="shared" si="18"/>
        <v>0</v>
      </c>
      <c r="BG15" s="830"/>
      <c r="BH15" s="830">
        <f t="shared" si="19"/>
        <v>0</v>
      </c>
      <c r="BI15" s="831"/>
      <c r="BJ15" s="832">
        <f t="shared" si="20"/>
        <v>0</v>
      </c>
      <c r="BK15" s="830"/>
      <c r="BL15" s="830">
        <f t="shared" si="21"/>
        <v>0</v>
      </c>
      <c r="BM15" s="833"/>
      <c r="BN15" s="830" t="str">
        <f t="shared" si="22"/>
        <v>-</v>
      </c>
      <c r="BO15" s="833"/>
      <c r="BQ15" s="318" t="str">
        <f>IF('A4-2管路(初期設定)'!AW15="","-",'A4-2管路(初期設定)'!AW15)</f>
        <v>ダクタイル鋳鉄管(NS形継手等)</v>
      </c>
      <c r="BR15" s="317" t="str">
        <f>IF(BQ15=BR$4,IF('A4-2管路(初期設定)'!AV15="-","-",IF('A4-2管路(初期設定)'!I15="-",'A4-2管路(初期設定)'!AV15,'A4-2管路(初期設定)'!AV15-'A4-2管路(初期設定)'!I15)),"-")</f>
        <v>-</v>
      </c>
      <c r="BS15" s="317" t="str">
        <f>IF(BQ15=BS$4,IF('A4-2管路(初期設定)'!AV15="-","-",IF('A4-2管路(初期設定)'!L15="-",'A4-2管路(初期設定)'!AV15,'A4-2管路(初期設定)'!AV15-'A4-2管路(初期設定)'!L15)),"-")</f>
        <v>-</v>
      </c>
      <c r="BT15" s="317" t="str">
        <f>IF(BQ15=BT$4,IF('A4-2管路(初期設定)'!AV15="-","-",IF('A4-2管路(初期設定)'!O15="-",'A4-2管路(初期設定)'!AV15,'A4-2管路(初期設定)'!AV15-'A4-2管路(初期設定)'!O15)),"-")</f>
        <v>-</v>
      </c>
      <c r="BU15" s="317" t="str">
        <f>IF($BQ15=BU$4,IF('A4-2管路(初期設定)'!$AV15="-","-",IF('A4-2管路(初期設定)'!R15="-",'A4-2管路(初期設定)'!$AV15,'A4-2管路(初期設定)'!$AV15-'A4-2管路(初期設定)'!R15)),"-")</f>
        <v>-</v>
      </c>
      <c r="BV15" s="317" t="str">
        <f>IF($BQ15=BV$4,IF('A4-2管路(初期設定)'!$AV15="-","-",IF('A4-2管路(初期設定)'!W15="-",'A4-2管路(初期設定)'!$AV15,'A4-2管路(初期設定)'!$AV15-SUM('A4-2管路(初期設定)'!S15,'A4-2管路(初期設定)'!T15))),"-")</f>
        <v>-</v>
      </c>
      <c r="BW15" s="317" t="str">
        <f>IF($BQ15=BV$4,IF('A4-2管路(初期設定)'!$AV15="-","-",IF('A4-2管路(初期設定)'!W15="-",'A4-2管路(初期設定)'!$AV15,'A4-2管路(初期設定)'!$AV15-SUM('A4-2管路(初期設定)'!U15,'A4-2管路(初期設定)'!V15))),"-")</f>
        <v>-</v>
      </c>
      <c r="BX15" s="317" t="str">
        <f>IF($BQ15=BX$4,IF('A4-2管路(初期設定)'!$AV15="-","-",IF('A4-2管路(初期設定)'!AF15="-",'A4-2管路(初期設定)'!$AV15,'A4-2管路(初期設定)'!$AV15-'A4-2管路(初期設定)'!AF15)),"-")</f>
        <v>-</v>
      </c>
    </row>
    <row r="16" spans="2:76" ht="13.5" customHeight="1">
      <c r="B16" s="1179"/>
      <c r="C16" s="1070"/>
      <c r="D16" s="1070"/>
      <c r="E16" s="1070"/>
      <c r="F16" s="541">
        <v>250</v>
      </c>
      <c r="G16" s="62" t="str">
        <f>IF(AND('A4-1管路(初期設定)'!$F$8="○",'A4-4,5管路(初期設定)'!$BR16="-"),"-",IF(A3管路!G16="-",BR16,IF(BR16="-",A3管路!G16,A3管路!G16+BR16)))</f>
        <v>-</v>
      </c>
      <c r="H16" s="72" t="str">
        <f>IF(IF(A3管路!H16="-","-",IF('A4-2管路(初期設定)'!H16="-",A3管路!H16,A3管路!H16-'A4-2管路(初期設定)'!H16))=0,"-",IF(A3管路!H16="-","-",IF('A4-2管路(初期設定)'!H16="-",A3管路!H16,A3管路!H16-'A4-2管路(初期設定)'!H16)))</f>
        <v>-</v>
      </c>
      <c r="I16" s="57" t="str">
        <f t="shared" si="0"/>
        <v>-</v>
      </c>
      <c r="J16" s="62" t="str">
        <f>IF(AND('A4-1管路(初期設定)'!$H$8="○",'A4-4,5管路(初期設定)'!$BS16="-"),"-",IF(A3管路!J16="-",BS16,IF(BS16="-",A3管路!J16,A3管路!J16+BS16)))</f>
        <v>-</v>
      </c>
      <c r="K16" s="72" t="str">
        <f>IF(IF(A3管路!K16="-","-",IF('A4-2管路(初期設定)'!K16="-",A3管路!K16,A3管路!K16-'A4-2管路(初期設定)'!K16))=0,"-",IF(A3管路!K16="-","-",IF('A4-2管路(初期設定)'!K16="-",A3管路!K16,A3管路!K16-'A4-2管路(初期設定)'!K16)))</f>
        <v>-</v>
      </c>
      <c r="L16" s="57" t="str">
        <f t="shared" si="1"/>
        <v>-</v>
      </c>
      <c r="M16" s="62" t="str">
        <f>IF(AND('A4-1管路(初期設定)'!$J$8="○",'A4-4,5管路(初期設定)'!$BT16="-"),"-",IF(A3管路!M16="-",BT16,IF(BT16="-",A3管路!M16,A3管路!M16+BT16)))</f>
        <v>-</v>
      </c>
      <c r="N16" s="72" t="str">
        <f>IF(IF(A3管路!N16="-","-",IF('A4-2管路(初期設定)'!N16="-",A3管路!N16,A3管路!N16-'A4-2管路(初期設定)'!N16))=0,"-",IF(A3管路!N16="-","-",IF('A4-2管路(初期設定)'!N16="-",A3管路!N16,A3管路!N16-'A4-2管路(初期設定)'!N16)))</f>
        <v>-</v>
      </c>
      <c r="O16" s="57" t="str">
        <f t="shared" si="2"/>
        <v>-</v>
      </c>
      <c r="P16" s="62" t="str">
        <f>IF(AND('A4-1管路(初期設定)'!$L$8="○",'A4-4,5管路(初期設定)'!$BU16="-"),"-",IF(A3管路!P16="-",BU16,IF(BU16="-",A3管路!P16,A3管路!P16+BU16)))</f>
        <v>-</v>
      </c>
      <c r="Q16" s="72" t="str">
        <f>IF(IF(A3管路!Q16="-","-",IF('A4-2管路(初期設定)'!Q16="-",A3管路!Q16,A3管路!Q16-'A4-2管路(初期設定)'!Q16))=0,"-",IF(A3管路!Q16="-","-",IF('A4-2管路(初期設定)'!Q16="-",A3管路!Q16,A3管路!Q16-'A4-2管路(初期設定)'!Q16)))</f>
        <v>-</v>
      </c>
      <c r="R16" s="57" t="str">
        <f t="shared" si="3"/>
        <v>-</v>
      </c>
      <c r="S16" s="62" t="str">
        <f>IF(AND('A4-1管路(初期設定)'!$N$8="○",'A4-4,5管路(初期設定)'!$BV16="-"),"-",IF(A3管路!S16="-",BV16,IF(BV16="-",A3管路!S16,A3管路!S16+BV16+BW16)))</f>
        <v>-</v>
      </c>
      <c r="T16" s="102" t="str">
        <f>IF(IF(A3管路!T16="-","-",IF('A4-2管路(初期設定)'!T16="-",A3管路!T16,A3管路!T16-'A4-2管路(初期設定)'!T16))=0,"-",IF(A3管路!T16="-","-",IF('A4-2管路(初期設定)'!T16="-",A3管路!T16,A3管路!T16-'A4-2管路(初期設定)'!T16)))</f>
        <v>-</v>
      </c>
      <c r="U16" s="102" t="str">
        <f>IF(AND('A4-1管路(初期設定)'!$P$8="○",'A4-4,5管路(初期設定)'!$BW16="-"),"-",IF(A3管路!U16="-",BW16,IF(BW16="-",A3管路!U16,A3管路!U16)))</f>
        <v>-</v>
      </c>
      <c r="V16" s="72" t="str">
        <f>IF(IF(A3管路!V16="-","-",IF('A4-2管路(初期設定)'!V16="-",A3管路!V16,A3管路!V16-'A4-2管路(初期設定)'!V16))=0,"-",IF(A3管路!V16="-","-",IF('A4-2管路(初期設定)'!V16="-",A3管路!V16,A3管路!V16-'A4-2管路(初期設定)'!V16)))</f>
        <v>-</v>
      </c>
      <c r="W16" s="57" t="str">
        <f t="shared" si="4"/>
        <v>-</v>
      </c>
      <c r="X16" s="62" t="str">
        <f>IF(IF(A3管路!X16="-","-",IF('A4-2管路(初期設定)'!X16="-",A3管路!X16,A3管路!X16-'A4-2管路(初期設定)'!X16))=0,"-",IF(A3管路!X16="-","-",IF('A4-2管路(初期設定)'!X16="-",A3管路!X16,A3管路!X16-'A4-2管路(初期設定)'!X16)))</f>
        <v>-</v>
      </c>
      <c r="Y16" s="72" t="str">
        <f>IF(IF(A3管路!Y16="-","-",IF('A4-2管路(初期設定)'!Y16="-",A3管路!Y16,A3管路!Y16-'A4-2管路(初期設定)'!Y16))=0,"-",IF(A3管路!Y16="-","-",IF('A4-2管路(初期設定)'!Y16="-",A3管路!Y16,A3管路!Y16-'A4-2管路(初期設定)'!Y16)))</f>
        <v>-</v>
      </c>
      <c r="Z16" s="57" t="str">
        <f t="shared" si="5"/>
        <v>-</v>
      </c>
      <c r="AA16" s="62" t="str">
        <f>IF(IF(A3管路!AA16="-","-",IF('A4-2管路(初期設定)'!AA16="-",A3管路!AA16,A3管路!AA16-'A4-2管路(初期設定)'!AA16))=0,"-",IF(A3管路!AA16="-","-",IF('A4-2管路(初期設定)'!AA16="-",A3管路!AA16,A3管路!AA16-'A4-2管路(初期設定)'!AA16)))</f>
        <v>-</v>
      </c>
      <c r="AB16" s="72" t="str">
        <f>IF(IF(A3管路!AB16="-","-",IF('A4-2管路(初期設定)'!AB16="-",A3管路!AB16,A3管路!AB16-'A4-2管路(初期設定)'!AB16))=0,"-",IF(A3管路!AB16="-","-",IF('A4-2管路(初期設定)'!AB16="-",A3管路!AB16,A3管路!AB16-'A4-2管路(初期設定)'!AB16)))</f>
        <v>-</v>
      </c>
      <c r="AC16" s="57" t="str">
        <f t="shared" si="6"/>
        <v>-</v>
      </c>
      <c r="AD16" s="62" t="str">
        <f>IF(AND('A4-1管路(初期設定)'!$V$8="○",'A4-4,5管路(初期設定)'!$BX16="-"),"-",IF(A3管路!AD16="-",BX16,IF(BX16="-",A3管路!AD16,A3管路!AD16+BX16)))</f>
        <v>-</v>
      </c>
      <c r="AE16" s="72" t="str">
        <f>IF(IF(A3管路!AE16="-","-",IF('A4-2管路(初期設定)'!AE16="-",A3管路!AE16,A3管路!AE16-'A4-2管路(初期設定)'!AE16))=0,"-",IF(A3管路!AE16="-","-",IF('A4-2管路(初期設定)'!AE16="-",A3管路!AE16,A3管路!AE16-'A4-2管路(初期設定)'!AE16)))</f>
        <v>-</v>
      </c>
      <c r="AF16" s="57" t="str">
        <f t="shared" si="7"/>
        <v>-</v>
      </c>
      <c r="AG16" s="62" t="str">
        <f>IF(IF(A3管路!AG16="-","-",IF('A4-2管路(初期設定)'!AG16="-",A3管路!AG16,A3管路!AG16-'A4-2管路(初期設定)'!AG16))=0,"-",IF(A3管路!AG16="-","-",IF('A4-2管路(初期設定)'!AG16="-",A3管路!AG16,A3管路!AG16-'A4-2管路(初期設定)'!AG16)))</f>
        <v>-</v>
      </c>
      <c r="AH16" s="72" t="str">
        <f>IF(IF(A3管路!AH16="-","-",IF('A4-2管路(初期設定)'!AH16="-",A3管路!AH16,A3管路!AH16-'A4-2管路(初期設定)'!AH16))=0,"-",IF(A3管路!AH16="-","-",IF('A4-2管路(初期設定)'!AH16="-",A3管路!AH16,A3管路!AH16-'A4-2管路(初期設定)'!AH16)))</f>
        <v>-</v>
      </c>
      <c r="AI16" s="57" t="str">
        <f t="shared" si="8"/>
        <v>-</v>
      </c>
      <c r="AJ16" s="62" t="str">
        <f>IF(IF(A3管路!AJ16="-","-",IF('A4-2管路(初期設定)'!AJ16="-",A3管路!AJ16,A3管路!AJ16-'A4-2管路(初期設定)'!AJ16))=0,"-",IF(A3管路!AJ16="-","-",IF('A4-2管路(初期設定)'!AJ16="-",A3管路!AJ16,A3管路!AJ16-'A4-2管路(初期設定)'!AJ16)))</f>
        <v>-</v>
      </c>
      <c r="AK16" s="72" t="str">
        <f>IF(IF(A3管路!AK16="-","-",IF('A4-2管路(初期設定)'!AK16="-",A3管路!AK16,A3管路!AK16-'A4-2管路(初期設定)'!AK16))=0,"-",IF(A3管路!AK16="-","-",IF('A4-2管路(初期設定)'!AK16="-",A3管路!AK16,A3管路!AK16-'A4-2管路(初期設定)'!AK16)))</f>
        <v>-</v>
      </c>
      <c r="AL16" s="57" t="str">
        <f t="shared" si="9"/>
        <v>-</v>
      </c>
      <c r="AM16" s="62" t="str">
        <f>IF(IF(A3管路!AM16="-","-",IF('A4-2管路(初期設定)'!AM16="-",A3管路!AM16,A3管路!AM16-'A4-2管路(初期設定)'!AM16))=0,"-",IF(A3管路!AM16="-","-",IF('A4-2管路(初期設定)'!AM16="-",A3管路!AM16,A3管路!AM16-'A4-2管路(初期設定)'!AM16)))</f>
        <v>-</v>
      </c>
      <c r="AN16" s="72" t="str">
        <f>IF(IF(A3管路!AN16="-","-",IF('A4-2管路(初期設定)'!AN16="-",A3管路!AN16,A3管路!AN16-'A4-2管路(初期設定)'!AN16))=0,"-",IF(A3管路!AN16="-","-",IF('A4-2管路(初期設定)'!AN16="-",A3管路!AN16,A3管路!AN16-'A4-2管路(初期設定)'!AN16)))</f>
        <v>-</v>
      </c>
      <c r="AO16" s="57" t="str">
        <f t="shared" si="10"/>
        <v>-</v>
      </c>
      <c r="AP16" s="62" t="str">
        <f>IF(IF(A3管路!AP16="-","-",IF('A4-2管路(初期設定)'!AP16="-",A3管路!AP16,A3管路!AP16-'A4-2管路(初期設定)'!AP16))=0,"-",IF(A3管路!AP16="-","-",IF('A4-2管路(初期設定)'!AP16="-",A3管路!AP16,A3管路!AP16-'A4-2管路(初期設定)'!AP16)))</f>
        <v>-</v>
      </c>
      <c r="AQ16" s="72" t="str">
        <f>IF(IF(A3管路!AQ16="-","-",IF('A4-2管路(初期設定)'!AQ16="-",A3管路!AQ16,A3管路!AQ16-'A4-2管路(初期設定)'!AQ16))=0,"-",IF(A3管路!AQ16="-","-",IF('A4-2管路(初期設定)'!AQ16="-",A3管路!AQ16,A3管路!AQ16-'A4-2管路(初期設定)'!AQ16)))</f>
        <v>-</v>
      </c>
      <c r="AR16" s="64" t="str">
        <f t="shared" si="11"/>
        <v>-</v>
      </c>
      <c r="AS16" s="62" t="str">
        <f>IF(IF(A3管路!AS16="-","-",IF('A4-2管路(初期設定)'!AS16="-",A3管路!AS16,A3管路!AS16-'A4-2管路(初期設定)'!AS16))=0,"-",IF(A3管路!AS16="-","-",IF('A4-2管路(初期設定)'!AS16="-",A3管路!AS16,A3管路!AS16-'A4-2管路(初期設定)'!AS16)))</f>
        <v>-</v>
      </c>
      <c r="AT16" s="72" t="str">
        <f>IF(IF(A3管路!AT16="-","-",IF('A4-2管路(初期設定)'!AT16="-",A3管路!AT16,A3管路!AT16-'A4-2管路(初期設定)'!AT16))=0,"-",IF(A3管路!AT16="-","-",IF('A4-2管路(初期設定)'!AT16="-",A3管路!AT16,A3管路!AT16-'A4-2管路(初期設定)'!AT16)))</f>
        <v>-</v>
      </c>
      <c r="AU16" s="64" t="str">
        <f t="shared" si="12"/>
        <v>-</v>
      </c>
      <c r="AV16" s="832" t="str">
        <f t="shared" si="13"/>
        <v>-</v>
      </c>
      <c r="AW16" s="830"/>
      <c r="AX16" s="853" t="str">
        <f t="shared" si="14"/>
        <v>-</v>
      </c>
      <c r="AY16" s="830"/>
      <c r="AZ16" s="832">
        <f t="shared" si="15"/>
        <v>0</v>
      </c>
      <c r="BA16" s="830"/>
      <c r="BB16" s="830">
        <f t="shared" si="16"/>
        <v>0</v>
      </c>
      <c r="BC16" s="830"/>
      <c r="BD16" s="830">
        <f t="shared" si="17"/>
        <v>0</v>
      </c>
      <c r="BE16" s="830"/>
      <c r="BF16" s="830">
        <f t="shared" si="18"/>
        <v>0</v>
      </c>
      <c r="BG16" s="830"/>
      <c r="BH16" s="830">
        <f t="shared" si="19"/>
        <v>0</v>
      </c>
      <c r="BI16" s="831"/>
      <c r="BJ16" s="832">
        <f t="shared" si="20"/>
        <v>0</v>
      </c>
      <c r="BK16" s="830"/>
      <c r="BL16" s="830">
        <f t="shared" si="21"/>
        <v>0</v>
      </c>
      <c r="BM16" s="833"/>
      <c r="BN16" s="830" t="str">
        <f t="shared" si="22"/>
        <v>-</v>
      </c>
      <c r="BO16" s="833"/>
      <c r="BQ16" s="318" t="str">
        <f>IF('A4-2管路(初期設定)'!AW16="","-",'A4-2管路(初期設定)'!AW16)</f>
        <v>ダクタイル鋳鉄管(NS形継手等)</v>
      </c>
      <c r="BR16" s="317" t="str">
        <f>IF(BQ16=BR$4,IF('A4-2管路(初期設定)'!AV16="-","-",IF('A4-2管路(初期設定)'!I16="-",'A4-2管路(初期設定)'!AV16,'A4-2管路(初期設定)'!AV16-'A4-2管路(初期設定)'!I16)),"-")</f>
        <v>-</v>
      </c>
      <c r="BS16" s="317" t="str">
        <f>IF(BQ16=BS$4,IF('A4-2管路(初期設定)'!AV16="-","-",IF('A4-2管路(初期設定)'!L16="-",'A4-2管路(初期設定)'!AV16,'A4-2管路(初期設定)'!AV16-'A4-2管路(初期設定)'!L16)),"-")</f>
        <v>-</v>
      </c>
      <c r="BT16" s="317" t="str">
        <f>IF(BQ16=BT$4,IF('A4-2管路(初期設定)'!AV16="-","-",IF('A4-2管路(初期設定)'!O16="-",'A4-2管路(初期設定)'!AV16,'A4-2管路(初期設定)'!AV16-'A4-2管路(初期設定)'!O16)),"-")</f>
        <v>-</v>
      </c>
      <c r="BU16" s="317" t="str">
        <f>IF($BQ16=BU$4,IF('A4-2管路(初期設定)'!$AV16="-","-",IF('A4-2管路(初期設定)'!R16="-",'A4-2管路(初期設定)'!$AV16,'A4-2管路(初期設定)'!$AV16-'A4-2管路(初期設定)'!R16)),"-")</f>
        <v>-</v>
      </c>
      <c r="BV16" s="317" t="str">
        <f>IF($BQ16=BV$4,IF('A4-2管路(初期設定)'!$AV16="-","-",IF('A4-2管路(初期設定)'!W16="-",'A4-2管路(初期設定)'!$AV16,'A4-2管路(初期設定)'!$AV16-SUM('A4-2管路(初期設定)'!S16,'A4-2管路(初期設定)'!T16))),"-")</f>
        <v>-</v>
      </c>
      <c r="BW16" s="317" t="str">
        <f>IF($BQ16=BV$4,IF('A4-2管路(初期設定)'!$AV16="-","-",IF('A4-2管路(初期設定)'!W16="-",'A4-2管路(初期設定)'!$AV16,'A4-2管路(初期設定)'!$AV16-SUM('A4-2管路(初期設定)'!U16,'A4-2管路(初期設定)'!V16))),"-")</f>
        <v>-</v>
      </c>
      <c r="BX16" s="317" t="str">
        <f>IF($BQ16=BX$4,IF('A4-2管路(初期設定)'!$AV16="-","-",IF('A4-2管路(初期設定)'!AF16="-",'A4-2管路(初期設定)'!$AV16,'A4-2管路(初期設定)'!$AV16-'A4-2管路(初期設定)'!AF16)),"-")</f>
        <v>-</v>
      </c>
    </row>
    <row r="17" spans="2:76" ht="13.5" customHeight="1">
      <c r="B17" s="1179"/>
      <c r="C17" s="1070"/>
      <c r="D17" s="1070"/>
      <c r="E17" s="1070"/>
      <c r="F17" s="541">
        <v>200</v>
      </c>
      <c r="G17" s="62" t="str">
        <f>IF(AND('A4-1管路(初期設定)'!$F$8="○",'A4-4,5管路(初期設定)'!$BR17="-"),"-",IF(A3管路!G17="-",BR17,IF(BR17="-",A3管路!G17,A3管路!G17+BR17)))</f>
        <v>-</v>
      </c>
      <c r="H17" s="72" t="str">
        <f>IF(IF(A3管路!H17="-","-",IF('A4-2管路(初期設定)'!H17="-",A3管路!H17,A3管路!H17-'A4-2管路(初期設定)'!H17))=0,"-",IF(A3管路!H17="-","-",IF('A4-2管路(初期設定)'!H17="-",A3管路!H17,A3管路!H17-'A4-2管路(初期設定)'!H17)))</f>
        <v>-</v>
      </c>
      <c r="I17" s="57" t="str">
        <f t="shared" si="0"/>
        <v>-</v>
      </c>
      <c r="J17" s="62" t="str">
        <f>IF(AND('A4-1管路(初期設定)'!$H$8="○",'A4-4,5管路(初期設定)'!$BS17="-"),"-",IF(A3管路!J17="-",BS17,IF(BS17="-",A3管路!J17,A3管路!J17+BS17)))</f>
        <v>-</v>
      </c>
      <c r="K17" s="72" t="str">
        <f>IF(IF(A3管路!K17="-","-",IF('A4-2管路(初期設定)'!K17="-",A3管路!K17,A3管路!K17-'A4-2管路(初期設定)'!K17))=0,"-",IF(A3管路!K17="-","-",IF('A4-2管路(初期設定)'!K17="-",A3管路!K17,A3管路!K17-'A4-2管路(初期設定)'!K17)))</f>
        <v>-</v>
      </c>
      <c r="L17" s="57" t="str">
        <f t="shared" si="1"/>
        <v>-</v>
      </c>
      <c r="M17" s="62" t="str">
        <f>IF(AND('A4-1管路(初期設定)'!$J$8="○",'A4-4,5管路(初期設定)'!$BT17="-"),"-",IF(A3管路!M17="-",BT17,IF(BT17="-",A3管路!M17,A3管路!M17+BT17)))</f>
        <v>-</v>
      </c>
      <c r="N17" s="72" t="str">
        <f>IF(IF(A3管路!N17="-","-",IF('A4-2管路(初期設定)'!N17="-",A3管路!N17,A3管路!N17-'A4-2管路(初期設定)'!N17))=0,"-",IF(A3管路!N17="-","-",IF('A4-2管路(初期設定)'!N17="-",A3管路!N17,A3管路!N17-'A4-2管路(初期設定)'!N17)))</f>
        <v>-</v>
      </c>
      <c r="O17" s="57" t="str">
        <f t="shared" si="2"/>
        <v>-</v>
      </c>
      <c r="P17" s="62" t="str">
        <f>IF(AND('A4-1管路(初期設定)'!$L$8="○",'A4-4,5管路(初期設定)'!$BU17="-"),"-",IF(A3管路!P17="-",BU17,IF(BU17="-",A3管路!P17,A3管路!P17+BU17)))</f>
        <v>-</v>
      </c>
      <c r="Q17" s="72" t="str">
        <f>IF(IF(A3管路!Q17="-","-",IF('A4-2管路(初期設定)'!Q17="-",A3管路!Q17,A3管路!Q17-'A4-2管路(初期設定)'!Q17))=0,"-",IF(A3管路!Q17="-","-",IF('A4-2管路(初期設定)'!Q17="-",A3管路!Q17,A3管路!Q17-'A4-2管路(初期設定)'!Q17)))</f>
        <v>-</v>
      </c>
      <c r="R17" s="57" t="str">
        <f t="shared" si="3"/>
        <v>-</v>
      </c>
      <c r="S17" s="62" t="str">
        <f>IF(AND('A4-1管路(初期設定)'!$N$8="○",'A4-4,5管路(初期設定)'!$BV17="-"),"-",IF(A3管路!S17="-",BV17,IF(BV17="-",A3管路!S17,A3管路!S17+BV17+BW17)))</f>
        <v>-</v>
      </c>
      <c r="T17" s="102" t="str">
        <f>IF(IF(A3管路!T17="-","-",IF('A4-2管路(初期設定)'!T17="-",A3管路!T17,A3管路!T17-'A4-2管路(初期設定)'!T17))=0,"-",IF(A3管路!T17="-","-",IF('A4-2管路(初期設定)'!T17="-",A3管路!T17,A3管路!T17-'A4-2管路(初期設定)'!T17)))</f>
        <v>-</v>
      </c>
      <c r="U17" s="102" t="str">
        <f>IF(AND('A4-1管路(初期設定)'!$P$8="○",'A4-4,5管路(初期設定)'!$BW17="-"),"-",IF(A3管路!U17="-",BW17,IF(BW17="-",A3管路!U17,A3管路!U17)))</f>
        <v>-</v>
      </c>
      <c r="V17" s="72" t="str">
        <f>IF(IF(A3管路!V17="-","-",IF('A4-2管路(初期設定)'!V17="-",A3管路!V17,A3管路!V17-'A4-2管路(初期設定)'!V17))=0,"-",IF(A3管路!V17="-","-",IF('A4-2管路(初期設定)'!V17="-",A3管路!V17,A3管路!V17-'A4-2管路(初期設定)'!V17)))</f>
        <v>-</v>
      </c>
      <c r="W17" s="57" t="str">
        <f t="shared" si="4"/>
        <v>-</v>
      </c>
      <c r="X17" s="62">
        <f>IF(IF(A3管路!X17="-","-",IF('A4-2管路(初期設定)'!X17="-",A3管路!X17,A3管路!X17-'A4-2管路(初期設定)'!X17))=0,"-",IF(A3管路!X17="-","-",IF('A4-2管路(初期設定)'!X17="-",A3管路!X17,A3管路!X17-'A4-2管路(初期設定)'!X17)))</f>
        <v>3.1</v>
      </c>
      <c r="Y17" s="72" t="str">
        <f>IF(IF(A3管路!Y17="-","-",IF('A4-2管路(初期設定)'!Y17="-",A3管路!Y17,A3管路!Y17-'A4-2管路(初期設定)'!Y17))=0,"-",IF(A3管路!Y17="-","-",IF('A4-2管路(初期設定)'!Y17="-",A3管路!Y17,A3管路!Y17-'A4-2管路(初期設定)'!Y17)))</f>
        <v>-</v>
      </c>
      <c r="Z17" s="57">
        <f t="shared" si="5"/>
        <v>3.1</v>
      </c>
      <c r="AA17" s="62" t="str">
        <f>IF(IF(A3管路!AA17="-","-",IF('A4-2管路(初期設定)'!AA17="-",A3管路!AA17,A3管路!AA17-'A4-2管路(初期設定)'!AA17))=0,"-",IF(A3管路!AA17="-","-",IF('A4-2管路(初期設定)'!AA17="-",A3管路!AA17,A3管路!AA17-'A4-2管路(初期設定)'!AA17)))</f>
        <v>-</v>
      </c>
      <c r="AB17" s="72" t="str">
        <f>IF(IF(A3管路!AB17="-","-",IF('A4-2管路(初期設定)'!AB17="-",A3管路!AB17,A3管路!AB17-'A4-2管路(初期設定)'!AB17))=0,"-",IF(A3管路!AB17="-","-",IF('A4-2管路(初期設定)'!AB17="-",A3管路!AB17,A3管路!AB17-'A4-2管路(初期設定)'!AB17)))</f>
        <v>-</v>
      </c>
      <c r="AC17" s="57" t="str">
        <f t="shared" si="6"/>
        <v>-</v>
      </c>
      <c r="AD17" s="62" t="str">
        <f>IF(AND('A4-1管路(初期設定)'!$V$8="○",'A4-4,5管路(初期設定)'!$BX17="-"),"-",IF(A3管路!AD17="-",BX17,IF(BX17="-",A3管路!AD17,A3管路!AD17+BX17)))</f>
        <v>-</v>
      </c>
      <c r="AE17" s="72" t="str">
        <f>IF(IF(A3管路!AE17="-","-",IF('A4-2管路(初期設定)'!AE17="-",A3管路!AE17,A3管路!AE17-'A4-2管路(初期設定)'!AE17))=0,"-",IF(A3管路!AE17="-","-",IF('A4-2管路(初期設定)'!AE17="-",A3管路!AE17,A3管路!AE17-'A4-2管路(初期設定)'!AE17)))</f>
        <v>-</v>
      </c>
      <c r="AF17" s="57" t="str">
        <f t="shared" si="7"/>
        <v>-</v>
      </c>
      <c r="AG17" s="62" t="str">
        <f>IF(IF(A3管路!AG17="-","-",IF('A4-2管路(初期設定)'!AG17="-",A3管路!AG17,A3管路!AG17-'A4-2管路(初期設定)'!AG17))=0,"-",IF(A3管路!AG17="-","-",IF('A4-2管路(初期設定)'!AG17="-",A3管路!AG17,A3管路!AG17-'A4-2管路(初期設定)'!AG17)))</f>
        <v>-</v>
      </c>
      <c r="AH17" s="72" t="str">
        <f>IF(IF(A3管路!AH17="-","-",IF('A4-2管路(初期設定)'!AH17="-",A3管路!AH17,A3管路!AH17-'A4-2管路(初期設定)'!AH17))=0,"-",IF(A3管路!AH17="-","-",IF('A4-2管路(初期設定)'!AH17="-",A3管路!AH17,A3管路!AH17-'A4-2管路(初期設定)'!AH17)))</f>
        <v>-</v>
      </c>
      <c r="AI17" s="57" t="str">
        <f t="shared" si="8"/>
        <v>-</v>
      </c>
      <c r="AJ17" s="62" t="str">
        <f>IF(IF(A3管路!AJ17="-","-",IF('A4-2管路(初期設定)'!AJ17="-",A3管路!AJ17,A3管路!AJ17-'A4-2管路(初期設定)'!AJ17))=0,"-",IF(A3管路!AJ17="-","-",IF('A4-2管路(初期設定)'!AJ17="-",A3管路!AJ17,A3管路!AJ17-'A4-2管路(初期設定)'!AJ17)))</f>
        <v>-</v>
      </c>
      <c r="AK17" s="72" t="str">
        <f>IF(IF(A3管路!AK17="-","-",IF('A4-2管路(初期設定)'!AK17="-",A3管路!AK17,A3管路!AK17-'A4-2管路(初期設定)'!AK17))=0,"-",IF(A3管路!AK17="-","-",IF('A4-2管路(初期設定)'!AK17="-",A3管路!AK17,A3管路!AK17-'A4-2管路(初期設定)'!AK17)))</f>
        <v>-</v>
      </c>
      <c r="AL17" s="57" t="str">
        <f t="shared" si="9"/>
        <v>-</v>
      </c>
      <c r="AM17" s="62" t="str">
        <f>IF(IF(A3管路!AM17="-","-",IF('A4-2管路(初期設定)'!AM17="-",A3管路!AM17,A3管路!AM17-'A4-2管路(初期設定)'!AM17))=0,"-",IF(A3管路!AM17="-","-",IF('A4-2管路(初期設定)'!AM17="-",A3管路!AM17,A3管路!AM17-'A4-2管路(初期設定)'!AM17)))</f>
        <v>-</v>
      </c>
      <c r="AN17" s="72" t="str">
        <f>IF(IF(A3管路!AN17="-","-",IF('A4-2管路(初期設定)'!AN17="-",A3管路!AN17,A3管路!AN17-'A4-2管路(初期設定)'!AN17))=0,"-",IF(A3管路!AN17="-","-",IF('A4-2管路(初期設定)'!AN17="-",A3管路!AN17,A3管路!AN17-'A4-2管路(初期設定)'!AN17)))</f>
        <v>-</v>
      </c>
      <c r="AO17" s="57" t="str">
        <f t="shared" si="10"/>
        <v>-</v>
      </c>
      <c r="AP17" s="62" t="str">
        <f>IF(IF(A3管路!AP17="-","-",IF('A4-2管路(初期設定)'!AP17="-",A3管路!AP17,A3管路!AP17-'A4-2管路(初期設定)'!AP17))=0,"-",IF(A3管路!AP17="-","-",IF('A4-2管路(初期設定)'!AP17="-",A3管路!AP17,A3管路!AP17-'A4-2管路(初期設定)'!AP17)))</f>
        <v>-</v>
      </c>
      <c r="AQ17" s="72" t="str">
        <f>IF(IF(A3管路!AQ17="-","-",IF('A4-2管路(初期設定)'!AQ17="-",A3管路!AQ17,A3管路!AQ17-'A4-2管路(初期設定)'!AQ17))=0,"-",IF(A3管路!AQ17="-","-",IF('A4-2管路(初期設定)'!AQ17="-",A3管路!AQ17,A3管路!AQ17-'A4-2管路(初期設定)'!AQ17)))</f>
        <v>-</v>
      </c>
      <c r="AR17" s="64" t="str">
        <f t="shared" si="11"/>
        <v>-</v>
      </c>
      <c r="AS17" s="62" t="str">
        <f>IF(IF(A3管路!AS17="-","-",IF('A4-2管路(初期設定)'!AS17="-",A3管路!AS17,A3管路!AS17-'A4-2管路(初期設定)'!AS17))=0,"-",IF(A3管路!AS17="-","-",IF('A4-2管路(初期設定)'!AS17="-",A3管路!AS17,A3管路!AS17-'A4-2管路(初期設定)'!AS17)))</f>
        <v>-</v>
      </c>
      <c r="AT17" s="72" t="str">
        <f>IF(IF(A3管路!AT17="-","-",IF('A4-2管路(初期設定)'!AT17="-",A3管路!AT17,A3管路!AT17-'A4-2管路(初期設定)'!AT17))=0,"-",IF(A3管路!AT17="-","-",IF('A4-2管路(初期設定)'!AT17="-",A3管路!AT17,A3管路!AT17-'A4-2管路(初期設定)'!AT17)))</f>
        <v>-</v>
      </c>
      <c r="AU17" s="64" t="str">
        <f t="shared" si="12"/>
        <v>-</v>
      </c>
      <c r="AV17" s="832">
        <f t="shared" si="13"/>
        <v>3.1</v>
      </c>
      <c r="AW17" s="830"/>
      <c r="AX17" s="853" t="str">
        <f t="shared" si="14"/>
        <v>-</v>
      </c>
      <c r="AY17" s="830"/>
      <c r="AZ17" s="832">
        <f t="shared" si="15"/>
        <v>0</v>
      </c>
      <c r="BA17" s="830"/>
      <c r="BB17" s="830">
        <f t="shared" si="16"/>
        <v>0</v>
      </c>
      <c r="BC17" s="830"/>
      <c r="BD17" s="830">
        <f t="shared" si="17"/>
        <v>3.1</v>
      </c>
      <c r="BE17" s="830"/>
      <c r="BF17" s="830">
        <f t="shared" si="18"/>
        <v>0</v>
      </c>
      <c r="BG17" s="830"/>
      <c r="BH17" s="830">
        <f t="shared" si="19"/>
        <v>0</v>
      </c>
      <c r="BI17" s="831"/>
      <c r="BJ17" s="832">
        <f t="shared" si="20"/>
        <v>0</v>
      </c>
      <c r="BK17" s="830"/>
      <c r="BL17" s="830">
        <f t="shared" si="21"/>
        <v>3.1</v>
      </c>
      <c r="BM17" s="833"/>
      <c r="BN17" s="830">
        <f t="shared" si="22"/>
        <v>3.1</v>
      </c>
      <c r="BO17" s="833"/>
      <c r="BQ17" s="318" t="str">
        <f>IF('A4-2管路(初期設定)'!AW17="","-",'A4-2管路(初期設定)'!AW17)</f>
        <v>ダクタイル鋳鉄管(NS形継手等)</v>
      </c>
      <c r="BR17" s="317" t="str">
        <f>IF(BQ17=BR$4,IF('A4-2管路(初期設定)'!AV17="-","-",IF('A4-2管路(初期設定)'!I17="-",'A4-2管路(初期設定)'!AV17,'A4-2管路(初期設定)'!AV17-'A4-2管路(初期設定)'!I17)),"-")</f>
        <v>-</v>
      </c>
      <c r="BS17" s="317" t="str">
        <f>IF(BQ17=BS$4,IF('A4-2管路(初期設定)'!AV17="-","-",IF('A4-2管路(初期設定)'!L17="-",'A4-2管路(初期設定)'!AV17,'A4-2管路(初期設定)'!AV17-'A4-2管路(初期設定)'!L17)),"-")</f>
        <v>-</v>
      </c>
      <c r="BT17" s="317" t="str">
        <f>IF(BQ17=BT$4,IF('A4-2管路(初期設定)'!AV17="-","-",IF('A4-2管路(初期設定)'!O17="-",'A4-2管路(初期設定)'!AV17,'A4-2管路(初期設定)'!AV17-'A4-2管路(初期設定)'!O17)),"-")</f>
        <v>-</v>
      </c>
      <c r="BU17" s="317" t="str">
        <f>IF($BQ17=BU$4,IF('A4-2管路(初期設定)'!$AV17="-","-",IF('A4-2管路(初期設定)'!R17="-",'A4-2管路(初期設定)'!$AV17,'A4-2管路(初期設定)'!$AV17-'A4-2管路(初期設定)'!R17)),"-")</f>
        <v>-</v>
      </c>
      <c r="BV17" s="317" t="str">
        <f>IF($BQ17=BV$4,IF('A4-2管路(初期設定)'!$AV17="-","-",IF('A4-2管路(初期設定)'!W17="-",'A4-2管路(初期設定)'!$AV17,'A4-2管路(初期設定)'!$AV17-SUM('A4-2管路(初期設定)'!S17,'A4-2管路(初期設定)'!T17))),"-")</f>
        <v>-</v>
      </c>
      <c r="BW17" s="317" t="str">
        <f>IF($BQ17=BV$4,IF('A4-2管路(初期設定)'!$AV17="-","-",IF('A4-2管路(初期設定)'!W17="-",'A4-2管路(初期設定)'!$AV17,'A4-2管路(初期設定)'!$AV17-SUM('A4-2管路(初期設定)'!U17,'A4-2管路(初期設定)'!V17))),"-")</f>
        <v>-</v>
      </c>
      <c r="BX17" s="317" t="str">
        <f>IF($BQ17=BX$4,IF('A4-2管路(初期設定)'!$AV17="-","-",IF('A4-2管路(初期設定)'!AF17="-",'A4-2管路(初期設定)'!$AV17,'A4-2管路(初期設定)'!$AV17-'A4-2管路(初期設定)'!AF17)),"-")</f>
        <v>-</v>
      </c>
    </row>
    <row r="18" spans="2:76" ht="13.5" customHeight="1">
      <c r="B18" s="1179"/>
      <c r="C18" s="1070"/>
      <c r="D18" s="1070"/>
      <c r="E18" s="1070"/>
      <c r="F18" s="541">
        <v>150</v>
      </c>
      <c r="G18" s="62">
        <f>IF(AND('A4-1管路(初期設定)'!$F$8="○",'A4-4,5管路(初期設定)'!$BR18="-"),"-",IF(A3管路!G18="-",BR18,IF(BR18="-",A3管路!G18,A3管路!G18+BR18)))</f>
        <v>153.1</v>
      </c>
      <c r="H18" s="72" t="str">
        <f>IF(IF(A3管路!H18="-","-",IF('A4-2管路(初期設定)'!H18="-",A3管路!H18,A3管路!H18-'A4-2管路(初期設定)'!H18))=0,"-",IF(A3管路!H18="-","-",IF('A4-2管路(初期設定)'!H18="-",A3管路!H18,A3管路!H18-'A4-2管路(初期設定)'!H18)))</f>
        <v>-</v>
      </c>
      <c r="I18" s="57">
        <f t="shared" si="0"/>
        <v>153.1</v>
      </c>
      <c r="J18" s="62" t="str">
        <f>IF(AND('A4-1管路(初期設定)'!$H$8="○",'A4-4,5管路(初期設定)'!$BS18="-"),"-",IF(A3管路!J18="-",BS18,IF(BS18="-",A3管路!J18,A3管路!J18+BS18)))</f>
        <v>-</v>
      </c>
      <c r="K18" s="72" t="str">
        <f>IF(IF(A3管路!K18="-","-",IF('A4-2管路(初期設定)'!K18="-",A3管路!K18,A3管路!K18-'A4-2管路(初期設定)'!K18))=0,"-",IF(A3管路!K18="-","-",IF('A4-2管路(初期設定)'!K18="-",A3管路!K18,A3管路!K18-'A4-2管路(初期設定)'!K18)))</f>
        <v>-</v>
      </c>
      <c r="L18" s="57" t="str">
        <f t="shared" si="1"/>
        <v>-</v>
      </c>
      <c r="M18" s="62" t="str">
        <f>IF(AND('A4-1管路(初期設定)'!$J$8="○",'A4-4,5管路(初期設定)'!$BT18="-"),"-",IF(A3管路!M18="-",BT18,IF(BT18="-",A3管路!M18,A3管路!M18+BT18)))</f>
        <v>-</v>
      </c>
      <c r="N18" s="72" t="str">
        <f>IF(IF(A3管路!N18="-","-",IF('A4-2管路(初期設定)'!N18="-",A3管路!N18,A3管路!N18-'A4-2管路(初期設定)'!N18))=0,"-",IF(A3管路!N18="-","-",IF('A4-2管路(初期設定)'!N18="-",A3管路!N18,A3管路!N18-'A4-2管路(初期設定)'!N18)))</f>
        <v>-</v>
      </c>
      <c r="O18" s="57" t="str">
        <f t="shared" si="2"/>
        <v>-</v>
      </c>
      <c r="P18" s="62" t="str">
        <f>IF(AND('A4-1管路(初期設定)'!$L$8="○",'A4-4,5管路(初期設定)'!$BU18="-"),"-",IF(A3管路!P18="-",BU18,IF(BU18="-",A3管路!P18,A3管路!P18+BU18)))</f>
        <v>-</v>
      </c>
      <c r="Q18" s="72" t="str">
        <f>IF(IF(A3管路!Q18="-","-",IF('A4-2管路(初期設定)'!Q18="-",A3管路!Q18,A3管路!Q18-'A4-2管路(初期設定)'!Q18))=0,"-",IF(A3管路!Q18="-","-",IF('A4-2管路(初期設定)'!Q18="-",A3管路!Q18,A3管路!Q18-'A4-2管路(初期設定)'!Q18)))</f>
        <v>-</v>
      </c>
      <c r="R18" s="57" t="str">
        <f t="shared" si="3"/>
        <v>-</v>
      </c>
      <c r="S18" s="62" t="str">
        <f>IF(AND('A4-1管路(初期設定)'!$N$8="○",'A4-4,5管路(初期設定)'!$BV18="-"),"-",IF(A3管路!S18="-",BV18,IF(BV18="-",A3管路!S18,A3管路!S18+BV18+BW18)))</f>
        <v>-</v>
      </c>
      <c r="T18" s="102" t="str">
        <f>IF(IF(A3管路!T18="-","-",IF('A4-2管路(初期設定)'!T18="-",A3管路!T18,A3管路!T18-'A4-2管路(初期設定)'!T18))=0,"-",IF(A3管路!T18="-","-",IF('A4-2管路(初期設定)'!T18="-",A3管路!T18,A3管路!T18-'A4-2管路(初期設定)'!T18)))</f>
        <v>-</v>
      </c>
      <c r="U18" s="102" t="str">
        <f>IF(AND('A4-1管路(初期設定)'!$P$8="○",'A4-4,5管路(初期設定)'!$BW18="-"),"-",IF(A3管路!U18="-",BW18,IF(BW18="-",A3管路!U18,A3管路!U18)))</f>
        <v>-</v>
      </c>
      <c r="V18" s="72" t="str">
        <f>IF(IF(A3管路!V18="-","-",IF('A4-2管路(初期設定)'!V18="-",A3管路!V18,A3管路!V18-'A4-2管路(初期設定)'!V18))=0,"-",IF(A3管路!V18="-","-",IF('A4-2管路(初期設定)'!V18="-",A3管路!V18,A3管路!V18-'A4-2管路(初期設定)'!V18)))</f>
        <v>-</v>
      </c>
      <c r="W18" s="57" t="str">
        <f t="shared" si="4"/>
        <v>-</v>
      </c>
      <c r="X18" s="62">
        <f>IF(IF(A3管路!X18="-","-",IF('A4-2管路(初期設定)'!X18="-",A3管路!X18,A3管路!X18-'A4-2管路(初期設定)'!X18))=0,"-",IF(A3管路!X18="-","-",IF('A4-2管路(初期設定)'!X18="-",A3管路!X18,A3管路!X18-'A4-2管路(初期設定)'!X18)))</f>
        <v>1069.5999999999999</v>
      </c>
      <c r="Y18" s="72" t="str">
        <f>IF(IF(A3管路!Y18="-","-",IF('A4-2管路(初期設定)'!Y18="-",A3管路!Y18,A3管路!Y18-'A4-2管路(初期設定)'!Y18))=0,"-",IF(A3管路!Y18="-","-",IF('A4-2管路(初期設定)'!Y18="-",A3管路!Y18,A3管路!Y18-'A4-2管路(初期設定)'!Y18)))</f>
        <v>-</v>
      </c>
      <c r="Z18" s="57">
        <f t="shared" si="5"/>
        <v>1069.5999999999999</v>
      </c>
      <c r="AA18" s="62" t="str">
        <f>IF(IF(A3管路!AA18="-","-",IF('A4-2管路(初期設定)'!AA18="-",A3管路!AA18,A3管路!AA18-'A4-2管路(初期設定)'!AA18))=0,"-",IF(A3管路!AA18="-","-",IF('A4-2管路(初期設定)'!AA18="-",A3管路!AA18,A3管路!AA18-'A4-2管路(初期設定)'!AA18)))</f>
        <v>-</v>
      </c>
      <c r="AB18" s="72" t="str">
        <f>IF(IF(A3管路!AB18="-","-",IF('A4-2管路(初期設定)'!AB18="-",A3管路!AB18,A3管路!AB18-'A4-2管路(初期設定)'!AB18))=0,"-",IF(A3管路!AB18="-","-",IF('A4-2管路(初期設定)'!AB18="-",A3管路!AB18,A3管路!AB18-'A4-2管路(初期設定)'!AB18)))</f>
        <v>-</v>
      </c>
      <c r="AC18" s="57" t="str">
        <f t="shared" si="6"/>
        <v>-</v>
      </c>
      <c r="AD18" s="62" t="str">
        <f>IF(AND('A4-1管路(初期設定)'!$V$8="○",'A4-4,5管路(初期設定)'!$BX18="-"),"-",IF(A3管路!AD18="-",BX18,IF(BX18="-",A3管路!AD18,A3管路!AD18+BX18)))</f>
        <v>-</v>
      </c>
      <c r="AE18" s="72" t="str">
        <f>IF(IF(A3管路!AE18="-","-",IF('A4-2管路(初期設定)'!AE18="-",A3管路!AE18,A3管路!AE18-'A4-2管路(初期設定)'!AE18))=0,"-",IF(A3管路!AE18="-","-",IF('A4-2管路(初期設定)'!AE18="-",A3管路!AE18,A3管路!AE18-'A4-2管路(初期設定)'!AE18)))</f>
        <v>-</v>
      </c>
      <c r="AF18" s="57" t="str">
        <f t="shared" si="7"/>
        <v>-</v>
      </c>
      <c r="AG18" s="62" t="str">
        <f>IF(IF(A3管路!AG18="-","-",IF('A4-2管路(初期設定)'!AG18="-",A3管路!AG18,A3管路!AG18-'A4-2管路(初期設定)'!AG18))=0,"-",IF(A3管路!AG18="-","-",IF('A4-2管路(初期設定)'!AG18="-",A3管路!AG18,A3管路!AG18-'A4-2管路(初期設定)'!AG18)))</f>
        <v>-</v>
      </c>
      <c r="AH18" s="72" t="str">
        <f>IF(IF(A3管路!AH18="-","-",IF('A4-2管路(初期設定)'!AH18="-",A3管路!AH18,A3管路!AH18-'A4-2管路(初期設定)'!AH18))=0,"-",IF(A3管路!AH18="-","-",IF('A4-2管路(初期設定)'!AH18="-",A3管路!AH18,A3管路!AH18-'A4-2管路(初期設定)'!AH18)))</f>
        <v>-</v>
      </c>
      <c r="AI18" s="57" t="str">
        <f t="shared" si="8"/>
        <v>-</v>
      </c>
      <c r="AJ18" s="62" t="str">
        <f>IF(IF(A3管路!AJ18="-","-",IF('A4-2管路(初期設定)'!AJ18="-",A3管路!AJ18,A3管路!AJ18-'A4-2管路(初期設定)'!AJ18))=0,"-",IF(A3管路!AJ18="-","-",IF('A4-2管路(初期設定)'!AJ18="-",A3管路!AJ18,A3管路!AJ18-'A4-2管路(初期設定)'!AJ18)))</f>
        <v>-</v>
      </c>
      <c r="AK18" s="72" t="str">
        <f>IF(IF(A3管路!AK18="-","-",IF('A4-2管路(初期設定)'!AK18="-",A3管路!AK18,A3管路!AK18-'A4-2管路(初期設定)'!AK18))=0,"-",IF(A3管路!AK18="-","-",IF('A4-2管路(初期設定)'!AK18="-",A3管路!AK18,A3管路!AK18-'A4-2管路(初期設定)'!AK18)))</f>
        <v>-</v>
      </c>
      <c r="AL18" s="57" t="str">
        <f t="shared" si="9"/>
        <v>-</v>
      </c>
      <c r="AM18" s="62" t="str">
        <f>IF(IF(A3管路!AM18="-","-",IF('A4-2管路(初期設定)'!AM18="-",A3管路!AM18,A3管路!AM18-'A4-2管路(初期設定)'!AM18))=0,"-",IF(A3管路!AM18="-","-",IF('A4-2管路(初期設定)'!AM18="-",A3管路!AM18,A3管路!AM18-'A4-2管路(初期設定)'!AM18)))</f>
        <v>-</v>
      </c>
      <c r="AN18" s="72" t="str">
        <f>IF(IF(A3管路!AN18="-","-",IF('A4-2管路(初期設定)'!AN18="-",A3管路!AN18,A3管路!AN18-'A4-2管路(初期設定)'!AN18))=0,"-",IF(A3管路!AN18="-","-",IF('A4-2管路(初期設定)'!AN18="-",A3管路!AN18,A3管路!AN18-'A4-2管路(初期設定)'!AN18)))</f>
        <v>-</v>
      </c>
      <c r="AO18" s="57" t="str">
        <f t="shared" si="10"/>
        <v>-</v>
      </c>
      <c r="AP18" s="62" t="str">
        <f>IF(IF(A3管路!AP18="-","-",IF('A4-2管路(初期設定)'!AP18="-",A3管路!AP18,A3管路!AP18-'A4-2管路(初期設定)'!AP18))=0,"-",IF(A3管路!AP18="-","-",IF('A4-2管路(初期設定)'!AP18="-",A3管路!AP18,A3管路!AP18-'A4-2管路(初期設定)'!AP18)))</f>
        <v>-</v>
      </c>
      <c r="AQ18" s="72" t="str">
        <f>IF(IF(A3管路!AQ18="-","-",IF('A4-2管路(初期設定)'!AQ18="-",A3管路!AQ18,A3管路!AQ18-'A4-2管路(初期設定)'!AQ18))=0,"-",IF(A3管路!AQ18="-","-",IF('A4-2管路(初期設定)'!AQ18="-",A3管路!AQ18,A3管路!AQ18-'A4-2管路(初期設定)'!AQ18)))</f>
        <v>-</v>
      </c>
      <c r="AR18" s="64" t="str">
        <f t="shared" si="11"/>
        <v>-</v>
      </c>
      <c r="AS18" s="62" t="str">
        <f>IF(IF(A3管路!AS18="-","-",IF('A4-2管路(初期設定)'!AS18="-",A3管路!AS18,A3管路!AS18-'A4-2管路(初期設定)'!AS18))=0,"-",IF(A3管路!AS18="-","-",IF('A4-2管路(初期設定)'!AS18="-",A3管路!AS18,A3管路!AS18-'A4-2管路(初期設定)'!AS18)))</f>
        <v>-</v>
      </c>
      <c r="AT18" s="72" t="str">
        <f>IF(IF(A3管路!AT18="-","-",IF('A4-2管路(初期設定)'!AT18="-",A3管路!AT18,A3管路!AT18-'A4-2管路(初期設定)'!AT18))=0,"-",IF(A3管路!AT18="-","-",IF('A4-2管路(初期設定)'!AT18="-",A3管路!AT18,A3管路!AT18-'A4-2管路(初期設定)'!AT18)))</f>
        <v>-</v>
      </c>
      <c r="AU18" s="64" t="str">
        <f t="shared" si="12"/>
        <v>-</v>
      </c>
      <c r="AV18" s="832">
        <f t="shared" si="13"/>
        <v>1222.6999999999998</v>
      </c>
      <c r="AW18" s="830"/>
      <c r="AX18" s="853" t="str">
        <f t="shared" si="14"/>
        <v>-</v>
      </c>
      <c r="AY18" s="830"/>
      <c r="AZ18" s="832">
        <f t="shared" si="15"/>
        <v>153.1</v>
      </c>
      <c r="BA18" s="830"/>
      <c r="BB18" s="830">
        <f t="shared" si="16"/>
        <v>0</v>
      </c>
      <c r="BC18" s="830"/>
      <c r="BD18" s="830">
        <f t="shared" si="17"/>
        <v>1069.5999999999999</v>
      </c>
      <c r="BE18" s="830"/>
      <c r="BF18" s="830">
        <f t="shared" si="18"/>
        <v>0</v>
      </c>
      <c r="BG18" s="830"/>
      <c r="BH18" s="830">
        <f t="shared" si="19"/>
        <v>0</v>
      </c>
      <c r="BI18" s="831"/>
      <c r="BJ18" s="832">
        <f t="shared" si="20"/>
        <v>153.1</v>
      </c>
      <c r="BK18" s="830"/>
      <c r="BL18" s="830">
        <f t="shared" si="21"/>
        <v>1069.5999999999999</v>
      </c>
      <c r="BM18" s="833"/>
      <c r="BN18" s="830">
        <f t="shared" si="22"/>
        <v>1222.6999999999998</v>
      </c>
      <c r="BO18" s="833"/>
      <c r="BQ18" s="318" t="str">
        <f>IF('A4-2管路(初期設定)'!AW18="","-",'A4-2管路(初期設定)'!AW18)</f>
        <v>ダクタイル鋳鉄管(NS形継手等)</v>
      </c>
      <c r="BR18" s="317">
        <f>IF(BQ18=BR$4,IF('A4-2管路(初期設定)'!AV18="-","-",IF('A4-2管路(初期設定)'!I18="-",'A4-2管路(初期設定)'!AV18,'A4-2管路(初期設定)'!AV18-'A4-2管路(初期設定)'!I18)),"-")</f>
        <v>153.1</v>
      </c>
      <c r="BS18" s="317" t="str">
        <f>IF(BQ18=BS$4,IF('A4-2管路(初期設定)'!AV18="-","-",IF('A4-2管路(初期設定)'!L18="-",'A4-2管路(初期設定)'!AV18,'A4-2管路(初期設定)'!AV18-'A4-2管路(初期設定)'!L18)),"-")</f>
        <v>-</v>
      </c>
      <c r="BT18" s="317" t="str">
        <f>IF(BQ18=BT$4,IF('A4-2管路(初期設定)'!AV18="-","-",IF('A4-2管路(初期設定)'!O18="-",'A4-2管路(初期設定)'!AV18,'A4-2管路(初期設定)'!AV18-'A4-2管路(初期設定)'!O18)),"-")</f>
        <v>-</v>
      </c>
      <c r="BU18" s="317" t="str">
        <f>IF($BQ18=BU$4,IF('A4-2管路(初期設定)'!$AV18="-","-",IF('A4-2管路(初期設定)'!R18="-",'A4-2管路(初期設定)'!$AV18,'A4-2管路(初期設定)'!$AV18-'A4-2管路(初期設定)'!R18)),"-")</f>
        <v>-</v>
      </c>
      <c r="BV18" s="317" t="str">
        <f>IF($BQ18=BV$4,IF('A4-2管路(初期設定)'!$AV18="-","-",IF('A4-2管路(初期設定)'!W18="-",'A4-2管路(初期設定)'!$AV18,'A4-2管路(初期設定)'!$AV18-SUM('A4-2管路(初期設定)'!S18,'A4-2管路(初期設定)'!T18))),"-")</f>
        <v>-</v>
      </c>
      <c r="BW18" s="317" t="str">
        <f>IF($BQ18=BV$4,IF('A4-2管路(初期設定)'!$AV18="-","-",IF('A4-2管路(初期設定)'!W18="-",'A4-2管路(初期設定)'!$AV18,'A4-2管路(初期設定)'!$AV18-SUM('A4-2管路(初期設定)'!U18,'A4-2管路(初期設定)'!V18))),"-")</f>
        <v>-</v>
      </c>
      <c r="BX18" s="317" t="str">
        <f>IF($BQ18=BX$4,IF('A4-2管路(初期設定)'!$AV18="-","-",IF('A4-2管路(初期設定)'!AF18="-",'A4-2管路(初期設定)'!$AV18,'A4-2管路(初期設定)'!$AV18-'A4-2管路(初期設定)'!AF18)),"-")</f>
        <v>-</v>
      </c>
    </row>
    <row r="19" spans="2:76" ht="13.5" customHeight="1">
      <c r="B19" s="1179"/>
      <c r="C19" s="1070"/>
      <c r="D19" s="1070"/>
      <c r="E19" s="1070"/>
      <c r="F19" s="77">
        <v>100</v>
      </c>
      <c r="G19" s="62">
        <f>IF(AND('A4-1管路(初期設定)'!$F$8="○",'A4-4,5管路(初期設定)'!$BR19="-"),"-",IF(A3管路!G19="-",BR19,IF(BR19="-",A3管路!G19,A3管路!G19+BR19)))</f>
        <v>43.6</v>
      </c>
      <c r="H19" s="72" t="str">
        <f>IF(IF(A3管路!H19="-","-",IF('A4-2管路(初期設定)'!H19="-",A3管路!H19,A3管路!H19-'A4-2管路(初期設定)'!H19))=0,"-",IF(A3管路!H19="-","-",IF('A4-2管路(初期設定)'!H19="-",A3管路!H19,A3管路!H19-'A4-2管路(初期設定)'!H19)))</f>
        <v>-</v>
      </c>
      <c r="I19" s="57">
        <f t="shared" si="0"/>
        <v>43.6</v>
      </c>
      <c r="J19" s="62" t="str">
        <f>IF(AND('A4-1管路(初期設定)'!$H$8="○",'A4-4,5管路(初期設定)'!$BS19="-"),"-",IF(A3管路!J19="-",BS19,IF(BS19="-",A3管路!J19,A3管路!J19+BS19)))</f>
        <v>-</v>
      </c>
      <c r="K19" s="72" t="str">
        <f>IF(IF(A3管路!K19="-","-",IF('A4-2管路(初期設定)'!K19="-",A3管路!K19,A3管路!K19-'A4-2管路(初期設定)'!K19))=0,"-",IF(A3管路!K19="-","-",IF('A4-2管路(初期設定)'!K19="-",A3管路!K19,A3管路!K19-'A4-2管路(初期設定)'!K19)))</f>
        <v>-</v>
      </c>
      <c r="L19" s="57" t="str">
        <f t="shared" si="1"/>
        <v>-</v>
      </c>
      <c r="M19" s="62" t="str">
        <f>IF(AND('A4-1管路(初期設定)'!$J$8="○",'A4-4,5管路(初期設定)'!$BT19="-"),"-",IF(A3管路!M19="-",BT19,IF(BT19="-",A3管路!M19,A3管路!M19+BT19)))</f>
        <v>-</v>
      </c>
      <c r="N19" s="72" t="str">
        <f>IF(IF(A3管路!N19="-","-",IF('A4-2管路(初期設定)'!N19="-",A3管路!N19,A3管路!N19-'A4-2管路(初期設定)'!N19))=0,"-",IF(A3管路!N19="-","-",IF('A4-2管路(初期設定)'!N19="-",A3管路!N19,A3管路!N19-'A4-2管路(初期設定)'!N19)))</f>
        <v>-</v>
      </c>
      <c r="O19" s="57" t="str">
        <f t="shared" si="2"/>
        <v>-</v>
      </c>
      <c r="P19" s="62" t="str">
        <f>IF(AND('A4-1管路(初期設定)'!$L$8="○",'A4-4,5管路(初期設定)'!$BU19="-"),"-",IF(A3管路!P19="-",BU19,IF(BU19="-",A3管路!P19,A3管路!P19+BU19)))</f>
        <v>-</v>
      </c>
      <c r="Q19" s="72" t="str">
        <f>IF(IF(A3管路!Q19="-","-",IF('A4-2管路(初期設定)'!Q19="-",A3管路!Q19,A3管路!Q19-'A4-2管路(初期設定)'!Q19))=0,"-",IF(A3管路!Q19="-","-",IF('A4-2管路(初期設定)'!Q19="-",A3管路!Q19,A3管路!Q19-'A4-2管路(初期設定)'!Q19)))</f>
        <v>-</v>
      </c>
      <c r="R19" s="57" t="str">
        <f t="shared" si="3"/>
        <v>-</v>
      </c>
      <c r="S19" s="62" t="str">
        <f>IF(AND('A4-1管路(初期設定)'!$N$8="○",'A4-4,5管路(初期設定)'!$BV19="-"),"-",IF(A3管路!S19="-",BV19,IF(BV19="-",A3管路!S19,A3管路!S19+BV19+BW19)))</f>
        <v>-</v>
      </c>
      <c r="T19" s="102" t="str">
        <f>IF(IF(A3管路!T19="-","-",IF('A4-2管路(初期設定)'!T19="-",A3管路!T19,A3管路!T19-'A4-2管路(初期設定)'!T19))=0,"-",IF(A3管路!T19="-","-",IF('A4-2管路(初期設定)'!T19="-",A3管路!T19,A3管路!T19-'A4-2管路(初期設定)'!T19)))</f>
        <v>-</v>
      </c>
      <c r="U19" s="102" t="str">
        <f>IF(AND('A4-1管路(初期設定)'!$P$8="○",'A4-4,5管路(初期設定)'!$BW19="-"),"-",IF(A3管路!U19="-",BW19,IF(BW19="-",A3管路!U19,A3管路!U19)))</f>
        <v>-</v>
      </c>
      <c r="V19" s="72" t="str">
        <f>IF(IF(A3管路!V19="-","-",IF('A4-2管路(初期設定)'!V19="-",A3管路!V19,A3管路!V19-'A4-2管路(初期設定)'!V19))=0,"-",IF(A3管路!V19="-","-",IF('A4-2管路(初期設定)'!V19="-",A3管路!V19,A3管路!V19-'A4-2管路(初期設定)'!V19)))</f>
        <v>-</v>
      </c>
      <c r="W19" s="57" t="str">
        <f t="shared" si="4"/>
        <v>-</v>
      </c>
      <c r="X19" s="62">
        <f>IF(IF(A3管路!X19="-","-",IF('A4-2管路(初期設定)'!X19="-",A3管路!X19,A3管路!X19-'A4-2管路(初期設定)'!X19))=0,"-",IF(A3管路!X19="-","-",IF('A4-2管路(初期設定)'!X19="-",A3管路!X19,A3管路!X19-'A4-2管路(初期設定)'!X19)))</f>
        <v>145.39999999999998</v>
      </c>
      <c r="Y19" s="72" t="str">
        <f>IF(IF(A3管路!Y19="-","-",IF('A4-2管路(初期設定)'!Y19="-",A3管路!Y19,A3管路!Y19-'A4-2管路(初期設定)'!Y19))=0,"-",IF(A3管路!Y19="-","-",IF('A4-2管路(初期設定)'!Y19="-",A3管路!Y19,A3管路!Y19-'A4-2管路(初期設定)'!Y19)))</f>
        <v>-</v>
      </c>
      <c r="Z19" s="57">
        <f t="shared" si="5"/>
        <v>145.39999999999998</v>
      </c>
      <c r="AA19" s="62" t="str">
        <f>IF(IF(A3管路!AA19="-","-",IF('A4-2管路(初期設定)'!AA19="-",A3管路!AA19,A3管路!AA19-'A4-2管路(初期設定)'!AA19))=0,"-",IF(A3管路!AA19="-","-",IF('A4-2管路(初期設定)'!AA19="-",A3管路!AA19,A3管路!AA19-'A4-2管路(初期設定)'!AA19)))</f>
        <v>-</v>
      </c>
      <c r="AB19" s="72" t="str">
        <f>IF(IF(A3管路!AB19="-","-",IF('A4-2管路(初期設定)'!AB19="-",A3管路!AB19,A3管路!AB19-'A4-2管路(初期設定)'!AB19))=0,"-",IF(A3管路!AB19="-","-",IF('A4-2管路(初期設定)'!AB19="-",A3管路!AB19,A3管路!AB19-'A4-2管路(初期設定)'!AB19)))</f>
        <v>-</v>
      </c>
      <c r="AC19" s="57" t="str">
        <f t="shared" si="6"/>
        <v>-</v>
      </c>
      <c r="AD19" s="62" t="str">
        <f>IF(AND('A4-1管路(初期設定)'!$V$8="○",'A4-4,5管路(初期設定)'!$BX19="-"),"-",IF(A3管路!AD19="-",BX19,IF(BX19="-",A3管路!AD19,A3管路!AD19+BX19)))</f>
        <v>-</v>
      </c>
      <c r="AE19" s="72" t="str">
        <f>IF(IF(A3管路!AE19="-","-",IF('A4-2管路(初期設定)'!AE19="-",A3管路!AE19,A3管路!AE19-'A4-2管路(初期設定)'!AE19))=0,"-",IF(A3管路!AE19="-","-",IF('A4-2管路(初期設定)'!AE19="-",A3管路!AE19,A3管路!AE19-'A4-2管路(初期設定)'!AE19)))</f>
        <v>-</v>
      </c>
      <c r="AF19" s="57" t="str">
        <f t="shared" si="7"/>
        <v>-</v>
      </c>
      <c r="AG19" s="62" t="str">
        <f>IF(IF(A3管路!AG19="-","-",IF('A4-2管路(初期設定)'!AG19="-",A3管路!AG19,A3管路!AG19-'A4-2管路(初期設定)'!AG19))=0,"-",IF(A3管路!AG19="-","-",IF('A4-2管路(初期設定)'!AG19="-",A3管路!AG19,A3管路!AG19-'A4-2管路(初期設定)'!AG19)))</f>
        <v>-</v>
      </c>
      <c r="AH19" s="72" t="str">
        <f>IF(IF(A3管路!AH19="-","-",IF('A4-2管路(初期設定)'!AH19="-",A3管路!AH19,A3管路!AH19-'A4-2管路(初期設定)'!AH19))=0,"-",IF(A3管路!AH19="-","-",IF('A4-2管路(初期設定)'!AH19="-",A3管路!AH19,A3管路!AH19-'A4-2管路(初期設定)'!AH19)))</f>
        <v>-</v>
      </c>
      <c r="AI19" s="57" t="str">
        <f t="shared" si="8"/>
        <v>-</v>
      </c>
      <c r="AJ19" s="62" t="str">
        <f>IF(IF(A3管路!AJ19="-","-",IF('A4-2管路(初期設定)'!AJ19="-",A3管路!AJ19,A3管路!AJ19-'A4-2管路(初期設定)'!AJ19))=0,"-",IF(A3管路!AJ19="-","-",IF('A4-2管路(初期設定)'!AJ19="-",A3管路!AJ19,A3管路!AJ19-'A4-2管路(初期設定)'!AJ19)))</f>
        <v>-</v>
      </c>
      <c r="AK19" s="72" t="str">
        <f>IF(IF(A3管路!AK19="-","-",IF('A4-2管路(初期設定)'!AK19="-",A3管路!AK19,A3管路!AK19-'A4-2管路(初期設定)'!AK19))=0,"-",IF(A3管路!AK19="-","-",IF('A4-2管路(初期設定)'!AK19="-",A3管路!AK19,A3管路!AK19-'A4-2管路(初期設定)'!AK19)))</f>
        <v>-</v>
      </c>
      <c r="AL19" s="57" t="str">
        <f t="shared" si="9"/>
        <v>-</v>
      </c>
      <c r="AM19" s="62" t="str">
        <f>IF(IF(A3管路!AM19="-","-",IF('A4-2管路(初期設定)'!AM19="-",A3管路!AM19,A3管路!AM19-'A4-2管路(初期設定)'!AM19))=0,"-",IF(A3管路!AM19="-","-",IF('A4-2管路(初期設定)'!AM19="-",A3管路!AM19,A3管路!AM19-'A4-2管路(初期設定)'!AM19)))</f>
        <v>-</v>
      </c>
      <c r="AN19" s="72" t="str">
        <f>IF(IF(A3管路!AN19="-","-",IF('A4-2管路(初期設定)'!AN19="-",A3管路!AN19,A3管路!AN19-'A4-2管路(初期設定)'!AN19))=0,"-",IF(A3管路!AN19="-","-",IF('A4-2管路(初期設定)'!AN19="-",A3管路!AN19,A3管路!AN19-'A4-2管路(初期設定)'!AN19)))</f>
        <v>-</v>
      </c>
      <c r="AO19" s="57" t="str">
        <f t="shared" si="10"/>
        <v>-</v>
      </c>
      <c r="AP19" s="62" t="str">
        <f>IF(IF(A3管路!AP19="-","-",IF('A4-2管路(初期設定)'!AP19="-",A3管路!AP19,A3管路!AP19-'A4-2管路(初期設定)'!AP19))=0,"-",IF(A3管路!AP19="-","-",IF('A4-2管路(初期設定)'!AP19="-",A3管路!AP19,A3管路!AP19-'A4-2管路(初期設定)'!AP19)))</f>
        <v>-</v>
      </c>
      <c r="AQ19" s="72" t="str">
        <f>IF(IF(A3管路!AQ19="-","-",IF('A4-2管路(初期設定)'!AQ19="-",A3管路!AQ19,A3管路!AQ19-'A4-2管路(初期設定)'!AQ19))=0,"-",IF(A3管路!AQ19="-","-",IF('A4-2管路(初期設定)'!AQ19="-",A3管路!AQ19,A3管路!AQ19-'A4-2管路(初期設定)'!AQ19)))</f>
        <v>-</v>
      </c>
      <c r="AR19" s="64" t="str">
        <f t="shared" si="11"/>
        <v>-</v>
      </c>
      <c r="AS19" s="62" t="str">
        <f>IF(IF(A3管路!AS19="-","-",IF('A4-2管路(初期設定)'!AS19="-",A3管路!AS19,A3管路!AS19-'A4-2管路(初期設定)'!AS19))=0,"-",IF(A3管路!AS19="-","-",IF('A4-2管路(初期設定)'!AS19="-",A3管路!AS19,A3管路!AS19-'A4-2管路(初期設定)'!AS19)))</f>
        <v>-</v>
      </c>
      <c r="AT19" s="72" t="str">
        <f>IF(IF(A3管路!AT19="-","-",IF('A4-2管路(初期設定)'!AT19="-",A3管路!AT19,A3管路!AT19-'A4-2管路(初期設定)'!AT19))=0,"-",IF(A3管路!AT19="-","-",IF('A4-2管路(初期設定)'!AT19="-",A3管路!AT19,A3管路!AT19-'A4-2管路(初期設定)'!AT19)))</f>
        <v>-</v>
      </c>
      <c r="AU19" s="64" t="str">
        <f t="shared" si="12"/>
        <v>-</v>
      </c>
      <c r="AV19" s="832">
        <f t="shared" si="13"/>
        <v>188.99999999999997</v>
      </c>
      <c r="AW19" s="830"/>
      <c r="AX19" s="853" t="str">
        <f t="shared" si="14"/>
        <v>-</v>
      </c>
      <c r="AY19" s="830"/>
      <c r="AZ19" s="832">
        <f t="shared" si="15"/>
        <v>43.6</v>
      </c>
      <c r="BA19" s="830"/>
      <c r="BB19" s="830">
        <f t="shared" si="16"/>
        <v>0</v>
      </c>
      <c r="BC19" s="830"/>
      <c r="BD19" s="830">
        <f t="shared" si="17"/>
        <v>145.39999999999998</v>
      </c>
      <c r="BE19" s="830"/>
      <c r="BF19" s="830">
        <f t="shared" si="18"/>
        <v>0</v>
      </c>
      <c r="BG19" s="830"/>
      <c r="BH19" s="830">
        <f t="shared" si="19"/>
        <v>0</v>
      </c>
      <c r="BI19" s="831"/>
      <c r="BJ19" s="832">
        <f t="shared" si="20"/>
        <v>43.6</v>
      </c>
      <c r="BK19" s="830"/>
      <c r="BL19" s="830">
        <f t="shared" si="21"/>
        <v>145.39999999999998</v>
      </c>
      <c r="BM19" s="833"/>
      <c r="BN19" s="830">
        <f t="shared" si="22"/>
        <v>188.99999999999997</v>
      </c>
      <c r="BO19" s="833"/>
      <c r="BQ19" s="318" t="str">
        <f>IF('A4-2管路(初期設定)'!AW19="","-",'A4-2管路(初期設定)'!AW19)</f>
        <v>ダクタイル鋳鉄管(NS形継手等)</v>
      </c>
      <c r="BR19" s="317">
        <f>IF(BQ19=BR$4,IF('A4-2管路(初期設定)'!AV19="-","-",IF('A4-2管路(初期設定)'!I19="-",'A4-2管路(初期設定)'!AV19,'A4-2管路(初期設定)'!AV19-'A4-2管路(初期設定)'!I19)),"-")</f>
        <v>43.6</v>
      </c>
      <c r="BS19" s="317" t="str">
        <f>IF(BQ19=BS$4,IF('A4-2管路(初期設定)'!AV19="-","-",IF('A4-2管路(初期設定)'!L19="-",'A4-2管路(初期設定)'!AV19,'A4-2管路(初期設定)'!AV19-'A4-2管路(初期設定)'!L19)),"-")</f>
        <v>-</v>
      </c>
      <c r="BT19" s="317" t="str">
        <f>IF(BQ19=BT$4,IF('A4-2管路(初期設定)'!AV19="-","-",IF('A4-2管路(初期設定)'!O19="-",'A4-2管路(初期設定)'!AV19,'A4-2管路(初期設定)'!AV19-'A4-2管路(初期設定)'!O19)),"-")</f>
        <v>-</v>
      </c>
      <c r="BU19" s="317" t="str">
        <f>IF($BQ19=BU$4,IF('A4-2管路(初期設定)'!$AV19="-","-",IF('A4-2管路(初期設定)'!R19="-",'A4-2管路(初期設定)'!$AV19,'A4-2管路(初期設定)'!$AV19-'A4-2管路(初期設定)'!R19)),"-")</f>
        <v>-</v>
      </c>
      <c r="BV19" s="317" t="str">
        <f>IF($BQ19=BV$4,IF('A4-2管路(初期設定)'!$AV19="-","-",IF('A4-2管路(初期設定)'!W19="-",'A4-2管路(初期設定)'!$AV19,'A4-2管路(初期設定)'!$AV19-SUM('A4-2管路(初期設定)'!S19,'A4-2管路(初期設定)'!T19))),"-")</f>
        <v>-</v>
      </c>
      <c r="BW19" s="317" t="str">
        <f>IF($BQ19=BV$4,IF('A4-2管路(初期設定)'!$AV19="-","-",IF('A4-2管路(初期設定)'!W19="-",'A4-2管路(初期設定)'!$AV19,'A4-2管路(初期設定)'!$AV19-SUM('A4-2管路(初期設定)'!U19,'A4-2管路(初期設定)'!V19))),"-")</f>
        <v>-</v>
      </c>
      <c r="BX19" s="317" t="str">
        <f>IF($BQ19=BX$4,IF('A4-2管路(初期設定)'!$AV19="-","-",IF('A4-2管路(初期設定)'!AF19="-",'A4-2管路(初期設定)'!$AV19,'A4-2管路(初期設定)'!$AV19-'A4-2管路(初期設定)'!AF19)),"-")</f>
        <v>-</v>
      </c>
    </row>
    <row r="20" spans="2:76" ht="13.5" customHeight="1">
      <c r="B20" s="1179"/>
      <c r="C20" s="1070"/>
      <c r="D20" s="1070"/>
      <c r="E20" s="1070"/>
      <c r="F20" s="538" t="s">
        <v>70</v>
      </c>
      <c r="G20" s="62" t="str">
        <f>IF(AND('A4-1管路(初期設定)'!$F$8="○",'A4-4,5管路(初期設定)'!$BR20="-"),"-",IF(A3管路!G20="-",BR20,IF(BR20="-",A3管路!G20,A3管路!G20+BR20)))</f>
        <v>-</v>
      </c>
      <c r="H20" s="72" t="str">
        <f>IF(IF(A3管路!H20="-","-",IF('A4-2管路(初期設定)'!H20="-",A3管路!H20,A3管路!H20-'A4-2管路(初期設定)'!H20))=0,"-",IF(A3管路!H20="-","-",IF('A4-2管路(初期設定)'!H20="-",A3管路!H20,A3管路!H20-'A4-2管路(初期設定)'!H20)))</f>
        <v>-</v>
      </c>
      <c r="I20" s="57" t="str">
        <f t="shared" si="0"/>
        <v>-</v>
      </c>
      <c r="J20" s="62" t="str">
        <f>IF(AND('A4-1管路(初期設定)'!$H$8="○",'A4-4,5管路(初期設定)'!$BS20="-"),"-",IF(A3管路!J20="-",BS20,IF(BS20="-",A3管路!J20,A3管路!J20+BS20)))</f>
        <v>-</v>
      </c>
      <c r="K20" s="72" t="str">
        <f>IF(IF(A3管路!K20="-","-",IF('A4-2管路(初期設定)'!K20="-",A3管路!K20,A3管路!K20-'A4-2管路(初期設定)'!K20))=0,"-",IF(A3管路!K20="-","-",IF('A4-2管路(初期設定)'!K20="-",A3管路!K20,A3管路!K20-'A4-2管路(初期設定)'!K20)))</f>
        <v>-</v>
      </c>
      <c r="L20" s="57" t="str">
        <f t="shared" si="1"/>
        <v>-</v>
      </c>
      <c r="M20" s="62" t="str">
        <f>IF(AND('A4-1管路(初期設定)'!$J$8="○",'A4-4,5管路(初期設定)'!$BT20="-"),"-",IF(A3管路!M20="-",BT20,IF(BT20="-",A3管路!M20,A3管路!M20+BT20)))</f>
        <v>-</v>
      </c>
      <c r="N20" s="72" t="str">
        <f>IF(IF(A3管路!N20="-","-",IF('A4-2管路(初期設定)'!N20="-",A3管路!N20,A3管路!N20-'A4-2管路(初期設定)'!N20))=0,"-",IF(A3管路!N20="-","-",IF('A4-2管路(初期設定)'!N20="-",A3管路!N20,A3管路!N20-'A4-2管路(初期設定)'!N20)))</f>
        <v>-</v>
      </c>
      <c r="O20" s="57" t="str">
        <f t="shared" si="2"/>
        <v>-</v>
      </c>
      <c r="P20" s="62" t="str">
        <f>IF(AND('A4-1管路(初期設定)'!$L$8="○",'A4-4,5管路(初期設定)'!$BU20="-"),"-",IF(A3管路!P20="-",BU20,IF(BU20="-",A3管路!P20,A3管路!P20+BU20)))</f>
        <v>-</v>
      </c>
      <c r="Q20" s="72" t="str">
        <f>IF(IF(A3管路!Q20="-","-",IF('A4-2管路(初期設定)'!Q20="-",A3管路!Q20,A3管路!Q20-'A4-2管路(初期設定)'!Q20))=0,"-",IF(A3管路!Q20="-","-",IF('A4-2管路(初期設定)'!Q20="-",A3管路!Q20,A3管路!Q20-'A4-2管路(初期設定)'!Q20)))</f>
        <v>-</v>
      </c>
      <c r="R20" s="57" t="str">
        <f t="shared" si="3"/>
        <v>-</v>
      </c>
      <c r="S20" s="62" t="str">
        <f>IF(AND('A4-1管路(初期設定)'!$N$8="○",'A4-4,5管路(初期設定)'!$BV20="-"),"-",IF(A3管路!S20="-",BV20,IF(BV20="-",A3管路!S20,A3管路!S20+BV20+BW20)))</f>
        <v>-</v>
      </c>
      <c r="T20" s="102" t="str">
        <f>IF(IF(A3管路!T20="-","-",IF('A4-2管路(初期設定)'!T20="-",A3管路!T20,A3管路!T20-'A4-2管路(初期設定)'!T20))=0,"-",IF(A3管路!T20="-","-",IF('A4-2管路(初期設定)'!T20="-",A3管路!T20,A3管路!T20-'A4-2管路(初期設定)'!T20)))</f>
        <v>-</v>
      </c>
      <c r="U20" s="102" t="str">
        <f>IF(AND('A4-1管路(初期設定)'!$P$8="○",'A4-4,5管路(初期設定)'!$BW20="-"),"-",IF(A3管路!U20="-",BW20,IF(BW20="-",A3管路!U20,A3管路!U20)))</f>
        <v>-</v>
      </c>
      <c r="V20" s="72" t="str">
        <f>IF(IF(A3管路!V20="-","-",IF('A4-2管路(初期設定)'!V20="-",A3管路!V20,A3管路!V20-'A4-2管路(初期設定)'!V20))=0,"-",IF(A3管路!V20="-","-",IF('A4-2管路(初期設定)'!V20="-",A3管路!V20,A3管路!V20-'A4-2管路(初期設定)'!V20)))</f>
        <v>-</v>
      </c>
      <c r="W20" s="57" t="str">
        <f t="shared" si="4"/>
        <v>-</v>
      </c>
      <c r="X20" s="62" t="str">
        <f>IF(IF(A3管路!X20="-","-",IF('A4-2管路(初期設定)'!X20="-",A3管路!X20,A3管路!X20-'A4-2管路(初期設定)'!X20))=0,"-",IF(A3管路!X20="-","-",IF('A4-2管路(初期設定)'!X20="-",A3管路!X20,A3管路!X20-'A4-2管路(初期設定)'!X20)))</f>
        <v>-</v>
      </c>
      <c r="Y20" s="72" t="str">
        <f>IF(IF(A3管路!Y20="-","-",IF('A4-2管路(初期設定)'!Y20="-",A3管路!Y20,A3管路!Y20-'A4-2管路(初期設定)'!Y20))=0,"-",IF(A3管路!Y20="-","-",IF('A4-2管路(初期設定)'!Y20="-",A3管路!Y20,A3管路!Y20-'A4-2管路(初期設定)'!Y20)))</f>
        <v>-</v>
      </c>
      <c r="Z20" s="57" t="str">
        <f t="shared" si="5"/>
        <v>-</v>
      </c>
      <c r="AA20" s="62" t="str">
        <f>IF(IF(A3管路!AA20="-","-",IF('A4-2管路(初期設定)'!AA20="-",A3管路!AA20,A3管路!AA20-'A4-2管路(初期設定)'!AA20))=0,"-",IF(A3管路!AA20="-","-",IF('A4-2管路(初期設定)'!AA20="-",A3管路!AA20,A3管路!AA20-'A4-2管路(初期設定)'!AA20)))</f>
        <v>-</v>
      </c>
      <c r="AB20" s="72" t="str">
        <f>IF(IF(A3管路!AB20="-","-",IF('A4-2管路(初期設定)'!AB20="-",A3管路!AB20,A3管路!AB20-'A4-2管路(初期設定)'!AB20))=0,"-",IF(A3管路!AB20="-","-",IF('A4-2管路(初期設定)'!AB20="-",A3管路!AB20,A3管路!AB20-'A4-2管路(初期設定)'!AB20)))</f>
        <v>-</v>
      </c>
      <c r="AC20" s="57" t="str">
        <f t="shared" si="6"/>
        <v>-</v>
      </c>
      <c r="AD20" s="62" t="str">
        <f>IF(AND('A4-1管路(初期設定)'!$V$8="○",'A4-4,5管路(初期設定)'!$BX20="-"),"-",IF(A3管路!AD20="-",BX20,IF(BX20="-",A3管路!AD20,A3管路!AD20+BX20)))</f>
        <v>-</v>
      </c>
      <c r="AE20" s="72" t="str">
        <f>IF(IF(A3管路!AE20="-","-",IF('A4-2管路(初期設定)'!AE20="-",A3管路!AE20,A3管路!AE20-'A4-2管路(初期設定)'!AE20))=0,"-",IF(A3管路!AE20="-","-",IF('A4-2管路(初期設定)'!AE20="-",A3管路!AE20,A3管路!AE20-'A4-2管路(初期設定)'!AE20)))</f>
        <v>-</v>
      </c>
      <c r="AF20" s="57" t="str">
        <f t="shared" si="7"/>
        <v>-</v>
      </c>
      <c r="AG20" s="62" t="str">
        <f>IF(IF(A3管路!AG20="-","-",IF('A4-2管路(初期設定)'!AG20="-",A3管路!AG20,A3管路!AG20-'A4-2管路(初期設定)'!AG20))=0,"-",IF(A3管路!AG20="-","-",IF('A4-2管路(初期設定)'!AG20="-",A3管路!AG20,A3管路!AG20-'A4-2管路(初期設定)'!AG20)))</f>
        <v>-</v>
      </c>
      <c r="AH20" s="72" t="str">
        <f>IF(IF(A3管路!AH20="-","-",IF('A4-2管路(初期設定)'!AH20="-",A3管路!AH20,A3管路!AH20-'A4-2管路(初期設定)'!AH20))=0,"-",IF(A3管路!AH20="-","-",IF('A4-2管路(初期設定)'!AH20="-",A3管路!AH20,A3管路!AH20-'A4-2管路(初期設定)'!AH20)))</f>
        <v>-</v>
      </c>
      <c r="AI20" s="57" t="str">
        <f t="shared" si="8"/>
        <v>-</v>
      </c>
      <c r="AJ20" s="62" t="str">
        <f>IF(IF(A3管路!AJ20="-","-",IF('A4-2管路(初期設定)'!AJ20="-",A3管路!AJ20,A3管路!AJ20-'A4-2管路(初期設定)'!AJ20))=0,"-",IF(A3管路!AJ20="-","-",IF('A4-2管路(初期設定)'!AJ20="-",A3管路!AJ20,A3管路!AJ20-'A4-2管路(初期設定)'!AJ20)))</f>
        <v>-</v>
      </c>
      <c r="AK20" s="72" t="str">
        <f>IF(IF(A3管路!AK20="-","-",IF('A4-2管路(初期設定)'!AK20="-",A3管路!AK20,A3管路!AK20-'A4-2管路(初期設定)'!AK20))=0,"-",IF(A3管路!AK20="-","-",IF('A4-2管路(初期設定)'!AK20="-",A3管路!AK20,A3管路!AK20-'A4-2管路(初期設定)'!AK20)))</f>
        <v>-</v>
      </c>
      <c r="AL20" s="57" t="str">
        <f t="shared" si="9"/>
        <v>-</v>
      </c>
      <c r="AM20" s="62" t="str">
        <f>IF(IF(A3管路!AM20="-","-",IF('A4-2管路(初期設定)'!AM20="-",A3管路!AM20,A3管路!AM20-'A4-2管路(初期設定)'!AM20))=0,"-",IF(A3管路!AM20="-","-",IF('A4-2管路(初期設定)'!AM20="-",A3管路!AM20,A3管路!AM20-'A4-2管路(初期設定)'!AM20)))</f>
        <v>-</v>
      </c>
      <c r="AN20" s="72" t="str">
        <f>IF(IF(A3管路!AN20="-","-",IF('A4-2管路(初期設定)'!AN20="-",A3管路!AN20,A3管路!AN20-'A4-2管路(初期設定)'!AN20))=0,"-",IF(A3管路!AN20="-","-",IF('A4-2管路(初期設定)'!AN20="-",A3管路!AN20,A3管路!AN20-'A4-2管路(初期設定)'!AN20)))</f>
        <v>-</v>
      </c>
      <c r="AO20" s="57" t="str">
        <f t="shared" si="10"/>
        <v>-</v>
      </c>
      <c r="AP20" s="62" t="str">
        <f>IF(IF(A3管路!AP20="-","-",IF('A4-2管路(初期設定)'!AP20="-",A3管路!AP20,A3管路!AP20-'A4-2管路(初期設定)'!AP20))=0,"-",IF(A3管路!AP20="-","-",IF('A4-2管路(初期設定)'!AP20="-",A3管路!AP20,A3管路!AP20-'A4-2管路(初期設定)'!AP20)))</f>
        <v>-</v>
      </c>
      <c r="AQ20" s="72" t="str">
        <f>IF(IF(A3管路!AQ20="-","-",IF('A4-2管路(初期設定)'!AQ20="-",A3管路!AQ20,A3管路!AQ20-'A4-2管路(初期設定)'!AQ20))=0,"-",IF(A3管路!AQ20="-","-",IF('A4-2管路(初期設定)'!AQ20="-",A3管路!AQ20,A3管路!AQ20-'A4-2管路(初期設定)'!AQ20)))</f>
        <v>-</v>
      </c>
      <c r="AR20" s="64" t="str">
        <f t="shared" si="11"/>
        <v>-</v>
      </c>
      <c r="AS20" s="62" t="str">
        <f>IF(IF(A3管路!AS20="-","-",IF('A4-2管路(初期設定)'!AS20="-",A3管路!AS20,A3管路!AS20-'A4-2管路(初期設定)'!AS20))=0,"-",IF(A3管路!AS20="-","-",IF('A4-2管路(初期設定)'!AS20="-",A3管路!AS20,A3管路!AS20-'A4-2管路(初期設定)'!AS20)))</f>
        <v>-</v>
      </c>
      <c r="AT20" s="72" t="str">
        <f>IF(IF(A3管路!AT20="-","-",IF('A4-2管路(初期設定)'!AT20="-",A3管路!AT20,A3管路!AT20-'A4-2管路(初期設定)'!AT20))=0,"-",IF(A3管路!AT20="-","-",IF('A4-2管路(初期設定)'!AT20="-",A3管路!AT20,A3管路!AT20-'A4-2管路(初期設定)'!AT20)))</f>
        <v>-</v>
      </c>
      <c r="AU20" s="64" t="str">
        <f t="shared" si="12"/>
        <v>-</v>
      </c>
      <c r="AV20" s="832" t="str">
        <f t="shared" si="13"/>
        <v>-</v>
      </c>
      <c r="AW20" s="830"/>
      <c r="AX20" s="853" t="str">
        <f t="shared" si="14"/>
        <v>-</v>
      </c>
      <c r="AY20" s="830"/>
      <c r="AZ20" s="832">
        <f t="shared" si="15"/>
        <v>0</v>
      </c>
      <c r="BA20" s="830"/>
      <c r="BB20" s="830">
        <f t="shared" si="16"/>
        <v>0</v>
      </c>
      <c r="BC20" s="830"/>
      <c r="BD20" s="830">
        <f t="shared" si="17"/>
        <v>0</v>
      </c>
      <c r="BE20" s="830"/>
      <c r="BF20" s="830">
        <f t="shared" si="18"/>
        <v>0</v>
      </c>
      <c r="BG20" s="830"/>
      <c r="BH20" s="830">
        <f t="shared" si="19"/>
        <v>0</v>
      </c>
      <c r="BI20" s="831"/>
      <c r="BJ20" s="832">
        <f t="shared" si="20"/>
        <v>0</v>
      </c>
      <c r="BK20" s="830"/>
      <c r="BL20" s="830">
        <f t="shared" si="21"/>
        <v>0</v>
      </c>
      <c r="BM20" s="833"/>
      <c r="BN20" s="830" t="str">
        <f t="shared" si="22"/>
        <v>-</v>
      </c>
      <c r="BO20" s="833"/>
      <c r="BQ20" s="318" t="str">
        <f>IF('A4-2管路(初期設定)'!AW20="","-",'A4-2管路(初期設定)'!AW20)</f>
        <v>配水用ポリエチレン管(融着継手)</v>
      </c>
      <c r="BR20" s="317" t="str">
        <f>IF(BQ20=BR$4,IF('A4-2管路(初期設定)'!AV20="-","-",IF('A4-2管路(初期設定)'!I20="-",'A4-2管路(初期設定)'!AV20,'A4-2管路(初期設定)'!AV20-'A4-2管路(初期設定)'!I20)),"-")</f>
        <v>-</v>
      </c>
      <c r="BS20" s="317" t="str">
        <f>IF(BQ20=BS$4,IF('A4-2管路(初期設定)'!AV20="-","-",IF('A4-2管路(初期設定)'!L20="-",'A4-2管路(初期設定)'!AV20,'A4-2管路(初期設定)'!AV20-'A4-2管路(初期設定)'!L20)),"-")</f>
        <v>-</v>
      </c>
      <c r="BT20" s="317" t="str">
        <f>IF(BQ20=BT$4,IF('A4-2管路(初期設定)'!AV20="-","-",IF('A4-2管路(初期設定)'!O20="-",'A4-2管路(初期設定)'!AV20,'A4-2管路(初期設定)'!AV20-'A4-2管路(初期設定)'!O20)),"-")</f>
        <v>-</v>
      </c>
      <c r="BU20" s="317" t="str">
        <f>IF($BQ20=BU$4,IF('A4-2管路(初期設定)'!$AV20="-","-",IF('A4-2管路(初期設定)'!R20="-",'A4-2管路(初期設定)'!$AV20,'A4-2管路(初期設定)'!$AV20-'A4-2管路(初期設定)'!R20)),"-")</f>
        <v>-</v>
      </c>
      <c r="BV20" s="317" t="str">
        <f>IF($BQ20=BV$4,IF('A4-2管路(初期設定)'!$AV20="-","-",IF('A4-2管路(初期設定)'!W20="-",'A4-2管路(初期設定)'!$AV20,'A4-2管路(初期設定)'!$AV20-SUM('A4-2管路(初期設定)'!S20,'A4-2管路(初期設定)'!T20))),"-")</f>
        <v>-</v>
      </c>
      <c r="BW20" s="317" t="str">
        <f>IF($BQ20=BV$4,IF('A4-2管路(初期設定)'!$AV20="-","-",IF('A4-2管路(初期設定)'!W20="-",'A4-2管路(初期設定)'!$AV20,'A4-2管路(初期設定)'!$AV20-SUM('A4-2管路(初期設定)'!U20,'A4-2管路(初期設定)'!V20))),"-")</f>
        <v>-</v>
      </c>
      <c r="BX20" s="317" t="str">
        <f>IF($BQ20=BX$4,IF('A4-2管路(初期設定)'!$AV20="-","-",IF('A4-2管路(初期設定)'!AF20="-",'A4-2管路(初期設定)'!$AV20,'A4-2管路(初期設定)'!$AV20-'A4-2管路(初期設定)'!AF20)),"-")</f>
        <v>-</v>
      </c>
    </row>
    <row r="21" spans="2:76" ht="13.5" customHeight="1">
      <c r="B21" s="1179"/>
      <c r="C21" s="1070"/>
      <c r="D21" s="1070"/>
      <c r="E21" s="1071"/>
      <c r="F21" s="567" t="s">
        <v>49</v>
      </c>
      <c r="G21" s="58">
        <f t="shared" ref="G21:AU21" si="23">IF(SUM(G10:G20)=0,"-",SUM(G10:G20))</f>
        <v>695.3</v>
      </c>
      <c r="H21" s="59" t="str">
        <f t="shared" si="23"/>
        <v>-</v>
      </c>
      <c r="I21" s="60">
        <f t="shared" si="23"/>
        <v>695.3</v>
      </c>
      <c r="J21" s="58" t="str">
        <f t="shared" si="23"/>
        <v>-</v>
      </c>
      <c r="K21" s="59" t="str">
        <f t="shared" si="23"/>
        <v>-</v>
      </c>
      <c r="L21" s="60" t="str">
        <f t="shared" si="23"/>
        <v>-</v>
      </c>
      <c r="M21" s="58" t="str">
        <f t="shared" si="23"/>
        <v>-</v>
      </c>
      <c r="N21" s="59" t="str">
        <f t="shared" si="23"/>
        <v>-</v>
      </c>
      <c r="O21" s="60" t="str">
        <f t="shared" si="23"/>
        <v>-</v>
      </c>
      <c r="P21" s="58" t="str">
        <f t="shared" si="23"/>
        <v>-</v>
      </c>
      <c r="Q21" s="59" t="str">
        <f t="shared" si="23"/>
        <v>-</v>
      </c>
      <c r="R21" s="60" t="str">
        <f t="shared" si="23"/>
        <v>-</v>
      </c>
      <c r="S21" s="58">
        <f t="shared" si="23"/>
        <v>23</v>
      </c>
      <c r="T21" s="103" t="str">
        <f t="shared" si="23"/>
        <v>-</v>
      </c>
      <c r="U21" s="103">
        <f t="shared" si="23"/>
        <v>93</v>
      </c>
      <c r="V21" s="59" t="str">
        <f t="shared" si="23"/>
        <v>-</v>
      </c>
      <c r="W21" s="60">
        <f t="shared" si="23"/>
        <v>116</v>
      </c>
      <c r="X21" s="58">
        <f t="shared" si="23"/>
        <v>1240.6999999999998</v>
      </c>
      <c r="Y21" s="59" t="str">
        <f t="shared" si="23"/>
        <v>-</v>
      </c>
      <c r="Z21" s="60">
        <f t="shared" si="23"/>
        <v>1240.6999999999998</v>
      </c>
      <c r="AA21" s="58" t="str">
        <f t="shared" si="23"/>
        <v>-</v>
      </c>
      <c r="AB21" s="59" t="str">
        <f t="shared" si="23"/>
        <v>-</v>
      </c>
      <c r="AC21" s="60" t="str">
        <f t="shared" si="23"/>
        <v>-</v>
      </c>
      <c r="AD21" s="58" t="str">
        <f t="shared" si="23"/>
        <v>-</v>
      </c>
      <c r="AE21" s="59" t="str">
        <f t="shared" si="23"/>
        <v>-</v>
      </c>
      <c r="AF21" s="60" t="str">
        <f t="shared" si="23"/>
        <v>-</v>
      </c>
      <c r="AG21" s="58" t="str">
        <f t="shared" si="23"/>
        <v>-</v>
      </c>
      <c r="AH21" s="59" t="str">
        <f t="shared" si="23"/>
        <v>-</v>
      </c>
      <c r="AI21" s="60" t="str">
        <f t="shared" si="23"/>
        <v>-</v>
      </c>
      <c r="AJ21" s="58" t="str">
        <f t="shared" si="23"/>
        <v>-</v>
      </c>
      <c r="AK21" s="59" t="str">
        <f t="shared" si="23"/>
        <v>-</v>
      </c>
      <c r="AL21" s="60" t="str">
        <f t="shared" si="23"/>
        <v>-</v>
      </c>
      <c r="AM21" s="58" t="str">
        <f t="shared" si="23"/>
        <v>-</v>
      </c>
      <c r="AN21" s="59" t="str">
        <f t="shared" si="23"/>
        <v>-</v>
      </c>
      <c r="AO21" s="60" t="str">
        <f t="shared" si="23"/>
        <v>-</v>
      </c>
      <c r="AP21" s="58" t="str">
        <f t="shared" si="23"/>
        <v>-</v>
      </c>
      <c r="AQ21" s="59" t="str">
        <f t="shared" si="23"/>
        <v>-</v>
      </c>
      <c r="AR21" s="65" t="str">
        <f t="shared" si="23"/>
        <v>-</v>
      </c>
      <c r="AS21" s="58" t="str">
        <f t="shared" si="23"/>
        <v>-</v>
      </c>
      <c r="AT21" s="59" t="str">
        <f t="shared" si="23"/>
        <v>-</v>
      </c>
      <c r="AU21" s="65" t="str">
        <f t="shared" si="23"/>
        <v>-</v>
      </c>
      <c r="AV21" s="834">
        <f>IF(SUM(AV10:AW20)=0,"-",SUM(AV10:AW20))</f>
        <v>2051.9999999999995</v>
      </c>
      <c r="AW21" s="835"/>
      <c r="AX21" s="836" t="str">
        <f>IF(SUM(AX10:AY20)=0,"-",SUM(AX10:AY20))</f>
        <v>-</v>
      </c>
      <c r="AY21" s="835"/>
      <c r="AZ21" s="834">
        <f>IF(SUM(AZ10:BA20)=0,"-",SUM(AZ10:BA20))</f>
        <v>695.3</v>
      </c>
      <c r="BA21" s="835"/>
      <c r="BB21" s="835">
        <f>IF(SUM(BB10:BC20)=0,"-",SUM(BB10:BC20))</f>
        <v>23</v>
      </c>
      <c r="BC21" s="835"/>
      <c r="BD21" s="835">
        <f>IF(SUM(BD10:BE20)=0,"-",SUM(BD10:BE20))</f>
        <v>1333.6999999999998</v>
      </c>
      <c r="BE21" s="835"/>
      <c r="BF21" s="835" t="str">
        <f>IF(SUM(BF10:BG20)=0,"-",SUM(BF10:BG20))</f>
        <v>-</v>
      </c>
      <c r="BG21" s="835"/>
      <c r="BH21" s="835" t="str">
        <f>IF(SUM(BH10:BI20)=0,"-",SUM(BH10:BI20))</f>
        <v>-</v>
      </c>
      <c r="BI21" s="837"/>
      <c r="BJ21" s="834">
        <f>IF(SUM(BJ10:BK20)=0,"-",SUM(BJ10:BK20))</f>
        <v>718.30000000000007</v>
      </c>
      <c r="BK21" s="835"/>
      <c r="BL21" s="835">
        <f>IF(SUM(BL10:BM20)=0,"-",SUM(BL10:BM20))</f>
        <v>1333.6999999999998</v>
      </c>
      <c r="BM21" s="838"/>
      <c r="BN21" s="835">
        <f t="shared" si="22"/>
        <v>2051.9999999999995</v>
      </c>
      <c r="BO21" s="838"/>
      <c r="BQ21" s="318" t="str">
        <f>IF('A4-2管路(初期設定)'!AW21="","-",'A4-2管路(初期設定)'!AW21)</f>
        <v>-</v>
      </c>
      <c r="BR21" s="317" t="str">
        <f>IF(BQ21=BR$4,IF('A4-2管路(初期設定)'!AV21="-","-",IF('A4-2管路(初期設定)'!I21="-",'A4-2管路(初期設定)'!AV21,'A4-2管路(初期設定)'!AV21-'A4-2管路(初期設定)'!I21)),"-")</f>
        <v>-</v>
      </c>
      <c r="BS21" s="317" t="str">
        <f>IF(BQ21=BS$4,IF('A4-2管路(初期設定)'!AV21="-","-",IF('A4-2管路(初期設定)'!L21="-",'A4-2管路(初期設定)'!AV21,'A4-2管路(初期設定)'!AV21-'A4-2管路(初期設定)'!L21)),"-")</f>
        <v>-</v>
      </c>
      <c r="BT21" s="317" t="str">
        <f>IF(BQ21=BT$4,IF('A4-2管路(初期設定)'!AV21="-","-",IF('A4-2管路(初期設定)'!O21="-",'A4-2管路(初期設定)'!AV21,'A4-2管路(初期設定)'!AV21-'A4-2管路(初期設定)'!O21)),"-")</f>
        <v>-</v>
      </c>
      <c r="BU21" s="317" t="str">
        <f>IF($BQ21=BU$4,IF('A4-2管路(初期設定)'!$AV21="-","-",IF('A4-2管路(初期設定)'!R21="-",'A4-2管路(初期設定)'!$AV21,'A4-2管路(初期設定)'!$AV21-'A4-2管路(初期設定)'!R21)),"-")</f>
        <v>-</v>
      </c>
      <c r="BV21" s="317" t="str">
        <f>IF($BQ21=BV$4,IF('A4-2管路(初期設定)'!$AV21="-","-",IF('A4-2管路(初期設定)'!W21="-",'A4-2管路(初期設定)'!$AV21,'A4-2管路(初期設定)'!$AV21-SUM('A4-2管路(初期設定)'!S21,'A4-2管路(初期設定)'!T21))),"-")</f>
        <v>-</v>
      </c>
      <c r="BW21" s="317" t="str">
        <f>IF($BQ21=BV$4,IF('A4-2管路(初期設定)'!$AV21="-","-",IF('A4-2管路(初期設定)'!W21="-",'A4-2管路(初期設定)'!$AV21,'A4-2管路(初期設定)'!$AV21-SUM('A4-2管路(初期設定)'!U21,'A4-2管路(初期設定)'!V21))),"-")</f>
        <v>-</v>
      </c>
      <c r="BX21" s="317" t="str">
        <f>IF($BQ21=BX$4,IF('A4-2管路(初期設定)'!$AV21="-","-",IF('A4-2管路(初期設定)'!AF21="-",'A4-2管路(初期設定)'!$AV21,'A4-2管路(初期設定)'!$AV21-'A4-2管路(初期設定)'!AF21)),"-")</f>
        <v>-</v>
      </c>
    </row>
    <row r="22" spans="2:76" ht="13.5" customHeight="1">
      <c r="B22" s="1179"/>
      <c r="C22" s="1070"/>
      <c r="D22" s="1070"/>
      <c r="E22" s="875" t="s">
        <v>43</v>
      </c>
      <c r="F22" s="78">
        <v>600</v>
      </c>
      <c r="G22" s="61" t="str">
        <f>IF(AND('A4-1管路(初期設定)'!$F$9="○",'A4-4,5管路(初期設定)'!$BR22="-"),"-",IF(A3管路!G22="-",BR22,IF(BR22="-",A3管路!G22,A3管路!G22+BR22)))</f>
        <v>-</v>
      </c>
      <c r="H22" s="71" t="str">
        <f>IF(IF(A3管路!H22="-","-",IF('A4-2管路(初期設定)'!H22="-",A3管路!H22,A3管路!H22-'A4-2管路(初期設定)'!H22))=0,"-",IF(A3管路!H22="-","-",IF('A4-2管路(初期設定)'!H22="-",A3管路!H22,A3管路!H22-'A4-2管路(初期設定)'!H22)))</f>
        <v>-</v>
      </c>
      <c r="I22" s="54" t="str">
        <f t="shared" ref="I22:I32" si="24">IF(SUM(G22:H22)=0,"-",SUM(G22:H22))</f>
        <v>-</v>
      </c>
      <c r="J22" s="61" t="str">
        <f>IF(AND('A4-1管路(初期設定)'!$H$9="○",'A4-4,5管路(初期設定)'!$BS22="-"),"-",IF(A3管路!J22="-",BS22,IF(BS22="-",A3管路!J22,A3管路!J22+BS22)))</f>
        <v>-</v>
      </c>
      <c r="K22" s="71" t="str">
        <f>IF(IF(A3管路!K22="-","-",IF('A4-2管路(初期設定)'!K22="-",A3管路!K22,A3管路!K22-'A4-2管路(初期設定)'!K22))=0,"-",IF(A3管路!K22="-","-",IF('A4-2管路(初期設定)'!K22="-",A3管路!K22,A3管路!K22-'A4-2管路(初期設定)'!K22)))</f>
        <v>-</v>
      </c>
      <c r="L22" s="54" t="str">
        <f t="shared" ref="L22:L32" si="25">IF(SUM(J22:K22)=0,"-",SUM(J22:K22))</f>
        <v>-</v>
      </c>
      <c r="M22" s="61" t="str">
        <f>IF(AND('A4-1管路(初期設定)'!$J$9="○",'A4-4,5管路(初期設定)'!$BT22="-"),"-",IF(A3管路!M22="-",BT22,IF(BT22="-",A3管路!M22,A3管路!M22+BT22)))</f>
        <v>-</v>
      </c>
      <c r="N22" s="71" t="str">
        <f>IF(IF(A3管路!N22="-","-",IF('A4-2管路(初期設定)'!N22="-",A3管路!N22,A3管路!N22-'A4-2管路(初期設定)'!N22))=0,"-",IF(A3管路!N22="-","-",IF('A4-2管路(初期設定)'!N22="-",A3管路!N22,A3管路!N22-'A4-2管路(初期設定)'!N22)))</f>
        <v>-</v>
      </c>
      <c r="O22" s="54" t="str">
        <f t="shared" ref="O22:O32" si="26">IF(SUM(M22:N22)=0,"-",SUM(M22:N22))</f>
        <v>-</v>
      </c>
      <c r="P22" s="61" t="str">
        <f>IF(AND('A4-1管路(初期設定)'!$L$9="○",'A4-4,5管路(初期設定)'!$BU22="-"),"-",IF(A3管路!P22="-",BU22,IF(BU22="-",A3管路!P22,A3管路!P22+BU22)))</f>
        <v>-</v>
      </c>
      <c r="Q22" s="71" t="str">
        <f>IF(IF(A3管路!Q22="-","-",IF('A4-2管路(初期設定)'!Q22="-",A3管路!Q22,A3管路!Q22-'A4-2管路(初期設定)'!Q22))=0,"-",IF(A3管路!Q22="-","-",IF('A4-2管路(初期設定)'!Q22="-",A3管路!Q22,A3管路!Q22-'A4-2管路(初期設定)'!Q22)))</f>
        <v>-</v>
      </c>
      <c r="R22" s="54" t="str">
        <f t="shared" ref="R22:R32" si="27">IF(SUM(P22:Q22)=0,"-",SUM(P22:Q22))</f>
        <v>-</v>
      </c>
      <c r="S22" s="61" t="str">
        <f>IF(AND('A4-1管路(初期設定)'!$N$9="○",'A4-4,5管路(初期設定)'!$BV22="-"),"-",IF(A3管路!S22="-",BV22,IF(BV22="-",A3管路!S22,A3管路!S22+BV22+BW22)))</f>
        <v>-</v>
      </c>
      <c r="T22" s="100" t="str">
        <f>IF(IF(A3管路!T22="-","-",IF('A4-2管路(初期設定)'!T22="-",A3管路!T22,A3管路!T22-'A4-2管路(初期設定)'!T22))=0,"-",IF(A3管路!T22="-","-",IF('A4-2管路(初期設定)'!T22="-",A3管路!T22,A3管路!T22-'A4-2管路(初期設定)'!T22)))</f>
        <v>-</v>
      </c>
      <c r="U22" s="100" t="str">
        <f>IF(AND('A4-1管路(初期設定)'!$P$9="○",'A4-4,5管路(初期設定)'!$BW22="-"),"-",IF(A3管路!U22="-",BW22,IF(BW22="-",A3管路!U22,A3管路!U22)))</f>
        <v>-</v>
      </c>
      <c r="V22" s="71" t="str">
        <f>IF(IF(A3管路!V22="-","-",IF('A4-2管路(初期設定)'!V22="-",A3管路!V22,A3管路!V22-'A4-2管路(初期設定)'!V22))=0,"-",IF(A3管路!V22="-","-",IF('A4-2管路(初期設定)'!V22="-",A3管路!V22,A3管路!V22-'A4-2管路(初期設定)'!V22)))</f>
        <v>-</v>
      </c>
      <c r="W22" s="54" t="str">
        <f t="shared" ref="W22:W32" si="28">IF(SUM(S22:V22)=0,"-",SUM(S22:V22))</f>
        <v>-</v>
      </c>
      <c r="X22" s="61" t="str">
        <f>IF(IF(A3管路!X22="-","-",IF('A4-2管路(初期設定)'!X22="-",A3管路!X22,A3管路!X22-'A4-2管路(初期設定)'!X22))=0,"-",IF(A3管路!X22="-","-",IF('A4-2管路(初期設定)'!X22="-",A3管路!X22,A3管路!X22-'A4-2管路(初期設定)'!X22)))</f>
        <v>-</v>
      </c>
      <c r="Y22" s="71" t="str">
        <f>IF(IF(A3管路!Y22="-","-",IF('A4-2管路(初期設定)'!Y22="-",A3管路!Y22,A3管路!Y22-'A4-2管路(初期設定)'!Y22))=0,"-",IF(A3管路!Y22="-","-",IF('A4-2管路(初期設定)'!Y22="-",A3管路!Y22,A3管路!Y22-'A4-2管路(初期設定)'!Y22)))</f>
        <v>-</v>
      </c>
      <c r="Z22" s="54" t="str">
        <f t="shared" ref="Z22:Z32" si="29">IF(SUM(X22:Y22)=0,"-",SUM(X22:Y22))</f>
        <v>-</v>
      </c>
      <c r="AA22" s="61" t="str">
        <f>IF(IF(A3管路!AA22="-","-",IF('A4-2管路(初期設定)'!AA22="-",A3管路!AA22,A3管路!AA22-'A4-2管路(初期設定)'!AA22))=0,"-",IF(A3管路!AA22="-","-",IF('A4-2管路(初期設定)'!AA22="-",A3管路!AA22,A3管路!AA22-'A4-2管路(初期設定)'!AA22)))</f>
        <v>-</v>
      </c>
      <c r="AB22" s="71" t="str">
        <f>IF(IF(A3管路!AB22="-","-",IF('A4-2管路(初期設定)'!AB22="-",A3管路!AB22,A3管路!AB22-'A4-2管路(初期設定)'!AB22))=0,"-",IF(A3管路!AB22="-","-",IF('A4-2管路(初期設定)'!AB22="-",A3管路!AB22,A3管路!AB22-'A4-2管路(初期設定)'!AB22)))</f>
        <v>-</v>
      </c>
      <c r="AC22" s="54" t="str">
        <f t="shared" ref="AC22:AC32" si="30">IF(SUM(AA22:AB22)=0,"-",SUM(AA22:AB22))</f>
        <v>-</v>
      </c>
      <c r="AD22" s="61" t="str">
        <f>IF(AND('A4-1管路(初期設定)'!$V$9="○",'A4-4,5管路(初期設定)'!$BX22="-"),"-",IF(A3管路!AD22="-",BX22,IF(BX22="-",A3管路!AD22,A3管路!AD22+BX22)))</f>
        <v>-</v>
      </c>
      <c r="AE22" s="71" t="str">
        <f>IF(IF(A3管路!AE22="-","-",IF('A4-2管路(初期設定)'!AE22="-",A3管路!AE22,A3管路!AE22-'A4-2管路(初期設定)'!AE22))=0,"-",IF(A3管路!AE22="-","-",IF('A4-2管路(初期設定)'!AE22="-",A3管路!AE22,A3管路!AE22-'A4-2管路(初期設定)'!AE22)))</f>
        <v>-</v>
      </c>
      <c r="AF22" s="54" t="str">
        <f t="shared" ref="AF22:AF32" si="31">IF(SUM(AD22:AE22)=0,"-",SUM(AD22:AE22))</f>
        <v>-</v>
      </c>
      <c r="AG22" s="61" t="str">
        <f>IF(IF(A3管路!AG22="-","-",IF('A4-2管路(初期設定)'!AG22="-",A3管路!AG22,A3管路!AG22-'A4-2管路(初期設定)'!AG22))=0,"-",IF(A3管路!AG22="-","-",IF('A4-2管路(初期設定)'!AG22="-",A3管路!AG22,A3管路!AG22-'A4-2管路(初期設定)'!AG22)))</f>
        <v>-</v>
      </c>
      <c r="AH22" s="71" t="str">
        <f>IF(IF(A3管路!AH22="-","-",IF('A4-2管路(初期設定)'!AH22="-",A3管路!AH22,A3管路!AH22-'A4-2管路(初期設定)'!AH22))=0,"-",IF(A3管路!AH22="-","-",IF('A4-2管路(初期設定)'!AH22="-",A3管路!AH22,A3管路!AH22-'A4-2管路(初期設定)'!AH22)))</f>
        <v>-</v>
      </c>
      <c r="AI22" s="54" t="str">
        <f t="shared" ref="AI22:AI32" si="32">IF(SUM(AG22:AH22)=0,"-",SUM(AG22:AH22))</f>
        <v>-</v>
      </c>
      <c r="AJ22" s="61" t="str">
        <f>IF(IF(A3管路!AJ22="-","-",IF('A4-2管路(初期設定)'!AJ22="-",A3管路!AJ22,A3管路!AJ22-'A4-2管路(初期設定)'!AJ22))=0,"-",IF(A3管路!AJ22="-","-",IF('A4-2管路(初期設定)'!AJ22="-",A3管路!AJ22,A3管路!AJ22-'A4-2管路(初期設定)'!AJ22)))</f>
        <v>-</v>
      </c>
      <c r="AK22" s="71" t="str">
        <f>IF(IF(A3管路!AK22="-","-",IF('A4-2管路(初期設定)'!AK22="-",A3管路!AK22,A3管路!AK22-'A4-2管路(初期設定)'!AK22))=0,"-",IF(A3管路!AK22="-","-",IF('A4-2管路(初期設定)'!AK22="-",A3管路!AK22,A3管路!AK22-'A4-2管路(初期設定)'!AK22)))</f>
        <v>-</v>
      </c>
      <c r="AL22" s="54" t="str">
        <f t="shared" ref="AL22:AL32" si="33">IF(SUM(AJ22:AK22)=0,"-",SUM(AJ22:AK22))</f>
        <v>-</v>
      </c>
      <c r="AM22" s="61" t="str">
        <f>IF(IF(A3管路!AM22="-","-",IF('A4-2管路(初期設定)'!AM22="-",A3管路!AM22,A3管路!AM22-'A4-2管路(初期設定)'!AM22))=0,"-",IF(A3管路!AM22="-","-",IF('A4-2管路(初期設定)'!AM22="-",A3管路!AM22,A3管路!AM22-'A4-2管路(初期設定)'!AM22)))</f>
        <v>-</v>
      </c>
      <c r="AN22" s="71" t="str">
        <f>IF(IF(A3管路!AN22="-","-",IF('A4-2管路(初期設定)'!AN22="-",A3管路!AN22,A3管路!AN22-'A4-2管路(初期設定)'!AN22))=0,"-",IF(A3管路!AN22="-","-",IF('A4-2管路(初期設定)'!AN22="-",A3管路!AN22,A3管路!AN22-'A4-2管路(初期設定)'!AN22)))</f>
        <v>-</v>
      </c>
      <c r="AO22" s="54" t="str">
        <f t="shared" ref="AO22:AO32" si="34">IF(SUM(AM22:AN22)=0,"-",SUM(AM22:AN22))</f>
        <v>-</v>
      </c>
      <c r="AP22" s="61" t="str">
        <f>IF(IF(A3管路!AP22="-","-",IF('A4-2管路(初期設定)'!AP22="-",A3管路!AP22,A3管路!AP22-'A4-2管路(初期設定)'!AP22))=0,"-",IF(A3管路!AP22="-","-",IF('A4-2管路(初期設定)'!AP22="-",A3管路!AP22,A3管路!AP22-'A4-2管路(初期設定)'!AP22)))</f>
        <v>-</v>
      </c>
      <c r="AQ22" s="71" t="str">
        <f>IF(IF(A3管路!AQ22="-","-",IF('A4-2管路(初期設定)'!AQ22="-",A3管路!AQ22,A3管路!AQ22-'A4-2管路(初期設定)'!AQ22))=0,"-",IF(A3管路!AQ22="-","-",IF('A4-2管路(初期設定)'!AQ22="-",A3管路!AQ22,A3管路!AQ22-'A4-2管路(初期設定)'!AQ22)))</f>
        <v>-</v>
      </c>
      <c r="AR22" s="63" t="str">
        <f t="shared" ref="AR22:AR32" si="35">IF(SUM(AP22:AQ22)=0,"-",SUM(AP22:AQ22))</f>
        <v>-</v>
      </c>
      <c r="AS22" s="61" t="str">
        <f>IF(IF(A3管路!AS22="-","-",IF('A4-2管路(初期設定)'!AS22="-",A3管路!AS22,A3管路!AS22-'A4-2管路(初期設定)'!AS22))=0,"-",IF(A3管路!AS22="-","-",IF('A4-2管路(初期設定)'!AS22="-",A3管路!AS22,A3管路!AS22-'A4-2管路(初期設定)'!AS22)))</f>
        <v>-</v>
      </c>
      <c r="AT22" s="71" t="str">
        <f>IF(IF(A3管路!AT22="-","-",IF('A4-2管路(初期設定)'!AT22="-",A3管路!AT22,A3管路!AT22-'A4-2管路(初期設定)'!AT22))=0,"-",IF(A3管路!AT22="-","-",IF('A4-2管路(初期設定)'!AT22="-",A3管路!AT22,A3管路!AT22-'A4-2管路(初期設定)'!AT22)))</f>
        <v>-</v>
      </c>
      <c r="AU22" s="63" t="str">
        <f t="shared" ref="AU22:AU32" si="36">IF(SUM(AS22:AT22)=0,"-",SUM(AS22:AT22))</f>
        <v>-</v>
      </c>
      <c r="AV22" s="865" t="str">
        <f t="shared" ref="AV22:AV32" si="37">IF(SUM(G22,J22,M22,P22,S22,U22,X22,AA22,AD22,AG22,AJ22,AM22,AP22,AS22)=0,"-",SUM(G22,J22,M22,P22,S22,U22,X22,AA22,AD22,AG22,AJ22,AM22,AP22,AS22))</f>
        <v>-</v>
      </c>
      <c r="AW22" s="866"/>
      <c r="AX22" s="867" t="str">
        <f t="shared" ref="AX22:AX32" si="38">IF(SUM(H22,K22,N22,Q22,T22,V22,Y22,AB22,AE22,AH22,AK22,AN22,AQ22,AT22)=0,"-",SUM(H22,K22,N22,Q22,T22,V22,Y22,AB22,AE22,AH22,AK22,AN22,AQ22,AT22))</f>
        <v>-</v>
      </c>
      <c r="AY22" s="866"/>
      <c r="AZ22" s="865">
        <f t="shared" ref="AZ22:AZ32" si="39">SUMIF(G$88,"①",I22)+SUMIF(J$88,"①",L22)+SUMIF(M$88,"①",O22)+SUMIF(P$88,"①",R22)+SUMIF(S$88,"①",S22)+SUMIF(S$88,"①",T22)+SUMIF(U$88,"①",U22)+SUMIF(U$88,"①",V22)+SUMIF(X$88,"①",Z22)+SUMIF(AA$88,"①",AC22)+SUMIF(AD$88,"①",AF22)+SUMIF(AG$88,"①",AI22)+SUMIF(AJ$88,"①",AL22)+SUMIF(AM$88,"①",AO22)+SUMIF(AP$88,"①",AR22)+SUMIF(AS$88,"①",AU22)</f>
        <v>0</v>
      </c>
      <c r="BA22" s="866"/>
      <c r="BB22" s="866">
        <f t="shared" ref="BB22:BB32" si="40">SUMIF(G$88,"②",I22)+SUMIF(J$88,"②",L22)+SUMIF(M$88,"②",O22)+SUMIF(P$88,"②",R22)+SUMIF(S$88,"②",S22)+SUMIF(S$88,"②",T22)+SUMIF(U$88,"②",U22)+SUMIF(U$88,"②",V22)+SUMIF(X$88,"②",Z22)+SUMIF(AA$88,"②",AC22)+SUMIF(AD$88,"②",AF22)+SUMIF(AG$88,"②",AI22)+SUMIF(AJ$88,"②",AL22)+SUMIF(AM$88,"②",AO22)+SUMIF(AP$88,"②",AR22)+SUMIF(AS$88,"②",AU22)</f>
        <v>0</v>
      </c>
      <c r="BC22" s="866"/>
      <c r="BD22" s="866">
        <f t="shared" ref="BD22:BD32" si="41">SUMIF(G$88,"③",I22)+SUMIF(J$88,"③",L22)+SUMIF(M$88,"③",O22)+SUMIF(P$88,"③",R22)+SUMIF(S$88,"③",S22)+SUMIF(S$88,"③",T22)+SUMIF(U$88,"③",U22)+SUMIF(U$88,"③",V22)+SUMIF(X$88,"③",Z22)+SUMIF(AA$88,"③",AC22)+SUMIF(AD$88,"③",AF22)+SUMIF(AG$88,"③",AI22)+SUMIF(AJ$88,"③",AL22)+SUMIF(AM$88,"③",AO22)+SUMIF(AP$88,"③",AR22)+SUMIF(AS$88,"③",AU22)</f>
        <v>0</v>
      </c>
      <c r="BE22" s="866"/>
      <c r="BF22" s="866">
        <f t="shared" ref="BF22:BF32" si="42">SUMIF(G$88,"④",I22)+SUMIF(J$88,"④",L22)+SUMIF(M$88,"④",O22)+SUMIF(P$88,"④",R22)+SUMIF(S$88,"④",S22)+SUMIF(S$88,"④",T22)+SUMIF(U$88,"④",U22)+SUMIF(U$88,"④",V22)+SUMIF(X$88,"④",Z22)+SUMIF(AA$88,"④",AC22)+SUMIF(AD$88,"④",AF22)+SUMIF(AG$88,"④",AI22)+SUMIF(AJ$88,"④",AL22)+SUMIF(AM$88,"④",AO22)+SUMIF(AP$88,"④",AR22)+SUMIF(AS$88,"④",AU22)</f>
        <v>0</v>
      </c>
      <c r="BG22" s="866"/>
      <c r="BH22" s="866">
        <f t="shared" ref="BH22:BH32" si="43">SUMIF(G$88,"⑤",I22)+SUMIF(J$88,"⑤",L22)+SUMIF(M$88,"⑤",O22)+SUMIF(P$88,"⑤",R22)+SUMIF(S$88,"⑤",S22)+SUMIF(S$88,"⑤",T22)+SUMIF(U$88,"⑤",U22)+SUMIF(U$88,"⑤",V22)+SUMIF(X$88,"⑤",Z22)+SUMIF(AA$88,"⑤",AC22)+SUMIF(AD$88,"⑤",AF22)+SUMIF(AG$88,"⑤",AI22)+SUMIF(AJ$88,"⑤",AL22)+SUMIF(AM$88,"⑤",AO22)+SUMIF(AP$88,"⑤",AR22)+SUMIF(AS$88,"⑤",AU22)</f>
        <v>0</v>
      </c>
      <c r="BI22" s="868"/>
      <c r="BJ22" s="865">
        <f t="shared" ref="BJ22:BJ32" si="44">SUM(AZ22:BC22)</f>
        <v>0</v>
      </c>
      <c r="BK22" s="866"/>
      <c r="BL22" s="866">
        <f t="shared" ref="BL22:BL32" si="45">SUM(BD22:BI22)</f>
        <v>0</v>
      </c>
      <c r="BM22" s="869"/>
      <c r="BN22" s="866" t="str">
        <f t="shared" si="22"/>
        <v>-</v>
      </c>
      <c r="BO22" s="869"/>
      <c r="BQ22" s="318" t="str">
        <f>IF('A4-2管路(初期設定)'!AW22="","-",'A4-2管路(初期設定)'!AW22)</f>
        <v>ダクタイル鋳鉄管(NS形継手等)</v>
      </c>
      <c r="BR22" s="317" t="str">
        <f>IF(BQ22=BR$4,IF('A4-2管路(初期設定)'!AV22="-","-",IF('A4-2管路(初期設定)'!I22="-",'A4-2管路(初期設定)'!AV22,'A4-2管路(初期設定)'!AV22-'A4-2管路(初期設定)'!I22)),"-")</f>
        <v>-</v>
      </c>
      <c r="BS22" s="317" t="str">
        <f>IF(BQ22=BS$4,IF('A4-2管路(初期設定)'!AV22="-","-",IF('A4-2管路(初期設定)'!L22="-",'A4-2管路(初期設定)'!AV22,'A4-2管路(初期設定)'!AV22-'A4-2管路(初期設定)'!L22)),"-")</f>
        <v>-</v>
      </c>
      <c r="BT22" s="317" t="str">
        <f>IF(BQ22=BT$4,IF('A4-2管路(初期設定)'!AV22="-","-",IF('A4-2管路(初期設定)'!O22="-",'A4-2管路(初期設定)'!AV22,'A4-2管路(初期設定)'!AV22-'A4-2管路(初期設定)'!O22)),"-")</f>
        <v>-</v>
      </c>
      <c r="BU22" s="317" t="str">
        <f>IF($BQ22=BU$4,IF('A4-2管路(初期設定)'!$AV22="-","-",IF('A4-2管路(初期設定)'!R22="-",'A4-2管路(初期設定)'!$AV22,'A4-2管路(初期設定)'!$AV22-'A4-2管路(初期設定)'!R22)),"-")</f>
        <v>-</v>
      </c>
      <c r="BV22" s="317" t="str">
        <f>IF($BQ22=BV$4,IF('A4-2管路(初期設定)'!$AV22="-","-",IF('A4-2管路(初期設定)'!W22="-",'A4-2管路(初期設定)'!$AV22,'A4-2管路(初期設定)'!$AV22-SUM('A4-2管路(初期設定)'!S22,'A4-2管路(初期設定)'!T22))),"-")</f>
        <v>-</v>
      </c>
      <c r="BW22" s="317" t="str">
        <f>IF($BQ22=BV$4,IF('A4-2管路(初期設定)'!$AV22="-","-",IF('A4-2管路(初期設定)'!W22="-",'A4-2管路(初期設定)'!$AV22,'A4-2管路(初期設定)'!$AV22-SUM('A4-2管路(初期設定)'!U22,'A4-2管路(初期設定)'!V22))),"-")</f>
        <v>-</v>
      </c>
      <c r="BX22" s="317" t="str">
        <f>IF($BQ22=BX$4,IF('A4-2管路(初期設定)'!$AV22="-","-",IF('A4-2管路(初期設定)'!AF22="-",'A4-2管路(初期設定)'!$AV22,'A4-2管路(初期設定)'!$AV22-'A4-2管路(初期設定)'!AF22)),"-")</f>
        <v>-</v>
      </c>
    </row>
    <row r="23" spans="2:76" ht="13.5" customHeight="1">
      <c r="B23" s="1179"/>
      <c r="C23" s="1070"/>
      <c r="D23" s="1070"/>
      <c r="E23" s="1070"/>
      <c r="F23" s="541">
        <v>500</v>
      </c>
      <c r="G23" s="62" t="str">
        <f>IF(AND('A4-1管路(初期設定)'!$F$9="○",'A4-4,5管路(初期設定)'!$BR23="-"),"-",IF(A3管路!G23="-",BR23,IF(BR23="-",A3管路!G23,A3管路!G23+BR23)))</f>
        <v>-</v>
      </c>
      <c r="H23" s="72" t="str">
        <f>IF(IF(A3管路!H23="-","-",IF('A4-2管路(初期設定)'!H23="-",A3管路!H23,A3管路!H23-'A4-2管路(初期設定)'!H23))=0,"-",IF(A3管路!H23="-","-",IF('A4-2管路(初期設定)'!H23="-",A3管路!H23,A3管路!H23-'A4-2管路(初期設定)'!H23)))</f>
        <v>-</v>
      </c>
      <c r="I23" s="57" t="str">
        <f t="shared" si="24"/>
        <v>-</v>
      </c>
      <c r="J23" s="62" t="str">
        <f>IF(AND('A4-1管路(初期設定)'!$H$9="○",'A4-4,5管路(初期設定)'!$BS23="-"),"-",IF(A3管路!J23="-",BS23,IF(BS23="-",A3管路!J23,A3管路!J23+BS23)))</f>
        <v>-</v>
      </c>
      <c r="K23" s="72" t="str">
        <f>IF(IF(A3管路!K23="-","-",IF('A4-2管路(初期設定)'!K23="-",A3管路!K23,A3管路!K23-'A4-2管路(初期設定)'!K23))=0,"-",IF(A3管路!K23="-","-",IF('A4-2管路(初期設定)'!K23="-",A3管路!K23,A3管路!K23-'A4-2管路(初期設定)'!K23)))</f>
        <v>-</v>
      </c>
      <c r="L23" s="57" t="str">
        <f t="shared" si="25"/>
        <v>-</v>
      </c>
      <c r="M23" s="62" t="str">
        <f>IF(AND('A4-1管路(初期設定)'!$J$9="○",'A4-4,5管路(初期設定)'!$BT23="-"),"-",IF(A3管路!M23="-",BT23,IF(BT23="-",A3管路!M23,A3管路!M23+BT23)))</f>
        <v>-</v>
      </c>
      <c r="N23" s="72" t="str">
        <f>IF(IF(A3管路!N23="-","-",IF('A4-2管路(初期設定)'!N23="-",A3管路!N23,A3管路!N23-'A4-2管路(初期設定)'!N23))=0,"-",IF(A3管路!N23="-","-",IF('A4-2管路(初期設定)'!N23="-",A3管路!N23,A3管路!N23-'A4-2管路(初期設定)'!N23)))</f>
        <v>-</v>
      </c>
      <c r="O23" s="57" t="str">
        <f t="shared" si="26"/>
        <v>-</v>
      </c>
      <c r="P23" s="62" t="str">
        <f>IF(AND('A4-1管路(初期設定)'!$L$9="○",'A4-4,5管路(初期設定)'!$BU23="-"),"-",IF(A3管路!P23="-",BU23,IF(BU23="-",A3管路!P23,A3管路!P23+BU23)))</f>
        <v>-</v>
      </c>
      <c r="Q23" s="72" t="str">
        <f>IF(IF(A3管路!Q23="-","-",IF('A4-2管路(初期設定)'!Q23="-",A3管路!Q23,A3管路!Q23-'A4-2管路(初期設定)'!Q23))=0,"-",IF(A3管路!Q23="-","-",IF('A4-2管路(初期設定)'!Q23="-",A3管路!Q23,A3管路!Q23-'A4-2管路(初期設定)'!Q23)))</f>
        <v>-</v>
      </c>
      <c r="R23" s="57" t="str">
        <f t="shared" si="27"/>
        <v>-</v>
      </c>
      <c r="S23" s="62" t="str">
        <f>IF(AND('A4-1管路(初期設定)'!$N$9="○",'A4-4,5管路(初期設定)'!$BV23="-"),"-",IF(A3管路!S23="-",BV23,IF(BV23="-",A3管路!S23,A3管路!S23+BV23+BW23)))</f>
        <v>-</v>
      </c>
      <c r="T23" s="102" t="str">
        <f>IF(IF(A3管路!T23="-","-",IF('A4-2管路(初期設定)'!T23="-",A3管路!T23,A3管路!T23-'A4-2管路(初期設定)'!T23))=0,"-",IF(A3管路!T23="-","-",IF('A4-2管路(初期設定)'!T23="-",A3管路!T23,A3管路!T23-'A4-2管路(初期設定)'!T23)))</f>
        <v>-</v>
      </c>
      <c r="U23" s="102" t="str">
        <f>IF(AND('A4-1管路(初期設定)'!$P$9="○",'A4-4,5管路(初期設定)'!$BW23="-"),"-",IF(A3管路!U23="-",BW23,IF(BW23="-",A3管路!U23,A3管路!U23)))</f>
        <v>-</v>
      </c>
      <c r="V23" s="72" t="str">
        <f>IF(IF(A3管路!V23="-","-",IF('A4-2管路(初期設定)'!V23="-",A3管路!V23,A3管路!V23-'A4-2管路(初期設定)'!V23))=0,"-",IF(A3管路!V23="-","-",IF('A4-2管路(初期設定)'!V23="-",A3管路!V23,A3管路!V23-'A4-2管路(初期設定)'!V23)))</f>
        <v>-</v>
      </c>
      <c r="W23" s="57" t="str">
        <f t="shared" si="28"/>
        <v>-</v>
      </c>
      <c r="X23" s="62" t="str">
        <f>IF(IF(A3管路!X23="-","-",IF('A4-2管路(初期設定)'!X23="-",A3管路!X23,A3管路!X23-'A4-2管路(初期設定)'!X23))=0,"-",IF(A3管路!X23="-","-",IF('A4-2管路(初期設定)'!X23="-",A3管路!X23,A3管路!X23-'A4-2管路(初期設定)'!X23)))</f>
        <v>-</v>
      </c>
      <c r="Y23" s="72" t="str">
        <f>IF(IF(A3管路!Y23="-","-",IF('A4-2管路(初期設定)'!Y23="-",A3管路!Y23,A3管路!Y23-'A4-2管路(初期設定)'!Y23))=0,"-",IF(A3管路!Y23="-","-",IF('A4-2管路(初期設定)'!Y23="-",A3管路!Y23,A3管路!Y23-'A4-2管路(初期設定)'!Y23)))</f>
        <v>-</v>
      </c>
      <c r="Z23" s="57" t="str">
        <f t="shared" si="29"/>
        <v>-</v>
      </c>
      <c r="AA23" s="62" t="str">
        <f>IF(IF(A3管路!AA23="-","-",IF('A4-2管路(初期設定)'!AA23="-",A3管路!AA23,A3管路!AA23-'A4-2管路(初期設定)'!AA23))=0,"-",IF(A3管路!AA23="-","-",IF('A4-2管路(初期設定)'!AA23="-",A3管路!AA23,A3管路!AA23-'A4-2管路(初期設定)'!AA23)))</f>
        <v>-</v>
      </c>
      <c r="AB23" s="72" t="str">
        <f>IF(IF(A3管路!AB23="-","-",IF('A4-2管路(初期設定)'!AB23="-",A3管路!AB23,A3管路!AB23-'A4-2管路(初期設定)'!AB23))=0,"-",IF(A3管路!AB23="-","-",IF('A4-2管路(初期設定)'!AB23="-",A3管路!AB23,A3管路!AB23-'A4-2管路(初期設定)'!AB23)))</f>
        <v>-</v>
      </c>
      <c r="AC23" s="57" t="str">
        <f t="shared" si="30"/>
        <v>-</v>
      </c>
      <c r="AD23" s="62" t="str">
        <f>IF(AND('A4-1管路(初期設定)'!$V$9="○",'A4-4,5管路(初期設定)'!$BX23="-"),"-",IF(A3管路!AD23="-",BX23,IF(BX23="-",A3管路!AD23,A3管路!AD23+BX23)))</f>
        <v>-</v>
      </c>
      <c r="AE23" s="72" t="str">
        <f>IF(IF(A3管路!AE23="-","-",IF('A4-2管路(初期設定)'!AE23="-",A3管路!AE23,A3管路!AE23-'A4-2管路(初期設定)'!AE23))=0,"-",IF(A3管路!AE23="-","-",IF('A4-2管路(初期設定)'!AE23="-",A3管路!AE23,A3管路!AE23-'A4-2管路(初期設定)'!AE23)))</f>
        <v>-</v>
      </c>
      <c r="AF23" s="57" t="str">
        <f t="shared" si="31"/>
        <v>-</v>
      </c>
      <c r="AG23" s="62" t="str">
        <f>IF(IF(A3管路!AG23="-","-",IF('A4-2管路(初期設定)'!AG23="-",A3管路!AG23,A3管路!AG23-'A4-2管路(初期設定)'!AG23))=0,"-",IF(A3管路!AG23="-","-",IF('A4-2管路(初期設定)'!AG23="-",A3管路!AG23,A3管路!AG23-'A4-2管路(初期設定)'!AG23)))</f>
        <v>-</v>
      </c>
      <c r="AH23" s="72" t="str">
        <f>IF(IF(A3管路!AH23="-","-",IF('A4-2管路(初期設定)'!AH23="-",A3管路!AH23,A3管路!AH23-'A4-2管路(初期設定)'!AH23))=0,"-",IF(A3管路!AH23="-","-",IF('A4-2管路(初期設定)'!AH23="-",A3管路!AH23,A3管路!AH23-'A4-2管路(初期設定)'!AH23)))</f>
        <v>-</v>
      </c>
      <c r="AI23" s="57" t="str">
        <f t="shared" si="32"/>
        <v>-</v>
      </c>
      <c r="AJ23" s="62" t="str">
        <f>IF(IF(A3管路!AJ23="-","-",IF('A4-2管路(初期設定)'!AJ23="-",A3管路!AJ23,A3管路!AJ23-'A4-2管路(初期設定)'!AJ23))=0,"-",IF(A3管路!AJ23="-","-",IF('A4-2管路(初期設定)'!AJ23="-",A3管路!AJ23,A3管路!AJ23-'A4-2管路(初期設定)'!AJ23)))</f>
        <v>-</v>
      </c>
      <c r="AK23" s="72" t="str">
        <f>IF(IF(A3管路!AK23="-","-",IF('A4-2管路(初期設定)'!AK23="-",A3管路!AK23,A3管路!AK23-'A4-2管路(初期設定)'!AK23))=0,"-",IF(A3管路!AK23="-","-",IF('A4-2管路(初期設定)'!AK23="-",A3管路!AK23,A3管路!AK23-'A4-2管路(初期設定)'!AK23)))</f>
        <v>-</v>
      </c>
      <c r="AL23" s="57" t="str">
        <f t="shared" si="33"/>
        <v>-</v>
      </c>
      <c r="AM23" s="62" t="str">
        <f>IF(IF(A3管路!AM23="-","-",IF('A4-2管路(初期設定)'!AM23="-",A3管路!AM23,A3管路!AM23-'A4-2管路(初期設定)'!AM23))=0,"-",IF(A3管路!AM23="-","-",IF('A4-2管路(初期設定)'!AM23="-",A3管路!AM23,A3管路!AM23-'A4-2管路(初期設定)'!AM23)))</f>
        <v>-</v>
      </c>
      <c r="AN23" s="72" t="str">
        <f>IF(IF(A3管路!AN23="-","-",IF('A4-2管路(初期設定)'!AN23="-",A3管路!AN23,A3管路!AN23-'A4-2管路(初期設定)'!AN23))=0,"-",IF(A3管路!AN23="-","-",IF('A4-2管路(初期設定)'!AN23="-",A3管路!AN23,A3管路!AN23-'A4-2管路(初期設定)'!AN23)))</f>
        <v>-</v>
      </c>
      <c r="AO23" s="57" t="str">
        <f t="shared" si="34"/>
        <v>-</v>
      </c>
      <c r="AP23" s="62" t="str">
        <f>IF(IF(A3管路!AP23="-","-",IF('A4-2管路(初期設定)'!AP23="-",A3管路!AP23,A3管路!AP23-'A4-2管路(初期設定)'!AP23))=0,"-",IF(A3管路!AP23="-","-",IF('A4-2管路(初期設定)'!AP23="-",A3管路!AP23,A3管路!AP23-'A4-2管路(初期設定)'!AP23)))</f>
        <v>-</v>
      </c>
      <c r="AQ23" s="72" t="str">
        <f>IF(IF(A3管路!AQ23="-","-",IF('A4-2管路(初期設定)'!AQ23="-",A3管路!AQ23,A3管路!AQ23-'A4-2管路(初期設定)'!AQ23))=0,"-",IF(A3管路!AQ23="-","-",IF('A4-2管路(初期設定)'!AQ23="-",A3管路!AQ23,A3管路!AQ23-'A4-2管路(初期設定)'!AQ23)))</f>
        <v>-</v>
      </c>
      <c r="AR23" s="64" t="str">
        <f t="shared" si="35"/>
        <v>-</v>
      </c>
      <c r="AS23" s="62" t="str">
        <f>IF(IF(A3管路!AS23="-","-",IF('A4-2管路(初期設定)'!AS23="-",A3管路!AS23,A3管路!AS23-'A4-2管路(初期設定)'!AS23))=0,"-",IF(A3管路!AS23="-","-",IF('A4-2管路(初期設定)'!AS23="-",A3管路!AS23,A3管路!AS23-'A4-2管路(初期設定)'!AS23)))</f>
        <v>-</v>
      </c>
      <c r="AT23" s="72" t="str">
        <f>IF(IF(A3管路!AT23="-","-",IF('A4-2管路(初期設定)'!AT23="-",A3管路!AT23,A3管路!AT23-'A4-2管路(初期設定)'!AT23))=0,"-",IF(A3管路!AT23="-","-",IF('A4-2管路(初期設定)'!AT23="-",A3管路!AT23,A3管路!AT23-'A4-2管路(初期設定)'!AT23)))</f>
        <v>-</v>
      </c>
      <c r="AU23" s="64" t="str">
        <f t="shared" si="36"/>
        <v>-</v>
      </c>
      <c r="AV23" s="832" t="str">
        <f t="shared" si="37"/>
        <v>-</v>
      </c>
      <c r="AW23" s="830"/>
      <c r="AX23" s="853" t="str">
        <f t="shared" si="38"/>
        <v>-</v>
      </c>
      <c r="AY23" s="830"/>
      <c r="AZ23" s="832">
        <f t="shared" si="39"/>
        <v>0</v>
      </c>
      <c r="BA23" s="830"/>
      <c r="BB23" s="830">
        <f t="shared" si="40"/>
        <v>0</v>
      </c>
      <c r="BC23" s="830"/>
      <c r="BD23" s="830">
        <f t="shared" si="41"/>
        <v>0</v>
      </c>
      <c r="BE23" s="830"/>
      <c r="BF23" s="830">
        <f t="shared" si="42"/>
        <v>0</v>
      </c>
      <c r="BG23" s="830"/>
      <c r="BH23" s="830">
        <f t="shared" si="43"/>
        <v>0</v>
      </c>
      <c r="BI23" s="831"/>
      <c r="BJ23" s="832">
        <f t="shared" si="44"/>
        <v>0</v>
      </c>
      <c r="BK23" s="830"/>
      <c r="BL23" s="830">
        <f t="shared" si="45"/>
        <v>0</v>
      </c>
      <c r="BM23" s="833"/>
      <c r="BN23" s="830" t="str">
        <f t="shared" si="22"/>
        <v>-</v>
      </c>
      <c r="BO23" s="833"/>
      <c r="BQ23" s="318" t="str">
        <f>IF('A4-2管路(初期設定)'!AW23="","-",'A4-2管路(初期設定)'!AW23)</f>
        <v>ダクタイル鋳鉄管(NS形継手等)</v>
      </c>
      <c r="BR23" s="317" t="str">
        <f>IF(BQ23=BR$4,IF('A4-2管路(初期設定)'!AV23="-","-",IF('A4-2管路(初期設定)'!I23="-",'A4-2管路(初期設定)'!AV23,'A4-2管路(初期設定)'!AV23-'A4-2管路(初期設定)'!I23)),"-")</f>
        <v>-</v>
      </c>
      <c r="BS23" s="317" t="str">
        <f>IF(BQ23=BS$4,IF('A4-2管路(初期設定)'!AV23="-","-",IF('A4-2管路(初期設定)'!L23="-",'A4-2管路(初期設定)'!AV23,'A4-2管路(初期設定)'!AV23-'A4-2管路(初期設定)'!L23)),"-")</f>
        <v>-</v>
      </c>
      <c r="BT23" s="317" t="str">
        <f>IF(BQ23=BT$4,IF('A4-2管路(初期設定)'!AV23="-","-",IF('A4-2管路(初期設定)'!O23="-",'A4-2管路(初期設定)'!AV23,'A4-2管路(初期設定)'!AV23-'A4-2管路(初期設定)'!O23)),"-")</f>
        <v>-</v>
      </c>
      <c r="BU23" s="317" t="str">
        <f>IF($BQ23=BU$4,IF('A4-2管路(初期設定)'!$AV23="-","-",IF('A4-2管路(初期設定)'!R23="-",'A4-2管路(初期設定)'!$AV23,'A4-2管路(初期設定)'!$AV23-'A4-2管路(初期設定)'!R23)),"-")</f>
        <v>-</v>
      </c>
      <c r="BV23" s="317" t="str">
        <f>IF($BQ23=BV$4,IF('A4-2管路(初期設定)'!$AV23="-","-",IF('A4-2管路(初期設定)'!W23="-",'A4-2管路(初期設定)'!$AV23,'A4-2管路(初期設定)'!$AV23-SUM('A4-2管路(初期設定)'!S23,'A4-2管路(初期設定)'!T23))),"-")</f>
        <v>-</v>
      </c>
      <c r="BW23" s="317" t="str">
        <f>IF($BQ23=BV$4,IF('A4-2管路(初期設定)'!$AV23="-","-",IF('A4-2管路(初期設定)'!W23="-",'A4-2管路(初期設定)'!$AV23,'A4-2管路(初期設定)'!$AV23-SUM('A4-2管路(初期設定)'!U23,'A4-2管路(初期設定)'!V23))),"-")</f>
        <v>-</v>
      </c>
      <c r="BX23" s="317" t="str">
        <f>IF($BQ23=BX$4,IF('A4-2管路(初期設定)'!$AV23="-","-",IF('A4-2管路(初期設定)'!AF23="-",'A4-2管路(初期設定)'!$AV23,'A4-2管路(初期設定)'!$AV23-'A4-2管路(初期設定)'!AF23)),"-")</f>
        <v>-</v>
      </c>
    </row>
    <row r="24" spans="2:76" ht="13.5" customHeight="1">
      <c r="B24" s="1179"/>
      <c r="C24" s="1070"/>
      <c r="D24" s="1070"/>
      <c r="E24" s="1070"/>
      <c r="F24" s="75">
        <v>450</v>
      </c>
      <c r="G24" s="62">
        <f>IF(AND('A4-1管路(初期設定)'!$F$9="○",'A4-4,5管路(初期設定)'!$BR24="-"),"-",IF(A3管路!G24="-",BR24,IF(BR24="-",A3管路!G24,A3管路!G24+BR24)))</f>
        <v>19</v>
      </c>
      <c r="H24" s="72" t="str">
        <f>IF(IF(A3管路!H24="-","-",IF('A4-2管路(初期設定)'!H24="-",A3管路!H24,A3管路!H24-'A4-2管路(初期設定)'!H24))=0,"-",IF(A3管路!H24="-","-",IF('A4-2管路(初期設定)'!H24="-",A3管路!H24,A3管路!H24-'A4-2管路(初期設定)'!H24)))</f>
        <v>-</v>
      </c>
      <c r="I24" s="57">
        <f t="shared" si="24"/>
        <v>19</v>
      </c>
      <c r="J24" s="62" t="str">
        <f>IF(AND('A4-1管路(初期設定)'!$H$9="○",'A4-4,5管路(初期設定)'!$BS24="-"),"-",IF(A3管路!J24="-",BS24,IF(BS24="-",A3管路!J24,A3管路!J24+BS24)))</f>
        <v>-</v>
      </c>
      <c r="K24" s="72" t="str">
        <f>IF(IF(A3管路!K24="-","-",IF('A4-2管路(初期設定)'!K24="-",A3管路!K24,A3管路!K24-'A4-2管路(初期設定)'!K24))=0,"-",IF(A3管路!K24="-","-",IF('A4-2管路(初期設定)'!K24="-",A3管路!K24,A3管路!K24-'A4-2管路(初期設定)'!K24)))</f>
        <v>-</v>
      </c>
      <c r="L24" s="57" t="str">
        <f t="shared" si="25"/>
        <v>-</v>
      </c>
      <c r="M24" s="62" t="str">
        <f>IF(AND('A4-1管路(初期設定)'!$J$9="○",'A4-4,5管路(初期設定)'!$BT24="-"),"-",IF(A3管路!M24="-",BT24,IF(BT24="-",A3管路!M24,A3管路!M24+BT24)))</f>
        <v>-</v>
      </c>
      <c r="N24" s="72" t="str">
        <f>IF(IF(A3管路!N24="-","-",IF('A4-2管路(初期設定)'!N24="-",A3管路!N24,A3管路!N24-'A4-2管路(初期設定)'!N24))=0,"-",IF(A3管路!N24="-","-",IF('A4-2管路(初期設定)'!N24="-",A3管路!N24,A3管路!N24-'A4-2管路(初期設定)'!N24)))</f>
        <v>-</v>
      </c>
      <c r="O24" s="57" t="str">
        <f t="shared" si="26"/>
        <v>-</v>
      </c>
      <c r="P24" s="62" t="str">
        <f>IF(AND('A4-1管路(初期設定)'!$L$9="○",'A4-4,5管路(初期設定)'!$BU24="-"),"-",IF(A3管路!P24="-",BU24,IF(BU24="-",A3管路!P24,A3管路!P24+BU24)))</f>
        <v>-</v>
      </c>
      <c r="Q24" s="72" t="str">
        <f>IF(IF(A3管路!Q24="-","-",IF('A4-2管路(初期設定)'!Q24="-",A3管路!Q24,A3管路!Q24-'A4-2管路(初期設定)'!Q24))=0,"-",IF(A3管路!Q24="-","-",IF('A4-2管路(初期設定)'!Q24="-",A3管路!Q24,A3管路!Q24-'A4-2管路(初期設定)'!Q24)))</f>
        <v>-</v>
      </c>
      <c r="R24" s="57" t="str">
        <f t="shared" si="27"/>
        <v>-</v>
      </c>
      <c r="S24" s="62" t="str">
        <f>IF(AND('A4-1管路(初期設定)'!$N$9="○",'A4-4,5管路(初期設定)'!$BV24="-"),"-",IF(A3管路!S24="-",BV24,IF(BV24="-",A3管路!S24,A3管路!S24+BV24+BW24)))</f>
        <v>-</v>
      </c>
      <c r="T24" s="102" t="str">
        <f>IF(IF(A3管路!T24="-","-",IF('A4-2管路(初期設定)'!T24="-",A3管路!T24,A3管路!T24-'A4-2管路(初期設定)'!T24))=0,"-",IF(A3管路!T24="-","-",IF('A4-2管路(初期設定)'!T24="-",A3管路!T24,A3管路!T24-'A4-2管路(初期設定)'!T24)))</f>
        <v>-</v>
      </c>
      <c r="U24" s="102" t="str">
        <f>IF(AND('A4-1管路(初期設定)'!$P$9="○",'A4-4,5管路(初期設定)'!$BW24="-"),"-",IF(A3管路!U24="-",BW24,IF(BW24="-",A3管路!U24,A3管路!U24)))</f>
        <v>-</v>
      </c>
      <c r="V24" s="72" t="str">
        <f>IF(IF(A3管路!V24="-","-",IF('A4-2管路(初期設定)'!V24="-",A3管路!V24,A3管路!V24-'A4-2管路(初期設定)'!V24))=0,"-",IF(A3管路!V24="-","-",IF('A4-2管路(初期設定)'!V24="-",A3管路!V24,A3管路!V24-'A4-2管路(初期設定)'!V24)))</f>
        <v>-</v>
      </c>
      <c r="W24" s="57" t="str">
        <f t="shared" si="28"/>
        <v>-</v>
      </c>
      <c r="X24" s="62">
        <f>IF(IF(A3管路!X24="-","-",IF('A4-2管路(初期設定)'!X24="-",A3管路!X24,A3管路!X24-'A4-2管路(初期設定)'!X24))=0,"-",IF(A3管路!X24="-","-",IF('A4-2管路(初期設定)'!X24="-",A3管路!X24,A3管路!X24-'A4-2管路(初期設定)'!X24)))</f>
        <v>175.8</v>
      </c>
      <c r="Y24" s="72" t="str">
        <f>IF(IF(A3管路!Y24="-","-",IF('A4-2管路(初期設定)'!Y24="-",A3管路!Y24,A3管路!Y24-'A4-2管路(初期設定)'!Y24))=0,"-",IF(A3管路!Y24="-","-",IF('A4-2管路(初期設定)'!Y24="-",A3管路!Y24,A3管路!Y24-'A4-2管路(初期設定)'!Y24)))</f>
        <v>-</v>
      </c>
      <c r="Z24" s="57">
        <f t="shared" si="29"/>
        <v>175.8</v>
      </c>
      <c r="AA24" s="62" t="str">
        <f>IF(IF(A3管路!AA24="-","-",IF('A4-2管路(初期設定)'!AA24="-",A3管路!AA24,A3管路!AA24-'A4-2管路(初期設定)'!AA24))=0,"-",IF(A3管路!AA24="-","-",IF('A4-2管路(初期設定)'!AA24="-",A3管路!AA24,A3管路!AA24-'A4-2管路(初期設定)'!AA24)))</f>
        <v>-</v>
      </c>
      <c r="AB24" s="72" t="str">
        <f>IF(IF(A3管路!AB24="-","-",IF('A4-2管路(初期設定)'!AB24="-",A3管路!AB24,A3管路!AB24-'A4-2管路(初期設定)'!AB24))=0,"-",IF(A3管路!AB24="-","-",IF('A4-2管路(初期設定)'!AB24="-",A3管路!AB24,A3管路!AB24-'A4-2管路(初期設定)'!AB24)))</f>
        <v>-</v>
      </c>
      <c r="AC24" s="57" t="str">
        <f t="shared" si="30"/>
        <v>-</v>
      </c>
      <c r="AD24" s="62" t="str">
        <f>IF(AND('A4-1管路(初期設定)'!$V$9="○",'A4-4,5管路(初期設定)'!$BX24="-"),"-",IF(A3管路!AD24="-",BX24,IF(BX24="-",A3管路!AD24,A3管路!AD24+BX24)))</f>
        <v>-</v>
      </c>
      <c r="AE24" s="72" t="str">
        <f>IF(IF(A3管路!AE24="-","-",IF('A4-2管路(初期設定)'!AE24="-",A3管路!AE24,A3管路!AE24-'A4-2管路(初期設定)'!AE24))=0,"-",IF(A3管路!AE24="-","-",IF('A4-2管路(初期設定)'!AE24="-",A3管路!AE24,A3管路!AE24-'A4-2管路(初期設定)'!AE24)))</f>
        <v>-</v>
      </c>
      <c r="AF24" s="57" t="str">
        <f t="shared" si="31"/>
        <v>-</v>
      </c>
      <c r="AG24" s="62" t="str">
        <f>IF(IF(A3管路!AG24="-","-",IF('A4-2管路(初期設定)'!AG24="-",A3管路!AG24,A3管路!AG24-'A4-2管路(初期設定)'!AG24))=0,"-",IF(A3管路!AG24="-","-",IF('A4-2管路(初期設定)'!AG24="-",A3管路!AG24,A3管路!AG24-'A4-2管路(初期設定)'!AG24)))</f>
        <v>-</v>
      </c>
      <c r="AH24" s="72" t="str">
        <f>IF(IF(A3管路!AH24="-","-",IF('A4-2管路(初期設定)'!AH24="-",A3管路!AH24,A3管路!AH24-'A4-2管路(初期設定)'!AH24))=0,"-",IF(A3管路!AH24="-","-",IF('A4-2管路(初期設定)'!AH24="-",A3管路!AH24,A3管路!AH24-'A4-2管路(初期設定)'!AH24)))</f>
        <v>-</v>
      </c>
      <c r="AI24" s="57" t="str">
        <f t="shared" si="32"/>
        <v>-</v>
      </c>
      <c r="AJ24" s="62" t="str">
        <f>IF(IF(A3管路!AJ24="-","-",IF('A4-2管路(初期設定)'!AJ24="-",A3管路!AJ24,A3管路!AJ24-'A4-2管路(初期設定)'!AJ24))=0,"-",IF(A3管路!AJ24="-","-",IF('A4-2管路(初期設定)'!AJ24="-",A3管路!AJ24,A3管路!AJ24-'A4-2管路(初期設定)'!AJ24)))</f>
        <v>-</v>
      </c>
      <c r="AK24" s="72" t="str">
        <f>IF(IF(A3管路!AK24="-","-",IF('A4-2管路(初期設定)'!AK24="-",A3管路!AK24,A3管路!AK24-'A4-2管路(初期設定)'!AK24))=0,"-",IF(A3管路!AK24="-","-",IF('A4-2管路(初期設定)'!AK24="-",A3管路!AK24,A3管路!AK24-'A4-2管路(初期設定)'!AK24)))</f>
        <v>-</v>
      </c>
      <c r="AL24" s="57" t="str">
        <f t="shared" si="33"/>
        <v>-</v>
      </c>
      <c r="AM24" s="62" t="str">
        <f>IF(IF(A3管路!AM24="-","-",IF('A4-2管路(初期設定)'!AM24="-",A3管路!AM24,A3管路!AM24-'A4-2管路(初期設定)'!AM24))=0,"-",IF(A3管路!AM24="-","-",IF('A4-2管路(初期設定)'!AM24="-",A3管路!AM24,A3管路!AM24-'A4-2管路(初期設定)'!AM24)))</f>
        <v>-</v>
      </c>
      <c r="AN24" s="72" t="str">
        <f>IF(IF(A3管路!AN24="-","-",IF('A4-2管路(初期設定)'!AN24="-",A3管路!AN24,A3管路!AN24-'A4-2管路(初期設定)'!AN24))=0,"-",IF(A3管路!AN24="-","-",IF('A4-2管路(初期設定)'!AN24="-",A3管路!AN24,A3管路!AN24-'A4-2管路(初期設定)'!AN24)))</f>
        <v>-</v>
      </c>
      <c r="AO24" s="57" t="str">
        <f t="shared" si="34"/>
        <v>-</v>
      </c>
      <c r="AP24" s="62" t="str">
        <f>IF(IF(A3管路!AP24="-","-",IF('A4-2管路(初期設定)'!AP24="-",A3管路!AP24,A3管路!AP24-'A4-2管路(初期設定)'!AP24))=0,"-",IF(A3管路!AP24="-","-",IF('A4-2管路(初期設定)'!AP24="-",A3管路!AP24,A3管路!AP24-'A4-2管路(初期設定)'!AP24)))</f>
        <v>-</v>
      </c>
      <c r="AQ24" s="72" t="str">
        <f>IF(IF(A3管路!AQ24="-","-",IF('A4-2管路(初期設定)'!AQ24="-",A3管路!AQ24,A3管路!AQ24-'A4-2管路(初期設定)'!AQ24))=0,"-",IF(A3管路!AQ24="-","-",IF('A4-2管路(初期設定)'!AQ24="-",A3管路!AQ24,A3管路!AQ24-'A4-2管路(初期設定)'!AQ24)))</f>
        <v>-</v>
      </c>
      <c r="AR24" s="64" t="str">
        <f t="shared" si="35"/>
        <v>-</v>
      </c>
      <c r="AS24" s="62" t="str">
        <f>IF(IF(A3管路!AS24="-","-",IF('A4-2管路(初期設定)'!AS24="-",A3管路!AS24,A3管路!AS24-'A4-2管路(初期設定)'!AS24))=0,"-",IF(A3管路!AS24="-","-",IF('A4-2管路(初期設定)'!AS24="-",A3管路!AS24,A3管路!AS24-'A4-2管路(初期設定)'!AS24)))</f>
        <v>-</v>
      </c>
      <c r="AT24" s="72" t="str">
        <f>IF(IF(A3管路!AT24="-","-",IF('A4-2管路(初期設定)'!AT24="-",A3管路!AT24,A3管路!AT24-'A4-2管路(初期設定)'!AT24))=0,"-",IF(A3管路!AT24="-","-",IF('A4-2管路(初期設定)'!AT24="-",A3管路!AT24,A3管路!AT24-'A4-2管路(初期設定)'!AT24)))</f>
        <v>-</v>
      </c>
      <c r="AU24" s="64" t="str">
        <f t="shared" si="36"/>
        <v>-</v>
      </c>
      <c r="AV24" s="832">
        <f t="shared" si="37"/>
        <v>194.8</v>
      </c>
      <c r="AW24" s="830"/>
      <c r="AX24" s="853" t="str">
        <f t="shared" si="38"/>
        <v>-</v>
      </c>
      <c r="AY24" s="830"/>
      <c r="AZ24" s="832">
        <f t="shared" si="39"/>
        <v>19</v>
      </c>
      <c r="BA24" s="830"/>
      <c r="BB24" s="830">
        <f t="shared" si="40"/>
        <v>0</v>
      </c>
      <c r="BC24" s="830"/>
      <c r="BD24" s="830">
        <f t="shared" si="41"/>
        <v>175.8</v>
      </c>
      <c r="BE24" s="830"/>
      <c r="BF24" s="830">
        <f t="shared" si="42"/>
        <v>0</v>
      </c>
      <c r="BG24" s="830"/>
      <c r="BH24" s="830">
        <f t="shared" si="43"/>
        <v>0</v>
      </c>
      <c r="BI24" s="831"/>
      <c r="BJ24" s="832">
        <f t="shared" si="44"/>
        <v>19</v>
      </c>
      <c r="BK24" s="830"/>
      <c r="BL24" s="830">
        <f t="shared" si="45"/>
        <v>175.8</v>
      </c>
      <c r="BM24" s="833"/>
      <c r="BN24" s="830">
        <f t="shared" si="22"/>
        <v>194.8</v>
      </c>
      <c r="BO24" s="833"/>
      <c r="BQ24" s="318" t="str">
        <f>IF('A4-2管路(初期設定)'!AW24="","-",'A4-2管路(初期設定)'!AW24)</f>
        <v>ダクタイル鋳鉄管(NS形継手等)</v>
      </c>
      <c r="BR24" s="317">
        <f>IF(BQ24=BR$4,IF('A4-2管路(初期設定)'!AV24="-","-",IF('A4-2管路(初期設定)'!I24="-",'A4-2管路(初期設定)'!AV24,'A4-2管路(初期設定)'!AV24-'A4-2管路(初期設定)'!I24)),"-")</f>
        <v>19</v>
      </c>
      <c r="BS24" s="317" t="str">
        <f>IF(BQ24=BS$4,IF('A4-2管路(初期設定)'!AV24="-","-",IF('A4-2管路(初期設定)'!L24="-",'A4-2管路(初期設定)'!AV24,'A4-2管路(初期設定)'!AV24-'A4-2管路(初期設定)'!L24)),"-")</f>
        <v>-</v>
      </c>
      <c r="BT24" s="317" t="str">
        <f>IF(BQ24=BT$4,IF('A4-2管路(初期設定)'!AV24="-","-",IF('A4-2管路(初期設定)'!O24="-",'A4-2管路(初期設定)'!AV24,'A4-2管路(初期設定)'!AV24-'A4-2管路(初期設定)'!O24)),"-")</f>
        <v>-</v>
      </c>
      <c r="BU24" s="317" t="str">
        <f>IF($BQ24=BU$4,IF('A4-2管路(初期設定)'!$AV24="-","-",IF('A4-2管路(初期設定)'!R24="-",'A4-2管路(初期設定)'!$AV24,'A4-2管路(初期設定)'!$AV24-'A4-2管路(初期設定)'!R24)),"-")</f>
        <v>-</v>
      </c>
      <c r="BV24" s="317" t="str">
        <f>IF($BQ24=BV$4,IF('A4-2管路(初期設定)'!$AV24="-","-",IF('A4-2管路(初期設定)'!W24="-",'A4-2管路(初期設定)'!$AV24,'A4-2管路(初期設定)'!$AV24-SUM('A4-2管路(初期設定)'!S24,'A4-2管路(初期設定)'!T24))),"-")</f>
        <v>-</v>
      </c>
      <c r="BW24" s="317" t="str">
        <f>IF($BQ24=BV$4,IF('A4-2管路(初期設定)'!$AV24="-","-",IF('A4-2管路(初期設定)'!W24="-",'A4-2管路(初期設定)'!$AV24,'A4-2管路(初期設定)'!$AV24-SUM('A4-2管路(初期設定)'!U24,'A4-2管路(初期設定)'!V24))),"-")</f>
        <v>-</v>
      </c>
      <c r="BX24" s="317" t="str">
        <f>IF($BQ24=BX$4,IF('A4-2管路(初期設定)'!$AV24="-","-",IF('A4-2管路(初期設定)'!AF24="-",'A4-2管路(初期設定)'!$AV24,'A4-2管路(初期設定)'!$AV24-'A4-2管路(初期設定)'!AF24)),"-")</f>
        <v>-</v>
      </c>
    </row>
    <row r="25" spans="2:76" ht="13.5" customHeight="1">
      <c r="B25" s="1179"/>
      <c r="C25" s="1070"/>
      <c r="D25" s="1070"/>
      <c r="E25" s="1070"/>
      <c r="F25" s="541">
        <v>400</v>
      </c>
      <c r="G25" s="62">
        <f>IF(AND('A4-1管路(初期設定)'!$F$9="○",'A4-4,5管路(初期設定)'!$BR25="-"),"-",IF(A3管路!G25="-",BR25,IF(BR25="-",A3管路!G25,A3管路!G25+BR25)))</f>
        <v>174</v>
      </c>
      <c r="H25" s="72" t="str">
        <f>IF(IF(A3管路!H25="-","-",IF('A4-2管路(初期設定)'!H25="-",A3管路!H25,A3管路!H25-'A4-2管路(初期設定)'!H25))=0,"-",IF(A3管路!H25="-","-",IF('A4-2管路(初期設定)'!H25="-",A3管路!H25,A3管路!H25-'A4-2管路(初期設定)'!H25)))</f>
        <v>-</v>
      </c>
      <c r="I25" s="57">
        <f t="shared" si="24"/>
        <v>174</v>
      </c>
      <c r="J25" s="62" t="str">
        <f>IF(AND('A4-1管路(初期設定)'!$H$9="○",'A4-4,5管路(初期設定)'!$BS25="-"),"-",IF(A3管路!J25="-",BS25,IF(BS25="-",A3管路!J25,A3管路!J25+BS25)))</f>
        <v>-</v>
      </c>
      <c r="K25" s="72" t="str">
        <f>IF(IF(A3管路!K25="-","-",IF('A4-2管路(初期設定)'!K25="-",A3管路!K25,A3管路!K25-'A4-2管路(初期設定)'!K25))=0,"-",IF(A3管路!K25="-","-",IF('A4-2管路(初期設定)'!K25="-",A3管路!K25,A3管路!K25-'A4-2管路(初期設定)'!K25)))</f>
        <v>-</v>
      </c>
      <c r="L25" s="57" t="str">
        <f t="shared" si="25"/>
        <v>-</v>
      </c>
      <c r="M25" s="62" t="str">
        <f>IF(AND('A4-1管路(初期設定)'!$J$9="○",'A4-4,5管路(初期設定)'!$BT25="-"),"-",IF(A3管路!M25="-",BT25,IF(BT25="-",A3管路!M25,A3管路!M25+BT25)))</f>
        <v>-</v>
      </c>
      <c r="N25" s="72" t="str">
        <f>IF(IF(A3管路!N25="-","-",IF('A4-2管路(初期設定)'!N25="-",A3管路!N25,A3管路!N25-'A4-2管路(初期設定)'!N25))=0,"-",IF(A3管路!N25="-","-",IF('A4-2管路(初期設定)'!N25="-",A3管路!N25,A3管路!N25-'A4-2管路(初期設定)'!N25)))</f>
        <v>-</v>
      </c>
      <c r="O25" s="57" t="str">
        <f t="shared" si="26"/>
        <v>-</v>
      </c>
      <c r="P25" s="62" t="str">
        <f>IF(AND('A4-1管路(初期設定)'!$L$9="○",'A4-4,5管路(初期設定)'!$BU25="-"),"-",IF(A3管路!P25="-",BU25,IF(BU25="-",A3管路!P25,A3管路!P25+BU25)))</f>
        <v>-</v>
      </c>
      <c r="Q25" s="72" t="str">
        <f>IF(IF(A3管路!Q25="-","-",IF('A4-2管路(初期設定)'!Q25="-",A3管路!Q25,A3管路!Q25-'A4-2管路(初期設定)'!Q25))=0,"-",IF(A3管路!Q25="-","-",IF('A4-2管路(初期設定)'!Q25="-",A3管路!Q25,A3管路!Q25-'A4-2管路(初期設定)'!Q25)))</f>
        <v>-</v>
      </c>
      <c r="R25" s="57" t="str">
        <f t="shared" si="27"/>
        <v>-</v>
      </c>
      <c r="S25" s="62">
        <f>IF(AND('A4-1管路(初期設定)'!$N$9="○",'A4-4,5管路(初期設定)'!$BV25="-"),"-",IF(A3管路!S25="-",BV25,IF(BV25="-",A3管路!S25,A3管路!S25+BV25+BW25)))</f>
        <v>16.599999999999994</v>
      </c>
      <c r="T25" s="102" t="str">
        <f>IF(IF(A3管路!T25="-","-",IF('A4-2管路(初期設定)'!T25="-",A3管路!T25,A3管路!T25-'A4-2管路(初期設定)'!T25))=0,"-",IF(A3管路!T25="-","-",IF('A4-2管路(初期設定)'!T25="-",A3管路!T25,A3管路!T25-'A4-2管路(初期設定)'!T25)))</f>
        <v>-</v>
      </c>
      <c r="U25" s="102">
        <f>IF(AND('A4-1管路(初期設定)'!$P$9="○",'A4-4,5管路(初期設定)'!$BW25="-"),"-",IF(A3管路!U25="-",BW25,IF(BW25="-",A3管路!U25,A3管路!U25)))</f>
        <v>67</v>
      </c>
      <c r="V25" s="72" t="str">
        <f>IF(IF(A3管路!V25="-","-",IF('A4-2管路(初期設定)'!V25="-",A3管路!V25,A3管路!V25-'A4-2管路(初期設定)'!V25))=0,"-",IF(A3管路!V25="-","-",IF('A4-2管路(初期設定)'!V25="-",A3管路!V25,A3管路!V25-'A4-2管路(初期設定)'!V25)))</f>
        <v>-</v>
      </c>
      <c r="W25" s="57">
        <f t="shared" si="28"/>
        <v>83.6</v>
      </c>
      <c r="X25" s="62">
        <f>IF(IF(A3管路!X25="-","-",IF('A4-2管路(初期設定)'!X25="-",A3管路!X25,A3管路!X25-'A4-2管路(初期設定)'!X25))=0,"-",IF(A3管路!X25="-","-",IF('A4-2管路(初期設定)'!X25="-",A3管路!X25,A3管路!X25-'A4-2管路(初期設定)'!X25)))</f>
        <v>1508.6000000000004</v>
      </c>
      <c r="Y25" s="72" t="str">
        <f>IF(IF(A3管路!Y25="-","-",IF('A4-2管路(初期設定)'!Y25="-",A3管路!Y25,A3管路!Y25-'A4-2管路(初期設定)'!Y25))=0,"-",IF(A3管路!Y25="-","-",IF('A4-2管路(初期設定)'!Y25="-",A3管路!Y25,A3管路!Y25-'A4-2管路(初期設定)'!Y25)))</f>
        <v>-</v>
      </c>
      <c r="Z25" s="57">
        <f t="shared" si="29"/>
        <v>1508.6000000000004</v>
      </c>
      <c r="AA25" s="62" t="str">
        <f>IF(IF(A3管路!AA25="-","-",IF('A4-2管路(初期設定)'!AA25="-",A3管路!AA25,A3管路!AA25-'A4-2管路(初期設定)'!AA25))=0,"-",IF(A3管路!AA25="-","-",IF('A4-2管路(初期設定)'!AA25="-",A3管路!AA25,A3管路!AA25-'A4-2管路(初期設定)'!AA25)))</f>
        <v>-</v>
      </c>
      <c r="AB25" s="72" t="str">
        <f>IF(IF(A3管路!AB25="-","-",IF('A4-2管路(初期設定)'!AB25="-",A3管路!AB25,A3管路!AB25-'A4-2管路(初期設定)'!AB25))=0,"-",IF(A3管路!AB25="-","-",IF('A4-2管路(初期設定)'!AB25="-",A3管路!AB25,A3管路!AB25-'A4-2管路(初期設定)'!AB25)))</f>
        <v>-</v>
      </c>
      <c r="AC25" s="57" t="str">
        <f t="shared" si="30"/>
        <v>-</v>
      </c>
      <c r="AD25" s="62" t="str">
        <f>IF(AND('A4-1管路(初期設定)'!$V$9="○",'A4-4,5管路(初期設定)'!$BX25="-"),"-",IF(A3管路!AD25="-",BX25,IF(BX25="-",A3管路!AD25,A3管路!AD25+BX25)))</f>
        <v>-</v>
      </c>
      <c r="AE25" s="72" t="str">
        <f>IF(IF(A3管路!AE25="-","-",IF('A4-2管路(初期設定)'!AE25="-",A3管路!AE25,A3管路!AE25-'A4-2管路(初期設定)'!AE25))=0,"-",IF(A3管路!AE25="-","-",IF('A4-2管路(初期設定)'!AE25="-",A3管路!AE25,A3管路!AE25-'A4-2管路(初期設定)'!AE25)))</f>
        <v>-</v>
      </c>
      <c r="AF25" s="57" t="str">
        <f t="shared" si="31"/>
        <v>-</v>
      </c>
      <c r="AG25" s="62" t="str">
        <f>IF(IF(A3管路!AG25="-","-",IF('A4-2管路(初期設定)'!AG25="-",A3管路!AG25,A3管路!AG25-'A4-2管路(初期設定)'!AG25))=0,"-",IF(A3管路!AG25="-","-",IF('A4-2管路(初期設定)'!AG25="-",A3管路!AG25,A3管路!AG25-'A4-2管路(初期設定)'!AG25)))</f>
        <v>-</v>
      </c>
      <c r="AH25" s="72" t="str">
        <f>IF(IF(A3管路!AH25="-","-",IF('A4-2管路(初期設定)'!AH25="-",A3管路!AH25,A3管路!AH25-'A4-2管路(初期設定)'!AH25))=0,"-",IF(A3管路!AH25="-","-",IF('A4-2管路(初期設定)'!AH25="-",A3管路!AH25,A3管路!AH25-'A4-2管路(初期設定)'!AH25)))</f>
        <v>-</v>
      </c>
      <c r="AI25" s="57" t="str">
        <f t="shared" si="32"/>
        <v>-</v>
      </c>
      <c r="AJ25" s="62" t="str">
        <f>IF(IF(A3管路!AJ25="-","-",IF('A4-2管路(初期設定)'!AJ25="-",A3管路!AJ25,A3管路!AJ25-'A4-2管路(初期設定)'!AJ25))=0,"-",IF(A3管路!AJ25="-","-",IF('A4-2管路(初期設定)'!AJ25="-",A3管路!AJ25,A3管路!AJ25-'A4-2管路(初期設定)'!AJ25)))</f>
        <v>-</v>
      </c>
      <c r="AK25" s="72" t="str">
        <f>IF(IF(A3管路!AK25="-","-",IF('A4-2管路(初期設定)'!AK25="-",A3管路!AK25,A3管路!AK25-'A4-2管路(初期設定)'!AK25))=0,"-",IF(A3管路!AK25="-","-",IF('A4-2管路(初期設定)'!AK25="-",A3管路!AK25,A3管路!AK25-'A4-2管路(初期設定)'!AK25)))</f>
        <v>-</v>
      </c>
      <c r="AL25" s="57" t="str">
        <f t="shared" si="33"/>
        <v>-</v>
      </c>
      <c r="AM25" s="62" t="str">
        <f>IF(IF(A3管路!AM25="-","-",IF('A4-2管路(初期設定)'!AM25="-",A3管路!AM25,A3管路!AM25-'A4-2管路(初期設定)'!AM25))=0,"-",IF(A3管路!AM25="-","-",IF('A4-2管路(初期設定)'!AM25="-",A3管路!AM25,A3管路!AM25-'A4-2管路(初期設定)'!AM25)))</f>
        <v>-</v>
      </c>
      <c r="AN25" s="72" t="str">
        <f>IF(IF(A3管路!AN25="-","-",IF('A4-2管路(初期設定)'!AN25="-",A3管路!AN25,A3管路!AN25-'A4-2管路(初期設定)'!AN25))=0,"-",IF(A3管路!AN25="-","-",IF('A4-2管路(初期設定)'!AN25="-",A3管路!AN25,A3管路!AN25-'A4-2管路(初期設定)'!AN25)))</f>
        <v>-</v>
      </c>
      <c r="AO25" s="57" t="str">
        <f t="shared" si="34"/>
        <v>-</v>
      </c>
      <c r="AP25" s="62" t="str">
        <f>IF(IF(A3管路!AP25="-","-",IF('A4-2管路(初期設定)'!AP25="-",A3管路!AP25,A3管路!AP25-'A4-2管路(初期設定)'!AP25))=0,"-",IF(A3管路!AP25="-","-",IF('A4-2管路(初期設定)'!AP25="-",A3管路!AP25,A3管路!AP25-'A4-2管路(初期設定)'!AP25)))</f>
        <v>-</v>
      </c>
      <c r="AQ25" s="72" t="str">
        <f>IF(IF(A3管路!AQ25="-","-",IF('A4-2管路(初期設定)'!AQ25="-",A3管路!AQ25,A3管路!AQ25-'A4-2管路(初期設定)'!AQ25))=0,"-",IF(A3管路!AQ25="-","-",IF('A4-2管路(初期設定)'!AQ25="-",A3管路!AQ25,A3管路!AQ25-'A4-2管路(初期設定)'!AQ25)))</f>
        <v>-</v>
      </c>
      <c r="AR25" s="64" t="str">
        <f t="shared" si="35"/>
        <v>-</v>
      </c>
      <c r="AS25" s="62" t="str">
        <f>IF(IF(A3管路!AS25="-","-",IF('A4-2管路(初期設定)'!AS25="-",A3管路!AS25,A3管路!AS25-'A4-2管路(初期設定)'!AS25))=0,"-",IF(A3管路!AS25="-","-",IF('A4-2管路(初期設定)'!AS25="-",A3管路!AS25,A3管路!AS25-'A4-2管路(初期設定)'!AS25)))</f>
        <v>-</v>
      </c>
      <c r="AT25" s="72" t="str">
        <f>IF(IF(A3管路!AT25="-","-",IF('A4-2管路(初期設定)'!AT25="-",A3管路!AT25,A3管路!AT25-'A4-2管路(初期設定)'!AT25))=0,"-",IF(A3管路!AT25="-","-",IF('A4-2管路(初期設定)'!AT25="-",A3管路!AT25,A3管路!AT25-'A4-2管路(初期設定)'!AT25)))</f>
        <v>-</v>
      </c>
      <c r="AU25" s="64" t="str">
        <f t="shared" si="36"/>
        <v>-</v>
      </c>
      <c r="AV25" s="832">
        <f t="shared" si="37"/>
        <v>1766.2000000000003</v>
      </c>
      <c r="AW25" s="830"/>
      <c r="AX25" s="853" t="str">
        <f t="shared" si="38"/>
        <v>-</v>
      </c>
      <c r="AY25" s="830"/>
      <c r="AZ25" s="832">
        <f t="shared" si="39"/>
        <v>174</v>
      </c>
      <c r="BA25" s="830"/>
      <c r="BB25" s="830">
        <f t="shared" si="40"/>
        <v>16.599999999999994</v>
      </c>
      <c r="BC25" s="830"/>
      <c r="BD25" s="830">
        <f t="shared" si="41"/>
        <v>1575.6000000000004</v>
      </c>
      <c r="BE25" s="830"/>
      <c r="BF25" s="830">
        <f t="shared" si="42"/>
        <v>0</v>
      </c>
      <c r="BG25" s="830"/>
      <c r="BH25" s="830">
        <f t="shared" si="43"/>
        <v>0</v>
      </c>
      <c r="BI25" s="831"/>
      <c r="BJ25" s="832">
        <f t="shared" si="44"/>
        <v>190.6</v>
      </c>
      <c r="BK25" s="830"/>
      <c r="BL25" s="830">
        <f t="shared" si="45"/>
        <v>1575.6000000000004</v>
      </c>
      <c r="BM25" s="833"/>
      <c r="BN25" s="830">
        <f t="shared" si="22"/>
        <v>1766.2000000000003</v>
      </c>
      <c r="BO25" s="833"/>
      <c r="BQ25" s="318" t="str">
        <f>IF('A4-2管路(初期設定)'!AW25="","-",'A4-2管路(初期設定)'!AW25)</f>
        <v>ダクタイル鋳鉄管(NS形継手等)</v>
      </c>
      <c r="BR25" s="317">
        <f>IF(BQ25=BR$4,IF('A4-2管路(初期設定)'!AV25="-","-",IF('A4-2管路(初期設定)'!I25="-",'A4-2管路(初期設定)'!AV25,'A4-2管路(初期設定)'!AV25-'A4-2管路(初期設定)'!I25)),"-")</f>
        <v>174</v>
      </c>
      <c r="BS25" s="317" t="str">
        <f>IF(BQ25=BS$4,IF('A4-2管路(初期設定)'!AV25="-","-",IF('A4-2管路(初期設定)'!L25="-",'A4-2管路(初期設定)'!AV25,'A4-2管路(初期設定)'!AV25-'A4-2管路(初期設定)'!L25)),"-")</f>
        <v>-</v>
      </c>
      <c r="BT25" s="317" t="str">
        <f>IF(BQ25=BT$4,IF('A4-2管路(初期設定)'!AV25="-","-",IF('A4-2管路(初期設定)'!O25="-",'A4-2管路(初期設定)'!AV25,'A4-2管路(初期設定)'!AV25-'A4-2管路(初期設定)'!O25)),"-")</f>
        <v>-</v>
      </c>
      <c r="BU25" s="317" t="str">
        <f>IF($BQ25=BU$4,IF('A4-2管路(初期設定)'!$AV25="-","-",IF('A4-2管路(初期設定)'!R25="-",'A4-2管路(初期設定)'!$AV25,'A4-2管路(初期設定)'!$AV25-'A4-2管路(初期設定)'!R25)),"-")</f>
        <v>-</v>
      </c>
      <c r="BV25" s="317" t="str">
        <f>IF($BQ25=BV$4,IF('A4-2管路(初期設定)'!$AV25="-","-",IF('A4-2管路(初期設定)'!W25="-",'A4-2管路(初期設定)'!$AV25,'A4-2管路(初期設定)'!$AV25-SUM('A4-2管路(初期設定)'!S25,'A4-2管路(初期設定)'!T25))),"-")</f>
        <v>-</v>
      </c>
      <c r="BW25" s="317" t="str">
        <f>IF($BQ25=BV$4,IF('A4-2管路(初期設定)'!$AV25="-","-",IF('A4-2管路(初期設定)'!W25="-",'A4-2管路(初期設定)'!$AV25,'A4-2管路(初期設定)'!$AV25-SUM('A4-2管路(初期設定)'!U25,'A4-2管路(初期設定)'!V25))),"-")</f>
        <v>-</v>
      </c>
      <c r="BX25" s="317" t="str">
        <f>IF($BQ25=BX$4,IF('A4-2管路(初期設定)'!$AV25="-","-",IF('A4-2管路(初期設定)'!AF25="-",'A4-2管路(初期設定)'!$AV25,'A4-2管路(初期設定)'!$AV25-'A4-2管路(初期設定)'!AF25)),"-")</f>
        <v>-</v>
      </c>
    </row>
    <row r="26" spans="2:76" ht="13.5" customHeight="1">
      <c r="B26" s="1179"/>
      <c r="C26" s="1070"/>
      <c r="D26" s="1070"/>
      <c r="E26" s="1070"/>
      <c r="F26" s="541">
        <v>350</v>
      </c>
      <c r="G26" s="62" t="str">
        <f>IF(AND('A4-1管路(初期設定)'!$F$9="○",'A4-4,5管路(初期設定)'!$BR26="-"),"-",IF(A3管路!G26="-",BR26,IF(BR26="-",A3管路!G26,A3管路!G26+BR26)))</f>
        <v>-</v>
      </c>
      <c r="H26" s="72" t="str">
        <f>IF(IF(A3管路!H26="-","-",IF('A4-2管路(初期設定)'!H26="-",A3管路!H26,A3管路!H26-'A4-2管路(初期設定)'!H26))=0,"-",IF(A3管路!H26="-","-",IF('A4-2管路(初期設定)'!H26="-",A3管路!H26,A3管路!H26-'A4-2管路(初期設定)'!H26)))</f>
        <v>-</v>
      </c>
      <c r="I26" s="57" t="str">
        <f t="shared" si="24"/>
        <v>-</v>
      </c>
      <c r="J26" s="62" t="str">
        <f>IF(AND('A4-1管路(初期設定)'!$H$9="○",'A4-4,5管路(初期設定)'!$BS26="-"),"-",IF(A3管路!J26="-",BS26,IF(BS26="-",A3管路!J26,A3管路!J26+BS26)))</f>
        <v>-</v>
      </c>
      <c r="K26" s="72" t="str">
        <f>IF(IF(A3管路!K26="-","-",IF('A4-2管路(初期設定)'!K26="-",A3管路!K26,A3管路!K26-'A4-2管路(初期設定)'!K26))=0,"-",IF(A3管路!K26="-","-",IF('A4-2管路(初期設定)'!K26="-",A3管路!K26,A3管路!K26-'A4-2管路(初期設定)'!K26)))</f>
        <v>-</v>
      </c>
      <c r="L26" s="57" t="str">
        <f t="shared" si="25"/>
        <v>-</v>
      </c>
      <c r="M26" s="62" t="str">
        <f>IF(AND('A4-1管路(初期設定)'!$J$9="○",'A4-4,5管路(初期設定)'!$BT26="-"),"-",IF(A3管路!M26="-",BT26,IF(BT26="-",A3管路!M26,A3管路!M26+BT26)))</f>
        <v>-</v>
      </c>
      <c r="N26" s="72" t="str">
        <f>IF(IF(A3管路!N26="-","-",IF('A4-2管路(初期設定)'!N26="-",A3管路!N26,A3管路!N26-'A4-2管路(初期設定)'!N26))=0,"-",IF(A3管路!N26="-","-",IF('A4-2管路(初期設定)'!N26="-",A3管路!N26,A3管路!N26-'A4-2管路(初期設定)'!N26)))</f>
        <v>-</v>
      </c>
      <c r="O26" s="57" t="str">
        <f t="shared" si="26"/>
        <v>-</v>
      </c>
      <c r="P26" s="62" t="str">
        <f>IF(AND('A4-1管路(初期設定)'!$L$9="○",'A4-4,5管路(初期設定)'!$BU26="-"),"-",IF(A3管路!P26="-",BU26,IF(BU26="-",A3管路!P26,A3管路!P26+BU26)))</f>
        <v>-</v>
      </c>
      <c r="Q26" s="72" t="str">
        <f>IF(IF(A3管路!Q26="-","-",IF('A4-2管路(初期設定)'!Q26="-",A3管路!Q26,A3管路!Q26-'A4-2管路(初期設定)'!Q26))=0,"-",IF(A3管路!Q26="-","-",IF('A4-2管路(初期設定)'!Q26="-",A3管路!Q26,A3管路!Q26-'A4-2管路(初期設定)'!Q26)))</f>
        <v>-</v>
      </c>
      <c r="R26" s="57" t="str">
        <f t="shared" si="27"/>
        <v>-</v>
      </c>
      <c r="S26" s="62" t="str">
        <f>IF(AND('A4-1管路(初期設定)'!$N$9="○",'A4-4,5管路(初期設定)'!$BV26="-"),"-",IF(A3管路!S26="-",BV26,IF(BV26="-",A3管路!S26,A3管路!S26+BV26+BW26)))</f>
        <v>-</v>
      </c>
      <c r="T26" s="102" t="str">
        <f>IF(IF(A3管路!T26="-","-",IF('A4-2管路(初期設定)'!T26="-",A3管路!T26,A3管路!T26-'A4-2管路(初期設定)'!T26))=0,"-",IF(A3管路!T26="-","-",IF('A4-2管路(初期設定)'!T26="-",A3管路!T26,A3管路!T26-'A4-2管路(初期設定)'!T26)))</f>
        <v>-</v>
      </c>
      <c r="U26" s="102" t="str">
        <f>IF(AND('A4-1管路(初期設定)'!$P$9="○",'A4-4,5管路(初期設定)'!$BW26="-"),"-",IF(A3管路!U26="-",BW26,IF(BW26="-",A3管路!U26,A3管路!U26)))</f>
        <v>-</v>
      </c>
      <c r="V26" s="72" t="str">
        <f>IF(IF(A3管路!V26="-","-",IF('A4-2管路(初期設定)'!V26="-",A3管路!V26,A3管路!V26-'A4-2管路(初期設定)'!V26))=0,"-",IF(A3管路!V26="-","-",IF('A4-2管路(初期設定)'!V26="-",A3管路!V26,A3管路!V26-'A4-2管路(初期設定)'!V26)))</f>
        <v>-</v>
      </c>
      <c r="W26" s="57" t="str">
        <f t="shared" si="28"/>
        <v>-</v>
      </c>
      <c r="X26" s="62" t="str">
        <f>IF(IF(A3管路!X26="-","-",IF('A4-2管路(初期設定)'!X26="-",A3管路!X26,A3管路!X26-'A4-2管路(初期設定)'!X26))=0,"-",IF(A3管路!X26="-","-",IF('A4-2管路(初期設定)'!X26="-",A3管路!X26,A3管路!X26-'A4-2管路(初期設定)'!X26)))</f>
        <v>-</v>
      </c>
      <c r="Y26" s="72" t="str">
        <f>IF(IF(A3管路!Y26="-","-",IF('A4-2管路(初期設定)'!Y26="-",A3管路!Y26,A3管路!Y26-'A4-2管路(初期設定)'!Y26))=0,"-",IF(A3管路!Y26="-","-",IF('A4-2管路(初期設定)'!Y26="-",A3管路!Y26,A3管路!Y26-'A4-2管路(初期設定)'!Y26)))</f>
        <v>-</v>
      </c>
      <c r="Z26" s="57" t="str">
        <f t="shared" si="29"/>
        <v>-</v>
      </c>
      <c r="AA26" s="62" t="str">
        <f>IF(IF(A3管路!AA26="-","-",IF('A4-2管路(初期設定)'!AA26="-",A3管路!AA26,A3管路!AA26-'A4-2管路(初期設定)'!AA26))=0,"-",IF(A3管路!AA26="-","-",IF('A4-2管路(初期設定)'!AA26="-",A3管路!AA26,A3管路!AA26-'A4-2管路(初期設定)'!AA26)))</f>
        <v>-</v>
      </c>
      <c r="AB26" s="72" t="str">
        <f>IF(IF(A3管路!AB26="-","-",IF('A4-2管路(初期設定)'!AB26="-",A3管路!AB26,A3管路!AB26-'A4-2管路(初期設定)'!AB26))=0,"-",IF(A3管路!AB26="-","-",IF('A4-2管路(初期設定)'!AB26="-",A3管路!AB26,A3管路!AB26-'A4-2管路(初期設定)'!AB26)))</f>
        <v>-</v>
      </c>
      <c r="AC26" s="57" t="str">
        <f t="shared" si="30"/>
        <v>-</v>
      </c>
      <c r="AD26" s="62" t="str">
        <f>IF(AND('A4-1管路(初期設定)'!$V$9="○",'A4-4,5管路(初期設定)'!$BX26="-"),"-",IF(A3管路!AD26="-",BX26,IF(BX26="-",A3管路!AD26,A3管路!AD26+BX26)))</f>
        <v>-</v>
      </c>
      <c r="AE26" s="72" t="str">
        <f>IF(IF(A3管路!AE26="-","-",IF('A4-2管路(初期設定)'!AE26="-",A3管路!AE26,A3管路!AE26-'A4-2管路(初期設定)'!AE26))=0,"-",IF(A3管路!AE26="-","-",IF('A4-2管路(初期設定)'!AE26="-",A3管路!AE26,A3管路!AE26-'A4-2管路(初期設定)'!AE26)))</f>
        <v>-</v>
      </c>
      <c r="AF26" s="57" t="str">
        <f t="shared" si="31"/>
        <v>-</v>
      </c>
      <c r="AG26" s="62" t="str">
        <f>IF(IF(A3管路!AG26="-","-",IF('A4-2管路(初期設定)'!AG26="-",A3管路!AG26,A3管路!AG26-'A4-2管路(初期設定)'!AG26))=0,"-",IF(A3管路!AG26="-","-",IF('A4-2管路(初期設定)'!AG26="-",A3管路!AG26,A3管路!AG26-'A4-2管路(初期設定)'!AG26)))</f>
        <v>-</v>
      </c>
      <c r="AH26" s="72" t="str">
        <f>IF(IF(A3管路!AH26="-","-",IF('A4-2管路(初期設定)'!AH26="-",A3管路!AH26,A3管路!AH26-'A4-2管路(初期設定)'!AH26))=0,"-",IF(A3管路!AH26="-","-",IF('A4-2管路(初期設定)'!AH26="-",A3管路!AH26,A3管路!AH26-'A4-2管路(初期設定)'!AH26)))</f>
        <v>-</v>
      </c>
      <c r="AI26" s="57" t="str">
        <f t="shared" si="32"/>
        <v>-</v>
      </c>
      <c r="AJ26" s="62" t="str">
        <f>IF(IF(A3管路!AJ26="-","-",IF('A4-2管路(初期設定)'!AJ26="-",A3管路!AJ26,A3管路!AJ26-'A4-2管路(初期設定)'!AJ26))=0,"-",IF(A3管路!AJ26="-","-",IF('A4-2管路(初期設定)'!AJ26="-",A3管路!AJ26,A3管路!AJ26-'A4-2管路(初期設定)'!AJ26)))</f>
        <v>-</v>
      </c>
      <c r="AK26" s="72" t="str">
        <f>IF(IF(A3管路!AK26="-","-",IF('A4-2管路(初期設定)'!AK26="-",A3管路!AK26,A3管路!AK26-'A4-2管路(初期設定)'!AK26))=0,"-",IF(A3管路!AK26="-","-",IF('A4-2管路(初期設定)'!AK26="-",A3管路!AK26,A3管路!AK26-'A4-2管路(初期設定)'!AK26)))</f>
        <v>-</v>
      </c>
      <c r="AL26" s="57" t="str">
        <f t="shared" si="33"/>
        <v>-</v>
      </c>
      <c r="AM26" s="62" t="str">
        <f>IF(IF(A3管路!AM26="-","-",IF('A4-2管路(初期設定)'!AM26="-",A3管路!AM26,A3管路!AM26-'A4-2管路(初期設定)'!AM26))=0,"-",IF(A3管路!AM26="-","-",IF('A4-2管路(初期設定)'!AM26="-",A3管路!AM26,A3管路!AM26-'A4-2管路(初期設定)'!AM26)))</f>
        <v>-</v>
      </c>
      <c r="AN26" s="72" t="str">
        <f>IF(IF(A3管路!AN26="-","-",IF('A4-2管路(初期設定)'!AN26="-",A3管路!AN26,A3管路!AN26-'A4-2管路(初期設定)'!AN26))=0,"-",IF(A3管路!AN26="-","-",IF('A4-2管路(初期設定)'!AN26="-",A3管路!AN26,A3管路!AN26-'A4-2管路(初期設定)'!AN26)))</f>
        <v>-</v>
      </c>
      <c r="AO26" s="57" t="str">
        <f t="shared" si="34"/>
        <v>-</v>
      </c>
      <c r="AP26" s="62" t="str">
        <f>IF(IF(A3管路!AP26="-","-",IF('A4-2管路(初期設定)'!AP26="-",A3管路!AP26,A3管路!AP26-'A4-2管路(初期設定)'!AP26))=0,"-",IF(A3管路!AP26="-","-",IF('A4-2管路(初期設定)'!AP26="-",A3管路!AP26,A3管路!AP26-'A4-2管路(初期設定)'!AP26)))</f>
        <v>-</v>
      </c>
      <c r="AQ26" s="72" t="str">
        <f>IF(IF(A3管路!AQ26="-","-",IF('A4-2管路(初期設定)'!AQ26="-",A3管路!AQ26,A3管路!AQ26-'A4-2管路(初期設定)'!AQ26))=0,"-",IF(A3管路!AQ26="-","-",IF('A4-2管路(初期設定)'!AQ26="-",A3管路!AQ26,A3管路!AQ26-'A4-2管路(初期設定)'!AQ26)))</f>
        <v>-</v>
      </c>
      <c r="AR26" s="64" t="str">
        <f t="shared" si="35"/>
        <v>-</v>
      </c>
      <c r="AS26" s="62" t="str">
        <f>IF(IF(A3管路!AS26="-","-",IF('A4-2管路(初期設定)'!AS26="-",A3管路!AS26,A3管路!AS26-'A4-2管路(初期設定)'!AS26))=0,"-",IF(A3管路!AS26="-","-",IF('A4-2管路(初期設定)'!AS26="-",A3管路!AS26,A3管路!AS26-'A4-2管路(初期設定)'!AS26)))</f>
        <v>-</v>
      </c>
      <c r="AT26" s="72" t="str">
        <f>IF(IF(A3管路!AT26="-","-",IF('A4-2管路(初期設定)'!AT26="-",A3管路!AT26,A3管路!AT26-'A4-2管路(初期設定)'!AT26))=0,"-",IF(A3管路!AT26="-","-",IF('A4-2管路(初期設定)'!AT26="-",A3管路!AT26,A3管路!AT26-'A4-2管路(初期設定)'!AT26)))</f>
        <v>-</v>
      </c>
      <c r="AU26" s="64" t="str">
        <f t="shared" si="36"/>
        <v>-</v>
      </c>
      <c r="AV26" s="832" t="str">
        <f t="shared" si="37"/>
        <v>-</v>
      </c>
      <c r="AW26" s="830"/>
      <c r="AX26" s="853" t="str">
        <f t="shared" si="38"/>
        <v>-</v>
      </c>
      <c r="AY26" s="830"/>
      <c r="AZ26" s="832">
        <f t="shared" si="39"/>
        <v>0</v>
      </c>
      <c r="BA26" s="830"/>
      <c r="BB26" s="830">
        <f t="shared" si="40"/>
        <v>0</v>
      </c>
      <c r="BC26" s="830"/>
      <c r="BD26" s="830">
        <f t="shared" si="41"/>
        <v>0</v>
      </c>
      <c r="BE26" s="830"/>
      <c r="BF26" s="830">
        <f t="shared" si="42"/>
        <v>0</v>
      </c>
      <c r="BG26" s="830"/>
      <c r="BH26" s="830">
        <f t="shared" si="43"/>
        <v>0</v>
      </c>
      <c r="BI26" s="831"/>
      <c r="BJ26" s="832">
        <f t="shared" si="44"/>
        <v>0</v>
      </c>
      <c r="BK26" s="830"/>
      <c r="BL26" s="830">
        <f t="shared" si="45"/>
        <v>0</v>
      </c>
      <c r="BM26" s="833"/>
      <c r="BN26" s="830" t="str">
        <f t="shared" si="22"/>
        <v>-</v>
      </c>
      <c r="BO26" s="833"/>
      <c r="BQ26" s="318" t="str">
        <f>IF('A4-2管路(初期設定)'!AW26="","-",'A4-2管路(初期設定)'!AW26)</f>
        <v>ダクタイル鋳鉄管(NS形継手等)</v>
      </c>
      <c r="BR26" s="317" t="str">
        <f>IF(BQ26=BR$4,IF('A4-2管路(初期設定)'!AV26="-","-",IF('A4-2管路(初期設定)'!I26="-",'A4-2管路(初期設定)'!AV26,'A4-2管路(初期設定)'!AV26-'A4-2管路(初期設定)'!I26)),"-")</f>
        <v>-</v>
      </c>
      <c r="BS26" s="317" t="str">
        <f>IF(BQ26=BS$4,IF('A4-2管路(初期設定)'!AV26="-","-",IF('A4-2管路(初期設定)'!L26="-",'A4-2管路(初期設定)'!AV26,'A4-2管路(初期設定)'!AV26-'A4-2管路(初期設定)'!L26)),"-")</f>
        <v>-</v>
      </c>
      <c r="BT26" s="317" t="str">
        <f>IF(BQ26=BT$4,IF('A4-2管路(初期設定)'!AV26="-","-",IF('A4-2管路(初期設定)'!O26="-",'A4-2管路(初期設定)'!AV26,'A4-2管路(初期設定)'!AV26-'A4-2管路(初期設定)'!O26)),"-")</f>
        <v>-</v>
      </c>
      <c r="BU26" s="317" t="str">
        <f>IF($BQ26=BU$4,IF('A4-2管路(初期設定)'!$AV26="-","-",IF('A4-2管路(初期設定)'!R26="-",'A4-2管路(初期設定)'!$AV26,'A4-2管路(初期設定)'!$AV26-'A4-2管路(初期設定)'!R26)),"-")</f>
        <v>-</v>
      </c>
      <c r="BV26" s="317" t="str">
        <f>IF($BQ26=BV$4,IF('A4-2管路(初期設定)'!$AV26="-","-",IF('A4-2管路(初期設定)'!W26="-",'A4-2管路(初期設定)'!$AV26,'A4-2管路(初期設定)'!$AV26-SUM('A4-2管路(初期設定)'!S26,'A4-2管路(初期設定)'!T26))),"-")</f>
        <v>-</v>
      </c>
      <c r="BW26" s="317" t="str">
        <f>IF($BQ26=BV$4,IF('A4-2管路(初期設定)'!$AV26="-","-",IF('A4-2管路(初期設定)'!W26="-",'A4-2管路(初期設定)'!$AV26,'A4-2管路(初期設定)'!$AV26-SUM('A4-2管路(初期設定)'!U26,'A4-2管路(初期設定)'!V26))),"-")</f>
        <v>-</v>
      </c>
      <c r="BX26" s="317" t="str">
        <f>IF($BQ26=BX$4,IF('A4-2管路(初期設定)'!$AV26="-","-",IF('A4-2管路(初期設定)'!AF26="-",'A4-2管路(初期設定)'!$AV26,'A4-2管路(初期設定)'!$AV26-'A4-2管路(初期設定)'!AF26)),"-")</f>
        <v>-</v>
      </c>
    </row>
    <row r="27" spans="2:76" ht="13.5" customHeight="1">
      <c r="B27" s="1179"/>
      <c r="C27" s="1070"/>
      <c r="D27" s="1070"/>
      <c r="E27" s="1070"/>
      <c r="F27" s="541">
        <v>300</v>
      </c>
      <c r="G27" s="62" t="str">
        <f>IF(AND('A4-1管路(初期設定)'!$F$9="○",'A4-4,5管路(初期設定)'!$BR27="-"),"-",IF(A3管路!G27="-",BR27,IF(BR27="-",A3管路!G27,A3管路!G27+BR27)))</f>
        <v>-</v>
      </c>
      <c r="H27" s="72" t="str">
        <f>IF(IF(A3管路!H27="-","-",IF('A4-2管路(初期設定)'!H27="-",A3管路!H27,A3管路!H27-'A4-2管路(初期設定)'!H27))=0,"-",IF(A3管路!H27="-","-",IF('A4-2管路(初期設定)'!H27="-",A3管路!H27,A3管路!H27-'A4-2管路(初期設定)'!H27)))</f>
        <v>-</v>
      </c>
      <c r="I27" s="57" t="str">
        <f t="shared" si="24"/>
        <v>-</v>
      </c>
      <c r="J27" s="62" t="str">
        <f>IF(AND('A4-1管路(初期設定)'!$H$9="○",'A4-4,5管路(初期設定)'!$BS27="-"),"-",IF(A3管路!J27="-",BS27,IF(BS27="-",A3管路!J27,A3管路!J27+BS27)))</f>
        <v>-</v>
      </c>
      <c r="K27" s="72" t="str">
        <f>IF(IF(A3管路!K27="-","-",IF('A4-2管路(初期設定)'!K27="-",A3管路!K27,A3管路!K27-'A4-2管路(初期設定)'!K27))=0,"-",IF(A3管路!K27="-","-",IF('A4-2管路(初期設定)'!K27="-",A3管路!K27,A3管路!K27-'A4-2管路(初期設定)'!K27)))</f>
        <v>-</v>
      </c>
      <c r="L27" s="57" t="str">
        <f t="shared" si="25"/>
        <v>-</v>
      </c>
      <c r="M27" s="62" t="str">
        <f>IF(AND('A4-1管路(初期設定)'!$J$9="○",'A4-4,5管路(初期設定)'!$BT27="-"),"-",IF(A3管路!M27="-",BT27,IF(BT27="-",A3管路!M27,A3管路!M27+BT27)))</f>
        <v>-</v>
      </c>
      <c r="N27" s="72" t="str">
        <f>IF(IF(A3管路!N27="-","-",IF('A4-2管路(初期設定)'!N27="-",A3管路!N27,A3管路!N27-'A4-2管路(初期設定)'!N27))=0,"-",IF(A3管路!N27="-","-",IF('A4-2管路(初期設定)'!N27="-",A3管路!N27,A3管路!N27-'A4-2管路(初期設定)'!N27)))</f>
        <v>-</v>
      </c>
      <c r="O27" s="57" t="str">
        <f t="shared" si="26"/>
        <v>-</v>
      </c>
      <c r="P27" s="62" t="str">
        <f>IF(AND('A4-1管路(初期設定)'!$L$9="○",'A4-4,5管路(初期設定)'!$BU27="-"),"-",IF(A3管路!P27="-",BU27,IF(BU27="-",A3管路!P27,A3管路!P27+BU27)))</f>
        <v>-</v>
      </c>
      <c r="Q27" s="72" t="str">
        <f>IF(IF(A3管路!Q27="-","-",IF('A4-2管路(初期設定)'!Q27="-",A3管路!Q27,A3管路!Q27-'A4-2管路(初期設定)'!Q27))=0,"-",IF(A3管路!Q27="-","-",IF('A4-2管路(初期設定)'!Q27="-",A3管路!Q27,A3管路!Q27-'A4-2管路(初期設定)'!Q27)))</f>
        <v>-</v>
      </c>
      <c r="R27" s="57" t="str">
        <f t="shared" si="27"/>
        <v>-</v>
      </c>
      <c r="S27" s="62" t="str">
        <f>IF(AND('A4-1管路(初期設定)'!$N$9="○",'A4-4,5管路(初期設定)'!$BV27="-"),"-",IF(A3管路!S27="-",BV27,IF(BV27="-",A3管路!S27,A3管路!S27+BV27+BW27)))</f>
        <v>-</v>
      </c>
      <c r="T27" s="102" t="str">
        <f>IF(IF(A3管路!T27="-","-",IF('A4-2管路(初期設定)'!T27="-",A3管路!T27,A3管路!T27-'A4-2管路(初期設定)'!T27))=0,"-",IF(A3管路!T27="-","-",IF('A4-2管路(初期設定)'!T27="-",A3管路!T27,A3管路!T27-'A4-2管路(初期設定)'!T27)))</f>
        <v>-</v>
      </c>
      <c r="U27" s="102" t="str">
        <f>IF(AND('A4-1管路(初期設定)'!$P$9="○",'A4-4,5管路(初期設定)'!$BW27="-"),"-",IF(A3管路!U27="-",BW27,IF(BW27="-",A3管路!U27,A3管路!U27)))</f>
        <v>-</v>
      </c>
      <c r="V27" s="72" t="str">
        <f>IF(IF(A3管路!V27="-","-",IF('A4-2管路(初期設定)'!V27="-",A3管路!V27,A3管路!V27-'A4-2管路(初期設定)'!V27))=0,"-",IF(A3管路!V27="-","-",IF('A4-2管路(初期設定)'!V27="-",A3管路!V27,A3管路!V27-'A4-2管路(初期設定)'!V27)))</f>
        <v>-</v>
      </c>
      <c r="W27" s="57" t="str">
        <f t="shared" si="28"/>
        <v>-</v>
      </c>
      <c r="X27" s="62" t="str">
        <f>IF(IF(A3管路!X27="-","-",IF('A4-2管路(初期設定)'!X27="-",A3管路!X27,A3管路!X27-'A4-2管路(初期設定)'!X27))=0,"-",IF(A3管路!X27="-","-",IF('A4-2管路(初期設定)'!X27="-",A3管路!X27,A3管路!X27-'A4-2管路(初期設定)'!X27)))</f>
        <v>-</v>
      </c>
      <c r="Y27" s="72" t="str">
        <f>IF(IF(A3管路!Y27="-","-",IF('A4-2管路(初期設定)'!Y27="-",A3管路!Y27,A3管路!Y27-'A4-2管路(初期設定)'!Y27))=0,"-",IF(A3管路!Y27="-","-",IF('A4-2管路(初期設定)'!Y27="-",A3管路!Y27,A3管路!Y27-'A4-2管路(初期設定)'!Y27)))</f>
        <v>-</v>
      </c>
      <c r="Z27" s="57" t="str">
        <f t="shared" si="29"/>
        <v>-</v>
      </c>
      <c r="AA27" s="62" t="str">
        <f>IF(IF(A3管路!AA27="-","-",IF('A4-2管路(初期設定)'!AA27="-",A3管路!AA27,A3管路!AA27-'A4-2管路(初期設定)'!AA27))=0,"-",IF(A3管路!AA27="-","-",IF('A4-2管路(初期設定)'!AA27="-",A3管路!AA27,A3管路!AA27-'A4-2管路(初期設定)'!AA27)))</f>
        <v>-</v>
      </c>
      <c r="AB27" s="72" t="str">
        <f>IF(IF(A3管路!AB27="-","-",IF('A4-2管路(初期設定)'!AB27="-",A3管路!AB27,A3管路!AB27-'A4-2管路(初期設定)'!AB27))=0,"-",IF(A3管路!AB27="-","-",IF('A4-2管路(初期設定)'!AB27="-",A3管路!AB27,A3管路!AB27-'A4-2管路(初期設定)'!AB27)))</f>
        <v>-</v>
      </c>
      <c r="AC27" s="57" t="str">
        <f t="shared" si="30"/>
        <v>-</v>
      </c>
      <c r="AD27" s="62" t="str">
        <f>IF(AND('A4-1管路(初期設定)'!$V$9="○",'A4-4,5管路(初期設定)'!$BX27="-"),"-",IF(A3管路!AD27="-",BX27,IF(BX27="-",A3管路!AD27,A3管路!AD27+BX27)))</f>
        <v>-</v>
      </c>
      <c r="AE27" s="72" t="str">
        <f>IF(IF(A3管路!AE27="-","-",IF('A4-2管路(初期設定)'!AE27="-",A3管路!AE27,A3管路!AE27-'A4-2管路(初期設定)'!AE27))=0,"-",IF(A3管路!AE27="-","-",IF('A4-2管路(初期設定)'!AE27="-",A3管路!AE27,A3管路!AE27-'A4-2管路(初期設定)'!AE27)))</f>
        <v>-</v>
      </c>
      <c r="AF27" s="57" t="str">
        <f t="shared" si="31"/>
        <v>-</v>
      </c>
      <c r="AG27" s="62" t="str">
        <f>IF(IF(A3管路!AG27="-","-",IF('A4-2管路(初期設定)'!AG27="-",A3管路!AG27,A3管路!AG27-'A4-2管路(初期設定)'!AG27))=0,"-",IF(A3管路!AG27="-","-",IF('A4-2管路(初期設定)'!AG27="-",A3管路!AG27,A3管路!AG27-'A4-2管路(初期設定)'!AG27)))</f>
        <v>-</v>
      </c>
      <c r="AH27" s="72" t="str">
        <f>IF(IF(A3管路!AH27="-","-",IF('A4-2管路(初期設定)'!AH27="-",A3管路!AH27,A3管路!AH27-'A4-2管路(初期設定)'!AH27))=0,"-",IF(A3管路!AH27="-","-",IF('A4-2管路(初期設定)'!AH27="-",A3管路!AH27,A3管路!AH27-'A4-2管路(初期設定)'!AH27)))</f>
        <v>-</v>
      </c>
      <c r="AI27" s="57" t="str">
        <f t="shared" si="32"/>
        <v>-</v>
      </c>
      <c r="AJ27" s="62" t="str">
        <f>IF(IF(A3管路!AJ27="-","-",IF('A4-2管路(初期設定)'!AJ27="-",A3管路!AJ27,A3管路!AJ27-'A4-2管路(初期設定)'!AJ27))=0,"-",IF(A3管路!AJ27="-","-",IF('A4-2管路(初期設定)'!AJ27="-",A3管路!AJ27,A3管路!AJ27-'A4-2管路(初期設定)'!AJ27)))</f>
        <v>-</v>
      </c>
      <c r="AK27" s="72" t="str">
        <f>IF(IF(A3管路!AK27="-","-",IF('A4-2管路(初期設定)'!AK27="-",A3管路!AK27,A3管路!AK27-'A4-2管路(初期設定)'!AK27))=0,"-",IF(A3管路!AK27="-","-",IF('A4-2管路(初期設定)'!AK27="-",A3管路!AK27,A3管路!AK27-'A4-2管路(初期設定)'!AK27)))</f>
        <v>-</v>
      </c>
      <c r="AL27" s="57" t="str">
        <f t="shared" si="33"/>
        <v>-</v>
      </c>
      <c r="AM27" s="62" t="str">
        <f>IF(IF(A3管路!AM27="-","-",IF('A4-2管路(初期設定)'!AM27="-",A3管路!AM27,A3管路!AM27-'A4-2管路(初期設定)'!AM27))=0,"-",IF(A3管路!AM27="-","-",IF('A4-2管路(初期設定)'!AM27="-",A3管路!AM27,A3管路!AM27-'A4-2管路(初期設定)'!AM27)))</f>
        <v>-</v>
      </c>
      <c r="AN27" s="72" t="str">
        <f>IF(IF(A3管路!AN27="-","-",IF('A4-2管路(初期設定)'!AN27="-",A3管路!AN27,A3管路!AN27-'A4-2管路(初期設定)'!AN27))=0,"-",IF(A3管路!AN27="-","-",IF('A4-2管路(初期設定)'!AN27="-",A3管路!AN27,A3管路!AN27-'A4-2管路(初期設定)'!AN27)))</f>
        <v>-</v>
      </c>
      <c r="AO27" s="57" t="str">
        <f t="shared" si="34"/>
        <v>-</v>
      </c>
      <c r="AP27" s="62" t="str">
        <f>IF(IF(A3管路!AP27="-","-",IF('A4-2管路(初期設定)'!AP27="-",A3管路!AP27,A3管路!AP27-'A4-2管路(初期設定)'!AP27))=0,"-",IF(A3管路!AP27="-","-",IF('A4-2管路(初期設定)'!AP27="-",A3管路!AP27,A3管路!AP27-'A4-2管路(初期設定)'!AP27)))</f>
        <v>-</v>
      </c>
      <c r="AQ27" s="72" t="str">
        <f>IF(IF(A3管路!AQ27="-","-",IF('A4-2管路(初期設定)'!AQ27="-",A3管路!AQ27,A3管路!AQ27-'A4-2管路(初期設定)'!AQ27))=0,"-",IF(A3管路!AQ27="-","-",IF('A4-2管路(初期設定)'!AQ27="-",A3管路!AQ27,A3管路!AQ27-'A4-2管路(初期設定)'!AQ27)))</f>
        <v>-</v>
      </c>
      <c r="AR27" s="64" t="str">
        <f t="shared" si="35"/>
        <v>-</v>
      </c>
      <c r="AS27" s="62" t="str">
        <f>IF(IF(A3管路!AS27="-","-",IF('A4-2管路(初期設定)'!AS27="-",A3管路!AS27,A3管路!AS27-'A4-2管路(初期設定)'!AS27))=0,"-",IF(A3管路!AS27="-","-",IF('A4-2管路(初期設定)'!AS27="-",A3管路!AS27,A3管路!AS27-'A4-2管路(初期設定)'!AS27)))</f>
        <v>-</v>
      </c>
      <c r="AT27" s="72" t="str">
        <f>IF(IF(A3管路!AT27="-","-",IF('A4-2管路(初期設定)'!AT27="-",A3管路!AT27,A3管路!AT27-'A4-2管路(初期設定)'!AT27))=0,"-",IF(A3管路!AT27="-","-",IF('A4-2管路(初期設定)'!AT27="-",A3管路!AT27,A3管路!AT27-'A4-2管路(初期設定)'!AT27)))</f>
        <v>-</v>
      </c>
      <c r="AU27" s="64" t="str">
        <f t="shared" si="36"/>
        <v>-</v>
      </c>
      <c r="AV27" s="832" t="str">
        <f t="shared" si="37"/>
        <v>-</v>
      </c>
      <c r="AW27" s="830"/>
      <c r="AX27" s="853" t="str">
        <f t="shared" si="38"/>
        <v>-</v>
      </c>
      <c r="AY27" s="830"/>
      <c r="AZ27" s="832">
        <f t="shared" si="39"/>
        <v>0</v>
      </c>
      <c r="BA27" s="830"/>
      <c r="BB27" s="830">
        <f t="shared" si="40"/>
        <v>0</v>
      </c>
      <c r="BC27" s="830"/>
      <c r="BD27" s="830">
        <f t="shared" si="41"/>
        <v>0</v>
      </c>
      <c r="BE27" s="830"/>
      <c r="BF27" s="830">
        <f t="shared" si="42"/>
        <v>0</v>
      </c>
      <c r="BG27" s="830"/>
      <c r="BH27" s="830">
        <f t="shared" si="43"/>
        <v>0</v>
      </c>
      <c r="BI27" s="831"/>
      <c r="BJ27" s="832">
        <f t="shared" si="44"/>
        <v>0</v>
      </c>
      <c r="BK27" s="830"/>
      <c r="BL27" s="830">
        <f t="shared" si="45"/>
        <v>0</v>
      </c>
      <c r="BM27" s="833"/>
      <c r="BN27" s="830" t="str">
        <f t="shared" si="22"/>
        <v>-</v>
      </c>
      <c r="BO27" s="833"/>
      <c r="BQ27" s="318" t="str">
        <f>IF('A4-2管路(初期設定)'!AW27="","-",'A4-2管路(初期設定)'!AW27)</f>
        <v>ダクタイル鋳鉄管(NS形継手等)</v>
      </c>
      <c r="BR27" s="317" t="str">
        <f>IF(BQ27=BR$4,IF('A4-2管路(初期設定)'!AV27="-","-",IF('A4-2管路(初期設定)'!I27="-",'A4-2管路(初期設定)'!AV27,'A4-2管路(初期設定)'!AV27-'A4-2管路(初期設定)'!I27)),"-")</f>
        <v>-</v>
      </c>
      <c r="BS27" s="317" t="str">
        <f>IF(BQ27=BS$4,IF('A4-2管路(初期設定)'!AV27="-","-",IF('A4-2管路(初期設定)'!L27="-",'A4-2管路(初期設定)'!AV27,'A4-2管路(初期設定)'!AV27-'A4-2管路(初期設定)'!L27)),"-")</f>
        <v>-</v>
      </c>
      <c r="BT27" s="317" t="str">
        <f>IF(BQ27=BT$4,IF('A4-2管路(初期設定)'!AV27="-","-",IF('A4-2管路(初期設定)'!O27="-",'A4-2管路(初期設定)'!AV27,'A4-2管路(初期設定)'!AV27-'A4-2管路(初期設定)'!O27)),"-")</f>
        <v>-</v>
      </c>
      <c r="BU27" s="317" t="str">
        <f>IF($BQ27=BU$4,IF('A4-2管路(初期設定)'!$AV27="-","-",IF('A4-2管路(初期設定)'!R27="-",'A4-2管路(初期設定)'!$AV27,'A4-2管路(初期設定)'!$AV27-'A4-2管路(初期設定)'!R27)),"-")</f>
        <v>-</v>
      </c>
      <c r="BV27" s="317" t="str">
        <f>IF($BQ27=BV$4,IF('A4-2管路(初期設定)'!$AV27="-","-",IF('A4-2管路(初期設定)'!W27="-",'A4-2管路(初期設定)'!$AV27,'A4-2管路(初期設定)'!$AV27-SUM('A4-2管路(初期設定)'!S27,'A4-2管路(初期設定)'!T27))),"-")</f>
        <v>-</v>
      </c>
      <c r="BW27" s="317" t="str">
        <f>IF($BQ27=BV$4,IF('A4-2管路(初期設定)'!$AV27="-","-",IF('A4-2管路(初期設定)'!W27="-",'A4-2管路(初期設定)'!$AV27,'A4-2管路(初期設定)'!$AV27-SUM('A4-2管路(初期設定)'!U27,'A4-2管路(初期設定)'!V27))),"-")</f>
        <v>-</v>
      </c>
      <c r="BX27" s="317" t="str">
        <f>IF($BQ27=BX$4,IF('A4-2管路(初期設定)'!$AV27="-","-",IF('A4-2管路(初期設定)'!AF27="-",'A4-2管路(初期設定)'!$AV27,'A4-2管路(初期設定)'!$AV27-'A4-2管路(初期設定)'!AF27)),"-")</f>
        <v>-</v>
      </c>
    </row>
    <row r="28" spans="2:76" ht="13.5" customHeight="1">
      <c r="B28" s="1179"/>
      <c r="C28" s="1070"/>
      <c r="D28" s="1070"/>
      <c r="E28" s="1070"/>
      <c r="F28" s="541">
        <v>250</v>
      </c>
      <c r="G28" s="62">
        <f>IF(AND('A4-1管路(初期設定)'!$F$9="○",'A4-4,5管路(初期設定)'!$BR28="-"),"-",IF(A3管路!G28="-",BR28,IF(BR28="-",A3管路!G28,A3管路!G28+BR28)))</f>
        <v>438.99999999999994</v>
      </c>
      <c r="H28" s="72" t="str">
        <f>IF(IF(A3管路!H28="-","-",IF('A4-2管路(初期設定)'!H28="-",A3管路!H28,A3管路!H28-'A4-2管路(初期設定)'!H28))=0,"-",IF(A3管路!H28="-","-",IF('A4-2管路(初期設定)'!H28="-",A3管路!H28,A3管路!H28-'A4-2管路(初期設定)'!H28)))</f>
        <v>-</v>
      </c>
      <c r="I28" s="57">
        <f t="shared" si="24"/>
        <v>438.99999999999994</v>
      </c>
      <c r="J28" s="62" t="str">
        <f>IF(AND('A4-1管路(初期設定)'!$H$9="○",'A4-4,5管路(初期設定)'!$BS28="-"),"-",IF(A3管路!J28="-",BS28,IF(BS28="-",A3管路!J28,A3管路!J28+BS28)))</f>
        <v>-</v>
      </c>
      <c r="K28" s="72" t="str">
        <f>IF(IF(A3管路!K28="-","-",IF('A4-2管路(初期設定)'!K28="-",A3管路!K28,A3管路!K28-'A4-2管路(初期設定)'!K28))=0,"-",IF(A3管路!K28="-","-",IF('A4-2管路(初期設定)'!K28="-",A3管路!K28,A3管路!K28-'A4-2管路(初期設定)'!K28)))</f>
        <v>-</v>
      </c>
      <c r="L28" s="57" t="str">
        <f t="shared" si="25"/>
        <v>-</v>
      </c>
      <c r="M28" s="62" t="str">
        <f>IF(AND('A4-1管路(初期設定)'!$J$9="○",'A4-4,5管路(初期設定)'!$BT28="-"),"-",IF(A3管路!M28="-",BT28,IF(BT28="-",A3管路!M28,A3管路!M28+BT28)))</f>
        <v>-</v>
      </c>
      <c r="N28" s="72" t="str">
        <f>IF(IF(A3管路!N28="-","-",IF('A4-2管路(初期設定)'!N28="-",A3管路!N28,A3管路!N28-'A4-2管路(初期設定)'!N28))=0,"-",IF(A3管路!N28="-","-",IF('A4-2管路(初期設定)'!N28="-",A3管路!N28,A3管路!N28-'A4-2管路(初期設定)'!N28)))</f>
        <v>-</v>
      </c>
      <c r="O28" s="57" t="str">
        <f t="shared" si="26"/>
        <v>-</v>
      </c>
      <c r="P28" s="62" t="str">
        <f>IF(AND('A4-1管路(初期設定)'!$L$9="○",'A4-4,5管路(初期設定)'!$BU28="-"),"-",IF(A3管路!P28="-",BU28,IF(BU28="-",A3管路!P28,A3管路!P28+BU28)))</f>
        <v>-</v>
      </c>
      <c r="Q28" s="72" t="str">
        <f>IF(IF(A3管路!Q28="-","-",IF('A4-2管路(初期設定)'!Q28="-",A3管路!Q28,A3管路!Q28-'A4-2管路(初期設定)'!Q28))=0,"-",IF(A3管路!Q28="-","-",IF('A4-2管路(初期設定)'!Q28="-",A3管路!Q28,A3管路!Q28-'A4-2管路(初期設定)'!Q28)))</f>
        <v>-</v>
      </c>
      <c r="R28" s="57" t="str">
        <f t="shared" si="27"/>
        <v>-</v>
      </c>
      <c r="S28" s="62">
        <f>IF(AND('A4-1管路(初期設定)'!$N$9="○",'A4-4,5管路(初期設定)'!$BV28="-"),"-",IF(A3管路!S28="-",BV28,IF(BV28="-",A3管路!S28,A3管路!S28+BV28+BW28)))</f>
        <v>2.0999999999999996</v>
      </c>
      <c r="T28" s="102" t="str">
        <f>IF(IF(A3管路!T28="-","-",IF('A4-2管路(初期設定)'!T28="-",A3管路!T28,A3管路!T28-'A4-2管路(初期設定)'!T28))=0,"-",IF(A3管路!T28="-","-",IF('A4-2管路(初期設定)'!T28="-",A3管路!T28,A3管路!T28-'A4-2管路(初期設定)'!T28)))</f>
        <v>-</v>
      </c>
      <c r="U28" s="102">
        <f>IF(AND('A4-1管路(初期設定)'!$P$9="○",'A4-4,5管路(初期設定)'!$BW28="-"),"-",IF(A3管路!U28="-",BW28,IF(BW28="-",A3管路!U28,A3管路!U28)))</f>
        <v>6</v>
      </c>
      <c r="V28" s="72" t="str">
        <f>IF(IF(A3管路!V28="-","-",IF('A4-2管路(初期設定)'!V28="-",A3管路!V28,A3管路!V28-'A4-2管路(初期設定)'!V28))=0,"-",IF(A3管路!V28="-","-",IF('A4-2管路(初期設定)'!V28="-",A3管路!V28,A3管路!V28-'A4-2管路(初期設定)'!V28)))</f>
        <v>-</v>
      </c>
      <c r="W28" s="57">
        <f t="shared" si="28"/>
        <v>8.1</v>
      </c>
      <c r="X28" s="62" t="str">
        <f>IF(IF(A3管路!X28="-","-",IF('A4-2管路(初期設定)'!X28="-",A3管路!X28,A3管路!X28-'A4-2管路(初期設定)'!X28))=0,"-",IF(A3管路!X28="-","-",IF('A4-2管路(初期設定)'!X28="-",A3管路!X28,A3管路!X28-'A4-2管路(初期設定)'!X28)))</f>
        <v>-</v>
      </c>
      <c r="Y28" s="72" t="str">
        <f>IF(IF(A3管路!Y28="-","-",IF('A4-2管路(初期設定)'!Y28="-",A3管路!Y28,A3管路!Y28-'A4-2管路(初期設定)'!Y28))=0,"-",IF(A3管路!Y28="-","-",IF('A4-2管路(初期設定)'!Y28="-",A3管路!Y28,A3管路!Y28-'A4-2管路(初期設定)'!Y28)))</f>
        <v>-</v>
      </c>
      <c r="Z28" s="57" t="str">
        <f t="shared" si="29"/>
        <v>-</v>
      </c>
      <c r="AA28" s="62" t="str">
        <f>IF(IF(A3管路!AA28="-","-",IF('A4-2管路(初期設定)'!AA28="-",A3管路!AA28,A3管路!AA28-'A4-2管路(初期設定)'!AA28))=0,"-",IF(A3管路!AA28="-","-",IF('A4-2管路(初期設定)'!AA28="-",A3管路!AA28,A3管路!AA28-'A4-2管路(初期設定)'!AA28)))</f>
        <v>-</v>
      </c>
      <c r="AB28" s="72" t="str">
        <f>IF(IF(A3管路!AB28="-","-",IF('A4-2管路(初期設定)'!AB28="-",A3管路!AB28,A3管路!AB28-'A4-2管路(初期設定)'!AB28))=0,"-",IF(A3管路!AB28="-","-",IF('A4-2管路(初期設定)'!AB28="-",A3管路!AB28,A3管路!AB28-'A4-2管路(初期設定)'!AB28)))</f>
        <v>-</v>
      </c>
      <c r="AC28" s="57" t="str">
        <f t="shared" si="30"/>
        <v>-</v>
      </c>
      <c r="AD28" s="62" t="str">
        <f>IF(AND('A4-1管路(初期設定)'!$V$9="○",'A4-4,5管路(初期設定)'!$BX28="-"),"-",IF(A3管路!AD28="-",BX28,IF(BX28="-",A3管路!AD28,A3管路!AD28+BX28)))</f>
        <v>-</v>
      </c>
      <c r="AE28" s="72" t="str">
        <f>IF(IF(A3管路!AE28="-","-",IF('A4-2管路(初期設定)'!AE28="-",A3管路!AE28,A3管路!AE28-'A4-2管路(初期設定)'!AE28))=0,"-",IF(A3管路!AE28="-","-",IF('A4-2管路(初期設定)'!AE28="-",A3管路!AE28,A3管路!AE28-'A4-2管路(初期設定)'!AE28)))</f>
        <v>-</v>
      </c>
      <c r="AF28" s="57" t="str">
        <f t="shared" si="31"/>
        <v>-</v>
      </c>
      <c r="AG28" s="62" t="str">
        <f>IF(IF(A3管路!AG28="-","-",IF('A4-2管路(初期設定)'!AG28="-",A3管路!AG28,A3管路!AG28-'A4-2管路(初期設定)'!AG28))=0,"-",IF(A3管路!AG28="-","-",IF('A4-2管路(初期設定)'!AG28="-",A3管路!AG28,A3管路!AG28-'A4-2管路(初期設定)'!AG28)))</f>
        <v>-</v>
      </c>
      <c r="AH28" s="72" t="str">
        <f>IF(IF(A3管路!AH28="-","-",IF('A4-2管路(初期設定)'!AH28="-",A3管路!AH28,A3管路!AH28-'A4-2管路(初期設定)'!AH28))=0,"-",IF(A3管路!AH28="-","-",IF('A4-2管路(初期設定)'!AH28="-",A3管路!AH28,A3管路!AH28-'A4-2管路(初期設定)'!AH28)))</f>
        <v>-</v>
      </c>
      <c r="AI28" s="57" t="str">
        <f t="shared" si="32"/>
        <v>-</v>
      </c>
      <c r="AJ28" s="62" t="str">
        <f>IF(IF(A3管路!AJ28="-","-",IF('A4-2管路(初期設定)'!AJ28="-",A3管路!AJ28,A3管路!AJ28-'A4-2管路(初期設定)'!AJ28))=0,"-",IF(A3管路!AJ28="-","-",IF('A4-2管路(初期設定)'!AJ28="-",A3管路!AJ28,A3管路!AJ28-'A4-2管路(初期設定)'!AJ28)))</f>
        <v>-</v>
      </c>
      <c r="AK28" s="72" t="str">
        <f>IF(IF(A3管路!AK28="-","-",IF('A4-2管路(初期設定)'!AK28="-",A3管路!AK28,A3管路!AK28-'A4-2管路(初期設定)'!AK28))=0,"-",IF(A3管路!AK28="-","-",IF('A4-2管路(初期設定)'!AK28="-",A3管路!AK28,A3管路!AK28-'A4-2管路(初期設定)'!AK28)))</f>
        <v>-</v>
      </c>
      <c r="AL28" s="57" t="str">
        <f t="shared" si="33"/>
        <v>-</v>
      </c>
      <c r="AM28" s="62" t="str">
        <f>IF(IF(A3管路!AM28="-","-",IF('A4-2管路(初期設定)'!AM28="-",A3管路!AM28,A3管路!AM28-'A4-2管路(初期設定)'!AM28))=0,"-",IF(A3管路!AM28="-","-",IF('A4-2管路(初期設定)'!AM28="-",A3管路!AM28,A3管路!AM28-'A4-2管路(初期設定)'!AM28)))</f>
        <v>-</v>
      </c>
      <c r="AN28" s="72" t="str">
        <f>IF(IF(A3管路!AN28="-","-",IF('A4-2管路(初期設定)'!AN28="-",A3管路!AN28,A3管路!AN28-'A4-2管路(初期設定)'!AN28))=0,"-",IF(A3管路!AN28="-","-",IF('A4-2管路(初期設定)'!AN28="-",A3管路!AN28,A3管路!AN28-'A4-2管路(初期設定)'!AN28)))</f>
        <v>-</v>
      </c>
      <c r="AO28" s="57" t="str">
        <f t="shared" si="34"/>
        <v>-</v>
      </c>
      <c r="AP28" s="62" t="str">
        <f>IF(IF(A3管路!AP28="-","-",IF('A4-2管路(初期設定)'!AP28="-",A3管路!AP28,A3管路!AP28-'A4-2管路(初期設定)'!AP28))=0,"-",IF(A3管路!AP28="-","-",IF('A4-2管路(初期設定)'!AP28="-",A3管路!AP28,A3管路!AP28-'A4-2管路(初期設定)'!AP28)))</f>
        <v>-</v>
      </c>
      <c r="AQ28" s="72" t="str">
        <f>IF(IF(A3管路!AQ28="-","-",IF('A4-2管路(初期設定)'!AQ28="-",A3管路!AQ28,A3管路!AQ28-'A4-2管路(初期設定)'!AQ28))=0,"-",IF(A3管路!AQ28="-","-",IF('A4-2管路(初期設定)'!AQ28="-",A3管路!AQ28,A3管路!AQ28-'A4-2管路(初期設定)'!AQ28)))</f>
        <v>-</v>
      </c>
      <c r="AR28" s="64" t="str">
        <f t="shared" si="35"/>
        <v>-</v>
      </c>
      <c r="AS28" s="62" t="str">
        <f>IF(IF(A3管路!AS28="-","-",IF('A4-2管路(初期設定)'!AS28="-",A3管路!AS28,A3管路!AS28-'A4-2管路(初期設定)'!AS28))=0,"-",IF(A3管路!AS28="-","-",IF('A4-2管路(初期設定)'!AS28="-",A3管路!AS28,A3管路!AS28-'A4-2管路(初期設定)'!AS28)))</f>
        <v>-</v>
      </c>
      <c r="AT28" s="72" t="str">
        <f>IF(IF(A3管路!AT28="-","-",IF('A4-2管路(初期設定)'!AT28="-",A3管路!AT28,A3管路!AT28-'A4-2管路(初期設定)'!AT28))=0,"-",IF(A3管路!AT28="-","-",IF('A4-2管路(初期設定)'!AT28="-",A3管路!AT28,A3管路!AT28-'A4-2管路(初期設定)'!AT28)))</f>
        <v>-</v>
      </c>
      <c r="AU28" s="64" t="str">
        <f t="shared" si="36"/>
        <v>-</v>
      </c>
      <c r="AV28" s="832">
        <f t="shared" si="37"/>
        <v>447.09999999999997</v>
      </c>
      <c r="AW28" s="830"/>
      <c r="AX28" s="853" t="str">
        <f t="shared" si="38"/>
        <v>-</v>
      </c>
      <c r="AY28" s="830"/>
      <c r="AZ28" s="832">
        <f t="shared" si="39"/>
        <v>438.99999999999994</v>
      </c>
      <c r="BA28" s="830"/>
      <c r="BB28" s="830">
        <f t="shared" si="40"/>
        <v>2.0999999999999996</v>
      </c>
      <c r="BC28" s="830"/>
      <c r="BD28" s="830">
        <f t="shared" si="41"/>
        <v>6</v>
      </c>
      <c r="BE28" s="830"/>
      <c r="BF28" s="830">
        <f t="shared" si="42"/>
        <v>0</v>
      </c>
      <c r="BG28" s="830"/>
      <c r="BH28" s="830">
        <f t="shared" si="43"/>
        <v>0</v>
      </c>
      <c r="BI28" s="831"/>
      <c r="BJ28" s="832">
        <f t="shared" si="44"/>
        <v>441.09999999999997</v>
      </c>
      <c r="BK28" s="830"/>
      <c r="BL28" s="830">
        <f t="shared" si="45"/>
        <v>6</v>
      </c>
      <c r="BM28" s="833"/>
      <c r="BN28" s="830">
        <f t="shared" si="22"/>
        <v>447.09999999999997</v>
      </c>
      <c r="BO28" s="833"/>
      <c r="BQ28" s="318" t="str">
        <f>IF('A4-2管路(初期設定)'!AW28="","-",'A4-2管路(初期設定)'!AW28)</f>
        <v>ダクタイル鋳鉄管(NS形継手等)</v>
      </c>
      <c r="BR28" s="317">
        <f>IF(BQ28=BR$4,IF('A4-2管路(初期設定)'!AV28="-","-",IF('A4-2管路(初期設定)'!I28="-",'A4-2管路(初期設定)'!AV28,'A4-2管路(初期設定)'!AV28-'A4-2管路(初期設定)'!I28)),"-")</f>
        <v>9.4</v>
      </c>
      <c r="BS28" s="317" t="str">
        <f>IF(BQ28=BS$4,IF('A4-2管路(初期設定)'!AV28="-","-",IF('A4-2管路(初期設定)'!L28="-",'A4-2管路(初期設定)'!AV28,'A4-2管路(初期設定)'!AV28-'A4-2管路(初期設定)'!L28)),"-")</f>
        <v>-</v>
      </c>
      <c r="BT28" s="317" t="str">
        <f>IF(BQ28=BT$4,IF('A4-2管路(初期設定)'!AV28="-","-",IF('A4-2管路(初期設定)'!O28="-",'A4-2管路(初期設定)'!AV28,'A4-2管路(初期設定)'!AV28-'A4-2管路(初期設定)'!O28)),"-")</f>
        <v>-</v>
      </c>
      <c r="BU28" s="317" t="str">
        <f>IF($BQ28=BU$4,IF('A4-2管路(初期設定)'!$AV28="-","-",IF('A4-2管路(初期設定)'!R28="-",'A4-2管路(初期設定)'!$AV28,'A4-2管路(初期設定)'!$AV28-'A4-2管路(初期設定)'!R28)),"-")</f>
        <v>-</v>
      </c>
      <c r="BV28" s="317" t="str">
        <f>IF($BQ28=BV$4,IF('A4-2管路(初期設定)'!$AV28="-","-",IF('A4-2管路(初期設定)'!W28="-",'A4-2管路(初期設定)'!$AV28,'A4-2管路(初期設定)'!$AV28-SUM('A4-2管路(初期設定)'!S28,'A4-2管路(初期設定)'!T28))),"-")</f>
        <v>-</v>
      </c>
      <c r="BW28" s="317" t="str">
        <f>IF($BQ28=BV$4,IF('A4-2管路(初期設定)'!$AV28="-","-",IF('A4-2管路(初期設定)'!W28="-",'A4-2管路(初期設定)'!$AV28,'A4-2管路(初期設定)'!$AV28-SUM('A4-2管路(初期設定)'!U28,'A4-2管路(初期設定)'!V28))),"-")</f>
        <v>-</v>
      </c>
      <c r="BX28" s="317" t="str">
        <f>IF($BQ28=BX$4,IF('A4-2管路(初期設定)'!$AV28="-","-",IF('A4-2管路(初期設定)'!AF28="-",'A4-2管路(初期設定)'!$AV28,'A4-2管路(初期設定)'!$AV28-'A4-2管路(初期設定)'!AF28)),"-")</f>
        <v>-</v>
      </c>
    </row>
    <row r="29" spans="2:76" ht="13.5" customHeight="1">
      <c r="B29" s="1179"/>
      <c r="C29" s="1070"/>
      <c r="D29" s="1070"/>
      <c r="E29" s="1070"/>
      <c r="F29" s="541">
        <v>200</v>
      </c>
      <c r="G29" s="62">
        <f>IF(AND('A4-1管路(初期設定)'!$F$9="○",'A4-4,5管路(初期設定)'!$BR29="-"),"-",IF(A3管路!G29="-",BR29,IF(BR29="-",A3管路!G29,A3管路!G29+BR29)))</f>
        <v>265.5</v>
      </c>
      <c r="H29" s="72" t="str">
        <f>IF(IF(A3管路!H29="-","-",IF('A4-2管路(初期設定)'!H29="-",A3管路!H29,A3管路!H29-'A4-2管路(初期設定)'!H29))=0,"-",IF(A3管路!H29="-","-",IF('A4-2管路(初期設定)'!H29="-",A3管路!H29,A3管路!H29-'A4-2管路(初期設定)'!H29)))</f>
        <v>-</v>
      </c>
      <c r="I29" s="57">
        <f t="shared" si="24"/>
        <v>265.5</v>
      </c>
      <c r="J29" s="62" t="str">
        <f>IF(AND('A4-1管路(初期設定)'!$H$9="○",'A4-4,5管路(初期設定)'!$BS29="-"),"-",IF(A3管路!J29="-",BS29,IF(BS29="-",A3管路!J29,A3管路!J29+BS29)))</f>
        <v>-</v>
      </c>
      <c r="K29" s="72" t="str">
        <f>IF(IF(A3管路!K29="-","-",IF('A4-2管路(初期設定)'!K29="-",A3管路!K29,A3管路!K29-'A4-2管路(初期設定)'!K29))=0,"-",IF(A3管路!K29="-","-",IF('A4-2管路(初期設定)'!K29="-",A3管路!K29,A3管路!K29-'A4-2管路(初期設定)'!K29)))</f>
        <v>-</v>
      </c>
      <c r="L29" s="57" t="str">
        <f t="shared" si="25"/>
        <v>-</v>
      </c>
      <c r="M29" s="62" t="str">
        <f>IF(AND('A4-1管路(初期設定)'!$J$9="○",'A4-4,5管路(初期設定)'!$BT29="-"),"-",IF(A3管路!M29="-",BT29,IF(BT29="-",A3管路!M29,A3管路!M29+BT29)))</f>
        <v>-</v>
      </c>
      <c r="N29" s="72" t="str">
        <f>IF(IF(A3管路!N29="-","-",IF('A4-2管路(初期設定)'!N29="-",A3管路!N29,A3管路!N29-'A4-2管路(初期設定)'!N29))=0,"-",IF(A3管路!N29="-","-",IF('A4-2管路(初期設定)'!N29="-",A3管路!N29,A3管路!N29-'A4-2管路(初期設定)'!N29)))</f>
        <v>-</v>
      </c>
      <c r="O29" s="57" t="str">
        <f t="shared" si="26"/>
        <v>-</v>
      </c>
      <c r="P29" s="62" t="str">
        <f>IF(AND('A4-1管路(初期設定)'!$L$9="○",'A4-4,5管路(初期設定)'!$BU29="-"),"-",IF(A3管路!P29="-",BU29,IF(BU29="-",A3管路!P29,A3管路!P29+BU29)))</f>
        <v>-</v>
      </c>
      <c r="Q29" s="72" t="str">
        <f>IF(IF(A3管路!Q29="-","-",IF('A4-2管路(初期設定)'!Q29="-",A3管路!Q29,A3管路!Q29-'A4-2管路(初期設定)'!Q29))=0,"-",IF(A3管路!Q29="-","-",IF('A4-2管路(初期設定)'!Q29="-",A3管路!Q29,A3管路!Q29-'A4-2管路(初期設定)'!Q29)))</f>
        <v>-</v>
      </c>
      <c r="R29" s="57" t="str">
        <f t="shared" si="27"/>
        <v>-</v>
      </c>
      <c r="S29" s="62">
        <f>IF(AND('A4-1管路(初期設定)'!$N$9="○",'A4-4,5管路(初期設定)'!$BV29="-"),"-",IF(A3管路!S29="-",BV29,IF(BV29="-",A3管路!S29,A3管路!S29+BV29+BW29)))</f>
        <v>2.0999999999999996</v>
      </c>
      <c r="T29" s="102" t="str">
        <f>IF(IF(A3管路!T29="-","-",IF('A4-2管路(初期設定)'!T29="-",A3管路!T29,A3管路!T29-'A4-2管路(初期設定)'!T29))=0,"-",IF(A3管路!T29="-","-",IF('A4-2管路(初期設定)'!T29="-",A3管路!T29,A3管路!T29-'A4-2管路(初期設定)'!T29)))</f>
        <v>-</v>
      </c>
      <c r="U29" s="102">
        <f>IF(AND('A4-1管路(初期設定)'!$P$9="○",'A4-4,5管路(初期設定)'!$BW29="-"),"-",IF(A3管路!U29="-",BW29,IF(BW29="-",A3管路!U29,A3管路!U29)))</f>
        <v>5</v>
      </c>
      <c r="V29" s="72" t="str">
        <f>IF(IF(A3管路!V29="-","-",IF('A4-2管路(初期設定)'!V29="-",A3管路!V29,A3管路!V29-'A4-2管路(初期設定)'!V29))=0,"-",IF(A3管路!V29="-","-",IF('A4-2管路(初期設定)'!V29="-",A3管路!V29,A3管路!V29-'A4-2管路(初期設定)'!V29)))</f>
        <v>-</v>
      </c>
      <c r="W29" s="57">
        <f t="shared" si="28"/>
        <v>7.1</v>
      </c>
      <c r="X29" s="62">
        <f>IF(IF(A3管路!X29="-","-",IF('A4-2管路(初期設定)'!X29="-",A3管路!X29,A3管路!X29-'A4-2管路(初期設定)'!X29))=0,"-",IF(A3管路!X29="-","-",IF('A4-2管路(初期設定)'!X29="-",A3管路!X29,A3管路!X29-'A4-2管路(初期設定)'!X29)))</f>
        <v>1761.4</v>
      </c>
      <c r="Y29" s="72" t="str">
        <f>IF(IF(A3管路!Y29="-","-",IF('A4-2管路(初期設定)'!Y29="-",A3管路!Y29,A3管路!Y29-'A4-2管路(初期設定)'!Y29))=0,"-",IF(A3管路!Y29="-","-",IF('A4-2管路(初期設定)'!Y29="-",A3管路!Y29,A3管路!Y29-'A4-2管路(初期設定)'!Y29)))</f>
        <v>-</v>
      </c>
      <c r="Z29" s="57">
        <f t="shared" si="29"/>
        <v>1761.4</v>
      </c>
      <c r="AA29" s="62" t="str">
        <f>IF(IF(A3管路!AA29="-","-",IF('A4-2管路(初期設定)'!AA29="-",A3管路!AA29,A3管路!AA29-'A4-2管路(初期設定)'!AA29))=0,"-",IF(A3管路!AA29="-","-",IF('A4-2管路(初期設定)'!AA29="-",A3管路!AA29,A3管路!AA29-'A4-2管路(初期設定)'!AA29)))</f>
        <v>-</v>
      </c>
      <c r="AB29" s="72" t="str">
        <f>IF(IF(A3管路!AB29="-","-",IF('A4-2管路(初期設定)'!AB29="-",A3管路!AB29,A3管路!AB29-'A4-2管路(初期設定)'!AB29))=0,"-",IF(A3管路!AB29="-","-",IF('A4-2管路(初期設定)'!AB29="-",A3管路!AB29,A3管路!AB29-'A4-2管路(初期設定)'!AB29)))</f>
        <v>-</v>
      </c>
      <c r="AC29" s="57" t="str">
        <f t="shared" si="30"/>
        <v>-</v>
      </c>
      <c r="AD29" s="62" t="str">
        <f>IF(AND('A4-1管路(初期設定)'!$V$9="○",'A4-4,5管路(初期設定)'!$BX29="-"),"-",IF(A3管路!AD29="-",BX29,IF(BX29="-",A3管路!AD29,A3管路!AD29+BX29)))</f>
        <v>-</v>
      </c>
      <c r="AE29" s="72" t="str">
        <f>IF(IF(A3管路!AE29="-","-",IF('A4-2管路(初期設定)'!AE29="-",A3管路!AE29,A3管路!AE29-'A4-2管路(初期設定)'!AE29))=0,"-",IF(A3管路!AE29="-","-",IF('A4-2管路(初期設定)'!AE29="-",A3管路!AE29,A3管路!AE29-'A4-2管路(初期設定)'!AE29)))</f>
        <v>-</v>
      </c>
      <c r="AF29" s="57" t="str">
        <f t="shared" si="31"/>
        <v>-</v>
      </c>
      <c r="AG29" s="62" t="str">
        <f>IF(IF(A3管路!AG29="-","-",IF('A4-2管路(初期設定)'!AG29="-",A3管路!AG29,A3管路!AG29-'A4-2管路(初期設定)'!AG29))=0,"-",IF(A3管路!AG29="-","-",IF('A4-2管路(初期設定)'!AG29="-",A3管路!AG29,A3管路!AG29-'A4-2管路(初期設定)'!AG29)))</f>
        <v>-</v>
      </c>
      <c r="AH29" s="72" t="str">
        <f>IF(IF(A3管路!AH29="-","-",IF('A4-2管路(初期設定)'!AH29="-",A3管路!AH29,A3管路!AH29-'A4-2管路(初期設定)'!AH29))=0,"-",IF(A3管路!AH29="-","-",IF('A4-2管路(初期設定)'!AH29="-",A3管路!AH29,A3管路!AH29-'A4-2管路(初期設定)'!AH29)))</f>
        <v>-</v>
      </c>
      <c r="AI29" s="57" t="str">
        <f t="shared" si="32"/>
        <v>-</v>
      </c>
      <c r="AJ29" s="62" t="str">
        <f>IF(IF(A3管路!AJ29="-","-",IF('A4-2管路(初期設定)'!AJ29="-",A3管路!AJ29,A3管路!AJ29-'A4-2管路(初期設定)'!AJ29))=0,"-",IF(A3管路!AJ29="-","-",IF('A4-2管路(初期設定)'!AJ29="-",A3管路!AJ29,A3管路!AJ29-'A4-2管路(初期設定)'!AJ29)))</f>
        <v>-</v>
      </c>
      <c r="AK29" s="72" t="str">
        <f>IF(IF(A3管路!AK29="-","-",IF('A4-2管路(初期設定)'!AK29="-",A3管路!AK29,A3管路!AK29-'A4-2管路(初期設定)'!AK29))=0,"-",IF(A3管路!AK29="-","-",IF('A4-2管路(初期設定)'!AK29="-",A3管路!AK29,A3管路!AK29-'A4-2管路(初期設定)'!AK29)))</f>
        <v>-</v>
      </c>
      <c r="AL29" s="57" t="str">
        <f t="shared" si="33"/>
        <v>-</v>
      </c>
      <c r="AM29" s="62" t="str">
        <f>IF(IF(A3管路!AM29="-","-",IF('A4-2管路(初期設定)'!AM29="-",A3管路!AM29,A3管路!AM29-'A4-2管路(初期設定)'!AM29))=0,"-",IF(A3管路!AM29="-","-",IF('A4-2管路(初期設定)'!AM29="-",A3管路!AM29,A3管路!AM29-'A4-2管路(初期設定)'!AM29)))</f>
        <v>-</v>
      </c>
      <c r="AN29" s="72" t="str">
        <f>IF(IF(A3管路!AN29="-","-",IF('A4-2管路(初期設定)'!AN29="-",A3管路!AN29,A3管路!AN29-'A4-2管路(初期設定)'!AN29))=0,"-",IF(A3管路!AN29="-","-",IF('A4-2管路(初期設定)'!AN29="-",A3管路!AN29,A3管路!AN29-'A4-2管路(初期設定)'!AN29)))</f>
        <v>-</v>
      </c>
      <c r="AO29" s="57" t="str">
        <f t="shared" si="34"/>
        <v>-</v>
      </c>
      <c r="AP29" s="62" t="str">
        <f>IF(IF(A3管路!AP29="-","-",IF('A4-2管路(初期設定)'!AP29="-",A3管路!AP29,A3管路!AP29-'A4-2管路(初期設定)'!AP29))=0,"-",IF(A3管路!AP29="-","-",IF('A4-2管路(初期設定)'!AP29="-",A3管路!AP29,A3管路!AP29-'A4-2管路(初期設定)'!AP29)))</f>
        <v>-</v>
      </c>
      <c r="AQ29" s="72" t="str">
        <f>IF(IF(A3管路!AQ29="-","-",IF('A4-2管路(初期設定)'!AQ29="-",A3管路!AQ29,A3管路!AQ29-'A4-2管路(初期設定)'!AQ29))=0,"-",IF(A3管路!AQ29="-","-",IF('A4-2管路(初期設定)'!AQ29="-",A3管路!AQ29,A3管路!AQ29-'A4-2管路(初期設定)'!AQ29)))</f>
        <v>-</v>
      </c>
      <c r="AR29" s="64" t="str">
        <f t="shared" si="35"/>
        <v>-</v>
      </c>
      <c r="AS29" s="62" t="str">
        <f>IF(IF(A3管路!AS29="-","-",IF('A4-2管路(初期設定)'!AS29="-",A3管路!AS29,A3管路!AS29-'A4-2管路(初期設定)'!AS29))=0,"-",IF(A3管路!AS29="-","-",IF('A4-2管路(初期設定)'!AS29="-",A3管路!AS29,A3管路!AS29-'A4-2管路(初期設定)'!AS29)))</f>
        <v>-</v>
      </c>
      <c r="AT29" s="72" t="str">
        <f>IF(IF(A3管路!AT29="-","-",IF('A4-2管路(初期設定)'!AT29="-",A3管路!AT29,A3管路!AT29-'A4-2管路(初期設定)'!AT29))=0,"-",IF(A3管路!AT29="-","-",IF('A4-2管路(初期設定)'!AT29="-",A3管路!AT29,A3管路!AT29-'A4-2管路(初期設定)'!AT29)))</f>
        <v>-</v>
      </c>
      <c r="AU29" s="64" t="str">
        <f t="shared" si="36"/>
        <v>-</v>
      </c>
      <c r="AV29" s="832">
        <f t="shared" si="37"/>
        <v>2034</v>
      </c>
      <c r="AW29" s="830"/>
      <c r="AX29" s="853" t="str">
        <f t="shared" si="38"/>
        <v>-</v>
      </c>
      <c r="AY29" s="830"/>
      <c r="AZ29" s="832">
        <f t="shared" si="39"/>
        <v>265.5</v>
      </c>
      <c r="BA29" s="830"/>
      <c r="BB29" s="830">
        <f t="shared" si="40"/>
        <v>2.0999999999999996</v>
      </c>
      <c r="BC29" s="830"/>
      <c r="BD29" s="830">
        <f t="shared" si="41"/>
        <v>1766.4</v>
      </c>
      <c r="BE29" s="830"/>
      <c r="BF29" s="830">
        <f t="shared" si="42"/>
        <v>0</v>
      </c>
      <c r="BG29" s="830"/>
      <c r="BH29" s="830">
        <f t="shared" si="43"/>
        <v>0</v>
      </c>
      <c r="BI29" s="831"/>
      <c r="BJ29" s="832">
        <f t="shared" si="44"/>
        <v>267.60000000000002</v>
      </c>
      <c r="BK29" s="830"/>
      <c r="BL29" s="830">
        <f t="shared" si="45"/>
        <v>1766.4</v>
      </c>
      <c r="BM29" s="833"/>
      <c r="BN29" s="830">
        <f t="shared" si="22"/>
        <v>2034</v>
      </c>
      <c r="BO29" s="833"/>
      <c r="BQ29" s="318" t="str">
        <f>IF('A4-2管路(初期設定)'!AW29="","-",'A4-2管路(初期設定)'!AW29)</f>
        <v>ダクタイル鋳鉄管(NS形継手等)</v>
      </c>
      <c r="BR29" s="317">
        <f>IF(BQ29=BR$4,IF('A4-2管路(初期設定)'!AV29="-","-",IF('A4-2管路(初期設定)'!I29="-",'A4-2管路(初期設定)'!AV29,'A4-2管路(初期設定)'!AV29-'A4-2管路(初期設定)'!I29)),"-")</f>
        <v>196</v>
      </c>
      <c r="BS29" s="317" t="str">
        <f>IF(BQ29=BS$4,IF('A4-2管路(初期設定)'!AV29="-","-",IF('A4-2管路(初期設定)'!L29="-",'A4-2管路(初期設定)'!AV29,'A4-2管路(初期設定)'!AV29-'A4-2管路(初期設定)'!L29)),"-")</f>
        <v>-</v>
      </c>
      <c r="BT29" s="317" t="str">
        <f>IF(BQ29=BT$4,IF('A4-2管路(初期設定)'!AV29="-","-",IF('A4-2管路(初期設定)'!O29="-",'A4-2管路(初期設定)'!AV29,'A4-2管路(初期設定)'!AV29-'A4-2管路(初期設定)'!O29)),"-")</f>
        <v>-</v>
      </c>
      <c r="BU29" s="317" t="str">
        <f>IF($BQ29=BU$4,IF('A4-2管路(初期設定)'!$AV29="-","-",IF('A4-2管路(初期設定)'!R29="-",'A4-2管路(初期設定)'!$AV29,'A4-2管路(初期設定)'!$AV29-'A4-2管路(初期設定)'!R29)),"-")</f>
        <v>-</v>
      </c>
      <c r="BV29" s="317" t="str">
        <f>IF($BQ29=BV$4,IF('A4-2管路(初期設定)'!$AV29="-","-",IF('A4-2管路(初期設定)'!W29="-",'A4-2管路(初期設定)'!$AV29,'A4-2管路(初期設定)'!$AV29-SUM('A4-2管路(初期設定)'!S29,'A4-2管路(初期設定)'!T29))),"-")</f>
        <v>-</v>
      </c>
      <c r="BW29" s="317" t="str">
        <f>IF($BQ29=BV$4,IF('A4-2管路(初期設定)'!$AV29="-","-",IF('A4-2管路(初期設定)'!W29="-",'A4-2管路(初期設定)'!$AV29,'A4-2管路(初期設定)'!$AV29-SUM('A4-2管路(初期設定)'!U29,'A4-2管路(初期設定)'!V29))),"-")</f>
        <v>-</v>
      </c>
      <c r="BX29" s="317" t="str">
        <f>IF($BQ29=BX$4,IF('A4-2管路(初期設定)'!$AV29="-","-",IF('A4-2管路(初期設定)'!AF29="-",'A4-2管路(初期設定)'!$AV29,'A4-2管路(初期設定)'!$AV29-'A4-2管路(初期設定)'!AF29)),"-")</f>
        <v>-</v>
      </c>
    </row>
    <row r="30" spans="2:76" ht="13.5" customHeight="1">
      <c r="B30" s="1179"/>
      <c r="C30" s="1070"/>
      <c r="D30" s="1070"/>
      <c r="E30" s="1070"/>
      <c r="F30" s="541">
        <v>150</v>
      </c>
      <c r="G30" s="62">
        <f>IF(AND('A4-1管路(初期設定)'!$F$9="○",'A4-4,5管路(初期設定)'!$BR30="-"),"-",IF(A3管路!G30="-",BR30,IF(BR30="-",A3管路!G30,A3管路!G30+BR30)))</f>
        <v>196</v>
      </c>
      <c r="H30" s="72" t="str">
        <f>IF(IF(A3管路!H30="-","-",IF('A4-2管路(初期設定)'!H30="-",A3管路!H30,A3管路!H30-'A4-2管路(初期設定)'!H30))=0,"-",IF(A3管路!H30="-","-",IF('A4-2管路(初期設定)'!H30="-",A3管路!H30,A3管路!H30-'A4-2管路(初期設定)'!H30)))</f>
        <v>-</v>
      </c>
      <c r="I30" s="57">
        <f t="shared" si="24"/>
        <v>196</v>
      </c>
      <c r="J30" s="62" t="str">
        <f>IF(AND('A4-1管路(初期設定)'!$H$9="○",'A4-4,5管路(初期設定)'!$BS30="-"),"-",IF(A3管路!J30="-",BS30,IF(BS30="-",A3管路!J30,A3管路!J30+BS30)))</f>
        <v>-</v>
      </c>
      <c r="K30" s="72" t="str">
        <f>IF(IF(A3管路!K30="-","-",IF('A4-2管路(初期設定)'!K30="-",A3管路!K30,A3管路!K30-'A4-2管路(初期設定)'!K30))=0,"-",IF(A3管路!K30="-","-",IF('A4-2管路(初期設定)'!K30="-",A3管路!K30,A3管路!K30-'A4-2管路(初期設定)'!K30)))</f>
        <v>-</v>
      </c>
      <c r="L30" s="57" t="str">
        <f t="shared" si="25"/>
        <v>-</v>
      </c>
      <c r="M30" s="62" t="str">
        <f>IF(AND('A4-1管路(初期設定)'!$J$9="○",'A4-4,5管路(初期設定)'!$BT30="-"),"-",IF(A3管路!M30="-",BT30,IF(BT30="-",A3管路!M30,A3管路!M30+BT30)))</f>
        <v>-</v>
      </c>
      <c r="N30" s="72" t="str">
        <f>IF(IF(A3管路!N30="-","-",IF('A4-2管路(初期設定)'!N30="-",A3管路!N30,A3管路!N30-'A4-2管路(初期設定)'!N30))=0,"-",IF(A3管路!N30="-","-",IF('A4-2管路(初期設定)'!N30="-",A3管路!N30,A3管路!N30-'A4-2管路(初期設定)'!N30)))</f>
        <v>-</v>
      </c>
      <c r="O30" s="57" t="str">
        <f t="shared" si="26"/>
        <v>-</v>
      </c>
      <c r="P30" s="62" t="str">
        <f>IF(AND('A4-1管路(初期設定)'!$L$9="○",'A4-4,5管路(初期設定)'!$BU30="-"),"-",IF(A3管路!P30="-",BU30,IF(BU30="-",A3管路!P30,A3管路!P30+BU30)))</f>
        <v>-</v>
      </c>
      <c r="Q30" s="72" t="str">
        <f>IF(IF(A3管路!Q30="-","-",IF('A4-2管路(初期設定)'!Q30="-",A3管路!Q30,A3管路!Q30-'A4-2管路(初期設定)'!Q30))=0,"-",IF(A3管路!Q30="-","-",IF('A4-2管路(初期設定)'!Q30="-",A3管路!Q30,A3管路!Q30-'A4-2管路(初期設定)'!Q30)))</f>
        <v>-</v>
      </c>
      <c r="R30" s="57" t="str">
        <f t="shared" si="27"/>
        <v>-</v>
      </c>
      <c r="S30" s="62">
        <f>IF(AND('A4-1管路(初期設定)'!$N$9="○",'A4-4,5管路(初期設定)'!$BV30="-"),"-",IF(A3管路!S30="-",BV30,IF(BV30="-",A3管路!S30,A3管路!S30+BV30+BW30)))</f>
        <v>183.69999999999993</v>
      </c>
      <c r="T30" s="102" t="str">
        <f>IF(IF(A3管路!T30="-","-",IF('A4-2管路(初期設定)'!T30="-",A3管路!T30,A3管路!T30-'A4-2管路(初期設定)'!T30))=0,"-",IF(A3管路!T30="-","-",IF('A4-2管路(初期設定)'!T30="-",A3管路!T30,A3管路!T30-'A4-2管路(初期設定)'!T30)))</f>
        <v>-</v>
      </c>
      <c r="U30" s="102">
        <f>IF(AND('A4-1管路(初期設定)'!$P$9="○",'A4-4,5管路(初期設定)'!$BW30="-"),"-",IF(A3管路!U30="-",BW30,IF(BW30="-",A3管路!U30,A3管路!U30)))</f>
        <v>765</v>
      </c>
      <c r="V30" s="72" t="str">
        <f>IF(IF(A3管路!V30="-","-",IF('A4-2管路(初期設定)'!V30="-",A3管路!V30,A3管路!V30-'A4-2管路(初期設定)'!V30))=0,"-",IF(A3管路!V30="-","-",IF('A4-2管路(初期設定)'!V30="-",A3管路!V30,A3管路!V30-'A4-2管路(初期設定)'!V30)))</f>
        <v>-</v>
      </c>
      <c r="W30" s="57">
        <f t="shared" si="28"/>
        <v>948.69999999999993</v>
      </c>
      <c r="X30" s="62">
        <f>IF(IF(A3管路!X30="-","-",IF('A4-2管路(初期設定)'!X30="-",A3管路!X30,A3管路!X30-'A4-2管路(初期設定)'!X30))=0,"-",IF(A3管路!X30="-","-",IF('A4-2管路(初期設定)'!X30="-",A3管路!X30,A3管路!X30-'A4-2管路(初期設定)'!X30)))</f>
        <v>1123</v>
      </c>
      <c r="Y30" s="72" t="str">
        <f>IF(IF(A3管路!Y30="-","-",IF('A4-2管路(初期設定)'!Y30="-",A3管路!Y30,A3管路!Y30-'A4-2管路(初期設定)'!Y30))=0,"-",IF(A3管路!Y30="-","-",IF('A4-2管路(初期設定)'!Y30="-",A3管路!Y30,A3管路!Y30-'A4-2管路(初期設定)'!Y30)))</f>
        <v>-</v>
      </c>
      <c r="Z30" s="57">
        <f t="shared" si="29"/>
        <v>1123</v>
      </c>
      <c r="AA30" s="62" t="str">
        <f>IF(IF(A3管路!AA30="-","-",IF('A4-2管路(初期設定)'!AA30="-",A3管路!AA30,A3管路!AA30-'A4-2管路(初期設定)'!AA30))=0,"-",IF(A3管路!AA30="-","-",IF('A4-2管路(初期設定)'!AA30="-",A3管路!AA30,A3管路!AA30-'A4-2管路(初期設定)'!AA30)))</f>
        <v>-</v>
      </c>
      <c r="AB30" s="72" t="str">
        <f>IF(IF(A3管路!AB30="-","-",IF('A4-2管路(初期設定)'!AB30="-",A3管路!AB30,A3管路!AB30-'A4-2管路(初期設定)'!AB30))=0,"-",IF(A3管路!AB30="-","-",IF('A4-2管路(初期設定)'!AB30="-",A3管路!AB30,A3管路!AB30-'A4-2管路(初期設定)'!AB30)))</f>
        <v>-</v>
      </c>
      <c r="AC30" s="57" t="str">
        <f t="shared" si="30"/>
        <v>-</v>
      </c>
      <c r="AD30" s="62" t="str">
        <f>IF(AND('A4-1管路(初期設定)'!$V$9="○",'A4-4,5管路(初期設定)'!$BX30="-"),"-",IF(A3管路!AD30="-",BX30,IF(BX30="-",A3管路!AD30,A3管路!AD30+BX30)))</f>
        <v>-</v>
      </c>
      <c r="AE30" s="72" t="str">
        <f>IF(IF(A3管路!AE30="-","-",IF('A4-2管路(初期設定)'!AE30="-",A3管路!AE30,A3管路!AE30-'A4-2管路(初期設定)'!AE30))=0,"-",IF(A3管路!AE30="-","-",IF('A4-2管路(初期設定)'!AE30="-",A3管路!AE30,A3管路!AE30-'A4-2管路(初期設定)'!AE30)))</f>
        <v>-</v>
      </c>
      <c r="AF30" s="57" t="str">
        <f t="shared" si="31"/>
        <v>-</v>
      </c>
      <c r="AG30" s="62" t="str">
        <f>IF(IF(A3管路!AG30="-","-",IF('A4-2管路(初期設定)'!AG30="-",A3管路!AG30,A3管路!AG30-'A4-2管路(初期設定)'!AG30))=0,"-",IF(A3管路!AG30="-","-",IF('A4-2管路(初期設定)'!AG30="-",A3管路!AG30,A3管路!AG30-'A4-2管路(初期設定)'!AG30)))</f>
        <v>-</v>
      </c>
      <c r="AH30" s="72" t="str">
        <f>IF(IF(A3管路!AH30="-","-",IF('A4-2管路(初期設定)'!AH30="-",A3管路!AH30,A3管路!AH30-'A4-2管路(初期設定)'!AH30))=0,"-",IF(A3管路!AH30="-","-",IF('A4-2管路(初期設定)'!AH30="-",A3管路!AH30,A3管路!AH30-'A4-2管路(初期設定)'!AH30)))</f>
        <v>-</v>
      </c>
      <c r="AI30" s="57" t="str">
        <f t="shared" si="32"/>
        <v>-</v>
      </c>
      <c r="AJ30" s="62" t="str">
        <f>IF(IF(A3管路!AJ30="-","-",IF('A4-2管路(初期設定)'!AJ30="-",A3管路!AJ30,A3管路!AJ30-'A4-2管路(初期設定)'!AJ30))=0,"-",IF(A3管路!AJ30="-","-",IF('A4-2管路(初期設定)'!AJ30="-",A3管路!AJ30,A3管路!AJ30-'A4-2管路(初期設定)'!AJ30)))</f>
        <v>-</v>
      </c>
      <c r="AK30" s="72" t="str">
        <f>IF(IF(A3管路!AK30="-","-",IF('A4-2管路(初期設定)'!AK30="-",A3管路!AK30,A3管路!AK30-'A4-2管路(初期設定)'!AK30))=0,"-",IF(A3管路!AK30="-","-",IF('A4-2管路(初期設定)'!AK30="-",A3管路!AK30,A3管路!AK30-'A4-2管路(初期設定)'!AK30)))</f>
        <v>-</v>
      </c>
      <c r="AL30" s="57" t="str">
        <f t="shared" si="33"/>
        <v>-</v>
      </c>
      <c r="AM30" s="62" t="str">
        <f>IF(IF(A3管路!AM30="-","-",IF('A4-2管路(初期設定)'!AM30="-",A3管路!AM30,A3管路!AM30-'A4-2管路(初期設定)'!AM30))=0,"-",IF(A3管路!AM30="-","-",IF('A4-2管路(初期設定)'!AM30="-",A3管路!AM30,A3管路!AM30-'A4-2管路(初期設定)'!AM30)))</f>
        <v>-</v>
      </c>
      <c r="AN30" s="72" t="str">
        <f>IF(IF(A3管路!AN30="-","-",IF('A4-2管路(初期設定)'!AN30="-",A3管路!AN30,A3管路!AN30-'A4-2管路(初期設定)'!AN30))=0,"-",IF(A3管路!AN30="-","-",IF('A4-2管路(初期設定)'!AN30="-",A3管路!AN30,A3管路!AN30-'A4-2管路(初期設定)'!AN30)))</f>
        <v>-</v>
      </c>
      <c r="AO30" s="57" t="str">
        <f t="shared" si="34"/>
        <v>-</v>
      </c>
      <c r="AP30" s="62" t="str">
        <f>IF(IF(A3管路!AP30="-","-",IF('A4-2管路(初期設定)'!AP30="-",A3管路!AP30,A3管路!AP30-'A4-2管路(初期設定)'!AP30))=0,"-",IF(A3管路!AP30="-","-",IF('A4-2管路(初期設定)'!AP30="-",A3管路!AP30,A3管路!AP30-'A4-2管路(初期設定)'!AP30)))</f>
        <v>-</v>
      </c>
      <c r="AQ30" s="72" t="str">
        <f>IF(IF(A3管路!AQ30="-","-",IF('A4-2管路(初期設定)'!AQ30="-",A3管路!AQ30,A3管路!AQ30-'A4-2管路(初期設定)'!AQ30))=0,"-",IF(A3管路!AQ30="-","-",IF('A4-2管路(初期設定)'!AQ30="-",A3管路!AQ30,A3管路!AQ30-'A4-2管路(初期設定)'!AQ30)))</f>
        <v>-</v>
      </c>
      <c r="AR30" s="64" t="str">
        <f t="shared" si="35"/>
        <v>-</v>
      </c>
      <c r="AS30" s="62" t="str">
        <f>IF(IF(A3管路!AS30="-","-",IF('A4-2管路(初期設定)'!AS30="-",A3管路!AS30,A3管路!AS30-'A4-2管路(初期設定)'!AS30))=0,"-",IF(A3管路!AS30="-","-",IF('A4-2管路(初期設定)'!AS30="-",A3管路!AS30,A3管路!AS30-'A4-2管路(初期設定)'!AS30)))</f>
        <v>-</v>
      </c>
      <c r="AT30" s="72" t="str">
        <f>IF(IF(A3管路!AT30="-","-",IF('A4-2管路(初期設定)'!AT30="-",A3管路!AT30,A3管路!AT30-'A4-2管路(初期設定)'!AT30))=0,"-",IF(A3管路!AT30="-","-",IF('A4-2管路(初期設定)'!AT30="-",A3管路!AT30,A3管路!AT30-'A4-2管路(初期設定)'!AT30)))</f>
        <v>-</v>
      </c>
      <c r="AU30" s="64" t="str">
        <f t="shared" si="36"/>
        <v>-</v>
      </c>
      <c r="AV30" s="832">
        <f t="shared" si="37"/>
        <v>2267.6999999999998</v>
      </c>
      <c r="AW30" s="830"/>
      <c r="AX30" s="853" t="str">
        <f t="shared" si="38"/>
        <v>-</v>
      </c>
      <c r="AY30" s="830"/>
      <c r="AZ30" s="832">
        <f t="shared" si="39"/>
        <v>196</v>
      </c>
      <c r="BA30" s="830"/>
      <c r="BB30" s="830">
        <f t="shared" si="40"/>
        <v>183.69999999999993</v>
      </c>
      <c r="BC30" s="830"/>
      <c r="BD30" s="830">
        <f t="shared" si="41"/>
        <v>1888</v>
      </c>
      <c r="BE30" s="830"/>
      <c r="BF30" s="830">
        <f t="shared" si="42"/>
        <v>0</v>
      </c>
      <c r="BG30" s="830"/>
      <c r="BH30" s="830">
        <f t="shared" si="43"/>
        <v>0</v>
      </c>
      <c r="BI30" s="831"/>
      <c r="BJ30" s="832">
        <f t="shared" si="44"/>
        <v>379.69999999999993</v>
      </c>
      <c r="BK30" s="830"/>
      <c r="BL30" s="830">
        <f t="shared" si="45"/>
        <v>1888</v>
      </c>
      <c r="BM30" s="833"/>
      <c r="BN30" s="830">
        <f t="shared" si="22"/>
        <v>2267.6999999999998</v>
      </c>
      <c r="BO30" s="833"/>
      <c r="BQ30" s="318" t="str">
        <f>IF('A4-2管路(初期設定)'!AW30="","-",'A4-2管路(初期設定)'!AW30)</f>
        <v>ダクタイル鋳鉄管(NS形継手等)</v>
      </c>
      <c r="BR30" s="317">
        <f>IF(BQ30=BR$4,IF('A4-2管路(初期設定)'!AV30="-","-",IF('A4-2管路(初期設定)'!I30="-",'A4-2管路(初期設定)'!AV30,'A4-2管路(初期設定)'!AV30-'A4-2管路(初期設定)'!I30)),"-")</f>
        <v>196</v>
      </c>
      <c r="BS30" s="317" t="str">
        <f>IF(BQ30=BS$4,IF('A4-2管路(初期設定)'!AV30="-","-",IF('A4-2管路(初期設定)'!L30="-",'A4-2管路(初期設定)'!AV30,'A4-2管路(初期設定)'!AV30-'A4-2管路(初期設定)'!L30)),"-")</f>
        <v>-</v>
      </c>
      <c r="BT30" s="317" t="str">
        <f>IF(BQ30=BT$4,IF('A4-2管路(初期設定)'!AV30="-","-",IF('A4-2管路(初期設定)'!O30="-",'A4-2管路(初期設定)'!AV30,'A4-2管路(初期設定)'!AV30-'A4-2管路(初期設定)'!O30)),"-")</f>
        <v>-</v>
      </c>
      <c r="BU30" s="317" t="str">
        <f>IF($BQ30=BU$4,IF('A4-2管路(初期設定)'!$AV30="-","-",IF('A4-2管路(初期設定)'!R30="-",'A4-2管路(初期設定)'!$AV30,'A4-2管路(初期設定)'!$AV30-'A4-2管路(初期設定)'!R30)),"-")</f>
        <v>-</v>
      </c>
      <c r="BV30" s="317" t="str">
        <f>IF($BQ30=BV$4,IF('A4-2管路(初期設定)'!$AV30="-","-",IF('A4-2管路(初期設定)'!W30="-",'A4-2管路(初期設定)'!$AV30,'A4-2管路(初期設定)'!$AV30-SUM('A4-2管路(初期設定)'!S30,'A4-2管路(初期設定)'!T30))),"-")</f>
        <v>-</v>
      </c>
      <c r="BW30" s="317" t="str">
        <f>IF($BQ30=BV$4,IF('A4-2管路(初期設定)'!$AV30="-","-",IF('A4-2管路(初期設定)'!W30="-",'A4-2管路(初期設定)'!$AV30,'A4-2管路(初期設定)'!$AV30-SUM('A4-2管路(初期設定)'!U30,'A4-2管路(初期設定)'!V30))),"-")</f>
        <v>-</v>
      </c>
      <c r="BX30" s="317" t="str">
        <f>IF($BQ30=BX$4,IF('A4-2管路(初期設定)'!$AV30="-","-",IF('A4-2管路(初期設定)'!AF30="-",'A4-2管路(初期設定)'!$AV30,'A4-2管路(初期設定)'!$AV30-'A4-2管路(初期設定)'!AF30)),"-")</f>
        <v>-</v>
      </c>
    </row>
    <row r="31" spans="2:76" ht="13.5" customHeight="1">
      <c r="B31" s="1179"/>
      <c r="C31" s="1070"/>
      <c r="D31" s="1070"/>
      <c r="E31" s="1070"/>
      <c r="F31" s="541">
        <v>100</v>
      </c>
      <c r="G31" s="62">
        <f>IF(AND('A4-1管路(初期設定)'!$F$9="○",'A4-4,5管路(初期設定)'!$BR31="-"),"-",IF(A3管路!G31="-",BR31,IF(BR31="-",A3管路!G31,A3管路!G31+BR31)))</f>
        <v>454</v>
      </c>
      <c r="H31" s="72" t="str">
        <f>IF(IF(A3管路!H31="-","-",IF('A4-2管路(初期設定)'!H31="-",A3管路!H31,A3管路!H31-'A4-2管路(初期設定)'!H31))=0,"-",IF(A3管路!H31="-","-",IF('A4-2管路(初期設定)'!H31="-",A3管路!H31,A3管路!H31-'A4-2管路(初期設定)'!H31)))</f>
        <v>-</v>
      </c>
      <c r="I31" s="57">
        <f t="shared" si="24"/>
        <v>454</v>
      </c>
      <c r="J31" s="62" t="str">
        <f>IF(AND('A4-1管路(初期設定)'!$H$9="○",'A4-4,5管路(初期設定)'!$BS31="-"),"-",IF(A3管路!J31="-",BS31,IF(BS31="-",A3管路!J31,A3管路!J31+BS31)))</f>
        <v>-</v>
      </c>
      <c r="K31" s="72" t="str">
        <f>IF(IF(A3管路!K31="-","-",IF('A4-2管路(初期設定)'!K31="-",A3管路!K31,A3管路!K31-'A4-2管路(初期設定)'!K31))=0,"-",IF(A3管路!K31="-","-",IF('A4-2管路(初期設定)'!K31="-",A3管路!K31,A3管路!K31-'A4-2管路(初期設定)'!K31)))</f>
        <v>-</v>
      </c>
      <c r="L31" s="57" t="str">
        <f t="shared" si="25"/>
        <v>-</v>
      </c>
      <c r="M31" s="62" t="str">
        <f>IF(AND('A4-1管路(初期設定)'!$J$9="○",'A4-4,5管路(初期設定)'!$BT31="-"),"-",IF(A3管路!M31="-",BT31,IF(BT31="-",A3管路!M31,A3管路!M31+BT31)))</f>
        <v>-</v>
      </c>
      <c r="N31" s="72" t="str">
        <f>IF(IF(A3管路!N31="-","-",IF('A4-2管路(初期設定)'!N31="-",A3管路!N31,A3管路!N31-'A4-2管路(初期設定)'!N31))=0,"-",IF(A3管路!N31="-","-",IF('A4-2管路(初期設定)'!N31="-",A3管路!N31,A3管路!N31-'A4-2管路(初期設定)'!N31)))</f>
        <v>-</v>
      </c>
      <c r="O31" s="57" t="str">
        <f t="shared" si="26"/>
        <v>-</v>
      </c>
      <c r="P31" s="62" t="str">
        <f>IF(AND('A4-1管路(初期設定)'!$L$9="○",'A4-4,5管路(初期設定)'!$BU31="-"),"-",IF(A3管路!P31="-",BU31,IF(BU31="-",A3管路!P31,A3管路!P31+BU31)))</f>
        <v>-</v>
      </c>
      <c r="Q31" s="72" t="str">
        <f>IF(IF(A3管路!Q31="-","-",IF('A4-2管路(初期設定)'!Q31="-",A3管路!Q31,A3管路!Q31-'A4-2管路(初期設定)'!Q31))=0,"-",IF(A3管路!Q31="-","-",IF('A4-2管路(初期設定)'!Q31="-",A3管路!Q31,A3管路!Q31-'A4-2管路(初期設定)'!Q31)))</f>
        <v>-</v>
      </c>
      <c r="R31" s="57" t="str">
        <f t="shared" si="27"/>
        <v>-</v>
      </c>
      <c r="S31" s="62" t="str">
        <f>IF(AND('A4-1管路(初期設定)'!$N$9="○",'A4-4,5管路(初期設定)'!$BV31="-"),"-",IF(A3管路!S31="-",BV31,IF(BV31="-",A3管路!S31,A3管路!S31+BV31+BW31)))</f>
        <v>-</v>
      </c>
      <c r="T31" s="102" t="str">
        <f>IF(IF(A3管路!T31="-","-",IF('A4-2管路(初期設定)'!T31="-",A3管路!T31,A3管路!T31-'A4-2管路(初期設定)'!T31))=0,"-",IF(A3管路!T31="-","-",IF('A4-2管路(初期設定)'!T31="-",A3管路!T31,A3管路!T31-'A4-2管路(初期設定)'!T31)))</f>
        <v>-</v>
      </c>
      <c r="U31" s="102" t="str">
        <f>IF(AND('A4-1管路(初期設定)'!$P$9="○",'A4-4,5管路(初期設定)'!$BW31="-"),"-",IF(A3管路!U31="-",BW31,IF(BW31="-",A3管路!U31,A3管路!U31)))</f>
        <v>-</v>
      </c>
      <c r="V31" s="72" t="str">
        <f>IF(IF(A3管路!V31="-","-",IF('A4-2管路(初期設定)'!V31="-",A3管路!V31,A3管路!V31-'A4-2管路(初期設定)'!V31))=0,"-",IF(A3管路!V31="-","-",IF('A4-2管路(初期設定)'!V31="-",A3管路!V31,A3管路!V31-'A4-2管路(初期設定)'!V31)))</f>
        <v>-</v>
      </c>
      <c r="W31" s="57" t="str">
        <f t="shared" si="28"/>
        <v>-</v>
      </c>
      <c r="X31" s="62">
        <f>IF(IF(A3管路!X31="-","-",IF('A4-2管路(初期設定)'!X31="-",A3管路!X31,A3管路!X31-'A4-2管路(初期設定)'!X31))=0,"-",IF(A3管路!X31="-","-",IF('A4-2管路(初期設定)'!X31="-",A3管路!X31,A3管路!X31-'A4-2管路(初期設定)'!X31)))</f>
        <v>786.39999999999986</v>
      </c>
      <c r="Y31" s="72" t="str">
        <f>IF(IF(A3管路!Y31="-","-",IF('A4-2管路(初期設定)'!Y31="-",A3管路!Y31,A3管路!Y31-'A4-2管路(初期設定)'!Y31))=0,"-",IF(A3管路!Y31="-","-",IF('A4-2管路(初期設定)'!Y31="-",A3管路!Y31,A3管路!Y31-'A4-2管路(初期設定)'!Y31)))</f>
        <v>-</v>
      </c>
      <c r="Z31" s="57">
        <f t="shared" si="29"/>
        <v>786.39999999999986</v>
      </c>
      <c r="AA31" s="62" t="str">
        <f>IF(IF(A3管路!AA31="-","-",IF('A4-2管路(初期設定)'!AA31="-",A3管路!AA31,A3管路!AA31-'A4-2管路(初期設定)'!AA31))=0,"-",IF(A3管路!AA31="-","-",IF('A4-2管路(初期設定)'!AA31="-",A3管路!AA31,A3管路!AA31-'A4-2管路(初期設定)'!AA31)))</f>
        <v>-</v>
      </c>
      <c r="AB31" s="72" t="str">
        <f>IF(IF(A3管路!AB31="-","-",IF('A4-2管路(初期設定)'!AB31="-",A3管路!AB31,A3管路!AB31-'A4-2管路(初期設定)'!AB31))=0,"-",IF(A3管路!AB31="-","-",IF('A4-2管路(初期設定)'!AB31="-",A3管路!AB31,A3管路!AB31-'A4-2管路(初期設定)'!AB31)))</f>
        <v>-</v>
      </c>
      <c r="AC31" s="57" t="str">
        <f t="shared" si="30"/>
        <v>-</v>
      </c>
      <c r="AD31" s="62">
        <f>IF(AND('A4-1管路(初期設定)'!$V$9="○",'A4-4,5管路(初期設定)'!$BX31="-"),"-",IF(A3管路!AD31="-",BX31,IF(BX31="-",A3管路!AD31,A3管路!AD31+BX31)))</f>
        <v>851.19999999999982</v>
      </c>
      <c r="AE31" s="72" t="str">
        <f>IF(IF(A3管路!AE31="-","-",IF('A4-2管路(初期設定)'!AE31="-",A3管路!AE31,A3管路!AE31-'A4-2管路(初期設定)'!AE31))=0,"-",IF(A3管路!AE31="-","-",IF('A4-2管路(初期設定)'!AE31="-",A3管路!AE31,A3管路!AE31-'A4-2管路(初期設定)'!AE31)))</f>
        <v>-</v>
      </c>
      <c r="AF31" s="57">
        <f t="shared" si="31"/>
        <v>851.19999999999982</v>
      </c>
      <c r="AG31" s="62">
        <f>IF(IF(A3管路!AG31="-","-",IF('A4-2管路(初期設定)'!AG31="-",A3管路!AG31,A3管路!AG31-'A4-2管路(初期設定)'!AG31))=0,"-",IF(A3管路!AG31="-","-",IF('A4-2管路(初期設定)'!AG31="-",A3管路!AG31,A3管路!AG31-'A4-2管路(初期設定)'!AG31)))</f>
        <v>1.4</v>
      </c>
      <c r="AH31" s="72" t="str">
        <f>IF(IF(A3管路!AH31="-","-",IF('A4-2管路(初期設定)'!AH31="-",A3管路!AH31,A3管路!AH31-'A4-2管路(初期設定)'!AH31))=0,"-",IF(A3管路!AH31="-","-",IF('A4-2管路(初期設定)'!AH31="-",A3管路!AH31,A3管路!AH31-'A4-2管路(初期設定)'!AH31)))</f>
        <v>-</v>
      </c>
      <c r="AI31" s="57">
        <f t="shared" si="32"/>
        <v>1.4</v>
      </c>
      <c r="AJ31" s="62" t="str">
        <f>IF(IF(A3管路!AJ31="-","-",IF('A4-2管路(初期設定)'!AJ31="-",A3管路!AJ31,A3管路!AJ31-'A4-2管路(初期設定)'!AJ31))=0,"-",IF(A3管路!AJ31="-","-",IF('A4-2管路(初期設定)'!AJ31="-",A3管路!AJ31,A3管路!AJ31-'A4-2管路(初期設定)'!AJ31)))</f>
        <v>-</v>
      </c>
      <c r="AK31" s="72" t="str">
        <f>IF(IF(A3管路!AK31="-","-",IF('A4-2管路(初期設定)'!AK31="-",A3管路!AK31,A3管路!AK31-'A4-2管路(初期設定)'!AK31))=0,"-",IF(A3管路!AK31="-","-",IF('A4-2管路(初期設定)'!AK31="-",A3管路!AK31,A3管路!AK31-'A4-2管路(初期設定)'!AK31)))</f>
        <v>-</v>
      </c>
      <c r="AL31" s="57" t="str">
        <f t="shared" si="33"/>
        <v>-</v>
      </c>
      <c r="AM31" s="62" t="str">
        <f>IF(IF(A3管路!AM31="-","-",IF('A4-2管路(初期設定)'!AM31="-",A3管路!AM31,A3管路!AM31-'A4-2管路(初期設定)'!AM31))=0,"-",IF(A3管路!AM31="-","-",IF('A4-2管路(初期設定)'!AM31="-",A3管路!AM31,A3管路!AM31-'A4-2管路(初期設定)'!AM31)))</f>
        <v>-</v>
      </c>
      <c r="AN31" s="72" t="str">
        <f>IF(IF(A3管路!AN31="-","-",IF('A4-2管路(初期設定)'!AN31="-",A3管路!AN31,A3管路!AN31-'A4-2管路(初期設定)'!AN31))=0,"-",IF(A3管路!AN31="-","-",IF('A4-2管路(初期設定)'!AN31="-",A3管路!AN31,A3管路!AN31-'A4-2管路(初期設定)'!AN31)))</f>
        <v>-</v>
      </c>
      <c r="AO31" s="57" t="str">
        <f t="shared" si="34"/>
        <v>-</v>
      </c>
      <c r="AP31" s="62" t="str">
        <f>IF(IF(A3管路!AP31="-","-",IF('A4-2管路(初期設定)'!AP31="-",A3管路!AP31,A3管路!AP31-'A4-2管路(初期設定)'!AP31))=0,"-",IF(A3管路!AP31="-","-",IF('A4-2管路(初期設定)'!AP31="-",A3管路!AP31,A3管路!AP31-'A4-2管路(初期設定)'!AP31)))</f>
        <v>-</v>
      </c>
      <c r="AQ31" s="72" t="str">
        <f>IF(IF(A3管路!AQ31="-","-",IF('A4-2管路(初期設定)'!AQ31="-",A3管路!AQ31,A3管路!AQ31-'A4-2管路(初期設定)'!AQ31))=0,"-",IF(A3管路!AQ31="-","-",IF('A4-2管路(初期設定)'!AQ31="-",A3管路!AQ31,A3管路!AQ31-'A4-2管路(初期設定)'!AQ31)))</f>
        <v>-</v>
      </c>
      <c r="AR31" s="64" t="str">
        <f t="shared" si="35"/>
        <v>-</v>
      </c>
      <c r="AS31" s="62" t="str">
        <f>IF(IF(A3管路!AS31="-","-",IF('A4-2管路(初期設定)'!AS31="-",A3管路!AS31,A3管路!AS31-'A4-2管路(初期設定)'!AS31))=0,"-",IF(A3管路!AS31="-","-",IF('A4-2管路(初期設定)'!AS31="-",A3管路!AS31,A3管路!AS31-'A4-2管路(初期設定)'!AS31)))</f>
        <v>-</v>
      </c>
      <c r="AT31" s="72" t="str">
        <f>IF(IF(A3管路!AT31="-","-",IF('A4-2管路(初期設定)'!AT31="-",A3管路!AT31,A3管路!AT31-'A4-2管路(初期設定)'!AT31))=0,"-",IF(A3管路!AT31="-","-",IF('A4-2管路(初期設定)'!AT31="-",A3管路!AT31,A3管路!AT31-'A4-2管路(初期設定)'!AT31)))</f>
        <v>-</v>
      </c>
      <c r="AU31" s="64" t="str">
        <f t="shared" si="36"/>
        <v>-</v>
      </c>
      <c r="AV31" s="832">
        <f t="shared" si="37"/>
        <v>2092.9999999999995</v>
      </c>
      <c r="AW31" s="830"/>
      <c r="AX31" s="853" t="str">
        <f t="shared" si="38"/>
        <v>-</v>
      </c>
      <c r="AY31" s="830"/>
      <c r="AZ31" s="832">
        <f t="shared" si="39"/>
        <v>454</v>
      </c>
      <c r="BA31" s="830"/>
      <c r="BB31" s="830">
        <f t="shared" si="40"/>
        <v>0</v>
      </c>
      <c r="BC31" s="830"/>
      <c r="BD31" s="830">
        <f t="shared" si="41"/>
        <v>1637.5999999999997</v>
      </c>
      <c r="BE31" s="830"/>
      <c r="BF31" s="830">
        <f t="shared" si="42"/>
        <v>1.4</v>
      </c>
      <c r="BG31" s="830"/>
      <c r="BH31" s="830">
        <f t="shared" si="43"/>
        <v>0</v>
      </c>
      <c r="BI31" s="831"/>
      <c r="BJ31" s="832">
        <f t="shared" si="44"/>
        <v>454</v>
      </c>
      <c r="BK31" s="830"/>
      <c r="BL31" s="830">
        <f t="shared" si="45"/>
        <v>1638.9999999999998</v>
      </c>
      <c r="BM31" s="833"/>
      <c r="BN31" s="830">
        <f t="shared" si="22"/>
        <v>2092.9999999999995</v>
      </c>
      <c r="BO31" s="833"/>
      <c r="BQ31" s="318" t="str">
        <f>IF('A4-2管路(初期設定)'!AW31="","-",'A4-2管路(初期設定)'!AW31)</f>
        <v>ダクタイル鋳鉄管(NS形継手等)</v>
      </c>
      <c r="BR31" s="317">
        <f>IF(BQ31=BR$4,IF('A4-2管路(初期設定)'!AV31="-","-",IF('A4-2管路(初期設定)'!I31="-",'A4-2管路(初期設定)'!AV31,'A4-2管路(初期設定)'!AV31-'A4-2管路(初期設定)'!I31)),"-")</f>
        <v>454</v>
      </c>
      <c r="BS31" s="317" t="str">
        <f>IF(BQ31=BS$4,IF('A4-2管路(初期設定)'!AV31="-","-",IF('A4-2管路(初期設定)'!L31="-",'A4-2管路(初期設定)'!AV31,'A4-2管路(初期設定)'!AV31-'A4-2管路(初期設定)'!L31)),"-")</f>
        <v>-</v>
      </c>
      <c r="BT31" s="317" t="str">
        <f>IF(BQ31=BT$4,IF('A4-2管路(初期設定)'!AV31="-","-",IF('A4-2管路(初期設定)'!O31="-",'A4-2管路(初期設定)'!AV31,'A4-2管路(初期設定)'!AV31-'A4-2管路(初期設定)'!O31)),"-")</f>
        <v>-</v>
      </c>
      <c r="BU31" s="317" t="str">
        <f>IF($BQ31=BU$4,IF('A4-2管路(初期設定)'!$AV31="-","-",IF('A4-2管路(初期設定)'!R31="-",'A4-2管路(初期設定)'!$AV31,'A4-2管路(初期設定)'!$AV31-'A4-2管路(初期設定)'!R31)),"-")</f>
        <v>-</v>
      </c>
      <c r="BV31" s="317" t="str">
        <f>IF($BQ31=BV$4,IF('A4-2管路(初期設定)'!$AV31="-","-",IF('A4-2管路(初期設定)'!W31="-",'A4-2管路(初期設定)'!$AV31,'A4-2管路(初期設定)'!$AV31-SUM('A4-2管路(初期設定)'!S31,'A4-2管路(初期設定)'!T31))),"-")</f>
        <v>-</v>
      </c>
      <c r="BW31" s="317" t="str">
        <f>IF($BQ31=BV$4,IF('A4-2管路(初期設定)'!$AV31="-","-",IF('A4-2管路(初期設定)'!W31="-",'A4-2管路(初期設定)'!$AV31,'A4-2管路(初期設定)'!$AV31-SUM('A4-2管路(初期設定)'!U31,'A4-2管路(初期設定)'!V31))),"-")</f>
        <v>-</v>
      </c>
      <c r="BX31" s="317" t="str">
        <f>IF($BQ31=BX$4,IF('A4-2管路(初期設定)'!$AV31="-","-",IF('A4-2管路(初期設定)'!AF31="-",'A4-2管路(初期設定)'!$AV31,'A4-2管路(初期設定)'!$AV31-'A4-2管路(初期設定)'!AF31)),"-")</f>
        <v>-</v>
      </c>
    </row>
    <row r="32" spans="2:76" ht="13.5" customHeight="1">
      <c r="B32" s="1179"/>
      <c r="C32" s="1070"/>
      <c r="D32" s="1070"/>
      <c r="E32" s="1070"/>
      <c r="F32" s="538" t="s">
        <v>70</v>
      </c>
      <c r="G32" s="62">
        <f>IF(AND('A4-1管路(初期設定)'!$F$9="○",'A4-4,5管路(初期設定)'!$BR32="-"),"-",IF(A3管路!G32="-",BR32,IF(BR32="-",A3管路!G32,A3管路!G32+BR32)))</f>
        <v>734.4</v>
      </c>
      <c r="H32" s="72" t="str">
        <f>IF(IF(A3管路!H32="-","-",IF('A4-2管路(初期設定)'!H32="-",A3管路!H32,A3管路!H32-'A4-2管路(初期設定)'!H32))=0,"-",IF(A3管路!H32="-","-",IF('A4-2管路(初期設定)'!H32="-",A3管路!H32,A3管路!H32-'A4-2管路(初期設定)'!H32)))</f>
        <v>-</v>
      </c>
      <c r="I32" s="57">
        <f t="shared" si="24"/>
        <v>734.4</v>
      </c>
      <c r="J32" s="62" t="str">
        <f>IF(AND('A4-1管路(初期設定)'!$H$9="○",'A4-4,5管路(初期設定)'!$BS32="-"),"-",IF(A3管路!J32="-",BS32,IF(BS32="-",A3管路!J32,A3管路!J32+BS32)))</f>
        <v>-</v>
      </c>
      <c r="K32" s="72" t="str">
        <f>IF(IF(A3管路!K32="-","-",IF('A4-2管路(初期設定)'!K32="-",A3管路!K32,A3管路!K32-'A4-2管路(初期設定)'!K32))=0,"-",IF(A3管路!K32="-","-",IF('A4-2管路(初期設定)'!K32="-",A3管路!K32,A3管路!K32-'A4-2管路(初期設定)'!K32)))</f>
        <v>-</v>
      </c>
      <c r="L32" s="57" t="str">
        <f t="shared" si="25"/>
        <v>-</v>
      </c>
      <c r="M32" s="62">
        <f>IF(AND('A4-1管路(初期設定)'!$J$9="○",'A4-4,5管路(初期設定)'!$BT32="-"),"-",IF(A3管路!M32="-",BT32,IF(BT32="-",A3管路!M32,A3管路!M32+BT32)))</f>
        <v>759.19999999999993</v>
      </c>
      <c r="N32" s="72" t="str">
        <f>IF(IF(A3管路!N32="-","-",IF('A4-2管路(初期設定)'!N32="-",A3管路!N32,A3管路!N32-'A4-2管路(初期設定)'!N32))=0,"-",IF(A3管路!N32="-","-",IF('A4-2管路(初期設定)'!N32="-",A3管路!N32,A3管路!N32-'A4-2管路(初期設定)'!N32)))</f>
        <v>-</v>
      </c>
      <c r="O32" s="57">
        <f t="shared" si="26"/>
        <v>759.19999999999993</v>
      </c>
      <c r="P32" s="62" t="str">
        <f>IF(AND('A4-1管路(初期設定)'!$L$9="○",'A4-4,5管路(初期設定)'!$BU32="-"),"-",IF(A3管路!P32="-",BU32,IF(BU32="-",A3管路!P32,A3管路!P32+BU32)))</f>
        <v>-</v>
      </c>
      <c r="Q32" s="72" t="str">
        <f>IF(IF(A3管路!Q32="-","-",IF('A4-2管路(初期設定)'!Q32="-",A3管路!Q32,A3管路!Q32-'A4-2管路(初期設定)'!Q32))=0,"-",IF(A3管路!Q32="-","-",IF('A4-2管路(初期設定)'!Q32="-",A3管路!Q32,A3管路!Q32-'A4-2管路(初期設定)'!Q32)))</f>
        <v>-</v>
      </c>
      <c r="R32" s="57" t="str">
        <f t="shared" si="27"/>
        <v>-</v>
      </c>
      <c r="S32" s="62" t="str">
        <f>IF(AND('A4-1管路(初期設定)'!$N$9="○",'A4-4,5管路(初期設定)'!$BV32="-"),"-",IF(A3管路!S32="-",BV32,IF(BV32="-",A3管路!S32,A3管路!S32+BV32+BW32)))</f>
        <v>-</v>
      </c>
      <c r="T32" s="102" t="str">
        <f>IF(IF(A3管路!T32="-","-",IF('A4-2管路(初期設定)'!T32="-",A3管路!T32,A3管路!T32-'A4-2管路(初期設定)'!T32))=0,"-",IF(A3管路!T32="-","-",IF('A4-2管路(初期設定)'!T32="-",A3管路!T32,A3管路!T32-'A4-2管路(初期設定)'!T32)))</f>
        <v>-</v>
      </c>
      <c r="U32" s="102" t="str">
        <f>IF(AND('A4-1管路(初期設定)'!$P$9="○",'A4-4,5管路(初期設定)'!$BW32="-"),"-",IF(A3管路!U32="-",BW32,IF(BW32="-",A3管路!U32,A3管路!U32)))</f>
        <v>-</v>
      </c>
      <c r="V32" s="72" t="str">
        <f>IF(IF(A3管路!V32="-","-",IF('A4-2管路(初期設定)'!V32="-",A3管路!V32,A3管路!V32-'A4-2管路(初期設定)'!V32))=0,"-",IF(A3管路!V32="-","-",IF('A4-2管路(初期設定)'!V32="-",A3管路!V32,A3管路!V32-'A4-2管路(初期設定)'!V32)))</f>
        <v>-</v>
      </c>
      <c r="W32" s="57" t="str">
        <f t="shared" si="28"/>
        <v>-</v>
      </c>
      <c r="X32" s="62" t="str">
        <f>IF(IF(A3管路!X32="-","-",IF('A4-2管路(初期設定)'!X32="-",A3管路!X32,A3管路!X32-'A4-2管路(初期設定)'!X32))=0,"-",IF(A3管路!X32="-","-",IF('A4-2管路(初期設定)'!X32="-",A3管路!X32,A3管路!X32-'A4-2管路(初期設定)'!X32)))</f>
        <v>-</v>
      </c>
      <c r="Y32" s="72" t="str">
        <f>IF(IF(A3管路!Y32="-","-",IF('A4-2管路(初期設定)'!Y32="-",A3管路!Y32,A3管路!Y32-'A4-2管路(初期設定)'!Y32))=0,"-",IF(A3管路!Y32="-","-",IF('A4-2管路(初期設定)'!Y32="-",A3管路!Y32,A3管路!Y32-'A4-2管路(初期設定)'!Y32)))</f>
        <v>-</v>
      </c>
      <c r="Z32" s="57" t="str">
        <f t="shared" si="29"/>
        <v>-</v>
      </c>
      <c r="AA32" s="62" t="str">
        <f>IF(IF(A3管路!AA32="-","-",IF('A4-2管路(初期設定)'!AA32="-",A3管路!AA32,A3管路!AA32-'A4-2管路(初期設定)'!AA32))=0,"-",IF(A3管路!AA32="-","-",IF('A4-2管路(初期設定)'!AA32="-",A3管路!AA32,A3管路!AA32-'A4-2管路(初期設定)'!AA32)))</f>
        <v>-</v>
      </c>
      <c r="AB32" s="72" t="str">
        <f>IF(IF(A3管路!AB32="-","-",IF('A4-2管路(初期設定)'!AB32="-",A3管路!AB32,A3管路!AB32-'A4-2管路(初期設定)'!AB32))=0,"-",IF(A3管路!AB32="-","-",IF('A4-2管路(初期設定)'!AB32="-",A3管路!AB32,A3管路!AB32-'A4-2管路(初期設定)'!AB32)))</f>
        <v>-</v>
      </c>
      <c r="AC32" s="57" t="str">
        <f t="shared" si="30"/>
        <v>-</v>
      </c>
      <c r="AD32" s="62">
        <f>IF(AND('A4-1管路(初期設定)'!$V$9="○",'A4-4,5管路(初期設定)'!$BX32="-"),"-",IF(A3管路!AD32="-",BX32,IF(BX32="-",A3管路!AD32,A3管路!AD32+BX32)))</f>
        <v>3.4000000000000004</v>
      </c>
      <c r="AE32" s="72" t="str">
        <f>IF(IF(A3管路!AE32="-","-",IF('A4-2管路(初期設定)'!AE32="-",A3管路!AE32,A3管路!AE32-'A4-2管路(初期設定)'!AE32))=0,"-",IF(A3管路!AE32="-","-",IF('A4-2管路(初期設定)'!AE32="-",A3管路!AE32,A3管路!AE32-'A4-2管路(初期設定)'!AE32)))</f>
        <v>-</v>
      </c>
      <c r="AF32" s="57">
        <f t="shared" si="31"/>
        <v>3.4000000000000004</v>
      </c>
      <c r="AG32" s="62">
        <f>IF(IF(A3管路!AG32="-","-",IF('A4-2管路(初期設定)'!AG32="-",A3管路!AG32,A3管路!AG32-'A4-2管路(初期設定)'!AG32))=0,"-",IF(A3管路!AG32="-","-",IF('A4-2管路(初期設定)'!AG32="-",A3管路!AG32,A3管路!AG32-'A4-2管路(初期設定)'!AG32)))</f>
        <v>67.5</v>
      </c>
      <c r="AH32" s="72" t="str">
        <f>IF(IF(A3管路!AH32="-","-",IF('A4-2管路(初期設定)'!AH32="-",A3管路!AH32,A3管路!AH32-'A4-2管路(初期設定)'!AH32))=0,"-",IF(A3管路!AH32="-","-",IF('A4-2管路(初期設定)'!AH32="-",A3管路!AH32,A3管路!AH32-'A4-2管路(初期設定)'!AH32)))</f>
        <v>-</v>
      </c>
      <c r="AI32" s="57">
        <f t="shared" si="32"/>
        <v>67.5</v>
      </c>
      <c r="AJ32" s="62" t="str">
        <f>IF(IF(A3管路!AJ32="-","-",IF('A4-2管路(初期設定)'!AJ32="-",A3管路!AJ32,A3管路!AJ32-'A4-2管路(初期設定)'!AJ32))=0,"-",IF(A3管路!AJ32="-","-",IF('A4-2管路(初期設定)'!AJ32="-",A3管路!AJ32,A3管路!AJ32-'A4-2管路(初期設定)'!AJ32)))</f>
        <v>-</v>
      </c>
      <c r="AK32" s="72" t="str">
        <f>IF(IF(A3管路!AK32="-","-",IF('A4-2管路(初期設定)'!AK32="-",A3管路!AK32,A3管路!AK32-'A4-2管路(初期設定)'!AK32))=0,"-",IF(A3管路!AK32="-","-",IF('A4-2管路(初期設定)'!AK32="-",A3管路!AK32,A3管路!AK32-'A4-2管路(初期設定)'!AK32)))</f>
        <v>-</v>
      </c>
      <c r="AL32" s="57" t="str">
        <f t="shared" si="33"/>
        <v>-</v>
      </c>
      <c r="AM32" s="62" t="str">
        <f>IF(IF(A3管路!AM32="-","-",IF('A4-2管路(初期設定)'!AM32="-",A3管路!AM32,A3管路!AM32-'A4-2管路(初期設定)'!AM32))=0,"-",IF(A3管路!AM32="-","-",IF('A4-2管路(初期設定)'!AM32="-",A3管路!AM32,A3管路!AM32-'A4-2管路(初期設定)'!AM32)))</f>
        <v>-</v>
      </c>
      <c r="AN32" s="72" t="str">
        <f>IF(IF(A3管路!AN32="-","-",IF('A4-2管路(初期設定)'!AN32="-",A3管路!AN32,A3管路!AN32-'A4-2管路(初期設定)'!AN32))=0,"-",IF(A3管路!AN32="-","-",IF('A4-2管路(初期設定)'!AN32="-",A3管路!AN32,A3管路!AN32-'A4-2管路(初期設定)'!AN32)))</f>
        <v>-</v>
      </c>
      <c r="AO32" s="57" t="str">
        <f t="shared" si="34"/>
        <v>-</v>
      </c>
      <c r="AP32" s="62" t="str">
        <f>IF(IF(A3管路!AP32="-","-",IF('A4-2管路(初期設定)'!AP32="-",A3管路!AP32,A3管路!AP32-'A4-2管路(初期設定)'!AP32))=0,"-",IF(A3管路!AP32="-","-",IF('A4-2管路(初期設定)'!AP32="-",A3管路!AP32,A3管路!AP32-'A4-2管路(初期設定)'!AP32)))</f>
        <v>-</v>
      </c>
      <c r="AQ32" s="72" t="str">
        <f>IF(IF(A3管路!AQ32="-","-",IF('A4-2管路(初期設定)'!AQ32="-",A3管路!AQ32,A3管路!AQ32-'A4-2管路(初期設定)'!AQ32))=0,"-",IF(A3管路!AQ32="-","-",IF('A4-2管路(初期設定)'!AQ32="-",A3管路!AQ32,A3管路!AQ32-'A4-2管路(初期設定)'!AQ32)))</f>
        <v>-</v>
      </c>
      <c r="AR32" s="64" t="str">
        <f t="shared" si="35"/>
        <v>-</v>
      </c>
      <c r="AS32" s="62" t="str">
        <f>IF(IF(A3管路!AS32="-","-",IF('A4-2管路(初期設定)'!AS32="-",A3管路!AS32,A3管路!AS32-'A4-2管路(初期設定)'!AS32))=0,"-",IF(A3管路!AS32="-","-",IF('A4-2管路(初期設定)'!AS32="-",A3管路!AS32,A3管路!AS32-'A4-2管路(初期設定)'!AS32)))</f>
        <v>-</v>
      </c>
      <c r="AT32" s="72" t="str">
        <f>IF(IF(A3管路!AT32="-","-",IF('A4-2管路(初期設定)'!AT32="-",A3管路!AT32,A3管路!AT32-'A4-2管路(初期設定)'!AT32))=0,"-",IF(A3管路!AT32="-","-",IF('A4-2管路(初期設定)'!AT32="-",A3管路!AT32,A3管路!AT32-'A4-2管路(初期設定)'!AT32)))</f>
        <v>-</v>
      </c>
      <c r="AU32" s="64" t="str">
        <f t="shared" si="36"/>
        <v>-</v>
      </c>
      <c r="AV32" s="832">
        <f t="shared" si="37"/>
        <v>1564.5</v>
      </c>
      <c r="AW32" s="830"/>
      <c r="AX32" s="853" t="str">
        <f t="shared" si="38"/>
        <v>-</v>
      </c>
      <c r="AY32" s="830"/>
      <c r="AZ32" s="832">
        <f t="shared" si="39"/>
        <v>1493.6</v>
      </c>
      <c r="BA32" s="830"/>
      <c r="BB32" s="830">
        <f t="shared" si="40"/>
        <v>0</v>
      </c>
      <c r="BC32" s="830"/>
      <c r="BD32" s="830">
        <f t="shared" si="41"/>
        <v>3.4000000000000004</v>
      </c>
      <c r="BE32" s="830"/>
      <c r="BF32" s="830">
        <f t="shared" si="42"/>
        <v>67.5</v>
      </c>
      <c r="BG32" s="830"/>
      <c r="BH32" s="830">
        <f t="shared" si="43"/>
        <v>0</v>
      </c>
      <c r="BI32" s="831"/>
      <c r="BJ32" s="832">
        <f t="shared" si="44"/>
        <v>1493.6</v>
      </c>
      <c r="BK32" s="830"/>
      <c r="BL32" s="830">
        <f t="shared" si="45"/>
        <v>70.900000000000006</v>
      </c>
      <c r="BM32" s="833"/>
      <c r="BN32" s="830">
        <f t="shared" si="22"/>
        <v>1564.5</v>
      </c>
      <c r="BO32" s="833"/>
      <c r="BQ32" s="318" t="str">
        <f>IF('A4-2管路(初期設定)'!AW32="","-",'A4-2管路(初期設定)'!AW32)</f>
        <v>配水用ポリエチレン管(融着継手)</v>
      </c>
      <c r="BR32" s="317" t="str">
        <f>IF(BQ32=BR$4,IF('A4-2管路(初期設定)'!AV32="-","-",IF('A4-2管路(初期設定)'!I32="-",'A4-2管路(初期設定)'!AV32,'A4-2管路(初期設定)'!AV32-'A4-2管路(初期設定)'!I32)),"-")</f>
        <v>-</v>
      </c>
      <c r="BS32" s="317" t="str">
        <f>IF(BQ32=BS$4,IF('A4-2管路(初期設定)'!AV32="-","-",IF('A4-2管路(初期設定)'!L32="-",'A4-2管路(初期設定)'!AV32,'A4-2管路(初期設定)'!AV32-'A4-2管路(初期設定)'!L32)),"-")</f>
        <v>-</v>
      </c>
      <c r="BT32" s="317">
        <f>IF(BQ32=BT$4,IF('A4-2管路(初期設定)'!AV32="-","-",IF('A4-2管路(初期設定)'!O32="-",'A4-2管路(初期設定)'!AV32,'A4-2管路(初期設定)'!AV32-'A4-2管路(初期設定)'!O32)),"-")</f>
        <v>759.19999999999993</v>
      </c>
      <c r="BU32" s="317" t="str">
        <f>IF($BQ32=BU$4,IF('A4-2管路(初期設定)'!$AV32="-","-",IF('A4-2管路(初期設定)'!R32="-",'A4-2管路(初期設定)'!$AV32,'A4-2管路(初期設定)'!$AV32-'A4-2管路(初期設定)'!R32)),"-")</f>
        <v>-</v>
      </c>
      <c r="BV32" s="317" t="str">
        <f>IF($BQ32=BV$4,IF('A4-2管路(初期設定)'!$AV32="-","-",IF('A4-2管路(初期設定)'!W32="-",'A4-2管路(初期設定)'!$AV32,'A4-2管路(初期設定)'!$AV32-SUM('A4-2管路(初期設定)'!S32,'A4-2管路(初期設定)'!T32))),"-")</f>
        <v>-</v>
      </c>
      <c r="BW32" s="317" t="str">
        <f>IF($BQ32=BV$4,IF('A4-2管路(初期設定)'!$AV32="-","-",IF('A4-2管路(初期設定)'!W32="-",'A4-2管路(初期設定)'!$AV32,'A4-2管路(初期設定)'!$AV32-SUM('A4-2管路(初期設定)'!U32,'A4-2管路(初期設定)'!V32))),"-")</f>
        <v>-</v>
      </c>
      <c r="BX32" s="317" t="str">
        <f>IF($BQ32=BX$4,IF('A4-2管路(初期設定)'!$AV32="-","-",IF('A4-2管路(初期設定)'!AF32="-",'A4-2管路(初期設定)'!$AV32,'A4-2管路(初期設定)'!$AV32-'A4-2管路(初期設定)'!AF32)),"-")</f>
        <v>-</v>
      </c>
    </row>
    <row r="33" spans="2:76" ht="13.5" customHeight="1">
      <c r="B33" s="1179"/>
      <c r="C33" s="1070"/>
      <c r="D33" s="1070"/>
      <c r="E33" s="1071"/>
      <c r="F33" s="567" t="s">
        <v>49</v>
      </c>
      <c r="G33" s="58">
        <f t="shared" ref="G33:AU33" si="46">IF(SUM(G22:G32)=0,"-",SUM(G22:G32))</f>
        <v>2281.9</v>
      </c>
      <c r="H33" s="59" t="str">
        <f t="shared" si="46"/>
        <v>-</v>
      </c>
      <c r="I33" s="60">
        <f t="shared" si="46"/>
        <v>2281.9</v>
      </c>
      <c r="J33" s="58" t="str">
        <f t="shared" si="46"/>
        <v>-</v>
      </c>
      <c r="K33" s="59" t="str">
        <f t="shared" si="46"/>
        <v>-</v>
      </c>
      <c r="L33" s="60" t="str">
        <f t="shared" si="46"/>
        <v>-</v>
      </c>
      <c r="M33" s="58">
        <f t="shared" si="46"/>
        <v>759.19999999999993</v>
      </c>
      <c r="N33" s="59" t="str">
        <f t="shared" si="46"/>
        <v>-</v>
      </c>
      <c r="O33" s="60">
        <f t="shared" si="46"/>
        <v>759.19999999999993</v>
      </c>
      <c r="P33" s="58" t="str">
        <f t="shared" si="46"/>
        <v>-</v>
      </c>
      <c r="Q33" s="59" t="str">
        <f t="shared" si="46"/>
        <v>-</v>
      </c>
      <c r="R33" s="60" t="str">
        <f t="shared" si="46"/>
        <v>-</v>
      </c>
      <c r="S33" s="58">
        <f t="shared" si="46"/>
        <v>204.49999999999994</v>
      </c>
      <c r="T33" s="103" t="str">
        <f t="shared" si="46"/>
        <v>-</v>
      </c>
      <c r="U33" s="103">
        <f t="shared" si="46"/>
        <v>843</v>
      </c>
      <c r="V33" s="59" t="str">
        <f t="shared" si="46"/>
        <v>-</v>
      </c>
      <c r="W33" s="60">
        <f t="shared" si="46"/>
        <v>1047.5</v>
      </c>
      <c r="X33" s="58">
        <f t="shared" si="46"/>
        <v>5355.2</v>
      </c>
      <c r="Y33" s="59" t="str">
        <f t="shared" si="46"/>
        <v>-</v>
      </c>
      <c r="Z33" s="60">
        <f t="shared" si="46"/>
        <v>5355.2</v>
      </c>
      <c r="AA33" s="58" t="str">
        <f t="shared" si="46"/>
        <v>-</v>
      </c>
      <c r="AB33" s="59" t="str">
        <f t="shared" si="46"/>
        <v>-</v>
      </c>
      <c r="AC33" s="60" t="str">
        <f t="shared" si="46"/>
        <v>-</v>
      </c>
      <c r="AD33" s="58">
        <f t="shared" si="46"/>
        <v>854.5999999999998</v>
      </c>
      <c r="AE33" s="59" t="str">
        <f t="shared" si="46"/>
        <v>-</v>
      </c>
      <c r="AF33" s="60">
        <f t="shared" si="46"/>
        <v>854.5999999999998</v>
      </c>
      <c r="AG33" s="58">
        <f t="shared" si="46"/>
        <v>68.900000000000006</v>
      </c>
      <c r="AH33" s="59" t="str">
        <f t="shared" si="46"/>
        <v>-</v>
      </c>
      <c r="AI33" s="60">
        <f t="shared" si="46"/>
        <v>68.900000000000006</v>
      </c>
      <c r="AJ33" s="58" t="str">
        <f t="shared" si="46"/>
        <v>-</v>
      </c>
      <c r="AK33" s="59" t="str">
        <f t="shared" si="46"/>
        <v>-</v>
      </c>
      <c r="AL33" s="60" t="str">
        <f t="shared" si="46"/>
        <v>-</v>
      </c>
      <c r="AM33" s="58" t="str">
        <f t="shared" si="46"/>
        <v>-</v>
      </c>
      <c r="AN33" s="59" t="str">
        <f t="shared" si="46"/>
        <v>-</v>
      </c>
      <c r="AO33" s="60" t="str">
        <f t="shared" si="46"/>
        <v>-</v>
      </c>
      <c r="AP33" s="58" t="str">
        <f t="shared" si="46"/>
        <v>-</v>
      </c>
      <c r="AQ33" s="59" t="str">
        <f t="shared" si="46"/>
        <v>-</v>
      </c>
      <c r="AR33" s="65" t="str">
        <f t="shared" si="46"/>
        <v>-</v>
      </c>
      <c r="AS33" s="58" t="str">
        <f t="shared" si="46"/>
        <v>-</v>
      </c>
      <c r="AT33" s="59" t="str">
        <f t="shared" si="46"/>
        <v>-</v>
      </c>
      <c r="AU33" s="65" t="str">
        <f t="shared" si="46"/>
        <v>-</v>
      </c>
      <c r="AV33" s="834">
        <f>IF(SUM(AV22:AW32)=0,"-",SUM(AV22:AW32))</f>
        <v>10367.299999999999</v>
      </c>
      <c r="AW33" s="835"/>
      <c r="AX33" s="836" t="str">
        <f>IF(SUM(AX22:AY32)=0,"-",SUM(AX22:AY32))</f>
        <v>-</v>
      </c>
      <c r="AY33" s="835"/>
      <c r="AZ33" s="834">
        <f>IF(SUM(AZ22:BA32)=0,"-",SUM(AZ22:BA32))</f>
        <v>3041.1</v>
      </c>
      <c r="BA33" s="835"/>
      <c r="BB33" s="835">
        <f>IF(SUM(BB22:BC32)=0,"-",SUM(BB22:BC32))</f>
        <v>204.49999999999994</v>
      </c>
      <c r="BC33" s="835"/>
      <c r="BD33" s="835">
        <f>IF(SUM(BD22:BE32)=0,"-",SUM(BD22:BE32))</f>
        <v>7052.7999999999993</v>
      </c>
      <c r="BE33" s="835"/>
      <c r="BF33" s="835">
        <f>IF(SUM(BF22:BG32)=0,"-",SUM(BF22:BG32))</f>
        <v>68.900000000000006</v>
      </c>
      <c r="BG33" s="835"/>
      <c r="BH33" s="835" t="str">
        <f>IF(SUM(BH22:BI32)=0,"-",SUM(BH22:BI32))</f>
        <v>-</v>
      </c>
      <c r="BI33" s="837"/>
      <c r="BJ33" s="834">
        <f>IF(SUM(BJ22:BK32)=0,"-",SUM(BJ22:BK32))</f>
        <v>3245.6</v>
      </c>
      <c r="BK33" s="835"/>
      <c r="BL33" s="835">
        <f>IF(SUM(BL22:BM32)=0,"-",SUM(BL22:BM32))</f>
        <v>7121.7</v>
      </c>
      <c r="BM33" s="838"/>
      <c r="BN33" s="835">
        <f t="shared" si="22"/>
        <v>10367.299999999999</v>
      </c>
      <c r="BO33" s="838"/>
      <c r="BQ33" s="318" t="str">
        <f>IF('A4-2管路(初期設定)'!AW33="","-",'A4-2管路(初期設定)'!AW33)</f>
        <v>-</v>
      </c>
      <c r="BR33" s="317" t="str">
        <f>IF(BQ33=BR$4,IF('A4-2管路(初期設定)'!AV33="-","-",IF('A4-2管路(初期設定)'!I33="-",'A4-2管路(初期設定)'!AV33,'A4-2管路(初期設定)'!AV33-'A4-2管路(初期設定)'!I33)),"-")</f>
        <v>-</v>
      </c>
      <c r="BS33" s="317" t="str">
        <f>IF(BQ33=BS$4,IF('A4-2管路(初期設定)'!AV33="-","-",IF('A4-2管路(初期設定)'!L33="-",'A4-2管路(初期設定)'!AV33,'A4-2管路(初期設定)'!AV33-'A4-2管路(初期設定)'!L33)),"-")</f>
        <v>-</v>
      </c>
      <c r="BT33" s="317" t="str">
        <f>IF(BQ33=BT$4,IF('A4-2管路(初期設定)'!AV33="-","-",IF('A4-2管路(初期設定)'!O33="-",'A4-2管路(初期設定)'!AV33,'A4-2管路(初期設定)'!AV33-'A4-2管路(初期設定)'!O33)),"-")</f>
        <v>-</v>
      </c>
      <c r="BU33" s="317" t="str">
        <f>IF($BQ33=BU$4,IF('A4-2管路(初期設定)'!$AV33="-","-",IF('A4-2管路(初期設定)'!R33="-",'A4-2管路(初期設定)'!$AV33,'A4-2管路(初期設定)'!$AV33-'A4-2管路(初期設定)'!R33)),"-")</f>
        <v>-</v>
      </c>
      <c r="BV33" s="317" t="str">
        <f>IF($BQ33=BV$4,IF('A4-2管路(初期設定)'!$AV33="-","-",IF('A4-2管路(初期設定)'!W33="-",'A4-2管路(初期設定)'!$AV33,'A4-2管路(初期設定)'!$AV33-SUM('A4-2管路(初期設定)'!S33,'A4-2管路(初期設定)'!T33))),"-")</f>
        <v>-</v>
      </c>
      <c r="BW33" s="317" t="str">
        <f>IF($BQ33=BV$4,IF('A4-2管路(初期設定)'!$AV33="-","-",IF('A4-2管路(初期設定)'!W33="-",'A4-2管路(初期設定)'!$AV33,'A4-2管路(初期設定)'!$AV33-SUM('A4-2管路(初期設定)'!U33,'A4-2管路(初期設定)'!V33))),"-")</f>
        <v>-</v>
      </c>
      <c r="BX33" s="317" t="str">
        <f>IF($BQ33=BX$4,IF('A4-2管路(初期設定)'!$AV33="-","-",IF('A4-2管路(初期設定)'!AF33="-",'A4-2管路(初期設定)'!$AV33,'A4-2管路(初期設定)'!$AV33-'A4-2管路(初期設定)'!AF33)),"-")</f>
        <v>-</v>
      </c>
    </row>
    <row r="34" spans="2:76" ht="13.5" customHeight="1">
      <c r="B34" s="1179"/>
      <c r="C34" s="1070"/>
      <c r="D34" s="1070"/>
      <c r="E34" s="875" t="s">
        <v>45</v>
      </c>
      <c r="F34" s="79">
        <v>600</v>
      </c>
      <c r="G34" s="61">
        <f>IF(AND('A4-1管路(初期設定)'!$F$10="○",'A4-4,5管路(初期設定)'!$BR34="-"),"-",IF(A3管路!G34="-",BR34,IF(BR34="-",A3管路!G34,A3管路!G34+BR34)))</f>
        <v>73</v>
      </c>
      <c r="H34" s="71" t="str">
        <f>IF(IF(A3管路!H34="-","-",IF('A4-2管路(初期設定)'!H34="-",A3管路!H34,A3管路!H34-'A4-2管路(初期設定)'!H34))=0,"-",IF(A3管路!H34="-","-",IF('A4-2管路(初期設定)'!H34="-",A3管路!H34,A3管路!H34-'A4-2管路(初期設定)'!H34)))</f>
        <v>-</v>
      </c>
      <c r="I34" s="54">
        <f t="shared" ref="I34:I44" si="47">IF(SUM(G34:H34)=0,"-",SUM(G34:H34))</f>
        <v>73</v>
      </c>
      <c r="J34" s="61" t="str">
        <f>IF(AND('A4-1管路(初期設定)'!$H$10="○",'A4-4,5管路(初期設定)'!$BS34="-"),"-",IF(A3管路!J34="-",BS34,IF(BS34="-",A3管路!J34,A3管路!J34+BS34)))</f>
        <v>-</v>
      </c>
      <c r="K34" s="71" t="str">
        <f>IF(IF(A3管路!K34="-","-",IF('A4-2管路(初期設定)'!K34="-",A3管路!K34,A3管路!K34-'A4-2管路(初期設定)'!K34))=0,"-",IF(A3管路!K34="-","-",IF('A4-2管路(初期設定)'!K34="-",A3管路!K34,A3管路!K34-'A4-2管路(初期設定)'!K34)))</f>
        <v>-</v>
      </c>
      <c r="L34" s="54" t="str">
        <f t="shared" ref="L34:L44" si="48">IF(SUM(J34:K34)=0,"-",SUM(J34:K34))</f>
        <v>-</v>
      </c>
      <c r="M34" s="61" t="str">
        <f>IF(AND('A4-1管路(初期設定)'!$J$10="○",'A4-4,5管路(初期設定)'!$BT34="-"),"-",IF(A3管路!M34="-",BT34,IF(BT34="-",A3管路!M34,A3管路!M34+BT34)))</f>
        <v>-</v>
      </c>
      <c r="N34" s="71" t="str">
        <f>IF(IF(A3管路!N34="-","-",IF('A4-2管路(初期設定)'!N34="-",A3管路!N34,A3管路!N34-'A4-2管路(初期設定)'!N34))=0,"-",IF(A3管路!N34="-","-",IF('A4-2管路(初期設定)'!N34="-",A3管路!N34,A3管路!N34-'A4-2管路(初期設定)'!N34)))</f>
        <v>-</v>
      </c>
      <c r="O34" s="54" t="str">
        <f t="shared" ref="O34:O44" si="49">IF(SUM(M34:N34)=0,"-",SUM(M34:N34))</f>
        <v>-</v>
      </c>
      <c r="P34" s="61" t="str">
        <f>IF(AND('A4-1管路(初期設定)'!$L$10="○",'A4-4,5管路(初期設定)'!$BU34="-"),"-",IF(A3管路!P34="-",BU34,IF(BU34="-",A3管路!P34,A3管路!P34+BU34)))</f>
        <v>-</v>
      </c>
      <c r="Q34" s="71" t="str">
        <f>IF(IF(A3管路!Q34="-","-",IF('A4-2管路(初期設定)'!Q34="-",A3管路!Q34,A3管路!Q34-'A4-2管路(初期設定)'!Q34))=0,"-",IF(A3管路!Q34="-","-",IF('A4-2管路(初期設定)'!Q34="-",A3管路!Q34,A3管路!Q34-'A4-2管路(初期設定)'!Q34)))</f>
        <v>-</v>
      </c>
      <c r="R34" s="54" t="str">
        <f t="shared" ref="R34:R44" si="50">IF(SUM(P34:Q34)=0,"-",SUM(P34:Q34))</f>
        <v>-</v>
      </c>
      <c r="S34" s="61" t="str">
        <f>IF(AND('A4-1管路(初期設定)'!$N$10="○",'A4-4,5管路(初期設定)'!$BV34="-"),"-",IF(A3管路!S34="-",BV34,IF(BV34="-",A3管路!S34,A3管路!S34+BV34+BW34)))</f>
        <v>-</v>
      </c>
      <c r="T34" s="100" t="str">
        <f>IF(IF(A3管路!T34="-","-",IF('A4-2管路(初期設定)'!T34="-",A3管路!T34,A3管路!T34-'A4-2管路(初期設定)'!T34))=0,"-",IF(A3管路!T34="-","-",IF('A4-2管路(初期設定)'!T34="-",A3管路!T34,A3管路!T34-'A4-2管路(初期設定)'!T34)))</f>
        <v>-</v>
      </c>
      <c r="U34" s="100" t="str">
        <f>IF(AND('A4-1管路(初期設定)'!$P$10="○",'A4-4,5管路(初期設定)'!$BW34="-"),"-",IF(A3管路!U34="-",BW34,IF(BW34="-",A3管路!U34,A3管路!U34)))</f>
        <v>-</v>
      </c>
      <c r="V34" s="71" t="str">
        <f>IF(IF(A3管路!V34="-","-",IF('A4-2管路(初期設定)'!V34="-",A3管路!V34,A3管路!V34-'A4-2管路(初期設定)'!V34))=0,"-",IF(A3管路!V34="-","-",IF('A4-2管路(初期設定)'!V34="-",A3管路!V34,A3管路!V34-'A4-2管路(初期設定)'!V34)))</f>
        <v>-</v>
      </c>
      <c r="W34" s="54" t="str">
        <f t="shared" ref="W34:W44" si="51">IF(SUM(S34:V34)=0,"-",SUM(S34:V34))</f>
        <v>-</v>
      </c>
      <c r="X34" s="61">
        <f>IF(IF(A3管路!X34="-","-",IF('A4-2管路(初期設定)'!X34="-",A3管路!X34,A3管路!X34-'A4-2管路(初期設定)'!X34))=0,"-",IF(A3管路!X34="-","-",IF('A4-2管路(初期設定)'!X34="-",A3管路!X34,A3管路!X34-'A4-2管路(初期設定)'!X34)))</f>
        <v>661.6</v>
      </c>
      <c r="Y34" s="71" t="str">
        <f>IF(IF(A3管路!Y34="-","-",IF('A4-2管路(初期設定)'!Y34="-",A3管路!Y34,A3管路!Y34-'A4-2管路(初期設定)'!Y34))=0,"-",IF(A3管路!Y34="-","-",IF('A4-2管路(初期設定)'!Y34="-",A3管路!Y34,A3管路!Y34-'A4-2管路(初期設定)'!Y34)))</f>
        <v>-</v>
      </c>
      <c r="Z34" s="54">
        <f t="shared" ref="Z34:Z44" si="52">IF(SUM(X34:Y34)=0,"-",SUM(X34:Y34))</f>
        <v>661.6</v>
      </c>
      <c r="AA34" s="61" t="str">
        <f>IF(IF(A3管路!AA34="-","-",IF('A4-2管路(初期設定)'!AA34="-",A3管路!AA34,A3管路!AA34-'A4-2管路(初期設定)'!AA34))=0,"-",IF(A3管路!AA34="-","-",IF('A4-2管路(初期設定)'!AA34="-",A3管路!AA34,A3管路!AA34-'A4-2管路(初期設定)'!AA34)))</f>
        <v>-</v>
      </c>
      <c r="AB34" s="71" t="str">
        <f>IF(IF(A3管路!AB34="-","-",IF('A4-2管路(初期設定)'!AB34="-",A3管路!AB34,A3管路!AB34-'A4-2管路(初期設定)'!AB34))=0,"-",IF(A3管路!AB34="-","-",IF('A4-2管路(初期設定)'!AB34="-",A3管路!AB34,A3管路!AB34-'A4-2管路(初期設定)'!AB34)))</f>
        <v>-</v>
      </c>
      <c r="AC34" s="54" t="str">
        <f t="shared" ref="AC34:AC44" si="53">IF(SUM(AA34:AB34)=0,"-",SUM(AA34:AB34))</f>
        <v>-</v>
      </c>
      <c r="AD34" s="61" t="str">
        <f>IF(AND('A4-1管路(初期設定)'!$V$10="○",'A4-4,5管路(初期設定)'!$BX34="-"),"-",IF(A3管路!AD34="-",BX34,IF(BX34="-",A3管路!AD34,A3管路!AD34+BX34)))</f>
        <v>-</v>
      </c>
      <c r="AE34" s="71" t="str">
        <f>IF(IF(A3管路!AE34="-","-",IF('A4-2管路(初期設定)'!AE34="-",A3管路!AE34,A3管路!AE34-'A4-2管路(初期設定)'!AE34))=0,"-",IF(A3管路!AE34="-","-",IF('A4-2管路(初期設定)'!AE34="-",A3管路!AE34,A3管路!AE34-'A4-2管路(初期設定)'!AE34)))</f>
        <v>-</v>
      </c>
      <c r="AF34" s="54" t="str">
        <f t="shared" ref="AF34:AF44" si="54">IF(SUM(AD34:AE34)=0,"-",SUM(AD34:AE34))</f>
        <v>-</v>
      </c>
      <c r="AG34" s="61" t="str">
        <f>IF(IF(A3管路!AG34="-","-",IF('A4-2管路(初期設定)'!AG34="-",A3管路!AG34,A3管路!AG34-'A4-2管路(初期設定)'!AG34))=0,"-",IF(A3管路!AG34="-","-",IF('A4-2管路(初期設定)'!AG34="-",A3管路!AG34,A3管路!AG34-'A4-2管路(初期設定)'!AG34)))</f>
        <v>-</v>
      </c>
      <c r="AH34" s="71" t="str">
        <f>IF(IF(A3管路!AH34="-","-",IF('A4-2管路(初期設定)'!AH34="-",A3管路!AH34,A3管路!AH34-'A4-2管路(初期設定)'!AH34))=0,"-",IF(A3管路!AH34="-","-",IF('A4-2管路(初期設定)'!AH34="-",A3管路!AH34,A3管路!AH34-'A4-2管路(初期設定)'!AH34)))</f>
        <v>-</v>
      </c>
      <c r="AI34" s="54" t="str">
        <f t="shared" ref="AI34:AI44" si="55">IF(SUM(AG34:AH34)=0,"-",SUM(AG34:AH34))</f>
        <v>-</v>
      </c>
      <c r="AJ34" s="61" t="str">
        <f>IF(IF(A3管路!AJ34="-","-",IF('A4-2管路(初期設定)'!AJ34="-",A3管路!AJ34,A3管路!AJ34-'A4-2管路(初期設定)'!AJ34))=0,"-",IF(A3管路!AJ34="-","-",IF('A4-2管路(初期設定)'!AJ34="-",A3管路!AJ34,A3管路!AJ34-'A4-2管路(初期設定)'!AJ34)))</f>
        <v>-</v>
      </c>
      <c r="AK34" s="71" t="str">
        <f>IF(IF(A3管路!AK34="-","-",IF('A4-2管路(初期設定)'!AK34="-",A3管路!AK34,A3管路!AK34-'A4-2管路(初期設定)'!AK34))=0,"-",IF(A3管路!AK34="-","-",IF('A4-2管路(初期設定)'!AK34="-",A3管路!AK34,A3管路!AK34-'A4-2管路(初期設定)'!AK34)))</f>
        <v>-</v>
      </c>
      <c r="AL34" s="54" t="str">
        <f t="shared" ref="AL34:AL44" si="56">IF(SUM(AJ34:AK34)=0,"-",SUM(AJ34:AK34))</f>
        <v>-</v>
      </c>
      <c r="AM34" s="61" t="str">
        <f>IF(IF(A3管路!AM34="-","-",IF('A4-2管路(初期設定)'!AM34="-",A3管路!AM34,A3管路!AM34-'A4-2管路(初期設定)'!AM34))=0,"-",IF(A3管路!AM34="-","-",IF('A4-2管路(初期設定)'!AM34="-",A3管路!AM34,A3管路!AM34-'A4-2管路(初期設定)'!AM34)))</f>
        <v>-</v>
      </c>
      <c r="AN34" s="71" t="str">
        <f>IF(IF(A3管路!AN34="-","-",IF('A4-2管路(初期設定)'!AN34="-",A3管路!AN34,A3管路!AN34-'A4-2管路(初期設定)'!AN34))=0,"-",IF(A3管路!AN34="-","-",IF('A4-2管路(初期設定)'!AN34="-",A3管路!AN34,A3管路!AN34-'A4-2管路(初期設定)'!AN34)))</f>
        <v>-</v>
      </c>
      <c r="AO34" s="54" t="str">
        <f t="shared" ref="AO34:AO44" si="57">IF(SUM(AM34:AN34)=0,"-",SUM(AM34:AN34))</f>
        <v>-</v>
      </c>
      <c r="AP34" s="61" t="str">
        <f>IF(IF(A3管路!AP34="-","-",IF('A4-2管路(初期設定)'!AP34="-",A3管路!AP34,A3管路!AP34-'A4-2管路(初期設定)'!AP34))=0,"-",IF(A3管路!AP34="-","-",IF('A4-2管路(初期設定)'!AP34="-",A3管路!AP34,A3管路!AP34-'A4-2管路(初期設定)'!AP34)))</f>
        <v>-</v>
      </c>
      <c r="AQ34" s="71" t="str">
        <f>IF(IF(A3管路!AQ34="-","-",IF('A4-2管路(初期設定)'!AQ34="-",A3管路!AQ34,A3管路!AQ34-'A4-2管路(初期設定)'!AQ34))=0,"-",IF(A3管路!AQ34="-","-",IF('A4-2管路(初期設定)'!AQ34="-",A3管路!AQ34,A3管路!AQ34-'A4-2管路(初期設定)'!AQ34)))</f>
        <v>-</v>
      </c>
      <c r="AR34" s="63" t="str">
        <f t="shared" ref="AR34:AR44" si="58">IF(SUM(AP34:AQ34)=0,"-",SUM(AP34:AQ34))</f>
        <v>-</v>
      </c>
      <c r="AS34" s="61" t="str">
        <f>IF(IF(A3管路!AS34="-","-",IF('A4-2管路(初期設定)'!AS34="-",A3管路!AS34,A3管路!AS34-'A4-2管路(初期設定)'!AS34))=0,"-",IF(A3管路!AS34="-","-",IF('A4-2管路(初期設定)'!AS34="-",A3管路!AS34,A3管路!AS34-'A4-2管路(初期設定)'!AS34)))</f>
        <v>-</v>
      </c>
      <c r="AT34" s="71" t="str">
        <f>IF(IF(A3管路!AT34="-","-",IF('A4-2管路(初期設定)'!AT34="-",A3管路!AT34,A3管路!AT34-'A4-2管路(初期設定)'!AT34))=0,"-",IF(A3管路!AT34="-","-",IF('A4-2管路(初期設定)'!AT34="-",A3管路!AT34,A3管路!AT34-'A4-2管路(初期設定)'!AT34)))</f>
        <v>-</v>
      </c>
      <c r="AU34" s="63" t="str">
        <f t="shared" ref="AU34:AU44" si="59">IF(SUM(AS34:AT34)=0,"-",SUM(AS34:AT34))</f>
        <v>-</v>
      </c>
      <c r="AV34" s="865">
        <f t="shared" ref="AV34:AV44" si="60">IF(SUM(G34,J34,M34,P34,S34,U34,X34,AA34,AD34,AG34,AJ34,AM34,AP34,AS34)=0,"-",SUM(G34,J34,M34,P34,S34,U34,X34,AA34,AD34,AG34,AJ34,AM34,AP34,AS34))</f>
        <v>734.6</v>
      </c>
      <c r="AW34" s="866"/>
      <c r="AX34" s="867" t="str">
        <f t="shared" ref="AX34:AX44" si="61">IF(SUM(H34,K34,N34,Q34,T34,V34,Y34,AB34,AE34,AH34,AK34,AN34,AQ34,AT34)=0,"-",SUM(H34,K34,N34,Q34,T34,V34,Y34,AB34,AE34,AH34,AK34,AN34,AQ34,AT34))</f>
        <v>-</v>
      </c>
      <c r="AY34" s="866"/>
      <c r="AZ34" s="865">
        <f t="shared" ref="AZ34:AZ44" si="62">SUMIF(G$88,"①",I34)+SUMIF(J$88,"①",L34)+SUMIF(M$88,"①",O34)+SUMIF(P$88,"①",R34)+SUMIF(S$88,"①",S34)+SUMIF(S$88,"①",T34)+SUMIF(U$88,"①",U34)+SUMIF(U$88,"①",V34)+SUMIF(X$88,"①",Z34)+SUMIF(AA$88,"①",AC34)+SUMIF(AD$88,"①",AF34)+SUMIF(AG$88,"①",AI34)+SUMIF(AJ$88,"①",AL34)+SUMIF(AM$88,"①",AO34)+SUMIF(AP$88,"①",AR34)+SUMIF(AS$88,"①",AU34)</f>
        <v>73</v>
      </c>
      <c r="BA34" s="866"/>
      <c r="BB34" s="866">
        <f t="shared" ref="BB34:BB44" si="63">SUMIF(G$88,"②",I34)+SUMIF(J$88,"②",L34)+SUMIF(M$88,"②",O34)+SUMIF(P$88,"②",R34)+SUMIF(S$88,"②",S34)+SUMIF(S$88,"②",T34)+SUMIF(U$88,"②",U34)+SUMIF(U$88,"②",V34)+SUMIF(X$88,"②",Z34)+SUMIF(AA$88,"②",AC34)+SUMIF(AD$88,"②",AF34)+SUMIF(AG$88,"②",AI34)+SUMIF(AJ$88,"②",AL34)+SUMIF(AM$88,"②",AO34)+SUMIF(AP$88,"②",AR34)+SUMIF(AS$88,"②",AU34)</f>
        <v>0</v>
      </c>
      <c r="BC34" s="866"/>
      <c r="BD34" s="866">
        <f t="shared" ref="BD34:BD44" si="64">SUMIF(G$88,"③",I34)+SUMIF(J$88,"③",L34)+SUMIF(M$88,"③",O34)+SUMIF(P$88,"③",R34)+SUMIF(S$88,"③",S34)+SUMIF(S$88,"③",T34)+SUMIF(U$88,"③",U34)+SUMIF(U$88,"③",V34)+SUMIF(X$88,"③",Z34)+SUMIF(AA$88,"③",AC34)+SUMIF(AD$88,"③",AF34)+SUMIF(AG$88,"③",AI34)+SUMIF(AJ$88,"③",AL34)+SUMIF(AM$88,"③",AO34)+SUMIF(AP$88,"③",AR34)+SUMIF(AS$88,"③",AU34)</f>
        <v>661.6</v>
      </c>
      <c r="BE34" s="866"/>
      <c r="BF34" s="866">
        <f t="shared" ref="BF34:BF44" si="65">SUMIF(G$88,"④",I34)+SUMIF(J$88,"④",L34)+SUMIF(M$88,"④",O34)+SUMIF(P$88,"④",R34)+SUMIF(S$88,"④",S34)+SUMIF(S$88,"④",T34)+SUMIF(U$88,"④",U34)+SUMIF(U$88,"④",V34)+SUMIF(X$88,"④",Z34)+SUMIF(AA$88,"④",AC34)+SUMIF(AD$88,"④",AF34)+SUMIF(AG$88,"④",AI34)+SUMIF(AJ$88,"④",AL34)+SUMIF(AM$88,"④",AO34)+SUMIF(AP$88,"④",AR34)+SUMIF(AS$88,"④",AU34)</f>
        <v>0</v>
      </c>
      <c r="BG34" s="866"/>
      <c r="BH34" s="866">
        <f t="shared" ref="BH34:BH44" si="66">SUMIF(G$88,"⑤",I34)+SUMIF(J$88,"⑤",L34)+SUMIF(M$88,"⑤",O34)+SUMIF(P$88,"⑤",R34)+SUMIF(S$88,"⑤",S34)+SUMIF(S$88,"⑤",T34)+SUMIF(U$88,"⑤",U34)+SUMIF(U$88,"⑤",V34)+SUMIF(X$88,"⑤",Z34)+SUMIF(AA$88,"⑤",AC34)+SUMIF(AD$88,"⑤",AF34)+SUMIF(AG$88,"⑤",AI34)+SUMIF(AJ$88,"⑤",AL34)+SUMIF(AM$88,"⑤",AO34)+SUMIF(AP$88,"⑤",AR34)+SUMIF(AS$88,"⑤",AU34)</f>
        <v>0</v>
      </c>
      <c r="BI34" s="868"/>
      <c r="BJ34" s="865">
        <f t="shared" ref="BJ34:BJ44" si="67">SUM(AZ34:BC34)</f>
        <v>73</v>
      </c>
      <c r="BK34" s="866"/>
      <c r="BL34" s="866">
        <f t="shared" ref="BL34:BL44" si="68">SUM(BD34:BI34)</f>
        <v>661.6</v>
      </c>
      <c r="BM34" s="869"/>
      <c r="BN34" s="866">
        <f t="shared" si="22"/>
        <v>734.6</v>
      </c>
      <c r="BO34" s="869"/>
      <c r="BQ34" s="318" t="str">
        <f>IF('A4-2管路(初期設定)'!AW34="","-",'A4-2管路(初期設定)'!AW34)</f>
        <v>ダクタイル鋳鉄管(NS形継手等)</v>
      </c>
      <c r="BR34" s="317">
        <f>IF(BQ34=BR$4,IF('A4-2管路(初期設定)'!AV34="-","-",IF('A4-2管路(初期設定)'!I34="-",'A4-2管路(初期設定)'!AV34,'A4-2管路(初期設定)'!AV34-'A4-2管路(初期設定)'!I34)),"-")</f>
        <v>73</v>
      </c>
      <c r="BS34" s="317" t="str">
        <f>IF(BQ34=BS$4,IF('A4-2管路(初期設定)'!AV34="-","-",IF('A4-2管路(初期設定)'!L34="-",'A4-2管路(初期設定)'!AV34,'A4-2管路(初期設定)'!AV34-'A4-2管路(初期設定)'!L34)),"-")</f>
        <v>-</v>
      </c>
      <c r="BT34" s="317" t="str">
        <f>IF(BQ34=BT$4,IF('A4-2管路(初期設定)'!AV34="-","-",IF('A4-2管路(初期設定)'!O34="-",'A4-2管路(初期設定)'!AV34,'A4-2管路(初期設定)'!AV34-'A4-2管路(初期設定)'!O34)),"-")</f>
        <v>-</v>
      </c>
      <c r="BU34" s="317" t="str">
        <f>IF($BQ34=BU$4,IF('A4-2管路(初期設定)'!$AV34="-","-",IF('A4-2管路(初期設定)'!R34="-",'A4-2管路(初期設定)'!$AV34,'A4-2管路(初期設定)'!$AV34-'A4-2管路(初期設定)'!R34)),"-")</f>
        <v>-</v>
      </c>
      <c r="BV34" s="317" t="str">
        <f>IF($BQ34=BV$4,IF('A4-2管路(初期設定)'!$AV34="-","-",IF('A4-2管路(初期設定)'!W34="-",'A4-2管路(初期設定)'!$AV34,'A4-2管路(初期設定)'!$AV34-SUM('A4-2管路(初期設定)'!S34,'A4-2管路(初期設定)'!T34))),"-")</f>
        <v>-</v>
      </c>
      <c r="BW34" s="317" t="str">
        <f>IF($BQ34=BV$4,IF('A4-2管路(初期設定)'!$AV34="-","-",IF('A4-2管路(初期設定)'!W34="-",'A4-2管路(初期設定)'!$AV34,'A4-2管路(初期設定)'!$AV34-SUM('A4-2管路(初期設定)'!U34,'A4-2管路(初期設定)'!V34))),"-")</f>
        <v>-</v>
      </c>
      <c r="BX34" s="317" t="str">
        <f>IF($BQ34=BX$4,IF('A4-2管路(初期設定)'!$AV34="-","-",IF('A4-2管路(初期設定)'!AF34="-",'A4-2管路(初期設定)'!$AV34,'A4-2管路(初期設定)'!$AV34-'A4-2管路(初期設定)'!AF34)),"-")</f>
        <v>-</v>
      </c>
    </row>
    <row r="35" spans="2:76" ht="13.5" customHeight="1">
      <c r="B35" s="1179"/>
      <c r="C35" s="1070"/>
      <c r="D35" s="1070"/>
      <c r="E35" s="1070"/>
      <c r="F35" s="80">
        <v>500</v>
      </c>
      <c r="G35" s="62">
        <f>IF(AND('A4-1管路(初期設定)'!$F$10="○",'A4-4,5管路(初期設定)'!$BR35="-"),"-",IF(A3管路!G35="-",BR35,IF(BR35="-",A3管路!G35,A3管路!G35+BR35)))</f>
        <v>71</v>
      </c>
      <c r="H35" s="72" t="str">
        <f>IF(IF(A3管路!H35="-","-",IF('A4-2管路(初期設定)'!H35="-",A3管路!H35,A3管路!H35-'A4-2管路(初期設定)'!H35))=0,"-",IF(A3管路!H35="-","-",IF('A4-2管路(初期設定)'!H35="-",A3管路!H35,A3管路!H35-'A4-2管路(初期設定)'!H35)))</f>
        <v>-</v>
      </c>
      <c r="I35" s="57">
        <f t="shared" si="47"/>
        <v>71</v>
      </c>
      <c r="J35" s="62">
        <f>IF(AND('A4-1管路(初期設定)'!$H$10="○",'A4-4,5管路(初期設定)'!$BS35="-"),"-",IF(A3管路!J35="-",BS35,IF(BS35="-",A3管路!J35,A3管路!J35+BS35)))</f>
        <v>77.5</v>
      </c>
      <c r="K35" s="72" t="str">
        <f>IF(IF(A3管路!K35="-","-",IF('A4-2管路(初期設定)'!K35="-",A3管路!K35,A3管路!K35-'A4-2管路(初期設定)'!K35))=0,"-",IF(A3管路!K35="-","-",IF('A4-2管路(初期設定)'!K35="-",A3管路!K35,A3管路!K35-'A4-2管路(初期設定)'!K35)))</f>
        <v>-</v>
      </c>
      <c r="L35" s="57">
        <f t="shared" si="48"/>
        <v>77.5</v>
      </c>
      <c r="M35" s="62" t="str">
        <f>IF(AND('A4-1管路(初期設定)'!$J$10="○",'A4-4,5管路(初期設定)'!$BT35="-"),"-",IF(A3管路!M35="-",BT35,IF(BT35="-",A3管路!M35,A3管路!M35+BT35)))</f>
        <v>-</v>
      </c>
      <c r="N35" s="72" t="str">
        <f>IF(IF(A3管路!N35="-","-",IF('A4-2管路(初期設定)'!N35="-",A3管路!N35,A3管路!N35-'A4-2管路(初期設定)'!N35))=0,"-",IF(A3管路!N35="-","-",IF('A4-2管路(初期設定)'!N35="-",A3管路!N35,A3管路!N35-'A4-2管路(初期設定)'!N35)))</f>
        <v>-</v>
      </c>
      <c r="O35" s="57" t="str">
        <f t="shared" si="49"/>
        <v>-</v>
      </c>
      <c r="P35" s="62" t="str">
        <f>IF(AND('A4-1管路(初期設定)'!$L$10="○",'A4-4,5管路(初期設定)'!$BU35="-"),"-",IF(A3管路!P35="-",BU35,IF(BU35="-",A3管路!P35,A3管路!P35+BU35)))</f>
        <v>-</v>
      </c>
      <c r="Q35" s="72" t="str">
        <f>IF(IF(A3管路!Q35="-","-",IF('A4-2管路(初期設定)'!Q35="-",A3管路!Q35,A3管路!Q35-'A4-2管路(初期設定)'!Q35))=0,"-",IF(A3管路!Q35="-","-",IF('A4-2管路(初期設定)'!Q35="-",A3管路!Q35,A3管路!Q35-'A4-2管路(初期設定)'!Q35)))</f>
        <v>-</v>
      </c>
      <c r="R35" s="57" t="str">
        <f t="shared" si="50"/>
        <v>-</v>
      </c>
      <c r="S35" s="62" t="str">
        <f>IF(AND('A4-1管路(初期設定)'!$N$10="○",'A4-4,5管路(初期設定)'!$BV35="-"),"-",IF(A3管路!S35="-",BV35,IF(BV35="-",A3管路!S35,A3管路!S35+BV35+BW35)))</f>
        <v>-</v>
      </c>
      <c r="T35" s="102" t="str">
        <f>IF(IF(A3管路!T35="-","-",IF('A4-2管路(初期設定)'!T35="-",A3管路!T35,A3管路!T35-'A4-2管路(初期設定)'!T35))=0,"-",IF(A3管路!T35="-","-",IF('A4-2管路(初期設定)'!T35="-",A3管路!T35,A3管路!T35-'A4-2管路(初期設定)'!T35)))</f>
        <v>-</v>
      </c>
      <c r="U35" s="102" t="str">
        <f>IF(AND('A4-1管路(初期設定)'!$P$10="○",'A4-4,5管路(初期設定)'!$BW35="-"),"-",IF(A3管路!U35="-",BW35,IF(BW35="-",A3管路!U35,A3管路!U35)))</f>
        <v>-</v>
      </c>
      <c r="V35" s="72" t="str">
        <f>IF(IF(A3管路!V35="-","-",IF('A4-2管路(初期設定)'!V35="-",A3管路!V35,A3管路!V35-'A4-2管路(初期設定)'!V35))=0,"-",IF(A3管路!V35="-","-",IF('A4-2管路(初期設定)'!V35="-",A3管路!V35,A3管路!V35-'A4-2管路(初期設定)'!V35)))</f>
        <v>-</v>
      </c>
      <c r="W35" s="57" t="str">
        <f t="shared" si="51"/>
        <v>-</v>
      </c>
      <c r="X35" s="62">
        <f>IF(IF(A3管路!X35="-","-",IF('A4-2管路(初期設定)'!X35="-",A3管路!X35,A3管路!X35-'A4-2管路(初期設定)'!X35))=0,"-",IF(A3管路!X35="-","-",IF('A4-2管路(初期設定)'!X35="-",A3管路!X35,A3管路!X35-'A4-2管路(初期設定)'!X35)))</f>
        <v>642.1</v>
      </c>
      <c r="Y35" s="72" t="str">
        <f>IF(IF(A3管路!Y35="-","-",IF('A4-2管路(初期設定)'!Y35="-",A3管路!Y35,A3管路!Y35-'A4-2管路(初期設定)'!Y35))=0,"-",IF(A3管路!Y35="-","-",IF('A4-2管路(初期設定)'!Y35="-",A3管路!Y35,A3管路!Y35-'A4-2管路(初期設定)'!Y35)))</f>
        <v>-</v>
      </c>
      <c r="Z35" s="57">
        <f t="shared" si="52"/>
        <v>642.1</v>
      </c>
      <c r="AA35" s="62" t="str">
        <f>IF(IF(A3管路!AA35="-","-",IF('A4-2管路(初期設定)'!AA35="-",A3管路!AA35,A3管路!AA35-'A4-2管路(初期設定)'!AA35))=0,"-",IF(A3管路!AA35="-","-",IF('A4-2管路(初期設定)'!AA35="-",A3管路!AA35,A3管路!AA35-'A4-2管路(初期設定)'!AA35)))</f>
        <v>-</v>
      </c>
      <c r="AB35" s="72" t="str">
        <f>IF(IF(A3管路!AB35="-","-",IF('A4-2管路(初期設定)'!AB35="-",A3管路!AB35,A3管路!AB35-'A4-2管路(初期設定)'!AB35))=0,"-",IF(A3管路!AB35="-","-",IF('A4-2管路(初期設定)'!AB35="-",A3管路!AB35,A3管路!AB35-'A4-2管路(初期設定)'!AB35)))</f>
        <v>-</v>
      </c>
      <c r="AC35" s="57" t="str">
        <f t="shared" si="53"/>
        <v>-</v>
      </c>
      <c r="AD35" s="62" t="str">
        <f>IF(AND('A4-1管路(初期設定)'!$V$10="○",'A4-4,5管路(初期設定)'!$BX35="-"),"-",IF(A3管路!AD35="-",BX35,IF(BX35="-",A3管路!AD35,A3管路!AD35+BX35)))</f>
        <v>-</v>
      </c>
      <c r="AE35" s="72" t="str">
        <f>IF(IF(A3管路!AE35="-","-",IF('A4-2管路(初期設定)'!AE35="-",A3管路!AE35,A3管路!AE35-'A4-2管路(初期設定)'!AE35))=0,"-",IF(A3管路!AE35="-","-",IF('A4-2管路(初期設定)'!AE35="-",A3管路!AE35,A3管路!AE35-'A4-2管路(初期設定)'!AE35)))</f>
        <v>-</v>
      </c>
      <c r="AF35" s="57" t="str">
        <f t="shared" si="54"/>
        <v>-</v>
      </c>
      <c r="AG35" s="62" t="str">
        <f>IF(IF(A3管路!AG35="-","-",IF('A4-2管路(初期設定)'!AG35="-",A3管路!AG35,A3管路!AG35-'A4-2管路(初期設定)'!AG35))=0,"-",IF(A3管路!AG35="-","-",IF('A4-2管路(初期設定)'!AG35="-",A3管路!AG35,A3管路!AG35-'A4-2管路(初期設定)'!AG35)))</f>
        <v>-</v>
      </c>
      <c r="AH35" s="72" t="str">
        <f>IF(IF(A3管路!AH35="-","-",IF('A4-2管路(初期設定)'!AH35="-",A3管路!AH35,A3管路!AH35-'A4-2管路(初期設定)'!AH35))=0,"-",IF(A3管路!AH35="-","-",IF('A4-2管路(初期設定)'!AH35="-",A3管路!AH35,A3管路!AH35-'A4-2管路(初期設定)'!AH35)))</f>
        <v>-</v>
      </c>
      <c r="AI35" s="57" t="str">
        <f t="shared" si="55"/>
        <v>-</v>
      </c>
      <c r="AJ35" s="62" t="str">
        <f>IF(IF(A3管路!AJ35="-","-",IF('A4-2管路(初期設定)'!AJ35="-",A3管路!AJ35,A3管路!AJ35-'A4-2管路(初期設定)'!AJ35))=0,"-",IF(A3管路!AJ35="-","-",IF('A4-2管路(初期設定)'!AJ35="-",A3管路!AJ35,A3管路!AJ35-'A4-2管路(初期設定)'!AJ35)))</f>
        <v>-</v>
      </c>
      <c r="AK35" s="72" t="str">
        <f>IF(IF(A3管路!AK35="-","-",IF('A4-2管路(初期設定)'!AK35="-",A3管路!AK35,A3管路!AK35-'A4-2管路(初期設定)'!AK35))=0,"-",IF(A3管路!AK35="-","-",IF('A4-2管路(初期設定)'!AK35="-",A3管路!AK35,A3管路!AK35-'A4-2管路(初期設定)'!AK35)))</f>
        <v>-</v>
      </c>
      <c r="AL35" s="57" t="str">
        <f t="shared" si="56"/>
        <v>-</v>
      </c>
      <c r="AM35" s="62" t="str">
        <f>IF(IF(A3管路!AM35="-","-",IF('A4-2管路(初期設定)'!AM35="-",A3管路!AM35,A3管路!AM35-'A4-2管路(初期設定)'!AM35))=0,"-",IF(A3管路!AM35="-","-",IF('A4-2管路(初期設定)'!AM35="-",A3管路!AM35,A3管路!AM35-'A4-2管路(初期設定)'!AM35)))</f>
        <v>-</v>
      </c>
      <c r="AN35" s="72" t="str">
        <f>IF(IF(A3管路!AN35="-","-",IF('A4-2管路(初期設定)'!AN35="-",A3管路!AN35,A3管路!AN35-'A4-2管路(初期設定)'!AN35))=0,"-",IF(A3管路!AN35="-","-",IF('A4-2管路(初期設定)'!AN35="-",A3管路!AN35,A3管路!AN35-'A4-2管路(初期設定)'!AN35)))</f>
        <v>-</v>
      </c>
      <c r="AO35" s="57" t="str">
        <f t="shared" si="57"/>
        <v>-</v>
      </c>
      <c r="AP35" s="62" t="str">
        <f>IF(IF(A3管路!AP35="-","-",IF('A4-2管路(初期設定)'!AP35="-",A3管路!AP35,A3管路!AP35-'A4-2管路(初期設定)'!AP35))=0,"-",IF(A3管路!AP35="-","-",IF('A4-2管路(初期設定)'!AP35="-",A3管路!AP35,A3管路!AP35-'A4-2管路(初期設定)'!AP35)))</f>
        <v>-</v>
      </c>
      <c r="AQ35" s="72" t="str">
        <f>IF(IF(A3管路!AQ35="-","-",IF('A4-2管路(初期設定)'!AQ35="-",A3管路!AQ35,A3管路!AQ35-'A4-2管路(初期設定)'!AQ35))=0,"-",IF(A3管路!AQ35="-","-",IF('A4-2管路(初期設定)'!AQ35="-",A3管路!AQ35,A3管路!AQ35-'A4-2管路(初期設定)'!AQ35)))</f>
        <v>-</v>
      </c>
      <c r="AR35" s="64" t="str">
        <f t="shared" si="58"/>
        <v>-</v>
      </c>
      <c r="AS35" s="62" t="str">
        <f>IF(IF(A3管路!AS35="-","-",IF('A4-2管路(初期設定)'!AS35="-",A3管路!AS35,A3管路!AS35-'A4-2管路(初期設定)'!AS35))=0,"-",IF(A3管路!AS35="-","-",IF('A4-2管路(初期設定)'!AS35="-",A3管路!AS35,A3管路!AS35-'A4-2管路(初期設定)'!AS35)))</f>
        <v>-</v>
      </c>
      <c r="AT35" s="72" t="str">
        <f>IF(IF(A3管路!AT35="-","-",IF('A4-2管路(初期設定)'!AT35="-",A3管路!AT35,A3管路!AT35-'A4-2管路(初期設定)'!AT35))=0,"-",IF(A3管路!AT35="-","-",IF('A4-2管路(初期設定)'!AT35="-",A3管路!AT35,A3管路!AT35-'A4-2管路(初期設定)'!AT35)))</f>
        <v>-</v>
      </c>
      <c r="AU35" s="64" t="str">
        <f t="shared" si="59"/>
        <v>-</v>
      </c>
      <c r="AV35" s="832">
        <f t="shared" si="60"/>
        <v>790.6</v>
      </c>
      <c r="AW35" s="830"/>
      <c r="AX35" s="853" t="str">
        <f t="shared" si="61"/>
        <v>-</v>
      </c>
      <c r="AY35" s="830"/>
      <c r="AZ35" s="832">
        <f t="shared" si="62"/>
        <v>148.5</v>
      </c>
      <c r="BA35" s="830"/>
      <c r="BB35" s="830">
        <f t="shared" si="63"/>
        <v>0</v>
      </c>
      <c r="BC35" s="830"/>
      <c r="BD35" s="830">
        <f t="shared" si="64"/>
        <v>642.1</v>
      </c>
      <c r="BE35" s="830"/>
      <c r="BF35" s="830">
        <f t="shared" si="65"/>
        <v>0</v>
      </c>
      <c r="BG35" s="830"/>
      <c r="BH35" s="830">
        <f t="shared" si="66"/>
        <v>0</v>
      </c>
      <c r="BI35" s="831"/>
      <c r="BJ35" s="832">
        <f t="shared" si="67"/>
        <v>148.5</v>
      </c>
      <c r="BK35" s="830"/>
      <c r="BL35" s="830">
        <f t="shared" si="68"/>
        <v>642.1</v>
      </c>
      <c r="BM35" s="833"/>
      <c r="BN35" s="830">
        <f t="shared" si="22"/>
        <v>790.6</v>
      </c>
      <c r="BO35" s="833"/>
      <c r="BQ35" s="318" t="str">
        <f>IF('A4-2管路(初期設定)'!AW35="","-",'A4-2管路(初期設定)'!AW35)</f>
        <v>ダクタイル鋳鉄管(NS形継手等)</v>
      </c>
      <c r="BR35" s="317">
        <f>IF(BQ35=BR$4,IF('A4-2管路(初期設定)'!AV35="-","-",IF('A4-2管路(初期設定)'!I35="-",'A4-2管路(初期設定)'!AV35,'A4-2管路(初期設定)'!AV35-'A4-2管路(初期設定)'!I35)),"-")</f>
        <v>71</v>
      </c>
      <c r="BS35" s="317" t="str">
        <f>IF(BQ35=BS$4,IF('A4-2管路(初期設定)'!AV35="-","-",IF('A4-2管路(初期設定)'!L35="-",'A4-2管路(初期設定)'!AV35,'A4-2管路(初期設定)'!AV35-'A4-2管路(初期設定)'!L35)),"-")</f>
        <v>-</v>
      </c>
      <c r="BT35" s="317" t="str">
        <f>IF(BQ35=BT$4,IF('A4-2管路(初期設定)'!AV35="-","-",IF('A4-2管路(初期設定)'!O35="-",'A4-2管路(初期設定)'!AV35,'A4-2管路(初期設定)'!AV35-'A4-2管路(初期設定)'!O35)),"-")</f>
        <v>-</v>
      </c>
      <c r="BU35" s="317" t="str">
        <f>IF($BQ35=BU$4,IF('A4-2管路(初期設定)'!$AV35="-","-",IF('A4-2管路(初期設定)'!R35="-",'A4-2管路(初期設定)'!$AV35,'A4-2管路(初期設定)'!$AV35-'A4-2管路(初期設定)'!R35)),"-")</f>
        <v>-</v>
      </c>
      <c r="BV35" s="317" t="str">
        <f>IF($BQ35=BV$4,IF('A4-2管路(初期設定)'!$AV35="-","-",IF('A4-2管路(初期設定)'!W35="-",'A4-2管路(初期設定)'!$AV35,'A4-2管路(初期設定)'!$AV35-SUM('A4-2管路(初期設定)'!S35,'A4-2管路(初期設定)'!T35))),"-")</f>
        <v>-</v>
      </c>
      <c r="BW35" s="317" t="str">
        <f>IF($BQ35=BV$4,IF('A4-2管路(初期設定)'!$AV35="-","-",IF('A4-2管路(初期設定)'!W35="-",'A4-2管路(初期設定)'!$AV35,'A4-2管路(初期設定)'!$AV35-SUM('A4-2管路(初期設定)'!U35,'A4-2管路(初期設定)'!V35))),"-")</f>
        <v>-</v>
      </c>
      <c r="BX35" s="317" t="str">
        <f>IF($BQ35=BX$4,IF('A4-2管路(初期設定)'!$AV35="-","-",IF('A4-2管路(初期設定)'!AF35="-",'A4-2管路(初期設定)'!$AV35,'A4-2管路(初期設定)'!$AV35-'A4-2管路(初期設定)'!AF35)),"-")</f>
        <v>-</v>
      </c>
    </row>
    <row r="36" spans="2:76" ht="13.5" customHeight="1">
      <c r="B36" s="1179"/>
      <c r="C36" s="1070"/>
      <c r="D36" s="1070"/>
      <c r="E36" s="1070"/>
      <c r="F36" s="80">
        <v>450</v>
      </c>
      <c r="G36" s="62">
        <f>IF(AND('A4-1管路(初期設定)'!$F$10="○",'A4-4,5管路(初期設定)'!$BR36="-"),"-",IF(A3管路!G36="-",BR36,IF(BR36="-",A3管路!G36,A3管路!G36+BR36)))</f>
        <v>342</v>
      </c>
      <c r="H36" s="72" t="str">
        <f>IF(IF(A3管路!H36="-","-",IF('A4-2管路(初期設定)'!H36="-",A3管路!H36,A3管路!H36-'A4-2管路(初期設定)'!H36))=0,"-",IF(A3管路!H36="-","-",IF('A4-2管路(初期設定)'!H36="-",A3管路!H36,A3管路!H36-'A4-2管路(初期設定)'!H36)))</f>
        <v>-</v>
      </c>
      <c r="I36" s="57">
        <f t="shared" si="47"/>
        <v>342</v>
      </c>
      <c r="J36" s="62" t="str">
        <f>IF(AND('A4-1管路(初期設定)'!$H$10="○",'A4-4,5管路(初期設定)'!$BS36="-"),"-",IF(A3管路!J36="-",BS36,IF(BS36="-",A3管路!J36,A3管路!J36+BS36)))</f>
        <v>-</v>
      </c>
      <c r="K36" s="72" t="str">
        <f>IF(IF(A3管路!K36="-","-",IF('A4-2管路(初期設定)'!K36="-",A3管路!K36,A3管路!K36-'A4-2管路(初期設定)'!K36))=0,"-",IF(A3管路!K36="-","-",IF('A4-2管路(初期設定)'!K36="-",A3管路!K36,A3管路!K36-'A4-2管路(初期設定)'!K36)))</f>
        <v>-</v>
      </c>
      <c r="L36" s="57" t="str">
        <f t="shared" si="48"/>
        <v>-</v>
      </c>
      <c r="M36" s="62" t="str">
        <f>IF(AND('A4-1管路(初期設定)'!$J$10="○",'A4-4,5管路(初期設定)'!$BT36="-"),"-",IF(A3管路!M36="-",BT36,IF(BT36="-",A3管路!M36,A3管路!M36+BT36)))</f>
        <v>-</v>
      </c>
      <c r="N36" s="72" t="str">
        <f>IF(IF(A3管路!N36="-","-",IF('A4-2管路(初期設定)'!N36="-",A3管路!N36,A3管路!N36-'A4-2管路(初期設定)'!N36))=0,"-",IF(A3管路!N36="-","-",IF('A4-2管路(初期設定)'!N36="-",A3管路!N36,A3管路!N36-'A4-2管路(初期設定)'!N36)))</f>
        <v>-</v>
      </c>
      <c r="O36" s="57" t="str">
        <f t="shared" si="49"/>
        <v>-</v>
      </c>
      <c r="P36" s="62" t="str">
        <f>IF(AND('A4-1管路(初期設定)'!$L$10="○",'A4-4,5管路(初期設定)'!$BU36="-"),"-",IF(A3管路!P36="-",BU36,IF(BU36="-",A3管路!P36,A3管路!P36+BU36)))</f>
        <v>-</v>
      </c>
      <c r="Q36" s="72" t="str">
        <f>IF(IF(A3管路!Q36="-","-",IF('A4-2管路(初期設定)'!Q36="-",A3管路!Q36,A3管路!Q36-'A4-2管路(初期設定)'!Q36))=0,"-",IF(A3管路!Q36="-","-",IF('A4-2管路(初期設定)'!Q36="-",A3管路!Q36,A3管路!Q36-'A4-2管路(初期設定)'!Q36)))</f>
        <v>-</v>
      </c>
      <c r="R36" s="57" t="str">
        <f t="shared" si="50"/>
        <v>-</v>
      </c>
      <c r="S36" s="62" t="str">
        <f>IF(AND('A4-1管路(初期設定)'!$N$10="○",'A4-4,5管路(初期設定)'!$BV36="-"),"-",IF(A3管路!S36="-",BV36,IF(BV36="-",A3管路!S36,A3管路!S36+BV36+BW36)))</f>
        <v>-</v>
      </c>
      <c r="T36" s="102" t="str">
        <f>IF(IF(A3管路!T36="-","-",IF('A4-2管路(初期設定)'!T36="-",A3管路!T36,A3管路!T36-'A4-2管路(初期設定)'!T36))=0,"-",IF(A3管路!T36="-","-",IF('A4-2管路(初期設定)'!T36="-",A3管路!T36,A3管路!T36-'A4-2管路(初期設定)'!T36)))</f>
        <v>-</v>
      </c>
      <c r="U36" s="102" t="str">
        <f>IF(AND('A4-1管路(初期設定)'!$P$10="○",'A4-4,5管路(初期設定)'!$BW36="-"),"-",IF(A3管路!U36="-",BW36,IF(BW36="-",A3管路!U36,A3管路!U36)))</f>
        <v>-</v>
      </c>
      <c r="V36" s="72" t="str">
        <f>IF(IF(A3管路!V36="-","-",IF('A4-2管路(初期設定)'!V36="-",A3管路!V36,A3管路!V36-'A4-2管路(初期設定)'!V36))=0,"-",IF(A3管路!V36="-","-",IF('A4-2管路(初期設定)'!V36="-",A3管路!V36,A3管路!V36-'A4-2管路(初期設定)'!V36)))</f>
        <v>-</v>
      </c>
      <c r="W36" s="57" t="str">
        <f t="shared" si="51"/>
        <v>-</v>
      </c>
      <c r="X36" s="62">
        <f>IF(IF(A3管路!X36="-","-",IF('A4-2管路(初期設定)'!X36="-",A3管路!X36,A3管路!X36-'A4-2管路(初期設定)'!X36))=0,"-",IF(A3管路!X36="-","-",IF('A4-2管路(初期設定)'!X36="-",A3管路!X36,A3管路!X36-'A4-2管路(初期設定)'!X36)))</f>
        <v>3077.6</v>
      </c>
      <c r="Y36" s="72" t="str">
        <f>IF(IF(A3管路!Y36="-","-",IF('A4-2管路(初期設定)'!Y36="-",A3管路!Y36,A3管路!Y36-'A4-2管路(初期設定)'!Y36))=0,"-",IF(A3管路!Y36="-","-",IF('A4-2管路(初期設定)'!Y36="-",A3管路!Y36,A3管路!Y36-'A4-2管路(初期設定)'!Y36)))</f>
        <v>-</v>
      </c>
      <c r="Z36" s="57">
        <f t="shared" si="52"/>
        <v>3077.6</v>
      </c>
      <c r="AA36" s="62" t="str">
        <f>IF(IF(A3管路!AA36="-","-",IF('A4-2管路(初期設定)'!AA36="-",A3管路!AA36,A3管路!AA36-'A4-2管路(初期設定)'!AA36))=0,"-",IF(A3管路!AA36="-","-",IF('A4-2管路(初期設定)'!AA36="-",A3管路!AA36,A3管路!AA36-'A4-2管路(初期設定)'!AA36)))</f>
        <v>-</v>
      </c>
      <c r="AB36" s="72" t="str">
        <f>IF(IF(A3管路!AB36="-","-",IF('A4-2管路(初期設定)'!AB36="-",A3管路!AB36,A3管路!AB36-'A4-2管路(初期設定)'!AB36))=0,"-",IF(A3管路!AB36="-","-",IF('A4-2管路(初期設定)'!AB36="-",A3管路!AB36,A3管路!AB36-'A4-2管路(初期設定)'!AB36)))</f>
        <v>-</v>
      </c>
      <c r="AC36" s="57" t="str">
        <f t="shared" si="53"/>
        <v>-</v>
      </c>
      <c r="AD36" s="62" t="str">
        <f>IF(AND('A4-1管路(初期設定)'!$V$10="○",'A4-4,5管路(初期設定)'!$BX36="-"),"-",IF(A3管路!AD36="-",BX36,IF(BX36="-",A3管路!AD36,A3管路!AD36+BX36)))</f>
        <v>-</v>
      </c>
      <c r="AE36" s="72" t="str">
        <f>IF(IF(A3管路!AE36="-","-",IF('A4-2管路(初期設定)'!AE36="-",A3管路!AE36,A3管路!AE36-'A4-2管路(初期設定)'!AE36))=0,"-",IF(A3管路!AE36="-","-",IF('A4-2管路(初期設定)'!AE36="-",A3管路!AE36,A3管路!AE36-'A4-2管路(初期設定)'!AE36)))</f>
        <v>-</v>
      </c>
      <c r="AF36" s="57" t="str">
        <f t="shared" si="54"/>
        <v>-</v>
      </c>
      <c r="AG36" s="62" t="str">
        <f>IF(IF(A3管路!AG36="-","-",IF('A4-2管路(初期設定)'!AG36="-",A3管路!AG36,A3管路!AG36-'A4-2管路(初期設定)'!AG36))=0,"-",IF(A3管路!AG36="-","-",IF('A4-2管路(初期設定)'!AG36="-",A3管路!AG36,A3管路!AG36-'A4-2管路(初期設定)'!AG36)))</f>
        <v>-</v>
      </c>
      <c r="AH36" s="72" t="str">
        <f>IF(IF(A3管路!AH36="-","-",IF('A4-2管路(初期設定)'!AH36="-",A3管路!AH36,A3管路!AH36-'A4-2管路(初期設定)'!AH36))=0,"-",IF(A3管路!AH36="-","-",IF('A4-2管路(初期設定)'!AH36="-",A3管路!AH36,A3管路!AH36-'A4-2管路(初期設定)'!AH36)))</f>
        <v>-</v>
      </c>
      <c r="AI36" s="57" t="str">
        <f t="shared" si="55"/>
        <v>-</v>
      </c>
      <c r="AJ36" s="62" t="str">
        <f>IF(IF(A3管路!AJ36="-","-",IF('A4-2管路(初期設定)'!AJ36="-",A3管路!AJ36,A3管路!AJ36-'A4-2管路(初期設定)'!AJ36))=0,"-",IF(A3管路!AJ36="-","-",IF('A4-2管路(初期設定)'!AJ36="-",A3管路!AJ36,A3管路!AJ36-'A4-2管路(初期設定)'!AJ36)))</f>
        <v>-</v>
      </c>
      <c r="AK36" s="72" t="str">
        <f>IF(IF(A3管路!AK36="-","-",IF('A4-2管路(初期設定)'!AK36="-",A3管路!AK36,A3管路!AK36-'A4-2管路(初期設定)'!AK36))=0,"-",IF(A3管路!AK36="-","-",IF('A4-2管路(初期設定)'!AK36="-",A3管路!AK36,A3管路!AK36-'A4-2管路(初期設定)'!AK36)))</f>
        <v>-</v>
      </c>
      <c r="AL36" s="57" t="str">
        <f t="shared" si="56"/>
        <v>-</v>
      </c>
      <c r="AM36" s="62" t="str">
        <f>IF(IF(A3管路!AM36="-","-",IF('A4-2管路(初期設定)'!AM36="-",A3管路!AM36,A3管路!AM36-'A4-2管路(初期設定)'!AM36))=0,"-",IF(A3管路!AM36="-","-",IF('A4-2管路(初期設定)'!AM36="-",A3管路!AM36,A3管路!AM36-'A4-2管路(初期設定)'!AM36)))</f>
        <v>-</v>
      </c>
      <c r="AN36" s="72" t="str">
        <f>IF(IF(A3管路!AN36="-","-",IF('A4-2管路(初期設定)'!AN36="-",A3管路!AN36,A3管路!AN36-'A4-2管路(初期設定)'!AN36))=0,"-",IF(A3管路!AN36="-","-",IF('A4-2管路(初期設定)'!AN36="-",A3管路!AN36,A3管路!AN36-'A4-2管路(初期設定)'!AN36)))</f>
        <v>-</v>
      </c>
      <c r="AO36" s="57" t="str">
        <f t="shared" si="57"/>
        <v>-</v>
      </c>
      <c r="AP36" s="62" t="str">
        <f>IF(IF(A3管路!AP36="-","-",IF('A4-2管路(初期設定)'!AP36="-",A3管路!AP36,A3管路!AP36-'A4-2管路(初期設定)'!AP36))=0,"-",IF(A3管路!AP36="-","-",IF('A4-2管路(初期設定)'!AP36="-",A3管路!AP36,A3管路!AP36-'A4-2管路(初期設定)'!AP36)))</f>
        <v>-</v>
      </c>
      <c r="AQ36" s="72" t="str">
        <f>IF(IF(A3管路!AQ36="-","-",IF('A4-2管路(初期設定)'!AQ36="-",A3管路!AQ36,A3管路!AQ36-'A4-2管路(初期設定)'!AQ36))=0,"-",IF(A3管路!AQ36="-","-",IF('A4-2管路(初期設定)'!AQ36="-",A3管路!AQ36,A3管路!AQ36-'A4-2管路(初期設定)'!AQ36)))</f>
        <v>-</v>
      </c>
      <c r="AR36" s="64" t="str">
        <f t="shared" si="58"/>
        <v>-</v>
      </c>
      <c r="AS36" s="62" t="str">
        <f>IF(IF(A3管路!AS36="-","-",IF('A4-2管路(初期設定)'!AS36="-",A3管路!AS36,A3管路!AS36-'A4-2管路(初期設定)'!AS36))=0,"-",IF(A3管路!AS36="-","-",IF('A4-2管路(初期設定)'!AS36="-",A3管路!AS36,A3管路!AS36-'A4-2管路(初期設定)'!AS36)))</f>
        <v>-</v>
      </c>
      <c r="AT36" s="72" t="str">
        <f>IF(IF(A3管路!AT36="-","-",IF('A4-2管路(初期設定)'!AT36="-",A3管路!AT36,A3管路!AT36-'A4-2管路(初期設定)'!AT36))=0,"-",IF(A3管路!AT36="-","-",IF('A4-2管路(初期設定)'!AT36="-",A3管路!AT36,A3管路!AT36-'A4-2管路(初期設定)'!AT36)))</f>
        <v>-</v>
      </c>
      <c r="AU36" s="64" t="str">
        <f t="shared" si="59"/>
        <v>-</v>
      </c>
      <c r="AV36" s="832">
        <f t="shared" si="60"/>
        <v>3419.6</v>
      </c>
      <c r="AW36" s="830"/>
      <c r="AX36" s="853" t="str">
        <f t="shared" si="61"/>
        <v>-</v>
      </c>
      <c r="AY36" s="830"/>
      <c r="AZ36" s="832">
        <f t="shared" si="62"/>
        <v>342</v>
      </c>
      <c r="BA36" s="830"/>
      <c r="BB36" s="830">
        <f t="shared" si="63"/>
        <v>0</v>
      </c>
      <c r="BC36" s="830"/>
      <c r="BD36" s="830">
        <f t="shared" si="64"/>
        <v>3077.6</v>
      </c>
      <c r="BE36" s="830"/>
      <c r="BF36" s="830">
        <f t="shared" si="65"/>
        <v>0</v>
      </c>
      <c r="BG36" s="830"/>
      <c r="BH36" s="830">
        <f t="shared" si="66"/>
        <v>0</v>
      </c>
      <c r="BI36" s="831"/>
      <c r="BJ36" s="832">
        <f t="shared" si="67"/>
        <v>342</v>
      </c>
      <c r="BK36" s="830"/>
      <c r="BL36" s="830">
        <f t="shared" si="68"/>
        <v>3077.6</v>
      </c>
      <c r="BM36" s="833"/>
      <c r="BN36" s="830">
        <f t="shared" si="22"/>
        <v>3419.6</v>
      </c>
      <c r="BO36" s="833"/>
      <c r="BQ36" s="318" t="str">
        <f>IF('A4-2管路(初期設定)'!AW36="","-",'A4-2管路(初期設定)'!AW36)</f>
        <v>ダクタイル鋳鉄管(NS形継手等)</v>
      </c>
      <c r="BR36" s="317">
        <f>IF(BQ36=BR$4,IF('A4-2管路(初期設定)'!AV36="-","-",IF('A4-2管路(初期設定)'!I36="-",'A4-2管路(初期設定)'!AV36,'A4-2管路(初期設定)'!AV36-'A4-2管路(初期設定)'!I36)),"-")</f>
        <v>342</v>
      </c>
      <c r="BS36" s="317" t="str">
        <f>IF(BQ36=BS$4,IF('A4-2管路(初期設定)'!AV36="-","-",IF('A4-2管路(初期設定)'!L36="-",'A4-2管路(初期設定)'!AV36,'A4-2管路(初期設定)'!AV36-'A4-2管路(初期設定)'!L36)),"-")</f>
        <v>-</v>
      </c>
      <c r="BT36" s="317" t="str">
        <f>IF(BQ36=BT$4,IF('A4-2管路(初期設定)'!AV36="-","-",IF('A4-2管路(初期設定)'!O36="-",'A4-2管路(初期設定)'!AV36,'A4-2管路(初期設定)'!AV36-'A4-2管路(初期設定)'!O36)),"-")</f>
        <v>-</v>
      </c>
      <c r="BU36" s="317" t="str">
        <f>IF($BQ36=BU$4,IF('A4-2管路(初期設定)'!$AV36="-","-",IF('A4-2管路(初期設定)'!R36="-",'A4-2管路(初期設定)'!$AV36,'A4-2管路(初期設定)'!$AV36-'A4-2管路(初期設定)'!R36)),"-")</f>
        <v>-</v>
      </c>
      <c r="BV36" s="317" t="str">
        <f>IF($BQ36=BV$4,IF('A4-2管路(初期設定)'!$AV36="-","-",IF('A4-2管路(初期設定)'!W36="-",'A4-2管路(初期設定)'!$AV36,'A4-2管路(初期設定)'!$AV36-SUM('A4-2管路(初期設定)'!S36,'A4-2管路(初期設定)'!T36))),"-")</f>
        <v>-</v>
      </c>
      <c r="BW36" s="317" t="str">
        <f>IF($BQ36=BV$4,IF('A4-2管路(初期設定)'!$AV36="-","-",IF('A4-2管路(初期設定)'!W36="-",'A4-2管路(初期設定)'!$AV36,'A4-2管路(初期設定)'!$AV36-SUM('A4-2管路(初期設定)'!U36,'A4-2管路(初期設定)'!V36))),"-")</f>
        <v>-</v>
      </c>
      <c r="BX36" s="317" t="str">
        <f>IF($BQ36=BX$4,IF('A4-2管路(初期設定)'!$AV36="-","-",IF('A4-2管路(初期設定)'!AF36="-",'A4-2管路(初期設定)'!$AV36,'A4-2管路(初期設定)'!$AV36-'A4-2管路(初期設定)'!AF36)),"-")</f>
        <v>-</v>
      </c>
    </row>
    <row r="37" spans="2:76" ht="13.5" customHeight="1">
      <c r="B37" s="1179"/>
      <c r="C37" s="1070"/>
      <c r="D37" s="1070"/>
      <c r="E37" s="1070"/>
      <c r="F37" s="80">
        <v>400</v>
      </c>
      <c r="G37" s="62">
        <f>IF(AND('A4-1管路(初期設定)'!$F$10="○",'A4-4,5管路(初期設定)'!$BR37="-"),"-",IF(A3管路!G37="-",BR37,IF(BR37="-",A3管路!G37,A3管路!G37+BR37)))</f>
        <v>12</v>
      </c>
      <c r="H37" s="72" t="str">
        <f>IF(IF(A3管路!H37="-","-",IF('A4-2管路(初期設定)'!H37="-",A3管路!H37,A3管路!H37-'A4-2管路(初期設定)'!H37))=0,"-",IF(A3管路!H37="-","-",IF('A4-2管路(初期設定)'!H37="-",A3管路!H37,A3管路!H37-'A4-2管路(初期設定)'!H37)))</f>
        <v>-</v>
      </c>
      <c r="I37" s="57">
        <f t="shared" si="47"/>
        <v>12</v>
      </c>
      <c r="J37" s="62" t="str">
        <f>IF(AND('A4-1管路(初期設定)'!$H$10="○",'A4-4,5管路(初期設定)'!$BS37="-"),"-",IF(A3管路!J37="-",BS37,IF(BS37="-",A3管路!J37,A3管路!J37+BS37)))</f>
        <v>-</v>
      </c>
      <c r="K37" s="72" t="str">
        <f>IF(IF(A3管路!K37="-","-",IF('A4-2管路(初期設定)'!K37="-",A3管路!K37,A3管路!K37-'A4-2管路(初期設定)'!K37))=0,"-",IF(A3管路!K37="-","-",IF('A4-2管路(初期設定)'!K37="-",A3管路!K37,A3管路!K37-'A4-2管路(初期設定)'!K37)))</f>
        <v>-</v>
      </c>
      <c r="L37" s="57" t="str">
        <f t="shared" si="48"/>
        <v>-</v>
      </c>
      <c r="M37" s="62" t="str">
        <f>IF(AND('A4-1管路(初期設定)'!$J$10="○",'A4-4,5管路(初期設定)'!$BT37="-"),"-",IF(A3管路!M37="-",BT37,IF(BT37="-",A3管路!M37,A3管路!M37+BT37)))</f>
        <v>-</v>
      </c>
      <c r="N37" s="72" t="str">
        <f>IF(IF(A3管路!N37="-","-",IF('A4-2管路(初期設定)'!N37="-",A3管路!N37,A3管路!N37-'A4-2管路(初期設定)'!N37))=0,"-",IF(A3管路!N37="-","-",IF('A4-2管路(初期設定)'!N37="-",A3管路!N37,A3管路!N37-'A4-2管路(初期設定)'!N37)))</f>
        <v>-</v>
      </c>
      <c r="O37" s="57" t="str">
        <f t="shared" si="49"/>
        <v>-</v>
      </c>
      <c r="P37" s="62" t="str">
        <f>IF(AND('A4-1管路(初期設定)'!$L$10="○",'A4-4,5管路(初期設定)'!$BU37="-"),"-",IF(A3管路!P37="-",BU37,IF(BU37="-",A3管路!P37,A3管路!P37+BU37)))</f>
        <v>-</v>
      </c>
      <c r="Q37" s="72" t="str">
        <f>IF(IF(A3管路!Q37="-","-",IF('A4-2管路(初期設定)'!Q37="-",A3管路!Q37,A3管路!Q37-'A4-2管路(初期設定)'!Q37))=0,"-",IF(A3管路!Q37="-","-",IF('A4-2管路(初期設定)'!Q37="-",A3管路!Q37,A3管路!Q37-'A4-2管路(初期設定)'!Q37)))</f>
        <v>-</v>
      </c>
      <c r="R37" s="57" t="str">
        <f t="shared" si="50"/>
        <v>-</v>
      </c>
      <c r="S37" s="62" t="str">
        <f>IF(AND('A4-1管路(初期設定)'!$N$10="○",'A4-4,5管路(初期設定)'!$BV37="-"),"-",IF(A3管路!S37="-",BV37,IF(BV37="-",A3管路!S37,A3管路!S37+BV37+BW37)))</f>
        <v>-</v>
      </c>
      <c r="T37" s="102" t="str">
        <f>IF(IF(A3管路!T37="-","-",IF('A4-2管路(初期設定)'!T37="-",A3管路!T37,A3管路!T37-'A4-2管路(初期設定)'!T37))=0,"-",IF(A3管路!T37="-","-",IF('A4-2管路(初期設定)'!T37="-",A3管路!T37,A3管路!T37-'A4-2管路(初期設定)'!T37)))</f>
        <v>-</v>
      </c>
      <c r="U37" s="102" t="str">
        <f>IF(AND('A4-1管路(初期設定)'!$P$10="○",'A4-4,5管路(初期設定)'!$BW37="-"),"-",IF(A3管路!U37="-",BW37,IF(BW37="-",A3管路!U37,A3管路!U37)))</f>
        <v>-</v>
      </c>
      <c r="V37" s="72" t="str">
        <f>IF(IF(A3管路!V37="-","-",IF('A4-2管路(初期設定)'!V37="-",A3管路!V37,A3管路!V37-'A4-2管路(初期設定)'!V37))=0,"-",IF(A3管路!V37="-","-",IF('A4-2管路(初期設定)'!V37="-",A3管路!V37,A3管路!V37-'A4-2管路(初期設定)'!V37)))</f>
        <v>-</v>
      </c>
      <c r="W37" s="57" t="str">
        <f t="shared" si="51"/>
        <v>-</v>
      </c>
      <c r="X37" s="62">
        <f>IF(IF(A3管路!X37="-","-",IF('A4-2管路(初期設定)'!X37="-",A3管路!X37,A3管路!X37-'A4-2管路(初期設定)'!X37))=0,"-",IF(A3管路!X37="-","-",IF('A4-2管路(初期設定)'!X37="-",A3管路!X37,A3管路!X37-'A4-2管路(初期設定)'!X37)))</f>
        <v>104.80000000000001</v>
      </c>
      <c r="Y37" s="72" t="str">
        <f>IF(IF(A3管路!Y37="-","-",IF('A4-2管路(初期設定)'!Y37="-",A3管路!Y37,A3管路!Y37-'A4-2管路(初期設定)'!Y37))=0,"-",IF(A3管路!Y37="-","-",IF('A4-2管路(初期設定)'!Y37="-",A3管路!Y37,A3管路!Y37-'A4-2管路(初期設定)'!Y37)))</f>
        <v>-</v>
      </c>
      <c r="Z37" s="57">
        <f t="shared" si="52"/>
        <v>104.80000000000001</v>
      </c>
      <c r="AA37" s="62" t="str">
        <f>IF(IF(A3管路!AA37="-","-",IF('A4-2管路(初期設定)'!AA37="-",A3管路!AA37,A3管路!AA37-'A4-2管路(初期設定)'!AA37))=0,"-",IF(A3管路!AA37="-","-",IF('A4-2管路(初期設定)'!AA37="-",A3管路!AA37,A3管路!AA37-'A4-2管路(初期設定)'!AA37)))</f>
        <v>-</v>
      </c>
      <c r="AB37" s="72" t="str">
        <f>IF(IF(A3管路!AB37="-","-",IF('A4-2管路(初期設定)'!AB37="-",A3管路!AB37,A3管路!AB37-'A4-2管路(初期設定)'!AB37))=0,"-",IF(A3管路!AB37="-","-",IF('A4-2管路(初期設定)'!AB37="-",A3管路!AB37,A3管路!AB37-'A4-2管路(初期設定)'!AB37)))</f>
        <v>-</v>
      </c>
      <c r="AC37" s="57" t="str">
        <f t="shared" si="53"/>
        <v>-</v>
      </c>
      <c r="AD37" s="62" t="str">
        <f>IF(AND('A4-1管路(初期設定)'!$V$10="○",'A4-4,5管路(初期設定)'!$BX37="-"),"-",IF(A3管路!AD37="-",BX37,IF(BX37="-",A3管路!AD37,A3管路!AD37+BX37)))</f>
        <v>-</v>
      </c>
      <c r="AE37" s="72" t="str">
        <f>IF(IF(A3管路!AE37="-","-",IF('A4-2管路(初期設定)'!AE37="-",A3管路!AE37,A3管路!AE37-'A4-2管路(初期設定)'!AE37))=0,"-",IF(A3管路!AE37="-","-",IF('A4-2管路(初期設定)'!AE37="-",A3管路!AE37,A3管路!AE37-'A4-2管路(初期設定)'!AE37)))</f>
        <v>-</v>
      </c>
      <c r="AF37" s="57" t="str">
        <f t="shared" si="54"/>
        <v>-</v>
      </c>
      <c r="AG37" s="62" t="str">
        <f>IF(IF(A3管路!AG37="-","-",IF('A4-2管路(初期設定)'!AG37="-",A3管路!AG37,A3管路!AG37-'A4-2管路(初期設定)'!AG37))=0,"-",IF(A3管路!AG37="-","-",IF('A4-2管路(初期設定)'!AG37="-",A3管路!AG37,A3管路!AG37-'A4-2管路(初期設定)'!AG37)))</f>
        <v>-</v>
      </c>
      <c r="AH37" s="72" t="str">
        <f>IF(IF(A3管路!AH37="-","-",IF('A4-2管路(初期設定)'!AH37="-",A3管路!AH37,A3管路!AH37-'A4-2管路(初期設定)'!AH37))=0,"-",IF(A3管路!AH37="-","-",IF('A4-2管路(初期設定)'!AH37="-",A3管路!AH37,A3管路!AH37-'A4-2管路(初期設定)'!AH37)))</f>
        <v>-</v>
      </c>
      <c r="AI37" s="57" t="str">
        <f t="shared" si="55"/>
        <v>-</v>
      </c>
      <c r="AJ37" s="62" t="str">
        <f>IF(IF(A3管路!AJ37="-","-",IF('A4-2管路(初期設定)'!AJ37="-",A3管路!AJ37,A3管路!AJ37-'A4-2管路(初期設定)'!AJ37))=0,"-",IF(A3管路!AJ37="-","-",IF('A4-2管路(初期設定)'!AJ37="-",A3管路!AJ37,A3管路!AJ37-'A4-2管路(初期設定)'!AJ37)))</f>
        <v>-</v>
      </c>
      <c r="AK37" s="72" t="str">
        <f>IF(IF(A3管路!AK37="-","-",IF('A4-2管路(初期設定)'!AK37="-",A3管路!AK37,A3管路!AK37-'A4-2管路(初期設定)'!AK37))=0,"-",IF(A3管路!AK37="-","-",IF('A4-2管路(初期設定)'!AK37="-",A3管路!AK37,A3管路!AK37-'A4-2管路(初期設定)'!AK37)))</f>
        <v>-</v>
      </c>
      <c r="AL37" s="57" t="str">
        <f t="shared" si="56"/>
        <v>-</v>
      </c>
      <c r="AM37" s="62" t="str">
        <f>IF(IF(A3管路!AM37="-","-",IF('A4-2管路(初期設定)'!AM37="-",A3管路!AM37,A3管路!AM37-'A4-2管路(初期設定)'!AM37))=0,"-",IF(A3管路!AM37="-","-",IF('A4-2管路(初期設定)'!AM37="-",A3管路!AM37,A3管路!AM37-'A4-2管路(初期設定)'!AM37)))</f>
        <v>-</v>
      </c>
      <c r="AN37" s="72" t="str">
        <f>IF(IF(A3管路!AN37="-","-",IF('A4-2管路(初期設定)'!AN37="-",A3管路!AN37,A3管路!AN37-'A4-2管路(初期設定)'!AN37))=0,"-",IF(A3管路!AN37="-","-",IF('A4-2管路(初期設定)'!AN37="-",A3管路!AN37,A3管路!AN37-'A4-2管路(初期設定)'!AN37)))</f>
        <v>-</v>
      </c>
      <c r="AO37" s="57" t="str">
        <f t="shared" si="57"/>
        <v>-</v>
      </c>
      <c r="AP37" s="62" t="str">
        <f>IF(IF(A3管路!AP37="-","-",IF('A4-2管路(初期設定)'!AP37="-",A3管路!AP37,A3管路!AP37-'A4-2管路(初期設定)'!AP37))=0,"-",IF(A3管路!AP37="-","-",IF('A4-2管路(初期設定)'!AP37="-",A3管路!AP37,A3管路!AP37-'A4-2管路(初期設定)'!AP37)))</f>
        <v>-</v>
      </c>
      <c r="AQ37" s="72" t="str">
        <f>IF(IF(A3管路!AQ37="-","-",IF('A4-2管路(初期設定)'!AQ37="-",A3管路!AQ37,A3管路!AQ37-'A4-2管路(初期設定)'!AQ37))=0,"-",IF(A3管路!AQ37="-","-",IF('A4-2管路(初期設定)'!AQ37="-",A3管路!AQ37,A3管路!AQ37-'A4-2管路(初期設定)'!AQ37)))</f>
        <v>-</v>
      </c>
      <c r="AR37" s="64" t="str">
        <f t="shared" si="58"/>
        <v>-</v>
      </c>
      <c r="AS37" s="62" t="str">
        <f>IF(IF(A3管路!AS37="-","-",IF('A4-2管路(初期設定)'!AS37="-",A3管路!AS37,A3管路!AS37-'A4-2管路(初期設定)'!AS37))=0,"-",IF(A3管路!AS37="-","-",IF('A4-2管路(初期設定)'!AS37="-",A3管路!AS37,A3管路!AS37-'A4-2管路(初期設定)'!AS37)))</f>
        <v>-</v>
      </c>
      <c r="AT37" s="72" t="str">
        <f>IF(IF(A3管路!AT37="-","-",IF('A4-2管路(初期設定)'!AT37="-",A3管路!AT37,A3管路!AT37-'A4-2管路(初期設定)'!AT37))=0,"-",IF(A3管路!AT37="-","-",IF('A4-2管路(初期設定)'!AT37="-",A3管路!AT37,A3管路!AT37-'A4-2管路(初期設定)'!AT37)))</f>
        <v>-</v>
      </c>
      <c r="AU37" s="64" t="str">
        <f t="shared" si="59"/>
        <v>-</v>
      </c>
      <c r="AV37" s="832">
        <f t="shared" si="60"/>
        <v>116.80000000000001</v>
      </c>
      <c r="AW37" s="830"/>
      <c r="AX37" s="853" t="str">
        <f t="shared" si="61"/>
        <v>-</v>
      </c>
      <c r="AY37" s="830"/>
      <c r="AZ37" s="832">
        <f t="shared" si="62"/>
        <v>12</v>
      </c>
      <c r="BA37" s="830"/>
      <c r="BB37" s="830">
        <f t="shared" si="63"/>
        <v>0</v>
      </c>
      <c r="BC37" s="830"/>
      <c r="BD37" s="830">
        <f t="shared" si="64"/>
        <v>104.80000000000001</v>
      </c>
      <c r="BE37" s="830"/>
      <c r="BF37" s="830">
        <f t="shared" si="65"/>
        <v>0</v>
      </c>
      <c r="BG37" s="830"/>
      <c r="BH37" s="830">
        <f t="shared" si="66"/>
        <v>0</v>
      </c>
      <c r="BI37" s="831"/>
      <c r="BJ37" s="832">
        <f t="shared" si="67"/>
        <v>12</v>
      </c>
      <c r="BK37" s="830"/>
      <c r="BL37" s="830">
        <f t="shared" si="68"/>
        <v>104.80000000000001</v>
      </c>
      <c r="BM37" s="833"/>
      <c r="BN37" s="830">
        <f t="shared" si="22"/>
        <v>116.80000000000001</v>
      </c>
      <c r="BO37" s="833"/>
      <c r="BQ37" s="318" t="str">
        <f>IF('A4-2管路(初期設定)'!AW37="","-",'A4-2管路(初期設定)'!AW37)</f>
        <v>ダクタイル鋳鉄管(NS形継手等)</v>
      </c>
      <c r="BR37" s="317">
        <f>IF(BQ37=BR$4,IF('A4-2管路(初期設定)'!AV37="-","-",IF('A4-2管路(初期設定)'!I37="-",'A4-2管路(初期設定)'!AV37,'A4-2管路(初期設定)'!AV37-'A4-2管路(初期設定)'!I37)),"-")</f>
        <v>12</v>
      </c>
      <c r="BS37" s="317" t="str">
        <f>IF(BQ37=BS$4,IF('A4-2管路(初期設定)'!AV37="-","-",IF('A4-2管路(初期設定)'!L37="-",'A4-2管路(初期設定)'!AV37,'A4-2管路(初期設定)'!AV37-'A4-2管路(初期設定)'!L37)),"-")</f>
        <v>-</v>
      </c>
      <c r="BT37" s="317" t="str">
        <f>IF(BQ37=BT$4,IF('A4-2管路(初期設定)'!AV37="-","-",IF('A4-2管路(初期設定)'!O37="-",'A4-2管路(初期設定)'!AV37,'A4-2管路(初期設定)'!AV37-'A4-2管路(初期設定)'!O37)),"-")</f>
        <v>-</v>
      </c>
      <c r="BU37" s="317" t="str">
        <f>IF($BQ37=BU$4,IF('A4-2管路(初期設定)'!$AV37="-","-",IF('A4-2管路(初期設定)'!R37="-",'A4-2管路(初期設定)'!$AV37,'A4-2管路(初期設定)'!$AV37-'A4-2管路(初期設定)'!R37)),"-")</f>
        <v>-</v>
      </c>
      <c r="BV37" s="317" t="str">
        <f>IF($BQ37=BV$4,IF('A4-2管路(初期設定)'!$AV37="-","-",IF('A4-2管路(初期設定)'!W37="-",'A4-2管路(初期設定)'!$AV37,'A4-2管路(初期設定)'!$AV37-SUM('A4-2管路(初期設定)'!S37,'A4-2管路(初期設定)'!T37))),"-")</f>
        <v>-</v>
      </c>
      <c r="BW37" s="317" t="str">
        <f>IF($BQ37=BV$4,IF('A4-2管路(初期設定)'!$AV37="-","-",IF('A4-2管路(初期設定)'!W37="-",'A4-2管路(初期設定)'!$AV37,'A4-2管路(初期設定)'!$AV37-SUM('A4-2管路(初期設定)'!U37,'A4-2管路(初期設定)'!V37))),"-")</f>
        <v>-</v>
      </c>
      <c r="BX37" s="317" t="str">
        <f>IF($BQ37=BX$4,IF('A4-2管路(初期設定)'!$AV37="-","-",IF('A4-2管路(初期設定)'!AF37="-",'A4-2管路(初期設定)'!$AV37,'A4-2管路(初期設定)'!$AV37-'A4-2管路(初期設定)'!AF37)),"-")</f>
        <v>-</v>
      </c>
    </row>
    <row r="38" spans="2:76" ht="13.5" customHeight="1">
      <c r="B38" s="1179"/>
      <c r="C38" s="1070"/>
      <c r="D38" s="1070"/>
      <c r="E38" s="1070"/>
      <c r="F38" s="80">
        <v>350</v>
      </c>
      <c r="G38" s="62">
        <f>IF(AND('A4-1管路(初期設定)'!$F$10="○",'A4-4,5管路(初期設定)'!$BR38="-"),"-",IF(A3管路!G38="-",BR38,IF(BR38="-",A3管路!G38,A3管路!G38+BR38)))</f>
        <v>29</v>
      </c>
      <c r="H38" s="72" t="str">
        <f>IF(IF(A3管路!H38="-","-",IF('A4-2管路(初期設定)'!H38="-",A3管路!H38,A3管路!H38-'A4-2管路(初期設定)'!H38))=0,"-",IF(A3管路!H38="-","-",IF('A4-2管路(初期設定)'!H38="-",A3管路!H38,A3管路!H38-'A4-2管路(初期設定)'!H38)))</f>
        <v>-</v>
      </c>
      <c r="I38" s="57">
        <f t="shared" si="47"/>
        <v>29</v>
      </c>
      <c r="J38" s="62" t="str">
        <f>IF(AND('A4-1管路(初期設定)'!$H$10="○",'A4-4,5管路(初期設定)'!$BS38="-"),"-",IF(A3管路!J38="-",BS38,IF(BS38="-",A3管路!J38,A3管路!J38+BS38)))</f>
        <v>-</v>
      </c>
      <c r="K38" s="72" t="str">
        <f>IF(IF(A3管路!K38="-","-",IF('A4-2管路(初期設定)'!K38="-",A3管路!K38,A3管路!K38-'A4-2管路(初期設定)'!K38))=0,"-",IF(A3管路!K38="-","-",IF('A4-2管路(初期設定)'!K38="-",A3管路!K38,A3管路!K38-'A4-2管路(初期設定)'!K38)))</f>
        <v>-</v>
      </c>
      <c r="L38" s="57" t="str">
        <f t="shared" si="48"/>
        <v>-</v>
      </c>
      <c r="M38" s="62" t="str">
        <f>IF(AND('A4-1管路(初期設定)'!$J$10="○",'A4-4,5管路(初期設定)'!$BT38="-"),"-",IF(A3管路!M38="-",BT38,IF(BT38="-",A3管路!M38,A3管路!M38+BT38)))</f>
        <v>-</v>
      </c>
      <c r="N38" s="72" t="str">
        <f>IF(IF(A3管路!N38="-","-",IF('A4-2管路(初期設定)'!N38="-",A3管路!N38,A3管路!N38-'A4-2管路(初期設定)'!N38))=0,"-",IF(A3管路!N38="-","-",IF('A4-2管路(初期設定)'!N38="-",A3管路!N38,A3管路!N38-'A4-2管路(初期設定)'!N38)))</f>
        <v>-</v>
      </c>
      <c r="O38" s="57" t="str">
        <f t="shared" si="49"/>
        <v>-</v>
      </c>
      <c r="P38" s="62" t="str">
        <f>IF(AND('A4-1管路(初期設定)'!$L$10="○",'A4-4,5管路(初期設定)'!$BU38="-"),"-",IF(A3管路!P38="-",BU38,IF(BU38="-",A3管路!P38,A3管路!P38+BU38)))</f>
        <v>-</v>
      </c>
      <c r="Q38" s="72" t="str">
        <f>IF(IF(A3管路!Q38="-","-",IF('A4-2管路(初期設定)'!Q38="-",A3管路!Q38,A3管路!Q38-'A4-2管路(初期設定)'!Q38))=0,"-",IF(A3管路!Q38="-","-",IF('A4-2管路(初期設定)'!Q38="-",A3管路!Q38,A3管路!Q38-'A4-2管路(初期設定)'!Q38)))</f>
        <v>-</v>
      </c>
      <c r="R38" s="57" t="str">
        <f t="shared" si="50"/>
        <v>-</v>
      </c>
      <c r="S38" s="62" t="str">
        <f>IF(AND('A4-1管路(初期設定)'!$N$10="○",'A4-4,5管路(初期設定)'!$BV38="-"),"-",IF(A3管路!S38="-",BV38,IF(BV38="-",A3管路!S38,A3管路!S38+BV38+BW38)))</f>
        <v>-</v>
      </c>
      <c r="T38" s="102" t="str">
        <f>IF(IF(A3管路!T38="-","-",IF('A4-2管路(初期設定)'!T38="-",A3管路!T38,A3管路!T38-'A4-2管路(初期設定)'!T38))=0,"-",IF(A3管路!T38="-","-",IF('A4-2管路(初期設定)'!T38="-",A3管路!T38,A3管路!T38-'A4-2管路(初期設定)'!T38)))</f>
        <v>-</v>
      </c>
      <c r="U38" s="102" t="str">
        <f>IF(AND('A4-1管路(初期設定)'!$P$10="○",'A4-4,5管路(初期設定)'!$BW38="-"),"-",IF(A3管路!U38="-",BW38,IF(BW38="-",A3管路!U38,A3管路!U38)))</f>
        <v>-</v>
      </c>
      <c r="V38" s="72" t="str">
        <f>IF(IF(A3管路!V38="-","-",IF('A4-2管路(初期設定)'!V38="-",A3管路!V38,A3管路!V38-'A4-2管路(初期設定)'!V38))=0,"-",IF(A3管路!V38="-","-",IF('A4-2管路(初期設定)'!V38="-",A3管路!V38,A3管路!V38-'A4-2管路(初期設定)'!V38)))</f>
        <v>-</v>
      </c>
      <c r="W38" s="57" t="str">
        <f t="shared" si="51"/>
        <v>-</v>
      </c>
      <c r="X38" s="62">
        <f>IF(IF(A3管路!X38="-","-",IF('A4-2管路(初期設定)'!X38="-",A3管路!X38,A3管路!X38-'A4-2管路(初期設定)'!X38))=0,"-",IF(A3管路!X38="-","-",IF('A4-2管路(初期設定)'!X38="-",A3管路!X38,A3管路!X38-'A4-2管路(初期設定)'!X38)))</f>
        <v>264.39999999999998</v>
      </c>
      <c r="Y38" s="72" t="str">
        <f>IF(IF(A3管路!Y38="-","-",IF('A4-2管路(初期設定)'!Y38="-",A3管路!Y38,A3管路!Y38-'A4-2管路(初期設定)'!Y38))=0,"-",IF(A3管路!Y38="-","-",IF('A4-2管路(初期設定)'!Y38="-",A3管路!Y38,A3管路!Y38-'A4-2管路(初期設定)'!Y38)))</f>
        <v>-</v>
      </c>
      <c r="Z38" s="57">
        <f t="shared" si="52"/>
        <v>264.39999999999998</v>
      </c>
      <c r="AA38" s="62" t="str">
        <f>IF(IF(A3管路!AA38="-","-",IF('A4-2管路(初期設定)'!AA38="-",A3管路!AA38,A3管路!AA38-'A4-2管路(初期設定)'!AA38))=0,"-",IF(A3管路!AA38="-","-",IF('A4-2管路(初期設定)'!AA38="-",A3管路!AA38,A3管路!AA38-'A4-2管路(初期設定)'!AA38)))</f>
        <v>-</v>
      </c>
      <c r="AB38" s="72" t="str">
        <f>IF(IF(A3管路!AB38="-","-",IF('A4-2管路(初期設定)'!AB38="-",A3管路!AB38,A3管路!AB38-'A4-2管路(初期設定)'!AB38))=0,"-",IF(A3管路!AB38="-","-",IF('A4-2管路(初期設定)'!AB38="-",A3管路!AB38,A3管路!AB38-'A4-2管路(初期設定)'!AB38)))</f>
        <v>-</v>
      </c>
      <c r="AC38" s="57" t="str">
        <f t="shared" si="53"/>
        <v>-</v>
      </c>
      <c r="AD38" s="62" t="str">
        <f>IF(AND('A4-1管路(初期設定)'!$V$10="○",'A4-4,5管路(初期設定)'!$BX38="-"),"-",IF(A3管路!AD38="-",BX38,IF(BX38="-",A3管路!AD38,A3管路!AD38+BX38)))</f>
        <v>-</v>
      </c>
      <c r="AE38" s="72" t="str">
        <f>IF(IF(A3管路!AE38="-","-",IF('A4-2管路(初期設定)'!AE38="-",A3管路!AE38,A3管路!AE38-'A4-2管路(初期設定)'!AE38))=0,"-",IF(A3管路!AE38="-","-",IF('A4-2管路(初期設定)'!AE38="-",A3管路!AE38,A3管路!AE38-'A4-2管路(初期設定)'!AE38)))</f>
        <v>-</v>
      </c>
      <c r="AF38" s="57" t="str">
        <f t="shared" si="54"/>
        <v>-</v>
      </c>
      <c r="AG38" s="62" t="str">
        <f>IF(IF(A3管路!AG38="-","-",IF('A4-2管路(初期設定)'!AG38="-",A3管路!AG38,A3管路!AG38-'A4-2管路(初期設定)'!AG38))=0,"-",IF(A3管路!AG38="-","-",IF('A4-2管路(初期設定)'!AG38="-",A3管路!AG38,A3管路!AG38-'A4-2管路(初期設定)'!AG38)))</f>
        <v>-</v>
      </c>
      <c r="AH38" s="72" t="str">
        <f>IF(IF(A3管路!AH38="-","-",IF('A4-2管路(初期設定)'!AH38="-",A3管路!AH38,A3管路!AH38-'A4-2管路(初期設定)'!AH38))=0,"-",IF(A3管路!AH38="-","-",IF('A4-2管路(初期設定)'!AH38="-",A3管路!AH38,A3管路!AH38-'A4-2管路(初期設定)'!AH38)))</f>
        <v>-</v>
      </c>
      <c r="AI38" s="57" t="str">
        <f t="shared" si="55"/>
        <v>-</v>
      </c>
      <c r="AJ38" s="62" t="str">
        <f>IF(IF(A3管路!AJ38="-","-",IF('A4-2管路(初期設定)'!AJ38="-",A3管路!AJ38,A3管路!AJ38-'A4-2管路(初期設定)'!AJ38))=0,"-",IF(A3管路!AJ38="-","-",IF('A4-2管路(初期設定)'!AJ38="-",A3管路!AJ38,A3管路!AJ38-'A4-2管路(初期設定)'!AJ38)))</f>
        <v>-</v>
      </c>
      <c r="AK38" s="72" t="str">
        <f>IF(IF(A3管路!AK38="-","-",IF('A4-2管路(初期設定)'!AK38="-",A3管路!AK38,A3管路!AK38-'A4-2管路(初期設定)'!AK38))=0,"-",IF(A3管路!AK38="-","-",IF('A4-2管路(初期設定)'!AK38="-",A3管路!AK38,A3管路!AK38-'A4-2管路(初期設定)'!AK38)))</f>
        <v>-</v>
      </c>
      <c r="AL38" s="57" t="str">
        <f t="shared" si="56"/>
        <v>-</v>
      </c>
      <c r="AM38" s="62" t="str">
        <f>IF(IF(A3管路!AM38="-","-",IF('A4-2管路(初期設定)'!AM38="-",A3管路!AM38,A3管路!AM38-'A4-2管路(初期設定)'!AM38))=0,"-",IF(A3管路!AM38="-","-",IF('A4-2管路(初期設定)'!AM38="-",A3管路!AM38,A3管路!AM38-'A4-2管路(初期設定)'!AM38)))</f>
        <v>-</v>
      </c>
      <c r="AN38" s="72" t="str">
        <f>IF(IF(A3管路!AN38="-","-",IF('A4-2管路(初期設定)'!AN38="-",A3管路!AN38,A3管路!AN38-'A4-2管路(初期設定)'!AN38))=0,"-",IF(A3管路!AN38="-","-",IF('A4-2管路(初期設定)'!AN38="-",A3管路!AN38,A3管路!AN38-'A4-2管路(初期設定)'!AN38)))</f>
        <v>-</v>
      </c>
      <c r="AO38" s="57" t="str">
        <f t="shared" si="57"/>
        <v>-</v>
      </c>
      <c r="AP38" s="62" t="str">
        <f>IF(IF(A3管路!AP38="-","-",IF('A4-2管路(初期設定)'!AP38="-",A3管路!AP38,A3管路!AP38-'A4-2管路(初期設定)'!AP38))=0,"-",IF(A3管路!AP38="-","-",IF('A4-2管路(初期設定)'!AP38="-",A3管路!AP38,A3管路!AP38-'A4-2管路(初期設定)'!AP38)))</f>
        <v>-</v>
      </c>
      <c r="AQ38" s="72" t="str">
        <f>IF(IF(A3管路!AQ38="-","-",IF('A4-2管路(初期設定)'!AQ38="-",A3管路!AQ38,A3管路!AQ38-'A4-2管路(初期設定)'!AQ38))=0,"-",IF(A3管路!AQ38="-","-",IF('A4-2管路(初期設定)'!AQ38="-",A3管路!AQ38,A3管路!AQ38-'A4-2管路(初期設定)'!AQ38)))</f>
        <v>-</v>
      </c>
      <c r="AR38" s="64" t="str">
        <f t="shared" si="58"/>
        <v>-</v>
      </c>
      <c r="AS38" s="62" t="str">
        <f>IF(IF(A3管路!AS38="-","-",IF('A4-2管路(初期設定)'!AS38="-",A3管路!AS38,A3管路!AS38-'A4-2管路(初期設定)'!AS38))=0,"-",IF(A3管路!AS38="-","-",IF('A4-2管路(初期設定)'!AS38="-",A3管路!AS38,A3管路!AS38-'A4-2管路(初期設定)'!AS38)))</f>
        <v>-</v>
      </c>
      <c r="AT38" s="72" t="str">
        <f>IF(IF(A3管路!AT38="-","-",IF('A4-2管路(初期設定)'!AT38="-",A3管路!AT38,A3管路!AT38-'A4-2管路(初期設定)'!AT38))=0,"-",IF(A3管路!AT38="-","-",IF('A4-2管路(初期設定)'!AT38="-",A3管路!AT38,A3管路!AT38-'A4-2管路(初期設定)'!AT38)))</f>
        <v>-</v>
      </c>
      <c r="AU38" s="64" t="str">
        <f t="shared" si="59"/>
        <v>-</v>
      </c>
      <c r="AV38" s="832">
        <f t="shared" si="60"/>
        <v>293.39999999999998</v>
      </c>
      <c r="AW38" s="830"/>
      <c r="AX38" s="853" t="str">
        <f t="shared" si="61"/>
        <v>-</v>
      </c>
      <c r="AY38" s="830"/>
      <c r="AZ38" s="832">
        <f t="shared" si="62"/>
        <v>29</v>
      </c>
      <c r="BA38" s="830"/>
      <c r="BB38" s="830">
        <f t="shared" si="63"/>
        <v>0</v>
      </c>
      <c r="BC38" s="830"/>
      <c r="BD38" s="830">
        <f t="shared" si="64"/>
        <v>264.39999999999998</v>
      </c>
      <c r="BE38" s="830"/>
      <c r="BF38" s="830">
        <f t="shared" si="65"/>
        <v>0</v>
      </c>
      <c r="BG38" s="830"/>
      <c r="BH38" s="830">
        <f t="shared" si="66"/>
        <v>0</v>
      </c>
      <c r="BI38" s="831"/>
      <c r="BJ38" s="832">
        <f t="shared" si="67"/>
        <v>29</v>
      </c>
      <c r="BK38" s="830"/>
      <c r="BL38" s="830">
        <f t="shared" si="68"/>
        <v>264.39999999999998</v>
      </c>
      <c r="BM38" s="833"/>
      <c r="BN38" s="830">
        <f t="shared" si="22"/>
        <v>293.39999999999998</v>
      </c>
      <c r="BO38" s="833"/>
      <c r="BQ38" s="318" t="str">
        <f>IF('A4-2管路(初期設定)'!AW38="","-",'A4-2管路(初期設定)'!AW38)</f>
        <v>ダクタイル鋳鉄管(NS形継手等)</v>
      </c>
      <c r="BR38" s="317">
        <f>IF(BQ38=BR$4,IF('A4-2管路(初期設定)'!AV38="-","-",IF('A4-2管路(初期設定)'!I38="-",'A4-2管路(初期設定)'!AV38,'A4-2管路(初期設定)'!AV38-'A4-2管路(初期設定)'!I38)),"-")</f>
        <v>29</v>
      </c>
      <c r="BS38" s="317" t="str">
        <f>IF(BQ38=BS$4,IF('A4-2管路(初期設定)'!AV38="-","-",IF('A4-2管路(初期設定)'!L38="-",'A4-2管路(初期設定)'!AV38,'A4-2管路(初期設定)'!AV38-'A4-2管路(初期設定)'!L38)),"-")</f>
        <v>-</v>
      </c>
      <c r="BT38" s="317" t="str">
        <f>IF(BQ38=BT$4,IF('A4-2管路(初期設定)'!AV38="-","-",IF('A4-2管路(初期設定)'!O38="-",'A4-2管路(初期設定)'!AV38,'A4-2管路(初期設定)'!AV38-'A4-2管路(初期設定)'!O38)),"-")</f>
        <v>-</v>
      </c>
      <c r="BU38" s="317" t="str">
        <f>IF($BQ38=BU$4,IF('A4-2管路(初期設定)'!$AV38="-","-",IF('A4-2管路(初期設定)'!R38="-",'A4-2管路(初期設定)'!$AV38,'A4-2管路(初期設定)'!$AV38-'A4-2管路(初期設定)'!R38)),"-")</f>
        <v>-</v>
      </c>
      <c r="BV38" s="317" t="str">
        <f>IF($BQ38=BV$4,IF('A4-2管路(初期設定)'!$AV38="-","-",IF('A4-2管路(初期設定)'!W38="-",'A4-2管路(初期設定)'!$AV38,'A4-2管路(初期設定)'!$AV38-SUM('A4-2管路(初期設定)'!S38,'A4-2管路(初期設定)'!T38))),"-")</f>
        <v>-</v>
      </c>
      <c r="BW38" s="317" t="str">
        <f>IF($BQ38=BV$4,IF('A4-2管路(初期設定)'!$AV38="-","-",IF('A4-2管路(初期設定)'!W38="-",'A4-2管路(初期設定)'!$AV38,'A4-2管路(初期設定)'!$AV38-SUM('A4-2管路(初期設定)'!U38,'A4-2管路(初期設定)'!V38))),"-")</f>
        <v>-</v>
      </c>
      <c r="BX38" s="317" t="str">
        <f>IF($BQ38=BX$4,IF('A4-2管路(初期設定)'!$AV38="-","-",IF('A4-2管路(初期設定)'!AF38="-",'A4-2管路(初期設定)'!$AV38,'A4-2管路(初期設定)'!$AV38-'A4-2管路(初期設定)'!AF38)),"-")</f>
        <v>-</v>
      </c>
    </row>
    <row r="39" spans="2:76" ht="13.5" customHeight="1">
      <c r="B39" s="1179"/>
      <c r="C39" s="1070"/>
      <c r="D39" s="1070"/>
      <c r="E39" s="1070"/>
      <c r="F39" s="80">
        <v>300</v>
      </c>
      <c r="G39" s="62">
        <f>IF(AND('A4-1管路(初期設定)'!$F$10="○",'A4-4,5管路(初期設定)'!$BR39="-"),"-",IF(A3管路!G39="-",BR39,IF(BR39="-",A3管路!G39,A3管路!G39+BR39)))</f>
        <v>460.5</v>
      </c>
      <c r="H39" s="72" t="str">
        <f>IF(IF(A3管路!H39="-","-",IF('A4-2管路(初期設定)'!H39="-",A3管路!H39,A3管路!H39-'A4-2管路(初期設定)'!H39))=0,"-",IF(A3管路!H39="-","-",IF('A4-2管路(初期設定)'!H39="-",A3管路!H39,A3管路!H39-'A4-2管路(初期設定)'!H39)))</f>
        <v>-</v>
      </c>
      <c r="I39" s="57">
        <f t="shared" si="47"/>
        <v>460.5</v>
      </c>
      <c r="J39" s="62" t="str">
        <f>IF(AND('A4-1管路(初期設定)'!$H$10="○",'A4-4,5管路(初期設定)'!$BS39="-"),"-",IF(A3管路!J39="-",BS39,IF(BS39="-",A3管路!J39,A3管路!J39+BS39)))</f>
        <v>-</v>
      </c>
      <c r="K39" s="72" t="str">
        <f>IF(IF(A3管路!K39="-","-",IF('A4-2管路(初期設定)'!K39="-",A3管路!K39,A3管路!K39-'A4-2管路(初期設定)'!K39))=0,"-",IF(A3管路!K39="-","-",IF('A4-2管路(初期設定)'!K39="-",A3管路!K39,A3管路!K39-'A4-2管路(初期設定)'!K39)))</f>
        <v>-</v>
      </c>
      <c r="L39" s="57" t="str">
        <f t="shared" si="48"/>
        <v>-</v>
      </c>
      <c r="M39" s="62" t="str">
        <f>IF(AND('A4-1管路(初期設定)'!$J$10="○",'A4-4,5管路(初期設定)'!$BT39="-"),"-",IF(A3管路!M39="-",BT39,IF(BT39="-",A3管路!M39,A3管路!M39+BT39)))</f>
        <v>-</v>
      </c>
      <c r="N39" s="72" t="str">
        <f>IF(IF(A3管路!N39="-","-",IF('A4-2管路(初期設定)'!N39="-",A3管路!N39,A3管路!N39-'A4-2管路(初期設定)'!N39))=0,"-",IF(A3管路!N39="-","-",IF('A4-2管路(初期設定)'!N39="-",A3管路!N39,A3管路!N39-'A4-2管路(初期設定)'!N39)))</f>
        <v>-</v>
      </c>
      <c r="O39" s="57" t="str">
        <f t="shared" si="49"/>
        <v>-</v>
      </c>
      <c r="P39" s="62" t="str">
        <f>IF(AND('A4-1管路(初期設定)'!$L$10="○",'A4-4,5管路(初期設定)'!$BU39="-"),"-",IF(A3管路!P39="-",BU39,IF(BU39="-",A3管路!P39,A3管路!P39+BU39)))</f>
        <v>-</v>
      </c>
      <c r="Q39" s="72" t="str">
        <f>IF(IF(A3管路!Q39="-","-",IF('A4-2管路(初期設定)'!Q39="-",A3管路!Q39,A3管路!Q39-'A4-2管路(初期設定)'!Q39))=0,"-",IF(A3管路!Q39="-","-",IF('A4-2管路(初期設定)'!Q39="-",A3管路!Q39,A3管路!Q39-'A4-2管路(初期設定)'!Q39)))</f>
        <v>-</v>
      </c>
      <c r="R39" s="57" t="str">
        <f t="shared" si="50"/>
        <v>-</v>
      </c>
      <c r="S39" s="62" t="str">
        <f>IF(AND('A4-1管路(初期設定)'!$N$10="○",'A4-4,5管路(初期設定)'!$BV39="-"),"-",IF(A3管路!S39="-",BV39,IF(BV39="-",A3管路!S39,A3管路!S39+BV39+BW39)))</f>
        <v>-</v>
      </c>
      <c r="T39" s="102" t="str">
        <f>IF(IF(A3管路!T39="-","-",IF('A4-2管路(初期設定)'!T39="-",A3管路!T39,A3管路!T39-'A4-2管路(初期設定)'!T39))=0,"-",IF(A3管路!T39="-","-",IF('A4-2管路(初期設定)'!T39="-",A3管路!T39,A3管路!T39-'A4-2管路(初期設定)'!T39)))</f>
        <v>-</v>
      </c>
      <c r="U39" s="102" t="str">
        <f>IF(AND('A4-1管路(初期設定)'!$P$10="○",'A4-4,5管路(初期設定)'!$BW39="-"),"-",IF(A3管路!U39="-",BW39,IF(BW39="-",A3管路!U39,A3管路!U39)))</f>
        <v>-</v>
      </c>
      <c r="V39" s="72" t="str">
        <f>IF(IF(A3管路!V39="-","-",IF('A4-2管路(初期設定)'!V39="-",A3管路!V39,A3管路!V39-'A4-2管路(初期設定)'!V39))=0,"-",IF(A3管路!V39="-","-",IF('A4-2管路(初期設定)'!V39="-",A3管路!V39,A3管路!V39-'A4-2管路(初期設定)'!V39)))</f>
        <v>-</v>
      </c>
      <c r="W39" s="57" t="str">
        <f t="shared" si="51"/>
        <v>-</v>
      </c>
      <c r="X39" s="62">
        <f>IF(IF(A3管路!X39="-","-",IF('A4-2管路(初期設定)'!X39="-",A3管路!X39,A3管路!X39-'A4-2管路(初期設定)'!X39))=0,"-",IF(A3管路!X39="-","-",IF('A4-2管路(初期設定)'!X39="-",A3管路!X39,A3管路!X39-'A4-2管路(初期設定)'!X39)))</f>
        <v>1622.6000000000001</v>
      </c>
      <c r="Y39" s="72" t="str">
        <f>IF(IF(A3管路!Y39="-","-",IF('A4-2管路(初期設定)'!Y39="-",A3管路!Y39,A3管路!Y39-'A4-2管路(初期設定)'!Y39))=0,"-",IF(A3管路!Y39="-","-",IF('A4-2管路(初期設定)'!Y39="-",A3管路!Y39,A3管路!Y39-'A4-2管路(初期設定)'!Y39)))</f>
        <v>-</v>
      </c>
      <c r="Z39" s="57">
        <f t="shared" si="52"/>
        <v>1622.6000000000001</v>
      </c>
      <c r="AA39" s="62" t="str">
        <f>IF(IF(A3管路!AA39="-","-",IF('A4-2管路(初期設定)'!AA39="-",A3管路!AA39,A3管路!AA39-'A4-2管路(初期設定)'!AA39))=0,"-",IF(A3管路!AA39="-","-",IF('A4-2管路(初期設定)'!AA39="-",A3管路!AA39,A3管路!AA39-'A4-2管路(初期設定)'!AA39)))</f>
        <v>-</v>
      </c>
      <c r="AB39" s="72" t="str">
        <f>IF(IF(A3管路!AB39="-","-",IF('A4-2管路(初期設定)'!AB39="-",A3管路!AB39,A3管路!AB39-'A4-2管路(初期設定)'!AB39))=0,"-",IF(A3管路!AB39="-","-",IF('A4-2管路(初期設定)'!AB39="-",A3管路!AB39,A3管路!AB39-'A4-2管路(初期設定)'!AB39)))</f>
        <v>-</v>
      </c>
      <c r="AC39" s="57" t="str">
        <f t="shared" si="53"/>
        <v>-</v>
      </c>
      <c r="AD39" s="62" t="str">
        <f>IF(AND('A4-1管路(初期設定)'!$V$10="○",'A4-4,5管路(初期設定)'!$BX39="-"),"-",IF(A3管路!AD39="-",BX39,IF(BX39="-",A3管路!AD39,A3管路!AD39+BX39)))</f>
        <v>-</v>
      </c>
      <c r="AE39" s="72" t="str">
        <f>IF(IF(A3管路!AE39="-","-",IF('A4-2管路(初期設定)'!AE39="-",A3管路!AE39,A3管路!AE39-'A4-2管路(初期設定)'!AE39))=0,"-",IF(A3管路!AE39="-","-",IF('A4-2管路(初期設定)'!AE39="-",A3管路!AE39,A3管路!AE39-'A4-2管路(初期設定)'!AE39)))</f>
        <v>-</v>
      </c>
      <c r="AF39" s="57" t="str">
        <f t="shared" si="54"/>
        <v>-</v>
      </c>
      <c r="AG39" s="62" t="str">
        <f>IF(IF(A3管路!AG39="-","-",IF('A4-2管路(初期設定)'!AG39="-",A3管路!AG39,A3管路!AG39-'A4-2管路(初期設定)'!AG39))=0,"-",IF(A3管路!AG39="-","-",IF('A4-2管路(初期設定)'!AG39="-",A3管路!AG39,A3管路!AG39-'A4-2管路(初期設定)'!AG39)))</f>
        <v>-</v>
      </c>
      <c r="AH39" s="72" t="str">
        <f>IF(IF(A3管路!AH39="-","-",IF('A4-2管路(初期設定)'!AH39="-",A3管路!AH39,A3管路!AH39-'A4-2管路(初期設定)'!AH39))=0,"-",IF(A3管路!AH39="-","-",IF('A4-2管路(初期設定)'!AH39="-",A3管路!AH39,A3管路!AH39-'A4-2管路(初期設定)'!AH39)))</f>
        <v>-</v>
      </c>
      <c r="AI39" s="57" t="str">
        <f t="shared" si="55"/>
        <v>-</v>
      </c>
      <c r="AJ39" s="62" t="str">
        <f>IF(IF(A3管路!AJ39="-","-",IF('A4-2管路(初期設定)'!AJ39="-",A3管路!AJ39,A3管路!AJ39-'A4-2管路(初期設定)'!AJ39))=0,"-",IF(A3管路!AJ39="-","-",IF('A4-2管路(初期設定)'!AJ39="-",A3管路!AJ39,A3管路!AJ39-'A4-2管路(初期設定)'!AJ39)))</f>
        <v>-</v>
      </c>
      <c r="AK39" s="72" t="str">
        <f>IF(IF(A3管路!AK39="-","-",IF('A4-2管路(初期設定)'!AK39="-",A3管路!AK39,A3管路!AK39-'A4-2管路(初期設定)'!AK39))=0,"-",IF(A3管路!AK39="-","-",IF('A4-2管路(初期設定)'!AK39="-",A3管路!AK39,A3管路!AK39-'A4-2管路(初期設定)'!AK39)))</f>
        <v>-</v>
      </c>
      <c r="AL39" s="57" t="str">
        <f t="shared" si="56"/>
        <v>-</v>
      </c>
      <c r="AM39" s="62" t="str">
        <f>IF(IF(A3管路!AM39="-","-",IF('A4-2管路(初期設定)'!AM39="-",A3管路!AM39,A3管路!AM39-'A4-2管路(初期設定)'!AM39))=0,"-",IF(A3管路!AM39="-","-",IF('A4-2管路(初期設定)'!AM39="-",A3管路!AM39,A3管路!AM39-'A4-2管路(初期設定)'!AM39)))</f>
        <v>-</v>
      </c>
      <c r="AN39" s="72" t="str">
        <f>IF(IF(A3管路!AN39="-","-",IF('A4-2管路(初期設定)'!AN39="-",A3管路!AN39,A3管路!AN39-'A4-2管路(初期設定)'!AN39))=0,"-",IF(A3管路!AN39="-","-",IF('A4-2管路(初期設定)'!AN39="-",A3管路!AN39,A3管路!AN39-'A4-2管路(初期設定)'!AN39)))</f>
        <v>-</v>
      </c>
      <c r="AO39" s="57" t="str">
        <f t="shared" si="57"/>
        <v>-</v>
      </c>
      <c r="AP39" s="62" t="str">
        <f>IF(IF(A3管路!AP39="-","-",IF('A4-2管路(初期設定)'!AP39="-",A3管路!AP39,A3管路!AP39-'A4-2管路(初期設定)'!AP39))=0,"-",IF(A3管路!AP39="-","-",IF('A4-2管路(初期設定)'!AP39="-",A3管路!AP39,A3管路!AP39-'A4-2管路(初期設定)'!AP39)))</f>
        <v>-</v>
      </c>
      <c r="AQ39" s="72" t="str">
        <f>IF(IF(A3管路!AQ39="-","-",IF('A4-2管路(初期設定)'!AQ39="-",A3管路!AQ39,A3管路!AQ39-'A4-2管路(初期設定)'!AQ39))=0,"-",IF(A3管路!AQ39="-","-",IF('A4-2管路(初期設定)'!AQ39="-",A3管路!AQ39,A3管路!AQ39-'A4-2管路(初期設定)'!AQ39)))</f>
        <v>-</v>
      </c>
      <c r="AR39" s="64" t="str">
        <f t="shared" si="58"/>
        <v>-</v>
      </c>
      <c r="AS39" s="62" t="str">
        <f>IF(IF(A3管路!AS39="-","-",IF('A4-2管路(初期設定)'!AS39="-",A3管路!AS39,A3管路!AS39-'A4-2管路(初期設定)'!AS39))=0,"-",IF(A3管路!AS39="-","-",IF('A4-2管路(初期設定)'!AS39="-",A3管路!AS39,A3管路!AS39-'A4-2管路(初期設定)'!AS39)))</f>
        <v>-</v>
      </c>
      <c r="AT39" s="72" t="str">
        <f>IF(IF(A3管路!AT39="-","-",IF('A4-2管路(初期設定)'!AT39="-",A3管路!AT39,A3管路!AT39-'A4-2管路(初期設定)'!AT39))=0,"-",IF(A3管路!AT39="-","-",IF('A4-2管路(初期設定)'!AT39="-",A3管路!AT39,A3管路!AT39-'A4-2管路(初期設定)'!AT39)))</f>
        <v>-</v>
      </c>
      <c r="AU39" s="64" t="str">
        <f t="shared" si="59"/>
        <v>-</v>
      </c>
      <c r="AV39" s="832">
        <f t="shared" si="60"/>
        <v>2083.1000000000004</v>
      </c>
      <c r="AW39" s="830"/>
      <c r="AX39" s="853" t="str">
        <f t="shared" si="61"/>
        <v>-</v>
      </c>
      <c r="AY39" s="830"/>
      <c r="AZ39" s="832">
        <f t="shared" si="62"/>
        <v>460.5</v>
      </c>
      <c r="BA39" s="830"/>
      <c r="BB39" s="830">
        <f t="shared" si="63"/>
        <v>0</v>
      </c>
      <c r="BC39" s="830"/>
      <c r="BD39" s="830">
        <f t="shared" si="64"/>
        <v>1622.6000000000001</v>
      </c>
      <c r="BE39" s="830"/>
      <c r="BF39" s="830">
        <f t="shared" si="65"/>
        <v>0</v>
      </c>
      <c r="BG39" s="830"/>
      <c r="BH39" s="830">
        <f t="shared" si="66"/>
        <v>0</v>
      </c>
      <c r="BI39" s="831"/>
      <c r="BJ39" s="832">
        <f t="shared" si="67"/>
        <v>460.5</v>
      </c>
      <c r="BK39" s="830"/>
      <c r="BL39" s="830">
        <f t="shared" si="68"/>
        <v>1622.6000000000001</v>
      </c>
      <c r="BM39" s="833"/>
      <c r="BN39" s="830">
        <f t="shared" si="22"/>
        <v>2083.1000000000004</v>
      </c>
      <c r="BO39" s="833"/>
      <c r="BQ39" s="318" t="str">
        <f>IF('A4-2管路(初期設定)'!AW39="","-",'A4-2管路(初期設定)'!AW39)</f>
        <v>ダクタイル鋳鉄管(NS形継手等)</v>
      </c>
      <c r="BR39" s="317">
        <f>IF(BQ39=BR$4,IF('A4-2管路(初期設定)'!AV39="-","-",IF('A4-2管路(初期設定)'!I39="-",'A4-2管路(初期設定)'!AV39,'A4-2管路(初期設定)'!AV39-'A4-2管路(初期設定)'!I39)),"-")</f>
        <v>180</v>
      </c>
      <c r="BS39" s="317" t="str">
        <f>IF(BQ39=BS$4,IF('A4-2管路(初期設定)'!AV39="-","-",IF('A4-2管路(初期設定)'!L39="-",'A4-2管路(初期設定)'!AV39,'A4-2管路(初期設定)'!AV39-'A4-2管路(初期設定)'!L39)),"-")</f>
        <v>-</v>
      </c>
      <c r="BT39" s="317" t="str">
        <f>IF(BQ39=BT$4,IF('A4-2管路(初期設定)'!AV39="-","-",IF('A4-2管路(初期設定)'!O39="-",'A4-2管路(初期設定)'!AV39,'A4-2管路(初期設定)'!AV39-'A4-2管路(初期設定)'!O39)),"-")</f>
        <v>-</v>
      </c>
      <c r="BU39" s="317" t="str">
        <f>IF($BQ39=BU$4,IF('A4-2管路(初期設定)'!$AV39="-","-",IF('A4-2管路(初期設定)'!R39="-",'A4-2管路(初期設定)'!$AV39,'A4-2管路(初期設定)'!$AV39-'A4-2管路(初期設定)'!R39)),"-")</f>
        <v>-</v>
      </c>
      <c r="BV39" s="317" t="str">
        <f>IF($BQ39=BV$4,IF('A4-2管路(初期設定)'!$AV39="-","-",IF('A4-2管路(初期設定)'!W39="-",'A4-2管路(初期設定)'!$AV39,'A4-2管路(初期設定)'!$AV39-SUM('A4-2管路(初期設定)'!S39,'A4-2管路(初期設定)'!T39))),"-")</f>
        <v>-</v>
      </c>
      <c r="BW39" s="317" t="str">
        <f>IF($BQ39=BV$4,IF('A4-2管路(初期設定)'!$AV39="-","-",IF('A4-2管路(初期設定)'!W39="-",'A4-2管路(初期設定)'!$AV39,'A4-2管路(初期設定)'!$AV39-SUM('A4-2管路(初期設定)'!U39,'A4-2管路(初期設定)'!V39))),"-")</f>
        <v>-</v>
      </c>
      <c r="BX39" s="317" t="str">
        <f>IF($BQ39=BX$4,IF('A4-2管路(初期設定)'!$AV39="-","-",IF('A4-2管路(初期設定)'!AF39="-",'A4-2管路(初期設定)'!$AV39,'A4-2管路(初期設定)'!$AV39-'A4-2管路(初期設定)'!AF39)),"-")</f>
        <v>-</v>
      </c>
    </row>
    <row r="40" spans="2:76" ht="13.5" customHeight="1">
      <c r="B40" s="1179"/>
      <c r="C40" s="1070"/>
      <c r="D40" s="1070"/>
      <c r="E40" s="1070"/>
      <c r="F40" s="80">
        <v>250</v>
      </c>
      <c r="G40" s="62">
        <f>IF(AND('A4-1管路(初期設定)'!$F$10="○",'A4-4,5管路(初期設定)'!$BR40="-"),"-",IF(A3管路!G40="-",BR40,IF(BR40="-",A3管路!G40,A3管路!G40+BR40)))</f>
        <v>2318.3000000000002</v>
      </c>
      <c r="H40" s="72" t="str">
        <f>IF(IF(A3管路!H40="-","-",IF('A4-2管路(初期設定)'!H40="-",A3管路!H40,A3管路!H40-'A4-2管路(初期設定)'!H40))=0,"-",IF(A3管路!H40="-","-",IF('A4-2管路(初期設定)'!H40="-",A3管路!H40,A3管路!H40-'A4-2管路(初期設定)'!H40)))</f>
        <v>-</v>
      </c>
      <c r="I40" s="57">
        <f t="shared" si="47"/>
        <v>2318.3000000000002</v>
      </c>
      <c r="J40" s="62" t="str">
        <f>IF(AND('A4-1管路(初期設定)'!$H$10="○",'A4-4,5管路(初期設定)'!$BS40="-"),"-",IF(A3管路!J40="-",BS40,IF(BS40="-",A3管路!J40,A3管路!J40+BS40)))</f>
        <v>-</v>
      </c>
      <c r="K40" s="72" t="str">
        <f>IF(IF(A3管路!K40="-","-",IF('A4-2管路(初期設定)'!K40="-",A3管路!K40,A3管路!K40-'A4-2管路(初期設定)'!K40))=0,"-",IF(A3管路!K40="-","-",IF('A4-2管路(初期設定)'!K40="-",A3管路!K40,A3管路!K40-'A4-2管路(初期設定)'!K40)))</f>
        <v>-</v>
      </c>
      <c r="L40" s="57" t="str">
        <f t="shared" si="48"/>
        <v>-</v>
      </c>
      <c r="M40" s="62" t="str">
        <f>IF(AND('A4-1管路(初期設定)'!$J$10="○",'A4-4,5管路(初期設定)'!$BT40="-"),"-",IF(A3管路!M40="-",BT40,IF(BT40="-",A3管路!M40,A3管路!M40+BT40)))</f>
        <v>-</v>
      </c>
      <c r="N40" s="72" t="str">
        <f>IF(IF(A3管路!N40="-","-",IF('A4-2管路(初期設定)'!N40="-",A3管路!N40,A3管路!N40-'A4-2管路(初期設定)'!N40))=0,"-",IF(A3管路!N40="-","-",IF('A4-2管路(初期設定)'!N40="-",A3管路!N40,A3管路!N40-'A4-2管路(初期設定)'!N40)))</f>
        <v>-</v>
      </c>
      <c r="O40" s="57" t="str">
        <f t="shared" si="49"/>
        <v>-</v>
      </c>
      <c r="P40" s="62" t="str">
        <f>IF(AND('A4-1管路(初期設定)'!$L$10="○",'A4-4,5管路(初期設定)'!$BU40="-"),"-",IF(A3管路!P40="-",BU40,IF(BU40="-",A3管路!P40,A3管路!P40+BU40)))</f>
        <v>-</v>
      </c>
      <c r="Q40" s="72" t="str">
        <f>IF(IF(A3管路!Q40="-","-",IF('A4-2管路(初期設定)'!Q40="-",A3管路!Q40,A3管路!Q40-'A4-2管路(初期設定)'!Q40))=0,"-",IF(A3管路!Q40="-","-",IF('A4-2管路(初期設定)'!Q40="-",A3管路!Q40,A3管路!Q40-'A4-2管路(初期設定)'!Q40)))</f>
        <v>-</v>
      </c>
      <c r="R40" s="57" t="str">
        <f t="shared" si="50"/>
        <v>-</v>
      </c>
      <c r="S40" s="62">
        <f>IF(AND('A4-1管路(初期設定)'!$N$10="○",'A4-4,5管路(初期設定)'!$BV40="-"),"-",IF(A3管路!S40="-",BV40,IF(BV40="-",A3管路!S40,A3管路!S40+BV40+BW40)))</f>
        <v>144.30000000000007</v>
      </c>
      <c r="T40" s="102" t="str">
        <f>IF(IF(A3管路!T40="-","-",IF('A4-2管路(初期設定)'!T40="-",A3管路!T40,A3管路!T40-'A4-2管路(初期設定)'!T40))=0,"-",IF(A3管路!T40="-","-",IF('A4-2管路(初期設定)'!T40="-",A3管路!T40,A3管路!T40-'A4-2管路(初期設定)'!T40)))</f>
        <v>-</v>
      </c>
      <c r="U40" s="102">
        <f>IF(AND('A4-1管路(初期設定)'!$P$10="○",'A4-4,5管路(初期設定)'!$BW40="-"),"-",IF(A3管路!U40="-",BW40,IF(BW40="-",A3管路!U40,A3管路!U40)))</f>
        <v>602</v>
      </c>
      <c r="V40" s="72" t="str">
        <f>IF(IF(A3管路!V40="-","-",IF('A4-2管路(初期設定)'!V40="-",A3管路!V40,A3管路!V40-'A4-2管路(初期設定)'!V40))=0,"-",IF(A3管路!V40="-","-",IF('A4-2管路(初期設定)'!V40="-",A3管路!V40,A3管路!V40-'A4-2管路(初期設定)'!V40)))</f>
        <v>-</v>
      </c>
      <c r="W40" s="57">
        <f t="shared" si="51"/>
        <v>746.30000000000007</v>
      </c>
      <c r="X40" s="62">
        <f>IF(IF(A3管路!X40="-","-",IF('A4-2管路(初期設定)'!X40="-",A3管路!X40,A3管路!X40-'A4-2管路(初期設定)'!X40))=0,"-",IF(A3管路!X40="-","-",IF('A4-2管路(初期設定)'!X40="-",A3管路!X40,A3管路!X40-'A4-2管路(初期設定)'!X40)))</f>
        <v>4417.2000000000016</v>
      </c>
      <c r="Y40" s="72" t="str">
        <f>IF(IF(A3管路!Y40="-","-",IF('A4-2管路(初期設定)'!Y40="-",A3管路!Y40,A3管路!Y40-'A4-2管路(初期設定)'!Y40))=0,"-",IF(A3管路!Y40="-","-",IF('A4-2管路(初期設定)'!Y40="-",A3管路!Y40,A3管路!Y40-'A4-2管路(初期設定)'!Y40)))</f>
        <v>-</v>
      </c>
      <c r="Z40" s="57">
        <f t="shared" si="52"/>
        <v>4417.2000000000016</v>
      </c>
      <c r="AA40" s="62" t="str">
        <f>IF(IF(A3管路!AA40="-","-",IF('A4-2管路(初期設定)'!AA40="-",A3管路!AA40,A3管路!AA40-'A4-2管路(初期設定)'!AA40))=0,"-",IF(A3管路!AA40="-","-",IF('A4-2管路(初期設定)'!AA40="-",A3管路!AA40,A3管路!AA40-'A4-2管路(初期設定)'!AA40)))</f>
        <v>-</v>
      </c>
      <c r="AB40" s="72" t="str">
        <f>IF(IF(A3管路!AB40="-","-",IF('A4-2管路(初期設定)'!AB40="-",A3管路!AB40,A3管路!AB40-'A4-2管路(初期設定)'!AB40))=0,"-",IF(A3管路!AB40="-","-",IF('A4-2管路(初期設定)'!AB40="-",A3管路!AB40,A3管路!AB40-'A4-2管路(初期設定)'!AB40)))</f>
        <v>-</v>
      </c>
      <c r="AC40" s="57" t="str">
        <f t="shared" si="53"/>
        <v>-</v>
      </c>
      <c r="AD40" s="62" t="str">
        <f>IF(AND('A4-1管路(初期設定)'!$V$10="○",'A4-4,5管路(初期設定)'!$BX40="-"),"-",IF(A3管路!AD40="-",BX40,IF(BX40="-",A3管路!AD40,A3管路!AD40+BX40)))</f>
        <v>-</v>
      </c>
      <c r="AE40" s="72" t="str">
        <f>IF(IF(A3管路!AE40="-","-",IF('A4-2管路(初期設定)'!AE40="-",A3管路!AE40,A3管路!AE40-'A4-2管路(初期設定)'!AE40))=0,"-",IF(A3管路!AE40="-","-",IF('A4-2管路(初期設定)'!AE40="-",A3管路!AE40,A3管路!AE40-'A4-2管路(初期設定)'!AE40)))</f>
        <v>-</v>
      </c>
      <c r="AF40" s="57" t="str">
        <f t="shared" si="54"/>
        <v>-</v>
      </c>
      <c r="AG40" s="62" t="str">
        <f>IF(IF(A3管路!AG40="-","-",IF('A4-2管路(初期設定)'!AG40="-",A3管路!AG40,A3管路!AG40-'A4-2管路(初期設定)'!AG40))=0,"-",IF(A3管路!AG40="-","-",IF('A4-2管路(初期設定)'!AG40="-",A3管路!AG40,A3管路!AG40-'A4-2管路(初期設定)'!AG40)))</f>
        <v>-</v>
      </c>
      <c r="AH40" s="72" t="str">
        <f>IF(IF(A3管路!AH40="-","-",IF('A4-2管路(初期設定)'!AH40="-",A3管路!AH40,A3管路!AH40-'A4-2管路(初期設定)'!AH40))=0,"-",IF(A3管路!AH40="-","-",IF('A4-2管路(初期設定)'!AH40="-",A3管路!AH40,A3管路!AH40-'A4-2管路(初期設定)'!AH40)))</f>
        <v>-</v>
      </c>
      <c r="AI40" s="57" t="str">
        <f t="shared" si="55"/>
        <v>-</v>
      </c>
      <c r="AJ40" s="62" t="str">
        <f>IF(IF(A3管路!AJ40="-","-",IF('A4-2管路(初期設定)'!AJ40="-",A3管路!AJ40,A3管路!AJ40-'A4-2管路(初期設定)'!AJ40))=0,"-",IF(A3管路!AJ40="-","-",IF('A4-2管路(初期設定)'!AJ40="-",A3管路!AJ40,A3管路!AJ40-'A4-2管路(初期設定)'!AJ40)))</f>
        <v>-</v>
      </c>
      <c r="AK40" s="72" t="str">
        <f>IF(IF(A3管路!AK40="-","-",IF('A4-2管路(初期設定)'!AK40="-",A3管路!AK40,A3管路!AK40-'A4-2管路(初期設定)'!AK40))=0,"-",IF(A3管路!AK40="-","-",IF('A4-2管路(初期設定)'!AK40="-",A3管路!AK40,A3管路!AK40-'A4-2管路(初期設定)'!AK40)))</f>
        <v>-</v>
      </c>
      <c r="AL40" s="57" t="str">
        <f t="shared" si="56"/>
        <v>-</v>
      </c>
      <c r="AM40" s="62" t="str">
        <f>IF(IF(A3管路!AM40="-","-",IF('A4-2管路(初期設定)'!AM40="-",A3管路!AM40,A3管路!AM40-'A4-2管路(初期設定)'!AM40))=0,"-",IF(A3管路!AM40="-","-",IF('A4-2管路(初期設定)'!AM40="-",A3管路!AM40,A3管路!AM40-'A4-2管路(初期設定)'!AM40)))</f>
        <v>-</v>
      </c>
      <c r="AN40" s="72" t="str">
        <f>IF(IF(A3管路!AN40="-","-",IF('A4-2管路(初期設定)'!AN40="-",A3管路!AN40,A3管路!AN40-'A4-2管路(初期設定)'!AN40))=0,"-",IF(A3管路!AN40="-","-",IF('A4-2管路(初期設定)'!AN40="-",A3管路!AN40,A3管路!AN40-'A4-2管路(初期設定)'!AN40)))</f>
        <v>-</v>
      </c>
      <c r="AO40" s="57" t="str">
        <f t="shared" si="57"/>
        <v>-</v>
      </c>
      <c r="AP40" s="62" t="str">
        <f>IF(IF(A3管路!AP40="-","-",IF('A4-2管路(初期設定)'!AP40="-",A3管路!AP40,A3管路!AP40-'A4-2管路(初期設定)'!AP40))=0,"-",IF(A3管路!AP40="-","-",IF('A4-2管路(初期設定)'!AP40="-",A3管路!AP40,A3管路!AP40-'A4-2管路(初期設定)'!AP40)))</f>
        <v>-</v>
      </c>
      <c r="AQ40" s="72" t="str">
        <f>IF(IF(A3管路!AQ40="-","-",IF('A4-2管路(初期設定)'!AQ40="-",A3管路!AQ40,A3管路!AQ40-'A4-2管路(初期設定)'!AQ40))=0,"-",IF(A3管路!AQ40="-","-",IF('A4-2管路(初期設定)'!AQ40="-",A3管路!AQ40,A3管路!AQ40-'A4-2管路(初期設定)'!AQ40)))</f>
        <v>-</v>
      </c>
      <c r="AR40" s="64" t="str">
        <f t="shared" si="58"/>
        <v>-</v>
      </c>
      <c r="AS40" s="62" t="str">
        <f>IF(IF(A3管路!AS40="-","-",IF('A4-2管路(初期設定)'!AS40="-",A3管路!AS40,A3管路!AS40-'A4-2管路(初期設定)'!AS40))=0,"-",IF(A3管路!AS40="-","-",IF('A4-2管路(初期設定)'!AS40="-",A3管路!AS40,A3管路!AS40-'A4-2管路(初期設定)'!AS40)))</f>
        <v>-</v>
      </c>
      <c r="AT40" s="72" t="str">
        <f>IF(IF(A3管路!AT40="-","-",IF('A4-2管路(初期設定)'!AT40="-",A3管路!AT40,A3管路!AT40-'A4-2管路(初期設定)'!AT40))=0,"-",IF(A3管路!AT40="-","-",IF('A4-2管路(初期設定)'!AT40="-",A3管路!AT40,A3管路!AT40-'A4-2管路(初期設定)'!AT40)))</f>
        <v>-</v>
      </c>
      <c r="AU40" s="64" t="str">
        <f t="shared" si="59"/>
        <v>-</v>
      </c>
      <c r="AV40" s="832">
        <f t="shared" si="60"/>
        <v>7481.800000000002</v>
      </c>
      <c r="AW40" s="830"/>
      <c r="AX40" s="853" t="str">
        <f t="shared" si="61"/>
        <v>-</v>
      </c>
      <c r="AY40" s="830"/>
      <c r="AZ40" s="832">
        <f t="shared" si="62"/>
        <v>2318.3000000000002</v>
      </c>
      <c r="BA40" s="830"/>
      <c r="BB40" s="830">
        <f t="shared" si="63"/>
        <v>144.30000000000007</v>
      </c>
      <c r="BC40" s="830"/>
      <c r="BD40" s="830">
        <f t="shared" si="64"/>
        <v>5019.2000000000016</v>
      </c>
      <c r="BE40" s="830"/>
      <c r="BF40" s="830">
        <f t="shared" si="65"/>
        <v>0</v>
      </c>
      <c r="BG40" s="830"/>
      <c r="BH40" s="830">
        <f t="shared" si="66"/>
        <v>0</v>
      </c>
      <c r="BI40" s="831"/>
      <c r="BJ40" s="832">
        <f t="shared" si="67"/>
        <v>2462.6000000000004</v>
      </c>
      <c r="BK40" s="830"/>
      <c r="BL40" s="830">
        <f t="shared" si="68"/>
        <v>5019.2000000000016</v>
      </c>
      <c r="BM40" s="833"/>
      <c r="BN40" s="830">
        <f t="shared" si="22"/>
        <v>7481.800000000002</v>
      </c>
      <c r="BO40" s="833"/>
      <c r="BQ40" s="318" t="str">
        <f>IF('A4-2管路(初期設定)'!AW40="","-",'A4-2管路(初期設定)'!AW40)</f>
        <v>ダクタイル鋳鉄管(NS形継手等)</v>
      </c>
      <c r="BR40" s="317">
        <f>IF(BQ40=BR$4,IF('A4-2管路(初期設定)'!AV40="-","-",IF('A4-2管路(初期設定)'!I40="-",'A4-2管路(初期設定)'!AV40,'A4-2管路(初期設定)'!AV40-'A4-2管路(初期設定)'!I40)),"-")</f>
        <v>1230.3000000000002</v>
      </c>
      <c r="BS40" s="317" t="str">
        <f>IF(BQ40=BS$4,IF('A4-2管路(初期設定)'!AV40="-","-",IF('A4-2管路(初期設定)'!L40="-",'A4-2管路(初期設定)'!AV40,'A4-2管路(初期設定)'!AV40-'A4-2管路(初期設定)'!L40)),"-")</f>
        <v>-</v>
      </c>
      <c r="BT40" s="317" t="str">
        <f>IF(BQ40=BT$4,IF('A4-2管路(初期設定)'!AV40="-","-",IF('A4-2管路(初期設定)'!O40="-",'A4-2管路(初期設定)'!AV40,'A4-2管路(初期設定)'!AV40-'A4-2管路(初期設定)'!O40)),"-")</f>
        <v>-</v>
      </c>
      <c r="BU40" s="317" t="str">
        <f>IF($BQ40=BU$4,IF('A4-2管路(初期設定)'!$AV40="-","-",IF('A4-2管路(初期設定)'!R40="-",'A4-2管路(初期設定)'!$AV40,'A4-2管路(初期設定)'!$AV40-'A4-2管路(初期設定)'!R40)),"-")</f>
        <v>-</v>
      </c>
      <c r="BV40" s="317" t="str">
        <f>IF($BQ40=BV$4,IF('A4-2管路(初期設定)'!$AV40="-","-",IF('A4-2管路(初期設定)'!W40="-",'A4-2管路(初期設定)'!$AV40,'A4-2管路(初期設定)'!$AV40-SUM('A4-2管路(初期設定)'!S40,'A4-2管路(初期設定)'!T40))),"-")</f>
        <v>-</v>
      </c>
      <c r="BW40" s="317" t="str">
        <f>IF($BQ40=BV$4,IF('A4-2管路(初期設定)'!$AV40="-","-",IF('A4-2管路(初期設定)'!W40="-",'A4-2管路(初期設定)'!$AV40,'A4-2管路(初期設定)'!$AV40-SUM('A4-2管路(初期設定)'!U40,'A4-2管路(初期設定)'!V40))),"-")</f>
        <v>-</v>
      </c>
      <c r="BX40" s="317" t="str">
        <f>IF($BQ40=BX$4,IF('A4-2管路(初期設定)'!$AV40="-","-",IF('A4-2管路(初期設定)'!AF40="-",'A4-2管路(初期設定)'!$AV40,'A4-2管路(初期設定)'!$AV40-'A4-2管路(初期設定)'!AF40)),"-")</f>
        <v>-</v>
      </c>
    </row>
    <row r="41" spans="2:76" ht="13.5" customHeight="1">
      <c r="B41" s="1179"/>
      <c r="C41" s="1070"/>
      <c r="D41" s="1070"/>
      <c r="E41" s="1070"/>
      <c r="F41" s="80">
        <v>200</v>
      </c>
      <c r="G41" s="62">
        <f>IF(AND('A4-1管路(初期設定)'!$F$10="○",'A4-4,5管路(初期設定)'!$BR41="-"),"-",IF(A3管路!G41="-",BR41,IF(BR41="-",A3管路!G41,A3管路!G41+BR41)))</f>
        <v>5490.6</v>
      </c>
      <c r="H41" s="72" t="str">
        <f>IF(IF(A3管路!H41="-","-",IF('A4-2管路(初期設定)'!H41="-",A3管路!H41,A3管路!H41-'A4-2管路(初期設定)'!H41))=0,"-",IF(A3管路!H41="-","-",IF('A4-2管路(初期設定)'!H41="-",A3管路!H41,A3管路!H41-'A4-2管路(初期設定)'!H41)))</f>
        <v>-</v>
      </c>
      <c r="I41" s="57">
        <f t="shared" si="47"/>
        <v>5490.6</v>
      </c>
      <c r="J41" s="62" t="str">
        <f>IF(AND('A4-1管路(初期設定)'!$H$10="○",'A4-4,5管路(初期設定)'!$BS41="-"),"-",IF(A3管路!J41="-",BS41,IF(BS41="-",A3管路!J41,A3管路!J41+BS41)))</f>
        <v>-</v>
      </c>
      <c r="K41" s="72" t="str">
        <f>IF(IF(A3管路!K41="-","-",IF('A4-2管路(初期設定)'!K41="-",A3管路!K41,A3管路!K41-'A4-2管路(初期設定)'!K41))=0,"-",IF(A3管路!K41="-","-",IF('A4-2管路(初期設定)'!K41="-",A3管路!K41,A3管路!K41-'A4-2管路(初期設定)'!K41)))</f>
        <v>-</v>
      </c>
      <c r="L41" s="57" t="str">
        <f t="shared" si="48"/>
        <v>-</v>
      </c>
      <c r="M41" s="62" t="str">
        <f>IF(AND('A4-1管路(初期設定)'!$J$10="○",'A4-4,5管路(初期設定)'!$BT41="-"),"-",IF(A3管路!M41="-",BT41,IF(BT41="-",A3管路!M41,A3管路!M41+BT41)))</f>
        <v>-</v>
      </c>
      <c r="N41" s="72" t="str">
        <f>IF(IF(A3管路!N41="-","-",IF('A4-2管路(初期設定)'!N41="-",A3管路!N41,A3管路!N41-'A4-2管路(初期設定)'!N41))=0,"-",IF(A3管路!N41="-","-",IF('A4-2管路(初期設定)'!N41="-",A3管路!N41,A3管路!N41-'A4-2管路(初期設定)'!N41)))</f>
        <v>-</v>
      </c>
      <c r="O41" s="57" t="str">
        <f t="shared" si="49"/>
        <v>-</v>
      </c>
      <c r="P41" s="62" t="str">
        <f>IF(AND('A4-1管路(初期設定)'!$L$10="○",'A4-4,5管路(初期設定)'!$BU41="-"),"-",IF(A3管路!P41="-",BU41,IF(BU41="-",A3管路!P41,A3管路!P41+BU41)))</f>
        <v>-</v>
      </c>
      <c r="Q41" s="72" t="str">
        <f>IF(IF(A3管路!Q41="-","-",IF('A4-2管路(初期設定)'!Q41="-",A3管路!Q41,A3管路!Q41-'A4-2管路(初期設定)'!Q41))=0,"-",IF(A3管路!Q41="-","-",IF('A4-2管路(初期設定)'!Q41="-",A3管路!Q41,A3管路!Q41-'A4-2管路(初期設定)'!Q41)))</f>
        <v>-</v>
      </c>
      <c r="R41" s="57" t="str">
        <f t="shared" si="50"/>
        <v>-</v>
      </c>
      <c r="S41" s="62">
        <f>IF(AND('A4-1管路(初期設定)'!$N$10="○",'A4-4,5管路(初期設定)'!$BV41="-"),"-",IF(A3管路!S41="-",BV41,IF(BV41="-",A3管路!S41,A3管路!S41+BV41+BW41)))</f>
        <v>449.49999999999955</v>
      </c>
      <c r="T41" s="102" t="str">
        <f>IF(IF(A3管路!T41="-","-",IF('A4-2管路(初期設定)'!T41="-",A3管路!T41,A3管路!T41-'A4-2管路(初期設定)'!T41))=0,"-",IF(A3管路!T41="-","-",IF('A4-2管路(初期設定)'!T41="-",A3管路!T41,A3管路!T41-'A4-2管路(初期設定)'!T41)))</f>
        <v>-</v>
      </c>
      <c r="U41" s="102">
        <f>IF(AND('A4-1管路(初期設定)'!$P$10="○",'A4-4,5管路(初期設定)'!$BW41="-"),"-",IF(A3管路!U41="-",BW41,IF(BW41="-",A3管路!U41,A3管路!U41)))</f>
        <v>1873</v>
      </c>
      <c r="V41" s="72" t="str">
        <f>IF(IF(A3管路!V41="-","-",IF('A4-2管路(初期設定)'!V41="-",A3管路!V41,A3管路!V41-'A4-2管路(初期設定)'!V41))=0,"-",IF(A3管路!V41="-","-",IF('A4-2管路(初期設定)'!V41="-",A3管路!V41,A3管路!V41-'A4-2管路(初期設定)'!V41)))</f>
        <v>-</v>
      </c>
      <c r="W41" s="57">
        <f t="shared" si="51"/>
        <v>2322.4999999999995</v>
      </c>
      <c r="X41" s="62">
        <f>IF(IF(A3管路!X41="-","-",IF('A4-2管路(初期設定)'!X41="-",A3管路!X41,A3管路!X41-'A4-2管路(初期設定)'!X41))=0,"-",IF(A3管路!X41="-","-",IF('A4-2管路(初期設定)'!X41="-",A3管路!X41,A3管路!X41-'A4-2管路(初期設定)'!X41)))</f>
        <v>10640.799999999996</v>
      </c>
      <c r="Y41" s="72" t="str">
        <f>IF(IF(A3管路!Y41="-","-",IF('A4-2管路(初期設定)'!Y41="-",A3管路!Y41,A3管路!Y41-'A4-2管路(初期設定)'!Y41))=0,"-",IF(A3管路!Y41="-","-",IF('A4-2管路(初期設定)'!Y41="-",A3管路!Y41,A3管路!Y41-'A4-2管路(初期設定)'!Y41)))</f>
        <v>-</v>
      </c>
      <c r="Z41" s="57">
        <f t="shared" si="52"/>
        <v>10640.799999999996</v>
      </c>
      <c r="AA41" s="62" t="str">
        <f>IF(IF(A3管路!AA41="-","-",IF('A4-2管路(初期設定)'!AA41="-",A3管路!AA41,A3管路!AA41-'A4-2管路(初期設定)'!AA41))=0,"-",IF(A3管路!AA41="-","-",IF('A4-2管路(初期設定)'!AA41="-",A3管路!AA41,A3管路!AA41-'A4-2管路(初期設定)'!AA41)))</f>
        <v>-</v>
      </c>
      <c r="AB41" s="72" t="str">
        <f>IF(IF(A3管路!AB41="-","-",IF('A4-2管路(初期設定)'!AB41="-",A3管路!AB41,A3管路!AB41-'A4-2管路(初期設定)'!AB41))=0,"-",IF(A3管路!AB41="-","-",IF('A4-2管路(初期設定)'!AB41="-",A3管路!AB41,A3管路!AB41-'A4-2管路(初期設定)'!AB41)))</f>
        <v>-</v>
      </c>
      <c r="AC41" s="57" t="str">
        <f t="shared" si="53"/>
        <v>-</v>
      </c>
      <c r="AD41" s="62" t="str">
        <f>IF(AND('A4-1管路(初期設定)'!$V$10="○",'A4-4,5管路(初期設定)'!$BX41="-"),"-",IF(A3管路!AD41="-",BX41,IF(BX41="-",A3管路!AD41,A3管路!AD41+BX41)))</f>
        <v>-</v>
      </c>
      <c r="AE41" s="72" t="str">
        <f>IF(IF(A3管路!AE41="-","-",IF('A4-2管路(初期設定)'!AE41="-",A3管路!AE41,A3管路!AE41-'A4-2管路(初期設定)'!AE41))=0,"-",IF(A3管路!AE41="-","-",IF('A4-2管路(初期設定)'!AE41="-",A3管路!AE41,A3管路!AE41-'A4-2管路(初期設定)'!AE41)))</f>
        <v>-</v>
      </c>
      <c r="AF41" s="57" t="str">
        <f t="shared" si="54"/>
        <v>-</v>
      </c>
      <c r="AG41" s="62" t="str">
        <f>IF(IF(A3管路!AG41="-","-",IF('A4-2管路(初期設定)'!AG41="-",A3管路!AG41,A3管路!AG41-'A4-2管路(初期設定)'!AG41))=0,"-",IF(A3管路!AG41="-","-",IF('A4-2管路(初期設定)'!AG41="-",A3管路!AG41,A3管路!AG41-'A4-2管路(初期設定)'!AG41)))</f>
        <v>-</v>
      </c>
      <c r="AH41" s="72" t="str">
        <f>IF(IF(A3管路!AH41="-","-",IF('A4-2管路(初期設定)'!AH41="-",A3管路!AH41,A3管路!AH41-'A4-2管路(初期設定)'!AH41))=0,"-",IF(A3管路!AH41="-","-",IF('A4-2管路(初期設定)'!AH41="-",A3管路!AH41,A3管路!AH41-'A4-2管路(初期設定)'!AH41)))</f>
        <v>-</v>
      </c>
      <c r="AI41" s="57" t="str">
        <f t="shared" si="55"/>
        <v>-</v>
      </c>
      <c r="AJ41" s="62" t="str">
        <f>IF(IF(A3管路!AJ41="-","-",IF('A4-2管路(初期設定)'!AJ41="-",A3管路!AJ41,A3管路!AJ41-'A4-2管路(初期設定)'!AJ41))=0,"-",IF(A3管路!AJ41="-","-",IF('A4-2管路(初期設定)'!AJ41="-",A3管路!AJ41,A3管路!AJ41-'A4-2管路(初期設定)'!AJ41)))</f>
        <v>-</v>
      </c>
      <c r="AK41" s="72" t="str">
        <f>IF(IF(A3管路!AK41="-","-",IF('A4-2管路(初期設定)'!AK41="-",A3管路!AK41,A3管路!AK41-'A4-2管路(初期設定)'!AK41))=0,"-",IF(A3管路!AK41="-","-",IF('A4-2管路(初期設定)'!AK41="-",A3管路!AK41,A3管路!AK41-'A4-2管路(初期設定)'!AK41)))</f>
        <v>-</v>
      </c>
      <c r="AL41" s="57" t="str">
        <f t="shared" si="56"/>
        <v>-</v>
      </c>
      <c r="AM41" s="62" t="str">
        <f>IF(IF(A3管路!AM41="-","-",IF('A4-2管路(初期設定)'!AM41="-",A3管路!AM41,A3管路!AM41-'A4-2管路(初期設定)'!AM41))=0,"-",IF(A3管路!AM41="-","-",IF('A4-2管路(初期設定)'!AM41="-",A3管路!AM41,A3管路!AM41-'A4-2管路(初期設定)'!AM41)))</f>
        <v>-</v>
      </c>
      <c r="AN41" s="72" t="str">
        <f>IF(IF(A3管路!AN41="-","-",IF('A4-2管路(初期設定)'!AN41="-",A3管路!AN41,A3管路!AN41-'A4-2管路(初期設定)'!AN41))=0,"-",IF(A3管路!AN41="-","-",IF('A4-2管路(初期設定)'!AN41="-",A3管路!AN41,A3管路!AN41-'A4-2管路(初期設定)'!AN41)))</f>
        <v>-</v>
      </c>
      <c r="AO41" s="57" t="str">
        <f t="shared" si="57"/>
        <v>-</v>
      </c>
      <c r="AP41" s="62" t="str">
        <f>IF(IF(A3管路!AP41="-","-",IF('A4-2管路(初期設定)'!AP41="-",A3管路!AP41,A3管路!AP41-'A4-2管路(初期設定)'!AP41))=0,"-",IF(A3管路!AP41="-","-",IF('A4-2管路(初期設定)'!AP41="-",A3管路!AP41,A3管路!AP41-'A4-2管路(初期設定)'!AP41)))</f>
        <v>-</v>
      </c>
      <c r="AQ41" s="72" t="str">
        <f>IF(IF(A3管路!AQ41="-","-",IF('A4-2管路(初期設定)'!AQ41="-",A3管路!AQ41,A3管路!AQ41-'A4-2管路(初期設定)'!AQ41))=0,"-",IF(A3管路!AQ41="-","-",IF('A4-2管路(初期設定)'!AQ41="-",A3管路!AQ41,A3管路!AQ41-'A4-2管路(初期設定)'!AQ41)))</f>
        <v>-</v>
      </c>
      <c r="AR41" s="64" t="str">
        <f t="shared" si="58"/>
        <v>-</v>
      </c>
      <c r="AS41" s="62" t="str">
        <f>IF(IF(A3管路!AS41="-","-",IF('A4-2管路(初期設定)'!AS41="-",A3管路!AS41,A3管路!AS41-'A4-2管路(初期設定)'!AS41))=0,"-",IF(A3管路!AS41="-","-",IF('A4-2管路(初期設定)'!AS41="-",A3管路!AS41,A3管路!AS41-'A4-2管路(初期設定)'!AS41)))</f>
        <v>-</v>
      </c>
      <c r="AT41" s="72" t="str">
        <f>IF(IF(A3管路!AT41="-","-",IF('A4-2管路(初期設定)'!AT41="-",A3管路!AT41,A3管路!AT41-'A4-2管路(初期設定)'!AT41))=0,"-",IF(A3管路!AT41="-","-",IF('A4-2管路(初期設定)'!AT41="-",A3管路!AT41,A3管路!AT41-'A4-2管路(初期設定)'!AT41)))</f>
        <v>-</v>
      </c>
      <c r="AU41" s="64" t="str">
        <f t="shared" si="59"/>
        <v>-</v>
      </c>
      <c r="AV41" s="832">
        <f t="shared" si="60"/>
        <v>18453.899999999994</v>
      </c>
      <c r="AW41" s="830"/>
      <c r="AX41" s="853" t="str">
        <f t="shared" si="61"/>
        <v>-</v>
      </c>
      <c r="AY41" s="830"/>
      <c r="AZ41" s="832">
        <f t="shared" si="62"/>
        <v>5490.6</v>
      </c>
      <c r="BA41" s="830"/>
      <c r="BB41" s="830">
        <f t="shared" si="63"/>
        <v>449.49999999999955</v>
      </c>
      <c r="BC41" s="830"/>
      <c r="BD41" s="830">
        <f t="shared" si="64"/>
        <v>12513.799999999996</v>
      </c>
      <c r="BE41" s="830"/>
      <c r="BF41" s="830">
        <f t="shared" si="65"/>
        <v>0</v>
      </c>
      <c r="BG41" s="830"/>
      <c r="BH41" s="830">
        <f t="shared" si="66"/>
        <v>0</v>
      </c>
      <c r="BI41" s="831"/>
      <c r="BJ41" s="832">
        <f t="shared" si="67"/>
        <v>5940.1</v>
      </c>
      <c r="BK41" s="830"/>
      <c r="BL41" s="830">
        <f t="shared" si="68"/>
        <v>12513.799999999996</v>
      </c>
      <c r="BM41" s="833"/>
      <c r="BN41" s="830">
        <f t="shared" si="22"/>
        <v>18453.899999999994</v>
      </c>
      <c r="BO41" s="833"/>
      <c r="BQ41" s="318" t="str">
        <f>IF('A4-2管路(初期設定)'!AW41="","-",'A4-2管路(初期設定)'!AW41)</f>
        <v>ダクタイル鋳鉄管(NS形継手等)</v>
      </c>
      <c r="BR41" s="317">
        <f>IF(BQ41=BR$4,IF('A4-2管路(初期設定)'!AV41="-","-",IF('A4-2管路(初期設定)'!I41="-",'A4-2管路(初期設定)'!AV41,'A4-2管路(初期設定)'!AV41-'A4-2管路(初期設定)'!I41)),"-")</f>
        <v>3346.4</v>
      </c>
      <c r="BS41" s="317" t="str">
        <f>IF(BQ41=BS$4,IF('A4-2管路(初期設定)'!AV41="-","-",IF('A4-2管路(初期設定)'!L41="-",'A4-2管路(初期設定)'!AV41,'A4-2管路(初期設定)'!AV41-'A4-2管路(初期設定)'!L41)),"-")</f>
        <v>-</v>
      </c>
      <c r="BT41" s="317" t="str">
        <f>IF(BQ41=BT$4,IF('A4-2管路(初期設定)'!AV41="-","-",IF('A4-2管路(初期設定)'!O41="-",'A4-2管路(初期設定)'!AV41,'A4-2管路(初期設定)'!AV41-'A4-2管路(初期設定)'!O41)),"-")</f>
        <v>-</v>
      </c>
      <c r="BU41" s="317" t="str">
        <f>IF($BQ41=BU$4,IF('A4-2管路(初期設定)'!$AV41="-","-",IF('A4-2管路(初期設定)'!R41="-",'A4-2管路(初期設定)'!$AV41,'A4-2管路(初期設定)'!$AV41-'A4-2管路(初期設定)'!R41)),"-")</f>
        <v>-</v>
      </c>
      <c r="BV41" s="317" t="str">
        <f>IF($BQ41=BV$4,IF('A4-2管路(初期設定)'!$AV41="-","-",IF('A4-2管路(初期設定)'!W41="-",'A4-2管路(初期設定)'!$AV41,'A4-2管路(初期設定)'!$AV41-SUM('A4-2管路(初期設定)'!S41,'A4-2管路(初期設定)'!T41))),"-")</f>
        <v>-</v>
      </c>
      <c r="BW41" s="317" t="str">
        <f>IF($BQ41=BV$4,IF('A4-2管路(初期設定)'!$AV41="-","-",IF('A4-2管路(初期設定)'!W41="-",'A4-2管路(初期設定)'!$AV41,'A4-2管路(初期設定)'!$AV41-SUM('A4-2管路(初期設定)'!U41,'A4-2管路(初期設定)'!V41))),"-")</f>
        <v>-</v>
      </c>
      <c r="BX41" s="317" t="str">
        <f>IF($BQ41=BX$4,IF('A4-2管路(初期設定)'!$AV41="-","-",IF('A4-2管路(初期設定)'!AF41="-",'A4-2管路(初期設定)'!$AV41,'A4-2管路(初期設定)'!$AV41-'A4-2管路(初期設定)'!AF41)),"-")</f>
        <v>-</v>
      </c>
    </row>
    <row r="42" spans="2:76" ht="13.5" customHeight="1">
      <c r="B42" s="1179"/>
      <c r="C42" s="1070"/>
      <c r="D42" s="1070"/>
      <c r="E42" s="1070"/>
      <c r="F42" s="80">
        <v>150</v>
      </c>
      <c r="G42" s="62">
        <f>IF(AND('A4-1管路(初期設定)'!$F$10="○",'A4-4,5管路(初期設定)'!$BR42="-"),"-",IF(A3管路!G42="-",BR42,IF(BR42="-",A3管路!G42,A3管路!G42+BR42)))</f>
        <v>6759.1</v>
      </c>
      <c r="H42" s="72" t="str">
        <f>IF(IF(A3管路!H42="-","-",IF('A4-2管路(初期設定)'!H42="-",A3管路!H42,A3管路!H42-'A4-2管路(初期設定)'!H42))=0,"-",IF(A3管路!H42="-","-",IF('A4-2管路(初期設定)'!H42="-",A3管路!H42,A3管路!H42-'A4-2管路(初期設定)'!H42)))</f>
        <v>-</v>
      </c>
      <c r="I42" s="57">
        <f t="shared" si="47"/>
        <v>6759.1</v>
      </c>
      <c r="J42" s="62">
        <f>IF(AND('A4-1管路(初期設定)'!$H$10="○",'A4-4,5管路(初期設定)'!$BS42="-"),"-",IF(A3管路!J42="-",BS42,IF(BS42="-",A3管路!J42,A3管路!J42+BS42)))</f>
        <v>56.8</v>
      </c>
      <c r="K42" s="72" t="str">
        <f>IF(IF(A3管路!K42="-","-",IF('A4-2管路(初期設定)'!K42="-",A3管路!K42,A3管路!K42-'A4-2管路(初期設定)'!K42))=0,"-",IF(A3管路!K42="-","-",IF('A4-2管路(初期設定)'!K42="-",A3管路!K42,A3管路!K42-'A4-2管路(初期設定)'!K42)))</f>
        <v>-</v>
      </c>
      <c r="L42" s="57">
        <f t="shared" si="48"/>
        <v>56.8</v>
      </c>
      <c r="M42" s="62" t="str">
        <f>IF(AND('A4-1管路(初期設定)'!$J$10="○",'A4-4,5管路(初期設定)'!$BT42="-"),"-",IF(A3管路!M42="-",BT42,IF(BT42="-",A3管路!M42,A3管路!M42+BT42)))</f>
        <v>-</v>
      </c>
      <c r="N42" s="72" t="str">
        <f>IF(IF(A3管路!N42="-","-",IF('A4-2管路(初期設定)'!N42="-",A3管路!N42,A3管路!N42-'A4-2管路(初期設定)'!N42))=0,"-",IF(A3管路!N42="-","-",IF('A4-2管路(初期設定)'!N42="-",A3管路!N42,A3管路!N42-'A4-2管路(初期設定)'!N42)))</f>
        <v>-</v>
      </c>
      <c r="O42" s="57" t="str">
        <f t="shared" si="49"/>
        <v>-</v>
      </c>
      <c r="P42" s="62" t="str">
        <f>IF(AND('A4-1管路(初期設定)'!$L$10="○",'A4-4,5管路(初期設定)'!$BU42="-"),"-",IF(A3管路!P42="-",BU42,IF(BU42="-",A3管路!P42,A3管路!P42+BU42)))</f>
        <v>-</v>
      </c>
      <c r="Q42" s="72" t="str">
        <f>IF(IF(A3管路!Q42="-","-",IF('A4-2管路(初期設定)'!Q42="-",A3管路!Q42,A3管路!Q42-'A4-2管路(初期設定)'!Q42))=0,"-",IF(A3管路!Q42="-","-",IF('A4-2管路(初期設定)'!Q42="-",A3管路!Q42,A3管路!Q42-'A4-2管路(初期設定)'!Q42)))</f>
        <v>-</v>
      </c>
      <c r="R42" s="57" t="str">
        <f t="shared" si="50"/>
        <v>-</v>
      </c>
      <c r="S42" s="62">
        <f>IF(AND('A4-1管路(初期設定)'!$N$10="○",'A4-4,5管路(初期設定)'!$BV42="-"),"-",IF(A3管路!S42="-",BV42,IF(BV42="-",A3管路!S42,A3管路!S42+BV42+BW42)))</f>
        <v>689.80000000000064</v>
      </c>
      <c r="T42" s="102" t="str">
        <f>IF(IF(A3管路!T42="-","-",IF('A4-2管路(初期設定)'!T42="-",A3管路!T42,A3管路!T42-'A4-2管路(初期設定)'!T42))=0,"-",IF(A3管路!T42="-","-",IF('A4-2管路(初期設定)'!T42="-",A3管路!T42,A3管路!T42-'A4-2管路(初期設定)'!T42)))</f>
        <v>-</v>
      </c>
      <c r="U42" s="102">
        <f>IF(AND('A4-1管路(初期設定)'!$P$10="○",'A4-4,5管路(初期設定)'!$BW42="-"),"-",IF(A3管路!U42="-",BW42,IF(BW42="-",A3管路!U42,A3管路!U42)))</f>
        <v>2872</v>
      </c>
      <c r="V42" s="72" t="str">
        <f>IF(IF(A3管路!V42="-","-",IF('A4-2管路(初期設定)'!V42="-",A3管路!V42,A3管路!V42-'A4-2管路(初期設定)'!V42))=0,"-",IF(A3管路!V42="-","-",IF('A4-2管路(初期設定)'!V42="-",A3管路!V42,A3管路!V42-'A4-2管路(初期設定)'!V42)))</f>
        <v>-</v>
      </c>
      <c r="W42" s="57">
        <f t="shared" si="51"/>
        <v>3561.8000000000006</v>
      </c>
      <c r="X42" s="62">
        <f>IF(IF(A3管路!X42="-","-",IF('A4-2管路(初期設定)'!X42="-",A3管路!X42,A3管路!X42-'A4-2管路(初期設定)'!X42))=0,"-",IF(A3管路!X42="-","-",IF('A4-2管路(初期設定)'!X42="-",A3管路!X42,A3管路!X42-'A4-2管路(初期設定)'!X42)))</f>
        <v>14560.699999999995</v>
      </c>
      <c r="Y42" s="72" t="str">
        <f>IF(IF(A3管路!Y42="-","-",IF('A4-2管路(初期設定)'!Y42="-",A3管路!Y42,A3管路!Y42-'A4-2管路(初期設定)'!Y42))=0,"-",IF(A3管路!Y42="-","-",IF('A4-2管路(初期設定)'!Y42="-",A3管路!Y42,A3管路!Y42-'A4-2管路(初期設定)'!Y42)))</f>
        <v>-</v>
      </c>
      <c r="Z42" s="57">
        <f t="shared" si="52"/>
        <v>14560.699999999995</v>
      </c>
      <c r="AA42" s="62" t="str">
        <f>IF(IF(A3管路!AA42="-","-",IF('A4-2管路(初期設定)'!AA42="-",A3管路!AA42,A3管路!AA42-'A4-2管路(初期設定)'!AA42))=0,"-",IF(A3管路!AA42="-","-",IF('A4-2管路(初期設定)'!AA42="-",A3管路!AA42,A3管路!AA42-'A4-2管路(初期設定)'!AA42)))</f>
        <v>-</v>
      </c>
      <c r="AB42" s="72" t="str">
        <f>IF(IF(A3管路!AB42="-","-",IF('A4-2管路(初期設定)'!AB42="-",A3管路!AB42,A3管路!AB42-'A4-2管路(初期設定)'!AB42))=0,"-",IF(A3管路!AB42="-","-",IF('A4-2管路(初期設定)'!AB42="-",A3管路!AB42,A3管路!AB42-'A4-2管路(初期設定)'!AB42)))</f>
        <v>-</v>
      </c>
      <c r="AC42" s="57" t="str">
        <f t="shared" si="53"/>
        <v>-</v>
      </c>
      <c r="AD42" s="62" t="str">
        <f>IF(AND('A4-1管路(初期設定)'!$V$10="○",'A4-4,5管路(初期設定)'!$BX42="-"),"-",IF(A3管路!AD42="-",BX42,IF(BX42="-",A3管路!AD42,A3管路!AD42+BX42)))</f>
        <v>-</v>
      </c>
      <c r="AE42" s="72" t="str">
        <f>IF(IF(A3管路!AE42="-","-",IF('A4-2管路(初期設定)'!AE42="-",A3管路!AE42,A3管路!AE42-'A4-2管路(初期設定)'!AE42))=0,"-",IF(A3管路!AE42="-","-",IF('A4-2管路(初期設定)'!AE42="-",A3管路!AE42,A3管路!AE42-'A4-2管路(初期設定)'!AE42)))</f>
        <v>-</v>
      </c>
      <c r="AF42" s="57" t="str">
        <f t="shared" si="54"/>
        <v>-</v>
      </c>
      <c r="AG42" s="62">
        <f>IF(IF(A3管路!AG42="-","-",IF('A4-2管路(初期設定)'!AG42="-",A3管路!AG42,A3管路!AG42-'A4-2管路(初期設定)'!AG42))=0,"-",IF(A3管路!AG42="-","-",IF('A4-2管路(初期設定)'!AG42="-",A3管路!AG42,A3管路!AG42-'A4-2管路(初期設定)'!AG42)))</f>
        <v>363.19999999999993</v>
      </c>
      <c r="AH42" s="72" t="str">
        <f>IF(IF(A3管路!AH42="-","-",IF('A4-2管路(初期設定)'!AH42="-",A3管路!AH42,A3管路!AH42-'A4-2管路(初期設定)'!AH42))=0,"-",IF(A3管路!AH42="-","-",IF('A4-2管路(初期設定)'!AH42="-",A3管路!AH42,A3管路!AH42-'A4-2管路(初期設定)'!AH42)))</f>
        <v>-</v>
      </c>
      <c r="AI42" s="57">
        <f t="shared" si="55"/>
        <v>363.19999999999993</v>
      </c>
      <c r="AJ42" s="62" t="str">
        <f>IF(IF(A3管路!AJ42="-","-",IF('A4-2管路(初期設定)'!AJ42="-",A3管路!AJ42,A3管路!AJ42-'A4-2管路(初期設定)'!AJ42))=0,"-",IF(A3管路!AJ42="-","-",IF('A4-2管路(初期設定)'!AJ42="-",A3管路!AJ42,A3管路!AJ42-'A4-2管路(初期設定)'!AJ42)))</f>
        <v>-</v>
      </c>
      <c r="AK42" s="72" t="str">
        <f>IF(IF(A3管路!AK42="-","-",IF('A4-2管路(初期設定)'!AK42="-",A3管路!AK42,A3管路!AK42-'A4-2管路(初期設定)'!AK42))=0,"-",IF(A3管路!AK42="-","-",IF('A4-2管路(初期設定)'!AK42="-",A3管路!AK42,A3管路!AK42-'A4-2管路(初期設定)'!AK42)))</f>
        <v>-</v>
      </c>
      <c r="AL42" s="57" t="str">
        <f t="shared" si="56"/>
        <v>-</v>
      </c>
      <c r="AM42" s="62" t="str">
        <f>IF(IF(A3管路!AM42="-","-",IF('A4-2管路(初期設定)'!AM42="-",A3管路!AM42,A3管路!AM42-'A4-2管路(初期設定)'!AM42))=0,"-",IF(A3管路!AM42="-","-",IF('A4-2管路(初期設定)'!AM42="-",A3管路!AM42,A3管路!AM42-'A4-2管路(初期設定)'!AM42)))</f>
        <v>-</v>
      </c>
      <c r="AN42" s="72" t="str">
        <f>IF(IF(A3管路!AN42="-","-",IF('A4-2管路(初期設定)'!AN42="-",A3管路!AN42,A3管路!AN42-'A4-2管路(初期設定)'!AN42))=0,"-",IF(A3管路!AN42="-","-",IF('A4-2管路(初期設定)'!AN42="-",A3管路!AN42,A3管路!AN42-'A4-2管路(初期設定)'!AN42)))</f>
        <v>-</v>
      </c>
      <c r="AO42" s="57" t="str">
        <f t="shared" si="57"/>
        <v>-</v>
      </c>
      <c r="AP42" s="62" t="str">
        <f>IF(IF(A3管路!AP42="-","-",IF('A4-2管路(初期設定)'!AP42="-",A3管路!AP42,A3管路!AP42-'A4-2管路(初期設定)'!AP42))=0,"-",IF(A3管路!AP42="-","-",IF('A4-2管路(初期設定)'!AP42="-",A3管路!AP42,A3管路!AP42-'A4-2管路(初期設定)'!AP42)))</f>
        <v>-</v>
      </c>
      <c r="AQ42" s="72" t="str">
        <f>IF(IF(A3管路!AQ42="-","-",IF('A4-2管路(初期設定)'!AQ42="-",A3管路!AQ42,A3管路!AQ42-'A4-2管路(初期設定)'!AQ42))=0,"-",IF(A3管路!AQ42="-","-",IF('A4-2管路(初期設定)'!AQ42="-",A3管路!AQ42,A3管路!AQ42-'A4-2管路(初期設定)'!AQ42)))</f>
        <v>-</v>
      </c>
      <c r="AR42" s="64" t="str">
        <f t="shared" si="58"/>
        <v>-</v>
      </c>
      <c r="AS42" s="62" t="str">
        <f>IF(IF(A3管路!AS42="-","-",IF('A4-2管路(初期設定)'!AS42="-",A3管路!AS42,A3管路!AS42-'A4-2管路(初期設定)'!AS42))=0,"-",IF(A3管路!AS42="-","-",IF('A4-2管路(初期設定)'!AS42="-",A3管路!AS42,A3管路!AS42-'A4-2管路(初期設定)'!AS42)))</f>
        <v>-</v>
      </c>
      <c r="AT42" s="72" t="str">
        <f>IF(IF(A3管路!AT42="-","-",IF('A4-2管路(初期設定)'!AT42="-",A3管路!AT42,A3管路!AT42-'A4-2管路(初期設定)'!AT42))=0,"-",IF(A3管路!AT42="-","-",IF('A4-2管路(初期設定)'!AT42="-",A3管路!AT42,A3管路!AT42-'A4-2管路(初期設定)'!AT42)))</f>
        <v>-</v>
      </c>
      <c r="AU42" s="64" t="str">
        <f t="shared" si="59"/>
        <v>-</v>
      </c>
      <c r="AV42" s="832">
        <f t="shared" si="60"/>
        <v>25301.599999999995</v>
      </c>
      <c r="AW42" s="830"/>
      <c r="AX42" s="853" t="str">
        <f t="shared" si="61"/>
        <v>-</v>
      </c>
      <c r="AY42" s="830"/>
      <c r="AZ42" s="832">
        <f t="shared" si="62"/>
        <v>6815.9000000000005</v>
      </c>
      <c r="BA42" s="830"/>
      <c r="BB42" s="830">
        <f t="shared" si="63"/>
        <v>689.80000000000064</v>
      </c>
      <c r="BC42" s="830"/>
      <c r="BD42" s="830">
        <f t="shared" si="64"/>
        <v>17432.699999999997</v>
      </c>
      <c r="BE42" s="830"/>
      <c r="BF42" s="830">
        <f t="shared" si="65"/>
        <v>363.19999999999993</v>
      </c>
      <c r="BG42" s="830"/>
      <c r="BH42" s="830">
        <f t="shared" si="66"/>
        <v>0</v>
      </c>
      <c r="BI42" s="831"/>
      <c r="BJ42" s="832">
        <f t="shared" si="67"/>
        <v>7505.7000000000007</v>
      </c>
      <c r="BK42" s="830"/>
      <c r="BL42" s="830">
        <f t="shared" si="68"/>
        <v>17795.899999999998</v>
      </c>
      <c r="BM42" s="833"/>
      <c r="BN42" s="830">
        <f t="shared" si="22"/>
        <v>25301.599999999995</v>
      </c>
      <c r="BO42" s="833"/>
      <c r="BQ42" s="318" t="str">
        <f>IF('A4-2管路(初期設定)'!AW42="","-",'A4-2管路(初期設定)'!AW42)</f>
        <v>ダクタイル鋳鉄管(NS形継手等)</v>
      </c>
      <c r="BR42" s="317">
        <f>IF(BQ42=BR$4,IF('A4-2管路(初期設定)'!AV42="-","-",IF('A4-2管路(初期設定)'!I42="-",'A4-2管路(初期設定)'!AV42,'A4-2管路(初期設定)'!AV42-'A4-2管路(初期設定)'!I42)),"-")</f>
        <v>3223.5</v>
      </c>
      <c r="BS42" s="317" t="str">
        <f>IF(BQ42=BS$4,IF('A4-2管路(初期設定)'!AV42="-","-",IF('A4-2管路(初期設定)'!L42="-",'A4-2管路(初期設定)'!AV42,'A4-2管路(初期設定)'!AV42-'A4-2管路(初期設定)'!L42)),"-")</f>
        <v>-</v>
      </c>
      <c r="BT42" s="317" t="str">
        <f>IF(BQ42=BT$4,IF('A4-2管路(初期設定)'!AV42="-","-",IF('A4-2管路(初期設定)'!O42="-",'A4-2管路(初期設定)'!AV42,'A4-2管路(初期設定)'!AV42-'A4-2管路(初期設定)'!O42)),"-")</f>
        <v>-</v>
      </c>
      <c r="BU42" s="317" t="str">
        <f>IF($BQ42=BU$4,IF('A4-2管路(初期設定)'!$AV42="-","-",IF('A4-2管路(初期設定)'!R42="-",'A4-2管路(初期設定)'!$AV42,'A4-2管路(初期設定)'!$AV42-'A4-2管路(初期設定)'!R42)),"-")</f>
        <v>-</v>
      </c>
      <c r="BV42" s="317" t="str">
        <f>IF($BQ42=BV$4,IF('A4-2管路(初期設定)'!$AV42="-","-",IF('A4-2管路(初期設定)'!W42="-",'A4-2管路(初期設定)'!$AV42,'A4-2管路(初期設定)'!$AV42-SUM('A4-2管路(初期設定)'!S42,'A4-2管路(初期設定)'!T42))),"-")</f>
        <v>-</v>
      </c>
      <c r="BW42" s="317" t="str">
        <f>IF($BQ42=BV$4,IF('A4-2管路(初期設定)'!$AV42="-","-",IF('A4-2管路(初期設定)'!W42="-",'A4-2管路(初期設定)'!$AV42,'A4-2管路(初期設定)'!$AV42-SUM('A4-2管路(初期設定)'!U42,'A4-2管路(初期設定)'!V42))),"-")</f>
        <v>-</v>
      </c>
      <c r="BX42" s="317" t="str">
        <f>IF($BQ42=BX$4,IF('A4-2管路(初期設定)'!$AV42="-","-",IF('A4-2管路(初期設定)'!AF42="-",'A4-2管路(初期設定)'!$AV42,'A4-2管路(初期設定)'!$AV42-'A4-2管路(初期設定)'!AF42)),"-")</f>
        <v>-</v>
      </c>
    </row>
    <row r="43" spans="2:76" ht="13.5" customHeight="1">
      <c r="B43" s="1179"/>
      <c r="C43" s="1070"/>
      <c r="D43" s="1070"/>
      <c r="E43" s="1070"/>
      <c r="F43" s="80">
        <v>100</v>
      </c>
      <c r="G43" s="62">
        <f>IF(AND('A4-1管路(初期設定)'!$F$10="○",'A4-4,5管路(初期設定)'!$BR43="-"),"-",IF(A3管路!G43="-",BR43,IF(BR43="-",A3管路!G43,A3管路!G43+BR43)))</f>
        <v>678.2</v>
      </c>
      <c r="H43" s="72" t="str">
        <f>IF(IF(A3管路!H43="-","-",IF('A4-2管路(初期設定)'!H43="-",A3管路!H43,A3管路!H43-'A4-2管路(初期設定)'!H43))=0,"-",IF(A3管路!H43="-","-",IF('A4-2管路(初期設定)'!H43="-",A3管路!H43,A3管路!H43-'A4-2管路(初期設定)'!H43)))</f>
        <v>-</v>
      </c>
      <c r="I43" s="57">
        <f t="shared" si="47"/>
        <v>678.2</v>
      </c>
      <c r="J43" s="62" t="str">
        <f>IF(AND('A4-1管路(初期設定)'!$H$10="○",'A4-4,5管路(初期設定)'!$BS43="-"),"-",IF(A3管路!J43="-",BS43,IF(BS43="-",A3管路!J43,A3管路!J43+BS43)))</f>
        <v>-</v>
      </c>
      <c r="K43" s="72" t="str">
        <f>IF(IF(A3管路!K43="-","-",IF('A4-2管路(初期設定)'!K43="-",A3管路!K43,A3管路!K43-'A4-2管路(初期設定)'!K43))=0,"-",IF(A3管路!K43="-","-",IF('A4-2管路(初期設定)'!K43="-",A3管路!K43,A3管路!K43-'A4-2管路(初期設定)'!K43)))</f>
        <v>-</v>
      </c>
      <c r="L43" s="57" t="str">
        <f t="shared" si="48"/>
        <v>-</v>
      </c>
      <c r="M43" s="62" t="str">
        <f>IF(AND('A4-1管路(初期設定)'!$J$10="○",'A4-4,5管路(初期設定)'!$BT43="-"),"-",IF(A3管路!M43="-",BT43,IF(BT43="-",A3管路!M43,A3管路!M43+BT43)))</f>
        <v>-</v>
      </c>
      <c r="N43" s="72" t="str">
        <f>IF(IF(A3管路!N43="-","-",IF('A4-2管路(初期設定)'!N43="-",A3管路!N43,A3管路!N43-'A4-2管路(初期設定)'!N43))=0,"-",IF(A3管路!N43="-","-",IF('A4-2管路(初期設定)'!N43="-",A3管路!N43,A3管路!N43-'A4-2管路(初期設定)'!N43)))</f>
        <v>-</v>
      </c>
      <c r="O43" s="57" t="str">
        <f t="shared" si="49"/>
        <v>-</v>
      </c>
      <c r="P43" s="62" t="str">
        <f>IF(AND('A4-1管路(初期設定)'!$L$10="○",'A4-4,5管路(初期設定)'!$BU43="-"),"-",IF(A3管路!P43="-",BU43,IF(BU43="-",A3管路!P43,A3管路!P43+BU43)))</f>
        <v>-</v>
      </c>
      <c r="Q43" s="72" t="str">
        <f>IF(IF(A3管路!Q43="-","-",IF('A4-2管路(初期設定)'!Q43="-",A3管路!Q43,A3管路!Q43-'A4-2管路(初期設定)'!Q43))=0,"-",IF(A3管路!Q43="-","-",IF('A4-2管路(初期設定)'!Q43="-",A3管路!Q43,A3管路!Q43-'A4-2管路(初期設定)'!Q43)))</f>
        <v>-</v>
      </c>
      <c r="R43" s="57" t="str">
        <f t="shared" si="50"/>
        <v>-</v>
      </c>
      <c r="S43" s="62">
        <f>IF(AND('A4-1管路(初期設定)'!$N$10="○",'A4-4,5管路(初期設定)'!$BV43="-"),"-",IF(A3管路!S43="-",BV43,IF(BV43="-",A3管路!S43,A3管路!S43+BV43+BW43)))</f>
        <v>89.000000000000057</v>
      </c>
      <c r="T43" s="102" t="str">
        <f>IF(IF(A3管路!T43="-","-",IF('A4-2管路(初期設定)'!T43="-",A3管路!T43,A3管路!T43-'A4-2管路(初期設定)'!T43))=0,"-",IF(A3管路!T43="-","-",IF('A4-2管路(初期設定)'!T43="-",A3管路!T43,A3管路!T43-'A4-2管路(初期設定)'!T43)))</f>
        <v>-</v>
      </c>
      <c r="U43" s="102">
        <f>IF(AND('A4-1管路(初期設定)'!$P$10="○",'A4-4,5管路(初期設定)'!$BW43="-"),"-",IF(A3管路!U43="-",BW43,IF(BW43="-",A3管路!U43,A3管路!U43)))</f>
        <v>371</v>
      </c>
      <c r="V43" s="72" t="str">
        <f>IF(IF(A3管路!V43="-","-",IF('A4-2管路(初期設定)'!V43="-",A3管路!V43,A3管路!V43-'A4-2管路(初期設定)'!V43))=0,"-",IF(A3管路!V43="-","-",IF('A4-2管路(初期設定)'!V43="-",A3管路!V43,A3管路!V43-'A4-2管路(初期設定)'!V43)))</f>
        <v>-</v>
      </c>
      <c r="W43" s="57">
        <f t="shared" si="51"/>
        <v>460.00000000000006</v>
      </c>
      <c r="X43" s="62">
        <f>IF(IF(A3管路!X43="-","-",IF('A4-2管路(初期設定)'!X43="-",A3管路!X43,A3管路!X43-'A4-2管路(初期設定)'!X43))=0,"-",IF(A3管路!X43="-","-",IF('A4-2管路(初期設定)'!X43="-",A3管路!X43,A3管路!X43-'A4-2管路(初期設定)'!X43)))</f>
        <v>2368.2000000000003</v>
      </c>
      <c r="Y43" s="72" t="str">
        <f>IF(IF(A3管路!Y43="-","-",IF('A4-2管路(初期設定)'!Y43="-",A3管路!Y43,A3管路!Y43-'A4-2管路(初期設定)'!Y43))=0,"-",IF(A3管路!Y43="-","-",IF('A4-2管路(初期設定)'!Y43="-",A3管路!Y43,A3管路!Y43-'A4-2管路(初期設定)'!Y43)))</f>
        <v>-</v>
      </c>
      <c r="Z43" s="57">
        <f t="shared" si="52"/>
        <v>2368.2000000000003</v>
      </c>
      <c r="AA43" s="62" t="str">
        <f>IF(IF(A3管路!AA43="-","-",IF('A4-2管路(初期設定)'!AA43="-",A3管路!AA43,A3管路!AA43-'A4-2管路(初期設定)'!AA43))=0,"-",IF(A3管路!AA43="-","-",IF('A4-2管路(初期設定)'!AA43="-",A3管路!AA43,A3管路!AA43-'A4-2管路(初期設定)'!AA43)))</f>
        <v>-</v>
      </c>
      <c r="AB43" s="72" t="str">
        <f>IF(IF(A3管路!AB43="-","-",IF('A4-2管路(初期設定)'!AB43="-",A3管路!AB43,A3管路!AB43-'A4-2管路(初期設定)'!AB43))=0,"-",IF(A3管路!AB43="-","-",IF('A4-2管路(初期設定)'!AB43="-",A3管路!AB43,A3管路!AB43-'A4-2管路(初期設定)'!AB43)))</f>
        <v>-</v>
      </c>
      <c r="AC43" s="57" t="str">
        <f t="shared" si="53"/>
        <v>-</v>
      </c>
      <c r="AD43" s="62" t="str">
        <f>IF(AND('A4-1管路(初期設定)'!$V$10="○",'A4-4,5管路(初期設定)'!$BX43="-"),"-",IF(A3管路!AD43="-",BX43,IF(BX43="-",A3管路!AD43,A3管路!AD43+BX43)))</f>
        <v>-</v>
      </c>
      <c r="AE43" s="72" t="str">
        <f>IF(IF(A3管路!AE43="-","-",IF('A4-2管路(初期設定)'!AE43="-",A3管路!AE43,A3管路!AE43-'A4-2管路(初期設定)'!AE43))=0,"-",IF(A3管路!AE43="-","-",IF('A4-2管路(初期設定)'!AE43="-",A3管路!AE43,A3管路!AE43-'A4-2管路(初期設定)'!AE43)))</f>
        <v>-</v>
      </c>
      <c r="AF43" s="57" t="str">
        <f t="shared" si="54"/>
        <v>-</v>
      </c>
      <c r="AG43" s="62">
        <f>IF(IF(A3管路!AG43="-","-",IF('A4-2管路(初期設定)'!AG43="-",A3管路!AG43,A3管路!AG43-'A4-2管路(初期設定)'!AG43))=0,"-",IF(A3管路!AG43="-","-",IF('A4-2管路(初期設定)'!AG43="-",A3管路!AG43,A3管路!AG43-'A4-2管路(初期設定)'!AG43)))</f>
        <v>115.69999999999999</v>
      </c>
      <c r="AH43" s="72" t="str">
        <f>IF(IF(A3管路!AH43="-","-",IF('A4-2管路(初期設定)'!AH43="-",A3管路!AH43,A3管路!AH43-'A4-2管路(初期設定)'!AH43))=0,"-",IF(A3管路!AH43="-","-",IF('A4-2管路(初期設定)'!AH43="-",A3管路!AH43,A3管路!AH43-'A4-2管路(初期設定)'!AH43)))</f>
        <v>-</v>
      </c>
      <c r="AI43" s="57">
        <f t="shared" si="55"/>
        <v>115.69999999999999</v>
      </c>
      <c r="AJ43" s="62" t="str">
        <f>IF(IF(A3管路!AJ43="-","-",IF('A4-2管路(初期設定)'!AJ43="-",A3管路!AJ43,A3管路!AJ43-'A4-2管路(初期設定)'!AJ43))=0,"-",IF(A3管路!AJ43="-","-",IF('A4-2管路(初期設定)'!AJ43="-",A3管路!AJ43,A3管路!AJ43-'A4-2管路(初期設定)'!AJ43)))</f>
        <v>-</v>
      </c>
      <c r="AK43" s="72" t="str">
        <f>IF(IF(A3管路!AK43="-","-",IF('A4-2管路(初期設定)'!AK43="-",A3管路!AK43,A3管路!AK43-'A4-2管路(初期設定)'!AK43))=0,"-",IF(A3管路!AK43="-","-",IF('A4-2管路(初期設定)'!AK43="-",A3管路!AK43,A3管路!AK43-'A4-2管路(初期設定)'!AK43)))</f>
        <v>-</v>
      </c>
      <c r="AL43" s="57" t="str">
        <f t="shared" si="56"/>
        <v>-</v>
      </c>
      <c r="AM43" s="62" t="str">
        <f>IF(IF(A3管路!AM43="-","-",IF('A4-2管路(初期設定)'!AM43="-",A3管路!AM43,A3管路!AM43-'A4-2管路(初期設定)'!AM43))=0,"-",IF(A3管路!AM43="-","-",IF('A4-2管路(初期設定)'!AM43="-",A3管路!AM43,A3管路!AM43-'A4-2管路(初期設定)'!AM43)))</f>
        <v>-</v>
      </c>
      <c r="AN43" s="72" t="str">
        <f>IF(IF(A3管路!AN43="-","-",IF('A4-2管路(初期設定)'!AN43="-",A3管路!AN43,A3管路!AN43-'A4-2管路(初期設定)'!AN43))=0,"-",IF(A3管路!AN43="-","-",IF('A4-2管路(初期設定)'!AN43="-",A3管路!AN43,A3管路!AN43-'A4-2管路(初期設定)'!AN43)))</f>
        <v>-</v>
      </c>
      <c r="AO43" s="57" t="str">
        <f t="shared" si="57"/>
        <v>-</v>
      </c>
      <c r="AP43" s="62" t="str">
        <f>IF(IF(A3管路!AP43="-","-",IF('A4-2管路(初期設定)'!AP43="-",A3管路!AP43,A3管路!AP43-'A4-2管路(初期設定)'!AP43))=0,"-",IF(A3管路!AP43="-","-",IF('A4-2管路(初期設定)'!AP43="-",A3管路!AP43,A3管路!AP43-'A4-2管路(初期設定)'!AP43)))</f>
        <v>-</v>
      </c>
      <c r="AQ43" s="72" t="str">
        <f>IF(IF(A3管路!AQ43="-","-",IF('A4-2管路(初期設定)'!AQ43="-",A3管路!AQ43,A3管路!AQ43-'A4-2管路(初期設定)'!AQ43))=0,"-",IF(A3管路!AQ43="-","-",IF('A4-2管路(初期設定)'!AQ43="-",A3管路!AQ43,A3管路!AQ43-'A4-2管路(初期設定)'!AQ43)))</f>
        <v>-</v>
      </c>
      <c r="AR43" s="64" t="str">
        <f t="shared" si="58"/>
        <v>-</v>
      </c>
      <c r="AS43" s="62" t="str">
        <f>IF(IF(A3管路!AS43="-","-",IF('A4-2管路(初期設定)'!AS43="-",A3管路!AS43,A3管路!AS43-'A4-2管路(初期設定)'!AS43))=0,"-",IF(A3管路!AS43="-","-",IF('A4-2管路(初期設定)'!AS43="-",A3管路!AS43,A3管路!AS43-'A4-2管路(初期設定)'!AS43)))</f>
        <v>-</v>
      </c>
      <c r="AT43" s="72" t="str">
        <f>IF(IF(A3管路!AT43="-","-",IF('A4-2管路(初期設定)'!AT43="-",A3管路!AT43,A3管路!AT43-'A4-2管路(初期設定)'!AT43))=0,"-",IF(A3管路!AT43="-","-",IF('A4-2管路(初期設定)'!AT43="-",A3管路!AT43,A3管路!AT43-'A4-2管路(初期設定)'!AT43)))</f>
        <v>-</v>
      </c>
      <c r="AU43" s="64" t="str">
        <f t="shared" si="59"/>
        <v>-</v>
      </c>
      <c r="AV43" s="832">
        <f t="shared" si="60"/>
        <v>3622.1000000000004</v>
      </c>
      <c r="AW43" s="830"/>
      <c r="AX43" s="853" t="str">
        <f t="shared" si="61"/>
        <v>-</v>
      </c>
      <c r="AY43" s="830"/>
      <c r="AZ43" s="832">
        <f t="shared" si="62"/>
        <v>678.2</v>
      </c>
      <c r="BA43" s="830"/>
      <c r="BB43" s="830">
        <f t="shared" si="63"/>
        <v>89.000000000000057</v>
      </c>
      <c r="BC43" s="830"/>
      <c r="BD43" s="830">
        <f t="shared" si="64"/>
        <v>2739.2000000000003</v>
      </c>
      <c r="BE43" s="830"/>
      <c r="BF43" s="830">
        <f t="shared" si="65"/>
        <v>115.69999999999999</v>
      </c>
      <c r="BG43" s="830"/>
      <c r="BH43" s="830">
        <f t="shared" si="66"/>
        <v>0</v>
      </c>
      <c r="BI43" s="831"/>
      <c r="BJ43" s="832">
        <f t="shared" si="67"/>
        <v>767.2</v>
      </c>
      <c r="BK43" s="830"/>
      <c r="BL43" s="830">
        <f t="shared" si="68"/>
        <v>2854.9</v>
      </c>
      <c r="BM43" s="833"/>
      <c r="BN43" s="830">
        <f t="shared" si="22"/>
        <v>3622.1000000000004</v>
      </c>
      <c r="BO43" s="833"/>
      <c r="BQ43" s="318" t="str">
        <f>IF('A4-2管路(初期設定)'!AW43="","-",'A4-2管路(初期設定)'!AW43)</f>
        <v>ダクタイル鋳鉄管(NS形継手等)</v>
      </c>
      <c r="BR43" s="317">
        <f>IF(BQ43=BR$4,IF('A4-2管路(初期設定)'!AV43="-","-",IF('A4-2管路(初期設定)'!I43="-",'A4-2管路(初期設定)'!AV43,'A4-2管路(初期設定)'!AV43-'A4-2管路(初期設定)'!I43)),"-")</f>
        <v>678.2</v>
      </c>
      <c r="BS43" s="317" t="str">
        <f>IF(BQ43=BS$4,IF('A4-2管路(初期設定)'!AV43="-","-",IF('A4-2管路(初期設定)'!L43="-",'A4-2管路(初期設定)'!AV43,'A4-2管路(初期設定)'!AV43-'A4-2管路(初期設定)'!L43)),"-")</f>
        <v>-</v>
      </c>
      <c r="BT43" s="317" t="str">
        <f>IF(BQ43=BT$4,IF('A4-2管路(初期設定)'!AV43="-","-",IF('A4-2管路(初期設定)'!O43="-",'A4-2管路(初期設定)'!AV43,'A4-2管路(初期設定)'!AV43-'A4-2管路(初期設定)'!O43)),"-")</f>
        <v>-</v>
      </c>
      <c r="BU43" s="317" t="str">
        <f>IF($BQ43=BU$4,IF('A4-2管路(初期設定)'!$AV43="-","-",IF('A4-2管路(初期設定)'!R43="-",'A4-2管路(初期設定)'!$AV43,'A4-2管路(初期設定)'!$AV43-'A4-2管路(初期設定)'!R43)),"-")</f>
        <v>-</v>
      </c>
      <c r="BV43" s="317" t="str">
        <f>IF($BQ43=BV$4,IF('A4-2管路(初期設定)'!$AV43="-","-",IF('A4-2管路(初期設定)'!W43="-",'A4-2管路(初期設定)'!$AV43,'A4-2管路(初期設定)'!$AV43-SUM('A4-2管路(初期設定)'!S43,'A4-2管路(初期設定)'!T43))),"-")</f>
        <v>-</v>
      </c>
      <c r="BW43" s="317" t="str">
        <f>IF($BQ43=BV$4,IF('A4-2管路(初期設定)'!$AV43="-","-",IF('A4-2管路(初期設定)'!W43="-",'A4-2管路(初期設定)'!$AV43,'A4-2管路(初期設定)'!$AV43-SUM('A4-2管路(初期設定)'!U43,'A4-2管路(初期設定)'!V43))),"-")</f>
        <v>-</v>
      </c>
      <c r="BX43" s="317" t="str">
        <f>IF($BQ43=BX$4,IF('A4-2管路(初期設定)'!$AV43="-","-",IF('A4-2管路(初期設定)'!AF43="-",'A4-2管路(初期設定)'!$AV43,'A4-2管路(初期設定)'!$AV43-'A4-2管路(初期設定)'!AF43)),"-")</f>
        <v>-</v>
      </c>
    </row>
    <row r="44" spans="2:76" ht="13.5" customHeight="1">
      <c r="B44" s="1179"/>
      <c r="C44" s="1070"/>
      <c r="D44" s="1070"/>
      <c r="E44" s="1070"/>
      <c r="F44" s="538" t="s">
        <v>70</v>
      </c>
      <c r="G44" s="62" t="str">
        <f>IF(AND('A4-1管路(初期設定)'!$F$10="○",'A4-4,5管路(初期設定)'!$BR44="-"),"-",IF(A3管路!G44="-",BR44,IF(BR44="-",A3管路!G44,A3管路!G44+BR44)))</f>
        <v>-</v>
      </c>
      <c r="H44" s="72" t="str">
        <f>IF(IF(A3管路!H44="-","-",IF('A4-2管路(初期設定)'!H44="-",A3管路!H44,A3管路!H44-'A4-2管路(初期設定)'!H44))=0,"-",IF(A3管路!H44="-","-",IF('A4-2管路(初期設定)'!H44="-",A3管路!H44,A3管路!H44-'A4-2管路(初期設定)'!H44)))</f>
        <v>-</v>
      </c>
      <c r="I44" s="57" t="str">
        <f t="shared" si="47"/>
        <v>-</v>
      </c>
      <c r="J44" s="62" t="str">
        <f>IF(AND('A4-1管路(初期設定)'!$H$10="○",'A4-4,5管路(初期設定)'!$BS44="-"),"-",IF(A3管路!J44="-",BS44,IF(BS44="-",A3管路!J44,A3管路!J44+BS44)))</f>
        <v>-</v>
      </c>
      <c r="K44" s="72" t="str">
        <f>IF(IF(A3管路!K44="-","-",IF('A4-2管路(初期設定)'!K44="-",A3管路!K44,A3管路!K44-'A4-2管路(初期設定)'!K44))=0,"-",IF(A3管路!K44="-","-",IF('A4-2管路(初期設定)'!K44="-",A3管路!K44,A3管路!K44-'A4-2管路(初期設定)'!K44)))</f>
        <v>-</v>
      </c>
      <c r="L44" s="57" t="str">
        <f t="shared" si="48"/>
        <v>-</v>
      </c>
      <c r="M44" s="62">
        <f>IF(AND('A4-1管路(初期設定)'!$J$10="○",'A4-4,5管路(初期設定)'!$BT44="-"),"-",IF(A3管路!M44="-",BT44,IF(BT44="-",A3管路!M44,A3管路!M44+BT44)))</f>
        <v>325</v>
      </c>
      <c r="N44" s="72" t="str">
        <f>IF(IF(A3管路!N44="-","-",IF('A4-2管路(初期設定)'!N44="-",A3管路!N44,A3管路!N44-'A4-2管路(初期設定)'!N44))=0,"-",IF(A3管路!N44="-","-",IF('A4-2管路(初期設定)'!N44="-",A3管路!N44,A3管路!N44-'A4-2管路(初期設定)'!N44)))</f>
        <v>-</v>
      </c>
      <c r="O44" s="57">
        <f t="shared" si="49"/>
        <v>325</v>
      </c>
      <c r="P44" s="62" t="str">
        <f>IF(AND('A4-1管路(初期設定)'!$L$10="○",'A4-4,5管路(初期設定)'!$BU44="-"),"-",IF(A3管路!P44="-",BU44,IF(BU44="-",A3管路!P44,A3管路!P44+BU44)))</f>
        <v>-</v>
      </c>
      <c r="Q44" s="72" t="str">
        <f>IF(IF(A3管路!Q44="-","-",IF('A4-2管路(初期設定)'!Q44="-",A3管路!Q44,A3管路!Q44-'A4-2管路(初期設定)'!Q44))=0,"-",IF(A3管路!Q44="-","-",IF('A4-2管路(初期設定)'!Q44="-",A3管路!Q44,A3管路!Q44-'A4-2管路(初期設定)'!Q44)))</f>
        <v>-</v>
      </c>
      <c r="R44" s="57" t="str">
        <f t="shared" si="50"/>
        <v>-</v>
      </c>
      <c r="S44" s="62" t="str">
        <f>IF(AND('A4-1管路(初期設定)'!$N$10="○",'A4-4,5管路(初期設定)'!$BV44="-"),"-",IF(A3管路!S44="-",BV44,IF(BV44="-",A3管路!S44,A3管路!S44+BV44+BW44)))</f>
        <v>-</v>
      </c>
      <c r="T44" s="102" t="str">
        <f>IF(IF(A3管路!T44="-","-",IF('A4-2管路(初期設定)'!T44="-",A3管路!T44,A3管路!T44-'A4-2管路(初期設定)'!T44))=0,"-",IF(A3管路!T44="-","-",IF('A4-2管路(初期設定)'!T44="-",A3管路!T44,A3管路!T44-'A4-2管路(初期設定)'!T44)))</f>
        <v>-</v>
      </c>
      <c r="U44" s="102" t="str">
        <f>IF(AND('A4-1管路(初期設定)'!$P$10="○",'A4-4,5管路(初期設定)'!$BW44="-"),"-",IF(A3管路!U44="-",BW44,IF(BW44="-",A3管路!U44,A3管路!U44)))</f>
        <v>-</v>
      </c>
      <c r="V44" s="72" t="str">
        <f>IF(IF(A3管路!V44="-","-",IF('A4-2管路(初期設定)'!V44="-",A3管路!V44,A3管路!V44-'A4-2管路(初期設定)'!V44))=0,"-",IF(A3管路!V44="-","-",IF('A4-2管路(初期設定)'!V44="-",A3管路!V44,A3管路!V44-'A4-2管路(初期設定)'!V44)))</f>
        <v>-</v>
      </c>
      <c r="W44" s="57" t="str">
        <f t="shared" si="51"/>
        <v>-</v>
      </c>
      <c r="X44" s="62">
        <f>IF(IF(A3管路!X44="-","-",IF('A4-2管路(初期設定)'!X44="-",A3管路!X44,A3管路!X44-'A4-2管路(初期設定)'!X44))=0,"-",IF(A3管路!X44="-","-",IF('A4-2管路(初期設定)'!X44="-",A3管路!X44,A3管路!X44-'A4-2管路(初期設定)'!X44)))</f>
        <v>242.3</v>
      </c>
      <c r="Y44" s="72" t="str">
        <f>IF(IF(A3管路!Y44="-","-",IF('A4-2管路(初期設定)'!Y44="-",A3管路!Y44,A3管路!Y44-'A4-2管路(初期設定)'!Y44))=0,"-",IF(A3管路!Y44="-","-",IF('A4-2管路(初期設定)'!Y44="-",A3管路!Y44,A3管路!Y44-'A4-2管路(初期設定)'!Y44)))</f>
        <v>-</v>
      </c>
      <c r="Z44" s="57">
        <f t="shared" si="52"/>
        <v>242.3</v>
      </c>
      <c r="AA44" s="62" t="str">
        <f>IF(IF(A3管路!AA44="-","-",IF('A4-2管路(初期設定)'!AA44="-",A3管路!AA44,A3管路!AA44-'A4-2管路(初期設定)'!AA44))=0,"-",IF(A3管路!AA44="-","-",IF('A4-2管路(初期設定)'!AA44="-",A3管路!AA44,A3管路!AA44-'A4-2管路(初期設定)'!AA44)))</f>
        <v>-</v>
      </c>
      <c r="AB44" s="72" t="str">
        <f>IF(IF(A3管路!AB44="-","-",IF('A4-2管路(初期設定)'!AB44="-",A3管路!AB44,A3管路!AB44-'A4-2管路(初期設定)'!AB44))=0,"-",IF(A3管路!AB44="-","-",IF('A4-2管路(初期設定)'!AB44="-",A3管路!AB44,A3管路!AB44-'A4-2管路(初期設定)'!AB44)))</f>
        <v>-</v>
      </c>
      <c r="AC44" s="57" t="str">
        <f t="shared" si="53"/>
        <v>-</v>
      </c>
      <c r="AD44" s="62">
        <f>IF(AND('A4-1管路(初期設定)'!$V$10="○",'A4-4,5管路(初期設定)'!$BX44="-"),"-",IF(A3管路!AD44="-",BX44,IF(BX44="-",A3管路!AD44,A3管路!AD44+BX44)))</f>
        <v>83.8</v>
      </c>
      <c r="AE44" s="72" t="str">
        <f>IF(IF(A3管路!AE44="-","-",IF('A4-2管路(初期設定)'!AE44="-",A3管路!AE44,A3管路!AE44-'A4-2管路(初期設定)'!AE44))=0,"-",IF(A3管路!AE44="-","-",IF('A4-2管路(初期設定)'!AE44="-",A3管路!AE44,A3管路!AE44-'A4-2管路(初期設定)'!AE44)))</f>
        <v>-</v>
      </c>
      <c r="AF44" s="57">
        <f t="shared" si="54"/>
        <v>83.8</v>
      </c>
      <c r="AG44" s="62">
        <f>IF(IF(A3管路!AG44="-","-",IF('A4-2管路(初期設定)'!AG44="-",A3管路!AG44,A3管路!AG44-'A4-2管路(初期設定)'!AG44))=0,"-",IF(A3管路!AG44="-","-",IF('A4-2管路(初期設定)'!AG44="-",A3管路!AG44,A3管路!AG44-'A4-2管路(初期設定)'!AG44)))</f>
        <v>262.29999999999995</v>
      </c>
      <c r="AH44" s="72" t="str">
        <f>IF(IF(A3管路!AH44="-","-",IF('A4-2管路(初期設定)'!AH44="-",A3管路!AH44,A3管路!AH44-'A4-2管路(初期設定)'!AH44))=0,"-",IF(A3管路!AH44="-","-",IF('A4-2管路(初期設定)'!AH44="-",A3管路!AH44,A3管路!AH44-'A4-2管路(初期設定)'!AH44)))</f>
        <v>-</v>
      </c>
      <c r="AI44" s="57">
        <f t="shared" si="55"/>
        <v>262.29999999999995</v>
      </c>
      <c r="AJ44" s="62" t="str">
        <f>IF(IF(A3管路!AJ44="-","-",IF('A4-2管路(初期設定)'!AJ44="-",A3管路!AJ44,A3管路!AJ44-'A4-2管路(初期設定)'!AJ44))=0,"-",IF(A3管路!AJ44="-","-",IF('A4-2管路(初期設定)'!AJ44="-",A3管路!AJ44,A3管路!AJ44-'A4-2管路(初期設定)'!AJ44)))</f>
        <v>-</v>
      </c>
      <c r="AK44" s="72" t="str">
        <f>IF(IF(A3管路!AK44="-","-",IF('A4-2管路(初期設定)'!AK44="-",A3管路!AK44,A3管路!AK44-'A4-2管路(初期設定)'!AK44))=0,"-",IF(A3管路!AK44="-","-",IF('A4-2管路(初期設定)'!AK44="-",A3管路!AK44,A3管路!AK44-'A4-2管路(初期設定)'!AK44)))</f>
        <v>-</v>
      </c>
      <c r="AL44" s="57" t="str">
        <f t="shared" si="56"/>
        <v>-</v>
      </c>
      <c r="AM44" s="62" t="str">
        <f>IF(IF(A3管路!AM44="-","-",IF('A4-2管路(初期設定)'!AM44="-",A3管路!AM44,A3管路!AM44-'A4-2管路(初期設定)'!AM44))=0,"-",IF(A3管路!AM44="-","-",IF('A4-2管路(初期設定)'!AM44="-",A3管路!AM44,A3管路!AM44-'A4-2管路(初期設定)'!AM44)))</f>
        <v>-</v>
      </c>
      <c r="AN44" s="72" t="str">
        <f>IF(IF(A3管路!AN44="-","-",IF('A4-2管路(初期設定)'!AN44="-",A3管路!AN44,A3管路!AN44-'A4-2管路(初期設定)'!AN44))=0,"-",IF(A3管路!AN44="-","-",IF('A4-2管路(初期設定)'!AN44="-",A3管路!AN44,A3管路!AN44-'A4-2管路(初期設定)'!AN44)))</f>
        <v>-</v>
      </c>
      <c r="AO44" s="57" t="str">
        <f t="shared" si="57"/>
        <v>-</v>
      </c>
      <c r="AP44" s="62" t="str">
        <f>IF(IF(A3管路!AP44="-","-",IF('A4-2管路(初期設定)'!AP44="-",A3管路!AP44,A3管路!AP44-'A4-2管路(初期設定)'!AP44))=0,"-",IF(A3管路!AP44="-","-",IF('A4-2管路(初期設定)'!AP44="-",A3管路!AP44,A3管路!AP44-'A4-2管路(初期設定)'!AP44)))</f>
        <v>-</v>
      </c>
      <c r="AQ44" s="72" t="str">
        <f>IF(IF(A3管路!AQ44="-","-",IF('A4-2管路(初期設定)'!AQ44="-",A3管路!AQ44,A3管路!AQ44-'A4-2管路(初期設定)'!AQ44))=0,"-",IF(A3管路!AQ44="-","-",IF('A4-2管路(初期設定)'!AQ44="-",A3管路!AQ44,A3管路!AQ44-'A4-2管路(初期設定)'!AQ44)))</f>
        <v>-</v>
      </c>
      <c r="AR44" s="64" t="str">
        <f t="shared" si="58"/>
        <v>-</v>
      </c>
      <c r="AS44" s="62" t="str">
        <f>IF(IF(A3管路!AS44="-","-",IF('A4-2管路(初期設定)'!AS44="-",A3管路!AS44,A3管路!AS44-'A4-2管路(初期設定)'!AS44))=0,"-",IF(A3管路!AS44="-","-",IF('A4-2管路(初期設定)'!AS44="-",A3管路!AS44,A3管路!AS44-'A4-2管路(初期設定)'!AS44)))</f>
        <v>-</v>
      </c>
      <c r="AT44" s="72" t="str">
        <f>IF(IF(A3管路!AT44="-","-",IF('A4-2管路(初期設定)'!AT44="-",A3管路!AT44,A3管路!AT44-'A4-2管路(初期設定)'!AT44))=0,"-",IF(A3管路!AT44="-","-",IF('A4-2管路(初期設定)'!AT44="-",A3管路!AT44,A3管路!AT44-'A4-2管路(初期設定)'!AT44)))</f>
        <v>-</v>
      </c>
      <c r="AU44" s="64" t="str">
        <f t="shared" si="59"/>
        <v>-</v>
      </c>
      <c r="AV44" s="832">
        <f t="shared" si="60"/>
        <v>913.39999999999986</v>
      </c>
      <c r="AW44" s="830"/>
      <c r="AX44" s="853" t="str">
        <f t="shared" si="61"/>
        <v>-</v>
      </c>
      <c r="AY44" s="830"/>
      <c r="AZ44" s="832">
        <f t="shared" si="62"/>
        <v>325</v>
      </c>
      <c r="BA44" s="830"/>
      <c r="BB44" s="830">
        <f t="shared" si="63"/>
        <v>0</v>
      </c>
      <c r="BC44" s="830"/>
      <c r="BD44" s="830">
        <f t="shared" si="64"/>
        <v>326.10000000000002</v>
      </c>
      <c r="BE44" s="830"/>
      <c r="BF44" s="830">
        <f t="shared" si="65"/>
        <v>262.29999999999995</v>
      </c>
      <c r="BG44" s="830"/>
      <c r="BH44" s="830">
        <f t="shared" si="66"/>
        <v>0</v>
      </c>
      <c r="BI44" s="831"/>
      <c r="BJ44" s="832">
        <f t="shared" si="67"/>
        <v>325</v>
      </c>
      <c r="BK44" s="830"/>
      <c r="BL44" s="830">
        <f t="shared" si="68"/>
        <v>588.4</v>
      </c>
      <c r="BM44" s="833"/>
      <c r="BN44" s="830">
        <f t="shared" si="22"/>
        <v>913.39999999999986</v>
      </c>
      <c r="BO44" s="833"/>
      <c r="BQ44" s="318" t="str">
        <f>IF('A4-2管路(初期設定)'!AW44="","-",'A4-2管路(初期設定)'!AW44)</f>
        <v>配水用ポリエチレン管(融着継手)</v>
      </c>
      <c r="BR44" s="317" t="str">
        <f>IF(BQ44=BR$4,IF('A4-2管路(初期設定)'!AV44="-","-",IF('A4-2管路(初期設定)'!I44="-",'A4-2管路(初期設定)'!AV44,'A4-2管路(初期設定)'!AV44-'A4-2管路(初期設定)'!I44)),"-")</f>
        <v>-</v>
      </c>
      <c r="BS44" s="317" t="str">
        <f>IF(BQ44=BS$4,IF('A4-2管路(初期設定)'!AV44="-","-",IF('A4-2管路(初期設定)'!L44="-",'A4-2管路(初期設定)'!AV44,'A4-2管路(初期設定)'!AV44-'A4-2管路(初期設定)'!L44)),"-")</f>
        <v>-</v>
      </c>
      <c r="BT44" s="317">
        <f>IF(BQ44=BT$4,IF('A4-2管路(初期設定)'!AV44="-","-",IF('A4-2管路(初期設定)'!O44="-",'A4-2管路(初期設定)'!AV44,'A4-2管路(初期設定)'!AV44-'A4-2管路(初期設定)'!O44)),"-")</f>
        <v>325</v>
      </c>
      <c r="BU44" s="317" t="str">
        <f>IF($BQ44=BU$4,IF('A4-2管路(初期設定)'!$AV44="-","-",IF('A4-2管路(初期設定)'!R44="-",'A4-2管路(初期設定)'!$AV44,'A4-2管路(初期設定)'!$AV44-'A4-2管路(初期設定)'!R44)),"-")</f>
        <v>-</v>
      </c>
      <c r="BV44" s="317" t="str">
        <f>IF($BQ44=BV$4,IF('A4-2管路(初期設定)'!$AV44="-","-",IF('A4-2管路(初期設定)'!W44="-",'A4-2管路(初期設定)'!$AV44,'A4-2管路(初期設定)'!$AV44-SUM('A4-2管路(初期設定)'!S44,'A4-2管路(初期設定)'!T44))),"-")</f>
        <v>-</v>
      </c>
      <c r="BW44" s="317" t="str">
        <f>IF($BQ44=BV$4,IF('A4-2管路(初期設定)'!$AV44="-","-",IF('A4-2管路(初期設定)'!W44="-",'A4-2管路(初期設定)'!$AV44,'A4-2管路(初期設定)'!$AV44-SUM('A4-2管路(初期設定)'!U44,'A4-2管路(初期設定)'!V44))),"-")</f>
        <v>-</v>
      </c>
      <c r="BX44" s="317" t="str">
        <f>IF($BQ44=BX$4,IF('A4-2管路(初期設定)'!$AV44="-","-",IF('A4-2管路(初期設定)'!AF44="-",'A4-2管路(初期設定)'!$AV44,'A4-2管路(初期設定)'!$AV44-'A4-2管路(初期設定)'!AF44)),"-")</f>
        <v>-</v>
      </c>
    </row>
    <row r="45" spans="2:76" ht="13.5" customHeight="1">
      <c r="B45" s="1179"/>
      <c r="C45" s="1070"/>
      <c r="D45" s="1070"/>
      <c r="E45" s="1071"/>
      <c r="F45" s="567" t="s">
        <v>49</v>
      </c>
      <c r="G45" s="58">
        <f t="shared" ref="G45:AU45" si="69">IF(SUM(G34:G44)=0,"-",SUM(G34:G44))</f>
        <v>16233.700000000003</v>
      </c>
      <c r="H45" s="59" t="str">
        <f t="shared" si="69"/>
        <v>-</v>
      </c>
      <c r="I45" s="60">
        <f t="shared" si="69"/>
        <v>16233.700000000003</v>
      </c>
      <c r="J45" s="58">
        <f t="shared" si="69"/>
        <v>134.30000000000001</v>
      </c>
      <c r="K45" s="59" t="str">
        <f t="shared" si="69"/>
        <v>-</v>
      </c>
      <c r="L45" s="60">
        <f t="shared" si="69"/>
        <v>134.30000000000001</v>
      </c>
      <c r="M45" s="58">
        <f t="shared" si="69"/>
        <v>325</v>
      </c>
      <c r="N45" s="59" t="str">
        <f t="shared" si="69"/>
        <v>-</v>
      </c>
      <c r="O45" s="60">
        <f t="shared" si="69"/>
        <v>325</v>
      </c>
      <c r="P45" s="58" t="str">
        <f t="shared" si="69"/>
        <v>-</v>
      </c>
      <c r="Q45" s="59" t="str">
        <f t="shared" si="69"/>
        <v>-</v>
      </c>
      <c r="R45" s="60" t="str">
        <f t="shared" si="69"/>
        <v>-</v>
      </c>
      <c r="S45" s="58">
        <f t="shared" si="69"/>
        <v>1372.6000000000004</v>
      </c>
      <c r="T45" s="103" t="str">
        <f t="shared" si="69"/>
        <v>-</v>
      </c>
      <c r="U45" s="103">
        <f t="shared" si="69"/>
        <v>5718</v>
      </c>
      <c r="V45" s="59" t="str">
        <f t="shared" si="69"/>
        <v>-</v>
      </c>
      <c r="W45" s="60">
        <f t="shared" si="69"/>
        <v>7090.6</v>
      </c>
      <c r="X45" s="58">
        <f t="shared" si="69"/>
        <v>38602.299999999996</v>
      </c>
      <c r="Y45" s="59" t="str">
        <f t="shared" si="69"/>
        <v>-</v>
      </c>
      <c r="Z45" s="60">
        <f t="shared" si="69"/>
        <v>38602.299999999996</v>
      </c>
      <c r="AA45" s="58" t="str">
        <f t="shared" si="69"/>
        <v>-</v>
      </c>
      <c r="AB45" s="59" t="str">
        <f t="shared" si="69"/>
        <v>-</v>
      </c>
      <c r="AC45" s="60" t="str">
        <f t="shared" si="69"/>
        <v>-</v>
      </c>
      <c r="AD45" s="58">
        <f t="shared" si="69"/>
        <v>83.8</v>
      </c>
      <c r="AE45" s="59" t="str">
        <f t="shared" si="69"/>
        <v>-</v>
      </c>
      <c r="AF45" s="60">
        <f t="shared" si="69"/>
        <v>83.8</v>
      </c>
      <c r="AG45" s="58">
        <f t="shared" si="69"/>
        <v>741.19999999999982</v>
      </c>
      <c r="AH45" s="59" t="str">
        <f t="shared" si="69"/>
        <v>-</v>
      </c>
      <c r="AI45" s="60">
        <f t="shared" si="69"/>
        <v>741.19999999999982</v>
      </c>
      <c r="AJ45" s="58" t="str">
        <f t="shared" si="69"/>
        <v>-</v>
      </c>
      <c r="AK45" s="59" t="str">
        <f t="shared" si="69"/>
        <v>-</v>
      </c>
      <c r="AL45" s="60" t="str">
        <f t="shared" si="69"/>
        <v>-</v>
      </c>
      <c r="AM45" s="58" t="str">
        <f t="shared" si="69"/>
        <v>-</v>
      </c>
      <c r="AN45" s="59" t="str">
        <f t="shared" si="69"/>
        <v>-</v>
      </c>
      <c r="AO45" s="60" t="str">
        <f t="shared" si="69"/>
        <v>-</v>
      </c>
      <c r="AP45" s="58" t="str">
        <f t="shared" si="69"/>
        <v>-</v>
      </c>
      <c r="AQ45" s="59" t="str">
        <f t="shared" si="69"/>
        <v>-</v>
      </c>
      <c r="AR45" s="65" t="str">
        <f t="shared" si="69"/>
        <v>-</v>
      </c>
      <c r="AS45" s="58" t="str">
        <f t="shared" si="69"/>
        <v>-</v>
      </c>
      <c r="AT45" s="59" t="str">
        <f t="shared" si="69"/>
        <v>-</v>
      </c>
      <c r="AU45" s="65" t="str">
        <f t="shared" si="69"/>
        <v>-</v>
      </c>
      <c r="AV45" s="834">
        <f>IF(SUM(AV34:AW44)=0,"-",SUM(AV34:AW44))</f>
        <v>63210.899999999994</v>
      </c>
      <c r="AW45" s="835" t="str">
        <f t="shared" ref="AW45:BA45" si="70">IF(SUM(AW34:AW44)=0,"-",SUM(AW34:AW44))</f>
        <v>-</v>
      </c>
      <c r="AX45" s="836" t="str">
        <f t="shared" ref="AX45" si="71">IF(SUM(AX34:AY44)=0,"-",SUM(AX34:AY44))</f>
        <v>-</v>
      </c>
      <c r="AY45" s="835" t="str">
        <f t="shared" ref="AY45" si="72">IF(SUM(AY34:AY44)=0,"-",SUM(AY34:AY44))</f>
        <v>-</v>
      </c>
      <c r="AZ45" s="834">
        <f>IF(SUM(AZ34:BA44)=0,"-",SUM(AZ34:BA44))</f>
        <v>16693.000000000004</v>
      </c>
      <c r="BA45" s="835" t="str">
        <f t="shared" si="70"/>
        <v>-</v>
      </c>
      <c r="BB45" s="835">
        <f t="shared" ref="BB45" si="73">IF(SUM(BB34:BC44)=0,"-",SUM(BB34:BC44))</f>
        <v>1372.6000000000004</v>
      </c>
      <c r="BC45" s="835" t="str">
        <f t="shared" ref="BC45" si="74">IF(SUM(BC34:BC44)=0,"-",SUM(BC34:BC44))</f>
        <v>-</v>
      </c>
      <c r="BD45" s="835">
        <f t="shared" ref="BD45" si="75">IF(SUM(BD34:BE44)=0,"-",SUM(BD34:BE44))</f>
        <v>44404.099999999991</v>
      </c>
      <c r="BE45" s="835" t="str">
        <f t="shared" ref="BE45" si="76">IF(SUM(BE34:BE44)=0,"-",SUM(BE34:BE44))</f>
        <v>-</v>
      </c>
      <c r="BF45" s="835">
        <f t="shared" ref="BF45" si="77">IF(SUM(BF34:BG44)=0,"-",SUM(BF34:BG44))</f>
        <v>741.19999999999982</v>
      </c>
      <c r="BG45" s="835" t="str">
        <f t="shared" ref="BG45" si="78">IF(SUM(BG34:BG44)=0,"-",SUM(BG34:BG44))</f>
        <v>-</v>
      </c>
      <c r="BH45" s="835" t="str">
        <f t="shared" ref="BH45" si="79">IF(SUM(BH34:BI44)=0,"-",SUM(BH34:BI44))</f>
        <v>-</v>
      </c>
      <c r="BI45" s="837" t="str">
        <f t="shared" ref="BI45" si="80">IF(SUM(BI34:BI44)=0,"-",SUM(BI34:BI44))</f>
        <v>-</v>
      </c>
      <c r="BJ45" s="834">
        <f t="shared" ref="BJ45" si="81">IF(SUM(BJ34:BK44)=0,"-",SUM(BJ34:BK44))</f>
        <v>18065.600000000002</v>
      </c>
      <c r="BK45" s="835" t="str">
        <f t="shared" ref="BK45" si="82">IF(SUM(BK34:BK44)=0,"-",SUM(BK34:BK44))</f>
        <v>-</v>
      </c>
      <c r="BL45" s="835">
        <f t="shared" ref="BL45" si="83">IF(SUM(BL34:BM44)=0,"-",SUM(BL34:BM44))</f>
        <v>45145.3</v>
      </c>
      <c r="BM45" s="838" t="str">
        <f t="shared" ref="BM45" si="84">IF(SUM(BM34:BM44)=0,"-",SUM(BM34:BM44))</f>
        <v>-</v>
      </c>
      <c r="BN45" s="835">
        <f>IF(SUM(AV45:AX45)=0,"-",IF(AND(SUM(AV45:AX45)=SUM(AZ45:BI45),SUM(AZ45:BI45)=SUM(BJ45:BM45)),SUM(AV45:AX45),"エラー"))</f>
        <v>63210.899999999994</v>
      </c>
      <c r="BO45" s="838"/>
      <c r="BQ45" s="318" t="str">
        <f>IF('A4-2管路(初期設定)'!AW45="","-",'A4-2管路(初期設定)'!AW45)</f>
        <v>-</v>
      </c>
      <c r="BR45" s="317" t="str">
        <f>IF(BQ45=BR$4,IF('A4-2管路(初期設定)'!AV45="-","-",IF('A4-2管路(初期設定)'!I45="-",'A4-2管路(初期設定)'!AV45,'A4-2管路(初期設定)'!AV45-'A4-2管路(初期設定)'!I45)),"-")</f>
        <v>-</v>
      </c>
      <c r="BS45" s="317" t="str">
        <f>IF(BQ45=BS$4,IF('A4-2管路(初期設定)'!AV45="-","-",IF('A4-2管路(初期設定)'!L45="-",'A4-2管路(初期設定)'!AV45,'A4-2管路(初期設定)'!AV45-'A4-2管路(初期設定)'!L45)),"-")</f>
        <v>-</v>
      </c>
      <c r="BT45" s="317" t="str">
        <f>IF(BQ45=BT$4,IF('A4-2管路(初期設定)'!AV45="-","-",IF('A4-2管路(初期設定)'!O45="-",'A4-2管路(初期設定)'!AV45,'A4-2管路(初期設定)'!AV45-'A4-2管路(初期設定)'!O45)),"-")</f>
        <v>-</v>
      </c>
      <c r="BU45" s="317" t="str">
        <f>IF($BQ45=BU$4,IF('A4-2管路(初期設定)'!$AV45="-","-",IF('A4-2管路(初期設定)'!R45="-",'A4-2管路(初期設定)'!$AV45,'A4-2管路(初期設定)'!$AV45-'A4-2管路(初期設定)'!R45)),"-")</f>
        <v>-</v>
      </c>
      <c r="BV45" s="317" t="str">
        <f>IF($BQ45=BV$4,IF('A4-2管路(初期設定)'!$AV45="-","-",IF('A4-2管路(初期設定)'!W45="-",'A4-2管路(初期設定)'!$AV45,'A4-2管路(初期設定)'!$AV45-SUM('A4-2管路(初期設定)'!S45,'A4-2管路(初期設定)'!T45))),"-")</f>
        <v>-</v>
      </c>
      <c r="BW45" s="317" t="str">
        <f>IF($BQ45=BV$4,IF('A4-2管路(初期設定)'!$AV45="-","-",IF('A4-2管路(初期設定)'!W45="-",'A4-2管路(初期設定)'!$AV45,'A4-2管路(初期設定)'!$AV45-SUM('A4-2管路(初期設定)'!U45,'A4-2管路(初期設定)'!V45))),"-")</f>
        <v>-</v>
      </c>
      <c r="BX45" s="317" t="str">
        <f>IF($BQ45=BX$4,IF('A4-2管路(初期設定)'!$AV45="-","-",IF('A4-2管路(初期設定)'!AF45="-",'A4-2管路(初期設定)'!$AV45,'A4-2管路(初期設定)'!$AV45-'A4-2管路(初期設定)'!AF45)),"-")</f>
        <v>-</v>
      </c>
    </row>
    <row r="46" spans="2:76" ht="13.5" customHeight="1">
      <c r="B46" s="1179"/>
      <c r="C46" s="1070"/>
      <c r="D46" s="1071"/>
      <c r="E46" s="1177" t="s">
        <v>104</v>
      </c>
      <c r="F46" s="1178"/>
      <c r="G46" s="367">
        <f>IF(SUM(G21,G33,G45)=0,"-",SUM(G21,G33,G45))</f>
        <v>19210.900000000001</v>
      </c>
      <c r="H46" s="368" t="str">
        <f>IF(SUM(H21,H33,H45)=0,"-",SUM(H21,H33,H45))</f>
        <v>-</v>
      </c>
      <c r="I46" s="545">
        <f>IF(SUM(G46:H46)=0,"-",SUM(G46:H46))</f>
        <v>19210.900000000001</v>
      </c>
      <c r="J46" s="367">
        <f>IF(SUM(J21,J33,J45)=0,"-",SUM(J21,J33,J45))</f>
        <v>134.30000000000001</v>
      </c>
      <c r="K46" s="368" t="str">
        <f>IF(SUM(K21,K33,K45)=0,"-",SUM(K21,K33,K45))</f>
        <v>-</v>
      </c>
      <c r="L46" s="545">
        <f>IF(SUM(J46:K46)=0,"-",SUM(J46:K46))</f>
        <v>134.30000000000001</v>
      </c>
      <c r="M46" s="367">
        <f>IF(SUM(M21,M33,M45)=0,"-",SUM(M21,M33,M45))</f>
        <v>1084.1999999999998</v>
      </c>
      <c r="N46" s="368" t="str">
        <f>IF(SUM(N21,N33,N45)=0,"-",SUM(N21,N33,N45))</f>
        <v>-</v>
      </c>
      <c r="O46" s="545">
        <f>IF(SUM(M46:N46)=0,"-",SUM(M46:N46))</f>
        <v>1084.1999999999998</v>
      </c>
      <c r="P46" s="367" t="str">
        <f>IF(SUM(P21,P33,P45)=0,"-",SUM(P21,P33,P45))</f>
        <v>-</v>
      </c>
      <c r="Q46" s="368" t="str">
        <f>IF(SUM(Q21,Q33,Q45)=0,"-",SUM(Q21,Q33,Q45))</f>
        <v>-</v>
      </c>
      <c r="R46" s="545" t="str">
        <f>IF(SUM(P46:Q46)=0,"-",SUM(P46:Q46))</f>
        <v>-</v>
      </c>
      <c r="S46" s="367">
        <f>IF(SUM(S21,S33,S45)=0,"-",SUM(S21,S33,S45))</f>
        <v>1600.1000000000004</v>
      </c>
      <c r="T46" s="369" t="str">
        <f>IF(SUM(T21,T33,T45)=0,"-",SUM(T21,T33,T45))</f>
        <v>-</v>
      </c>
      <c r="U46" s="369">
        <f>IF(SUM(U21,U33,U45)=0,"-",SUM(U21,U33,U45))</f>
        <v>6654</v>
      </c>
      <c r="V46" s="368" t="str">
        <f>IF(SUM(V21,V33,V45)=0,"-",SUM(V21,V33,V45))</f>
        <v>-</v>
      </c>
      <c r="W46" s="545">
        <f>IF(SUM(S46:V46)=0,"-",SUM(S46:V46))</f>
        <v>8254.1</v>
      </c>
      <c r="X46" s="367">
        <f>IF(SUM(X21,X33,X45)=0,"-",SUM(X21,X33,X45))</f>
        <v>45198.2</v>
      </c>
      <c r="Y46" s="368" t="str">
        <f>IF(SUM(Y21,Y33,Y45)=0,"-",SUM(Y21,Y33,Y45))</f>
        <v>-</v>
      </c>
      <c r="Z46" s="545">
        <f>IF(SUM(X46:Y46)=0,"-",SUM(X46:Y46))</f>
        <v>45198.2</v>
      </c>
      <c r="AA46" s="367" t="str">
        <f>IF(SUM(AA21,AA33,AA45)=0,"-",SUM(AA21,AA33,AA45))</f>
        <v>-</v>
      </c>
      <c r="AB46" s="368" t="str">
        <f>IF(SUM(AB21,AB33,AB45)=0,"-",SUM(AB21,AB33,AB45))</f>
        <v>-</v>
      </c>
      <c r="AC46" s="545" t="str">
        <f>IF(SUM(AA46:AB46)=0,"-",SUM(AA46:AB46))</f>
        <v>-</v>
      </c>
      <c r="AD46" s="367">
        <f>IF(SUM(AD21,AD33,AD45)=0,"-",SUM(AD21,AD33,AD45))</f>
        <v>938.39999999999975</v>
      </c>
      <c r="AE46" s="368" t="str">
        <f>IF(SUM(AE21,AE33,AE45)=0,"-",SUM(AE21,AE33,AE45))</f>
        <v>-</v>
      </c>
      <c r="AF46" s="545">
        <f>IF(SUM(AD46:AE46)=0,"-",SUM(AD46:AE46))</f>
        <v>938.39999999999975</v>
      </c>
      <c r="AG46" s="367">
        <f>IF(SUM(AG21,AG33,AG45)=0,"-",SUM(AG21,AG33,AG45))</f>
        <v>810.0999999999998</v>
      </c>
      <c r="AH46" s="368" t="str">
        <f>IF(SUM(AH21,AH33,AH45)=0,"-",SUM(AH21,AH33,AH45))</f>
        <v>-</v>
      </c>
      <c r="AI46" s="545">
        <f>IF(SUM(AG46:AH46)=0,"-",SUM(AG46:AH46))</f>
        <v>810.0999999999998</v>
      </c>
      <c r="AJ46" s="367" t="str">
        <f>IF(SUM(AJ21,AJ33,AJ45)=0,"-",SUM(AJ21,AJ33,AJ45))</f>
        <v>-</v>
      </c>
      <c r="AK46" s="368" t="str">
        <f>IF(SUM(AK21,AK33,AK45)=0,"-",SUM(AK21,AK33,AK45))</f>
        <v>-</v>
      </c>
      <c r="AL46" s="545" t="str">
        <f>IF(SUM(AJ46:AK46)=0,"-",SUM(AJ46:AK46))</f>
        <v>-</v>
      </c>
      <c r="AM46" s="367" t="str">
        <f>IF(SUM(AM21,AM33,AM45)=0,"-",SUM(AM21,AM33,AM45))</f>
        <v>-</v>
      </c>
      <c r="AN46" s="368" t="str">
        <f>IF(SUM(AN21,AN33,AN45)=0,"-",SUM(AN21,AN33,AN45))</f>
        <v>-</v>
      </c>
      <c r="AO46" s="545" t="str">
        <f>IF(SUM(AM46:AN46)=0,"-",SUM(AM46:AN46))</f>
        <v>-</v>
      </c>
      <c r="AP46" s="367" t="str">
        <f>IF(SUM(AP21,AP33,AP45)=0,"-",SUM(AP21,AP33,AP45))</f>
        <v>-</v>
      </c>
      <c r="AQ46" s="368" t="str">
        <f>IF(SUM(AQ21,AQ33,AQ45)=0,"-",SUM(AQ21,AQ33,AQ45))</f>
        <v>-</v>
      </c>
      <c r="AR46" s="545" t="str">
        <f>IF(SUM(AP46:AQ46)=0,"-",SUM(AP46:AQ46))</f>
        <v>-</v>
      </c>
      <c r="AS46" s="367" t="str">
        <f>IF(SUM(AS21,AS33,AS45)=0,"-",SUM(AS21,AS33,AS45))</f>
        <v>-</v>
      </c>
      <c r="AT46" s="368" t="str">
        <f>IF(SUM(AT21,AT33,AT45)=0,"-",SUM(AT21,AT33,AT45))</f>
        <v>-</v>
      </c>
      <c r="AU46" s="545" t="str">
        <f>IF(SUM(AS46:AT46)=0,"-",SUM(AS46:AT46))</f>
        <v>-</v>
      </c>
      <c r="AV46" s="834">
        <f>IF(SUM(AV21,AV33,AV45)=0,"-",SUM(AV21,AV33,AV45))</f>
        <v>75630.2</v>
      </c>
      <c r="AW46" s="835"/>
      <c r="AX46" s="836" t="str">
        <f>IF(SUM(AX21,AX33,AX45)=0,"-",SUM(AX21,AX33,AX45))</f>
        <v>-</v>
      </c>
      <c r="AY46" s="835"/>
      <c r="AZ46" s="834">
        <f>IF(SUM(AZ21,AZ33,AZ45)=0,"-",SUM(AZ21,AZ33,AZ45))</f>
        <v>20429.400000000001</v>
      </c>
      <c r="BA46" s="835"/>
      <c r="BB46" s="835">
        <f>IF(SUM(BB21,BB33,BB45)=0,"-",SUM(BB21,BB33,BB45))</f>
        <v>1600.1000000000004</v>
      </c>
      <c r="BC46" s="835"/>
      <c r="BD46" s="835">
        <f>IF(SUM(BD21,BD33,BD45)=0,"-",SUM(BD21,BD33,BD45))</f>
        <v>52790.599999999991</v>
      </c>
      <c r="BE46" s="835"/>
      <c r="BF46" s="835">
        <f>IF(SUM(BF21,BF33,BF45)=0,"-",SUM(BF21,BF33,BF45))</f>
        <v>810.0999999999998</v>
      </c>
      <c r="BG46" s="835"/>
      <c r="BH46" s="835" t="str">
        <f>IF(SUM(BH21,BH33,BH45)=0,"-",SUM(BH21,BH33,BH45))</f>
        <v>-</v>
      </c>
      <c r="BI46" s="837"/>
      <c r="BJ46" s="834">
        <f>IF(SUM(BJ21,BJ33,BJ45)=0,"-",SUM(BJ21,BJ33,BJ45))</f>
        <v>22029.500000000004</v>
      </c>
      <c r="BK46" s="835"/>
      <c r="BL46" s="835">
        <f>IF(SUM(BL21,BL33,BL45)=0,"-",SUM(BL21,BL33,BL45))</f>
        <v>53600.700000000004</v>
      </c>
      <c r="BM46" s="838"/>
      <c r="BN46" s="835">
        <f>IF(SUM(AV46:AX46)=0,"-",IF(AND(SUM(AV46:AX46)=SUM(AZ46:BI46),SUM(AZ46:BI46)=SUM(BJ46:BM46)),SUM(AV46:AX46),"エラー"))</f>
        <v>75630.2</v>
      </c>
      <c r="BO46" s="838"/>
      <c r="BQ46" s="318"/>
      <c r="BR46" s="317"/>
      <c r="BS46" s="317"/>
      <c r="BT46" s="317"/>
      <c r="BU46" s="317"/>
      <c r="BV46" s="317"/>
      <c r="BW46" s="317"/>
      <c r="BX46" s="317"/>
    </row>
    <row r="47" spans="2:76" ht="13.5" customHeight="1">
      <c r="B47" s="1179"/>
      <c r="C47" s="1070"/>
      <c r="D47" s="875" t="s">
        <v>46</v>
      </c>
      <c r="E47" s="1100" t="s">
        <v>418</v>
      </c>
      <c r="F47" s="79">
        <v>300</v>
      </c>
      <c r="G47" s="61">
        <f>IF(AND('A4-1管路(初期設定)'!$F$11="○",'A4-4,5管路(初期設定)'!$BR47="-"),"-",IF(A3管路!G47="-",BR47,IF(BR47="-",A3管路!G47,A3管路!G47+BR47)))</f>
        <v>1</v>
      </c>
      <c r="H47" s="71" t="str">
        <f>IF(IF(A3管路!H47="-","-",IF('A4-2管路(初期設定)'!H47="-",A3管路!H47,A3管路!H47-'A4-2管路(初期設定)'!H47))=0,"-",IF(A3管路!H47="-","-",IF('A4-2管路(初期設定)'!H47="-",A3管路!H47,A3管路!H47-'A4-2管路(初期設定)'!H47)))</f>
        <v>-</v>
      </c>
      <c r="I47" s="54">
        <f t="shared" ref="I47:I52" si="85">IF(SUM(G47:H47)=0,"-",SUM(G47:H47))</f>
        <v>1</v>
      </c>
      <c r="J47" s="61" t="str">
        <f>IF(AND('A4-1管路(初期設定)'!$H$11="○",'A4-4,5管路(初期設定)'!$BS47="-"),"-",IF(A3管路!J47="-",BS47,IF(BS47="-",A3管路!J47,A3管路!J47+BS47)))</f>
        <v>-</v>
      </c>
      <c r="K47" s="71" t="str">
        <f>IF(IF(A3管路!K47="-","-",IF('A4-2管路(初期設定)'!K47="-",A3管路!K47,A3管路!K47-'A4-2管路(初期設定)'!K47))=0,"-",IF(A3管路!K47="-","-",IF('A4-2管路(初期設定)'!K47="-",A3管路!K47,A3管路!K47-'A4-2管路(初期設定)'!K47)))</f>
        <v>-</v>
      </c>
      <c r="L47" s="54" t="str">
        <f t="shared" ref="L47:L52" si="86">IF(SUM(J47:K47)=0,"-",SUM(J47:K47))</f>
        <v>-</v>
      </c>
      <c r="M47" s="61" t="str">
        <f>IF(AND('A4-1管路(初期設定)'!$J$11="○",'A4-4,5管路(初期設定)'!$BT47="-"),"-",IF(A3管路!M47="-",BT47,IF(BT47="-",A3管路!M47,A3管路!M47+BT47)))</f>
        <v>-</v>
      </c>
      <c r="N47" s="71" t="str">
        <f>IF(IF(A3管路!N47="-","-",IF('A4-2管路(初期設定)'!N47="-",A3管路!N47,A3管路!N47-'A4-2管路(初期設定)'!N47))=0,"-",IF(A3管路!N47="-","-",IF('A4-2管路(初期設定)'!N47="-",A3管路!N47,A3管路!N47-'A4-2管路(初期設定)'!N47)))</f>
        <v>-</v>
      </c>
      <c r="O47" s="54" t="str">
        <f t="shared" ref="O47:O52" si="87">IF(SUM(M47:N47)=0,"-",SUM(M47:N47))</f>
        <v>-</v>
      </c>
      <c r="P47" s="61" t="str">
        <f>IF(AND('A4-1管路(初期設定)'!$L$11="○",'A4-4,5管路(初期設定)'!$BU47="-"),"-",IF(A3管路!P47="-",BU47,IF(BU47="-",A3管路!P47,A3管路!P47+BU47)))</f>
        <v>-</v>
      </c>
      <c r="Q47" s="71" t="str">
        <f>IF(IF(A3管路!Q47="-","-",IF('A4-2管路(初期設定)'!Q47="-",A3管路!Q47,A3管路!Q47-'A4-2管路(初期設定)'!Q47))=0,"-",IF(A3管路!Q47="-","-",IF('A4-2管路(初期設定)'!Q47="-",A3管路!Q47,A3管路!Q47-'A4-2管路(初期設定)'!Q47)))</f>
        <v>-</v>
      </c>
      <c r="R47" s="54" t="str">
        <f t="shared" ref="R47:R52" si="88">IF(SUM(P47:Q47)=0,"-",SUM(P47:Q47))</f>
        <v>-</v>
      </c>
      <c r="S47" s="61" t="str">
        <f>IF(AND('A4-1管路(初期設定)'!$N$11="○",'A4-4,5管路(初期設定)'!$BV47="-"),"-",IF(A3管路!S47="-",BV47,IF(BV47="-",A3管路!S47,A3管路!S47+BV47+BW47)))</f>
        <v>-</v>
      </c>
      <c r="T47" s="100" t="str">
        <f>IF(IF(A3管路!T47="-","-",IF('A4-2管路(初期設定)'!T47="-",A3管路!T47,A3管路!T47-'A4-2管路(初期設定)'!T47))=0,"-",IF(A3管路!T47="-","-",IF('A4-2管路(初期設定)'!T47="-",A3管路!T47,A3管路!T47-'A4-2管路(初期設定)'!T47)))</f>
        <v>-</v>
      </c>
      <c r="U47" s="100">
        <f>IF(AND('A4-1管路(初期設定)'!$P$11="○",'A4-4,5管路(初期設定)'!$BW47="-"),"-",IF(A3管路!U47="-",BW47,IF(BW47="-",A3管路!U47,A3管路!U47)))</f>
        <v>2</v>
      </c>
      <c r="V47" s="71" t="str">
        <f>IF(IF(A3管路!V47="-","-",IF('A4-2管路(初期設定)'!V47="-",A3管路!V47,A3管路!V47-'A4-2管路(初期設定)'!V47))=0,"-",IF(A3管路!V47="-","-",IF('A4-2管路(初期設定)'!V47="-",A3管路!V47,A3管路!V47-'A4-2管路(初期設定)'!V47)))</f>
        <v>-</v>
      </c>
      <c r="W47" s="54">
        <f t="shared" ref="W47:W52" si="89">IF(SUM(S47:V47)=0,"-",SUM(S47:V47))</f>
        <v>2</v>
      </c>
      <c r="X47" s="61">
        <f>IF(IF(A3管路!X47="-","-",IF('A4-2管路(初期設定)'!X47="-",A3管路!X47,A3管路!X47-'A4-2管路(初期設定)'!X47))=0,"-",IF(A3管路!X47="-","-",IF('A4-2管路(初期設定)'!X47="-",A3管路!X47,A3管路!X47-'A4-2管路(初期設定)'!X47)))</f>
        <v>13</v>
      </c>
      <c r="Y47" s="71" t="str">
        <f>IF(IF(A3管路!Y47="-","-",IF('A4-2管路(初期設定)'!Y47="-",A3管路!Y47,A3管路!Y47-'A4-2管路(初期設定)'!Y47))=0,"-",IF(A3管路!Y47="-","-",IF('A4-2管路(初期設定)'!Y47="-",A3管路!Y47,A3管路!Y47-'A4-2管路(初期設定)'!Y47)))</f>
        <v>-</v>
      </c>
      <c r="Z47" s="54">
        <f t="shared" ref="Z47:Z52" si="90">IF(SUM(X47:Y47)=0,"-",SUM(X47:Y47))</f>
        <v>13</v>
      </c>
      <c r="AA47" s="61" t="str">
        <f>IF(IF(A3管路!AA47="-","-",IF('A4-2管路(初期設定)'!AA47="-",A3管路!AA47,A3管路!AA47-'A4-2管路(初期設定)'!AA47))=0,"-",IF(A3管路!AA47="-","-",IF('A4-2管路(初期設定)'!AA47="-",A3管路!AA47,A3管路!AA47-'A4-2管路(初期設定)'!AA47)))</f>
        <v>-</v>
      </c>
      <c r="AB47" s="71" t="str">
        <f>IF(IF(A3管路!AB47="-","-",IF('A4-2管路(初期設定)'!AB47="-",A3管路!AB47,A3管路!AB47-'A4-2管路(初期設定)'!AB47))=0,"-",IF(A3管路!AB47="-","-",IF('A4-2管路(初期設定)'!AB47="-",A3管路!AB47,A3管路!AB47-'A4-2管路(初期設定)'!AB47)))</f>
        <v>-</v>
      </c>
      <c r="AC47" s="54" t="str">
        <f t="shared" ref="AC47:AC52" si="91">IF(SUM(AA47:AB47)=0,"-",SUM(AA47:AB47))</f>
        <v>-</v>
      </c>
      <c r="AD47" s="61" t="str">
        <f>IF(AND('A4-1管路(初期設定)'!$V$11="○",'A4-4,5管路(初期設定)'!$BX47="-"),"-",IF(A3管路!AD47="-",BX47,IF(BX47="-",A3管路!AD47,A3管路!AD47+BX47)))</f>
        <v>-</v>
      </c>
      <c r="AE47" s="71" t="str">
        <f>IF(IF(A3管路!AE47="-","-",IF('A4-2管路(初期設定)'!AE47="-",A3管路!AE47,A3管路!AE47-'A4-2管路(初期設定)'!AE47))=0,"-",IF(A3管路!AE47="-","-",IF('A4-2管路(初期設定)'!AE47="-",A3管路!AE47,A3管路!AE47-'A4-2管路(初期設定)'!AE47)))</f>
        <v>-</v>
      </c>
      <c r="AF47" s="54" t="str">
        <f t="shared" ref="AF47:AF52" si="92">IF(SUM(AD47:AE47)=0,"-",SUM(AD47:AE47))</f>
        <v>-</v>
      </c>
      <c r="AG47" s="61" t="str">
        <f>IF(IF(A3管路!AG47="-","-",IF('A4-2管路(初期設定)'!AG47="-",A3管路!AG47,A3管路!AG47-'A4-2管路(初期設定)'!AG47))=0,"-",IF(A3管路!AG47="-","-",IF('A4-2管路(初期設定)'!AG47="-",A3管路!AG47,A3管路!AG47-'A4-2管路(初期設定)'!AG47)))</f>
        <v>-</v>
      </c>
      <c r="AH47" s="71" t="str">
        <f>IF(IF(A3管路!AH47="-","-",IF('A4-2管路(初期設定)'!AH47="-",A3管路!AH47,A3管路!AH47-'A4-2管路(初期設定)'!AH47))=0,"-",IF(A3管路!AH47="-","-",IF('A4-2管路(初期設定)'!AH47="-",A3管路!AH47,A3管路!AH47-'A4-2管路(初期設定)'!AH47)))</f>
        <v>-</v>
      </c>
      <c r="AI47" s="54" t="str">
        <f t="shared" ref="AI47:AI52" si="93">IF(SUM(AG47:AH47)=0,"-",SUM(AG47:AH47))</f>
        <v>-</v>
      </c>
      <c r="AJ47" s="61" t="str">
        <f>IF(IF(A3管路!AJ47="-","-",IF('A4-2管路(初期設定)'!AJ47="-",A3管路!AJ47,A3管路!AJ47-'A4-2管路(初期設定)'!AJ47))=0,"-",IF(A3管路!AJ47="-","-",IF('A4-2管路(初期設定)'!AJ47="-",A3管路!AJ47,A3管路!AJ47-'A4-2管路(初期設定)'!AJ47)))</f>
        <v>-</v>
      </c>
      <c r="AK47" s="71" t="str">
        <f>IF(IF(A3管路!AK47="-","-",IF('A4-2管路(初期設定)'!AK47="-",A3管路!AK47,A3管路!AK47-'A4-2管路(初期設定)'!AK47))=0,"-",IF(A3管路!AK47="-","-",IF('A4-2管路(初期設定)'!AK47="-",A3管路!AK47,A3管路!AK47-'A4-2管路(初期設定)'!AK47)))</f>
        <v>-</v>
      </c>
      <c r="AL47" s="54" t="str">
        <f t="shared" ref="AL47:AL52" si="94">IF(SUM(AJ47:AK47)=0,"-",SUM(AJ47:AK47))</f>
        <v>-</v>
      </c>
      <c r="AM47" s="61" t="str">
        <f>IF(IF(A3管路!AM47="-","-",IF('A4-2管路(初期設定)'!AM47="-",A3管路!AM47,A3管路!AM47-'A4-2管路(初期設定)'!AM47))=0,"-",IF(A3管路!AM47="-","-",IF('A4-2管路(初期設定)'!AM47="-",A3管路!AM47,A3管路!AM47-'A4-2管路(初期設定)'!AM47)))</f>
        <v>-</v>
      </c>
      <c r="AN47" s="71" t="str">
        <f>IF(IF(A3管路!AN47="-","-",IF('A4-2管路(初期設定)'!AN47="-",A3管路!AN47,A3管路!AN47-'A4-2管路(初期設定)'!AN47))=0,"-",IF(A3管路!AN47="-","-",IF('A4-2管路(初期設定)'!AN47="-",A3管路!AN47,A3管路!AN47-'A4-2管路(初期設定)'!AN47)))</f>
        <v>-</v>
      </c>
      <c r="AO47" s="54" t="str">
        <f t="shared" ref="AO47:AO52" si="95">IF(SUM(AM47:AN47)=0,"-",SUM(AM47:AN47))</f>
        <v>-</v>
      </c>
      <c r="AP47" s="61" t="str">
        <f>IF(IF(A3管路!AP47="-","-",IF('A4-2管路(初期設定)'!AP47="-",A3管路!AP47,A3管路!AP47-'A4-2管路(初期設定)'!AP47))=0,"-",IF(A3管路!AP47="-","-",IF('A4-2管路(初期設定)'!AP47="-",A3管路!AP47,A3管路!AP47-'A4-2管路(初期設定)'!AP47)))</f>
        <v>-</v>
      </c>
      <c r="AQ47" s="71" t="str">
        <f>IF(IF(A3管路!AQ47="-","-",IF('A4-2管路(初期設定)'!AQ47="-",A3管路!AQ47,A3管路!AQ47-'A4-2管路(初期設定)'!AQ47))=0,"-",IF(A3管路!AQ47="-","-",IF('A4-2管路(初期設定)'!AQ47="-",A3管路!AQ47,A3管路!AQ47-'A4-2管路(初期設定)'!AQ47)))</f>
        <v>-</v>
      </c>
      <c r="AR47" s="63" t="str">
        <f t="shared" ref="AR47:AR52" si="96">IF(SUM(AP47:AQ47)=0,"-",SUM(AP47:AQ47))</f>
        <v>-</v>
      </c>
      <c r="AS47" s="61" t="str">
        <f>IF(IF(A3管路!AS47="-","-",IF('A4-2管路(初期設定)'!AS47="-",A3管路!AS47,A3管路!AS47-'A4-2管路(初期設定)'!AS47))=0,"-",IF(A3管路!AS47="-","-",IF('A4-2管路(初期設定)'!AS47="-",A3管路!AS47,A3管路!AS47-'A4-2管路(初期設定)'!AS47)))</f>
        <v>-</v>
      </c>
      <c r="AT47" s="71" t="str">
        <f>IF(IF(A3管路!AT47="-","-",IF('A4-2管路(初期設定)'!AT47="-",A3管路!AT47,A3管路!AT47-'A4-2管路(初期設定)'!AT47))=0,"-",IF(A3管路!AT47="-","-",IF('A4-2管路(初期設定)'!AT47="-",A3管路!AT47,A3管路!AT47-'A4-2管路(初期設定)'!AT47)))</f>
        <v>-</v>
      </c>
      <c r="AU47" s="63" t="str">
        <f t="shared" ref="AU47:AU52" si="97">IF(SUM(AS47:AT47)=0,"-",SUM(AS47:AT47))</f>
        <v>-</v>
      </c>
      <c r="AV47" s="865">
        <f t="shared" ref="AV47:AV52" si="98">IF(SUM(G47,J47,M47,P47,S47,U47,X47,AA47,AD47,AG47,AJ47,AM47,AP47,AS47)=0,"-",SUM(G47,J47,M47,P47,S47,U47,X47,AA47,AD47,AG47,AJ47,AM47,AP47,AS47))</f>
        <v>16</v>
      </c>
      <c r="AW47" s="866"/>
      <c r="AX47" s="867" t="str">
        <f t="shared" ref="AX47:AX52" si="99">IF(SUM(H47,K47,N47,Q47,T47,V47,Y47,AB47,AE47,AH47,AK47,AN47,AQ47,AT47)=0,"-",SUM(H47,K47,N47,Q47,T47,V47,Y47,AB47,AE47,AH47,AK47,AN47,AQ47,AT47))</f>
        <v>-</v>
      </c>
      <c r="AY47" s="866"/>
      <c r="AZ47" s="865">
        <f t="shared" ref="AZ47:AZ52" si="100">SUMIF(G$88,"①",I47)+SUMIF(J$88,"①",L47)+SUMIF(M$88,"①",O47)+SUMIF(P$88,"①",R47)+SUMIF(S$88,"①",S47)+SUMIF(S$88,"①",T47)+SUMIF(U$88,"①",U47)+SUMIF(U$88,"①",V47)+SUMIF(X$88,"①",Z47)+SUMIF(AA$88,"①",AC47)+SUMIF(AD$88,"①",AF47)+SUMIF(AG$88,"①",AI47)+SUMIF(AJ$88,"①",AL47)+SUMIF(AM$88,"①",AO47)+SUMIF(AP$88,"①",AR47)+SUMIF(AS$88,"①",AU47)</f>
        <v>1</v>
      </c>
      <c r="BA47" s="866"/>
      <c r="BB47" s="866">
        <f t="shared" ref="BB47:BB52" si="101">SUMIF(G$88,"②",I47)+SUMIF(J$88,"②",L47)+SUMIF(M$88,"②",O47)+SUMIF(P$88,"②",R47)+SUMIF(S$88,"②",S47)+SUMIF(S$88,"②",T47)+SUMIF(U$88,"②",U47)+SUMIF(U$88,"②",V47)+SUMIF(X$88,"②",Z47)+SUMIF(AA$88,"②",AC47)+SUMIF(AD$88,"②",AF47)+SUMIF(AG$88,"②",AI47)+SUMIF(AJ$88,"②",AL47)+SUMIF(AM$88,"②",AO47)+SUMIF(AP$88,"②",AR47)+SUMIF(AS$88,"②",AU47)</f>
        <v>0</v>
      </c>
      <c r="BC47" s="866"/>
      <c r="BD47" s="866">
        <f t="shared" ref="BD47:BD52" si="102">SUMIF(G$88,"③",I47)+SUMIF(J$88,"③",L47)+SUMIF(M$88,"③",O47)+SUMIF(P$88,"③",R47)+SUMIF(S$88,"③",S47)+SUMIF(S$88,"③",T47)+SUMIF(U$88,"③",U47)+SUMIF(U$88,"③",V47)+SUMIF(X$88,"③",Z47)+SUMIF(AA$88,"③",AC47)+SUMIF(AD$88,"③",AF47)+SUMIF(AG$88,"③",AI47)+SUMIF(AJ$88,"③",AL47)+SUMIF(AM$88,"③",AO47)+SUMIF(AP$88,"③",AR47)+SUMIF(AS$88,"③",AU47)</f>
        <v>15</v>
      </c>
      <c r="BE47" s="866"/>
      <c r="BF47" s="866">
        <f t="shared" ref="BF47:BF52" si="103">SUMIF(G$88,"④",I47)+SUMIF(J$88,"④",L47)+SUMIF(M$88,"④",O47)+SUMIF(P$88,"④",R47)+SUMIF(S$88,"④",S47)+SUMIF(S$88,"④",T47)+SUMIF(U$88,"④",U47)+SUMIF(U$88,"④",V47)+SUMIF(X$88,"④",Z47)+SUMIF(AA$88,"④",AC47)+SUMIF(AD$88,"④",AF47)+SUMIF(AG$88,"④",AI47)+SUMIF(AJ$88,"④",AL47)+SUMIF(AM$88,"④",AO47)+SUMIF(AP$88,"④",AR47)+SUMIF(AS$88,"④",AU47)</f>
        <v>0</v>
      </c>
      <c r="BG47" s="866"/>
      <c r="BH47" s="866">
        <f t="shared" ref="BH47:BH52" si="104">SUMIF(G$88,"⑤",I47)+SUMIF(J$88,"⑤",L47)+SUMIF(M$88,"⑤",O47)+SUMIF(P$88,"⑤",R47)+SUMIF(S$88,"⑤",S47)+SUMIF(S$88,"⑤",T47)+SUMIF(U$88,"⑤",U47)+SUMIF(U$88,"⑤",V47)+SUMIF(X$88,"⑤",Z47)+SUMIF(AA$88,"⑤",AC47)+SUMIF(AD$88,"⑤",AF47)+SUMIF(AG$88,"⑤",AI47)+SUMIF(AJ$88,"⑤",AL47)+SUMIF(AM$88,"⑤",AO47)+SUMIF(AP$88,"⑤",AR47)+SUMIF(AS$88,"⑤",AU47)</f>
        <v>0</v>
      </c>
      <c r="BI47" s="868"/>
      <c r="BJ47" s="865">
        <f t="shared" ref="BJ47:BJ52" si="105">SUM(AZ47:BC47)</f>
        <v>1</v>
      </c>
      <c r="BK47" s="866"/>
      <c r="BL47" s="866">
        <f t="shared" ref="BL47:BL52" si="106">SUM(BD47:BI47)</f>
        <v>15</v>
      </c>
      <c r="BM47" s="869"/>
      <c r="BN47" s="866">
        <f t="shared" ref="BN47:BN77" si="107">IF(SUM(AV47:AY47)=0,"-",IF(AND(SUM(AV47:AY47)=SUM(AZ47:BI47),SUM(AZ47:BI47)=SUM(BJ47:BM47)),SUM(AV47:AY47),"エラー"))</f>
        <v>16</v>
      </c>
      <c r="BO47" s="869"/>
      <c r="BQ47" s="318" t="str">
        <f>IF('A4-2管路(初期設定)'!AW47="","-",'A4-2管路(初期設定)'!AW47)</f>
        <v>ダクタイル鋳鉄管(NS形継手等)</v>
      </c>
      <c r="BR47" s="317">
        <f>IF(BQ47=BR$4,IF('A4-2管路(初期設定)'!AV47="-","-",IF('A4-2管路(初期設定)'!I47="-",'A4-2管路(初期設定)'!AV47,'A4-2管路(初期設定)'!AV47-'A4-2管路(初期設定)'!I47)),"-")</f>
        <v>1</v>
      </c>
      <c r="BS47" s="317" t="str">
        <f>IF(BQ47=BS$4,IF('A4-2管路(初期設定)'!AV47="-","-",IF('A4-2管路(初期設定)'!L47="-",'A4-2管路(初期設定)'!AV47,'A4-2管路(初期設定)'!AV47-'A4-2管路(初期設定)'!L47)),"-")</f>
        <v>-</v>
      </c>
      <c r="BT47" s="317" t="str">
        <f>IF(BQ47=BT$4,IF('A4-2管路(初期設定)'!AV47="-","-",IF('A4-2管路(初期設定)'!O47="-",'A4-2管路(初期設定)'!AV47,'A4-2管路(初期設定)'!AV47-'A4-2管路(初期設定)'!O47)),"-")</f>
        <v>-</v>
      </c>
      <c r="BU47" s="317" t="str">
        <f>IF($BQ47=BU$4,IF('A4-2管路(初期設定)'!$AV47="-","-",IF('A4-2管路(初期設定)'!R47="-",'A4-2管路(初期設定)'!$AV47,'A4-2管路(初期設定)'!$AV47-'A4-2管路(初期設定)'!R47)),"-")</f>
        <v>-</v>
      </c>
      <c r="BV47" s="317" t="str">
        <f>IF($BQ47=BV$4,IF('A4-2管路(初期設定)'!$AV47="-","-",IF('A4-2管路(初期設定)'!W47="-",'A4-2管路(初期設定)'!$AV47,'A4-2管路(初期設定)'!$AV47-SUM('A4-2管路(初期設定)'!S47,'A4-2管路(初期設定)'!T47))),"-")</f>
        <v>-</v>
      </c>
      <c r="BW47" s="317" t="str">
        <f>IF($BQ47=BV$4,IF('A4-2管路(初期設定)'!$AV47="-","-",IF('A4-2管路(初期設定)'!W47="-",'A4-2管路(初期設定)'!$AV47,'A4-2管路(初期設定)'!$AV47-SUM('A4-2管路(初期設定)'!U47,'A4-2管路(初期設定)'!V47))),"-")</f>
        <v>-</v>
      </c>
      <c r="BX47" s="317" t="str">
        <f>IF($BQ47=BX$4,IF('A4-2管路(初期設定)'!$AV47="-","-",IF('A4-2管路(初期設定)'!AF47="-",'A4-2管路(初期設定)'!$AV47,'A4-2管路(初期設定)'!$AV47-'A4-2管路(初期設定)'!AF47)),"-")</f>
        <v>-</v>
      </c>
    </row>
    <row r="48" spans="2:76" ht="13.5" customHeight="1">
      <c r="B48" s="1179"/>
      <c r="C48" s="1070"/>
      <c r="D48" s="1070"/>
      <c r="E48" s="1101"/>
      <c r="F48" s="80">
        <v>250</v>
      </c>
      <c r="G48" s="62">
        <f>IF(AND('A4-1管路(初期設定)'!$F$11="○",'A4-4,5管路(初期設定)'!$BR48="-"),"-",IF(A3管路!G48="-",BR48,IF(BR48="-",A3管路!G48,A3管路!G48+BR48)))</f>
        <v>1</v>
      </c>
      <c r="H48" s="72" t="str">
        <f>IF(IF(A3管路!H48="-","-",IF('A4-2管路(初期設定)'!H48="-",A3管路!H48,A3管路!H48-'A4-2管路(初期設定)'!H48))=0,"-",IF(A3管路!H48="-","-",IF('A4-2管路(初期設定)'!H48="-",A3管路!H48,A3管路!H48-'A4-2管路(初期設定)'!H48)))</f>
        <v>-</v>
      </c>
      <c r="I48" s="57">
        <f t="shared" si="85"/>
        <v>1</v>
      </c>
      <c r="J48" s="62" t="str">
        <f>IF(AND('A4-1管路(初期設定)'!$H$11="○",'A4-4,5管路(初期設定)'!$BS48="-"),"-",IF(A3管路!J48="-",BS48,IF(BS48="-",A3管路!J48,A3管路!J48+BS48)))</f>
        <v>-</v>
      </c>
      <c r="K48" s="72" t="str">
        <f>IF(IF(A3管路!K48="-","-",IF('A4-2管路(初期設定)'!K48="-",A3管路!K48,A3管路!K48-'A4-2管路(初期設定)'!K48))=0,"-",IF(A3管路!K48="-","-",IF('A4-2管路(初期設定)'!K48="-",A3管路!K48,A3管路!K48-'A4-2管路(初期設定)'!K48)))</f>
        <v>-</v>
      </c>
      <c r="L48" s="57" t="str">
        <f t="shared" si="86"/>
        <v>-</v>
      </c>
      <c r="M48" s="62" t="str">
        <f>IF(AND('A4-1管路(初期設定)'!$J$11="○",'A4-4,5管路(初期設定)'!$BT48="-"),"-",IF(A3管路!M48="-",BT48,IF(BT48="-",A3管路!M48,A3管路!M48+BT48)))</f>
        <v>-</v>
      </c>
      <c r="N48" s="72" t="str">
        <f>IF(IF(A3管路!N48="-","-",IF('A4-2管路(初期設定)'!N48="-",A3管路!N48,A3管路!N48-'A4-2管路(初期設定)'!N48))=0,"-",IF(A3管路!N48="-","-",IF('A4-2管路(初期設定)'!N48="-",A3管路!N48,A3管路!N48-'A4-2管路(初期設定)'!N48)))</f>
        <v>-</v>
      </c>
      <c r="O48" s="57" t="str">
        <f t="shared" si="87"/>
        <v>-</v>
      </c>
      <c r="P48" s="62" t="str">
        <f>IF(AND('A4-1管路(初期設定)'!$L$11="○",'A4-4,5管路(初期設定)'!$BU48="-"),"-",IF(A3管路!P48="-",BU48,IF(BU48="-",A3管路!P48,A3管路!P48+BU48)))</f>
        <v>-</v>
      </c>
      <c r="Q48" s="72" t="str">
        <f>IF(IF(A3管路!Q48="-","-",IF('A4-2管路(初期設定)'!Q48="-",A3管路!Q48,A3管路!Q48-'A4-2管路(初期設定)'!Q48))=0,"-",IF(A3管路!Q48="-","-",IF('A4-2管路(初期設定)'!Q48="-",A3管路!Q48,A3管路!Q48-'A4-2管路(初期設定)'!Q48)))</f>
        <v>-</v>
      </c>
      <c r="R48" s="57" t="str">
        <f t="shared" si="88"/>
        <v>-</v>
      </c>
      <c r="S48" s="62">
        <f>IF(AND('A4-1管路(初期設定)'!$N$11="○",'A4-4,5管路(初期設定)'!$BV48="-"),"-",IF(A3管路!S48="-",BV48,IF(BV48="-",A3管路!S48,A3管路!S48+BV48+BW48)))</f>
        <v>3</v>
      </c>
      <c r="T48" s="102" t="str">
        <f>IF(IF(A3管路!T48="-","-",IF('A4-2管路(初期設定)'!T48="-",A3管路!T48,A3管路!T48-'A4-2管路(初期設定)'!T48))=0,"-",IF(A3管路!T48="-","-",IF('A4-2管路(初期設定)'!T48="-",A3管路!T48,A3管路!T48-'A4-2管路(初期設定)'!T48)))</f>
        <v>-</v>
      </c>
      <c r="U48" s="102">
        <f>IF(AND('A4-1管路(初期設定)'!$P$11="○",'A4-4,5管路(初期設定)'!$BW48="-"),"-",IF(A3管路!U48="-",BW48,IF(BW48="-",A3管路!U48,A3管路!U48)))</f>
        <v>11</v>
      </c>
      <c r="V48" s="72" t="str">
        <f>IF(IF(A3管路!V48="-","-",IF('A4-2管路(初期設定)'!V48="-",A3管路!V48,A3管路!V48-'A4-2管路(初期設定)'!V48))=0,"-",IF(A3管路!V48="-","-",IF('A4-2管路(初期設定)'!V48="-",A3管路!V48,A3管路!V48-'A4-2管路(初期設定)'!V48)))</f>
        <v>-</v>
      </c>
      <c r="W48" s="57">
        <f t="shared" si="89"/>
        <v>14</v>
      </c>
      <c r="X48" s="62" t="str">
        <f>IF(IF(A3管路!X48="-","-",IF('A4-2管路(初期設定)'!X48="-",A3管路!X48,A3管路!X48-'A4-2管路(初期設定)'!X48))=0,"-",IF(A3管路!X48="-","-",IF('A4-2管路(初期設定)'!X48="-",A3管路!X48,A3管路!X48-'A4-2管路(初期設定)'!X48)))</f>
        <v>-</v>
      </c>
      <c r="Y48" s="72" t="str">
        <f>IF(IF(A3管路!Y48="-","-",IF('A4-2管路(初期設定)'!Y48="-",A3管路!Y48,A3管路!Y48-'A4-2管路(初期設定)'!Y48))=0,"-",IF(A3管路!Y48="-","-",IF('A4-2管路(初期設定)'!Y48="-",A3管路!Y48,A3管路!Y48-'A4-2管路(初期設定)'!Y48)))</f>
        <v>-</v>
      </c>
      <c r="Z48" s="57" t="str">
        <f t="shared" si="90"/>
        <v>-</v>
      </c>
      <c r="AA48" s="62" t="str">
        <f>IF(IF(A3管路!AA48="-","-",IF('A4-2管路(初期設定)'!AA48="-",A3管路!AA48,A3管路!AA48-'A4-2管路(初期設定)'!AA48))=0,"-",IF(A3管路!AA48="-","-",IF('A4-2管路(初期設定)'!AA48="-",A3管路!AA48,A3管路!AA48-'A4-2管路(初期設定)'!AA48)))</f>
        <v>-</v>
      </c>
      <c r="AB48" s="72" t="str">
        <f>IF(IF(A3管路!AB48="-","-",IF('A4-2管路(初期設定)'!AB48="-",A3管路!AB48,A3管路!AB48-'A4-2管路(初期設定)'!AB48))=0,"-",IF(A3管路!AB48="-","-",IF('A4-2管路(初期設定)'!AB48="-",A3管路!AB48,A3管路!AB48-'A4-2管路(初期設定)'!AB48)))</f>
        <v>-</v>
      </c>
      <c r="AC48" s="57" t="str">
        <f t="shared" si="91"/>
        <v>-</v>
      </c>
      <c r="AD48" s="62" t="str">
        <f>IF(AND('A4-1管路(初期設定)'!$V$11="○",'A4-4,5管路(初期設定)'!$BX48="-"),"-",IF(A3管路!AD48="-",BX48,IF(BX48="-",A3管路!AD48,A3管路!AD48+BX48)))</f>
        <v>-</v>
      </c>
      <c r="AE48" s="72" t="str">
        <f>IF(IF(A3管路!AE48="-","-",IF('A4-2管路(初期設定)'!AE48="-",A3管路!AE48,A3管路!AE48-'A4-2管路(初期設定)'!AE48))=0,"-",IF(A3管路!AE48="-","-",IF('A4-2管路(初期設定)'!AE48="-",A3管路!AE48,A3管路!AE48-'A4-2管路(初期設定)'!AE48)))</f>
        <v>-</v>
      </c>
      <c r="AF48" s="57" t="str">
        <f t="shared" si="92"/>
        <v>-</v>
      </c>
      <c r="AG48" s="62" t="str">
        <f>IF(IF(A3管路!AG48="-","-",IF('A4-2管路(初期設定)'!AG48="-",A3管路!AG48,A3管路!AG48-'A4-2管路(初期設定)'!AG48))=0,"-",IF(A3管路!AG48="-","-",IF('A4-2管路(初期設定)'!AG48="-",A3管路!AG48,A3管路!AG48-'A4-2管路(初期設定)'!AG48)))</f>
        <v>-</v>
      </c>
      <c r="AH48" s="72" t="str">
        <f>IF(IF(A3管路!AH48="-","-",IF('A4-2管路(初期設定)'!AH48="-",A3管路!AH48,A3管路!AH48-'A4-2管路(初期設定)'!AH48))=0,"-",IF(A3管路!AH48="-","-",IF('A4-2管路(初期設定)'!AH48="-",A3管路!AH48,A3管路!AH48-'A4-2管路(初期設定)'!AH48)))</f>
        <v>-</v>
      </c>
      <c r="AI48" s="57" t="str">
        <f t="shared" si="93"/>
        <v>-</v>
      </c>
      <c r="AJ48" s="62" t="str">
        <f>IF(IF(A3管路!AJ48="-","-",IF('A4-2管路(初期設定)'!AJ48="-",A3管路!AJ48,A3管路!AJ48-'A4-2管路(初期設定)'!AJ48))=0,"-",IF(A3管路!AJ48="-","-",IF('A4-2管路(初期設定)'!AJ48="-",A3管路!AJ48,A3管路!AJ48-'A4-2管路(初期設定)'!AJ48)))</f>
        <v>-</v>
      </c>
      <c r="AK48" s="72" t="str">
        <f>IF(IF(A3管路!AK48="-","-",IF('A4-2管路(初期設定)'!AK48="-",A3管路!AK48,A3管路!AK48-'A4-2管路(初期設定)'!AK48))=0,"-",IF(A3管路!AK48="-","-",IF('A4-2管路(初期設定)'!AK48="-",A3管路!AK48,A3管路!AK48-'A4-2管路(初期設定)'!AK48)))</f>
        <v>-</v>
      </c>
      <c r="AL48" s="57" t="str">
        <f t="shared" si="94"/>
        <v>-</v>
      </c>
      <c r="AM48" s="62" t="str">
        <f>IF(IF(A3管路!AM48="-","-",IF('A4-2管路(初期設定)'!AM48="-",A3管路!AM48,A3管路!AM48-'A4-2管路(初期設定)'!AM48))=0,"-",IF(A3管路!AM48="-","-",IF('A4-2管路(初期設定)'!AM48="-",A3管路!AM48,A3管路!AM48-'A4-2管路(初期設定)'!AM48)))</f>
        <v>-</v>
      </c>
      <c r="AN48" s="72" t="str">
        <f>IF(IF(A3管路!AN48="-","-",IF('A4-2管路(初期設定)'!AN48="-",A3管路!AN48,A3管路!AN48-'A4-2管路(初期設定)'!AN48))=0,"-",IF(A3管路!AN48="-","-",IF('A4-2管路(初期設定)'!AN48="-",A3管路!AN48,A3管路!AN48-'A4-2管路(初期設定)'!AN48)))</f>
        <v>-</v>
      </c>
      <c r="AO48" s="57" t="str">
        <f t="shared" si="95"/>
        <v>-</v>
      </c>
      <c r="AP48" s="62" t="str">
        <f>IF(IF(A3管路!AP48="-","-",IF('A4-2管路(初期設定)'!AP48="-",A3管路!AP48,A3管路!AP48-'A4-2管路(初期設定)'!AP48))=0,"-",IF(A3管路!AP48="-","-",IF('A4-2管路(初期設定)'!AP48="-",A3管路!AP48,A3管路!AP48-'A4-2管路(初期設定)'!AP48)))</f>
        <v>-</v>
      </c>
      <c r="AQ48" s="72" t="str">
        <f>IF(IF(A3管路!AQ48="-","-",IF('A4-2管路(初期設定)'!AQ48="-",A3管路!AQ48,A3管路!AQ48-'A4-2管路(初期設定)'!AQ48))=0,"-",IF(A3管路!AQ48="-","-",IF('A4-2管路(初期設定)'!AQ48="-",A3管路!AQ48,A3管路!AQ48-'A4-2管路(初期設定)'!AQ48)))</f>
        <v>-</v>
      </c>
      <c r="AR48" s="64" t="str">
        <f t="shared" si="96"/>
        <v>-</v>
      </c>
      <c r="AS48" s="62" t="str">
        <f>IF(IF(A3管路!AS48="-","-",IF('A4-2管路(初期設定)'!AS48="-",A3管路!AS48,A3管路!AS48-'A4-2管路(初期設定)'!AS48))=0,"-",IF(A3管路!AS48="-","-",IF('A4-2管路(初期設定)'!AS48="-",A3管路!AS48,A3管路!AS48-'A4-2管路(初期設定)'!AS48)))</f>
        <v>-</v>
      </c>
      <c r="AT48" s="72" t="str">
        <f>IF(IF(A3管路!AT48="-","-",IF('A4-2管路(初期設定)'!AT48="-",A3管路!AT48,A3管路!AT48-'A4-2管路(初期設定)'!AT48))=0,"-",IF(A3管路!AT48="-","-",IF('A4-2管路(初期設定)'!AT48="-",A3管路!AT48,A3管路!AT48-'A4-2管路(初期設定)'!AT48)))</f>
        <v>-</v>
      </c>
      <c r="AU48" s="64" t="str">
        <f t="shared" si="97"/>
        <v>-</v>
      </c>
      <c r="AV48" s="832">
        <f t="shared" si="98"/>
        <v>15</v>
      </c>
      <c r="AW48" s="830"/>
      <c r="AX48" s="853" t="str">
        <f t="shared" si="99"/>
        <v>-</v>
      </c>
      <c r="AY48" s="830"/>
      <c r="AZ48" s="832">
        <f t="shared" si="100"/>
        <v>1</v>
      </c>
      <c r="BA48" s="830"/>
      <c r="BB48" s="830">
        <f t="shared" si="101"/>
        <v>3</v>
      </c>
      <c r="BC48" s="830"/>
      <c r="BD48" s="830">
        <f t="shared" si="102"/>
        <v>11</v>
      </c>
      <c r="BE48" s="830"/>
      <c r="BF48" s="830">
        <f t="shared" si="103"/>
        <v>0</v>
      </c>
      <c r="BG48" s="830"/>
      <c r="BH48" s="830">
        <f t="shared" si="104"/>
        <v>0</v>
      </c>
      <c r="BI48" s="831"/>
      <c r="BJ48" s="832">
        <f t="shared" si="105"/>
        <v>4</v>
      </c>
      <c r="BK48" s="830"/>
      <c r="BL48" s="830">
        <f t="shared" si="106"/>
        <v>11</v>
      </c>
      <c r="BM48" s="833"/>
      <c r="BN48" s="830">
        <f t="shared" si="107"/>
        <v>15</v>
      </c>
      <c r="BO48" s="833"/>
      <c r="BQ48" s="318" t="str">
        <f>IF('A4-2管路(初期設定)'!AW48="","-",'A4-2管路(初期設定)'!AW48)</f>
        <v>ダクタイル鋳鉄管(NS形継手等)</v>
      </c>
      <c r="BR48" s="317">
        <f>IF(BQ48=BR$4,IF('A4-2管路(初期設定)'!AV48="-","-",IF('A4-2管路(初期設定)'!I48="-",'A4-2管路(初期設定)'!AV48,'A4-2管路(初期設定)'!AV48-'A4-2管路(初期設定)'!I48)),"-")</f>
        <v>1</v>
      </c>
      <c r="BS48" s="317" t="str">
        <f>IF(BQ48=BS$4,IF('A4-2管路(初期設定)'!AV48="-","-",IF('A4-2管路(初期設定)'!L48="-",'A4-2管路(初期設定)'!AV48,'A4-2管路(初期設定)'!AV48-'A4-2管路(初期設定)'!L48)),"-")</f>
        <v>-</v>
      </c>
      <c r="BT48" s="317" t="str">
        <f>IF(BQ48=BT$4,IF('A4-2管路(初期設定)'!AV48="-","-",IF('A4-2管路(初期設定)'!O48="-",'A4-2管路(初期設定)'!AV48,'A4-2管路(初期設定)'!AV48-'A4-2管路(初期設定)'!O48)),"-")</f>
        <v>-</v>
      </c>
      <c r="BU48" s="317" t="str">
        <f>IF($BQ48=BU$4,IF('A4-2管路(初期設定)'!$AV48="-","-",IF('A4-2管路(初期設定)'!R48="-",'A4-2管路(初期設定)'!$AV48,'A4-2管路(初期設定)'!$AV48-'A4-2管路(初期設定)'!R48)),"-")</f>
        <v>-</v>
      </c>
      <c r="BV48" s="317" t="str">
        <f>IF($BQ48=BV$4,IF('A4-2管路(初期設定)'!$AV48="-","-",IF('A4-2管路(初期設定)'!W48="-",'A4-2管路(初期設定)'!$AV48,'A4-2管路(初期設定)'!$AV48-SUM('A4-2管路(初期設定)'!S48,'A4-2管路(初期設定)'!T48))),"-")</f>
        <v>-</v>
      </c>
      <c r="BW48" s="317" t="str">
        <f>IF($BQ48=BV$4,IF('A4-2管路(初期設定)'!$AV48="-","-",IF('A4-2管路(初期設定)'!W48="-",'A4-2管路(初期設定)'!$AV48,'A4-2管路(初期設定)'!$AV48-SUM('A4-2管路(初期設定)'!U48,'A4-2管路(初期設定)'!V48))),"-")</f>
        <v>-</v>
      </c>
      <c r="BX48" s="317" t="str">
        <f>IF($BQ48=BX$4,IF('A4-2管路(初期設定)'!$AV48="-","-",IF('A4-2管路(初期設定)'!AF48="-",'A4-2管路(初期設定)'!$AV48,'A4-2管路(初期設定)'!$AV48-'A4-2管路(初期設定)'!AF48)),"-")</f>
        <v>-</v>
      </c>
    </row>
    <row r="49" spans="2:76" ht="13.5" customHeight="1">
      <c r="B49" s="1179"/>
      <c r="C49" s="1070"/>
      <c r="D49" s="1070"/>
      <c r="E49" s="1101"/>
      <c r="F49" s="80">
        <v>200</v>
      </c>
      <c r="G49" s="62">
        <f>IF(AND('A4-1管路(初期設定)'!$F$11="○",'A4-4,5管路(初期設定)'!$BR49="-"),"-",IF(A3管路!G49="-",BR49,IF(BR49="-",A3管路!G49,A3管路!G49+BR49)))</f>
        <v>54</v>
      </c>
      <c r="H49" s="72" t="str">
        <f>IF(IF(A3管路!H49="-","-",IF('A4-2管路(初期設定)'!H49="-",A3管路!H49,A3管路!H49-'A4-2管路(初期設定)'!H49))=0,"-",IF(A3管路!H49="-","-",IF('A4-2管路(初期設定)'!H49="-",A3管路!H49,A3管路!H49-'A4-2管路(初期設定)'!H49)))</f>
        <v>-</v>
      </c>
      <c r="I49" s="57">
        <f t="shared" si="85"/>
        <v>54</v>
      </c>
      <c r="J49" s="62" t="str">
        <f>IF(AND('A4-1管路(初期設定)'!$H$11="○",'A4-4,5管路(初期設定)'!$BS49="-"),"-",IF(A3管路!J49="-",BS49,IF(BS49="-",A3管路!J49,A3管路!J49+BS49)))</f>
        <v>-</v>
      </c>
      <c r="K49" s="72" t="str">
        <f>IF(IF(A3管路!K49="-","-",IF('A4-2管路(初期設定)'!K49="-",A3管路!K49,A3管路!K49-'A4-2管路(初期設定)'!K49))=0,"-",IF(A3管路!K49="-","-",IF('A4-2管路(初期設定)'!K49="-",A3管路!K49,A3管路!K49-'A4-2管路(初期設定)'!K49)))</f>
        <v>-</v>
      </c>
      <c r="L49" s="57" t="str">
        <f t="shared" si="86"/>
        <v>-</v>
      </c>
      <c r="M49" s="62" t="str">
        <f>IF(AND('A4-1管路(初期設定)'!$J$11="○",'A4-4,5管路(初期設定)'!$BT49="-"),"-",IF(A3管路!M49="-",BT49,IF(BT49="-",A3管路!M49,A3管路!M49+BT49)))</f>
        <v>-</v>
      </c>
      <c r="N49" s="72" t="str">
        <f>IF(IF(A3管路!N49="-","-",IF('A4-2管路(初期設定)'!N49="-",A3管路!N49,A3管路!N49-'A4-2管路(初期設定)'!N49))=0,"-",IF(A3管路!N49="-","-",IF('A4-2管路(初期設定)'!N49="-",A3管路!N49,A3管路!N49-'A4-2管路(初期設定)'!N49)))</f>
        <v>-</v>
      </c>
      <c r="O49" s="57" t="str">
        <f t="shared" si="87"/>
        <v>-</v>
      </c>
      <c r="P49" s="62" t="str">
        <f>IF(AND('A4-1管路(初期設定)'!$L$11="○",'A4-4,5管路(初期設定)'!$BU49="-"),"-",IF(A3管路!P49="-",BU49,IF(BU49="-",A3管路!P49,A3管路!P49+BU49)))</f>
        <v>-</v>
      </c>
      <c r="Q49" s="72" t="str">
        <f>IF(IF(A3管路!Q49="-","-",IF('A4-2管路(初期設定)'!Q49="-",A3管路!Q49,A3管路!Q49-'A4-2管路(初期設定)'!Q49))=0,"-",IF(A3管路!Q49="-","-",IF('A4-2管路(初期設定)'!Q49="-",A3管路!Q49,A3管路!Q49-'A4-2管路(初期設定)'!Q49)))</f>
        <v>-</v>
      </c>
      <c r="R49" s="57" t="str">
        <f t="shared" si="88"/>
        <v>-</v>
      </c>
      <c r="S49" s="62">
        <f>IF(AND('A4-1管路(初期設定)'!$N$11="○",'A4-4,5管路(初期設定)'!$BV49="-"),"-",IF(A3管路!S49="-",BV49,IF(BV49="-",A3管路!S49,A3管路!S49+BV49+BW49)))</f>
        <v>6</v>
      </c>
      <c r="T49" s="102" t="str">
        <f>IF(IF(A3管路!T49="-","-",IF('A4-2管路(初期設定)'!T49="-",A3管路!T49,A3管路!T49-'A4-2管路(初期設定)'!T49))=0,"-",IF(A3管路!T49="-","-",IF('A4-2管路(初期設定)'!T49="-",A3管路!T49,A3管路!T49-'A4-2管路(初期設定)'!T49)))</f>
        <v>-</v>
      </c>
      <c r="U49" s="102">
        <f>IF(AND('A4-1管路(初期設定)'!$P$11="○",'A4-4,5管路(初期設定)'!$BW49="-"),"-",IF(A3管路!U49="-",BW49,IF(BW49="-",A3管路!U49,A3管路!U49)))</f>
        <v>26</v>
      </c>
      <c r="V49" s="72" t="str">
        <f>IF(IF(A3管路!V49="-","-",IF('A4-2管路(初期設定)'!V49="-",A3管路!V49,A3管路!V49-'A4-2管路(初期設定)'!V49))=0,"-",IF(A3管路!V49="-","-",IF('A4-2管路(初期設定)'!V49="-",A3管路!V49,A3管路!V49-'A4-2管路(初期設定)'!V49)))</f>
        <v>-</v>
      </c>
      <c r="W49" s="57">
        <f t="shared" si="89"/>
        <v>32</v>
      </c>
      <c r="X49" s="62">
        <f>IF(IF(A3管路!X49="-","-",IF('A4-2管路(初期設定)'!X49="-",A3管路!X49,A3管路!X49-'A4-2管路(初期設定)'!X49))=0,"-",IF(A3管路!X49="-","-",IF('A4-2管路(初期設定)'!X49="-",A3管路!X49,A3管路!X49-'A4-2管路(初期設定)'!X49)))</f>
        <v>25</v>
      </c>
      <c r="Y49" s="72" t="str">
        <f>IF(IF(A3管路!Y49="-","-",IF('A4-2管路(初期設定)'!Y49="-",A3管路!Y49,A3管路!Y49-'A4-2管路(初期設定)'!Y49))=0,"-",IF(A3管路!Y49="-","-",IF('A4-2管路(初期設定)'!Y49="-",A3管路!Y49,A3管路!Y49-'A4-2管路(初期設定)'!Y49)))</f>
        <v>-</v>
      </c>
      <c r="Z49" s="57">
        <f t="shared" si="90"/>
        <v>25</v>
      </c>
      <c r="AA49" s="62" t="str">
        <f>IF(IF(A3管路!AA49="-","-",IF('A4-2管路(初期設定)'!AA49="-",A3管路!AA49,A3管路!AA49-'A4-2管路(初期設定)'!AA49))=0,"-",IF(A3管路!AA49="-","-",IF('A4-2管路(初期設定)'!AA49="-",A3管路!AA49,A3管路!AA49-'A4-2管路(初期設定)'!AA49)))</f>
        <v>-</v>
      </c>
      <c r="AB49" s="72" t="str">
        <f>IF(IF(A3管路!AB49="-","-",IF('A4-2管路(初期設定)'!AB49="-",A3管路!AB49,A3管路!AB49-'A4-2管路(初期設定)'!AB49))=0,"-",IF(A3管路!AB49="-","-",IF('A4-2管路(初期設定)'!AB49="-",A3管路!AB49,A3管路!AB49-'A4-2管路(初期設定)'!AB49)))</f>
        <v>-</v>
      </c>
      <c r="AC49" s="57" t="str">
        <f t="shared" si="91"/>
        <v>-</v>
      </c>
      <c r="AD49" s="62" t="str">
        <f>IF(AND('A4-1管路(初期設定)'!$V$11="○",'A4-4,5管路(初期設定)'!$BX49="-"),"-",IF(A3管路!AD49="-",BX49,IF(BX49="-",A3管路!AD49,A3管路!AD49+BX49)))</f>
        <v>-</v>
      </c>
      <c r="AE49" s="72" t="str">
        <f>IF(IF(A3管路!AE49="-","-",IF('A4-2管路(初期設定)'!AE49="-",A3管路!AE49,A3管路!AE49-'A4-2管路(初期設定)'!AE49))=0,"-",IF(A3管路!AE49="-","-",IF('A4-2管路(初期設定)'!AE49="-",A3管路!AE49,A3管路!AE49-'A4-2管路(初期設定)'!AE49)))</f>
        <v>-</v>
      </c>
      <c r="AF49" s="57" t="str">
        <f t="shared" si="92"/>
        <v>-</v>
      </c>
      <c r="AG49" s="62" t="str">
        <f>IF(IF(A3管路!AG49="-","-",IF('A4-2管路(初期設定)'!AG49="-",A3管路!AG49,A3管路!AG49-'A4-2管路(初期設定)'!AG49))=0,"-",IF(A3管路!AG49="-","-",IF('A4-2管路(初期設定)'!AG49="-",A3管路!AG49,A3管路!AG49-'A4-2管路(初期設定)'!AG49)))</f>
        <v>-</v>
      </c>
      <c r="AH49" s="72" t="str">
        <f>IF(IF(A3管路!AH49="-","-",IF('A4-2管路(初期設定)'!AH49="-",A3管路!AH49,A3管路!AH49-'A4-2管路(初期設定)'!AH49))=0,"-",IF(A3管路!AH49="-","-",IF('A4-2管路(初期設定)'!AH49="-",A3管路!AH49,A3管路!AH49-'A4-2管路(初期設定)'!AH49)))</f>
        <v>-</v>
      </c>
      <c r="AI49" s="57" t="str">
        <f t="shared" si="93"/>
        <v>-</v>
      </c>
      <c r="AJ49" s="62" t="str">
        <f>IF(IF(A3管路!AJ49="-","-",IF('A4-2管路(初期設定)'!AJ49="-",A3管路!AJ49,A3管路!AJ49-'A4-2管路(初期設定)'!AJ49))=0,"-",IF(A3管路!AJ49="-","-",IF('A4-2管路(初期設定)'!AJ49="-",A3管路!AJ49,A3管路!AJ49-'A4-2管路(初期設定)'!AJ49)))</f>
        <v>-</v>
      </c>
      <c r="AK49" s="72" t="str">
        <f>IF(IF(A3管路!AK49="-","-",IF('A4-2管路(初期設定)'!AK49="-",A3管路!AK49,A3管路!AK49-'A4-2管路(初期設定)'!AK49))=0,"-",IF(A3管路!AK49="-","-",IF('A4-2管路(初期設定)'!AK49="-",A3管路!AK49,A3管路!AK49-'A4-2管路(初期設定)'!AK49)))</f>
        <v>-</v>
      </c>
      <c r="AL49" s="57" t="str">
        <f t="shared" si="94"/>
        <v>-</v>
      </c>
      <c r="AM49" s="62" t="str">
        <f>IF(IF(A3管路!AM49="-","-",IF('A4-2管路(初期設定)'!AM49="-",A3管路!AM49,A3管路!AM49-'A4-2管路(初期設定)'!AM49))=0,"-",IF(A3管路!AM49="-","-",IF('A4-2管路(初期設定)'!AM49="-",A3管路!AM49,A3管路!AM49-'A4-2管路(初期設定)'!AM49)))</f>
        <v>-</v>
      </c>
      <c r="AN49" s="72" t="str">
        <f>IF(IF(A3管路!AN49="-","-",IF('A4-2管路(初期設定)'!AN49="-",A3管路!AN49,A3管路!AN49-'A4-2管路(初期設定)'!AN49))=0,"-",IF(A3管路!AN49="-","-",IF('A4-2管路(初期設定)'!AN49="-",A3管路!AN49,A3管路!AN49-'A4-2管路(初期設定)'!AN49)))</f>
        <v>-</v>
      </c>
      <c r="AO49" s="57" t="str">
        <f t="shared" si="95"/>
        <v>-</v>
      </c>
      <c r="AP49" s="62" t="str">
        <f>IF(IF(A3管路!AP49="-","-",IF('A4-2管路(初期設定)'!AP49="-",A3管路!AP49,A3管路!AP49-'A4-2管路(初期設定)'!AP49))=0,"-",IF(A3管路!AP49="-","-",IF('A4-2管路(初期設定)'!AP49="-",A3管路!AP49,A3管路!AP49-'A4-2管路(初期設定)'!AP49)))</f>
        <v>-</v>
      </c>
      <c r="AQ49" s="72" t="str">
        <f>IF(IF(A3管路!AQ49="-","-",IF('A4-2管路(初期設定)'!AQ49="-",A3管路!AQ49,A3管路!AQ49-'A4-2管路(初期設定)'!AQ49))=0,"-",IF(A3管路!AQ49="-","-",IF('A4-2管路(初期設定)'!AQ49="-",A3管路!AQ49,A3管路!AQ49-'A4-2管路(初期設定)'!AQ49)))</f>
        <v>-</v>
      </c>
      <c r="AR49" s="64" t="str">
        <f t="shared" si="96"/>
        <v>-</v>
      </c>
      <c r="AS49" s="62" t="str">
        <f>IF(IF(A3管路!AS49="-","-",IF('A4-2管路(初期設定)'!AS49="-",A3管路!AS49,A3管路!AS49-'A4-2管路(初期設定)'!AS49))=0,"-",IF(A3管路!AS49="-","-",IF('A4-2管路(初期設定)'!AS49="-",A3管路!AS49,A3管路!AS49-'A4-2管路(初期設定)'!AS49)))</f>
        <v>-</v>
      </c>
      <c r="AT49" s="72" t="str">
        <f>IF(IF(A3管路!AT49="-","-",IF('A4-2管路(初期設定)'!AT49="-",A3管路!AT49,A3管路!AT49-'A4-2管路(初期設定)'!AT49))=0,"-",IF(A3管路!AT49="-","-",IF('A4-2管路(初期設定)'!AT49="-",A3管路!AT49,A3管路!AT49-'A4-2管路(初期設定)'!AT49)))</f>
        <v>-</v>
      </c>
      <c r="AU49" s="64" t="str">
        <f t="shared" si="97"/>
        <v>-</v>
      </c>
      <c r="AV49" s="832">
        <f t="shared" si="98"/>
        <v>111</v>
      </c>
      <c r="AW49" s="830"/>
      <c r="AX49" s="853" t="str">
        <f t="shared" si="99"/>
        <v>-</v>
      </c>
      <c r="AY49" s="830"/>
      <c r="AZ49" s="832">
        <f t="shared" si="100"/>
        <v>54</v>
      </c>
      <c r="BA49" s="830"/>
      <c r="BB49" s="830">
        <f t="shared" si="101"/>
        <v>6</v>
      </c>
      <c r="BC49" s="830"/>
      <c r="BD49" s="830">
        <f t="shared" si="102"/>
        <v>51</v>
      </c>
      <c r="BE49" s="830"/>
      <c r="BF49" s="830">
        <f t="shared" si="103"/>
        <v>0</v>
      </c>
      <c r="BG49" s="830"/>
      <c r="BH49" s="830">
        <f t="shared" si="104"/>
        <v>0</v>
      </c>
      <c r="BI49" s="831"/>
      <c r="BJ49" s="832">
        <f t="shared" si="105"/>
        <v>60</v>
      </c>
      <c r="BK49" s="830"/>
      <c r="BL49" s="830">
        <f t="shared" si="106"/>
        <v>51</v>
      </c>
      <c r="BM49" s="833"/>
      <c r="BN49" s="830">
        <f t="shared" si="107"/>
        <v>111</v>
      </c>
      <c r="BO49" s="833"/>
      <c r="BQ49" s="318" t="str">
        <f>IF('A4-2管路(初期設定)'!AW49="","-",'A4-2管路(初期設定)'!AW49)</f>
        <v>ダクタイル鋳鉄管(NS形継手等)</v>
      </c>
      <c r="BR49" s="317">
        <f>IF(BQ49=BR$4,IF('A4-2管路(初期設定)'!AV49="-","-",IF('A4-2管路(初期設定)'!I49="-",'A4-2管路(初期設定)'!AV49,'A4-2管路(初期設定)'!AV49-'A4-2管路(初期設定)'!I49)),"-")</f>
        <v>6</v>
      </c>
      <c r="BS49" s="317" t="str">
        <f>IF(BQ49=BS$4,IF('A4-2管路(初期設定)'!AV49="-","-",IF('A4-2管路(初期設定)'!L49="-",'A4-2管路(初期設定)'!AV49,'A4-2管路(初期設定)'!AV49-'A4-2管路(初期設定)'!L49)),"-")</f>
        <v>-</v>
      </c>
      <c r="BT49" s="317" t="str">
        <f>IF(BQ49=BT$4,IF('A4-2管路(初期設定)'!AV49="-","-",IF('A4-2管路(初期設定)'!O49="-",'A4-2管路(初期設定)'!AV49,'A4-2管路(初期設定)'!AV49-'A4-2管路(初期設定)'!O49)),"-")</f>
        <v>-</v>
      </c>
      <c r="BU49" s="317" t="str">
        <f>IF($BQ49=BU$4,IF('A4-2管路(初期設定)'!$AV49="-","-",IF('A4-2管路(初期設定)'!R49="-",'A4-2管路(初期設定)'!$AV49,'A4-2管路(初期設定)'!$AV49-'A4-2管路(初期設定)'!R49)),"-")</f>
        <v>-</v>
      </c>
      <c r="BV49" s="317" t="str">
        <f>IF($BQ49=BV$4,IF('A4-2管路(初期設定)'!$AV49="-","-",IF('A4-2管路(初期設定)'!W49="-",'A4-2管路(初期設定)'!$AV49,'A4-2管路(初期設定)'!$AV49-SUM('A4-2管路(初期設定)'!S49,'A4-2管路(初期設定)'!T49))),"-")</f>
        <v>-</v>
      </c>
      <c r="BW49" s="317" t="str">
        <f>IF($BQ49=BV$4,IF('A4-2管路(初期設定)'!$AV49="-","-",IF('A4-2管路(初期設定)'!W49="-",'A4-2管路(初期設定)'!$AV49,'A4-2管路(初期設定)'!$AV49-SUM('A4-2管路(初期設定)'!U49,'A4-2管路(初期設定)'!V49))),"-")</f>
        <v>-</v>
      </c>
      <c r="BX49" s="317" t="str">
        <f>IF($BQ49=BX$4,IF('A4-2管路(初期設定)'!$AV49="-","-",IF('A4-2管路(初期設定)'!AF49="-",'A4-2管路(初期設定)'!$AV49,'A4-2管路(初期設定)'!$AV49-'A4-2管路(初期設定)'!AF49)),"-")</f>
        <v>-</v>
      </c>
    </row>
    <row r="50" spans="2:76" ht="13.5" customHeight="1">
      <c r="B50" s="1179"/>
      <c r="C50" s="1070"/>
      <c r="D50" s="1070"/>
      <c r="E50" s="1101"/>
      <c r="F50" s="80">
        <v>150</v>
      </c>
      <c r="G50" s="62">
        <f>IF(AND('A4-1管路(初期設定)'!$F$11="○",'A4-4,5管路(初期設定)'!$BR50="-"),"-",IF(A3管路!G50="-",BR50,IF(BR50="-",A3管路!G50,A3管路!G50+BR50)))</f>
        <v>43</v>
      </c>
      <c r="H50" s="72" t="str">
        <f>IF(IF(A3管路!H50="-","-",IF('A4-2管路(初期設定)'!H50="-",A3管路!H50,A3管路!H50-'A4-2管路(初期設定)'!H50))=0,"-",IF(A3管路!H50="-","-",IF('A4-2管路(初期設定)'!H50="-",A3管路!H50,A3管路!H50-'A4-2管路(初期設定)'!H50)))</f>
        <v>-</v>
      </c>
      <c r="I50" s="57">
        <f t="shared" si="85"/>
        <v>43</v>
      </c>
      <c r="J50" s="62">
        <f>IF(AND('A4-1管路(初期設定)'!$H$11="○",'A4-4,5管路(初期設定)'!$BS50="-"),"-",IF(A3管路!J50="-",BS50,IF(BS50="-",A3管路!J50,A3管路!J50+BS50)))</f>
        <v>1</v>
      </c>
      <c r="K50" s="72" t="str">
        <f>IF(IF(A3管路!K50="-","-",IF('A4-2管路(初期設定)'!K50="-",A3管路!K50,A3管路!K50-'A4-2管路(初期設定)'!K50))=0,"-",IF(A3管路!K50="-","-",IF('A4-2管路(初期設定)'!K50="-",A3管路!K50,A3管路!K50-'A4-2管路(初期設定)'!K50)))</f>
        <v>-</v>
      </c>
      <c r="L50" s="57">
        <f t="shared" si="86"/>
        <v>1</v>
      </c>
      <c r="M50" s="62" t="str">
        <f>IF(AND('A4-1管路(初期設定)'!$J$11="○",'A4-4,5管路(初期設定)'!$BT50="-"),"-",IF(A3管路!M50="-",BT50,IF(BT50="-",A3管路!M50,A3管路!M50+BT50)))</f>
        <v>-</v>
      </c>
      <c r="N50" s="72" t="str">
        <f>IF(IF(A3管路!N50="-","-",IF('A4-2管路(初期設定)'!N50="-",A3管路!N50,A3管路!N50-'A4-2管路(初期設定)'!N50))=0,"-",IF(A3管路!N50="-","-",IF('A4-2管路(初期設定)'!N50="-",A3管路!N50,A3管路!N50-'A4-2管路(初期設定)'!N50)))</f>
        <v>-</v>
      </c>
      <c r="O50" s="57" t="str">
        <f t="shared" si="87"/>
        <v>-</v>
      </c>
      <c r="P50" s="62" t="str">
        <f>IF(AND('A4-1管路(初期設定)'!$L$11="○",'A4-4,5管路(初期設定)'!$BU50="-"),"-",IF(A3管路!P50="-",BU50,IF(BU50="-",A3管路!P50,A3管路!P50+BU50)))</f>
        <v>-</v>
      </c>
      <c r="Q50" s="72" t="str">
        <f>IF(IF(A3管路!Q50="-","-",IF('A4-2管路(初期設定)'!Q50="-",A3管路!Q50,A3管路!Q50-'A4-2管路(初期設定)'!Q50))=0,"-",IF(A3管路!Q50="-","-",IF('A4-2管路(初期設定)'!Q50="-",A3管路!Q50,A3管路!Q50-'A4-2管路(初期設定)'!Q50)))</f>
        <v>-</v>
      </c>
      <c r="R50" s="57" t="str">
        <f t="shared" si="88"/>
        <v>-</v>
      </c>
      <c r="S50" s="62">
        <f>IF(AND('A4-1管路(初期設定)'!$N$11="○",'A4-4,5管路(初期設定)'!$BV50="-"),"-",IF(A3管路!S50="-",BV50,IF(BV50="-",A3管路!S50,A3管路!S50+BV50+BW50)))</f>
        <v>15</v>
      </c>
      <c r="T50" s="102" t="str">
        <f>IF(IF(A3管路!T50="-","-",IF('A4-2管路(初期設定)'!T50="-",A3管路!T50,A3管路!T50-'A4-2管路(初期設定)'!T50))=0,"-",IF(A3管路!T50="-","-",IF('A4-2管路(初期設定)'!T50="-",A3管路!T50,A3管路!T50-'A4-2管路(初期設定)'!T50)))</f>
        <v>-</v>
      </c>
      <c r="U50" s="102">
        <f>IF(AND('A4-1管路(初期設定)'!$P$11="○",'A4-4,5管路(初期設定)'!$BW50="-"),"-",IF(A3管路!U50="-",BW50,IF(BW50="-",A3管路!U50,A3管路!U50)))</f>
        <v>63</v>
      </c>
      <c r="V50" s="72" t="str">
        <f>IF(IF(A3管路!V50="-","-",IF('A4-2管路(初期設定)'!V50="-",A3管路!V50,A3管路!V50-'A4-2管路(初期設定)'!V50))=0,"-",IF(A3管路!V50="-","-",IF('A4-2管路(初期設定)'!V50="-",A3管路!V50,A3管路!V50-'A4-2管路(初期設定)'!V50)))</f>
        <v>-</v>
      </c>
      <c r="W50" s="57">
        <f t="shared" si="89"/>
        <v>78</v>
      </c>
      <c r="X50" s="62">
        <f>IF(IF(A3管路!X50="-","-",IF('A4-2管路(初期設定)'!X50="-",A3管路!X50,A3管路!X50-'A4-2管路(初期設定)'!X50))=0,"-",IF(A3管路!X50="-","-",IF('A4-2管路(初期設定)'!X50="-",A3管路!X50,A3管路!X50-'A4-2管路(初期設定)'!X50)))</f>
        <v>212</v>
      </c>
      <c r="Y50" s="72" t="str">
        <f>IF(IF(A3管路!Y50="-","-",IF('A4-2管路(初期設定)'!Y50="-",A3管路!Y50,A3管路!Y50-'A4-2管路(初期設定)'!Y50))=0,"-",IF(A3管路!Y50="-","-",IF('A4-2管路(初期設定)'!Y50="-",A3管路!Y50,A3管路!Y50-'A4-2管路(初期設定)'!Y50)))</f>
        <v>-</v>
      </c>
      <c r="Z50" s="57">
        <f t="shared" si="90"/>
        <v>212</v>
      </c>
      <c r="AA50" s="62" t="str">
        <f>IF(IF(A3管路!AA50="-","-",IF('A4-2管路(初期設定)'!AA50="-",A3管路!AA50,A3管路!AA50-'A4-2管路(初期設定)'!AA50))=0,"-",IF(A3管路!AA50="-","-",IF('A4-2管路(初期設定)'!AA50="-",A3管路!AA50,A3管路!AA50-'A4-2管路(初期設定)'!AA50)))</f>
        <v>-</v>
      </c>
      <c r="AB50" s="72" t="str">
        <f>IF(IF(A3管路!AB50="-","-",IF('A4-2管路(初期設定)'!AB50="-",A3管路!AB50,A3管路!AB50-'A4-2管路(初期設定)'!AB50))=0,"-",IF(A3管路!AB50="-","-",IF('A4-2管路(初期設定)'!AB50="-",A3管路!AB50,A3管路!AB50-'A4-2管路(初期設定)'!AB50)))</f>
        <v>-</v>
      </c>
      <c r="AC50" s="57" t="str">
        <f t="shared" si="91"/>
        <v>-</v>
      </c>
      <c r="AD50" s="62">
        <f>IF(AND('A4-1管路(初期設定)'!$V$11="○",'A4-4,5管路(初期設定)'!$BX50="-"),"-",IF(A3管路!AD50="-",BX50,IF(BX50="-",A3管路!AD50,A3管路!AD50+BX50)))</f>
        <v>1</v>
      </c>
      <c r="AE50" s="72" t="str">
        <f>IF(IF(A3管路!AE50="-","-",IF('A4-2管路(初期設定)'!AE50="-",A3管路!AE50,A3管路!AE50-'A4-2管路(初期設定)'!AE50))=0,"-",IF(A3管路!AE50="-","-",IF('A4-2管路(初期設定)'!AE50="-",A3管路!AE50,A3管路!AE50-'A4-2管路(初期設定)'!AE50)))</f>
        <v>-</v>
      </c>
      <c r="AF50" s="57">
        <f t="shared" si="92"/>
        <v>1</v>
      </c>
      <c r="AG50" s="62" t="str">
        <f>IF(IF(A3管路!AG50="-","-",IF('A4-2管路(初期設定)'!AG50="-",A3管路!AG50,A3管路!AG50-'A4-2管路(初期設定)'!AG50))=0,"-",IF(A3管路!AG50="-","-",IF('A4-2管路(初期設定)'!AG50="-",A3管路!AG50,A3管路!AG50-'A4-2管路(初期設定)'!AG50)))</f>
        <v>-</v>
      </c>
      <c r="AH50" s="72" t="str">
        <f>IF(IF(A3管路!AH50="-","-",IF('A4-2管路(初期設定)'!AH50="-",A3管路!AH50,A3管路!AH50-'A4-2管路(初期設定)'!AH50))=0,"-",IF(A3管路!AH50="-","-",IF('A4-2管路(初期設定)'!AH50="-",A3管路!AH50,A3管路!AH50-'A4-2管路(初期設定)'!AH50)))</f>
        <v>-</v>
      </c>
      <c r="AI50" s="57" t="str">
        <f t="shared" si="93"/>
        <v>-</v>
      </c>
      <c r="AJ50" s="62" t="str">
        <f>IF(IF(A3管路!AJ50="-","-",IF('A4-2管路(初期設定)'!AJ50="-",A3管路!AJ50,A3管路!AJ50-'A4-2管路(初期設定)'!AJ50))=0,"-",IF(A3管路!AJ50="-","-",IF('A4-2管路(初期設定)'!AJ50="-",A3管路!AJ50,A3管路!AJ50-'A4-2管路(初期設定)'!AJ50)))</f>
        <v>-</v>
      </c>
      <c r="AK50" s="72" t="str">
        <f>IF(IF(A3管路!AK50="-","-",IF('A4-2管路(初期設定)'!AK50="-",A3管路!AK50,A3管路!AK50-'A4-2管路(初期設定)'!AK50))=0,"-",IF(A3管路!AK50="-","-",IF('A4-2管路(初期設定)'!AK50="-",A3管路!AK50,A3管路!AK50-'A4-2管路(初期設定)'!AK50)))</f>
        <v>-</v>
      </c>
      <c r="AL50" s="57" t="str">
        <f t="shared" si="94"/>
        <v>-</v>
      </c>
      <c r="AM50" s="62" t="str">
        <f>IF(IF(A3管路!AM50="-","-",IF('A4-2管路(初期設定)'!AM50="-",A3管路!AM50,A3管路!AM50-'A4-2管路(初期設定)'!AM50))=0,"-",IF(A3管路!AM50="-","-",IF('A4-2管路(初期設定)'!AM50="-",A3管路!AM50,A3管路!AM50-'A4-2管路(初期設定)'!AM50)))</f>
        <v>-</v>
      </c>
      <c r="AN50" s="72" t="str">
        <f>IF(IF(A3管路!AN50="-","-",IF('A4-2管路(初期設定)'!AN50="-",A3管路!AN50,A3管路!AN50-'A4-2管路(初期設定)'!AN50))=0,"-",IF(A3管路!AN50="-","-",IF('A4-2管路(初期設定)'!AN50="-",A3管路!AN50,A3管路!AN50-'A4-2管路(初期設定)'!AN50)))</f>
        <v>-</v>
      </c>
      <c r="AO50" s="57" t="str">
        <f t="shared" si="95"/>
        <v>-</v>
      </c>
      <c r="AP50" s="62" t="str">
        <f>IF(IF(A3管路!AP50="-","-",IF('A4-2管路(初期設定)'!AP50="-",A3管路!AP50,A3管路!AP50-'A4-2管路(初期設定)'!AP50))=0,"-",IF(A3管路!AP50="-","-",IF('A4-2管路(初期設定)'!AP50="-",A3管路!AP50,A3管路!AP50-'A4-2管路(初期設定)'!AP50)))</f>
        <v>-</v>
      </c>
      <c r="AQ50" s="72" t="str">
        <f>IF(IF(A3管路!AQ50="-","-",IF('A4-2管路(初期設定)'!AQ50="-",A3管路!AQ50,A3管路!AQ50-'A4-2管路(初期設定)'!AQ50))=0,"-",IF(A3管路!AQ50="-","-",IF('A4-2管路(初期設定)'!AQ50="-",A3管路!AQ50,A3管路!AQ50-'A4-2管路(初期設定)'!AQ50)))</f>
        <v>-</v>
      </c>
      <c r="AR50" s="64" t="str">
        <f t="shared" si="96"/>
        <v>-</v>
      </c>
      <c r="AS50" s="62" t="str">
        <f>IF(IF(A3管路!AS50="-","-",IF('A4-2管路(初期設定)'!AS50="-",A3管路!AS50,A3管路!AS50-'A4-2管路(初期設定)'!AS50))=0,"-",IF(A3管路!AS50="-","-",IF('A4-2管路(初期設定)'!AS50="-",A3管路!AS50,A3管路!AS50-'A4-2管路(初期設定)'!AS50)))</f>
        <v>-</v>
      </c>
      <c r="AT50" s="72" t="str">
        <f>IF(IF(A3管路!AT50="-","-",IF('A4-2管路(初期設定)'!AT50="-",A3管路!AT50,A3管路!AT50-'A4-2管路(初期設定)'!AT50))=0,"-",IF(A3管路!AT50="-","-",IF('A4-2管路(初期設定)'!AT50="-",A3管路!AT50,A3管路!AT50-'A4-2管路(初期設定)'!AT50)))</f>
        <v>-</v>
      </c>
      <c r="AU50" s="64" t="str">
        <f t="shared" si="97"/>
        <v>-</v>
      </c>
      <c r="AV50" s="832">
        <f t="shared" si="98"/>
        <v>335</v>
      </c>
      <c r="AW50" s="830"/>
      <c r="AX50" s="853" t="str">
        <f t="shared" si="99"/>
        <v>-</v>
      </c>
      <c r="AY50" s="830"/>
      <c r="AZ50" s="832">
        <f t="shared" si="100"/>
        <v>44</v>
      </c>
      <c r="BA50" s="830"/>
      <c r="BB50" s="830">
        <f t="shared" si="101"/>
        <v>15</v>
      </c>
      <c r="BC50" s="830"/>
      <c r="BD50" s="830">
        <f t="shared" si="102"/>
        <v>276</v>
      </c>
      <c r="BE50" s="830"/>
      <c r="BF50" s="830">
        <f t="shared" si="103"/>
        <v>0</v>
      </c>
      <c r="BG50" s="830"/>
      <c r="BH50" s="830">
        <f t="shared" si="104"/>
        <v>0</v>
      </c>
      <c r="BI50" s="831"/>
      <c r="BJ50" s="832">
        <f t="shared" si="105"/>
        <v>59</v>
      </c>
      <c r="BK50" s="830"/>
      <c r="BL50" s="830">
        <f t="shared" si="106"/>
        <v>276</v>
      </c>
      <c r="BM50" s="833"/>
      <c r="BN50" s="830">
        <f t="shared" si="107"/>
        <v>335</v>
      </c>
      <c r="BO50" s="833"/>
      <c r="BQ50" s="318" t="str">
        <f>IF('A4-2管路(初期設定)'!AW50="","-",'A4-2管路(初期設定)'!AW50)</f>
        <v>ダクタイル鋳鉄管(NS形継手等)</v>
      </c>
      <c r="BR50" s="317">
        <f>IF(BQ50=BR$4,IF('A4-2管路(初期設定)'!AV50="-","-",IF('A4-2管路(初期設定)'!I50="-",'A4-2管路(初期設定)'!AV50,'A4-2管路(初期設定)'!AV50-'A4-2管路(初期設定)'!I50)),"-")</f>
        <v>31</v>
      </c>
      <c r="BS50" s="317" t="str">
        <f>IF(BQ50=BS$4,IF('A4-2管路(初期設定)'!AV50="-","-",IF('A4-2管路(初期設定)'!L50="-",'A4-2管路(初期設定)'!AV50,'A4-2管路(初期設定)'!AV50-'A4-2管路(初期設定)'!L50)),"-")</f>
        <v>-</v>
      </c>
      <c r="BT50" s="317" t="str">
        <f>IF(BQ50=BT$4,IF('A4-2管路(初期設定)'!AV50="-","-",IF('A4-2管路(初期設定)'!O50="-",'A4-2管路(初期設定)'!AV50,'A4-2管路(初期設定)'!AV50-'A4-2管路(初期設定)'!O50)),"-")</f>
        <v>-</v>
      </c>
      <c r="BU50" s="317" t="str">
        <f>IF($BQ50=BU$4,IF('A4-2管路(初期設定)'!$AV50="-","-",IF('A4-2管路(初期設定)'!R50="-",'A4-2管路(初期設定)'!$AV50,'A4-2管路(初期設定)'!$AV50-'A4-2管路(初期設定)'!R50)),"-")</f>
        <v>-</v>
      </c>
      <c r="BV50" s="317" t="str">
        <f>IF($BQ50=BV$4,IF('A4-2管路(初期設定)'!$AV50="-","-",IF('A4-2管路(初期設定)'!W50="-",'A4-2管路(初期設定)'!$AV50,'A4-2管路(初期設定)'!$AV50-SUM('A4-2管路(初期設定)'!S50,'A4-2管路(初期設定)'!T50))),"-")</f>
        <v>-</v>
      </c>
      <c r="BW50" s="317" t="str">
        <f>IF($BQ50=BV$4,IF('A4-2管路(初期設定)'!$AV50="-","-",IF('A4-2管路(初期設定)'!W50="-",'A4-2管路(初期設定)'!$AV50,'A4-2管路(初期設定)'!$AV50-SUM('A4-2管路(初期設定)'!U50,'A4-2管路(初期設定)'!V50))),"-")</f>
        <v>-</v>
      </c>
      <c r="BX50" s="317" t="str">
        <f>IF($BQ50=BX$4,IF('A4-2管路(初期設定)'!$AV50="-","-",IF('A4-2管路(初期設定)'!AF50="-",'A4-2管路(初期設定)'!$AV50,'A4-2管路(初期設定)'!$AV50-'A4-2管路(初期設定)'!AF50)),"-")</f>
        <v>-</v>
      </c>
    </row>
    <row r="51" spans="2:76" ht="13.5" customHeight="1">
      <c r="B51" s="1179"/>
      <c r="C51" s="1070"/>
      <c r="D51" s="1070"/>
      <c r="E51" s="1101"/>
      <c r="F51" s="80">
        <v>100</v>
      </c>
      <c r="G51" s="62">
        <f>IF(AND('A4-1管路(初期設定)'!$F$11="○",'A4-4,5管路(初期設定)'!$BR51="-"),"-",IF(A3管路!G51="-",BR51,IF(BR51="-",A3管路!G51,A3管路!G51+BR51)))</f>
        <v>130</v>
      </c>
      <c r="H51" s="72" t="str">
        <f>IF(IF(A3管路!H51="-","-",IF('A4-2管路(初期設定)'!H51="-",A3管路!H51,A3管路!H51-'A4-2管路(初期設定)'!H51))=0,"-",IF(A3管路!H51="-","-",IF('A4-2管路(初期設定)'!H51="-",A3管路!H51,A3管路!H51-'A4-2管路(初期設定)'!H51)))</f>
        <v>-</v>
      </c>
      <c r="I51" s="57">
        <f t="shared" si="85"/>
        <v>130</v>
      </c>
      <c r="J51" s="62">
        <f>IF(AND('A4-1管路(初期設定)'!$H$11="○",'A4-4,5管路(初期設定)'!$BS51="-"),"-",IF(A3管路!J51="-",BS51,IF(BS51="-",A3管路!J51,A3管路!J51+BS51)))</f>
        <v>3</v>
      </c>
      <c r="K51" s="72" t="str">
        <f>IF(IF(A3管路!K51="-","-",IF('A4-2管路(初期設定)'!K51="-",A3管路!K51,A3管路!K51-'A4-2管路(初期設定)'!K51))=0,"-",IF(A3管路!K51="-","-",IF('A4-2管路(初期設定)'!K51="-",A3管路!K51,A3管路!K51-'A4-2管路(初期設定)'!K51)))</f>
        <v>-</v>
      </c>
      <c r="L51" s="57">
        <f t="shared" si="86"/>
        <v>3</v>
      </c>
      <c r="M51" s="62" t="str">
        <f>IF(AND('A4-1管路(初期設定)'!$J$11="○",'A4-4,5管路(初期設定)'!$BT51="-"),"-",IF(A3管路!M51="-",BT51,IF(BT51="-",A3管路!M51,A3管路!M51+BT51)))</f>
        <v>-</v>
      </c>
      <c r="N51" s="72" t="str">
        <f>IF(IF(A3管路!N51="-","-",IF('A4-2管路(初期設定)'!N51="-",A3管路!N51,A3管路!N51-'A4-2管路(初期設定)'!N51))=0,"-",IF(A3管路!N51="-","-",IF('A4-2管路(初期設定)'!N51="-",A3管路!N51,A3管路!N51-'A4-2管路(初期設定)'!N51)))</f>
        <v>-</v>
      </c>
      <c r="O51" s="57" t="str">
        <f t="shared" si="87"/>
        <v>-</v>
      </c>
      <c r="P51" s="62" t="str">
        <f>IF(AND('A4-1管路(初期設定)'!$L$11="○",'A4-4,5管路(初期設定)'!$BU51="-"),"-",IF(A3管路!P51="-",BU51,IF(BU51="-",A3管路!P51,A3管路!P51+BU51)))</f>
        <v>-</v>
      </c>
      <c r="Q51" s="72" t="str">
        <f>IF(IF(A3管路!Q51="-","-",IF('A4-2管路(初期設定)'!Q51="-",A3管路!Q51,A3管路!Q51-'A4-2管路(初期設定)'!Q51))=0,"-",IF(A3管路!Q51="-","-",IF('A4-2管路(初期設定)'!Q51="-",A3管路!Q51,A3管路!Q51-'A4-2管路(初期設定)'!Q51)))</f>
        <v>-</v>
      </c>
      <c r="R51" s="57" t="str">
        <f t="shared" si="88"/>
        <v>-</v>
      </c>
      <c r="S51" s="62">
        <f>IF(AND('A4-1管路(初期設定)'!$N$11="○",'A4-4,5管路(初期設定)'!$BV51="-"),"-",IF(A3管路!S51="-",BV51,IF(BV51="-",A3管路!S51,A3管路!S51+BV51+BW51)))</f>
        <v>36</v>
      </c>
      <c r="T51" s="102" t="str">
        <f>IF(IF(A3管路!T51="-","-",IF('A4-2管路(初期設定)'!T51="-",A3管路!T51,A3管路!T51-'A4-2管路(初期設定)'!T51))=0,"-",IF(A3管路!T51="-","-",IF('A4-2管路(初期設定)'!T51="-",A3管路!T51,A3管路!T51-'A4-2管路(初期設定)'!T51)))</f>
        <v>-</v>
      </c>
      <c r="U51" s="102">
        <f>IF(AND('A4-1管路(初期設定)'!$P$11="○",'A4-4,5管路(初期設定)'!$BW51="-"),"-",IF(A3管路!U51="-",BW51,IF(BW51="-",A3管路!U51,A3管路!U51)))</f>
        <v>149</v>
      </c>
      <c r="V51" s="72" t="str">
        <f>IF(IF(A3管路!V51="-","-",IF('A4-2管路(初期設定)'!V51="-",A3管路!V51,A3管路!V51-'A4-2管路(初期設定)'!V51))=0,"-",IF(A3管路!V51="-","-",IF('A4-2管路(初期設定)'!V51="-",A3管路!V51,A3管路!V51-'A4-2管路(初期設定)'!V51)))</f>
        <v>-</v>
      </c>
      <c r="W51" s="57">
        <f t="shared" si="89"/>
        <v>185</v>
      </c>
      <c r="X51" s="62">
        <f>IF(IF(A3管路!X51="-","-",IF('A4-2管路(初期設定)'!X51="-",A3管路!X51,A3管路!X51-'A4-2管路(初期設定)'!X51))=0,"-",IF(A3管路!X51="-","-",IF('A4-2管路(初期設定)'!X51="-",A3管路!X51,A3管路!X51-'A4-2管路(初期設定)'!X51)))</f>
        <v>585</v>
      </c>
      <c r="Y51" s="72" t="str">
        <f>IF(IF(A3管路!Y51="-","-",IF('A4-2管路(初期設定)'!Y51="-",A3管路!Y51,A3管路!Y51-'A4-2管路(初期設定)'!Y51))=0,"-",IF(A3管路!Y51="-","-",IF('A4-2管路(初期設定)'!Y51="-",A3管路!Y51,A3管路!Y51-'A4-2管路(初期設定)'!Y51)))</f>
        <v>-</v>
      </c>
      <c r="Z51" s="57">
        <f t="shared" si="90"/>
        <v>585</v>
      </c>
      <c r="AA51" s="62" t="str">
        <f>IF(IF(A3管路!AA51="-","-",IF('A4-2管路(初期設定)'!AA51="-",A3管路!AA51,A3管路!AA51-'A4-2管路(初期設定)'!AA51))=0,"-",IF(A3管路!AA51="-","-",IF('A4-2管路(初期設定)'!AA51="-",A3管路!AA51,A3管路!AA51-'A4-2管路(初期設定)'!AA51)))</f>
        <v>-</v>
      </c>
      <c r="AB51" s="72" t="str">
        <f>IF(IF(A3管路!AB51="-","-",IF('A4-2管路(初期設定)'!AB51="-",A3管路!AB51,A3管路!AB51-'A4-2管路(初期設定)'!AB51))=0,"-",IF(A3管路!AB51="-","-",IF('A4-2管路(初期設定)'!AB51="-",A3管路!AB51,A3管路!AB51-'A4-2管路(初期設定)'!AB51)))</f>
        <v>-</v>
      </c>
      <c r="AC51" s="57" t="str">
        <f t="shared" si="91"/>
        <v>-</v>
      </c>
      <c r="AD51" s="62">
        <f>IF(AND('A4-1管路(初期設定)'!$V$11="○",'A4-4,5管路(初期設定)'!$BX51="-"),"-",IF(A3管路!AD51="-",BX51,IF(BX51="-",A3管路!AD51,A3管路!AD51+BX51)))</f>
        <v>3</v>
      </c>
      <c r="AE51" s="72" t="str">
        <f>IF(IF(A3管路!AE51="-","-",IF('A4-2管路(初期設定)'!AE51="-",A3管路!AE51,A3管路!AE51-'A4-2管路(初期設定)'!AE51))=0,"-",IF(A3管路!AE51="-","-",IF('A4-2管路(初期設定)'!AE51="-",A3管路!AE51,A3管路!AE51-'A4-2管路(初期設定)'!AE51)))</f>
        <v>-</v>
      </c>
      <c r="AF51" s="57">
        <f t="shared" si="92"/>
        <v>3</v>
      </c>
      <c r="AG51" s="62" t="str">
        <f>IF(IF(A3管路!AG51="-","-",IF('A4-2管路(初期設定)'!AG51="-",A3管路!AG51,A3管路!AG51-'A4-2管路(初期設定)'!AG51))=0,"-",IF(A3管路!AG51="-","-",IF('A4-2管路(初期設定)'!AG51="-",A3管路!AG51,A3管路!AG51-'A4-2管路(初期設定)'!AG51)))</f>
        <v>-</v>
      </c>
      <c r="AH51" s="72" t="str">
        <f>IF(IF(A3管路!AH51="-","-",IF('A4-2管路(初期設定)'!AH51="-",A3管路!AH51,A3管路!AH51-'A4-2管路(初期設定)'!AH51))=0,"-",IF(A3管路!AH51="-","-",IF('A4-2管路(初期設定)'!AH51="-",A3管路!AH51,A3管路!AH51-'A4-2管路(初期設定)'!AH51)))</f>
        <v>-</v>
      </c>
      <c r="AI51" s="57" t="str">
        <f t="shared" si="93"/>
        <v>-</v>
      </c>
      <c r="AJ51" s="62" t="str">
        <f>IF(IF(A3管路!AJ51="-","-",IF('A4-2管路(初期設定)'!AJ51="-",A3管路!AJ51,A3管路!AJ51-'A4-2管路(初期設定)'!AJ51))=0,"-",IF(A3管路!AJ51="-","-",IF('A4-2管路(初期設定)'!AJ51="-",A3管路!AJ51,A3管路!AJ51-'A4-2管路(初期設定)'!AJ51)))</f>
        <v>-</v>
      </c>
      <c r="AK51" s="72" t="str">
        <f>IF(IF(A3管路!AK51="-","-",IF('A4-2管路(初期設定)'!AK51="-",A3管路!AK51,A3管路!AK51-'A4-2管路(初期設定)'!AK51))=0,"-",IF(A3管路!AK51="-","-",IF('A4-2管路(初期設定)'!AK51="-",A3管路!AK51,A3管路!AK51-'A4-2管路(初期設定)'!AK51)))</f>
        <v>-</v>
      </c>
      <c r="AL51" s="57" t="str">
        <f t="shared" si="94"/>
        <v>-</v>
      </c>
      <c r="AM51" s="62" t="str">
        <f>IF(IF(A3管路!AM51="-","-",IF('A4-2管路(初期設定)'!AM51="-",A3管路!AM51,A3管路!AM51-'A4-2管路(初期設定)'!AM51))=0,"-",IF(A3管路!AM51="-","-",IF('A4-2管路(初期設定)'!AM51="-",A3管路!AM51,A3管路!AM51-'A4-2管路(初期設定)'!AM51)))</f>
        <v>-</v>
      </c>
      <c r="AN51" s="72" t="str">
        <f>IF(IF(A3管路!AN51="-","-",IF('A4-2管路(初期設定)'!AN51="-",A3管路!AN51,A3管路!AN51-'A4-2管路(初期設定)'!AN51))=0,"-",IF(A3管路!AN51="-","-",IF('A4-2管路(初期設定)'!AN51="-",A3管路!AN51,A3管路!AN51-'A4-2管路(初期設定)'!AN51)))</f>
        <v>-</v>
      </c>
      <c r="AO51" s="57" t="str">
        <f t="shared" si="95"/>
        <v>-</v>
      </c>
      <c r="AP51" s="62" t="str">
        <f>IF(IF(A3管路!AP51="-","-",IF('A4-2管路(初期設定)'!AP51="-",A3管路!AP51,A3管路!AP51-'A4-2管路(初期設定)'!AP51))=0,"-",IF(A3管路!AP51="-","-",IF('A4-2管路(初期設定)'!AP51="-",A3管路!AP51,A3管路!AP51-'A4-2管路(初期設定)'!AP51)))</f>
        <v>-</v>
      </c>
      <c r="AQ51" s="72" t="str">
        <f>IF(IF(A3管路!AQ51="-","-",IF('A4-2管路(初期設定)'!AQ51="-",A3管路!AQ51,A3管路!AQ51-'A4-2管路(初期設定)'!AQ51))=0,"-",IF(A3管路!AQ51="-","-",IF('A4-2管路(初期設定)'!AQ51="-",A3管路!AQ51,A3管路!AQ51-'A4-2管路(初期設定)'!AQ51)))</f>
        <v>-</v>
      </c>
      <c r="AR51" s="64" t="str">
        <f t="shared" si="96"/>
        <v>-</v>
      </c>
      <c r="AS51" s="62" t="str">
        <f>IF(IF(A3管路!AS51="-","-",IF('A4-2管路(初期設定)'!AS51="-",A3管路!AS51,A3管路!AS51-'A4-2管路(初期設定)'!AS51))=0,"-",IF(A3管路!AS51="-","-",IF('A4-2管路(初期設定)'!AS51="-",A3管路!AS51,A3管路!AS51-'A4-2管路(初期設定)'!AS51)))</f>
        <v>-</v>
      </c>
      <c r="AT51" s="72" t="str">
        <f>IF(IF(A3管路!AT51="-","-",IF('A4-2管路(初期設定)'!AT51="-",A3管路!AT51,A3管路!AT51-'A4-2管路(初期設定)'!AT51))=0,"-",IF(A3管路!AT51="-","-",IF('A4-2管路(初期設定)'!AT51="-",A3管路!AT51,A3管路!AT51-'A4-2管路(初期設定)'!AT51)))</f>
        <v>-</v>
      </c>
      <c r="AU51" s="64" t="str">
        <f t="shared" si="97"/>
        <v>-</v>
      </c>
      <c r="AV51" s="832">
        <f t="shared" si="98"/>
        <v>906</v>
      </c>
      <c r="AW51" s="830"/>
      <c r="AX51" s="853" t="str">
        <f t="shared" si="99"/>
        <v>-</v>
      </c>
      <c r="AY51" s="830"/>
      <c r="AZ51" s="832">
        <f t="shared" si="100"/>
        <v>133</v>
      </c>
      <c r="BA51" s="830"/>
      <c r="BB51" s="830">
        <f t="shared" si="101"/>
        <v>36</v>
      </c>
      <c r="BC51" s="830"/>
      <c r="BD51" s="830">
        <f t="shared" si="102"/>
        <v>737</v>
      </c>
      <c r="BE51" s="830"/>
      <c r="BF51" s="830">
        <f t="shared" si="103"/>
        <v>0</v>
      </c>
      <c r="BG51" s="830"/>
      <c r="BH51" s="830">
        <f t="shared" si="104"/>
        <v>0</v>
      </c>
      <c r="BI51" s="831"/>
      <c r="BJ51" s="832">
        <f t="shared" si="105"/>
        <v>169</v>
      </c>
      <c r="BK51" s="830"/>
      <c r="BL51" s="830">
        <f t="shared" si="106"/>
        <v>737</v>
      </c>
      <c r="BM51" s="833"/>
      <c r="BN51" s="830">
        <f t="shared" si="107"/>
        <v>906</v>
      </c>
      <c r="BO51" s="833"/>
      <c r="BQ51" s="318" t="str">
        <f>IF('A4-2管路(初期設定)'!AW51="","-",'A4-2管路(初期設定)'!AW51)</f>
        <v>ダクタイル鋳鉄管(NS形継手等)</v>
      </c>
      <c r="BR51" s="317">
        <f>IF(BQ51=BR$4,IF('A4-2管路(初期設定)'!AV51="-","-",IF('A4-2管路(初期設定)'!I51="-",'A4-2管路(初期設定)'!AV51,'A4-2管路(初期設定)'!AV51-'A4-2管路(初期設定)'!I51)),"-")</f>
        <v>82</v>
      </c>
      <c r="BS51" s="317" t="str">
        <f>IF(BQ51=BS$4,IF('A4-2管路(初期設定)'!AV51="-","-",IF('A4-2管路(初期設定)'!L51="-",'A4-2管路(初期設定)'!AV51,'A4-2管路(初期設定)'!AV51-'A4-2管路(初期設定)'!L51)),"-")</f>
        <v>-</v>
      </c>
      <c r="BT51" s="317" t="str">
        <f>IF(BQ51=BT$4,IF('A4-2管路(初期設定)'!AV51="-","-",IF('A4-2管路(初期設定)'!O51="-",'A4-2管路(初期設定)'!AV51,'A4-2管路(初期設定)'!AV51-'A4-2管路(初期設定)'!O51)),"-")</f>
        <v>-</v>
      </c>
      <c r="BU51" s="317" t="str">
        <f>IF($BQ51=BU$4,IF('A4-2管路(初期設定)'!$AV51="-","-",IF('A4-2管路(初期設定)'!R51="-",'A4-2管路(初期設定)'!$AV51,'A4-2管路(初期設定)'!$AV51-'A4-2管路(初期設定)'!R51)),"-")</f>
        <v>-</v>
      </c>
      <c r="BV51" s="317" t="str">
        <f>IF($BQ51=BV$4,IF('A4-2管路(初期設定)'!$AV51="-","-",IF('A4-2管路(初期設定)'!W51="-",'A4-2管路(初期設定)'!$AV51,'A4-2管路(初期設定)'!$AV51-SUM('A4-2管路(初期設定)'!S51,'A4-2管路(初期設定)'!T51))),"-")</f>
        <v>-</v>
      </c>
      <c r="BW51" s="317" t="str">
        <f>IF($BQ51=BV$4,IF('A4-2管路(初期設定)'!$AV51="-","-",IF('A4-2管路(初期設定)'!W51="-",'A4-2管路(初期設定)'!$AV51,'A4-2管路(初期設定)'!$AV51-SUM('A4-2管路(初期設定)'!U51,'A4-2管路(初期設定)'!V51))),"-")</f>
        <v>-</v>
      </c>
      <c r="BX51" s="317" t="str">
        <f>IF($BQ51=BX$4,IF('A4-2管路(初期設定)'!$AV51="-","-",IF('A4-2管路(初期設定)'!AF51="-",'A4-2管路(初期設定)'!$AV51,'A4-2管路(初期設定)'!$AV51-'A4-2管路(初期設定)'!AF51)),"-")</f>
        <v>-</v>
      </c>
    </row>
    <row r="52" spans="2:76" ht="13.5" customHeight="1">
      <c r="B52" s="1179"/>
      <c r="C52" s="1070"/>
      <c r="D52" s="1070"/>
      <c r="E52" s="1101"/>
      <c r="F52" s="80">
        <v>75</v>
      </c>
      <c r="G52" s="62">
        <f>IF(AND('A4-1管路(初期設定)'!$F$11="○",'A4-4,5管路(初期設定)'!$BR52="-"),"-",IF(A3管路!G52="-",BR52,IF(BR52="-",A3管路!G52,A3管路!G52+BR52)))</f>
        <v>2</v>
      </c>
      <c r="H52" s="72" t="str">
        <f>IF(IF(A3管路!H52="-","-",IF('A4-2管路(初期設定)'!H52="-",A3管路!H52,A3管路!H52-'A4-2管路(初期設定)'!H52))=0,"-",IF(A3管路!H52="-","-",IF('A4-2管路(初期設定)'!H52="-",A3管路!H52,A3管路!H52-'A4-2管路(初期設定)'!H52)))</f>
        <v>-</v>
      </c>
      <c r="I52" s="57">
        <f t="shared" si="85"/>
        <v>2</v>
      </c>
      <c r="J52" s="62" t="str">
        <f>IF(AND('A4-1管路(初期設定)'!$H$11="○",'A4-4,5管路(初期設定)'!$BS52="-"),"-",IF(A3管路!J52="-",BS52,IF(BS52="-",A3管路!J52,A3管路!J52+BS52)))</f>
        <v>-</v>
      </c>
      <c r="K52" s="72" t="str">
        <f>IF(IF(A3管路!K52="-","-",IF('A4-2管路(初期設定)'!K52="-",A3管路!K52,A3管路!K52-'A4-2管路(初期設定)'!K52))=0,"-",IF(A3管路!K52="-","-",IF('A4-2管路(初期設定)'!K52="-",A3管路!K52,A3管路!K52-'A4-2管路(初期設定)'!K52)))</f>
        <v>-</v>
      </c>
      <c r="L52" s="57" t="str">
        <f t="shared" si="86"/>
        <v>-</v>
      </c>
      <c r="M52" s="62">
        <f>IF(AND('A4-1管路(初期設定)'!$J$11="○",'A4-4,5管路(初期設定)'!$BT52="-"),"-",IF(A3管路!M52="-",BT52,IF(BT52="-",A3管路!M52,A3管路!M52+BT52)))</f>
        <v>39</v>
      </c>
      <c r="N52" s="72" t="str">
        <f>IF(IF(A3管路!N52="-","-",IF('A4-2管路(初期設定)'!N52="-",A3管路!N52,A3管路!N52-'A4-2管路(初期設定)'!N52))=0,"-",IF(A3管路!N52="-","-",IF('A4-2管路(初期設定)'!N52="-",A3管路!N52,A3管路!N52-'A4-2管路(初期設定)'!N52)))</f>
        <v>-</v>
      </c>
      <c r="O52" s="57">
        <f t="shared" si="87"/>
        <v>39</v>
      </c>
      <c r="P52" s="62" t="str">
        <f>IF(AND('A4-1管路(初期設定)'!$L$11="○",'A4-4,5管路(初期設定)'!$BU52="-"),"-",IF(A3管路!P52="-",BU52,IF(BU52="-",A3管路!P52,A3管路!P52+BU52)))</f>
        <v>-</v>
      </c>
      <c r="Q52" s="72" t="str">
        <f>IF(IF(A3管路!Q52="-","-",IF('A4-2管路(初期設定)'!Q52="-",A3管路!Q52,A3管路!Q52-'A4-2管路(初期設定)'!Q52))=0,"-",IF(A3管路!Q52="-","-",IF('A4-2管路(初期設定)'!Q52="-",A3管路!Q52,A3管路!Q52-'A4-2管路(初期設定)'!Q52)))</f>
        <v>-</v>
      </c>
      <c r="R52" s="57" t="str">
        <f t="shared" si="88"/>
        <v>-</v>
      </c>
      <c r="S52" s="62">
        <f>IF(AND('A4-1管路(初期設定)'!$N$11="○",'A4-4,5管路(初期設定)'!$BV52="-"),"-",IF(A3管路!S52="-",BV52,IF(BV52="-",A3管路!S52,A3管路!S52+BV52+BW52)))</f>
        <v>9</v>
      </c>
      <c r="T52" s="102" t="str">
        <f>IF(IF(A3管路!T52="-","-",IF('A4-2管路(初期設定)'!T52="-",A3管路!T52,A3管路!T52-'A4-2管路(初期設定)'!T52))=0,"-",IF(A3管路!T52="-","-",IF('A4-2管路(初期設定)'!T52="-",A3管路!T52,A3管路!T52-'A4-2管路(初期設定)'!T52)))</f>
        <v>-</v>
      </c>
      <c r="U52" s="102">
        <f>IF(AND('A4-1管路(初期設定)'!$P$11="○",'A4-4,5管路(初期設定)'!$BW52="-"),"-",IF(A3管路!U52="-",BW52,IF(BW52="-",A3管路!U52,A3管路!U52)))</f>
        <v>35</v>
      </c>
      <c r="V52" s="72" t="str">
        <f>IF(IF(A3管路!V52="-","-",IF('A4-2管路(初期設定)'!V52="-",A3管路!V52,A3管路!V52-'A4-2管路(初期設定)'!V52))=0,"-",IF(A3管路!V52="-","-",IF('A4-2管路(初期設定)'!V52="-",A3管路!V52,A3管路!V52-'A4-2管路(初期設定)'!V52)))</f>
        <v>-</v>
      </c>
      <c r="W52" s="57">
        <f t="shared" si="89"/>
        <v>44</v>
      </c>
      <c r="X52" s="62">
        <f>IF(IF(A3管路!X52="-","-",IF('A4-2管路(初期設定)'!X52="-",A3管路!X52,A3管路!X52-'A4-2管路(初期設定)'!X52))=0,"-",IF(A3管路!X52="-","-",IF('A4-2管路(初期設定)'!X52="-",A3管路!X52,A3管路!X52-'A4-2管路(初期設定)'!X52)))</f>
        <v>183</v>
      </c>
      <c r="Y52" s="72" t="str">
        <f>IF(IF(A3管路!Y52="-","-",IF('A4-2管路(初期設定)'!Y52="-",A3管路!Y52,A3管路!Y52-'A4-2管路(初期設定)'!Y52))=0,"-",IF(A3管路!Y52="-","-",IF('A4-2管路(初期設定)'!Y52="-",A3管路!Y52,A3管路!Y52-'A4-2管路(初期設定)'!Y52)))</f>
        <v>-</v>
      </c>
      <c r="Z52" s="57">
        <f t="shared" si="90"/>
        <v>183</v>
      </c>
      <c r="AA52" s="62" t="str">
        <f>IF(IF(A3管路!AA52="-","-",IF('A4-2管路(初期設定)'!AA52="-",A3管路!AA52,A3管路!AA52-'A4-2管路(初期設定)'!AA52))=0,"-",IF(A3管路!AA52="-","-",IF('A4-2管路(初期設定)'!AA52="-",A3管路!AA52,A3管路!AA52-'A4-2管路(初期設定)'!AA52)))</f>
        <v>-</v>
      </c>
      <c r="AB52" s="72" t="str">
        <f>IF(IF(A3管路!AB52="-","-",IF('A4-2管路(初期設定)'!AB52="-",A3管路!AB52,A3管路!AB52-'A4-2管路(初期設定)'!AB52))=0,"-",IF(A3管路!AB52="-","-",IF('A4-2管路(初期設定)'!AB52="-",A3管路!AB52,A3管路!AB52-'A4-2管路(初期設定)'!AB52)))</f>
        <v>-</v>
      </c>
      <c r="AC52" s="57" t="str">
        <f t="shared" si="91"/>
        <v>-</v>
      </c>
      <c r="AD52" s="62">
        <f>IF(AND('A4-1管路(初期設定)'!$V$11="○",'A4-4,5管路(初期設定)'!$BX52="-"),"-",IF(A3管路!AD52="-",BX52,IF(BX52="-",A3管路!AD52,A3管路!AD52+BX52)))</f>
        <v>20</v>
      </c>
      <c r="AE52" s="72" t="str">
        <f>IF(IF(A3管路!AE52="-","-",IF('A4-2管路(初期設定)'!AE52="-",A3管路!AE52,A3管路!AE52-'A4-2管路(初期設定)'!AE52))=0,"-",IF(A3管路!AE52="-","-",IF('A4-2管路(初期設定)'!AE52="-",A3管路!AE52,A3管路!AE52-'A4-2管路(初期設定)'!AE52)))</f>
        <v>-</v>
      </c>
      <c r="AF52" s="57">
        <f t="shared" si="92"/>
        <v>20</v>
      </c>
      <c r="AG52" s="62" t="str">
        <f>IF(IF(A3管路!AG52="-","-",IF('A4-2管路(初期設定)'!AG52="-",A3管路!AG52,A3管路!AG52-'A4-2管路(初期設定)'!AG52))=0,"-",IF(A3管路!AG52="-","-",IF('A4-2管路(初期設定)'!AG52="-",A3管路!AG52,A3管路!AG52-'A4-2管路(初期設定)'!AG52)))</f>
        <v>-</v>
      </c>
      <c r="AH52" s="72" t="str">
        <f>IF(IF(A3管路!AH52="-","-",IF('A4-2管路(初期設定)'!AH52="-",A3管路!AH52,A3管路!AH52-'A4-2管路(初期設定)'!AH52))=0,"-",IF(A3管路!AH52="-","-",IF('A4-2管路(初期設定)'!AH52="-",A3管路!AH52,A3管路!AH52-'A4-2管路(初期設定)'!AH52)))</f>
        <v>-</v>
      </c>
      <c r="AI52" s="57" t="str">
        <f t="shared" si="93"/>
        <v>-</v>
      </c>
      <c r="AJ52" s="62" t="str">
        <f>IF(IF(A3管路!AJ52="-","-",IF('A4-2管路(初期設定)'!AJ52="-",A3管路!AJ52,A3管路!AJ52-'A4-2管路(初期設定)'!AJ52))=0,"-",IF(A3管路!AJ52="-","-",IF('A4-2管路(初期設定)'!AJ52="-",A3管路!AJ52,A3管路!AJ52-'A4-2管路(初期設定)'!AJ52)))</f>
        <v>-</v>
      </c>
      <c r="AK52" s="72" t="str">
        <f>IF(IF(A3管路!AK52="-","-",IF('A4-2管路(初期設定)'!AK52="-",A3管路!AK52,A3管路!AK52-'A4-2管路(初期設定)'!AK52))=0,"-",IF(A3管路!AK52="-","-",IF('A4-2管路(初期設定)'!AK52="-",A3管路!AK52,A3管路!AK52-'A4-2管路(初期設定)'!AK52)))</f>
        <v>-</v>
      </c>
      <c r="AL52" s="57" t="str">
        <f t="shared" si="94"/>
        <v>-</v>
      </c>
      <c r="AM52" s="62" t="str">
        <f>IF(IF(A3管路!AM52="-","-",IF('A4-2管路(初期設定)'!AM52="-",A3管路!AM52,A3管路!AM52-'A4-2管路(初期設定)'!AM52))=0,"-",IF(A3管路!AM52="-","-",IF('A4-2管路(初期設定)'!AM52="-",A3管路!AM52,A3管路!AM52-'A4-2管路(初期設定)'!AM52)))</f>
        <v>-</v>
      </c>
      <c r="AN52" s="72" t="str">
        <f>IF(IF(A3管路!AN52="-","-",IF('A4-2管路(初期設定)'!AN52="-",A3管路!AN52,A3管路!AN52-'A4-2管路(初期設定)'!AN52))=0,"-",IF(A3管路!AN52="-","-",IF('A4-2管路(初期設定)'!AN52="-",A3管路!AN52,A3管路!AN52-'A4-2管路(初期設定)'!AN52)))</f>
        <v>-</v>
      </c>
      <c r="AO52" s="57" t="str">
        <f t="shared" si="95"/>
        <v>-</v>
      </c>
      <c r="AP52" s="62" t="str">
        <f>IF(IF(A3管路!AP52="-","-",IF('A4-2管路(初期設定)'!AP52="-",A3管路!AP52,A3管路!AP52-'A4-2管路(初期設定)'!AP52))=0,"-",IF(A3管路!AP52="-","-",IF('A4-2管路(初期設定)'!AP52="-",A3管路!AP52,A3管路!AP52-'A4-2管路(初期設定)'!AP52)))</f>
        <v>-</v>
      </c>
      <c r="AQ52" s="72" t="str">
        <f>IF(IF(A3管路!AQ52="-","-",IF('A4-2管路(初期設定)'!AQ52="-",A3管路!AQ52,A3管路!AQ52-'A4-2管路(初期設定)'!AQ52))=0,"-",IF(A3管路!AQ52="-","-",IF('A4-2管路(初期設定)'!AQ52="-",A3管路!AQ52,A3管路!AQ52-'A4-2管路(初期設定)'!AQ52)))</f>
        <v>-</v>
      </c>
      <c r="AR52" s="64" t="str">
        <f t="shared" si="96"/>
        <v>-</v>
      </c>
      <c r="AS52" s="62" t="str">
        <f>IF(IF(A3管路!AS52="-","-",IF('A4-2管路(初期設定)'!AS52="-",A3管路!AS52,A3管路!AS52-'A4-2管路(初期設定)'!AS52))=0,"-",IF(A3管路!AS52="-","-",IF('A4-2管路(初期設定)'!AS52="-",A3管路!AS52,A3管路!AS52-'A4-2管路(初期設定)'!AS52)))</f>
        <v>-</v>
      </c>
      <c r="AT52" s="72" t="str">
        <f>IF(IF(A3管路!AT52="-","-",IF('A4-2管路(初期設定)'!AT52="-",A3管路!AT52,A3管路!AT52-'A4-2管路(初期設定)'!AT52))=0,"-",IF(A3管路!AT52="-","-",IF('A4-2管路(初期設定)'!AT52="-",A3管路!AT52,A3管路!AT52-'A4-2管路(初期設定)'!AT52)))</f>
        <v>-</v>
      </c>
      <c r="AU52" s="64" t="str">
        <f t="shared" si="97"/>
        <v>-</v>
      </c>
      <c r="AV52" s="832">
        <f t="shared" si="98"/>
        <v>288</v>
      </c>
      <c r="AW52" s="830"/>
      <c r="AX52" s="853" t="str">
        <f t="shared" si="99"/>
        <v>-</v>
      </c>
      <c r="AY52" s="830"/>
      <c r="AZ52" s="832">
        <f t="shared" si="100"/>
        <v>41</v>
      </c>
      <c r="BA52" s="830"/>
      <c r="BB52" s="830">
        <f t="shared" si="101"/>
        <v>9</v>
      </c>
      <c r="BC52" s="830"/>
      <c r="BD52" s="830">
        <f t="shared" si="102"/>
        <v>238</v>
      </c>
      <c r="BE52" s="830"/>
      <c r="BF52" s="830">
        <f t="shared" si="103"/>
        <v>0</v>
      </c>
      <c r="BG52" s="830"/>
      <c r="BH52" s="830">
        <f t="shared" si="104"/>
        <v>0</v>
      </c>
      <c r="BI52" s="831"/>
      <c r="BJ52" s="832">
        <f t="shared" si="105"/>
        <v>50</v>
      </c>
      <c r="BK52" s="830"/>
      <c r="BL52" s="830">
        <f t="shared" si="106"/>
        <v>238</v>
      </c>
      <c r="BM52" s="833"/>
      <c r="BN52" s="830">
        <f t="shared" si="107"/>
        <v>288</v>
      </c>
      <c r="BO52" s="833"/>
      <c r="BQ52" s="318" t="str">
        <f>IF('A4-2管路(初期設定)'!AW52="","-",'A4-2管路(初期設定)'!AW52)</f>
        <v>配水用ポリエチレン管(融着継手)</v>
      </c>
      <c r="BR52" s="317" t="str">
        <f>IF(BQ52=BR$4,IF('A4-2管路(初期設定)'!AV52="-","-",IF('A4-2管路(初期設定)'!I52="-",'A4-2管路(初期設定)'!AV52,'A4-2管路(初期設定)'!AV52-'A4-2管路(初期設定)'!I52)),"-")</f>
        <v>-</v>
      </c>
      <c r="BS52" s="317" t="str">
        <f>IF(BQ52=BS$4,IF('A4-2管路(初期設定)'!AV52="-","-",IF('A4-2管路(初期設定)'!L52="-",'A4-2管路(初期設定)'!AV52,'A4-2管路(初期設定)'!AV52-'A4-2管路(初期設定)'!L52)),"-")</f>
        <v>-</v>
      </c>
      <c r="BT52" s="317">
        <f>IF(BQ52=BT$4,IF('A4-2管路(初期設定)'!AV52="-","-",IF('A4-2管路(初期設定)'!O52="-",'A4-2管路(初期設定)'!AV52,'A4-2管路(初期設定)'!AV52-'A4-2管路(初期設定)'!O52)),"-")</f>
        <v>34</v>
      </c>
      <c r="BU52" s="317" t="str">
        <f>IF($BQ52=BU$4,IF('A4-2管路(初期設定)'!$AV52="-","-",IF('A4-2管路(初期設定)'!R52="-",'A4-2管路(初期設定)'!$AV52,'A4-2管路(初期設定)'!$AV52-'A4-2管路(初期設定)'!R52)),"-")</f>
        <v>-</v>
      </c>
      <c r="BV52" s="317" t="str">
        <f>IF($BQ52=BV$4,IF('A4-2管路(初期設定)'!$AV52="-","-",IF('A4-2管路(初期設定)'!W52="-",'A4-2管路(初期設定)'!$AV52,'A4-2管路(初期設定)'!$AV52-SUM('A4-2管路(初期設定)'!S52,'A4-2管路(初期設定)'!T52))),"-")</f>
        <v>-</v>
      </c>
      <c r="BW52" s="317" t="str">
        <f>IF($BQ52=BV$4,IF('A4-2管路(初期設定)'!$AV52="-","-",IF('A4-2管路(初期設定)'!W52="-",'A4-2管路(初期設定)'!$AV52,'A4-2管路(初期設定)'!$AV52-SUM('A4-2管路(初期設定)'!U52,'A4-2管路(初期設定)'!V52))),"-")</f>
        <v>-</v>
      </c>
      <c r="BX52" s="317" t="str">
        <f>IF($BQ52=BX$4,IF('A4-2管路(初期設定)'!$AV52="-","-",IF('A4-2管路(初期設定)'!AF52="-",'A4-2管路(初期設定)'!$AV52,'A4-2管路(初期設定)'!$AV52-'A4-2管路(初期設定)'!AF52)),"-")</f>
        <v>-</v>
      </c>
    </row>
    <row r="53" spans="2:76" ht="13.5" customHeight="1">
      <c r="B53" s="1179"/>
      <c r="C53" s="1070"/>
      <c r="D53" s="1070"/>
      <c r="E53" s="1102"/>
      <c r="F53" s="567" t="s">
        <v>49</v>
      </c>
      <c r="G53" s="355">
        <f t="shared" ref="G53:AU53" si="108">IF(SUM(G47:G52)=0,"-",SUM(G47:G52))</f>
        <v>231</v>
      </c>
      <c r="H53" s="350" t="str">
        <f t="shared" si="108"/>
        <v>-</v>
      </c>
      <c r="I53" s="365">
        <f t="shared" si="108"/>
        <v>231</v>
      </c>
      <c r="J53" s="355">
        <f t="shared" si="108"/>
        <v>4</v>
      </c>
      <c r="K53" s="350" t="str">
        <f t="shared" si="108"/>
        <v>-</v>
      </c>
      <c r="L53" s="365">
        <f t="shared" si="108"/>
        <v>4</v>
      </c>
      <c r="M53" s="355">
        <f t="shared" si="108"/>
        <v>39</v>
      </c>
      <c r="N53" s="350" t="str">
        <f t="shared" si="108"/>
        <v>-</v>
      </c>
      <c r="O53" s="365">
        <f t="shared" si="108"/>
        <v>39</v>
      </c>
      <c r="P53" s="355" t="str">
        <f t="shared" si="108"/>
        <v>-</v>
      </c>
      <c r="Q53" s="350" t="str">
        <f t="shared" si="108"/>
        <v>-</v>
      </c>
      <c r="R53" s="365" t="str">
        <f t="shared" si="108"/>
        <v>-</v>
      </c>
      <c r="S53" s="355">
        <f t="shared" si="108"/>
        <v>69</v>
      </c>
      <c r="T53" s="349" t="str">
        <f t="shared" si="108"/>
        <v>-</v>
      </c>
      <c r="U53" s="349">
        <f t="shared" si="108"/>
        <v>286</v>
      </c>
      <c r="V53" s="350" t="str">
        <f t="shared" si="108"/>
        <v>-</v>
      </c>
      <c r="W53" s="365">
        <f t="shared" si="108"/>
        <v>355</v>
      </c>
      <c r="X53" s="355">
        <f t="shared" si="108"/>
        <v>1018</v>
      </c>
      <c r="Y53" s="350" t="str">
        <f t="shared" si="108"/>
        <v>-</v>
      </c>
      <c r="Z53" s="365">
        <f t="shared" si="108"/>
        <v>1018</v>
      </c>
      <c r="AA53" s="355" t="str">
        <f t="shared" si="108"/>
        <v>-</v>
      </c>
      <c r="AB53" s="350" t="str">
        <f t="shared" si="108"/>
        <v>-</v>
      </c>
      <c r="AC53" s="365" t="str">
        <f t="shared" si="108"/>
        <v>-</v>
      </c>
      <c r="AD53" s="355">
        <f t="shared" si="108"/>
        <v>24</v>
      </c>
      <c r="AE53" s="350" t="str">
        <f t="shared" si="108"/>
        <v>-</v>
      </c>
      <c r="AF53" s="365">
        <f t="shared" si="108"/>
        <v>24</v>
      </c>
      <c r="AG53" s="355" t="str">
        <f t="shared" si="108"/>
        <v>-</v>
      </c>
      <c r="AH53" s="350" t="str">
        <f t="shared" si="108"/>
        <v>-</v>
      </c>
      <c r="AI53" s="365" t="str">
        <f t="shared" si="108"/>
        <v>-</v>
      </c>
      <c r="AJ53" s="355" t="str">
        <f t="shared" si="108"/>
        <v>-</v>
      </c>
      <c r="AK53" s="350" t="str">
        <f t="shared" si="108"/>
        <v>-</v>
      </c>
      <c r="AL53" s="365" t="str">
        <f t="shared" si="108"/>
        <v>-</v>
      </c>
      <c r="AM53" s="355" t="str">
        <f t="shared" si="108"/>
        <v>-</v>
      </c>
      <c r="AN53" s="350" t="str">
        <f t="shared" si="108"/>
        <v>-</v>
      </c>
      <c r="AO53" s="365" t="str">
        <f t="shared" si="108"/>
        <v>-</v>
      </c>
      <c r="AP53" s="355" t="str">
        <f t="shared" si="108"/>
        <v>-</v>
      </c>
      <c r="AQ53" s="350" t="str">
        <f t="shared" si="108"/>
        <v>-</v>
      </c>
      <c r="AR53" s="365" t="str">
        <f t="shared" si="108"/>
        <v>-</v>
      </c>
      <c r="AS53" s="355" t="str">
        <f t="shared" si="108"/>
        <v>-</v>
      </c>
      <c r="AT53" s="350" t="str">
        <f t="shared" si="108"/>
        <v>-</v>
      </c>
      <c r="AU53" s="365" t="str">
        <f t="shared" si="108"/>
        <v>-</v>
      </c>
      <c r="AV53" s="834">
        <f>IF(SUM(AV47:AW52)=0,"-",SUM(AV47:AW52))</f>
        <v>1671</v>
      </c>
      <c r="AW53" s="835"/>
      <c r="AX53" s="836" t="str">
        <f>IF(SUM(AX47:AY52)=0,"-",SUM(AX47:AY52))</f>
        <v>-</v>
      </c>
      <c r="AY53" s="835"/>
      <c r="AZ53" s="834">
        <f>IF(SUM(AZ47:BA52)=0,"-",SUM(AZ47:BA52))</f>
        <v>274</v>
      </c>
      <c r="BA53" s="835"/>
      <c r="BB53" s="835">
        <f>IF(SUM(BB47:BC52)=0,"-",SUM(BB47:BC52))</f>
        <v>69</v>
      </c>
      <c r="BC53" s="835"/>
      <c r="BD53" s="835">
        <f>IF(SUM(BD47:BE52)=0,"-",SUM(BD47:BE52))</f>
        <v>1328</v>
      </c>
      <c r="BE53" s="835"/>
      <c r="BF53" s="835" t="str">
        <f>IF(SUM(BF47:BG52)=0,"-",SUM(BF47:BG52))</f>
        <v>-</v>
      </c>
      <c r="BG53" s="835"/>
      <c r="BH53" s="835" t="str">
        <f>IF(SUM(BH47:BI52)=0,"-",SUM(BH47:BI52))</f>
        <v>-</v>
      </c>
      <c r="BI53" s="837"/>
      <c r="BJ53" s="834">
        <f>IF(SUM(BJ47:BK52)=0,"-",SUM(BJ47:BK52))</f>
        <v>343</v>
      </c>
      <c r="BK53" s="835"/>
      <c r="BL53" s="835">
        <f>IF(SUM(BL47:BM52)=0,"-",SUM(BL47:BM52))</f>
        <v>1328</v>
      </c>
      <c r="BM53" s="838"/>
      <c r="BN53" s="834">
        <f t="shared" si="107"/>
        <v>1671</v>
      </c>
      <c r="BO53" s="838"/>
      <c r="BQ53" s="318" t="str">
        <f>IF('A4-2管路(初期設定)'!AW53="","-",'A4-2管路(初期設定)'!AW53)</f>
        <v>-</v>
      </c>
      <c r="BR53" s="317" t="str">
        <f>IF(BQ53=BR$4,IF('A4-2管路(初期設定)'!AV53="-","-",IF('A4-2管路(初期設定)'!I53="-",'A4-2管路(初期設定)'!AV53,'A4-2管路(初期設定)'!AV53-'A4-2管路(初期設定)'!I53)),"-")</f>
        <v>-</v>
      </c>
      <c r="BS53" s="317" t="str">
        <f>IF(BQ53=BS$4,IF('A4-2管路(初期設定)'!AV53="-","-",IF('A4-2管路(初期設定)'!L53="-",'A4-2管路(初期設定)'!AV53,'A4-2管路(初期設定)'!AV53-'A4-2管路(初期設定)'!L53)),"-")</f>
        <v>-</v>
      </c>
      <c r="BT53" s="317" t="str">
        <f>IF(BQ53=BT$4,IF('A4-2管路(初期設定)'!AV53="-","-",IF('A4-2管路(初期設定)'!O53="-",'A4-2管路(初期設定)'!AV53,'A4-2管路(初期設定)'!AV53-'A4-2管路(初期設定)'!O53)),"-")</f>
        <v>-</v>
      </c>
      <c r="BU53" s="317" t="str">
        <f>IF($BQ53=BU$4,IF('A4-2管路(初期設定)'!$AV53="-","-",IF('A4-2管路(初期設定)'!R53="-",'A4-2管路(初期設定)'!$AV53,'A4-2管路(初期設定)'!$AV53-'A4-2管路(初期設定)'!R53)),"-")</f>
        <v>-</v>
      </c>
      <c r="BV53" s="317" t="str">
        <f>IF($BQ53=BV$4,IF('A4-2管路(初期設定)'!$AV53="-","-",IF('A4-2管路(初期設定)'!W53="-",'A4-2管路(初期設定)'!$AV53,'A4-2管路(初期設定)'!$AV53-SUM('A4-2管路(初期設定)'!S53,'A4-2管路(初期設定)'!T53))),"-")</f>
        <v>-</v>
      </c>
      <c r="BW53" s="317" t="str">
        <f>IF($BQ53=BV$4,IF('A4-2管路(初期設定)'!$AV53="-","-",IF('A4-2管路(初期設定)'!W53="-",'A4-2管路(初期設定)'!$AV53,'A4-2管路(初期設定)'!$AV53-SUM('A4-2管路(初期設定)'!U53,'A4-2管路(初期設定)'!V53))),"-")</f>
        <v>-</v>
      </c>
      <c r="BX53" s="317" t="str">
        <f>IF($BQ53=BX$4,IF('A4-2管路(初期設定)'!$AV53="-","-",IF('A4-2管路(初期設定)'!AF53="-",'A4-2管路(初期設定)'!$AV53,'A4-2管路(初期設定)'!$AV53-'A4-2管路(初期設定)'!AF53)),"-")</f>
        <v>-</v>
      </c>
    </row>
    <row r="54" spans="2:76" ht="13.5" customHeight="1">
      <c r="B54" s="1179"/>
      <c r="C54" s="1070"/>
      <c r="D54" s="1070"/>
      <c r="E54" s="931" t="s">
        <v>268</v>
      </c>
      <c r="F54" s="79">
        <v>600</v>
      </c>
      <c r="G54" s="356" t="str">
        <f>IF(AND('A4-1管路(初期設定)'!$F$12="○",'A4-4,5管路(初期設定)'!$BR54="-"),"-",IF(A3管路!G54="-",BR54,IF(BR54="-",A3管路!G54,A3管路!G54+BR54)))</f>
        <v>-</v>
      </c>
      <c r="H54" s="346" t="str">
        <f>IF(IF(A3管路!H54="-","-",IF('A4-2管路(初期設定)'!H54="-",A3管路!H54,A3管路!H54-'A4-2管路(初期設定)'!H54))=0,"-",IF(A3管路!H54="-","-",IF('A4-2管路(初期設定)'!H54="-",A3管路!H54,A3管路!H54-'A4-2管路(初期設定)'!H54)))</f>
        <v>-</v>
      </c>
      <c r="I54" s="364" t="str">
        <f t="shared" ref="I54:I64" si="109">IF(SUM(G54:H54)=0,"-",SUM(G54:H54))</f>
        <v>-</v>
      </c>
      <c r="J54" s="356" t="str">
        <f>IF(AND('A4-1管路(初期設定)'!$H$12="○",'A4-4,5管路(初期設定)'!$BS54="-"),"-",IF(A3管路!J54="-",BS54,IF(BS54="-",A3管路!J54,A3管路!J54+BS54)))</f>
        <v>-</v>
      </c>
      <c r="K54" s="346" t="str">
        <f>IF(IF(A3管路!K54="-","-",IF('A4-2管路(初期設定)'!K54="-",A3管路!K54,A3管路!K54-'A4-2管路(初期設定)'!K54))=0,"-",IF(A3管路!K54="-","-",IF('A4-2管路(初期設定)'!K54="-",A3管路!K54,A3管路!K54-'A4-2管路(初期設定)'!K54)))</f>
        <v>-</v>
      </c>
      <c r="L54" s="364" t="str">
        <f t="shared" ref="L54:L64" si="110">IF(SUM(J54:K54)=0,"-",SUM(J54:K54))</f>
        <v>-</v>
      </c>
      <c r="M54" s="356" t="str">
        <f>IF(AND('A4-1管路(初期設定)'!$J$12="○",'A4-4,5管路(初期設定)'!$BT54="-"),"-",IF(A3管路!M54="-",BT54,IF(BT54="-",A3管路!M54,A3管路!M54+BT54)))</f>
        <v>-</v>
      </c>
      <c r="N54" s="346" t="str">
        <f>IF(IF(A3管路!N54="-","-",IF('A4-2管路(初期設定)'!N54="-",A3管路!N54,A3管路!N54-'A4-2管路(初期設定)'!N54))=0,"-",IF(A3管路!N54="-","-",IF('A4-2管路(初期設定)'!N54="-",A3管路!N54,A3管路!N54-'A4-2管路(初期設定)'!N54)))</f>
        <v>-</v>
      </c>
      <c r="O54" s="364" t="str">
        <f t="shared" ref="O54:O64" si="111">IF(SUM(M54:N54)=0,"-",SUM(M54:N54))</f>
        <v>-</v>
      </c>
      <c r="P54" s="356" t="str">
        <f>IF(AND('A4-1管路(初期設定)'!$L$12="○",'A4-4,5管路(初期設定)'!$BU54="-"),"-",IF(A3管路!P54="-",BU54,IF(BU54="-",A3管路!P54,A3管路!P54+BU54)))</f>
        <v>-</v>
      </c>
      <c r="Q54" s="346" t="str">
        <f>IF(IF(A3管路!Q54="-","-",IF('A4-2管路(初期設定)'!Q54="-",A3管路!Q54,A3管路!Q54-'A4-2管路(初期設定)'!Q54))=0,"-",IF(A3管路!Q54="-","-",IF('A4-2管路(初期設定)'!Q54="-",A3管路!Q54,A3管路!Q54-'A4-2管路(初期設定)'!Q54)))</f>
        <v>-</v>
      </c>
      <c r="R54" s="364" t="str">
        <f t="shared" ref="R54:R64" si="112">IF(SUM(P54:Q54)=0,"-",SUM(P54:Q54))</f>
        <v>-</v>
      </c>
      <c r="S54" s="356" t="str">
        <f>IF(AND('A4-1管路(初期設定)'!$N$12="○",'A4-4,5管路(初期設定)'!$BV54="-"),"-",IF(A3管路!S54="-",BV54,IF(BV54="-",A3管路!S54,A3管路!S54+BV54+BW54)))</f>
        <v>-</v>
      </c>
      <c r="T54" s="345" t="str">
        <f>IF(IF(A3管路!T54="-","-",IF('A4-2管路(初期設定)'!T54="-",A3管路!T54,A3管路!T54-'A4-2管路(初期設定)'!T54))=0,"-",IF(A3管路!T54="-","-",IF('A4-2管路(初期設定)'!T54="-",A3管路!T54,A3管路!T54-'A4-2管路(初期設定)'!T54)))</f>
        <v>-</v>
      </c>
      <c r="U54" s="345" t="str">
        <f>IF(AND('A4-1管路(初期設定)'!$P$12="○",'A4-4,5管路(初期設定)'!$BW54="-"),"-",IF(A3管路!U54="-",BW54,IF(BW54="-",A3管路!U54,A3管路!U54)))</f>
        <v>-</v>
      </c>
      <c r="V54" s="346" t="str">
        <f>IF(IF(A3管路!V54="-","-",IF('A4-2管路(初期設定)'!V54="-",A3管路!V54,A3管路!V54-'A4-2管路(初期設定)'!V54))=0,"-",IF(A3管路!V54="-","-",IF('A4-2管路(初期設定)'!V54="-",A3管路!V54,A3管路!V54-'A4-2管路(初期設定)'!V54)))</f>
        <v>-</v>
      </c>
      <c r="W54" s="364" t="str">
        <f t="shared" ref="W54:W64" si="113">IF(SUM(S54:V54)=0,"-",SUM(S54:V54))</f>
        <v>-</v>
      </c>
      <c r="X54" s="356" t="str">
        <f>IF(IF(A3管路!X54="-","-",IF('A4-2管路(初期設定)'!X54="-",A3管路!X54,A3管路!X54-'A4-2管路(初期設定)'!X54))=0,"-",IF(A3管路!X54="-","-",IF('A4-2管路(初期設定)'!X54="-",A3管路!X54,A3管路!X54-'A4-2管路(初期設定)'!X54)))</f>
        <v>-</v>
      </c>
      <c r="Y54" s="346" t="str">
        <f>IF(IF(A3管路!Y54="-","-",IF('A4-2管路(初期設定)'!Y54="-",A3管路!Y54,A3管路!Y54-'A4-2管路(初期設定)'!Y54))=0,"-",IF(A3管路!Y54="-","-",IF('A4-2管路(初期設定)'!Y54="-",A3管路!Y54,A3管路!Y54-'A4-2管路(初期設定)'!Y54)))</f>
        <v>-</v>
      </c>
      <c r="Z54" s="364" t="str">
        <f t="shared" ref="Z54:Z64" si="114">IF(SUM(X54:Y54)=0,"-",SUM(X54:Y54))</f>
        <v>-</v>
      </c>
      <c r="AA54" s="356" t="str">
        <f>IF(IF(A3管路!AA54="-","-",IF('A4-2管路(初期設定)'!AA54="-",A3管路!AA54,A3管路!AA54-'A4-2管路(初期設定)'!AA54))=0,"-",IF(A3管路!AA54="-","-",IF('A4-2管路(初期設定)'!AA54="-",A3管路!AA54,A3管路!AA54-'A4-2管路(初期設定)'!AA54)))</f>
        <v>-</v>
      </c>
      <c r="AB54" s="346" t="str">
        <f>IF(IF(A3管路!AB54="-","-",IF('A4-2管路(初期設定)'!AB54="-",A3管路!AB54,A3管路!AB54-'A4-2管路(初期設定)'!AB54))=0,"-",IF(A3管路!AB54="-","-",IF('A4-2管路(初期設定)'!AB54="-",A3管路!AB54,A3管路!AB54-'A4-2管路(初期設定)'!AB54)))</f>
        <v>-</v>
      </c>
      <c r="AC54" s="364" t="str">
        <f t="shared" ref="AC54:AC64" si="115">IF(SUM(AA54:AB54)=0,"-",SUM(AA54:AB54))</f>
        <v>-</v>
      </c>
      <c r="AD54" s="356" t="str">
        <f>IF(AND('A4-1管路(初期設定)'!$V$12="○",'A4-4,5管路(初期設定)'!$BX54="-"),"-",IF(A3管路!AD54="-",BX54,IF(BX54="-",A3管路!AD54,A3管路!AD54+BX54)))</f>
        <v>-</v>
      </c>
      <c r="AE54" s="346" t="str">
        <f>IF(IF(A3管路!AE54="-","-",IF('A4-2管路(初期設定)'!AE54="-",A3管路!AE54,A3管路!AE54-'A4-2管路(初期設定)'!AE54))=0,"-",IF(A3管路!AE54="-","-",IF('A4-2管路(初期設定)'!AE54="-",A3管路!AE54,A3管路!AE54-'A4-2管路(初期設定)'!AE54)))</f>
        <v>-</v>
      </c>
      <c r="AF54" s="364" t="str">
        <f t="shared" ref="AF54:AF64" si="116">IF(SUM(AD54:AE54)=0,"-",SUM(AD54:AE54))</f>
        <v>-</v>
      </c>
      <c r="AG54" s="356" t="str">
        <f>IF(IF(A3管路!AG54="-","-",IF('A4-2管路(初期設定)'!AG54="-",A3管路!AG54,A3管路!AG54-'A4-2管路(初期設定)'!AG54))=0,"-",IF(A3管路!AG54="-","-",IF('A4-2管路(初期設定)'!AG54="-",A3管路!AG54,A3管路!AG54-'A4-2管路(初期設定)'!AG54)))</f>
        <v>-</v>
      </c>
      <c r="AH54" s="346" t="str">
        <f>IF(IF(A3管路!AH54="-","-",IF('A4-2管路(初期設定)'!AH54="-",A3管路!AH54,A3管路!AH54-'A4-2管路(初期設定)'!AH54))=0,"-",IF(A3管路!AH54="-","-",IF('A4-2管路(初期設定)'!AH54="-",A3管路!AH54,A3管路!AH54-'A4-2管路(初期設定)'!AH54)))</f>
        <v>-</v>
      </c>
      <c r="AI54" s="364" t="str">
        <f t="shared" ref="AI54:AI64" si="117">IF(SUM(AG54:AH54)=0,"-",SUM(AG54:AH54))</f>
        <v>-</v>
      </c>
      <c r="AJ54" s="356" t="str">
        <f>IF(IF(A3管路!AJ54="-","-",IF('A4-2管路(初期設定)'!AJ54="-",A3管路!AJ54,A3管路!AJ54-'A4-2管路(初期設定)'!AJ54))=0,"-",IF(A3管路!AJ54="-","-",IF('A4-2管路(初期設定)'!AJ54="-",A3管路!AJ54,A3管路!AJ54-'A4-2管路(初期設定)'!AJ54)))</f>
        <v>-</v>
      </c>
      <c r="AK54" s="346" t="str">
        <f>IF(IF(A3管路!AK54="-","-",IF('A4-2管路(初期設定)'!AK54="-",A3管路!AK54,A3管路!AK54-'A4-2管路(初期設定)'!AK54))=0,"-",IF(A3管路!AK54="-","-",IF('A4-2管路(初期設定)'!AK54="-",A3管路!AK54,A3管路!AK54-'A4-2管路(初期設定)'!AK54)))</f>
        <v>-</v>
      </c>
      <c r="AL54" s="364" t="str">
        <f t="shared" ref="AL54:AL64" si="118">IF(SUM(AJ54:AK54)=0,"-",SUM(AJ54:AK54))</f>
        <v>-</v>
      </c>
      <c r="AM54" s="356" t="str">
        <f>IF(IF(A3管路!AM54="-","-",IF('A4-2管路(初期設定)'!AM54="-",A3管路!AM54,A3管路!AM54-'A4-2管路(初期設定)'!AM54))=0,"-",IF(A3管路!AM54="-","-",IF('A4-2管路(初期設定)'!AM54="-",A3管路!AM54,A3管路!AM54-'A4-2管路(初期設定)'!AM54)))</f>
        <v>-</v>
      </c>
      <c r="AN54" s="346" t="str">
        <f>IF(IF(A3管路!AN54="-","-",IF('A4-2管路(初期設定)'!AN54="-",A3管路!AN54,A3管路!AN54-'A4-2管路(初期設定)'!AN54))=0,"-",IF(A3管路!AN54="-","-",IF('A4-2管路(初期設定)'!AN54="-",A3管路!AN54,A3管路!AN54-'A4-2管路(初期設定)'!AN54)))</f>
        <v>-</v>
      </c>
      <c r="AO54" s="364" t="str">
        <f t="shared" ref="AO54:AO64" si="119">IF(SUM(AM54:AN54)=0,"-",SUM(AM54:AN54))</f>
        <v>-</v>
      </c>
      <c r="AP54" s="356" t="str">
        <f>IF(IF(A3管路!AP54="-","-",IF('A4-2管路(初期設定)'!AP54="-",A3管路!AP54,A3管路!AP54-'A4-2管路(初期設定)'!AP54))=0,"-",IF(A3管路!AP54="-","-",IF('A4-2管路(初期設定)'!AP54="-",A3管路!AP54,A3管路!AP54-'A4-2管路(初期設定)'!AP54)))</f>
        <v>-</v>
      </c>
      <c r="AQ54" s="346" t="str">
        <f>IF(IF(A3管路!AQ54="-","-",IF('A4-2管路(初期設定)'!AQ54="-",A3管路!AQ54,A3管路!AQ54-'A4-2管路(初期設定)'!AQ54))=0,"-",IF(A3管路!AQ54="-","-",IF('A4-2管路(初期設定)'!AQ54="-",A3管路!AQ54,A3管路!AQ54-'A4-2管路(初期設定)'!AQ54)))</f>
        <v>-</v>
      </c>
      <c r="AR54" s="382" t="str">
        <f t="shared" ref="AR54:AR64" si="120">IF(SUM(AP54:AQ54)=0,"-",SUM(AP54:AQ54))</f>
        <v>-</v>
      </c>
      <c r="AS54" s="356" t="str">
        <f>IF(IF(A3管路!AS54="-","-",IF('A4-2管路(初期設定)'!AS54="-",A3管路!AS54,A3管路!AS54-'A4-2管路(初期設定)'!AS54))=0,"-",IF(A3管路!AS54="-","-",IF('A4-2管路(初期設定)'!AS54="-",A3管路!AS54,A3管路!AS54-'A4-2管路(初期設定)'!AS54)))</f>
        <v>-</v>
      </c>
      <c r="AT54" s="346" t="str">
        <f>IF(IF(A3管路!AT54="-","-",IF('A4-2管路(初期設定)'!AT54="-",A3管路!AT54,A3管路!AT54-'A4-2管路(初期設定)'!AT54))=0,"-",IF(A3管路!AT54="-","-",IF('A4-2管路(初期設定)'!AT54="-",A3管路!AT54,A3管路!AT54-'A4-2管路(初期設定)'!AT54)))</f>
        <v>-</v>
      </c>
      <c r="AU54" s="382" t="str">
        <f t="shared" ref="AU54:AU64" si="121">IF(SUM(AS54:AT54)=0,"-",SUM(AS54:AT54))</f>
        <v>-</v>
      </c>
      <c r="AV54" s="865" t="str">
        <f t="shared" ref="AV54:AV64" si="122">IF(SUM(G54,J54,M54,P54,S54,U54,X54,AA54,AD54,AG54,AJ54,AM54,AP54,AS54)=0,"-",SUM(G54,J54,M54,P54,S54,U54,X54,AA54,AD54,AG54,AJ54,AM54,AP54,AS54))</f>
        <v>-</v>
      </c>
      <c r="AW54" s="866"/>
      <c r="AX54" s="867" t="str">
        <f t="shared" ref="AX54:AX64" si="123">IF(SUM(H54,K54,N54,Q54,T54,V54,Y54,AB54,AE54,AH54,AK54,AN54,AQ54,AT54)=0,"-",SUM(H54,K54,N54,Q54,T54,V54,Y54,AB54,AE54,AH54,AK54,AN54,AQ54,AT54))</f>
        <v>-</v>
      </c>
      <c r="AY54" s="866"/>
      <c r="AZ54" s="865">
        <f t="shared" ref="AZ54:AZ64" si="124">SUMIF(G$88,"①",I54)+SUMIF(J$88,"①",L54)+SUMIF(M$88,"①",O54)+SUMIF(P$88,"①",R54)+SUMIF(S$88,"①",S54)+SUMIF(S$88,"①",T54)+SUMIF(U$88,"①",U54)+SUMIF(U$88,"①",V54)+SUMIF(X$88,"①",Z54)+SUMIF(AA$88,"①",AC54)+SUMIF(AD$88,"①",AF54)+SUMIF(AG$88,"①",AI54)+SUMIF(AJ$88,"①",AL54)+SUMIF(AM$88,"①",AO54)+SUMIF(AP$88,"①",AR54)+SUMIF(AS$88,"①",AU54)</f>
        <v>0</v>
      </c>
      <c r="BA54" s="866"/>
      <c r="BB54" s="866">
        <f t="shared" ref="BB54:BB64" si="125">SUMIF(G$88,"②",I54)+SUMIF(J$88,"②",L54)+SUMIF(M$88,"②",O54)+SUMIF(P$88,"②",R54)+SUMIF(S$88,"②",S54)+SUMIF(S$88,"②",T54)+SUMIF(U$88,"②",U54)+SUMIF(U$88,"②",V54)+SUMIF(X$88,"②",Z54)+SUMIF(AA$88,"②",AC54)+SUMIF(AD$88,"②",AF54)+SUMIF(AG$88,"②",AI54)+SUMIF(AJ$88,"②",AL54)+SUMIF(AM$88,"②",AO54)+SUMIF(AP$88,"②",AR54)+SUMIF(AS$88,"②",AU54)</f>
        <v>0</v>
      </c>
      <c r="BC54" s="866"/>
      <c r="BD54" s="866">
        <f t="shared" ref="BD54:BD64" si="126">SUMIF(G$88,"③",I54)+SUMIF(J$88,"③",L54)+SUMIF(M$88,"③",O54)+SUMIF(P$88,"③",R54)+SUMIF(S$88,"③",S54)+SUMIF(S$88,"③",T54)+SUMIF(U$88,"③",U54)+SUMIF(U$88,"③",V54)+SUMIF(X$88,"③",Z54)+SUMIF(AA$88,"③",AC54)+SUMIF(AD$88,"③",AF54)+SUMIF(AG$88,"③",AI54)+SUMIF(AJ$88,"③",AL54)+SUMIF(AM$88,"③",AO54)+SUMIF(AP$88,"③",AR54)+SUMIF(AS$88,"③",AU54)</f>
        <v>0</v>
      </c>
      <c r="BE54" s="866"/>
      <c r="BF54" s="866">
        <f t="shared" ref="BF54:BF64" si="127">SUMIF(G$88,"④",I54)+SUMIF(J$88,"④",L54)+SUMIF(M$88,"④",O54)+SUMIF(P$88,"④",R54)+SUMIF(S$88,"④",S54)+SUMIF(S$88,"④",T54)+SUMIF(U$88,"④",U54)+SUMIF(U$88,"④",V54)+SUMIF(X$88,"④",Z54)+SUMIF(AA$88,"④",AC54)+SUMIF(AD$88,"④",AF54)+SUMIF(AG$88,"④",AI54)+SUMIF(AJ$88,"④",AL54)+SUMIF(AM$88,"④",AO54)+SUMIF(AP$88,"④",AR54)+SUMIF(AS$88,"④",AU54)</f>
        <v>0</v>
      </c>
      <c r="BG54" s="866"/>
      <c r="BH54" s="866">
        <f t="shared" ref="BH54:BH64" si="128">SUMIF(G$88,"⑤",I54)+SUMIF(J$88,"⑤",L54)+SUMIF(M$88,"⑤",O54)+SUMIF(P$88,"⑤",R54)+SUMIF(S$88,"⑤",S54)+SUMIF(S$88,"⑤",T54)+SUMIF(U$88,"⑤",U54)+SUMIF(U$88,"⑤",V54)+SUMIF(X$88,"⑤",Z54)+SUMIF(AA$88,"⑤",AC54)+SUMIF(AD$88,"⑤",AF54)+SUMIF(AG$88,"⑤",AI54)+SUMIF(AJ$88,"⑤",AL54)+SUMIF(AM$88,"⑤",AO54)+SUMIF(AP$88,"⑤",AR54)+SUMIF(AS$88,"⑤",AU54)</f>
        <v>0</v>
      </c>
      <c r="BI54" s="868"/>
      <c r="BJ54" s="865">
        <f t="shared" ref="BJ54:BJ64" si="129">SUM(AZ54:BC54)</f>
        <v>0</v>
      </c>
      <c r="BK54" s="866"/>
      <c r="BL54" s="866">
        <f t="shared" ref="BL54:BL64" si="130">SUM(BD54:BI54)</f>
        <v>0</v>
      </c>
      <c r="BM54" s="869"/>
      <c r="BN54" s="866" t="str">
        <f t="shared" si="107"/>
        <v>-</v>
      </c>
      <c r="BO54" s="869"/>
      <c r="BQ54" s="318" t="str">
        <f>IF('A4-2管路(初期設定)'!AW54="","-",'A4-2管路(初期設定)'!AW54)</f>
        <v>ダクタイル鋳鉄管(NS形継手等)</v>
      </c>
      <c r="BR54" s="317" t="str">
        <f>IF(BQ54=BR$4,IF('A4-2管路(初期設定)'!AV54="-","-",IF('A4-2管路(初期設定)'!I54="-",'A4-2管路(初期設定)'!AV54,'A4-2管路(初期設定)'!AV54-'A4-2管路(初期設定)'!I54)),"-")</f>
        <v>-</v>
      </c>
      <c r="BS54" s="317" t="str">
        <f>IF(BQ54=BS$4,IF('A4-2管路(初期設定)'!AV54="-","-",IF('A4-2管路(初期設定)'!L54="-",'A4-2管路(初期設定)'!AV54,'A4-2管路(初期設定)'!AV54-'A4-2管路(初期設定)'!L54)),"-")</f>
        <v>-</v>
      </c>
      <c r="BT54" s="317" t="str">
        <f>IF(BQ54=BT$4,IF('A4-2管路(初期設定)'!AV54="-","-",IF('A4-2管路(初期設定)'!O54="-",'A4-2管路(初期設定)'!AV54,'A4-2管路(初期設定)'!AV54-'A4-2管路(初期設定)'!O54)),"-")</f>
        <v>-</v>
      </c>
      <c r="BU54" s="317" t="str">
        <f>IF($BQ54=BU$4,IF('A4-2管路(初期設定)'!$AV54="-","-",IF('A4-2管路(初期設定)'!R54="-",'A4-2管路(初期設定)'!$AV54,'A4-2管路(初期設定)'!$AV54-'A4-2管路(初期設定)'!R54)),"-")</f>
        <v>-</v>
      </c>
      <c r="BV54" s="317" t="str">
        <f>IF($BQ54=BV$4,IF('A4-2管路(初期設定)'!$AV54="-","-",IF('A4-2管路(初期設定)'!W54="-",'A4-2管路(初期設定)'!$AV54,'A4-2管路(初期設定)'!$AV54-SUM('A4-2管路(初期設定)'!S54,'A4-2管路(初期設定)'!T54))),"-")</f>
        <v>-</v>
      </c>
      <c r="BW54" s="317" t="str">
        <f>IF($BQ54=BV$4,IF('A4-2管路(初期設定)'!$AV54="-","-",IF('A4-2管路(初期設定)'!W54="-",'A4-2管路(初期設定)'!$AV54,'A4-2管路(初期設定)'!$AV54-SUM('A4-2管路(初期設定)'!U54,'A4-2管路(初期設定)'!V54))),"-")</f>
        <v>-</v>
      </c>
      <c r="BX54" s="317" t="str">
        <f>IF($BQ54=BX$4,IF('A4-2管路(初期設定)'!$AV54="-","-",IF('A4-2管路(初期設定)'!AF54="-",'A4-2管路(初期設定)'!$AV54,'A4-2管路(初期設定)'!$AV54-'A4-2管路(初期設定)'!AF54)),"-")</f>
        <v>-</v>
      </c>
    </row>
    <row r="55" spans="2:76" ht="13.5" customHeight="1">
      <c r="B55" s="1179"/>
      <c r="C55" s="1070"/>
      <c r="D55" s="1070"/>
      <c r="E55" s="932"/>
      <c r="F55" s="80">
        <v>500</v>
      </c>
      <c r="G55" s="299" t="str">
        <f>IF(AND('A4-1管路(初期設定)'!$F$12="○",'A4-4,5管路(初期設定)'!$BR55="-"),"-",IF(A3管路!G55="-",BR55,IF(BR55="-",A3管路!G55,A3管路!G55+BR55)))</f>
        <v>-</v>
      </c>
      <c r="H55" s="298" t="str">
        <f>IF(IF(A3管路!H55="-","-",IF('A4-2管路(初期設定)'!H55="-",A3管路!H55,A3管路!H55-'A4-2管路(初期設定)'!H55))=0,"-",IF(A3管路!H55="-","-",IF('A4-2管路(初期設定)'!H55="-",A3管路!H55,A3管路!H55-'A4-2管路(初期設定)'!H55)))</f>
        <v>-</v>
      </c>
      <c r="I55" s="300" t="str">
        <f t="shared" si="109"/>
        <v>-</v>
      </c>
      <c r="J55" s="299" t="str">
        <f>IF(AND('A4-1管路(初期設定)'!$H$12="○",'A4-4,5管路(初期設定)'!$BS55="-"),"-",IF(A3管路!J55="-",BS55,IF(BS55="-",A3管路!J55,A3管路!J55+BS55)))</f>
        <v>-</v>
      </c>
      <c r="K55" s="298" t="str">
        <f>IF(IF(A3管路!K55="-","-",IF('A4-2管路(初期設定)'!K55="-",A3管路!K55,A3管路!K55-'A4-2管路(初期設定)'!K55))=0,"-",IF(A3管路!K55="-","-",IF('A4-2管路(初期設定)'!K55="-",A3管路!K55,A3管路!K55-'A4-2管路(初期設定)'!K55)))</f>
        <v>-</v>
      </c>
      <c r="L55" s="300" t="str">
        <f t="shared" si="110"/>
        <v>-</v>
      </c>
      <c r="M55" s="299" t="str">
        <f>IF(AND('A4-1管路(初期設定)'!$J$12="○",'A4-4,5管路(初期設定)'!$BT55="-"),"-",IF(A3管路!M55="-",BT55,IF(BT55="-",A3管路!M55,A3管路!M55+BT55)))</f>
        <v>-</v>
      </c>
      <c r="N55" s="298" t="str">
        <f>IF(IF(A3管路!N55="-","-",IF('A4-2管路(初期設定)'!N55="-",A3管路!N55,A3管路!N55-'A4-2管路(初期設定)'!N55))=0,"-",IF(A3管路!N55="-","-",IF('A4-2管路(初期設定)'!N55="-",A3管路!N55,A3管路!N55-'A4-2管路(初期設定)'!N55)))</f>
        <v>-</v>
      </c>
      <c r="O55" s="300" t="str">
        <f t="shared" si="111"/>
        <v>-</v>
      </c>
      <c r="P55" s="299" t="str">
        <f>IF(AND('A4-1管路(初期設定)'!$L$12="○",'A4-4,5管路(初期設定)'!$BU55="-"),"-",IF(A3管路!P55="-",BU55,IF(BU55="-",A3管路!P55,A3管路!P55+BU55)))</f>
        <v>-</v>
      </c>
      <c r="Q55" s="298" t="str">
        <f>IF(IF(A3管路!Q55="-","-",IF('A4-2管路(初期設定)'!Q55="-",A3管路!Q55,A3管路!Q55-'A4-2管路(初期設定)'!Q55))=0,"-",IF(A3管路!Q55="-","-",IF('A4-2管路(初期設定)'!Q55="-",A3管路!Q55,A3管路!Q55-'A4-2管路(初期設定)'!Q55)))</f>
        <v>-</v>
      </c>
      <c r="R55" s="300" t="str">
        <f t="shared" si="112"/>
        <v>-</v>
      </c>
      <c r="S55" s="299" t="str">
        <f>IF(AND('A4-1管路(初期設定)'!$N$12="○",'A4-4,5管路(初期設定)'!$BV55="-"),"-",IF(A3管路!S55="-",BV55,IF(BV55="-",A3管路!S55,A3管路!S55+BV55+BW55)))</f>
        <v>-</v>
      </c>
      <c r="T55" s="291" t="str">
        <f>IF(IF(A3管路!T55="-","-",IF('A4-2管路(初期設定)'!T55="-",A3管路!T55,A3管路!T55-'A4-2管路(初期設定)'!T55))=0,"-",IF(A3管路!T55="-","-",IF('A4-2管路(初期設定)'!T55="-",A3管路!T55,A3管路!T55-'A4-2管路(初期設定)'!T55)))</f>
        <v>-</v>
      </c>
      <c r="U55" s="291" t="str">
        <f>IF(AND('A4-1管路(初期設定)'!$P$12="○",'A4-4,5管路(初期設定)'!$BW55="-"),"-",IF(A3管路!U55="-",BW55,IF(BW55="-",A3管路!U55,A3管路!U55)))</f>
        <v>-</v>
      </c>
      <c r="V55" s="298" t="str">
        <f>IF(IF(A3管路!V55="-","-",IF('A4-2管路(初期設定)'!V55="-",A3管路!V55,A3管路!V55-'A4-2管路(初期設定)'!V55))=0,"-",IF(A3管路!V55="-","-",IF('A4-2管路(初期設定)'!V55="-",A3管路!V55,A3管路!V55-'A4-2管路(初期設定)'!V55)))</f>
        <v>-</v>
      </c>
      <c r="W55" s="300" t="str">
        <f t="shared" si="113"/>
        <v>-</v>
      </c>
      <c r="X55" s="299" t="str">
        <f>IF(IF(A3管路!X55="-","-",IF('A4-2管路(初期設定)'!X55="-",A3管路!X55,A3管路!X55-'A4-2管路(初期設定)'!X55))=0,"-",IF(A3管路!X55="-","-",IF('A4-2管路(初期設定)'!X55="-",A3管路!X55,A3管路!X55-'A4-2管路(初期設定)'!X55)))</f>
        <v>-</v>
      </c>
      <c r="Y55" s="298" t="str">
        <f>IF(IF(A3管路!Y55="-","-",IF('A4-2管路(初期設定)'!Y55="-",A3管路!Y55,A3管路!Y55-'A4-2管路(初期設定)'!Y55))=0,"-",IF(A3管路!Y55="-","-",IF('A4-2管路(初期設定)'!Y55="-",A3管路!Y55,A3管路!Y55-'A4-2管路(初期設定)'!Y55)))</f>
        <v>-</v>
      </c>
      <c r="Z55" s="300" t="str">
        <f t="shared" si="114"/>
        <v>-</v>
      </c>
      <c r="AA55" s="299" t="str">
        <f>IF(IF(A3管路!AA55="-","-",IF('A4-2管路(初期設定)'!AA55="-",A3管路!AA55,A3管路!AA55-'A4-2管路(初期設定)'!AA55))=0,"-",IF(A3管路!AA55="-","-",IF('A4-2管路(初期設定)'!AA55="-",A3管路!AA55,A3管路!AA55-'A4-2管路(初期設定)'!AA55)))</f>
        <v>-</v>
      </c>
      <c r="AB55" s="298" t="str">
        <f>IF(IF(A3管路!AB55="-","-",IF('A4-2管路(初期設定)'!AB55="-",A3管路!AB55,A3管路!AB55-'A4-2管路(初期設定)'!AB55))=0,"-",IF(A3管路!AB55="-","-",IF('A4-2管路(初期設定)'!AB55="-",A3管路!AB55,A3管路!AB55-'A4-2管路(初期設定)'!AB55)))</f>
        <v>-</v>
      </c>
      <c r="AC55" s="300" t="str">
        <f t="shared" si="115"/>
        <v>-</v>
      </c>
      <c r="AD55" s="299" t="str">
        <f>IF(AND('A4-1管路(初期設定)'!$V$12="○",'A4-4,5管路(初期設定)'!$BX55="-"),"-",IF(A3管路!AD55="-",BX55,IF(BX55="-",A3管路!AD55,A3管路!AD55+BX55)))</f>
        <v>-</v>
      </c>
      <c r="AE55" s="298" t="str">
        <f>IF(IF(A3管路!AE55="-","-",IF('A4-2管路(初期設定)'!AE55="-",A3管路!AE55,A3管路!AE55-'A4-2管路(初期設定)'!AE55))=0,"-",IF(A3管路!AE55="-","-",IF('A4-2管路(初期設定)'!AE55="-",A3管路!AE55,A3管路!AE55-'A4-2管路(初期設定)'!AE55)))</f>
        <v>-</v>
      </c>
      <c r="AF55" s="300" t="str">
        <f t="shared" si="116"/>
        <v>-</v>
      </c>
      <c r="AG55" s="299" t="str">
        <f>IF(IF(A3管路!AG55="-","-",IF('A4-2管路(初期設定)'!AG55="-",A3管路!AG55,A3管路!AG55-'A4-2管路(初期設定)'!AG55))=0,"-",IF(A3管路!AG55="-","-",IF('A4-2管路(初期設定)'!AG55="-",A3管路!AG55,A3管路!AG55-'A4-2管路(初期設定)'!AG55)))</f>
        <v>-</v>
      </c>
      <c r="AH55" s="298" t="str">
        <f>IF(IF(A3管路!AH55="-","-",IF('A4-2管路(初期設定)'!AH55="-",A3管路!AH55,A3管路!AH55-'A4-2管路(初期設定)'!AH55))=0,"-",IF(A3管路!AH55="-","-",IF('A4-2管路(初期設定)'!AH55="-",A3管路!AH55,A3管路!AH55-'A4-2管路(初期設定)'!AH55)))</f>
        <v>-</v>
      </c>
      <c r="AI55" s="300" t="str">
        <f t="shared" si="117"/>
        <v>-</v>
      </c>
      <c r="AJ55" s="299" t="str">
        <f>IF(IF(A3管路!AJ55="-","-",IF('A4-2管路(初期設定)'!AJ55="-",A3管路!AJ55,A3管路!AJ55-'A4-2管路(初期設定)'!AJ55))=0,"-",IF(A3管路!AJ55="-","-",IF('A4-2管路(初期設定)'!AJ55="-",A3管路!AJ55,A3管路!AJ55-'A4-2管路(初期設定)'!AJ55)))</f>
        <v>-</v>
      </c>
      <c r="AK55" s="298" t="str">
        <f>IF(IF(A3管路!AK55="-","-",IF('A4-2管路(初期設定)'!AK55="-",A3管路!AK55,A3管路!AK55-'A4-2管路(初期設定)'!AK55))=0,"-",IF(A3管路!AK55="-","-",IF('A4-2管路(初期設定)'!AK55="-",A3管路!AK55,A3管路!AK55-'A4-2管路(初期設定)'!AK55)))</f>
        <v>-</v>
      </c>
      <c r="AL55" s="300" t="str">
        <f t="shared" si="118"/>
        <v>-</v>
      </c>
      <c r="AM55" s="299" t="str">
        <f>IF(IF(A3管路!AM55="-","-",IF('A4-2管路(初期設定)'!AM55="-",A3管路!AM55,A3管路!AM55-'A4-2管路(初期設定)'!AM55))=0,"-",IF(A3管路!AM55="-","-",IF('A4-2管路(初期設定)'!AM55="-",A3管路!AM55,A3管路!AM55-'A4-2管路(初期設定)'!AM55)))</f>
        <v>-</v>
      </c>
      <c r="AN55" s="298" t="str">
        <f>IF(IF(A3管路!AN55="-","-",IF('A4-2管路(初期設定)'!AN55="-",A3管路!AN55,A3管路!AN55-'A4-2管路(初期設定)'!AN55))=0,"-",IF(A3管路!AN55="-","-",IF('A4-2管路(初期設定)'!AN55="-",A3管路!AN55,A3管路!AN55-'A4-2管路(初期設定)'!AN55)))</f>
        <v>-</v>
      </c>
      <c r="AO55" s="300" t="str">
        <f t="shared" si="119"/>
        <v>-</v>
      </c>
      <c r="AP55" s="299" t="str">
        <f>IF(IF(A3管路!AP55="-","-",IF('A4-2管路(初期設定)'!AP55="-",A3管路!AP55,A3管路!AP55-'A4-2管路(初期設定)'!AP55))=0,"-",IF(A3管路!AP55="-","-",IF('A4-2管路(初期設定)'!AP55="-",A3管路!AP55,A3管路!AP55-'A4-2管路(初期設定)'!AP55)))</f>
        <v>-</v>
      </c>
      <c r="AQ55" s="298" t="str">
        <f>IF(IF(A3管路!AQ55="-","-",IF('A4-2管路(初期設定)'!AQ55="-",A3管路!AQ55,A3管路!AQ55-'A4-2管路(初期設定)'!AQ55))=0,"-",IF(A3管路!AQ55="-","-",IF('A4-2管路(初期設定)'!AQ55="-",A3管路!AQ55,A3管路!AQ55-'A4-2管路(初期設定)'!AQ55)))</f>
        <v>-</v>
      </c>
      <c r="AR55" s="290" t="str">
        <f t="shared" si="120"/>
        <v>-</v>
      </c>
      <c r="AS55" s="299" t="str">
        <f>IF(IF(A3管路!AS55="-","-",IF('A4-2管路(初期設定)'!AS55="-",A3管路!AS55,A3管路!AS55-'A4-2管路(初期設定)'!AS55))=0,"-",IF(A3管路!AS55="-","-",IF('A4-2管路(初期設定)'!AS55="-",A3管路!AS55,A3管路!AS55-'A4-2管路(初期設定)'!AS55)))</f>
        <v>-</v>
      </c>
      <c r="AT55" s="298" t="str">
        <f>IF(IF(A3管路!AT55="-","-",IF('A4-2管路(初期設定)'!AT55="-",A3管路!AT55,A3管路!AT55-'A4-2管路(初期設定)'!AT55))=0,"-",IF(A3管路!AT55="-","-",IF('A4-2管路(初期設定)'!AT55="-",A3管路!AT55,A3管路!AT55-'A4-2管路(初期設定)'!AT55)))</f>
        <v>-</v>
      </c>
      <c r="AU55" s="290" t="str">
        <f t="shared" si="121"/>
        <v>-</v>
      </c>
      <c r="AV55" s="832" t="str">
        <f t="shared" si="122"/>
        <v>-</v>
      </c>
      <c r="AW55" s="830"/>
      <c r="AX55" s="853" t="str">
        <f t="shared" si="123"/>
        <v>-</v>
      </c>
      <c r="AY55" s="830"/>
      <c r="AZ55" s="832">
        <f t="shared" si="124"/>
        <v>0</v>
      </c>
      <c r="BA55" s="830"/>
      <c r="BB55" s="830">
        <f t="shared" si="125"/>
        <v>0</v>
      </c>
      <c r="BC55" s="830"/>
      <c r="BD55" s="830">
        <f t="shared" si="126"/>
        <v>0</v>
      </c>
      <c r="BE55" s="830"/>
      <c r="BF55" s="830">
        <f t="shared" si="127"/>
        <v>0</v>
      </c>
      <c r="BG55" s="830"/>
      <c r="BH55" s="830">
        <f t="shared" si="128"/>
        <v>0</v>
      </c>
      <c r="BI55" s="831"/>
      <c r="BJ55" s="832">
        <f t="shared" si="129"/>
        <v>0</v>
      </c>
      <c r="BK55" s="830"/>
      <c r="BL55" s="830">
        <f t="shared" si="130"/>
        <v>0</v>
      </c>
      <c r="BM55" s="833"/>
      <c r="BN55" s="830" t="str">
        <f t="shared" si="107"/>
        <v>-</v>
      </c>
      <c r="BO55" s="833"/>
      <c r="BQ55" s="318" t="str">
        <f>IF('A4-2管路(初期設定)'!AW55="","-",'A4-2管路(初期設定)'!AW55)</f>
        <v>ダクタイル鋳鉄管(NS形継手等)</v>
      </c>
      <c r="BR55" s="317" t="str">
        <f>IF(BQ55=BR$4,IF('A4-2管路(初期設定)'!AV55="-","-",IF('A4-2管路(初期設定)'!I55="-",'A4-2管路(初期設定)'!AV55,'A4-2管路(初期設定)'!AV55-'A4-2管路(初期設定)'!I55)),"-")</f>
        <v>-</v>
      </c>
      <c r="BS55" s="317" t="str">
        <f>IF(BQ55=BS$4,IF('A4-2管路(初期設定)'!AV55="-","-",IF('A4-2管路(初期設定)'!L55="-",'A4-2管路(初期設定)'!AV55,'A4-2管路(初期設定)'!AV55-'A4-2管路(初期設定)'!L55)),"-")</f>
        <v>-</v>
      </c>
      <c r="BT55" s="317" t="str">
        <f>IF(BQ55=BT$4,IF('A4-2管路(初期設定)'!AV55="-","-",IF('A4-2管路(初期設定)'!O55="-",'A4-2管路(初期設定)'!AV55,'A4-2管路(初期設定)'!AV55-'A4-2管路(初期設定)'!O55)),"-")</f>
        <v>-</v>
      </c>
      <c r="BU55" s="317" t="str">
        <f>IF($BQ55=BU$4,IF('A4-2管路(初期設定)'!$AV55="-","-",IF('A4-2管路(初期設定)'!R55="-",'A4-2管路(初期設定)'!$AV55,'A4-2管路(初期設定)'!$AV55-'A4-2管路(初期設定)'!R55)),"-")</f>
        <v>-</v>
      </c>
      <c r="BV55" s="317" t="str">
        <f>IF($BQ55=BV$4,IF('A4-2管路(初期設定)'!$AV55="-","-",IF('A4-2管路(初期設定)'!W55="-",'A4-2管路(初期設定)'!$AV55,'A4-2管路(初期設定)'!$AV55-SUM('A4-2管路(初期設定)'!S55,'A4-2管路(初期設定)'!T55))),"-")</f>
        <v>-</v>
      </c>
      <c r="BW55" s="317" t="str">
        <f>IF($BQ55=BV$4,IF('A4-2管路(初期設定)'!$AV55="-","-",IF('A4-2管路(初期設定)'!W55="-",'A4-2管路(初期設定)'!$AV55,'A4-2管路(初期設定)'!$AV55-SUM('A4-2管路(初期設定)'!U55,'A4-2管路(初期設定)'!V55))),"-")</f>
        <v>-</v>
      </c>
      <c r="BX55" s="317" t="str">
        <f>IF($BQ55=BX$4,IF('A4-2管路(初期設定)'!$AV55="-","-",IF('A4-2管路(初期設定)'!AF55="-",'A4-2管路(初期設定)'!$AV55,'A4-2管路(初期設定)'!$AV55-'A4-2管路(初期設定)'!AF55)),"-")</f>
        <v>-</v>
      </c>
    </row>
    <row r="56" spans="2:76" ht="13.5" customHeight="1">
      <c r="B56" s="1179"/>
      <c r="C56" s="1070"/>
      <c r="D56" s="1070"/>
      <c r="E56" s="932"/>
      <c r="F56" s="80">
        <v>450</v>
      </c>
      <c r="G56" s="299" t="str">
        <f>IF(AND('A4-1管路(初期設定)'!$F$12="○",'A4-4,5管路(初期設定)'!$BR56="-"),"-",IF(A3管路!G56="-",BR56,IF(BR56="-",A3管路!G56,A3管路!G56+BR56)))</f>
        <v>-</v>
      </c>
      <c r="H56" s="298" t="str">
        <f>IF(IF(A3管路!H56="-","-",IF('A4-2管路(初期設定)'!H56="-",A3管路!H56,A3管路!H56-'A4-2管路(初期設定)'!H56))=0,"-",IF(A3管路!H56="-","-",IF('A4-2管路(初期設定)'!H56="-",A3管路!H56,A3管路!H56-'A4-2管路(初期設定)'!H56)))</f>
        <v>-</v>
      </c>
      <c r="I56" s="300" t="str">
        <f t="shared" si="109"/>
        <v>-</v>
      </c>
      <c r="J56" s="299" t="str">
        <f>IF(AND('A4-1管路(初期設定)'!$H$12="○",'A4-4,5管路(初期設定)'!$BS56="-"),"-",IF(A3管路!J56="-",BS56,IF(BS56="-",A3管路!J56,A3管路!J56+BS56)))</f>
        <v>-</v>
      </c>
      <c r="K56" s="298" t="str">
        <f>IF(IF(A3管路!K56="-","-",IF('A4-2管路(初期設定)'!K56="-",A3管路!K56,A3管路!K56-'A4-2管路(初期設定)'!K56))=0,"-",IF(A3管路!K56="-","-",IF('A4-2管路(初期設定)'!K56="-",A3管路!K56,A3管路!K56-'A4-2管路(初期設定)'!K56)))</f>
        <v>-</v>
      </c>
      <c r="L56" s="300" t="str">
        <f t="shared" si="110"/>
        <v>-</v>
      </c>
      <c r="M56" s="299" t="str">
        <f>IF(AND('A4-1管路(初期設定)'!$J$12="○",'A4-4,5管路(初期設定)'!$BT56="-"),"-",IF(A3管路!M56="-",BT56,IF(BT56="-",A3管路!M56,A3管路!M56+BT56)))</f>
        <v>-</v>
      </c>
      <c r="N56" s="298" t="str">
        <f>IF(IF(A3管路!N56="-","-",IF('A4-2管路(初期設定)'!N56="-",A3管路!N56,A3管路!N56-'A4-2管路(初期設定)'!N56))=0,"-",IF(A3管路!N56="-","-",IF('A4-2管路(初期設定)'!N56="-",A3管路!N56,A3管路!N56-'A4-2管路(初期設定)'!N56)))</f>
        <v>-</v>
      </c>
      <c r="O56" s="300" t="str">
        <f t="shared" si="111"/>
        <v>-</v>
      </c>
      <c r="P56" s="299" t="str">
        <f>IF(AND('A4-1管路(初期設定)'!$L$12="○",'A4-4,5管路(初期設定)'!$BU56="-"),"-",IF(A3管路!P56="-",BU56,IF(BU56="-",A3管路!P56,A3管路!P56+BU56)))</f>
        <v>-</v>
      </c>
      <c r="Q56" s="298" t="str">
        <f>IF(IF(A3管路!Q56="-","-",IF('A4-2管路(初期設定)'!Q56="-",A3管路!Q56,A3管路!Q56-'A4-2管路(初期設定)'!Q56))=0,"-",IF(A3管路!Q56="-","-",IF('A4-2管路(初期設定)'!Q56="-",A3管路!Q56,A3管路!Q56-'A4-2管路(初期設定)'!Q56)))</f>
        <v>-</v>
      </c>
      <c r="R56" s="300" t="str">
        <f t="shared" si="112"/>
        <v>-</v>
      </c>
      <c r="S56" s="299" t="str">
        <f>IF(AND('A4-1管路(初期設定)'!$N$12="○",'A4-4,5管路(初期設定)'!$BV56="-"),"-",IF(A3管路!S56="-",BV56,IF(BV56="-",A3管路!S56,A3管路!S56+BV56+BW56)))</f>
        <v>-</v>
      </c>
      <c r="T56" s="291" t="str">
        <f>IF(IF(A3管路!T56="-","-",IF('A4-2管路(初期設定)'!T56="-",A3管路!T56,A3管路!T56-'A4-2管路(初期設定)'!T56))=0,"-",IF(A3管路!T56="-","-",IF('A4-2管路(初期設定)'!T56="-",A3管路!T56,A3管路!T56-'A4-2管路(初期設定)'!T56)))</f>
        <v>-</v>
      </c>
      <c r="U56" s="291" t="str">
        <f>IF(AND('A4-1管路(初期設定)'!$P$12="○",'A4-4,5管路(初期設定)'!$BW56="-"),"-",IF(A3管路!U56="-",BW56,IF(BW56="-",A3管路!U56,A3管路!U56)))</f>
        <v>-</v>
      </c>
      <c r="V56" s="298" t="str">
        <f>IF(IF(A3管路!V56="-","-",IF('A4-2管路(初期設定)'!V56="-",A3管路!V56,A3管路!V56-'A4-2管路(初期設定)'!V56))=0,"-",IF(A3管路!V56="-","-",IF('A4-2管路(初期設定)'!V56="-",A3管路!V56,A3管路!V56-'A4-2管路(初期設定)'!V56)))</f>
        <v>-</v>
      </c>
      <c r="W56" s="300" t="str">
        <f t="shared" si="113"/>
        <v>-</v>
      </c>
      <c r="X56" s="299" t="str">
        <f>IF(IF(A3管路!X56="-","-",IF('A4-2管路(初期設定)'!X56="-",A3管路!X56,A3管路!X56-'A4-2管路(初期設定)'!X56))=0,"-",IF(A3管路!X56="-","-",IF('A4-2管路(初期設定)'!X56="-",A3管路!X56,A3管路!X56-'A4-2管路(初期設定)'!X56)))</f>
        <v>-</v>
      </c>
      <c r="Y56" s="298" t="str">
        <f>IF(IF(A3管路!Y56="-","-",IF('A4-2管路(初期設定)'!Y56="-",A3管路!Y56,A3管路!Y56-'A4-2管路(初期設定)'!Y56))=0,"-",IF(A3管路!Y56="-","-",IF('A4-2管路(初期設定)'!Y56="-",A3管路!Y56,A3管路!Y56-'A4-2管路(初期設定)'!Y56)))</f>
        <v>-</v>
      </c>
      <c r="Z56" s="300" t="str">
        <f t="shared" si="114"/>
        <v>-</v>
      </c>
      <c r="AA56" s="299" t="str">
        <f>IF(IF(A3管路!AA56="-","-",IF('A4-2管路(初期設定)'!AA56="-",A3管路!AA56,A3管路!AA56-'A4-2管路(初期設定)'!AA56))=0,"-",IF(A3管路!AA56="-","-",IF('A4-2管路(初期設定)'!AA56="-",A3管路!AA56,A3管路!AA56-'A4-2管路(初期設定)'!AA56)))</f>
        <v>-</v>
      </c>
      <c r="AB56" s="298" t="str">
        <f>IF(IF(A3管路!AB56="-","-",IF('A4-2管路(初期設定)'!AB56="-",A3管路!AB56,A3管路!AB56-'A4-2管路(初期設定)'!AB56))=0,"-",IF(A3管路!AB56="-","-",IF('A4-2管路(初期設定)'!AB56="-",A3管路!AB56,A3管路!AB56-'A4-2管路(初期設定)'!AB56)))</f>
        <v>-</v>
      </c>
      <c r="AC56" s="300" t="str">
        <f t="shared" si="115"/>
        <v>-</v>
      </c>
      <c r="AD56" s="299" t="str">
        <f>IF(AND('A4-1管路(初期設定)'!$V$12="○",'A4-4,5管路(初期設定)'!$BX56="-"),"-",IF(A3管路!AD56="-",BX56,IF(BX56="-",A3管路!AD56,A3管路!AD56+BX56)))</f>
        <v>-</v>
      </c>
      <c r="AE56" s="298" t="str">
        <f>IF(IF(A3管路!AE56="-","-",IF('A4-2管路(初期設定)'!AE56="-",A3管路!AE56,A3管路!AE56-'A4-2管路(初期設定)'!AE56))=0,"-",IF(A3管路!AE56="-","-",IF('A4-2管路(初期設定)'!AE56="-",A3管路!AE56,A3管路!AE56-'A4-2管路(初期設定)'!AE56)))</f>
        <v>-</v>
      </c>
      <c r="AF56" s="300" t="str">
        <f t="shared" si="116"/>
        <v>-</v>
      </c>
      <c r="AG56" s="299" t="str">
        <f>IF(IF(A3管路!AG56="-","-",IF('A4-2管路(初期設定)'!AG56="-",A3管路!AG56,A3管路!AG56-'A4-2管路(初期設定)'!AG56))=0,"-",IF(A3管路!AG56="-","-",IF('A4-2管路(初期設定)'!AG56="-",A3管路!AG56,A3管路!AG56-'A4-2管路(初期設定)'!AG56)))</f>
        <v>-</v>
      </c>
      <c r="AH56" s="298" t="str">
        <f>IF(IF(A3管路!AH56="-","-",IF('A4-2管路(初期設定)'!AH56="-",A3管路!AH56,A3管路!AH56-'A4-2管路(初期設定)'!AH56))=0,"-",IF(A3管路!AH56="-","-",IF('A4-2管路(初期設定)'!AH56="-",A3管路!AH56,A3管路!AH56-'A4-2管路(初期設定)'!AH56)))</f>
        <v>-</v>
      </c>
      <c r="AI56" s="300" t="str">
        <f t="shared" si="117"/>
        <v>-</v>
      </c>
      <c r="AJ56" s="299" t="str">
        <f>IF(IF(A3管路!AJ56="-","-",IF('A4-2管路(初期設定)'!AJ56="-",A3管路!AJ56,A3管路!AJ56-'A4-2管路(初期設定)'!AJ56))=0,"-",IF(A3管路!AJ56="-","-",IF('A4-2管路(初期設定)'!AJ56="-",A3管路!AJ56,A3管路!AJ56-'A4-2管路(初期設定)'!AJ56)))</f>
        <v>-</v>
      </c>
      <c r="AK56" s="298" t="str">
        <f>IF(IF(A3管路!AK56="-","-",IF('A4-2管路(初期設定)'!AK56="-",A3管路!AK56,A3管路!AK56-'A4-2管路(初期設定)'!AK56))=0,"-",IF(A3管路!AK56="-","-",IF('A4-2管路(初期設定)'!AK56="-",A3管路!AK56,A3管路!AK56-'A4-2管路(初期設定)'!AK56)))</f>
        <v>-</v>
      </c>
      <c r="AL56" s="300" t="str">
        <f t="shared" si="118"/>
        <v>-</v>
      </c>
      <c r="AM56" s="299" t="str">
        <f>IF(IF(A3管路!AM56="-","-",IF('A4-2管路(初期設定)'!AM56="-",A3管路!AM56,A3管路!AM56-'A4-2管路(初期設定)'!AM56))=0,"-",IF(A3管路!AM56="-","-",IF('A4-2管路(初期設定)'!AM56="-",A3管路!AM56,A3管路!AM56-'A4-2管路(初期設定)'!AM56)))</f>
        <v>-</v>
      </c>
      <c r="AN56" s="298" t="str">
        <f>IF(IF(A3管路!AN56="-","-",IF('A4-2管路(初期設定)'!AN56="-",A3管路!AN56,A3管路!AN56-'A4-2管路(初期設定)'!AN56))=0,"-",IF(A3管路!AN56="-","-",IF('A4-2管路(初期設定)'!AN56="-",A3管路!AN56,A3管路!AN56-'A4-2管路(初期設定)'!AN56)))</f>
        <v>-</v>
      </c>
      <c r="AO56" s="300" t="str">
        <f t="shared" si="119"/>
        <v>-</v>
      </c>
      <c r="AP56" s="299" t="str">
        <f>IF(IF(A3管路!AP56="-","-",IF('A4-2管路(初期設定)'!AP56="-",A3管路!AP56,A3管路!AP56-'A4-2管路(初期設定)'!AP56))=0,"-",IF(A3管路!AP56="-","-",IF('A4-2管路(初期設定)'!AP56="-",A3管路!AP56,A3管路!AP56-'A4-2管路(初期設定)'!AP56)))</f>
        <v>-</v>
      </c>
      <c r="AQ56" s="298" t="str">
        <f>IF(IF(A3管路!AQ56="-","-",IF('A4-2管路(初期設定)'!AQ56="-",A3管路!AQ56,A3管路!AQ56-'A4-2管路(初期設定)'!AQ56))=0,"-",IF(A3管路!AQ56="-","-",IF('A4-2管路(初期設定)'!AQ56="-",A3管路!AQ56,A3管路!AQ56-'A4-2管路(初期設定)'!AQ56)))</f>
        <v>-</v>
      </c>
      <c r="AR56" s="290" t="str">
        <f t="shared" si="120"/>
        <v>-</v>
      </c>
      <c r="AS56" s="299" t="str">
        <f>IF(IF(A3管路!AS56="-","-",IF('A4-2管路(初期設定)'!AS56="-",A3管路!AS56,A3管路!AS56-'A4-2管路(初期設定)'!AS56))=0,"-",IF(A3管路!AS56="-","-",IF('A4-2管路(初期設定)'!AS56="-",A3管路!AS56,A3管路!AS56-'A4-2管路(初期設定)'!AS56)))</f>
        <v>-</v>
      </c>
      <c r="AT56" s="298" t="str">
        <f>IF(IF(A3管路!AT56="-","-",IF('A4-2管路(初期設定)'!AT56="-",A3管路!AT56,A3管路!AT56-'A4-2管路(初期設定)'!AT56))=0,"-",IF(A3管路!AT56="-","-",IF('A4-2管路(初期設定)'!AT56="-",A3管路!AT56,A3管路!AT56-'A4-2管路(初期設定)'!AT56)))</f>
        <v>-</v>
      </c>
      <c r="AU56" s="290" t="str">
        <f t="shared" si="121"/>
        <v>-</v>
      </c>
      <c r="AV56" s="832" t="str">
        <f t="shared" si="122"/>
        <v>-</v>
      </c>
      <c r="AW56" s="830"/>
      <c r="AX56" s="853" t="str">
        <f t="shared" si="123"/>
        <v>-</v>
      </c>
      <c r="AY56" s="830"/>
      <c r="AZ56" s="832">
        <f t="shared" si="124"/>
        <v>0</v>
      </c>
      <c r="BA56" s="830"/>
      <c r="BB56" s="830">
        <f t="shared" si="125"/>
        <v>0</v>
      </c>
      <c r="BC56" s="830"/>
      <c r="BD56" s="830">
        <f t="shared" si="126"/>
        <v>0</v>
      </c>
      <c r="BE56" s="830"/>
      <c r="BF56" s="830">
        <f t="shared" si="127"/>
        <v>0</v>
      </c>
      <c r="BG56" s="830"/>
      <c r="BH56" s="830">
        <f t="shared" si="128"/>
        <v>0</v>
      </c>
      <c r="BI56" s="831"/>
      <c r="BJ56" s="832">
        <f t="shared" si="129"/>
        <v>0</v>
      </c>
      <c r="BK56" s="830"/>
      <c r="BL56" s="830">
        <f t="shared" si="130"/>
        <v>0</v>
      </c>
      <c r="BM56" s="833"/>
      <c r="BN56" s="830" t="str">
        <f t="shared" si="107"/>
        <v>-</v>
      </c>
      <c r="BO56" s="833"/>
      <c r="BQ56" s="318" t="str">
        <f>IF('A4-2管路(初期設定)'!AW56="","-",'A4-2管路(初期設定)'!AW56)</f>
        <v>ダクタイル鋳鉄管(NS形継手等)</v>
      </c>
      <c r="BR56" s="317" t="str">
        <f>IF(BQ56=BR$4,IF('A4-2管路(初期設定)'!AV56="-","-",IF('A4-2管路(初期設定)'!I56="-",'A4-2管路(初期設定)'!AV56,'A4-2管路(初期設定)'!AV56-'A4-2管路(初期設定)'!I56)),"-")</f>
        <v>-</v>
      </c>
      <c r="BS56" s="317" t="str">
        <f>IF(BQ56=BS$4,IF('A4-2管路(初期設定)'!AV56="-","-",IF('A4-2管路(初期設定)'!L56="-",'A4-2管路(初期設定)'!AV56,'A4-2管路(初期設定)'!AV56-'A4-2管路(初期設定)'!L56)),"-")</f>
        <v>-</v>
      </c>
      <c r="BT56" s="317" t="str">
        <f>IF(BQ56=BT$4,IF('A4-2管路(初期設定)'!AV56="-","-",IF('A4-2管路(初期設定)'!O56="-",'A4-2管路(初期設定)'!AV56,'A4-2管路(初期設定)'!AV56-'A4-2管路(初期設定)'!O56)),"-")</f>
        <v>-</v>
      </c>
      <c r="BU56" s="317" t="str">
        <f>IF($BQ56=BU$4,IF('A4-2管路(初期設定)'!$AV56="-","-",IF('A4-2管路(初期設定)'!R56="-",'A4-2管路(初期設定)'!$AV56,'A4-2管路(初期設定)'!$AV56-'A4-2管路(初期設定)'!R56)),"-")</f>
        <v>-</v>
      </c>
      <c r="BV56" s="317" t="str">
        <f>IF($BQ56=BV$4,IF('A4-2管路(初期設定)'!$AV56="-","-",IF('A4-2管路(初期設定)'!W56="-",'A4-2管路(初期設定)'!$AV56,'A4-2管路(初期設定)'!$AV56-SUM('A4-2管路(初期設定)'!S56,'A4-2管路(初期設定)'!T56))),"-")</f>
        <v>-</v>
      </c>
      <c r="BW56" s="317" t="str">
        <f>IF($BQ56=BV$4,IF('A4-2管路(初期設定)'!$AV56="-","-",IF('A4-2管路(初期設定)'!W56="-",'A4-2管路(初期設定)'!$AV56,'A4-2管路(初期設定)'!$AV56-SUM('A4-2管路(初期設定)'!U56,'A4-2管路(初期設定)'!V56))),"-")</f>
        <v>-</v>
      </c>
      <c r="BX56" s="317" t="str">
        <f>IF($BQ56=BX$4,IF('A4-2管路(初期設定)'!$AV56="-","-",IF('A4-2管路(初期設定)'!AF56="-",'A4-2管路(初期設定)'!$AV56,'A4-2管路(初期設定)'!$AV56-'A4-2管路(初期設定)'!AF56)),"-")</f>
        <v>-</v>
      </c>
    </row>
    <row r="57" spans="2:76" ht="13.5" customHeight="1">
      <c r="B57" s="1179"/>
      <c r="C57" s="1070"/>
      <c r="D57" s="1070"/>
      <c r="E57" s="932"/>
      <c r="F57" s="80">
        <v>400</v>
      </c>
      <c r="G57" s="299" t="str">
        <f>IF(AND('A4-1管路(初期設定)'!$F$12="○",'A4-4,5管路(初期設定)'!$BR57="-"),"-",IF(A3管路!G57="-",BR57,IF(BR57="-",A3管路!G57,A3管路!G57+BR57)))</f>
        <v>-</v>
      </c>
      <c r="H57" s="298" t="str">
        <f>IF(IF(A3管路!H57="-","-",IF('A4-2管路(初期設定)'!H57="-",A3管路!H57,A3管路!H57-'A4-2管路(初期設定)'!H57))=0,"-",IF(A3管路!H57="-","-",IF('A4-2管路(初期設定)'!H57="-",A3管路!H57,A3管路!H57-'A4-2管路(初期設定)'!H57)))</f>
        <v>-</v>
      </c>
      <c r="I57" s="300" t="str">
        <f t="shared" si="109"/>
        <v>-</v>
      </c>
      <c r="J57" s="299" t="str">
        <f>IF(AND('A4-1管路(初期設定)'!$H$12="○",'A4-4,5管路(初期設定)'!$BS57="-"),"-",IF(A3管路!J57="-",BS57,IF(BS57="-",A3管路!J57,A3管路!J57+BS57)))</f>
        <v>-</v>
      </c>
      <c r="K57" s="298" t="str">
        <f>IF(IF(A3管路!K57="-","-",IF('A4-2管路(初期設定)'!K57="-",A3管路!K57,A3管路!K57-'A4-2管路(初期設定)'!K57))=0,"-",IF(A3管路!K57="-","-",IF('A4-2管路(初期設定)'!K57="-",A3管路!K57,A3管路!K57-'A4-2管路(初期設定)'!K57)))</f>
        <v>-</v>
      </c>
      <c r="L57" s="300" t="str">
        <f t="shared" si="110"/>
        <v>-</v>
      </c>
      <c r="M57" s="299" t="str">
        <f>IF(AND('A4-1管路(初期設定)'!$J$12="○",'A4-4,5管路(初期設定)'!$BT57="-"),"-",IF(A3管路!M57="-",BT57,IF(BT57="-",A3管路!M57,A3管路!M57+BT57)))</f>
        <v>-</v>
      </c>
      <c r="N57" s="298" t="str">
        <f>IF(IF(A3管路!N57="-","-",IF('A4-2管路(初期設定)'!N57="-",A3管路!N57,A3管路!N57-'A4-2管路(初期設定)'!N57))=0,"-",IF(A3管路!N57="-","-",IF('A4-2管路(初期設定)'!N57="-",A3管路!N57,A3管路!N57-'A4-2管路(初期設定)'!N57)))</f>
        <v>-</v>
      </c>
      <c r="O57" s="300" t="str">
        <f t="shared" si="111"/>
        <v>-</v>
      </c>
      <c r="P57" s="299" t="str">
        <f>IF(AND('A4-1管路(初期設定)'!$L$12="○",'A4-4,5管路(初期設定)'!$BU57="-"),"-",IF(A3管路!P57="-",BU57,IF(BU57="-",A3管路!P57,A3管路!P57+BU57)))</f>
        <v>-</v>
      </c>
      <c r="Q57" s="298" t="str">
        <f>IF(IF(A3管路!Q57="-","-",IF('A4-2管路(初期設定)'!Q57="-",A3管路!Q57,A3管路!Q57-'A4-2管路(初期設定)'!Q57))=0,"-",IF(A3管路!Q57="-","-",IF('A4-2管路(初期設定)'!Q57="-",A3管路!Q57,A3管路!Q57-'A4-2管路(初期設定)'!Q57)))</f>
        <v>-</v>
      </c>
      <c r="R57" s="300" t="str">
        <f t="shared" si="112"/>
        <v>-</v>
      </c>
      <c r="S57" s="299" t="str">
        <f>IF(AND('A4-1管路(初期設定)'!$N$12="○",'A4-4,5管路(初期設定)'!$BV57="-"),"-",IF(A3管路!S57="-",BV57,IF(BV57="-",A3管路!S57,A3管路!S57+BV57+BW57)))</f>
        <v>-</v>
      </c>
      <c r="T57" s="291" t="str">
        <f>IF(IF(A3管路!T57="-","-",IF('A4-2管路(初期設定)'!T57="-",A3管路!T57,A3管路!T57-'A4-2管路(初期設定)'!T57))=0,"-",IF(A3管路!T57="-","-",IF('A4-2管路(初期設定)'!T57="-",A3管路!T57,A3管路!T57-'A4-2管路(初期設定)'!T57)))</f>
        <v>-</v>
      </c>
      <c r="U57" s="291" t="str">
        <f>IF(AND('A4-1管路(初期設定)'!$P$12="○",'A4-4,5管路(初期設定)'!$BW57="-"),"-",IF(A3管路!U57="-",BW57,IF(BW57="-",A3管路!U57,A3管路!U57)))</f>
        <v>-</v>
      </c>
      <c r="V57" s="298" t="str">
        <f>IF(IF(A3管路!V57="-","-",IF('A4-2管路(初期設定)'!V57="-",A3管路!V57,A3管路!V57-'A4-2管路(初期設定)'!V57))=0,"-",IF(A3管路!V57="-","-",IF('A4-2管路(初期設定)'!V57="-",A3管路!V57,A3管路!V57-'A4-2管路(初期設定)'!V57)))</f>
        <v>-</v>
      </c>
      <c r="W57" s="300" t="str">
        <f t="shared" si="113"/>
        <v>-</v>
      </c>
      <c r="X57" s="299" t="str">
        <f>IF(IF(A3管路!X57="-","-",IF('A4-2管路(初期設定)'!X57="-",A3管路!X57,A3管路!X57-'A4-2管路(初期設定)'!X57))=0,"-",IF(A3管路!X57="-","-",IF('A4-2管路(初期設定)'!X57="-",A3管路!X57,A3管路!X57-'A4-2管路(初期設定)'!X57)))</f>
        <v>-</v>
      </c>
      <c r="Y57" s="298" t="str">
        <f>IF(IF(A3管路!Y57="-","-",IF('A4-2管路(初期設定)'!Y57="-",A3管路!Y57,A3管路!Y57-'A4-2管路(初期設定)'!Y57))=0,"-",IF(A3管路!Y57="-","-",IF('A4-2管路(初期設定)'!Y57="-",A3管路!Y57,A3管路!Y57-'A4-2管路(初期設定)'!Y57)))</f>
        <v>-</v>
      </c>
      <c r="Z57" s="300" t="str">
        <f t="shared" si="114"/>
        <v>-</v>
      </c>
      <c r="AA57" s="299" t="str">
        <f>IF(IF(A3管路!AA57="-","-",IF('A4-2管路(初期設定)'!AA57="-",A3管路!AA57,A3管路!AA57-'A4-2管路(初期設定)'!AA57))=0,"-",IF(A3管路!AA57="-","-",IF('A4-2管路(初期設定)'!AA57="-",A3管路!AA57,A3管路!AA57-'A4-2管路(初期設定)'!AA57)))</f>
        <v>-</v>
      </c>
      <c r="AB57" s="298" t="str">
        <f>IF(IF(A3管路!AB57="-","-",IF('A4-2管路(初期設定)'!AB57="-",A3管路!AB57,A3管路!AB57-'A4-2管路(初期設定)'!AB57))=0,"-",IF(A3管路!AB57="-","-",IF('A4-2管路(初期設定)'!AB57="-",A3管路!AB57,A3管路!AB57-'A4-2管路(初期設定)'!AB57)))</f>
        <v>-</v>
      </c>
      <c r="AC57" s="300" t="str">
        <f t="shared" si="115"/>
        <v>-</v>
      </c>
      <c r="AD57" s="299" t="str">
        <f>IF(AND('A4-1管路(初期設定)'!$V$12="○",'A4-4,5管路(初期設定)'!$BX57="-"),"-",IF(A3管路!AD57="-",BX57,IF(BX57="-",A3管路!AD57,A3管路!AD57+BX57)))</f>
        <v>-</v>
      </c>
      <c r="AE57" s="298" t="str">
        <f>IF(IF(A3管路!AE57="-","-",IF('A4-2管路(初期設定)'!AE57="-",A3管路!AE57,A3管路!AE57-'A4-2管路(初期設定)'!AE57))=0,"-",IF(A3管路!AE57="-","-",IF('A4-2管路(初期設定)'!AE57="-",A3管路!AE57,A3管路!AE57-'A4-2管路(初期設定)'!AE57)))</f>
        <v>-</v>
      </c>
      <c r="AF57" s="300" t="str">
        <f t="shared" si="116"/>
        <v>-</v>
      </c>
      <c r="AG57" s="299" t="str">
        <f>IF(IF(A3管路!AG57="-","-",IF('A4-2管路(初期設定)'!AG57="-",A3管路!AG57,A3管路!AG57-'A4-2管路(初期設定)'!AG57))=0,"-",IF(A3管路!AG57="-","-",IF('A4-2管路(初期設定)'!AG57="-",A3管路!AG57,A3管路!AG57-'A4-2管路(初期設定)'!AG57)))</f>
        <v>-</v>
      </c>
      <c r="AH57" s="298" t="str">
        <f>IF(IF(A3管路!AH57="-","-",IF('A4-2管路(初期設定)'!AH57="-",A3管路!AH57,A3管路!AH57-'A4-2管路(初期設定)'!AH57))=0,"-",IF(A3管路!AH57="-","-",IF('A4-2管路(初期設定)'!AH57="-",A3管路!AH57,A3管路!AH57-'A4-2管路(初期設定)'!AH57)))</f>
        <v>-</v>
      </c>
      <c r="AI57" s="300" t="str">
        <f t="shared" si="117"/>
        <v>-</v>
      </c>
      <c r="AJ57" s="299" t="str">
        <f>IF(IF(A3管路!AJ57="-","-",IF('A4-2管路(初期設定)'!AJ57="-",A3管路!AJ57,A3管路!AJ57-'A4-2管路(初期設定)'!AJ57))=0,"-",IF(A3管路!AJ57="-","-",IF('A4-2管路(初期設定)'!AJ57="-",A3管路!AJ57,A3管路!AJ57-'A4-2管路(初期設定)'!AJ57)))</f>
        <v>-</v>
      </c>
      <c r="AK57" s="298" t="str">
        <f>IF(IF(A3管路!AK57="-","-",IF('A4-2管路(初期設定)'!AK57="-",A3管路!AK57,A3管路!AK57-'A4-2管路(初期設定)'!AK57))=0,"-",IF(A3管路!AK57="-","-",IF('A4-2管路(初期設定)'!AK57="-",A3管路!AK57,A3管路!AK57-'A4-2管路(初期設定)'!AK57)))</f>
        <v>-</v>
      </c>
      <c r="AL57" s="300" t="str">
        <f t="shared" si="118"/>
        <v>-</v>
      </c>
      <c r="AM57" s="299" t="str">
        <f>IF(IF(A3管路!AM57="-","-",IF('A4-2管路(初期設定)'!AM57="-",A3管路!AM57,A3管路!AM57-'A4-2管路(初期設定)'!AM57))=0,"-",IF(A3管路!AM57="-","-",IF('A4-2管路(初期設定)'!AM57="-",A3管路!AM57,A3管路!AM57-'A4-2管路(初期設定)'!AM57)))</f>
        <v>-</v>
      </c>
      <c r="AN57" s="298" t="str">
        <f>IF(IF(A3管路!AN57="-","-",IF('A4-2管路(初期設定)'!AN57="-",A3管路!AN57,A3管路!AN57-'A4-2管路(初期設定)'!AN57))=0,"-",IF(A3管路!AN57="-","-",IF('A4-2管路(初期設定)'!AN57="-",A3管路!AN57,A3管路!AN57-'A4-2管路(初期設定)'!AN57)))</f>
        <v>-</v>
      </c>
      <c r="AO57" s="300" t="str">
        <f t="shared" si="119"/>
        <v>-</v>
      </c>
      <c r="AP57" s="299" t="str">
        <f>IF(IF(A3管路!AP57="-","-",IF('A4-2管路(初期設定)'!AP57="-",A3管路!AP57,A3管路!AP57-'A4-2管路(初期設定)'!AP57))=0,"-",IF(A3管路!AP57="-","-",IF('A4-2管路(初期設定)'!AP57="-",A3管路!AP57,A3管路!AP57-'A4-2管路(初期設定)'!AP57)))</f>
        <v>-</v>
      </c>
      <c r="AQ57" s="298" t="str">
        <f>IF(IF(A3管路!AQ57="-","-",IF('A4-2管路(初期設定)'!AQ57="-",A3管路!AQ57,A3管路!AQ57-'A4-2管路(初期設定)'!AQ57))=0,"-",IF(A3管路!AQ57="-","-",IF('A4-2管路(初期設定)'!AQ57="-",A3管路!AQ57,A3管路!AQ57-'A4-2管路(初期設定)'!AQ57)))</f>
        <v>-</v>
      </c>
      <c r="AR57" s="290" t="str">
        <f t="shared" si="120"/>
        <v>-</v>
      </c>
      <c r="AS57" s="299" t="str">
        <f>IF(IF(A3管路!AS57="-","-",IF('A4-2管路(初期設定)'!AS57="-",A3管路!AS57,A3管路!AS57-'A4-2管路(初期設定)'!AS57))=0,"-",IF(A3管路!AS57="-","-",IF('A4-2管路(初期設定)'!AS57="-",A3管路!AS57,A3管路!AS57-'A4-2管路(初期設定)'!AS57)))</f>
        <v>-</v>
      </c>
      <c r="AT57" s="298" t="str">
        <f>IF(IF(A3管路!AT57="-","-",IF('A4-2管路(初期設定)'!AT57="-",A3管路!AT57,A3管路!AT57-'A4-2管路(初期設定)'!AT57))=0,"-",IF(A3管路!AT57="-","-",IF('A4-2管路(初期設定)'!AT57="-",A3管路!AT57,A3管路!AT57-'A4-2管路(初期設定)'!AT57)))</f>
        <v>-</v>
      </c>
      <c r="AU57" s="290" t="str">
        <f t="shared" si="121"/>
        <v>-</v>
      </c>
      <c r="AV57" s="832" t="str">
        <f t="shared" si="122"/>
        <v>-</v>
      </c>
      <c r="AW57" s="830"/>
      <c r="AX57" s="853" t="str">
        <f t="shared" si="123"/>
        <v>-</v>
      </c>
      <c r="AY57" s="830"/>
      <c r="AZ57" s="832">
        <f t="shared" si="124"/>
        <v>0</v>
      </c>
      <c r="BA57" s="830"/>
      <c r="BB57" s="830">
        <f t="shared" si="125"/>
        <v>0</v>
      </c>
      <c r="BC57" s="830"/>
      <c r="BD57" s="830">
        <f t="shared" si="126"/>
        <v>0</v>
      </c>
      <c r="BE57" s="830"/>
      <c r="BF57" s="830">
        <f t="shared" si="127"/>
        <v>0</v>
      </c>
      <c r="BG57" s="830"/>
      <c r="BH57" s="830">
        <f t="shared" si="128"/>
        <v>0</v>
      </c>
      <c r="BI57" s="831"/>
      <c r="BJ57" s="832">
        <f t="shared" si="129"/>
        <v>0</v>
      </c>
      <c r="BK57" s="830"/>
      <c r="BL57" s="830">
        <f t="shared" si="130"/>
        <v>0</v>
      </c>
      <c r="BM57" s="833"/>
      <c r="BN57" s="830" t="str">
        <f t="shared" si="107"/>
        <v>-</v>
      </c>
      <c r="BO57" s="833"/>
      <c r="BQ57" s="318" t="str">
        <f>IF('A4-2管路(初期設定)'!AW57="","-",'A4-2管路(初期設定)'!AW57)</f>
        <v>ダクタイル鋳鉄管(NS形継手等)</v>
      </c>
      <c r="BR57" s="317" t="str">
        <f>IF(BQ57=BR$4,IF('A4-2管路(初期設定)'!AV57="-","-",IF('A4-2管路(初期設定)'!I57="-",'A4-2管路(初期設定)'!AV57,'A4-2管路(初期設定)'!AV57-'A4-2管路(初期設定)'!I57)),"-")</f>
        <v>-</v>
      </c>
      <c r="BS57" s="317" t="str">
        <f>IF(BQ57=BS$4,IF('A4-2管路(初期設定)'!AV57="-","-",IF('A4-2管路(初期設定)'!L57="-",'A4-2管路(初期設定)'!AV57,'A4-2管路(初期設定)'!AV57-'A4-2管路(初期設定)'!L57)),"-")</f>
        <v>-</v>
      </c>
      <c r="BT57" s="317" t="str">
        <f>IF(BQ57=BT$4,IF('A4-2管路(初期設定)'!AV57="-","-",IF('A4-2管路(初期設定)'!O57="-",'A4-2管路(初期設定)'!AV57,'A4-2管路(初期設定)'!AV57-'A4-2管路(初期設定)'!O57)),"-")</f>
        <v>-</v>
      </c>
      <c r="BU57" s="317" t="str">
        <f>IF($BQ57=BU$4,IF('A4-2管路(初期設定)'!$AV57="-","-",IF('A4-2管路(初期設定)'!R57="-",'A4-2管路(初期設定)'!$AV57,'A4-2管路(初期設定)'!$AV57-'A4-2管路(初期設定)'!R57)),"-")</f>
        <v>-</v>
      </c>
      <c r="BV57" s="317" t="str">
        <f>IF($BQ57=BV$4,IF('A4-2管路(初期設定)'!$AV57="-","-",IF('A4-2管路(初期設定)'!W57="-",'A4-2管路(初期設定)'!$AV57,'A4-2管路(初期設定)'!$AV57-SUM('A4-2管路(初期設定)'!S57,'A4-2管路(初期設定)'!T57))),"-")</f>
        <v>-</v>
      </c>
      <c r="BW57" s="317" t="str">
        <f>IF($BQ57=BV$4,IF('A4-2管路(初期設定)'!$AV57="-","-",IF('A4-2管路(初期設定)'!W57="-",'A4-2管路(初期設定)'!$AV57,'A4-2管路(初期設定)'!$AV57-SUM('A4-2管路(初期設定)'!U57,'A4-2管路(初期設定)'!V57))),"-")</f>
        <v>-</v>
      </c>
      <c r="BX57" s="317" t="str">
        <f>IF($BQ57=BX$4,IF('A4-2管路(初期設定)'!$AV57="-","-",IF('A4-2管路(初期設定)'!AF57="-",'A4-2管路(初期設定)'!$AV57,'A4-2管路(初期設定)'!$AV57-'A4-2管路(初期設定)'!AF57)),"-")</f>
        <v>-</v>
      </c>
    </row>
    <row r="58" spans="2:76" ht="13.5" customHeight="1">
      <c r="B58" s="1179"/>
      <c r="C58" s="1070"/>
      <c r="D58" s="1070"/>
      <c r="E58" s="932"/>
      <c r="F58" s="80">
        <v>350</v>
      </c>
      <c r="G58" s="299" t="str">
        <f>IF(AND('A4-1管路(初期設定)'!$F$12="○",'A4-4,5管路(初期設定)'!$BR58="-"),"-",IF(A3管路!G58="-",BR58,IF(BR58="-",A3管路!G58,A3管路!G58+BR58)))</f>
        <v>-</v>
      </c>
      <c r="H58" s="298" t="str">
        <f>IF(IF(A3管路!H58="-","-",IF('A4-2管路(初期設定)'!H58="-",A3管路!H58,A3管路!H58-'A4-2管路(初期設定)'!H58))=0,"-",IF(A3管路!H58="-","-",IF('A4-2管路(初期設定)'!H58="-",A3管路!H58,A3管路!H58-'A4-2管路(初期設定)'!H58)))</f>
        <v>-</v>
      </c>
      <c r="I58" s="300" t="str">
        <f t="shared" si="109"/>
        <v>-</v>
      </c>
      <c r="J58" s="299" t="str">
        <f>IF(AND('A4-1管路(初期設定)'!$H$12="○",'A4-4,5管路(初期設定)'!$BS58="-"),"-",IF(A3管路!J58="-",BS58,IF(BS58="-",A3管路!J58,A3管路!J58+BS58)))</f>
        <v>-</v>
      </c>
      <c r="K58" s="298" t="str">
        <f>IF(IF(A3管路!K58="-","-",IF('A4-2管路(初期設定)'!K58="-",A3管路!K58,A3管路!K58-'A4-2管路(初期設定)'!K58))=0,"-",IF(A3管路!K58="-","-",IF('A4-2管路(初期設定)'!K58="-",A3管路!K58,A3管路!K58-'A4-2管路(初期設定)'!K58)))</f>
        <v>-</v>
      </c>
      <c r="L58" s="300" t="str">
        <f t="shared" si="110"/>
        <v>-</v>
      </c>
      <c r="M58" s="299" t="str">
        <f>IF(AND('A4-1管路(初期設定)'!$J$12="○",'A4-4,5管路(初期設定)'!$BT58="-"),"-",IF(A3管路!M58="-",BT58,IF(BT58="-",A3管路!M58,A3管路!M58+BT58)))</f>
        <v>-</v>
      </c>
      <c r="N58" s="298" t="str">
        <f>IF(IF(A3管路!N58="-","-",IF('A4-2管路(初期設定)'!N58="-",A3管路!N58,A3管路!N58-'A4-2管路(初期設定)'!N58))=0,"-",IF(A3管路!N58="-","-",IF('A4-2管路(初期設定)'!N58="-",A3管路!N58,A3管路!N58-'A4-2管路(初期設定)'!N58)))</f>
        <v>-</v>
      </c>
      <c r="O58" s="300" t="str">
        <f t="shared" si="111"/>
        <v>-</v>
      </c>
      <c r="P58" s="299" t="str">
        <f>IF(AND('A4-1管路(初期設定)'!$L$12="○",'A4-4,5管路(初期設定)'!$BU58="-"),"-",IF(A3管路!P58="-",BU58,IF(BU58="-",A3管路!P58,A3管路!P58+BU58)))</f>
        <v>-</v>
      </c>
      <c r="Q58" s="298" t="str">
        <f>IF(IF(A3管路!Q58="-","-",IF('A4-2管路(初期設定)'!Q58="-",A3管路!Q58,A3管路!Q58-'A4-2管路(初期設定)'!Q58))=0,"-",IF(A3管路!Q58="-","-",IF('A4-2管路(初期設定)'!Q58="-",A3管路!Q58,A3管路!Q58-'A4-2管路(初期設定)'!Q58)))</f>
        <v>-</v>
      </c>
      <c r="R58" s="300" t="str">
        <f t="shared" si="112"/>
        <v>-</v>
      </c>
      <c r="S58" s="299" t="str">
        <f>IF(AND('A4-1管路(初期設定)'!$N$12="○",'A4-4,5管路(初期設定)'!$BV58="-"),"-",IF(A3管路!S58="-",BV58,IF(BV58="-",A3管路!S58,A3管路!S58+BV58+BW58)))</f>
        <v>-</v>
      </c>
      <c r="T58" s="291" t="str">
        <f>IF(IF(A3管路!T58="-","-",IF('A4-2管路(初期設定)'!T58="-",A3管路!T58,A3管路!T58-'A4-2管路(初期設定)'!T58))=0,"-",IF(A3管路!T58="-","-",IF('A4-2管路(初期設定)'!T58="-",A3管路!T58,A3管路!T58-'A4-2管路(初期設定)'!T58)))</f>
        <v>-</v>
      </c>
      <c r="U58" s="291" t="str">
        <f>IF(AND('A4-1管路(初期設定)'!$P$12="○",'A4-4,5管路(初期設定)'!$BW58="-"),"-",IF(A3管路!U58="-",BW58,IF(BW58="-",A3管路!U58,A3管路!U58)))</f>
        <v>-</v>
      </c>
      <c r="V58" s="298" t="str">
        <f>IF(IF(A3管路!V58="-","-",IF('A4-2管路(初期設定)'!V58="-",A3管路!V58,A3管路!V58-'A4-2管路(初期設定)'!V58))=0,"-",IF(A3管路!V58="-","-",IF('A4-2管路(初期設定)'!V58="-",A3管路!V58,A3管路!V58-'A4-2管路(初期設定)'!V58)))</f>
        <v>-</v>
      </c>
      <c r="W58" s="300" t="str">
        <f t="shared" si="113"/>
        <v>-</v>
      </c>
      <c r="X58" s="299" t="str">
        <f>IF(IF(A3管路!X58="-","-",IF('A4-2管路(初期設定)'!X58="-",A3管路!X58,A3管路!X58-'A4-2管路(初期設定)'!X58))=0,"-",IF(A3管路!X58="-","-",IF('A4-2管路(初期設定)'!X58="-",A3管路!X58,A3管路!X58-'A4-2管路(初期設定)'!X58)))</f>
        <v>-</v>
      </c>
      <c r="Y58" s="298" t="str">
        <f>IF(IF(A3管路!Y58="-","-",IF('A4-2管路(初期設定)'!Y58="-",A3管路!Y58,A3管路!Y58-'A4-2管路(初期設定)'!Y58))=0,"-",IF(A3管路!Y58="-","-",IF('A4-2管路(初期設定)'!Y58="-",A3管路!Y58,A3管路!Y58-'A4-2管路(初期設定)'!Y58)))</f>
        <v>-</v>
      </c>
      <c r="Z58" s="300" t="str">
        <f t="shared" si="114"/>
        <v>-</v>
      </c>
      <c r="AA58" s="299" t="str">
        <f>IF(IF(A3管路!AA58="-","-",IF('A4-2管路(初期設定)'!AA58="-",A3管路!AA58,A3管路!AA58-'A4-2管路(初期設定)'!AA58))=0,"-",IF(A3管路!AA58="-","-",IF('A4-2管路(初期設定)'!AA58="-",A3管路!AA58,A3管路!AA58-'A4-2管路(初期設定)'!AA58)))</f>
        <v>-</v>
      </c>
      <c r="AB58" s="298" t="str">
        <f>IF(IF(A3管路!AB58="-","-",IF('A4-2管路(初期設定)'!AB58="-",A3管路!AB58,A3管路!AB58-'A4-2管路(初期設定)'!AB58))=0,"-",IF(A3管路!AB58="-","-",IF('A4-2管路(初期設定)'!AB58="-",A3管路!AB58,A3管路!AB58-'A4-2管路(初期設定)'!AB58)))</f>
        <v>-</v>
      </c>
      <c r="AC58" s="300" t="str">
        <f t="shared" si="115"/>
        <v>-</v>
      </c>
      <c r="AD58" s="299" t="str">
        <f>IF(AND('A4-1管路(初期設定)'!$V$12="○",'A4-4,5管路(初期設定)'!$BX58="-"),"-",IF(A3管路!AD58="-",BX58,IF(BX58="-",A3管路!AD58,A3管路!AD58+BX58)))</f>
        <v>-</v>
      </c>
      <c r="AE58" s="298" t="str">
        <f>IF(IF(A3管路!AE58="-","-",IF('A4-2管路(初期設定)'!AE58="-",A3管路!AE58,A3管路!AE58-'A4-2管路(初期設定)'!AE58))=0,"-",IF(A3管路!AE58="-","-",IF('A4-2管路(初期設定)'!AE58="-",A3管路!AE58,A3管路!AE58-'A4-2管路(初期設定)'!AE58)))</f>
        <v>-</v>
      </c>
      <c r="AF58" s="300" t="str">
        <f t="shared" si="116"/>
        <v>-</v>
      </c>
      <c r="AG58" s="299" t="str">
        <f>IF(IF(A3管路!AG58="-","-",IF('A4-2管路(初期設定)'!AG58="-",A3管路!AG58,A3管路!AG58-'A4-2管路(初期設定)'!AG58))=0,"-",IF(A3管路!AG58="-","-",IF('A4-2管路(初期設定)'!AG58="-",A3管路!AG58,A3管路!AG58-'A4-2管路(初期設定)'!AG58)))</f>
        <v>-</v>
      </c>
      <c r="AH58" s="298" t="str">
        <f>IF(IF(A3管路!AH58="-","-",IF('A4-2管路(初期設定)'!AH58="-",A3管路!AH58,A3管路!AH58-'A4-2管路(初期設定)'!AH58))=0,"-",IF(A3管路!AH58="-","-",IF('A4-2管路(初期設定)'!AH58="-",A3管路!AH58,A3管路!AH58-'A4-2管路(初期設定)'!AH58)))</f>
        <v>-</v>
      </c>
      <c r="AI58" s="300" t="str">
        <f t="shared" si="117"/>
        <v>-</v>
      </c>
      <c r="AJ58" s="299" t="str">
        <f>IF(IF(A3管路!AJ58="-","-",IF('A4-2管路(初期設定)'!AJ58="-",A3管路!AJ58,A3管路!AJ58-'A4-2管路(初期設定)'!AJ58))=0,"-",IF(A3管路!AJ58="-","-",IF('A4-2管路(初期設定)'!AJ58="-",A3管路!AJ58,A3管路!AJ58-'A4-2管路(初期設定)'!AJ58)))</f>
        <v>-</v>
      </c>
      <c r="AK58" s="298" t="str">
        <f>IF(IF(A3管路!AK58="-","-",IF('A4-2管路(初期設定)'!AK58="-",A3管路!AK58,A3管路!AK58-'A4-2管路(初期設定)'!AK58))=0,"-",IF(A3管路!AK58="-","-",IF('A4-2管路(初期設定)'!AK58="-",A3管路!AK58,A3管路!AK58-'A4-2管路(初期設定)'!AK58)))</f>
        <v>-</v>
      </c>
      <c r="AL58" s="300" t="str">
        <f t="shared" si="118"/>
        <v>-</v>
      </c>
      <c r="AM58" s="299" t="str">
        <f>IF(IF(A3管路!AM58="-","-",IF('A4-2管路(初期設定)'!AM58="-",A3管路!AM58,A3管路!AM58-'A4-2管路(初期設定)'!AM58))=0,"-",IF(A3管路!AM58="-","-",IF('A4-2管路(初期設定)'!AM58="-",A3管路!AM58,A3管路!AM58-'A4-2管路(初期設定)'!AM58)))</f>
        <v>-</v>
      </c>
      <c r="AN58" s="298" t="str">
        <f>IF(IF(A3管路!AN58="-","-",IF('A4-2管路(初期設定)'!AN58="-",A3管路!AN58,A3管路!AN58-'A4-2管路(初期設定)'!AN58))=0,"-",IF(A3管路!AN58="-","-",IF('A4-2管路(初期設定)'!AN58="-",A3管路!AN58,A3管路!AN58-'A4-2管路(初期設定)'!AN58)))</f>
        <v>-</v>
      </c>
      <c r="AO58" s="300" t="str">
        <f t="shared" si="119"/>
        <v>-</v>
      </c>
      <c r="AP58" s="299" t="str">
        <f>IF(IF(A3管路!AP58="-","-",IF('A4-2管路(初期設定)'!AP58="-",A3管路!AP58,A3管路!AP58-'A4-2管路(初期設定)'!AP58))=0,"-",IF(A3管路!AP58="-","-",IF('A4-2管路(初期設定)'!AP58="-",A3管路!AP58,A3管路!AP58-'A4-2管路(初期設定)'!AP58)))</f>
        <v>-</v>
      </c>
      <c r="AQ58" s="298" t="str">
        <f>IF(IF(A3管路!AQ58="-","-",IF('A4-2管路(初期設定)'!AQ58="-",A3管路!AQ58,A3管路!AQ58-'A4-2管路(初期設定)'!AQ58))=0,"-",IF(A3管路!AQ58="-","-",IF('A4-2管路(初期設定)'!AQ58="-",A3管路!AQ58,A3管路!AQ58-'A4-2管路(初期設定)'!AQ58)))</f>
        <v>-</v>
      </c>
      <c r="AR58" s="290" t="str">
        <f t="shared" si="120"/>
        <v>-</v>
      </c>
      <c r="AS58" s="299" t="str">
        <f>IF(IF(A3管路!AS58="-","-",IF('A4-2管路(初期設定)'!AS58="-",A3管路!AS58,A3管路!AS58-'A4-2管路(初期設定)'!AS58))=0,"-",IF(A3管路!AS58="-","-",IF('A4-2管路(初期設定)'!AS58="-",A3管路!AS58,A3管路!AS58-'A4-2管路(初期設定)'!AS58)))</f>
        <v>-</v>
      </c>
      <c r="AT58" s="298" t="str">
        <f>IF(IF(A3管路!AT58="-","-",IF('A4-2管路(初期設定)'!AT58="-",A3管路!AT58,A3管路!AT58-'A4-2管路(初期設定)'!AT58))=0,"-",IF(A3管路!AT58="-","-",IF('A4-2管路(初期設定)'!AT58="-",A3管路!AT58,A3管路!AT58-'A4-2管路(初期設定)'!AT58)))</f>
        <v>-</v>
      </c>
      <c r="AU58" s="290" t="str">
        <f t="shared" si="121"/>
        <v>-</v>
      </c>
      <c r="AV58" s="832" t="str">
        <f t="shared" si="122"/>
        <v>-</v>
      </c>
      <c r="AW58" s="830"/>
      <c r="AX58" s="853" t="str">
        <f t="shared" si="123"/>
        <v>-</v>
      </c>
      <c r="AY58" s="830"/>
      <c r="AZ58" s="832">
        <f t="shared" si="124"/>
        <v>0</v>
      </c>
      <c r="BA58" s="830"/>
      <c r="BB58" s="830">
        <f t="shared" si="125"/>
        <v>0</v>
      </c>
      <c r="BC58" s="830"/>
      <c r="BD58" s="830">
        <f t="shared" si="126"/>
        <v>0</v>
      </c>
      <c r="BE58" s="830"/>
      <c r="BF58" s="830">
        <f t="shared" si="127"/>
        <v>0</v>
      </c>
      <c r="BG58" s="830"/>
      <c r="BH58" s="830">
        <f t="shared" si="128"/>
        <v>0</v>
      </c>
      <c r="BI58" s="831"/>
      <c r="BJ58" s="832">
        <f t="shared" si="129"/>
        <v>0</v>
      </c>
      <c r="BK58" s="830"/>
      <c r="BL58" s="830">
        <f t="shared" si="130"/>
        <v>0</v>
      </c>
      <c r="BM58" s="833"/>
      <c r="BN58" s="830" t="str">
        <f t="shared" si="107"/>
        <v>-</v>
      </c>
      <c r="BO58" s="833"/>
      <c r="BQ58" s="318" t="str">
        <f>IF('A4-2管路(初期設定)'!AW58="","-",'A4-2管路(初期設定)'!AW58)</f>
        <v>ダクタイル鋳鉄管(NS形継手等)</v>
      </c>
      <c r="BR58" s="317" t="str">
        <f>IF(BQ58=BR$4,IF('A4-2管路(初期設定)'!AV58="-","-",IF('A4-2管路(初期設定)'!I58="-",'A4-2管路(初期設定)'!AV58,'A4-2管路(初期設定)'!AV58-'A4-2管路(初期設定)'!I58)),"-")</f>
        <v>-</v>
      </c>
      <c r="BS58" s="317" t="str">
        <f>IF(BQ58=BS$4,IF('A4-2管路(初期設定)'!AV58="-","-",IF('A4-2管路(初期設定)'!L58="-",'A4-2管路(初期設定)'!AV58,'A4-2管路(初期設定)'!AV58-'A4-2管路(初期設定)'!L58)),"-")</f>
        <v>-</v>
      </c>
      <c r="BT58" s="317" t="str">
        <f>IF(BQ58=BT$4,IF('A4-2管路(初期設定)'!AV58="-","-",IF('A4-2管路(初期設定)'!O58="-",'A4-2管路(初期設定)'!AV58,'A4-2管路(初期設定)'!AV58-'A4-2管路(初期設定)'!O58)),"-")</f>
        <v>-</v>
      </c>
      <c r="BU58" s="317" t="str">
        <f>IF($BQ58=BU$4,IF('A4-2管路(初期設定)'!$AV58="-","-",IF('A4-2管路(初期設定)'!R58="-",'A4-2管路(初期設定)'!$AV58,'A4-2管路(初期設定)'!$AV58-'A4-2管路(初期設定)'!R58)),"-")</f>
        <v>-</v>
      </c>
      <c r="BV58" s="317" t="str">
        <f>IF($BQ58=BV$4,IF('A4-2管路(初期設定)'!$AV58="-","-",IF('A4-2管路(初期設定)'!W58="-",'A4-2管路(初期設定)'!$AV58,'A4-2管路(初期設定)'!$AV58-SUM('A4-2管路(初期設定)'!S58,'A4-2管路(初期設定)'!T58))),"-")</f>
        <v>-</v>
      </c>
      <c r="BW58" s="317" t="str">
        <f>IF($BQ58=BV$4,IF('A4-2管路(初期設定)'!$AV58="-","-",IF('A4-2管路(初期設定)'!W58="-",'A4-2管路(初期設定)'!$AV58,'A4-2管路(初期設定)'!$AV58-SUM('A4-2管路(初期設定)'!U58,'A4-2管路(初期設定)'!V58))),"-")</f>
        <v>-</v>
      </c>
      <c r="BX58" s="317" t="str">
        <f>IF($BQ58=BX$4,IF('A4-2管路(初期設定)'!$AV58="-","-",IF('A4-2管路(初期設定)'!AF58="-",'A4-2管路(初期設定)'!$AV58,'A4-2管路(初期設定)'!$AV58-'A4-2管路(初期設定)'!AF58)),"-")</f>
        <v>-</v>
      </c>
    </row>
    <row r="59" spans="2:76" ht="13.5" customHeight="1">
      <c r="B59" s="1179"/>
      <c r="C59" s="1070"/>
      <c r="D59" s="1070"/>
      <c r="E59" s="932"/>
      <c r="F59" s="80">
        <v>300</v>
      </c>
      <c r="G59" s="299" t="str">
        <f>IF(AND('A4-1管路(初期設定)'!$F$12="○",'A4-4,5管路(初期設定)'!$BR59="-"),"-",IF(A3管路!G59="-",BR59,IF(BR59="-",A3管路!G59,A3管路!G59+BR59)))</f>
        <v>-</v>
      </c>
      <c r="H59" s="298" t="str">
        <f>IF(IF(A3管路!H59="-","-",IF('A4-2管路(初期設定)'!H59="-",A3管路!H59,A3管路!H59-'A4-2管路(初期設定)'!H59))=0,"-",IF(A3管路!H59="-","-",IF('A4-2管路(初期設定)'!H59="-",A3管路!H59,A3管路!H59-'A4-2管路(初期設定)'!H59)))</f>
        <v>-</v>
      </c>
      <c r="I59" s="300" t="str">
        <f t="shared" si="109"/>
        <v>-</v>
      </c>
      <c r="J59" s="299" t="str">
        <f>IF(AND('A4-1管路(初期設定)'!$H$12="○",'A4-4,5管路(初期設定)'!$BS59="-"),"-",IF(A3管路!J59="-",BS59,IF(BS59="-",A3管路!J59,A3管路!J59+BS59)))</f>
        <v>-</v>
      </c>
      <c r="K59" s="298" t="str">
        <f>IF(IF(A3管路!K59="-","-",IF('A4-2管路(初期設定)'!K59="-",A3管路!K59,A3管路!K59-'A4-2管路(初期設定)'!K59))=0,"-",IF(A3管路!K59="-","-",IF('A4-2管路(初期設定)'!K59="-",A3管路!K59,A3管路!K59-'A4-2管路(初期設定)'!K59)))</f>
        <v>-</v>
      </c>
      <c r="L59" s="300" t="str">
        <f t="shared" si="110"/>
        <v>-</v>
      </c>
      <c r="M59" s="299" t="str">
        <f>IF(AND('A4-1管路(初期設定)'!$J$12="○",'A4-4,5管路(初期設定)'!$BT59="-"),"-",IF(A3管路!M59="-",BT59,IF(BT59="-",A3管路!M59,A3管路!M59+BT59)))</f>
        <v>-</v>
      </c>
      <c r="N59" s="298" t="str">
        <f>IF(IF(A3管路!N59="-","-",IF('A4-2管路(初期設定)'!N59="-",A3管路!N59,A3管路!N59-'A4-2管路(初期設定)'!N59))=0,"-",IF(A3管路!N59="-","-",IF('A4-2管路(初期設定)'!N59="-",A3管路!N59,A3管路!N59-'A4-2管路(初期設定)'!N59)))</f>
        <v>-</v>
      </c>
      <c r="O59" s="300" t="str">
        <f t="shared" si="111"/>
        <v>-</v>
      </c>
      <c r="P59" s="299" t="str">
        <f>IF(AND('A4-1管路(初期設定)'!$L$12="○",'A4-4,5管路(初期設定)'!$BU59="-"),"-",IF(A3管路!P59="-",BU59,IF(BU59="-",A3管路!P59,A3管路!P59+BU59)))</f>
        <v>-</v>
      </c>
      <c r="Q59" s="298" t="str">
        <f>IF(IF(A3管路!Q59="-","-",IF('A4-2管路(初期設定)'!Q59="-",A3管路!Q59,A3管路!Q59-'A4-2管路(初期設定)'!Q59))=0,"-",IF(A3管路!Q59="-","-",IF('A4-2管路(初期設定)'!Q59="-",A3管路!Q59,A3管路!Q59-'A4-2管路(初期設定)'!Q59)))</f>
        <v>-</v>
      </c>
      <c r="R59" s="300" t="str">
        <f t="shared" si="112"/>
        <v>-</v>
      </c>
      <c r="S59" s="299" t="str">
        <f>IF(AND('A4-1管路(初期設定)'!$N$12="○",'A4-4,5管路(初期設定)'!$BV59="-"),"-",IF(A3管路!S59="-",BV59,IF(BV59="-",A3管路!S59,A3管路!S59+BV59+BW59)))</f>
        <v>-</v>
      </c>
      <c r="T59" s="291" t="str">
        <f>IF(IF(A3管路!T59="-","-",IF('A4-2管路(初期設定)'!T59="-",A3管路!T59,A3管路!T59-'A4-2管路(初期設定)'!T59))=0,"-",IF(A3管路!T59="-","-",IF('A4-2管路(初期設定)'!T59="-",A3管路!T59,A3管路!T59-'A4-2管路(初期設定)'!T59)))</f>
        <v>-</v>
      </c>
      <c r="U59" s="291" t="str">
        <f>IF(AND('A4-1管路(初期設定)'!$P$12="○",'A4-4,5管路(初期設定)'!$BW59="-"),"-",IF(A3管路!U59="-",BW59,IF(BW59="-",A3管路!U59,A3管路!U59)))</f>
        <v>-</v>
      </c>
      <c r="V59" s="298" t="str">
        <f>IF(IF(A3管路!V59="-","-",IF('A4-2管路(初期設定)'!V59="-",A3管路!V59,A3管路!V59-'A4-2管路(初期設定)'!V59))=0,"-",IF(A3管路!V59="-","-",IF('A4-2管路(初期設定)'!V59="-",A3管路!V59,A3管路!V59-'A4-2管路(初期設定)'!V59)))</f>
        <v>-</v>
      </c>
      <c r="W59" s="300" t="str">
        <f t="shared" si="113"/>
        <v>-</v>
      </c>
      <c r="X59" s="299" t="str">
        <f>IF(IF(A3管路!X59="-","-",IF('A4-2管路(初期設定)'!X59="-",A3管路!X59,A3管路!X59-'A4-2管路(初期設定)'!X59))=0,"-",IF(A3管路!X59="-","-",IF('A4-2管路(初期設定)'!X59="-",A3管路!X59,A3管路!X59-'A4-2管路(初期設定)'!X59)))</f>
        <v>-</v>
      </c>
      <c r="Y59" s="298" t="str">
        <f>IF(IF(A3管路!Y59="-","-",IF('A4-2管路(初期設定)'!Y59="-",A3管路!Y59,A3管路!Y59-'A4-2管路(初期設定)'!Y59))=0,"-",IF(A3管路!Y59="-","-",IF('A4-2管路(初期設定)'!Y59="-",A3管路!Y59,A3管路!Y59-'A4-2管路(初期設定)'!Y59)))</f>
        <v>-</v>
      </c>
      <c r="Z59" s="300" t="str">
        <f t="shared" si="114"/>
        <v>-</v>
      </c>
      <c r="AA59" s="299" t="str">
        <f>IF(IF(A3管路!AA59="-","-",IF('A4-2管路(初期設定)'!AA59="-",A3管路!AA59,A3管路!AA59-'A4-2管路(初期設定)'!AA59))=0,"-",IF(A3管路!AA59="-","-",IF('A4-2管路(初期設定)'!AA59="-",A3管路!AA59,A3管路!AA59-'A4-2管路(初期設定)'!AA59)))</f>
        <v>-</v>
      </c>
      <c r="AB59" s="298" t="str">
        <f>IF(IF(A3管路!AB59="-","-",IF('A4-2管路(初期設定)'!AB59="-",A3管路!AB59,A3管路!AB59-'A4-2管路(初期設定)'!AB59))=0,"-",IF(A3管路!AB59="-","-",IF('A4-2管路(初期設定)'!AB59="-",A3管路!AB59,A3管路!AB59-'A4-2管路(初期設定)'!AB59)))</f>
        <v>-</v>
      </c>
      <c r="AC59" s="300" t="str">
        <f t="shared" si="115"/>
        <v>-</v>
      </c>
      <c r="AD59" s="299" t="str">
        <f>IF(AND('A4-1管路(初期設定)'!$V$12="○",'A4-4,5管路(初期設定)'!$BX59="-"),"-",IF(A3管路!AD59="-",BX59,IF(BX59="-",A3管路!AD59,A3管路!AD59+BX59)))</f>
        <v>-</v>
      </c>
      <c r="AE59" s="298" t="str">
        <f>IF(IF(A3管路!AE59="-","-",IF('A4-2管路(初期設定)'!AE59="-",A3管路!AE59,A3管路!AE59-'A4-2管路(初期設定)'!AE59))=0,"-",IF(A3管路!AE59="-","-",IF('A4-2管路(初期設定)'!AE59="-",A3管路!AE59,A3管路!AE59-'A4-2管路(初期設定)'!AE59)))</f>
        <v>-</v>
      </c>
      <c r="AF59" s="300" t="str">
        <f t="shared" si="116"/>
        <v>-</v>
      </c>
      <c r="AG59" s="299" t="str">
        <f>IF(IF(A3管路!AG59="-","-",IF('A4-2管路(初期設定)'!AG59="-",A3管路!AG59,A3管路!AG59-'A4-2管路(初期設定)'!AG59))=0,"-",IF(A3管路!AG59="-","-",IF('A4-2管路(初期設定)'!AG59="-",A3管路!AG59,A3管路!AG59-'A4-2管路(初期設定)'!AG59)))</f>
        <v>-</v>
      </c>
      <c r="AH59" s="298" t="str">
        <f>IF(IF(A3管路!AH59="-","-",IF('A4-2管路(初期設定)'!AH59="-",A3管路!AH59,A3管路!AH59-'A4-2管路(初期設定)'!AH59))=0,"-",IF(A3管路!AH59="-","-",IF('A4-2管路(初期設定)'!AH59="-",A3管路!AH59,A3管路!AH59-'A4-2管路(初期設定)'!AH59)))</f>
        <v>-</v>
      </c>
      <c r="AI59" s="300" t="str">
        <f t="shared" si="117"/>
        <v>-</v>
      </c>
      <c r="AJ59" s="299" t="str">
        <f>IF(IF(A3管路!AJ59="-","-",IF('A4-2管路(初期設定)'!AJ59="-",A3管路!AJ59,A3管路!AJ59-'A4-2管路(初期設定)'!AJ59))=0,"-",IF(A3管路!AJ59="-","-",IF('A4-2管路(初期設定)'!AJ59="-",A3管路!AJ59,A3管路!AJ59-'A4-2管路(初期設定)'!AJ59)))</f>
        <v>-</v>
      </c>
      <c r="AK59" s="298" t="str">
        <f>IF(IF(A3管路!AK59="-","-",IF('A4-2管路(初期設定)'!AK59="-",A3管路!AK59,A3管路!AK59-'A4-2管路(初期設定)'!AK59))=0,"-",IF(A3管路!AK59="-","-",IF('A4-2管路(初期設定)'!AK59="-",A3管路!AK59,A3管路!AK59-'A4-2管路(初期設定)'!AK59)))</f>
        <v>-</v>
      </c>
      <c r="AL59" s="300" t="str">
        <f t="shared" si="118"/>
        <v>-</v>
      </c>
      <c r="AM59" s="299" t="str">
        <f>IF(IF(A3管路!AM59="-","-",IF('A4-2管路(初期設定)'!AM59="-",A3管路!AM59,A3管路!AM59-'A4-2管路(初期設定)'!AM59))=0,"-",IF(A3管路!AM59="-","-",IF('A4-2管路(初期設定)'!AM59="-",A3管路!AM59,A3管路!AM59-'A4-2管路(初期設定)'!AM59)))</f>
        <v>-</v>
      </c>
      <c r="AN59" s="298" t="str">
        <f>IF(IF(A3管路!AN59="-","-",IF('A4-2管路(初期設定)'!AN59="-",A3管路!AN59,A3管路!AN59-'A4-2管路(初期設定)'!AN59))=0,"-",IF(A3管路!AN59="-","-",IF('A4-2管路(初期設定)'!AN59="-",A3管路!AN59,A3管路!AN59-'A4-2管路(初期設定)'!AN59)))</f>
        <v>-</v>
      </c>
      <c r="AO59" s="300" t="str">
        <f t="shared" si="119"/>
        <v>-</v>
      </c>
      <c r="AP59" s="299" t="str">
        <f>IF(IF(A3管路!AP59="-","-",IF('A4-2管路(初期設定)'!AP59="-",A3管路!AP59,A3管路!AP59-'A4-2管路(初期設定)'!AP59))=0,"-",IF(A3管路!AP59="-","-",IF('A4-2管路(初期設定)'!AP59="-",A3管路!AP59,A3管路!AP59-'A4-2管路(初期設定)'!AP59)))</f>
        <v>-</v>
      </c>
      <c r="AQ59" s="298" t="str">
        <f>IF(IF(A3管路!AQ59="-","-",IF('A4-2管路(初期設定)'!AQ59="-",A3管路!AQ59,A3管路!AQ59-'A4-2管路(初期設定)'!AQ59))=0,"-",IF(A3管路!AQ59="-","-",IF('A4-2管路(初期設定)'!AQ59="-",A3管路!AQ59,A3管路!AQ59-'A4-2管路(初期設定)'!AQ59)))</f>
        <v>-</v>
      </c>
      <c r="AR59" s="290" t="str">
        <f t="shared" si="120"/>
        <v>-</v>
      </c>
      <c r="AS59" s="299" t="str">
        <f>IF(IF(A3管路!AS59="-","-",IF('A4-2管路(初期設定)'!AS59="-",A3管路!AS59,A3管路!AS59-'A4-2管路(初期設定)'!AS59))=0,"-",IF(A3管路!AS59="-","-",IF('A4-2管路(初期設定)'!AS59="-",A3管路!AS59,A3管路!AS59-'A4-2管路(初期設定)'!AS59)))</f>
        <v>-</v>
      </c>
      <c r="AT59" s="298" t="str">
        <f>IF(IF(A3管路!AT59="-","-",IF('A4-2管路(初期設定)'!AT59="-",A3管路!AT59,A3管路!AT59-'A4-2管路(初期設定)'!AT59))=0,"-",IF(A3管路!AT59="-","-",IF('A4-2管路(初期設定)'!AT59="-",A3管路!AT59,A3管路!AT59-'A4-2管路(初期設定)'!AT59)))</f>
        <v>-</v>
      </c>
      <c r="AU59" s="290" t="str">
        <f t="shared" si="121"/>
        <v>-</v>
      </c>
      <c r="AV59" s="832" t="str">
        <f t="shared" si="122"/>
        <v>-</v>
      </c>
      <c r="AW59" s="830"/>
      <c r="AX59" s="853" t="str">
        <f t="shared" si="123"/>
        <v>-</v>
      </c>
      <c r="AY59" s="830"/>
      <c r="AZ59" s="832">
        <f t="shared" si="124"/>
        <v>0</v>
      </c>
      <c r="BA59" s="830"/>
      <c r="BB59" s="830">
        <f t="shared" si="125"/>
        <v>0</v>
      </c>
      <c r="BC59" s="830"/>
      <c r="BD59" s="830">
        <f t="shared" si="126"/>
        <v>0</v>
      </c>
      <c r="BE59" s="830"/>
      <c r="BF59" s="830">
        <f t="shared" si="127"/>
        <v>0</v>
      </c>
      <c r="BG59" s="830"/>
      <c r="BH59" s="830">
        <f t="shared" si="128"/>
        <v>0</v>
      </c>
      <c r="BI59" s="831"/>
      <c r="BJ59" s="832">
        <f t="shared" si="129"/>
        <v>0</v>
      </c>
      <c r="BK59" s="830"/>
      <c r="BL59" s="830">
        <f t="shared" si="130"/>
        <v>0</v>
      </c>
      <c r="BM59" s="833"/>
      <c r="BN59" s="830" t="str">
        <f t="shared" si="107"/>
        <v>-</v>
      </c>
      <c r="BO59" s="833"/>
      <c r="BQ59" s="318" t="str">
        <f>IF('A4-2管路(初期設定)'!AW59="","-",'A4-2管路(初期設定)'!AW59)</f>
        <v>ダクタイル鋳鉄管(NS形継手等)</v>
      </c>
      <c r="BR59" s="317" t="str">
        <f>IF(BQ59=BR$4,IF('A4-2管路(初期設定)'!AV59="-","-",IF('A4-2管路(初期設定)'!I59="-",'A4-2管路(初期設定)'!AV59,'A4-2管路(初期設定)'!AV59-'A4-2管路(初期設定)'!I59)),"-")</f>
        <v>-</v>
      </c>
      <c r="BS59" s="317" t="str">
        <f>IF(BQ59=BS$4,IF('A4-2管路(初期設定)'!AV59="-","-",IF('A4-2管路(初期設定)'!L59="-",'A4-2管路(初期設定)'!AV59,'A4-2管路(初期設定)'!AV59-'A4-2管路(初期設定)'!L59)),"-")</f>
        <v>-</v>
      </c>
      <c r="BT59" s="317" t="str">
        <f>IF(BQ59=BT$4,IF('A4-2管路(初期設定)'!AV59="-","-",IF('A4-2管路(初期設定)'!O59="-",'A4-2管路(初期設定)'!AV59,'A4-2管路(初期設定)'!AV59-'A4-2管路(初期設定)'!O59)),"-")</f>
        <v>-</v>
      </c>
      <c r="BU59" s="317" t="str">
        <f>IF($BQ59=BU$4,IF('A4-2管路(初期設定)'!$AV59="-","-",IF('A4-2管路(初期設定)'!R59="-",'A4-2管路(初期設定)'!$AV59,'A4-2管路(初期設定)'!$AV59-'A4-2管路(初期設定)'!R59)),"-")</f>
        <v>-</v>
      </c>
      <c r="BV59" s="317" t="str">
        <f>IF($BQ59=BV$4,IF('A4-2管路(初期設定)'!$AV59="-","-",IF('A4-2管路(初期設定)'!W59="-",'A4-2管路(初期設定)'!$AV59,'A4-2管路(初期設定)'!$AV59-SUM('A4-2管路(初期設定)'!S59,'A4-2管路(初期設定)'!T59))),"-")</f>
        <v>-</v>
      </c>
      <c r="BW59" s="317" t="str">
        <f>IF($BQ59=BV$4,IF('A4-2管路(初期設定)'!$AV59="-","-",IF('A4-2管路(初期設定)'!W59="-",'A4-2管路(初期設定)'!$AV59,'A4-2管路(初期設定)'!$AV59-SUM('A4-2管路(初期設定)'!U59,'A4-2管路(初期設定)'!V59))),"-")</f>
        <v>-</v>
      </c>
      <c r="BX59" s="317" t="str">
        <f>IF($BQ59=BX$4,IF('A4-2管路(初期設定)'!$AV59="-","-",IF('A4-2管路(初期設定)'!AF59="-",'A4-2管路(初期設定)'!$AV59,'A4-2管路(初期設定)'!$AV59-'A4-2管路(初期設定)'!AF59)),"-")</f>
        <v>-</v>
      </c>
    </row>
    <row r="60" spans="2:76" ht="13.5" customHeight="1">
      <c r="B60" s="1179"/>
      <c r="C60" s="1070"/>
      <c r="D60" s="1070"/>
      <c r="E60" s="932"/>
      <c r="F60" s="80">
        <v>250</v>
      </c>
      <c r="G60" s="299" t="str">
        <f>IF(AND('A4-1管路(初期設定)'!$F$12="○",'A4-4,5管路(初期設定)'!$BR60="-"),"-",IF(A3管路!G60="-",BR60,IF(BR60="-",A3管路!G60,A3管路!G60+BR60)))</f>
        <v>-</v>
      </c>
      <c r="H60" s="298" t="str">
        <f>IF(IF(A3管路!H60="-","-",IF('A4-2管路(初期設定)'!H60="-",A3管路!H60,A3管路!H60-'A4-2管路(初期設定)'!H60))=0,"-",IF(A3管路!H60="-","-",IF('A4-2管路(初期設定)'!H60="-",A3管路!H60,A3管路!H60-'A4-2管路(初期設定)'!H60)))</f>
        <v>-</v>
      </c>
      <c r="I60" s="300" t="str">
        <f t="shared" si="109"/>
        <v>-</v>
      </c>
      <c r="J60" s="299" t="str">
        <f>IF(AND('A4-1管路(初期設定)'!$H$12="○",'A4-4,5管路(初期設定)'!$BS60="-"),"-",IF(A3管路!J60="-",BS60,IF(BS60="-",A3管路!J60,A3管路!J60+BS60)))</f>
        <v>-</v>
      </c>
      <c r="K60" s="298" t="str">
        <f>IF(IF(A3管路!K60="-","-",IF('A4-2管路(初期設定)'!K60="-",A3管路!K60,A3管路!K60-'A4-2管路(初期設定)'!K60))=0,"-",IF(A3管路!K60="-","-",IF('A4-2管路(初期設定)'!K60="-",A3管路!K60,A3管路!K60-'A4-2管路(初期設定)'!K60)))</f>
        <v>-</v>
      </c>
      <c r="L60" s="300" t="str">
        <f t="shared" si="110"/>
        <v>-</v>
      </c>
      <c r="M60" s="299" t="str">
        <f>IF(AND('A4-1管路(初期設定)'!$J$12="○",'A4-4,5管路(初期設定)'!$BT60="-"),"-",IF(A3管路!M60="-",BT60,IF(BT60="-",A3管路!M60,A3管路!M60+BT60)))</f>
        <v>-</v>
      </c>
      <c r="N60" s="298" t="str">
        <f>IF(IF(A3管路!N60="-","-",IF('A4-2管路(初期設定)'!N60="-",A3管路!N60,A3管路!N60-'A4-2管路(初期設定)'!N60))=0,"-",IF(A3管路!N60="-","-",IF('A4-2管路(初期設定)'!N60="-",A3管路!N60,A3管路!N60-'A4-2管路(初期設定)'!N60)))</f>
        <v>-</v>
      </c>
      <c r="O60" s="300" t="str">
        <f t="shared" si="111"/>
        <v>-</v>
      </c>
      <c r="P60" s="299" t="str">
        <f>IF(AND('A4-1管路(初期設定)'!$L$12="○",'A4-4,5管路(初期設定)'!$BU60="-"),"-",IF(A3管路!P60="-",BU60,IF(BU60="-",A3管路!P60,A3管路!P60+BU60)))</f>
        <v>-</v>
      </c>
      <c r="Q60" s="298" t="str">
        <f>IF(IF(A3管路!Q60="-","-",IF('A4-2管路(初期設定)'!Q60="-",A3管路!Q60,A3管路!Q60-'A4-2管路(初期設定)'!Q60))=0,"-",IF(A3管路!Q60="-","-",IF('A4-2管路(初期設定)'!Q60="-",A3管路!Q60,A3管路!Q60-'A4-2管路(初期設定)'!Q60)))</f>
        <v>-</v>
      </c>
      <c r="R60" s="300" t="str">
        <f t="shared" si="112"/>
        <v>-</v>
      </c>
      <c r="S60" s="299" t="str">
        <f>IF(AND('A4-1管路(初期設定)'!$N$12="○",'A4-4,5管路(初期設定)'!$BV60="-"),"-",IF(A3管路!S60="-",BV60,IF(BV60="-",A3管路!S60,A3管路!S60+BV60+BW60)))</f>
        <v>-</v>
      </c>
      <c r="T60" s="291" t="str">
        <f>IF(IF(A3管路!T60="-","-",IF('A4-2管路(初期設定)'!T60="-",A3管路!T60,A3管路!T60-'A4-2管路(初期設定)'!T60))=0,"-",IF(A3管路!T60="-","-",IF('A4-2管路(初期設定)'!T60="-",A3管路!T60,A3管路!T60-'A4-2管路(初期設定)'!T60)))</f>
        <v>-</v>
      </c>
      <c r="U60" s="291" t="str">
        <f>IF(AND('A4-1管路(初期設定)'!$P$12="○",'A4-4,5管路(初期設定)'!$BW60="-"),"-",IF(A3管路!U60="-",BW60,IF(BW60="-",A3管路!U60,A3管路!U60)))</f>
        <v>-</v>
      </c>
      <c r="V60" s="298" t="str">
        <f>IF(IF(A3管路!V60="-","-",IF('A4-2管路(初期設定)'!V60="-",A3管路!V60,A3管路!V60-'A4-2管路(初期設定)'!V60))=0,"-",IF(A3管路!V60="-","-",IF('A4-2管路(初期設定)'!V60="-",A3管路!V60,A3管路!V60-'A4-2管路(初期設定)'!V60)))</f>
        <v>-</v>
      </c>
      <c r="W60" s="300" t="str">
        <f t="shared" si="113"/>
        <v>-</v>
      </c>
      <c r="X60" s="299" t="str">
        <f>IF(IF(A3管路!X60="-","-",IF('A4-2管路(初期設定)'!X60="-",A3管路!X60,A3管路!X60-'A4-2管路(初期設定)'!X60))=0,"-",IF(A3管路!X60="-","-",IF('A4-2管路(初期設定)'!X60="-",A3管路!X60,A3管路!X60-'A4-2管路(初期設定)'!X60)))</f>
        <v>-</v>
      </c>
      <c r="Y60" s="298" t="str">
        <f>IF(IF(A3管路!Y60="-","-",IF('A4-2管路(初期設定)'!Y60="-",A3管路!Y60,A3管路!Y60-'A4-2管路(初期設定)'!Y60))=0,"-",IF(A3管路!Y60="-","-",IF('A4-2管路(初期設定)'!Y60="-",A3管路!Y60,A3管路!Y60-'A4-2管路(初期設定)'!Y60)))</f>
        <v>-</v>
      </c>
      <c r="Z60" s="300" t="str">
        <f t="shared" si="114"/>
        <v>-</v>
      </c>
      <c r="AA60" s="299" t="str">
        <f>IF(IF(A3管路!AA60="-","-",IF('A4-2管路(初期設定)'!AA60="-",A3管路!AA60,A3管路!AA60-'A4-2管路(初期設定)'!AA60))=0,"-",IF(A3管路!AA60="-","-",IF('A4-2管路(初期設定)'!AA60="-",A3管路!AA60,A3管路!AA60-'A4-2管路(初期設定)'!AA60)))</f>
        <v>-</v>
      </c>
      <c r="AB60" s="298" t="str">
        <f>IF(IF(A3管路!AB60="-","-",IF('A4-2管路(初期設定)'!AB60="-",A3管路!AB60,A3管路!AB60-'A4-2管路(初期設定)'!AB60))=0,"-",IF(A3管路!AB60="-","-",IF('A4-2管路(初期設定)'!AB60="-",A3管路!AB60,A3管路!AB60-'A4-2管路(初期設定)'!AB60)))</f>
        <v>-</v>
      </c>
      <c r="AC60" s="300" t="str">
        <f t="shared" si="115"/>
        <v>-</v>
      </c>
      <c r="AD60" s="299" t="str">
        <f>IF(AND('A4-1管路(初期設定)'!$V$12="○",'A4-4,5管路(初期設定)'!$BX60="-"),"-",IF(A3管路!AD60="-",BX60,IF(BX60="-",A3管路!AD60,A3管路!AD60+BX60)))</f>
        <v>-</v>
      </c>
      <c r="AE60" s="298" t="str">
        <f>IF(IF(A3管路!AE60="-","-",IF('A4-2管路(初期設定)'!AE60="-",A3管路!AE60,A3管路!AE60-'A4-2管路(初期設定)'!AE60))=0,"-",IF(A3管路!AE60="-","-",IF('A4-2管路(初期設定)'!AE60="-",A3管路!AE60,A3管路!AE60-'A4-2管路(初期設定)'!AE60)))</f>
        <v>-</v>
      </c>
      <c r="AF60" s="300" t="str">
        <f t="shared" si="116"/>
        <v>-</v>
      </c>
      <c r="AG60" s="299" t="str">
        <f>IF(IF(A3管路!AG60="-","-",IF('A4-2管路(初期設定)'!AG60="-",A3管路!AG60,A3管路!AG60-'A4-2管路(初期設定)'!AG60))=0,"-",IF(A3管路!AG60="-","-",IF('A4-2管路(初期設定)'!AG60="-",A3管路!AG60,A3管路!AG60-'A4-2管路(初期設定)'!AG60)))</f>
        <v>-</v>
      </c>
      <c r="AH60" s="298" t="str">
        <f>IF(IF(A3管路!AH60="-","-",IF('A4-2管路(初期設定)'!AH60="-",A3管路!AH60,A3管路!AH60-'A4-2管路(初期設定)'!AH60))=0,"-",IF(A3管路!AH60="-","-",IF('A4-2管路(初期設定)'!AH60="-",A3管路!AH60,A3管路!AH60-'A4-2管路(初期設定)'!AH60)))</f>
        <v>-</v>
      </c>
      <c r="AI60" s="300" t="str">
        <f t="shared" si="117"/>
        <v>-</v>
      </c>
      <c r="AJ60" s="299" t="str">
        <f>IF(IF(A3管路!AJ60="-","-",IF('A4-2管路(初期設定)'!AJ60="-",A3管路!AJ60,A3管路!AJ60-'A4-2管路(初期設定)'!AJ60))=0,"-",IF(A3管路!AJ60="-","-",IF('A4-2管路(初期設定)'!AJ60="-",A3管路!AJ60,A3管路!AJ60-'A4-2管路(初期設定)'!AJ60)))</f>
        <v>-</v>
      </c>
      <c r="AK60" s="298" t="str">
        <f>IF(IF(A3管路!AK60="-","-",IF('A4-2管路(初期設定)'!AK60="-",A3管路!AK60,A3管路!AK60-'A4-2管路(初期設定)'!AK60))=0,"-",IF(A3管路!AK60="-","-",IF('A4-2管路(初期設定)'!AK60="-",A3管路!AK60,A3管路!AK60-'A4-2管路(初期設定)'!AK60)))</f>
        <v>-</v>
      </c>
      <c r="AL60" s="300" t="str">
        <f t="shared" si="118"/>
        <v>-</v>
      </c>
      <c r="AM60" s="299" t="str">
        <f>IF(IF(A3管路!AM60="-","-",IF('A4-2管路(初期設定)'!AM60="-",A3管路!AM60,A3管路!AM60-'A4-2管路(初期設定)'!AM60))=0,"-",IF(A3管路!AM60="-","-",IF('A4-2管路(初期設定)'!AM60="-",A3管路!AM60,A3管路!AM60-'A4-2管路(初期設定)'!AM60)))</f>
        <v>-</v>
      </c>
      <c r="AN60" s="298" t="str">
        <f>IF(IF(A3管路!AN60="-","-",IF('A4-2管路(初期設定)'!AN60="-",A3管路!AN60,A3管路!AN60-'A4-2管路(初期設定)'!AN60))=0,"-",IF(A3管路!AN60="-","-",IF('A4-2管路(初期設定)'!AN60="-",A3管路!AN60,A3管路!AN60-'A4-2管路(初期設定)'!AN60)))</f>
        <v>-</v>
      </c>
      <c r="AO60" s="300" t="str">
        <f t="shared" si="119"/>
        <v>-</v>
      </c>
      <c r="AP60" s="299" t="str">
        <f>IF(IF(A3管路!AP60="-","-",IF('A4-2管路(初期設定)'!AP60="-",A3管路!AP60,A3管路!AP60-'A4-2管路(初期設定)'!AP60))=0,"-",IF(A3管路!AP60="-","-",IF('A4-2管路(初期設定)'!AP60="-",A3管路!AP60,A3管路!AP60-'A4-2管路(初期設定)'!AP60)))</f>
        <v>-</v>
      </c>
      <c r="AQ60" s="298" t="str">
        <f>IF(IF(A3管路!AQ60="-","-",IF('A4-2管路(初期設定)'!AQ60="-",A3管路!AQ60,A3管路!AQ60-'A4-2管路(初期設定)'!AQ60))=0,"-",IF(A3管路!AQ60="-","-",IF('A4-2管路(初期設定)'!AQ60="-",A3管路!AQ60,A3管路!AQ60-'A4-2管路(初期設定)'!AQ60)))</f>
        <v>-</v>
      </c>
      <c r="AR60" s="290" t="str">
        <f t="shared" si="120"/>
        <v>-</v>
      </c>
      <c r="AS60" s="299" t="str">
        <f>IF(IF(A3管路!AS60="-","-",IF('A4-2管路(初期設定)'!AS60="-",A3管路!AS60,A3管路!AS60-'A4-2管路(初期設定)'!AS60))=0,"-",IF(A3管路!AS60="-","-",IF('A4-2管路(初期設定)'!AS60="-",A3管路!AS60,A3管路!AS60-'A4-2管路(初期設定)'!AS60)))</f>
        <v>-</v>
      </c>
      <c r="AT60" s="298" t="str">
        <f>IF(IF(A3管路!AT60="-","-",IF('A4-2管路(初期設定)'!AT60="-",A3管路!AT60,A3管路!AT60-'A4-2管路(初期設定)'!AT60))=0,"-",IF(A3管路!AT60="-","-",IF('A4-2管路(初期設定)'!AT60="-",A3管路!AT60,A3管路!AT60-'A4-2管路(初期設定)'!AT60)))</f>
        <v>-</v>
      </c>
      <c r="AU60" s="290" t="str">
        <f t="shared" si="121"/>
        <v>-</v>
      </c>
      <c r="AV60" s="832" t="str">
        <f t="shared" si="122"/>
        <v>-</v>
      </c>
      <c r="AW60" s="830"/>
      <c r="AX60" s="853" t="str">
        <f t="shared" si="123"/>
        <v>-</v>
      </c>
      <c r="AY60" s="830"/>
      <c r="AZ60" s="832">
        <f t="shared" si="124"/>
        <v>0</v>
      </c>
      <c r="BA60" s="830"/>
      <c r="BB60" s="830">
        <f t="shared" si="125"/>
        <v>0</v>
      </c>
      <c r="BC60" s="830"/>
      <c r="BD60" s="830">
        <f t="shared" si="126"/>
        <v>0</v>
      </c>
      <c r="BE60" s="830"/>
      <c r="BF60" s="830">
        <f t="shared" si="127"/>
        <v>0</v>
      </c>
      <c r="BG60" s="830"/>
      <c r="BH60" s="830">
        <f t="shared" si="128"/>
        <v>0</v>
      </c>
      <c r="BI60" s="831"/>
      <c r="BJ60" s="832">
        <f t="shared" si="129"/>
        <v>0</v>
      </c>
      <c r="BK60" s="830"/>
      <c r="BL60" s="830">
        <f t="shared" si="130"/>
        <v>0</v>
      </c>
      <c r="BM60" s="833"/>
      <c r="BN60" s="830" t="str">
        <f t="shared" si="107"/>
        <v>-</v>
      </c>
      <c r="BO60" s="833"/>
      <c r="BQ60" s="318" t="str">
        <f>IF('A4-2管路(初期設定)'!AW60="","-",'A4-2管路(初期設定)'!AW60)</f>
        <v>ダクタイル鋳鉄管(NS形継手等)</v>
      </c>
      <c r="BR60" s="317" t="str">
        <f>IF(BQ60=BR$4,IF('A4-2管路(初期設定)'!AV60="-","-",IF('A4-2管路(初期設定)'!I60="-",'A4-2管路(初期設定)'!AV60,'A4-2管路(初期設定)'!AV60-'A4-2管路(初期設定)'!I60)),"-")</f>
        <v>-</v>
      </c>
      <c r="BS60" s="317" t="str">
        <f>IF(BQ60=BS$4,IF('A4-2管路(初期設定)'!AV60="-","-",IF('A4-2管路(初期設定)'!L60="-",'A4-2管路(初期設定)'!AV60,'A4-2管路(初期設定)'!AV60-'A4-2管路(初期設定)'!L60)),"-")</f>
        <v>-</v>
      </c>
      <c r="BT60" s="317" t="str">
        <f>IF(BQ60=BT$4,IF('A4-2管路(初期設定)'!AV60="-","-",IF('A4-2管路(初期設定)'!O60="-",'A4-2管路(初期設定)'!AV60,'A4-2管路(初期設定)'!AV60-'A4-2管路(初期設定)'!O60)),"-")</f>
        <v>-</v>
      </c>
      <c r="BU60" s="317" t="str">
        <f>IF($BQ60=BU$4,IF('A4-2管路(初期設定)'!$AV60="-","-",IF('A4-2管路(初期設定)'!R60="-",'A4-2管路(初期設定)'!$AV60,'A4-2管路(初期設定)'!$AV60-'A4-2管路(初期設定)'!R60)),"-")</f>
        <v>-</v>
      </c>
      <c r="BV60" s="317" t="str">
        <f>IF($BQ60=BV$4,IF('A4-2管路(初期設定)'!$AV60="-","-",IF('A4-2管路(初期設定)'!W60="-",'A4-2管路(初期設定)'!$AV60,'A4-2管路(初期設定)'!$AV60-SUM('A4-2管路(初期設定)'!S60,'A4-2管路(初期設定)'!T60))),"-")</f>
        <v>-</v>
      </c>
      <c r="BW60" s="317" t="str">
        <f>IF($BQ60=BV$4,IF('A4-2管路(初期設定)'!$AV60="-","-",IF('A4-2管路(初期設定)'!W60="-",'A4-2管路(初期設定)'!$AV60,'A4-2管路(初期設定)'!$AV60-SUM('A4-2管路(初期設定)'!U60,'A4-2管路(初期設定)'!V60))),"-")</f>
        <v>-</v>
      </c>
      <c r="BX60" s="317" t="str">
        <f>IF($BQ60=BX$4,IF('A4-2管路(初期設定)'!$AV60="-","-",IF('A4-2管路(初期設定)'!AF60="-",'A4-2管路(初期設定)'!$AV60,'A4-2管路(初期設定)'!$AV60-'A4-2管路(初期設定)'!AF60)),"-")</f>
        <v>-</v>
      </c>
    </row>
    <row r="61" spans="2:76" ht="13.5" customHeight="1">
      <c r="B61" s="1179"/>
      <c r="C61" s="1070"/>
      <c r="D61" s="1070"/>
      <c r="E61" s="932"/>
      <c r="F61" s="80">
        <v>200</v>
      </c>
      <c r="G61" s="299" t="str">
        <f>IF(AND('A4-1管路(初期設定)'!$F$12="○",'A4-4,5管路(初期設定)'!$BR61="-"),"-",IF(A3管路!G61="-",BR61,IF(BR61="-",A3管路!G61,A3管路!G61+BR61)))</f>
        <v>-</v>
      </c>
      <c r="H61" s="298" t="str">
        <f>IF(IF(A3管路!H61="-","-",IF('A4-2管路(初期設定)'!H61="-",A3管路!H61,A3管路!H61-'A4-2管路(初期設定)'!H61))=0,"-",IF(A3管路!H61="-","-",IF('A4-2管路(初期設定)'!H61="-",A3管路!H61,A3管路!H61-'A4-2管路(初期設定)'!H61)))</f>
        <v>-</v>
      </c>
      <c r="I61" s="300" t="str">
        <f t="shared" si="109"/>
        <v>-</v>
      </c>
      <c r="J61" s="299" t="str">
        <f>IF(AND('A4-1管路(初期設定)'!$H$12="○",'A4-4,5管路(初期設定)'!$BS61="-"),"-",IF(A3管路!J61="-",BS61,IF(BS61="-",A3管路!J61,A3管路!J61+BS61)))</f>
        <v>-</v>
      </c>
      <c r="K61" s="298" t="str">
        <f>IF(IF(A3管路!K61="-","-",IF('A4-2管路(初期設定)'!K61="-",A3管路!K61,A3管路!K61-'A4-2管路(初期設定)'!K61))=0,"-",IF(A3管路!K61="-","-",IF('A4-2管路(初期設定)'!K61="-",A3管路!K61,A3管路!K61-'A4-2管路(初期設定)'!K61)))</f>
        <v>-</v>
      </c>
      <c r="L61" s="300" t="str">
        <f t="shared" si="110"/>
        <v>-</v>
      </c>
      <c r="M61" s="299" t="str">
        <f>IF(AND('A4-1管路(初期設定)'!$J$12="○",'A4-4,5管路(初期設定)'!$BT61="-"),"-",IF(A3管路!M61="-",BT61,IF(BT61="-",A3管路!M61,A3管路!M61+BT61)))</f>
        <v>-</v>
      </c>
      <c r="N61" s="298" t="str">
        <f>IF(IF(A3管路!N61="-","-",IF('A4-2管路(初期設定)'!N61="-",A3管路!N61,A3管路!N61-'A4-2管路(初期設定)'!N61))=0,"-",IF(A3管路!N61="-","-",IF('A4-2管路(初期設定)'!N61="-",A3管路!N61,A3管路!N61-'A4-2管路(初期設定)'!N61)))</f>
        <v>-</v>
      </c>
      <c r="O61" s="300" t="str">
        <f t="shared" si="111"/>
        <v>-</v>
      </c>
      <c r="P61" s="299" t="str">
        <f>IF(AND('A4-1管路(初期設定)'!$L$12="○",'A4-4,5管路(初期設定)'!$BU61="-"),"-",IF(A3管路!P61="-",BU61,IF(BU61="-",A3管路!P61,A3管路!P61+BU61)))</f>
        <v>-</v>
      </c>
      <c r="Q61" s="298" t="str">
        <f>IF(IF(A3管路!Q61="-","-",IF('A4-2管路(初期設定)'!Q61="-",A3管路!Q61,A3管路!Q61-'A4-2管路(初期設定)'!Q61))=0,"-",IF(A3管路!Q61="-","-",IF('A4-2管路(初期設定)'!Q61="-",A3管路!Q61,A3管路!Q61-'A4-2管路(初期設定)'!Q61)))</f>
        <v>-</v>
      </c>
      <c r="R61" s="300" t="str">
        <f t="shared" si="112"/>
        <v>-</v>
      </c>
      <c r="S61" s="299" t="str">
        <f>IF(AND('A4-1管路(初期設定)'!$N$12="○",'A4-4,5管路(初期設定)'!$BV61="-"),"-",IF(A3管路!S61="-",BV61,IF(BV61="-",A3管路!S61,A3管路!S61+BV61+BW61)))</f>
        <v>-</v>
      </c>
      <c r="T61" s="291" t="str">
        <f>IF(IF(A3管路!T61="-","-",IF('A4-2管路(初期設定)'!T61="-",A3管路!T61,A3管路!T61-'A4-2管路(初期設定)'!T61))=0,"-",IF(A3管路!T61="-","-",IF('A4-2管路(初期設定)'!T61="-",A3管路!T61,A3管路!T61-'A4-2管路(初期設定)'!T61)))</f>
        <v>-</v>
      </c>
      <c r="U61" s="291" t="str">
        <f>IF(AND('A4-1管路(初期設定)'!$P$12="○",'A4-4,5管路(初期設定)'!$BW61="-"),"-",IF(A3管路!U61="-",BW61,IF(BW61="-",A3管路!U61,A3管路!U61)))</f>
        <v>-</v>
      </c>
      <c r="V61" s="298" t="str">
        <f>IF(IF(A3管路!V61="-","-",IF('A4-2管路(初期設定)'!V61="-",A3管路!V61,A3管路!V61-'A4-2管路(初期設定)'!V61))=0,"-",IF(A3管路!V61="-","-",IF('A4-2管路(初期設定)'!V61="-",A3管路!V61,A3管路!V61-'A4-2管路(初期設定)'!V61)))</f>
        <v>-</v>
      </c>
      <c r="W61" s="300" t="str">
        <f t="shared" si="113"/>
        <v>-</v>
      </c>
      <c r="X61" s="299" t="str">
        <f>IF(IF(A3管路!X61="-","-",IF('A4-2管路(初期設定)'!X61="-",A3管路!X61,A3管路!X61-'A4-2管路(初期設定)'!X61))=0,"-",IF(A3管路!X61="-","-",IF('A4-2管路(初期設定)'!X61="-",A3管路!X61,A3管路!X61-'A4-2管路(初期設定)'!X61)))</f>
        <v>-</v>
      </c>
      <c r="Y61" s="298" t="str">
        <f>IF(IF(A3管路!Y61="-","-",IF('A4-2管路(初期設定)'!Y61="-",A3管路!Y61,A3管路!Y61-'A4-2管路(初期設定)'!Y61))=0,"-",IF(A3管路!Y61="-","-",IF('A4-2管路(初期設定)'!Y61="-",A3管路!Y61,A3管路!Y61-'A4-2管路(初期設定)'!Y61)))</f>
        <v>-</v>
      </c>
      <c r="Z61" s="300" t="str">
        <f t="shared" si="114"/>
        <v>-</v>
      </c>
      <c r="AA61" s="299" t="str">
        <f>IF(IF(A3管路!AA61="-","-",IF('A4-2管路(初期設定)'!AA61="-",A3管路!AA61,A3管路!AA61-'A4-2管路(初期設定)'!AA61))=0,"-",IF(A3管路!AA61="-","-",IF('A4-2管路(初期設定)'!AA61="-",A3管路!AA61,A3管路!AA61-'A4-2管路(初期設定)'!AA61)))</f>
        <v>-</v>
      </c>
      <c r="AB61" s="298" t="str">
        <f>IF(IF(A3管路!AB61="-","-",IF('A4-2管路(初期設定)'!AB61="-",A3管路!AB61,A3管路!AB61-'A4-2管路(初期設定)'!AB61))=0,"-",IF(A3管路!AB61="-","-",IF('A4-2管路(初期設定)'!AB61="-",A3管路!AB61,A3管路!AB61-'A4-2管路(初期設定)'!AB61)))</f>
        <v>-</v>
      </c>
      <c r="AC61" s="300" t="str">
        <f t="shared" si="115"/>
        <v>-</v>
      </c>
      <c r="AD61" s="299" t="str">
        <f>IF(AND('A4-1管路(初期設定)'!$V$12="○",'A4-4,5管路(初期設定)'!$BX61="-"),"-",IF(A3管路!AD61="-",BX61,IF(BX61="-",A3管路!AD61,A3管路!AD61+BX61)))</f>
        <v>-</v>
      </c>
      <c r="AE61" s="298" t="str">
        <f>IF(IF(A3管路!AE61="-","-",IF('A4-2管路(初期設定)'!AE61="-",A3管路!AE61,A3管路!AE61-'A4-2管路(初期設定)'!AE61))=0,"-",IF(A3管路!AE61="-","-",IF('A4-2管路(初期設定)'!AE61="-",A3管路!AE61,A3管路!AE61-'A4-2管路(初期設定)'!AE61)))</f>
        <v>-</v>
      </c>
      <c r="AF61" s="300" t="str">
        <f t="shared" si="116"/>
        <v>-</v>
      </c>
      <c r="AG61" s="299" t="str">
        <f>IF(IF(A3管路!AG61="-","-",IF('A4-2管路(初期設定)'!AG61="-",A3管路!AG61,A3管路!AG61-'A4-2管路(初期設定)'!AG61))=0,"-",IF(A3管路!AG61="-","-",IF('A4-2管路(初期設定)'!AG61="-",A3管路!AG61,A3管路!AG61-'A4-2管路(初期設定)'!AG61)))</f>
        <v>-</v>
      </c>
      <c r="AH61" s="298" t="str">
        <f>IF(IF(A3管路!AH61="-","-",IF('A4-2管路(初期設定)'!AH61="-",A3管路!AH61,A3管路!AH61-'A4-2管路(初期設定)'!AH61))=0,"-",IF(A3管路!AH61="-","-",IF('A4-2管路(初期設定)'!AH61="-",A3管路!AH61,A3管路!AH61-'A4-2管路(初期設定)'!AH61)))</f>
        <v>-</v>
      </c>
      <c r="AI61" s="300" t="str">
        <f t="shared" si="117"/>
        <v>-</v>
      </c>
      <c r="AJ61" s="299" t="str">
        <f>IF(IF(A3管路!AJ61="-","-",IF('A4-2管路(初期設定)'!AJ61="-",A3管路!AJ61,A3管路!AJ61-'A4-2管路(初期設定)'!AJ61))=0,"-",IF(A3管路!AJ61="-","-",IF('A4-2管路(初期設定)'!AJ61="-",A3管路!AJ61,A3管路!AJ61-'A4-2管路(初期設定)'!AJ61)))</f>
        <v>-</v>
      </c>
      <c r="AK61" s="298" t="str">
        <f>IF(IF(A3管路!AK61="-","-",IF('A4-2管路(初期設定)'!AK61="-",A3管路!AK61,A3管路!AK61-'A4-2管路(初期設定)'!AK61))=0,"-",IF(A3管路!AK61="-","-",IF('A4-2管路(初期設定)'!AK61="-",A3管路!AK61,A3管路!AK61-'A4-2管路(初期設定)'!AK61)))</f>
        <v>-</v>
      </c>
      <c r="AL61" s="300" t="str">
        <f t="shared" si="118"/>
        <v>-</v>
      </c>
      <c r="AM61" s="299" t="str">
        <f>IF(IF(A3管路!AM61="-","-",IF('A4-2管路(初期設定)'!AM61="-",A3管路!AM61,A3管路!AM61-'A4-2管路(初期設定)'!AM61))=0,"-",IF(A3管路!AM61="-","-",IF('A4-2管路(初期設定)'!AM61="-",A3管路!AM61,A3管路!AM61-'A4-2管路(初期設定)'!AM61)))</f>
        <v>-</v>
      </c>
      <c r="AN61" s="298" t="str">
        <f>IF(IF(A3管路!AN61="-","-",IF('A4-2管路(初期設定)'!AN61="-",A3管路!AN61,A3管路!AN61-'A4-2管路(初期設定)'!AN61))=0,"-",IF(A3管路!AN61="-","-",IF('A4-2管路(初期設定)'!AN61="-",A3管路!AN61,A3管路!AN61-'A4-2管路(初期設定)'!AN61)))</f>
        <v>-</v>
      </c>
      <c r="AO61" s="300" t="str">
        <f t="shared" si="119"/>
        <v>-</v>
      </c>
      <c r="AP61" s="299" t="str">
        <f>IF(IF(A3管路!AP61="-","-",IF('A4-2管路(初期設定)'!AP61="-",A3管路!AP61,A3管路!AP61-'A4-2管路(初期設定)'!AP61))=0,"-",IF(A3管路!AP61="-","-",IF('A4-2管路(初期設定)'!AP61="-",A3管路!AP61,A3管路!AP61-'A4-2管路(初期設定)'!AP61)))</f>
        <v>-</v>
      </c>
      <c r="AQ61" s="298" t="str">
        <f>IF(IF(A3管路!AQ61="-","-",IF('A4-2管路(初期設定)'!AQ61="-",A3管路!AQ61,A3管路!AQ61-'A4-2管路(初期設定)'!AQ61))=0,"-",IF(A3管路!AQ61="-","-",IF('A4-2管路(初期設定)'!AQ61="-",A3管路!AQ61,A3管路!AQ61-'A4-2管路(初期設定)'!AQ61)))</f>
        <v>-</v>
      </c>
      <c r="AR61" s="290" t="str">
        <f t="shared" si="120"/>
        <v>-</v>
      </c>
      <c r="AS61" s="299" t="str">
        <f>IF(IF(A3管路!AS61="-","-",IF('A4-2管路(初期設定)'!AS61="-",A3管路!AS61,A3管路!AS61-'A4-2管路(初期設定)'!AS61))=0,"-",IF(A3管路!AS61="-","-",IF('A4-2管路(初期設定)'!AS61="-",A3管路!AS61,A3管路!AS61-'A4-2管路(初期設定)'!AS61)))</f>
        <v>-</v>
      </c>
      <c r="AT61" s="298" t="str">
        <f>IF(IF(A3管路!AT61="-","-",IF('A4-2管路(初期設定)'!AT61="-",A3管路!AT61,A3管路!AT61-'A4-2管路(初期設定)'!AT61))=0,"-",IF(A3管路!AT61="-","-",IF('A4-2管路(初期設定)'!AT61="-",A3管路!AT61,A3管路!AT61-'A4-2管路(初期設定)'!AT61)))</f>
        <v>-</v>
      </c>
      <c r="AU61" s="290" t="str">
        <f t="shared" si="121"/>
        <v>-</v>
      </c>
      <c r="AV61" s="832" t="str">
        <f t="shared" si="122"/>
        <v>-</v>
      </c>
      <c r="AW61" s="830"/>
      <c r="AX61" s="853" t="str">
        <f t="shared" si="123"/>
        <v>-</v>
      </c>
      <c r="AY61" s="830"/>
      <c r="AZ61" s="832">
        <f t="shared" si="124"/>
        <v>0</v>
      </c>
      <c r="BA61" s="830"/>
      <c r="BB61" s="830">
        <f t="shared" si="125"/>
        <v>0</v>
      </c>
      <c r="BC61" s="830"/>
      <c r="BD61" s="830">
        <f t="shared" si="126"/>
        <v>0</v>
      </c>
      <c r="BE61" s="830"/>
      <c r="BF61" s="830">
        <f t="shared" si="127"/>
        <v>0</v>
      </c>
      <c r="BG61" s="830"/>
      <c r="BH61" s="830">
        <f t="shared" si="128"/>
        <v>0</v>
      </c>
      <c r="BI61" s="831"/>
      <c r="BJ61" s="832">
        <f t="shared" si="129"/>
        <v>0</v>
      </c>
      <c r="BK61" s="830"/>
      <c r="BL61" s="830">
        <f t="shared" si="130"/>
        <v>0</v>
      </c>
      <c r="BM61" s="833"/>
      <c r="BN61" s="830" t="str">
        <f t="shared" si="107"/>
        <v>-</v>
      </c>
      <c r="BO61" s="833"/>
      <c r="BQ61" s="318" t="str">
        <f>IF('A4-2管路(初期設定)'!AW61="","-",'A4-2管路(初期設定)'!AW61)</f>
        <v>ダクタイル鋳鉄管(NS形継手等)</v>
      </c>
      <c r="BR61" s="317" t="str">
        <f>IF(BQ61=BR$4,IF('A4-2管路(初期設定)'!AV61="-","-",IF('A4-2管路(初期設定)'!I61="-",'A4-2管路(初期設定)'!AV61,'A4-2管路(初期設定)'!AV61-'A4-2管路(初期設定)'!I61)),"-")</f>
        <v>-</v>
      </c>
      <c r="BS61" s="317" t="str">
        <f>IF(BQ61=BS$4,IF('A4-2管路(初期設定)'!AV61="-","-",IF('A4-2管路(初期設定)'!L61="-",'A4-2管路(初期設定)'!AV61,'A4-2管路(初期設定)'!AV61-'A4-2管路(初期設定)'!L61)),"-")</f>
        <v>-</v>
      </c>
      <c r="BT61" s="317" t="str">
        <f>IF(BQ61=BT$4,IF('A4-2管路(初期設定)'!AV61="-","-",IF('A4-2管路(初期設定)'!O61="-",'A4-2管路(初期設定)'!AV61,'A4-2管路(初期設定)'!AV61-'A4-2管路(初期設定)'!O61)),"-")</f>
        <v>-</v>
      </c>
      <c r="BU61" s="317" t="str">
        <f>IF($BQ61=BU$4,IF('A4-2管路(初期設定)'!$AV61="-","-",IF('A4-2管路(初期設定)'!R61="-",'A4-2管路(初期設定)'!$AV61,'A4-2管路(初期設定)'!$AV61-'A4-2管路(初期設定)'!R61)),"-")</f>
        <v>-</v>
      </c>
      <c r="BV61" s="317" t="str">
        <f>IF($BQ61=BV$4,IF('A4-2管路(初期設定)'!$AV61="-","-",IF('A4-2管路(初期設定)'!W61="-",'A4-2管路(初期設定)'!$AV61,'A4-2管路(初期設定)'!$AV61-SUM('A4-2管路(初期設定)'!S61,'A4-2管路(初期設定)'!T61))),"-")</f>
        <v>-</v>
      </c>
      <c r="BW61" s="317" t="str">
        <f>IF($BQ61=BV$4,IF('A4-2管路(初期設定)'!$AV61="-","-",IF('A4-2管路(初期設定)'!W61="-",'A4-2管路(初期設定)'!$AV61,'A4-2管路(初期設定)'!$AV61-SUM('A4-2管路(初期設定)'!U61,'A4-2管路(初期設定)'!V61))),"-")</f>
        <v>-</v>
      </c>
      <c r="BX61" s="317" t="str">
        <f>IF($BQ61=BX$4,IF('A4-2管路(初期設定)'!$AV61="-","-",IF('A4-2管路(初期設定)'!AF61="-",'A4-2管路(初期設定)'!$AV61,'A4-2管路(初期設定)'!$AV61-'A4-2管路(初期設定)'!AF61)),"-")</f>
        <v>-</v>
      </c>
    </row>
    <row r="62" spans="2:76" ht="13.5" customHeight="1">
      <c r="B62" s="1179"/>
      <c r="C62" s="1070"/>
      <c r="D62" s="1070"/>
      <c r="E62" s="932"/>
      <c r="F62" s="80">
        <v>150</v>
      </c>
      <c r="G62" s="299" t="str">
        <f>IF(AND('A4-1管路(初期設定)'!$F$12="○",'A4-4,5管路(初期設定)'!$BR62="-"),"-",IF(A3管路!G62="-",BR62,IF(BR62="-",A3管路!G62,A3管路!G62+BR62)))</f>
        <v>-</v>
      </c>
      <c r="H62" s="298" t="str">
        <f>IF(IF(A3管路!H62="-","-",IF('A4-2管路(初期設定)'!H62="-",A3管路!H62,A3管路!H62-'A4-2管路(初期設定)'!H62))=0,"-",IF(A3管路!H62="-","-",IF('A4-2管路(初期設定)'!H62="-",A3管路!H62,A3管路!H62-'A4-2管路(初期設定)'!H62)))</f>
        <v>-</v>
      </c>
      <c r="I62" s="300" t="str">
        <f t="shared" si="109"/>
        <v>-</v>
      </c>
      <c r="J62" s="299" t="str">
        <f>IF(AND('A4-1管路(初期設定)'!$H$12="○",'A4-4,5管路(初期設定)'!$BS62="-"),"-",IF(A3管路!J62="-",BS62,IF(BS62="-",A3管路!J62,A3管路!J62+BS62)))</f>
        <v>-</v>
      </c>
      <c r="K62" s="298" t="str">
        <f>IF(IF(A3管路!K62="-","-",IF('A4-2管路(初期設定)'!K62="-",A3管路!K62,A3管路!K62-'A4-2管路(初期設定)'!K62))=0,"-",IF(A3管路!K62="-","-",IF('A4-2管路(初期設定)'!K62="-",A3管路!K62,A3管路!K62-'A4-2管路(初期設定)'!K62)))</f>
        <v>-</v>
      </c>
      <c r="L62" s="300" t="str">
        <f t="shared" si="110"/>
        <v>-</v>
      </c>
      <c r="M62" s="299" t="str">
        <f>IF(AND('A4-1管路(初期設定)'!$J$12="○",'A4-4,5管路(初期設定)'!$BT62="-"),"-",IF(A3管路!M62="-",BT62,IF(BT62="-",A3管路!M62,A3管路!M62+BT62)))</f>
        <v>-</v>
      </c>
      <c r="N62" s="298" t="str">
        <f>IF(IF(A3管路!N62="-","-",IF('A4-2管路(初期設定)'!N62="-",A3管路!N62,A3管路!N62-'A4-2管路(初期設定)'!N62))=0,"-",IF(A3管路!N62="-","-",IF('A4-2管路(初期設定)'!N62="-",A3管路!N62,A3管路!N62-'A4-2管路(初期設定)'!N62)))</f>
        <v>-</v>
      </c>
      <c r="O62" s="300" t="str">
        <f t="shared" si="111"/>
        <v>-</v>
      </c>
      <c r="P62" s="299" t="str">
        <f>IF(AND('A4-1管路(初期設定)'!$L$12="○",'A4-4,5管路(初期設定)'!$BU62="-"),"-",IF(A3管路!P62="-",BU62,IF(BU62="-",A3管路!P62,A3管路!P62+BU62)))</f>
        <v>-</v>
      </c>
      <c r="Q62" s="298" t="str">
        <f>IF(IF(A3管路!Q62="-","-",IF('A4-2管路(初期設定)'!Q62="-",A3管路!Q62,A3管路!Q62-'A4-2管路(初期設定)'!Q62))=0,"-",IF(A3管路!Q62="-","-",IF('A4-2管路(初期設定)'!Q62="-",A3管路!Q62,A3管路!Q62-'A4-2管路(初期設定)'!Q62)))</f>
        <v>-</v>
      </c>
      <c r="R62" s="300" t="str">
        <f t="shared" si="112"/>
        <v>-</v>
      </c>
      <c r="S62" s="299" t="str">
        <f>IF(AND('A4-1管路(初期設定)'!$N$12="○",'A4-4,5管路(初期設定)'!$BV62="-"),"-",IF(A3管路!S62="-",BV62,IF(BV62="-",A3管路!S62,A3管路!S62+BV62+BW62)))</f>
        <v>-</v>
      </c>
      <c r="T62" s="291" t="str">
        <f>IF(IF(A3管路!T62="-","-",IF('A4-2管路(初期設定)'!T62="-",A3管路!T62,A3管路!T62-'A4-2管路(初期設定)'!T62))=0,"-",IF(A3管路!T62="-","-",IF('A4-2管路(初期設定)'!T62="-",A3管路!T62,A3管路!T62-'A4-2管路(初期設定)'!T62)))</f>
        <v>-</v>
      </c>
      <c r="U62" s="291" t="str">
        <f>IF(AND('A4-1管路(初期設定)'!$P$12="○",'A4-4,5管路(初期設定)'!$BW62="-"),"-",IF(A3管路!U62="-",BW62,IF(BW62="-",A3管路!U62,A3管路!U62)))</f>
        <v>-</v>
      </c>
      <c r="V62" s="298" t="str">
        <f>IF(IF(A3管路!V62="-","-",IF('A4-2管路(初期設定)'!V62="-",A3管路!V62,A3管路!V62-'A4-2管路(初期設定)'!V62))=0,"-",IF(A3管路!V62="-","-",IF('A4-2管路(初期設定)'!V62="-",A3管路!V62,A3管路!V62-'A4-2管路(初期設定)'!V62)))</f>
        <v>-</v>
      </c>
      <c r="W62" s="300" t="str">
        <f t="shared" si="113"/>
        <v>-</v>
      </c>
      <c r="X62" s="299" t="str">
        <f>IF(IF(A3管路!X62="-","-",IF('A4-2管路(初期設定)'!X62="-",A3管路!X62,A3管路!X62-'A4-2管路(初期設定)'!X62))=0,"-",IF(A3管路!X62="-","-",IF('A4-2管路(初期設定)'!X62="-",A3管路!X62,A3管路!X62-'A4-2管路(初期設定)'!X62)))</f>
        <v>-</v>
      </c>
      <c r="Y62" s="298" t="str">
        <f>IF(IF(A3管路!Y62="-","-",IF('A4-2管路(初期設定)'!Y62="-",A3管路!Y62,A3管路!Y62-'A4-2管路(初期設定)'!Y62))=0,"-",IF(A3管路!Y62="-","-",IF('A4-2管路(初期設定)'!Y62="-",A3管路!Y62,A3管路!Y62-'A4-2管路(初期設定)'!Y62)))</f>
        <v>-</v>
      </c>
      <c r="Z62" s="300" t="str">
        <f t="shared" si="114"/>
        <v>-</v>
      </c>
      <c r="AA62" s="299" t="str">
        <f>IF(IF(A3管路!AA62="-","-",IF('A4-2管路(初期設定)'!AA62="-",A3管路!AA62,A3管路!AA62-'A4-2管路(初期設定)'!AA62))=0,"-",IF(A3管路!AA62="-","-",IF('A4-2管路(初期設定)'!AA62="-",A3管路!AA62,A3管路!AA62-'A4-2管路(初期設定)'!AA62)))</f>
        <v>-</v>
      </c>
      <c r="AB62" s="298" t="str">
        <f>IF(IF(A3管路!AB62="-","-",IF('A4-2管路(初期設定)'!AB62="-",A3管路!AB62,A3管路!AB62-'A4-2管路(初期設定)'!AB62))=0,"-",IF(A3管路!AB62="-","-",IF('A4-2管路(初期設定)'!AB62="-",A3管路!AB62,A3管路!AB62-'A4-2管路(初期設定)'!AB62)))</f>
        <v>-</v>
      </c>
      <c r="AC62" s="300" t="str">
        <f t="shared" si="115"/>
        <v>-</v>
      </c>
      <c r="AD62" s="299" t="str">
        <f>IF(AND('A4-1管路(初期設定)'!$V$12="○",'A4-4,5管路(初期設定)'!$BX62="-"),"-",IF(A3管路!AD62="-",BX62,IF(BX62="-",A3管路!AD62,A3管路!AD62+BX62)))</f>
        <v>-</v>
      </c>
      <c r="AE62" s="298" t="str">
        <f>IF(IF(A3管路!AE62="-","-",IF('A4-2管路(初期設定)'!AE62="-",A3管路!AE62,A3管路!AE62-'A4-2管路(初期設定)'!AE62))=0,"-",IF(A3管路!AE62="-","-",IF('A4-2管路(初期設定)'!AE62="-",A3管路!AE62,A3管路!AE62-'A4-2管路(初期設定)'!AE62)))</f>
        <v>-</v>
      </c>
      <c r="AF62" s="300" t="str">
        <f t="shared" si="116"/>
        <v>-</v>
      </c>
      <c r="AG62" s="299" t="str">
        <f>IF(IF(A3管路!AG62="-","-",IF('A4-2管路(初期設定)'!AG62="-",A3管路!AG62,A3管路!AG62-'A4-2管路(初期設定)'!AG62))=0,"-",IF(A3管路!AG62="-","-",IF('A4-2管路(初期設定)'!AG62="-",A3管路!AG62,A3管路!AG62-'A4-2管路(初期設定)'!AG62)))</f>
        <v>-</v>
      </c>
      <c r="AH62" s="298" t="str">
        <f>IF(IF(A3管路!AH62="-","-",IF('A4-2管路(初期設定)'!AH62="-",A3管路!AH62,A3管路!AH62-'A4-2管路(初期設定)'!AH62))=0,"-",IF(A3管路!AH62="-","-",IF('A4-2管路(初期設定)'!AH62="-",A3管路!AH62,A3管路!AH62-'A4-2管路(初期設定)'!AH62)))</f>
        <v>-</v>
      </c>
      <c r="AI62" s="300" t="str">
        <f t="shared" si="117"/>
        <v>-</v>
      </c>
      <c r="AJ62" s="299" t="str">
        <f>IF(IF(A3管路!AJ62="-","-",IF('A4-2管路(初期設定)'!AJ62="-",A3管路!AJ62,A3管路!AJ62-'A4-2管路(初期設定)'!AJ62))=0,"-",IF(A3管路!AJ62="-","-",IF('A4-2管路(初期設定)'!AJ62="-",A3管路!AJ62,A3管路!AJ62-'A4-2管路(初期設定)'!AJ62)))</f>
        <v>-</v>
      </c>
      <c r="AK62" s="298" t="str">
        <f>IF(IF(A3管路!AK62="-","-",IF('A4-2管路(初期設定)'!AK62="-",A3管路!AK62,A3管路!AK62-'A4-2管路(初期設定)'!AK62))=0,"-",IF(A3管路!AK62="-","-",IF('A4-2管路(初期設定)'!AK62="-",A3管路!AK62,A3管路!AK62-'A4-2管路(初期設定)'!AK62)))</f>
        <v>-</v>
      </c>
      <c r="AL62" s="300" t="str">
        <f t="shared" si="118"/>
        <v>-</v>
      </c>
      <c r="AM62" s="299" t="str">
        <f>IF(IF(A3管路!AM62="-","-",IF('A4-2管路(初期設定)'!AM62="-",A3管路!AM62,A3管路!AM62-'A4-2管路(初期設定)'!AM62))=0,"-",IF(A3管路!AM62="-","-",IF('A4-2管路(初期設定)'!AM62="-",A3管路!AM62,A3管路!AM62-'A4-2管路(初期設定)'!AM62)))</f>
        <v>-</v>
      </c>
      <c r="AN62" s="298" t="str">
        <f>IF(IF(A3管路!AN62="-","-",IF('A4-2管路(初期設定)'!AN62="-",A3管路!AN62,A3管路!AN62-'A4-2管路(初期設定)'!AN62))=0,"-",IF(A3管路!AN62="-","-",IF('A4-2管路(初期設定)'!AN62="-",A3管路!AN62,A3管路!AN62-'A4-2管路(初期設定)'!AN62)))</f>
        <v>-</v>
      </c>
      <c r="AO62" s="300" t="str">
        <f t="shared" si="119"/>
        <v>-</v>
      </c>
      <c r="AP62" s="299" t="str">
        <f>IF(IF(A3管路!AP62="-","-",IF('A4-2管路(初期設定)'!AP62="-",A3管路!AP62,A3管路!AP62-'A4-2管路(初期設定)'!AP62))=0,"-",IF(A3管路!AP62="-","-",IF('A4-2管路(初期設定)'!AP62="-",A3管路!AP62,A3管路!AP62-'A4-2管路(初期設定)'!AP62)))</f>
        <v>-</v>
      </c>
      <c r="AQ62" s="298" t="str">
        <f>IF(IF(A3管路!AQ62="-","-",IF('A4-2管路(初期設定)'!AQ62="-",A3管路!AQ62,A3管路!AQ62-'A4-2管路(初期設定)'!AQ62))=0,"-",IF(A3管路!AQ62="-","-",IF('A4-2管路(初期設定)'!AQ62="-",A3管路!AQ62,A3管路!AQ62-'A4-2管路(初期設定)'!AQ62)))</f>
        <v>-</v>
      </c>
      <c r="AR62" s="290" t="str">
        <f t="shared" si="120"/>
        <v>-</v>
      </c>
      <c r="AS62" s="299" t="str">
        <f>IF(IF(A3管路!AS62="-","-",IF('A4-2管路(初期設定)'!AS62="-",A3管路!AS62,A3管路!AS62-'A4-2管路(初期設定)'!AS62))=0,"-",IF(A3管路!AS62="-","-",IF('A4-2管路(初期設定)'!AS62="-",A3管路!AS62,A3管路!AS62-'A4-2管路(初期設定)'!AS62)))</f>
        <v>-</v>
      </c>
      <c r="AT62" s="298" t="str">
        <f>IF(IF(A3管路!AT62="-","-",IF('A4-2管路(初期設定)'!AT62="-",A3管路!AT62,A3管路!AT62-'A4-2管路(初期設定)'!AT62))=0,"-",IF(A3管路!AT62="-","-",IF('A4-2管路(初期設定)'!AT62="-",A3管路!AT62,A3管路!AT62-'A4-2管路(初期設定)'!AT62)))</f>
        <v>-</v>
      </c>
      <c r="AU62" s="290" t="str">
        <f t="shared" si="121"/>
        <v>-</v>
      </c>
      <c r="AV62" s="832" t="str">
        <f t="shared" si="122"/>
        <v>-</v>
      </c>
      <c r="AW62" s="830"/>
      <c r="AX62" s="853" t="str">
        <f t="shared" si="123"/>
        <v>-</v>
      </c>
      <c r="AY62" s="830"/>
      <c r="AZ62" s="832">
        <f t="shared" si="124"/>
        <v>0</v>
      </c>
      <c r="BA62" s="830"/>
      <c r="BB62" s="830">
        <f t="shared" si="125"/>
        <v>0</v>
      </c>
      <c r="BC62" s="830"/>
      <c r="BD62" s="830">
        <f t="shared" si="126"/>
        <v>0</v>
      </c>
      <c r="BE62" s="830"/>
      <c r="BF62" s="830">
        <f t="shared" si="127"/>
        <v>0</v>
      </c>
      <c r="BG62" s="830"/>
      <c r="BH62" s="830">
        <f t="shared" si="128"/>
        <v>0</v>
      </c>
      <c r="BI62" s="831"/>
      <c r="BJ62" s="832">
        <f t="shared" si="129"/>
        <v>0</v>
      </c>
      <c r="BK62" s="830"/>
      <c r="BL62" s="830">
        <f t="shared" si="130"/>
        <v>0</v>
      </c>
      <c r="BM62" s="833"/>
      <c r="BN62" s="830" t="str">
        <f t="shared" si="107"/>
        <v>-</v>
      </c>
      <c r="BO62" s="833"/>
      <c r="BQ62" s="318" t="str">
        <f>IF('A4-2管路(初期設定)'!AW62="","-",'A4-2管路(初期設定)'!AW62)</f>
        <v>ダクタイル鋳鉄管(NS形継手等)</v>
      </c>
      <c r="BR62" s="317" t="str">
        <f>IF(BQ62=BR$4,IF('A4-2管路(初期設定)'!AV62="-","-",IF('A4-2管路(初期設定)'!I62="-",'A4-2管路(初期設定)'!AV62,'A4-2管路(初期設定)'!AV62-'A4-2管路(初期設定)'!I62)),"-")</f>
        <v>-</v>
      </c>
      <c r="BS62" s="317" t="str">
        <f>IF(BQ62=BS$4,IF('A4-2管路(初期設定)'!AV62="-","-",IF('A4-2管路(初期設定)'!L62="-",'A4-2管路(初期設定)'!AV62,'A4-2管路(初期設定)'!AV62-'A4-2管路(初期設定)'!L62)),"-")</f>
        <v>-</v>
      </c>
      <c r="BT62" s="317" t="str">
        <f>IF(BQ62=BT$4,IF('A4-2管路(初期設定)'!AV62="-","-",IF('A4-2管路(初期設定)'!O62="-",'A4-2管路(初期設定)'!AV62,'A4-2管路(初期設定)'!AV62-'A4-2管路(初期設定)'!O62)),"-")</f>
        <v>-</v>
      </c>
      <c r="BU62" s="317" t="str">
        <f>IF($BQ62=BU$4,IF('A4-2管路(初期設定)'!$AV62="-","-",IF('A4-2管路(初期設定)'!R62="-",'A4-2管路(初期設定)'!$AV62,'A4-2管路(初期設定)'!$AV62-'A4-2管路(初期設定)'!R62)),"-")</f>
        <v>-</v>
      </c>
      <c r="BV62" s="317" t="str">
        <f>IF($BQ62=BV$4,IF('A4-2管路(初期設定)'!$AV62="-","-",IF('A4-2管路(初期設定)'!W62="-",'A4-2管路(初期設定)'!$AV62,'A4-2管路(初期設定)'!$AV62-SUM('A4-2管路(初期設定)'!S62,'A4-2管路(初期設定)'!T62))),"-")</f>
        <v>-</v>
      </c>
      <c r="BW62" s="317" t="str">
        <f>IF($BQ62=BV$4,IF('A4-2管路(初期設定)'!$AV62="-","-",IF('A4-2管路(初期設定)'!W62="-",'A4-2管路(初期設定)'!$AV62,'A4-2管路(初期設定)'!$AV62-SUM('A4-2管路(初期設定)'!U62,'A4-2管路(初期設定)'!V62))),"-")</f>
        <v>-</v>
      </c>
      <c r="BX62" s="317" t="str">
        <f>IF($BQ62=BX$4,IF('A4-2管路(初期設定)'!$AV62="-","-",IF('A4-2管路(初期設定)'!AF62="-",'A4-2管路(初期設定)'!$AV62,'A4-2管路(初期設定)'!$AV62-'A4-2管路(初期設定)'!AF62)),"-")</f>
        <v>-</v>
      </c>
    </row>
    <row r="63" spans="2:76" ht="13.5" customHeight="1">
      <c r="B63" s="1179"/>
      <c r="C63" s="1070"/>
      <c r="D63" s="1070"/>
      <c r="E63" s="932"/>
      <c r="F63" s="80">
        <v>100</v>
      </c>
      <c r="G63" s="299" t="str">
        <f>IF(AND('A4-1管路(初期設定)'!$F$12="○",'A4-4,5管路(初期設定)'!$BR63="-"),"-",IF(A3管路!G63="-",BR63,IF(BR63="-",A3管路!G63,A3管路!G63+BR63)))</f>
        <v>-</v>
      </c>
      <c r="H63" s="298" t="str">
        <f>IF(IF(A3管路!H63="-","-",IF('A4-2管路(初期設定)'!H63="-",A3管路!H63,A3管路!H63-'A4-2管路(初期設定)'!H63))=0,"-",IF(A3管路!H63="-","-",IF('A4-2管路(初期設定)'!H63="-",A3管路!H63,A3管路!H63-'A4-2管路(初期設定)'!H63)))</f>
        <v>-</v>
      </c>
      <c r="I63" s="300" t="str">
        <f t="shared" si="109"/>
        <v>-</v>
      </c>
      <c r="J63" s="299" t="str">
        <f>IF(AND('A4-1管路(初期設定)'!$H$12="○",'A4-4,5管路(初期設定)'!$BS63="-"),"-",IF(A3管路!J63="-",BS63,IF(BS63="-",A3管路!J63,A3管路!J63+BS63)))</f>
        <v>-</v>
      </c>
      <c r="K63" s="298" t="str">
        <f>IF(IF(A3管路!K63="-","-",IF('A4-2管路(初期設定)'!K63="-",A3管路!K63,A3管路!K63-'A4-2管路(初期設定)'!K63))=0,"-",IF(A3管路!K63="-","-",IF('A4-2管路(初期設定)'!K63="-",A3管路!K63,A3管路!K63-'A4-2管路(初期設定)'!K63)))</f>
        <v>-</v>
      </c>
      <c r="L63" s="300" t="str">
        <f t="shared" si="110"/>
        <v>-</v>
      </c>
      <c r="M63" s="299" t="str">
        <f>IF(AND('A4-1管路(初期設定)'!$J$12="○",'A4-4,5管路(初期設定)'!$BT63="-"),"-",IF(A3管路!M63="-",BT63,IF(BT63="-",A3管路!M63,A3管路!M63+BT63)))</f>
        <v>-</v>
      </c>
      <c r="N63" s="298" t="str">
        <f>IF(IF(A3管路!N63="-","-",IF('A4-2管路(初期設定)'!N63="-",A3管路!N63,A3管路!N63-'A4-2管路(初期設定)'!N63))=0,"-",IF(A3管路!N63="-","-",IF('A4-2管路(初期設定)'!N63="-",A3管路!N63,A3管路!N63-'A4-2管路(初期設定)'!N63)))</f>
        <v>-</v>
      </c>
      <c r="O63" s="300" t="str">
        <f t="shared" si="111"/>
        <v>-</v>
      </c>
      <c r="P63" s="299" t="str">
        <f>IF(AND('A4-1管路(初期設定)'!$L$12="○",'A4-4,5管路(初期設定)'!$BU63="-"),"-",IF(A3管路!P63="-",BU63,IF(BU63="-",A3管路!P63,A3管路!P63+BU63)))</f>
        <v>-</v>
      </c>
      <c r="Q63" s="298" t="str">
        <f>IF(IF(A3管路!Q63="-","-",IF('A4-2管路(初期設定)'!Q63="-",A3管路!Q63,A3管路!Q63-'A4-2管路(初期設定)'!Q63))=0,"-",IF(A3管路!Q63="-","-",IF('A4-2管路(初期設定)'!Q63="-",A3管路!Q63,A3管路!Q63-'A4-2管路(初期設定)'!Q63)))</f>
        <v>-</v>
      </c>
      <c r="R63" s="300" t="str">
        <f t="shared" si="112"/>
        <v>-</v>
      </c>
      <c r="S63" s="299" t="str">
        <f>IF(AND('A4-1管路(初期設定)'!$N$12="○",'A4-4,5管路(初期設定)'!$BV63="-"),"-",IF(A3管路!S63="-",BV63,IF(BV63="-",A3管路!S63,A3管路!S63+BV63+BW63)))</f>
        <v>-</v>
      </c>
      <c r="T63" s="291" t="str">
        <f>IF(IF(A3管路!T63="-","-",IF('A4-2管路(初期設定)'!T63="-",A3管路!T63,A3管路!T63-'A4-2管路(初期設定)'!T63))=0,"-",IF(A3管路!T63="-","-",IF('A4-2管路(初期設定)'!T63="-",A3管路!T63,A3管路!T63-'A4-2管路(初期設定)'!T63)))</f>
        <v>-</v>
      </c>
      <c r="U63" s="291" t="str">
        <f>IF(AND('A4-1管路(初期設定)'!$P$12="○",'A4-4,5管路(初期設定)'!$BW63="-"),"-",IF(A3管路!U63="-",BW63,IF(BW63="-",A3管路!U63,A3管路!U63)))</f>
        <v>-</v>
      </c>
      <c r="V63" s="298" t="str">
        <f>IF(IF(A3管路!V63="-","-",IF('A4-2管路(初期設定)'!V63="-",A3管路!V63,A3管路!V63-'A4-2管路(初期設定)'!V63))=0,"-",IF(A3管路!V63="-","-",IF('A4-2管路(初期設定)'!V63="-",A3管路!V63,A3管路!V63-'A4-2管路(初期設定)'!V63)))</f>
        <v>-</v>
      </c>
      <c r="W63" s="300" t="str">
        <f t="shared" si="113"/>
        <v>-</v>
      </c>
      <c r="X63" s="299" t="str">
        <f>IF(IF(A3管路!X63="-","-",IF('A4-2管路(初期設定)'!X63="-",A3管路!X63,A3管路!X63-'A4-2管路(初期設定)'!X63))=0,"-",IF(A3管路!X63="-","-",IF('A4-2管路(初期設定)'!X63="-",A3管路!X63,A3管路!X63-'A4-2管路(初期設定)'!X63)))</f>
        <v>-</v>
      </c>
      <c r="Y63" s="298" t="str">
        <f>IF(IF(A3管路!Y63="-","-",IF('A4-2管路(初期設定)'!Y63="-",A3管路!Y63,A3管路!Y63-'A4-2管路(初期設定)'!Y63))=0,"-",IF(A3管路!Y63="-","-",IF('A4-2管路(初期設定)'!Y63="-",A3管路!Y63,A3管路!Y63-'A4-2管路(初期設定)'!Y63)))</f>
        <v>-</v>
      </c>
      <c r="Z63" s="300" t="str">
        <f t="shared" si="114"/>
        <v>-</v>
      </c>
      <c r="AA63" s="299" t="str">
        <f>IF(IF(A3管路!AA63="-","-",IF('A4-2管路(初期設定)'!AA63="-",A3管路!AA63,A3管路!AA63-'A4-2管路(初期設定)'!AA63))=0,"-",IF(A3管路!AA63="-","-",IF('A4-2管路(初期設定)'!AA63="-",A3管路!AA63,A3管路!AA63-'A4-2管路(初期設定)'!AA63)))</f>
        <v>-</v>
      </c>
      <c r="AB63" s="298" t="str">
        <f>IF(IF(A3管路!AB63="-","-",IF('A4-2管路(初期設定)'!AB63="-",A3管路!AB63,A3管路!AB63-'A4-2管路(初期設定)'!AB63))=0,"-",IF(A3管路!AB63="-","-",IF('A4-2管路(初期設定)'!AB63="-",A3管路!AB63,A3管路!AB63-'A4-2管路(初期設定)'!AB63)))</f>
        <v>-</v>
      </c>
      <c r="AC63" s="300" t="str">
        <f t="shared" si="115"/>
        <v>-</v>
      </c>
      <c r="AD63" s="299" t="str">
        <f>IF(AND('A4-1管路(初期設定)'!$V$12="○",'A4-4,5管路(初期設定)'!$BX63="-"),"-",IF(A3管路!AD63="-",BX63,IF(BX63="-",A3管路!AD63,A3管路!AD63+BX63)))</f>
        <v>-</v>
      </c>
      <c r="AE63" s="298" t="str">
        <f>IF(IF(A3管路!AE63="-","-",IF('A4-2管路(初期設定)'!AE63="-",A3管路!AE63,A3管路!AE63-'A4-2管路(初期設定)'!AE63))=0,"-",IF(A3管路!AE63="-","-",IF('A4-2管路(初期設定)'!AE63="-",A3管路!AE63,A3管路!AE63-'A4-2管路(初期設定)'!AE63)))</f>
        <v>-</v>
      </c>
      <c r="AF63" s="300" t="str">
        <f t="shared" si="116"/>
        <v>-</v>
      </c>
      <c r="AG63" s="299" t="str">
        <f>IF(IF(A3管路!AG63="-","-",IF('A4-2管路(初期設定)'!AG63="-",A3管路!AG63,A3管路!AG63-'A4-2管路(初期設定)'!AG63))=0,"-",IF(A3管路!AG63="-","-",IF('A4-2管路(初期設定)'!AG63="-",A3管路!AG63,A3管路!AG63-'A4-2管路(初期設定)'!AG63)))</f>
        <v>-</v>
      </c>
      <c r="AH63" s="298" t="str">
        <f>IF(IF(A3管路!AH63="-","-",IF('A4-2管路(初期設定)'!AH63="-",A3管路!AH63,A3管路!AH63-'A4-2管路(初期設定)'!AH63))=0,"-",IF(A3管路!AH63="-","-",IF('A4-2管路(初期設定)'!AH63="-",A3管路!AH63,A3管路!AH63-'A4-2管路(初期設定)'!AH63)))</f>
        <v>-</v>
      </c>
      <c r="AI63" s="300" t="str">
        <f t="shared" si="117"/>
        <v>-</v>
      </c>
      <c r="AJ63" s="299" t="str">
        <f>IF(IF(A3管路!AJ63="-","-",IF('A4-2管路(初期設定)'!AJ63="-",A3管路!AJ63,A3管路!AJ63-'A4-2管路(初期設定)'!AJ63))=0,"-",IF(A3管路!AJ63="-","-",IF('A4-2管路(初期設定)'!AJ63="-",A3管路!AJ63,A3管路!AJ63-'A4-2管路(初期設定)'!AJ63)))</f>
        <v>-</v>
      </c>
      <c r="AK63" s="298" t="str">
        <f>IF(IF(A3管路!AK63="-","-",IF('A4-2管路(初期設定)'!AK63="-",A3管路!AK63,A3管路!AK63-'A4-2管路(初期設定)'!AK63))=0,"-",IF(A3管路!AK63="-","-",IF('A4-2管路(初期設定)'!AK63="-",A3管路!AK63,A3管路!AK63-'A4-2管路(初期設定)'!AK63)))</f>
        <v>-</v>
      </c>
      <c r="AL63" s="300" t="str">
        <f t="shared" si="118"/>
        <v>-</v>
      </c>
      <c r="AM63" s="299" t="str">
        <f>IF(IF(A3管路!AM63="-","-",IF('A4-2管路(初期設定)'!AM63="-",A3管路!AM63,A3管路!AM63-'A4-2管路(初期設定)'!AM63))=0,"-",IF(A3管路!AM63="-","-",IF('A4-2管路(初期設定)'!AM63="-",A3管路!AM63,A3管路!AM63-'A4-2管路(初期設定)'!AM63)))</f>
        <v>-</v>
      </c>
      <c r="AN63" s="298" t="str">
        <f>IF(IF(A3管路!AN63="-","-",IF('A4-2管路(初期設定)'!AN63="-",A3管路!AN63,A3管路!AN63-'A4-2管路(初期設定)'!AN63))=0,"-",IF(A3管路!AN63="-","-",IF('A4-2管路(初期設定)'!AN63="-",A3管路!AN63,A3管路!AN63-'A4-2管路(初期設定)'!AN63)))</f>
        <v>-</v>
      </c>
      <c r="AO63" s="300" t="str">
        <f t="shared" si="119"/>
        <v>-</v>
      </c>
      <c r="AP63" s="299" t="str">
        <f>IF(IF(A3管路!AP63="-","-",IF('A4-2管路(初期設定)'!AP63="-",A3管路!AP63,A3管路!AP63-'A4-2管路(初期設定)'!AP63))=0,"-",IF(A3管路!AP63="-","-",IF('A4-2管路(初期設定)'!AP63="-",A3管路!AP63,A3管路!AP63-'A4-2管路(初期設定)'!AP63)))</f>
        <v>-</v>
      </c>
      <c r="AQ63" s="298" t="str">
        <f>IF(IF(A3管路!AQ63="-","-",IF('A4-2管路(初期設定)'!AQ63="-",A3管路!AQ63,A3管路!AQ63-'A4-2管路(初期設定)'!AQ63))=0,"-",IF(A3管路!AQ63="-","-",IF('A4-2管路(初期設定)'!AQ63="-",A3管路!AQ63,A3管路!AQ63-'A4-2管路(初期設定)'!AQ63)))</f>
        <v>-</v>
      </c>
      <c r="AR63" s="290" t="str">
        <f t="shared" si="120"/>
        <v>-</v>
      </c>
      <c r="AS63" s="299" t="str">
        <f>IF(IF(A3管路!AS63="-","-",IF('A4-2管路(初期設定)'!AS63="-",A3管路!AS63,A3管路!AS63-'A4-2管路(初期設定)'!AS63))=0,"-",IF(A3管路!AS63="-","-",IF('A4-2管路(初期設定)'!AS63="-",A3管路!AS63,A3管路!AS63-'A4-2管路(初期設定)'!AS63)))</f>
        <v>-</v>
      </c>
      <c r="AT63" s="298" t="str">
        <f>IF(IF(A3管路!AT63="-","-",IF('A4-2管路(初期設定)'!AT63="-",A3管路!AT63,A3管路!AT63-'A4-2管路(初期設定)'!AT63))=0,"-",IF(A3管路!AT63="-","-",IF('A4-2管路(初期設定)'!AT63="-",A3管路!AT63,A3管路!AT63-'A4-2管路(初期設定)'!AT63)))</f>
        <v>-</v>
      </c>
      <c r="AU63" s="290" t="str">
        <f t="shared" si="121"/>
        <v>-</v>
      </c>
      <c r="AV63" s="832" t="str">
        <f t="shared" si="122"/>
        <v>-</v>
      </c>
      <c r="AW63" s="830"/>
      <c r="AX63" s="853" t="str">
        <f t="shared" si="123"/>
        <v>-</v>
      </c>
      <c r="AY63" s="830"/>
      <c r="AZ63" s="832">
        <f t="shared" si="124"/>
        <v>0</v>
      </c>
      <c r="BA63" s="830"/>
      <c r="BB63" s="830">
        <f t="shared" si="125"/>
        <v>0</v>
      </c>
      <c r="BC63" s="830"/>
      <c r="BD63" s="830">
        <f t="shared" si="126"/>
        <v>0</v>
      </c>
      <c r="BE63" s="830"/>
      <c r="BF63" s="830">
        <f t="shared" si="127"/>
        <v>0</v>
      </c>
      <c r="BG63" s="830"/>
      <c r="BH63" s="830">
        <f t="shared" si="128"/>
        <v>0</v>
      </c>
      <c r="BI63" s="831"/>
      <c r="BJ63" s="832">
        <f t="shared" si="129"/>
        <v>0</v>
      </c>
      <c r="BK63" s="830"/>
      <c r="BL63" s="830">
        <f t="shared" si="130"/>
        <v>0</v>
      </c>
      <c r="BM63" s="833"/>
      <c r="BN63" s="830" t="str">
        <f t="shared" si="107"/>
        <v>-</v>
      </c>
      <c r="BO63" s="833"/>
      <c r="BQ63" s="318" t="str">
        <f>IF('A4-2管路(初期設定)'!AW63="","-",'A4-2管路(初期設定)'!AW63)</f>
        <v>ダクタイル鋳鉄管(NS形継手等)</v>
      </c>
      <c r="BR63" s="317" t="str">
        <f>IF(BQ63=BR$4,IF('A4-2管路(初期設定)'!AV63="-","-",IF('A4-2管路(初期設定)'!I63="-",'A4-2管路(初期設定)'!AV63,'A4-2管路(初期設定)'!AV63-'A4-2管路(初期設定)'!I63)),"-")</f>
        <v>-</v>
      </c>
      <c r="BS63" s="317" t="str">
        <f>IF(BQ63=BS$4,IF('A4-2管路(初期設定)'!AV63="-","-",IF('A4-2管路(初期設定)'!L63="-",'A4-2管路(初期設定)'!AV63,'A4-2管路(初期設定)'!AV63-'A4-2管路(初期設定)'!L63)),"-")</f>
        <v>-</v>
      </c>
      <c r="BT63" s="317" t="str">
        <f>IF(BQ63=BT$4,IF('A4-2管路(初期設定)'!AV63="-","-",IF('A4-2管路(初期設定)'!O63="-",'A4-2管路(初期設定)'!AV63,'A4-2管路(初期設定)'!AV63-'A4-2管路(初期設定)'!O63)),"-")</f>
        <v>-</v>
      </c>
      <c r="BU63" s="317" t="str">
        <f>IF($BQ63=BU$4,IF('A4-2管路(初期設定)'!$AV63="-","-",IF('A4-2管路(初期設定)'!R63="-",'A4-2管路(初期設定)'!$AV63,'A4-2管路(初期設定)'!$AV63-'A4-2管路(初期設定)'!R63)),"-")</f>
        <v>-</v>
      </c>
      <c r="BV63" s="317" t="str">
        <f>IF($BQ63=BV$4,IF('A4-2管路(初期設定)'!$AV63="-","-",IF('A4-2管路(初期設定)'!W63="-",'A4-2管路(初期設定)'!$AV63,'A4-2管路(初期設定)'!$AV63-SUM('A4-2管路(初期設定)'!S63,'A4-2管路(初期設定)'!T63))),"-")</f>
        <v>-</v>
      </c>
      <c r="BW63" s="317" t="str">
        <f>IF($BQ63=BV$4,IF('A4-2管路(初期設定)'!$AV63="-","-",IF('A4-2管路(初期設定)'!W63="-",'A4-2管路(初期設定)'!$AV63,'A4-2管路(初期設定)'!$AV63-SUM('A4-2管路(初期設定)'!U63,'A4-2管路(初期設定)'!V63))),"-")</f>
        <v>-</v>
      </c>
      <c r="BX63" s="317" t="str">
        <f>IF($BQ63=BX$4,IF('A4-2管路(初期設定)'!$AV63="-","-",IF('A4-2管路(初期設定)'!AF63="-",'A4-2管路(初期設定)'!$AV63,'A4-2管路(初期設定)'!$AV63-'A4-2管路(初期設定)'!AF63)),"-")</f>
        <v>-</v>
      </c>
    </row>
    <row r="64" spans="2:76" ht="13.5" customHeight="1">
      <c r="B64" s="1179"/>
      <c r="C64" s="1070"/>
      <c r="D64" s="1070"/>
      <c r="E64" s="932"/>
      <c r="F64" s="309" t="s">
        <v>70</v>
      </c>
      <c r="G64" s="299" t="str">
        <f>IF(AND('A4-1管路(初期設定)'!$F$12="○",'A4-4,5管路(初期設定)'!$BR64="-"),"-",IF(A3管路!G64="-",BR64,IF(BR64="-",A3管路!G64,A3管路!G64+BR64)))</f>
        <v>-</v>
      </c>
      <c r="H64" s="298" t="str">
        <f>IF(IF(A3管路!H64="-","-",IF('A4-2管路(初期設定)'!H64="-",A3管路!H64,A3管路!H64-'A4-2管路(初期設定)'!H64))=0,"-",IF(A3管路!H64="-","-",IF('A4-2管路(初期設定)'!H64="-",A3管路!H64,A3管路!H64-'A4-2管路(初期設定)'!H64)))</f>
        <v>-</v>
      </c>
      <c r="I64" s="300" t="str">
        <f t="shared" si="109"/>
        <v>-</v>
      </c>
      <c r="J64" s="299" t="str">
        <f>IF(AND('A4-1管路(初期設定)'!$H$12="○",'A4-4,5管路(初期設定)'!$BS64="-"),"-",IF(A3管路!J64="-",BS64,IF(BS64="-",A3管路!J64,A3管路!J64+BS64)))</f>
        <v>-</v>
      </c>
      <c r="K64" s="298" t="str">
        <f>IF(IF(A3管路!K64="-","-",IF('A4-2管路(初期設定)'!K64="-",A3管路!K64,A3管路!K64-'A4-2管路(初期設定)'!K64))=0,"-",IF(A3管路!K64="-","-",IF('A4-2管路(初期設定)'!K64="-",A3管路!K64,A3管路!K64-'A4-2管路(初期設定)'!K64)))</f>
        <v>-</v>
      </c>
      <c r="L64" s="300" t="str">
        <f t="shared" si="110"/>
        <v>-</v>
      </c>
      <c r="M64" s="299" t="str">
        <f>IF(AND('A4-1管路(初期設定)'!$J$12="○",'A4-4,5管路(初期設定)'!$BT64="-"),"-",IF(A3管路!M64="-",BT64,IF(BT64="-",A3管路!M64,A3管路!M64+BT64)))</f>
        <v>-</v>
      </c>
      <c r="N64" s="298" t="str">
        <f>IF(IF(A3管路!N64="-","-",IF('A4-2管路(初期設定)'!N64="-",A3管路!N64,A3管路!N64-'A4-2管路(初期設定)'!N64))=0,"-",IF(A3管路!N64="-","-",IF('A4-2管路(初期設定)'!N64="-",A3管路!N64,A3管路!N64-'A4-2管路(初期設定)'!N64)))</f>
        <v>-</v>
      </c>
      <c r="O64" s="300" t="str">
        <f t="shared" si="111"/>
        <v>-</v>
      </c>
      <c r="P64" s="299" t="str">
        <f>IF(AND('A4-1管路(初期設定)'!$L$12="○",'A4-4,5管路(初期設定)'!$BU64="-"),"-",IF(A3管路!P64="-",BU64,IF(BU64="-",A3管路!P64,A3管路!P64+BU64)))</f>
        <v>-</v>
      </c>
      <c r="Q64" s="298" t="str">
        <f>IF(IF(A3管路!Q64="-","-",IF('A4-2管路(初期設定)'!Q64="-",A3管路!Q64,A3管路!Q64-'A4-2管路(初期設定)'!Q64))=0,"-",IF(A3管路!Q64="-","-",IF('A4-2管路(初期設定)'!Q64="-",A3管路!Q64,A3管路!Q64-'A4-2管路(初期設定)'!Q64)))</f>
        <v>-</v>
      </c>
      <c r="R64" s="300" t="str">
        <f t="shared" si="112"/>
        <v>-</v>
      </c>
      <c r="S64" s="299" t="str">
        <f>IF(AND('A4-1管路(初期設定)'!$N$12="○",'A4-4,5管路(初期設定)'!$BV64="-"),"-",IF(A3管路!S64="-",BV64,IF(BV64="-",A3管路!S64,A3管路!S64+BV64+BW64)))</f>
        <v>-</v>
      </c>
      <c r="T64" s="291" t="str">
        <f>IF(IF(A3管路!T64="-","-",IF('A4-2管路(初期設定)'!T64="-",A3管路!T64,A3管路!T64-'A4-2管路(初期設定)'!T64))=0,"-",IF(A3管路!T64="-","-",IF('A4-2管路(初期設定)'!T64="-",A3管路!T64,A3管路!T64-'A4-2管路(初期設定)'!T64)))</f>
        <v>-</v>
      </c>
      <c r="U64" s="291" t="str">
        <f>IF(AND('A4-1管路(初期設定)'!$P$12="○",'A4-4,5管路(初期設定)'!$BW64="-"),"-",IF(A3管路!U64="-",BW64,IF(BW64="-",A3管路!U64,A3管路!U64)))</f>
        <v>-</v>
      </c>
      <c r="V64" s="298" t="str">
        <f>IF(IF(A3管路!V64="-","-",IF('A4-2管路(初期設定)'!V64="-",A3管路!V64,A3管路!V64-'A4-2管路(初期設定)'!V64))=0,"-",IF(A3管路!V64="-","-",IF('A4-2管路(初期設定)'!V64="-",A3管路!V64,A3管路!V64-'A4-2管路(初期設定)'!V64)))</f>
        <v>-</v>
      </c>
      <c r="W64" s="300" t="str">
        <f t="shared" si="113"/>
        <v>-</v>
      </c>
      <c r="X64" s="299" t="str">
        <f>IF(IF(A3管路!X64="-","-",IF('A4-2管路(初期設定)'!X64="-",A3管路!X64,A3管路!X64-'A4-2管路(初期設定)'!X64))=0,"-",IF(A3管路!X64="-","-",IF('A4-2管路(初期設定)'!X64="-",A3管路!X64,A3管路!X64-'A4-2管路(初期設定)'!X64)))</f>
        <v>-</v>
      </c>
      <c r="Y64" s="298" t="str">
        <f>IF(IF(A3管路!Y64="-","-",IF('A4-2管路(初期設定)'!Y64="-",A3管路!Y64,A3管路!Y64-'A4-2管路(初期設定)'!Y64))=0,"-",IF(A3管路!Y64="-","-",IF('A4-2管路(初期設定)'!Y64="-",A3管路!Y64,A3管路!Y64-'A4-2管路(初期設定)'!Y64)))</f>
        <v>-</v>
      </c>
      <c r="Z64" s="300" t="str">
        <f t="shared" si="114"/>
        <v>-</v>
      </c>
      <c r="AA64" s="299" t="str">
        <f>IF(IF(A3管路!AA64="-","-",IF('A4-2管路(初期設定)'!AA64="-",A3管路!AA64,A3管路!AA64-'A4-2管路(初期設定)'!AA64))=0,"-",IF(A3管路!AA64="-","-",IF('A4-2管路(初期設定)'!AA64="-",A3管路!AA64,A3管路!AA64-'A4-2管路(初期設定)'!AA64)))</f>
        <v>-</v>
      </c>
      <c r="AB64" s="298" t="str">
        <f>IF(IF(A3管路!AB64="-","-",IF('A4-2管路(初期設定)'!AB64="-",A3管路!AB64,A3管路!AB64-'A4-2管路(初期設定)'!AB64))=0,"-",IF(A3管路!AB64="-","-",IF('A4-2管路(初期設定)'!AB64="-",A3管路!AB64,A3管路!AB64-'A4-2管路(初期設定)'!AB64)))</f>
        <v>-</v>
      </c>
      <c r="AC64" s="300" t="str">
        <f t="shared" si="115"/>
        <v>-</v>
      </c>
      <c r="AD64" s="299" t="str">
        <f>IF(AND('A4-1管路(初期設定)'!$V$12="○",'A4-4,5管路(初期設定)'!$BX64="-"),"-",IF(A3管路!AD64="-",BX64,IF(BX64="-",A3管路!AD64,A3管路!AD64+BX64)))</f>
        <v>-</v>
      </c>
      <c r="AE64" s="298" t="str">
        <f>IF(IF(A3管路!AE64="-","-",IF('A4-2管路(初期設定)'!AE64="-",A3管路!AE64,A3管路!AE64-'A4-2管路(初期設定)'!AE64))=0,"-",IF(A3管路!AE64="-","-",IF('A4-2管路(初期設定)'!AE64="-",A3管路!AE64,A3管路!AE64-'A4-2管路(初期設定)'!AE64)))</f>
        <v>-</v>
      </c>
      <c r="AF64" s="300" t="str">
        <f t="shared" si="116"/>
        <v>-</v>
      </c>
      <c r="AG64" s="299" t="str">
        <f>IF(IF(A3管路!AG64="-","-",IF('A4-2管路(初期設定)'!AG64="-",A3管路!AG64,A3管路!AG64-'A4-2管路(初期設定)'!AG64))=0,"-",IF(A3管路!AG64="-","-",IF('A4-2管路(初期設定)'!AG64="-",A3管路!AG64,A3管路!AG64-'A4-2管路(初期設定)'!AG64)))</f>
        <v>-</v>
      </c>
      <c r="AH64" s="298" t="str">
        <f>IF(IF(A3管路!AH64="-","-",IF('A4-2管路(初期設定)'!AH64="-",A3管路!AH64,A3管路!AH64-'A4-2管路(初期設定)'!AH64))=0,"-",IF(A3管路!AH64="-","-",IF('A4-2管路(初期設定)'!AH64="-",A3管路!AH64,A3管路!AH64-'A4-2管路(初期設定)'!AH64)))</f>
        <v>-</v>
      </c>
      <c r="AI64" s="300" t="str">
        <f t="shared" si="117"/>
        <v>-</v>
      </c>
      <c r="AJ64" s="299" t="str">
        <f>IF(IF(A3管路!AJ64="-","-",IF('A4-2管路(初期設定)'!AJ64="-",A3管路!AJ64,A3管路!AJ64-'A4-2管路(初期設定)'!AJ64))=0,"-",IF(A3管路!AJ64="-","-",IF('A4-2管路(初期設定)'!AJ64="-",A3管路!AJ64,A3管路!AJ64-'A4-2管路(初期設定)'!AJ64)))</f>
        <v>-</v>
      </c>
      <c r="AK64" s="298" t="str">
        <f>IF(IF(A3管路!AK64="-","-",IF('A4-2管路(初期設定)'!AK64="-",A3管路!AK64,A3管路!AK64-'A4-2管路(初期設定)'!AK64))=0,"-",IF(A3管路!AK64="-","-",IF('A4-2管路(初期設定)'!AK64="-",A3管路!AK64,A3管路!AK64-'A4-2管路(初期設定)'!AK64)))</f>
        <v>-</v>
      </c>
      <c r="AL64" s="300" t="str">
        <f t="shared" si="118"/>
        <v>-</v>
      </c>
      <c r="AM64" s="299" t="str">
        <f>IF(IF(A3管路!AM64="-","-",IF('A4-2管路(初期設定)'!AM64="-",A3管路!AM64,A3管路!AM64-'A4-2管路(初期設定)'!AM64))=0,"-",IF(A3管路!AM64="-","-",IF('A4-2管路(初期設定)'!AM64="-",A3管路!AM64,A3管路!AM64-'A4-2管路(初期設定)'!AM64)))</f>
        <v>-</v>
      </c>
      <c r="AN64" s="298" t="str">
        <f>IF(IF(A3管路!AN64="-","-",IF('A4-2管路(初期設定)'!AN64="-",A3管路!AN64,A3管路!AN64-'A4-2管路(初期設定)'!AN64))=0,"-",IF(A3管路!AN64="-","-",IF('A4-2管路(初期設定)'!AN64="-",A3管路!AN64,A3管路!AN64-'A4-2管路(初期設定)'!AN64)))</f>
        <v>-</v>
      </c>
      <c r="AO64" s="300" t="str">
        <f t="shared" si="119"/>
        <v>-</v>
      </c>
      <c r="AP64" s="299" t="str">
        <f>IF(IF(A3管路!AP64="-","-",IF('A4-2管路(初期設定)'!AP64="-",A3管路!AP64,A3管路!AP64-'A4-2管路(初期設定)'!AP64))=0,"-",IF(A3管路!AP64="-","-",IF('A4-2管路(初期設定)'!AP64="-",A3管路!AP64,A3管路!AP64-'A4-2管路(初期設定)'!AP64)))</f>
        <v>-</v>
      </c>
      <c r="AQ64" s="298" t="str">
        <f>IF(IF(A3管路!AQ64="-","-",IF('A4-2管路(初期設定)'!AQ64="-",A3管路!AQ64,A3管路!AQ64-'A4-2管路(初期設定)'!AQ64))=0,"-",IF(A3管路!AQ64="-","-",IF('A4-2管路(初期設定)'!AQ64="-",A3管路!AQ64,A3管路!AQ64-'A4-2管路(初期設定)'!AQ64)))</f>
        <v>-</v>
      </c>
      <c r="AR64" s="290" t="str">
        <f t="shared" si="120"/>
        <v>-</v>
      </c>
      <c r="AS64" s="299" t="str">
        <f>IF(IF(A3管路!AS64="-","-",IF('A4-2管路(初期設定)'!AS64="-",A3管路!AS64,A3管路!AS64-'A4-2管路(初期設定)'!AS64))=0,"-",IF(A3管路!AS64="-","-",IF('A4-2管路(初期設定)'!AS64="-",A3管路!AS64,A3管路!AS64-'A4-2管路(初期設定)'!AS64)))</f>
        <v>-</v>
      </c>
      <c r="AT64" s="298" t="str">
        <f>IF(IF(A3管路!AT64="-","-",IF('A4-2管路(初期設定)'!AT64="-",A3管路!AT64,A3管路!AT64-'A4-2管路(初期設定)'!AT64))=0,"-",IF(A3管路!AT64="-","-",IF('A4-2管路(初期設定)'!AT64="-",A3管路!AT64,A3管路!AT64-'A4-2管路(初期設定)'!AT64)))</f>
        <v>-</v>
      </c>
      <c r="AU64" s="290" t="str">
        <f t="shared" si="121"/>
        <v>-</v>
      </c>
      <c r="AV64" s="832" t="str">
        <f t="shared" si="122"/>
        <v>-</v>
      </c>
      <c r="AW64" s="830"/>
      <c r="AX64" s="853" t="str">
        <f t="shared" si="123"/>
        <v>-</v>
      </c>
      <c r="AY64" s="830"/>
      <c r="AZ64" s="832">
        <f t="shared" si="124"/>
        <v>0</v>
      </c>
      <c r="BA64" s="830"/>
      <c r="BB64" s="830">
        <f t="shared" si="125"/>
        <v>0</v>
      </c>
      <c r="BC64" s="830"/>
      <c r="BD64" s="830">
        <f t="shared" si="126"/>
        <v>0</v>
      </c>
      <c r="BE64" s="830"/>
      <c r="BF64" s="830">
        <f t="shared" si="127"/>
        <v>0</v>
      </c>
      <c r="BG64" s="830"/>
      <c r="BH64" s="830">
        <f t="shared" si="128"/>
        <v>0</v>
      </c>
      <c r="BI64" s="831"/>
      <c r="BJ64" s="832">
        <f t="shared" si="129"/>
        <v>0</v>
      </c>
      <c r="BK64" s="830"/>
      <c r="BL64" s="830">
        <f t="shared" si="130"/>
        <v>0</v>
      </c>
      <c r="BM64" s="833"/>
      <c r="BN64" s="830" t="str">
        <f t="shared" si="107"/>
        <v>-</v>
      </c>
      <c r="BO64" s="833"/>
      <c r="BQ64" s="318" t="str">
        <f>IF('A4-2管路(初期設定)'!AW64="","-",'A4-2管路(初期設定)'!AW64)</f>
        <v>配水用ポリエチレン管(融着継手)</v>
      </c>
      <c r="BR64" s="317" t="str">
        <f>IF(BQ64=BR$4,IF('A4-2管路(初期設定)'!AV64="-","-",IF('A4-2管路(初期設定)'!I64="-",'A4-2管路(初期設定)'!AV64,'A4-2管路(初期設定)'!AV64-'A4-2管路(初期設定)'!I64)),"-")</f>
        <v>-</v>
      </c>
      <c r="BS64" s="317" t="str">
        <f>IF(BQ64=BS$4,IF('A4-2管路(初期設定)'!AV64="-","-",IF('A4-2管路(初期設定)'!L64="-",'A4-2管路(初期設定)'!AV64,'A4-2管路(初期設定)'!AV64-'A4-2管路(初期設定)'!L64)),"-")</f>
        <v>-</v>
      </c>
      <c r="BT64" s="317" t="str">
        <f>IF(BQ64=BT$4,IF('A4-2管路(初期設定)'!AV64="-","-",IF('A4-2管路(初期設定)'!O64="-",'A4-2管路(初期設定)'!AV64,'A4-2管路(初期設定)'!AV64-'A4-2管路(初期設定)'!O64)),"-")</f>
        <v>-</v>
      </c>
      <c r="BU64" s="317" t="str">
        <f>IF($BQ64=BU$4,IF('A4-2管路(初期設定)'!$AV64="-","-",IF('A4-2管路(初期設定)'!R64="-",'A4-2管路(初期設定)'!$AV64,'A4-2管路(初期設定)'!$AV64-'A4-2管路(初期設定)'!R64)),"-")</f>
        <v>-</v>
      </c>
      <c r="BV64" s="317" t="str">
        <f>IF($BQ64=BV$4,IF('A4-2管路(初期設定)'!$AV64="-","-",IF('A4-2管路(初期設定)'!W64="-",'A4-2管路(初期設定)'!$AV64,'A4-2管路(初期設定)'!$AV64-SUM('A4-2管路(初期設定)'!S64,'A4-2管路(初期設定)'!T64))),"-")</f>
        <v>-</v>
      </c>
      <c r="BW64" s="317" t="str">
        <f>IF($BQ64=BV$4,IF('A4-2管路(初期設定)'!$AV64="-","-",IF('A4-2管路(初期設定)'!W64="-",'A4-2管路(初期設定)'!$AV64,'A4-2管路(初期設定)'!$AV64-SUM('A4-2管路(初期設定)'!U64,'A4-2管路(初期設定)'!V64))),"-")</f>
        <v>-</v>
      </c>
      <c r="BX64" s="317" t="str">
        <f>IF($BQ64=BX$4,IF('A4-2管路(初期設定)'!$AV64="-","-",IF('A4-2管路(初期設定)'!AF64="-",'A4-2管路(初期設定)'!$AV64,'A4-2管路(初期設定)'!$AV64-'A4-2管路(初期設定)'!AF64)),"-")</f>
        <v>-</v>
      </c>
    </row>
    <row r="65" spans="2:76" ht="13.5" customHeight="1">
      <c r="B65" s="1179"/>
      <c r="C65" s="1070"/>
      <c r="D65" s="1070"/>
      <c r="E65" s="1075"/>
      <c r="F65" s="569" t="s">
        <v>49</v>
      </c>
      <c r="G65" s="303" t="str">
        <f t="shared" ref="G65" si="131">IF(SUM(G54:G64)=0,"-",SUM(G54:G64))</f>
        <v>-</v>
      </c>
      <c r="H65" s="301" t="str">
        <f t="shared" ref="H65" si="132">IF(SUM(H54:H64)=0,"-",SUM(H54:H64))</f>
        <v>-</v>
      </c>
      <c r="I65" s="302" t="str">
        <f t="shared" ref="I65" si="133">IF(SUM(I54:I64)=0,"-",SUM(I54:I64))</f>
        <v>-</v>
      </c>
      <c r="J65" s="303" t="str">
        <f t="shared" ref="J65" si="134">IF(SUM(J54:J64)=0,"-",SUM(J54:J64))</f>
        <v>-</v>
      </c>
      <c r="K65" s="301" t="str">
        <f t="shared" ref="K65" si="135">IF(SUM(K54:K64)=0,"-",SUM(K54:K64))</f>
        <v>-</v>
      </c>
      <c r="L65" s="302" t="str">
        <f t="shared" ref="L65" si="136">IF(SUM(L54:L64)=0,"-",SUM(L54:L64))</f>
        <v>-</v>
      </c>
      <c r="M65" s="303" t="str">
        <f t="shared" ref="M65" si="137">IF(SUM(M54:M64)=0,"-",SUM(M54:M64))</f>
        <v>-</v>
      </c>
      <c r="N65" s="301" t="str">
        <f t="shared" ref="N65" si="138">IF(SUM(N54:N64)=0,"-",SUM(N54:N64))</f>
        <v>-</v>
      </c>
      <c r="O65" s="302" t="str">
        <f t="shared" ref="O65" si="139">IF(SUM(O54:O64)=0,"-",SUM(O54:O64))</f>
        <v>-</v>
      </c>
      <c r="P65" s="303" t="str">
        <f t="shared" ref="P65" si="140">IF(SUM(P54:P64)=0,"-",SUM(P54:P64))</f>
        <v>-</v>
      </c>
      <c r="Q65" s="301" t="str">
        <f t="shared" ref="Q65" si="141">IF(SUM(Q54:Q64)=0,"-",SUM(Q54:Q64))</f>
        <v>-</v>
      </c>
      <c r="R65" s="302" t="str">
        <f t="shared" ref="R65" si="142">IF(SUM(R54:R64)=0,"-",SUM(R54:R64))</f>
        <v>-</v>
      </c>
      <c r="S65" s="303" t="str">
        <f t="shared" ref="S65" si="143">IF(SUM(S54:S64)=0,"-",SUM(S54:S64))</f>
        <v>-</v>
      </c>
      <c r="T65" s="296" t="str">
        <f t="shared" ref="T65" si="144">IF(SUM(T54:T64)=0,"-",SUM(T54:T64))</f>
        <v>-</v>
      </c>
      <c r="U65" s="296" t="str">
        <f t="shared" ref="U65" si="145">IF(SUM(U54:U64)=0,"-",SUM(U54:U64))</f>
        <v>-</v>
      </c>
      <c r="V65" s="301" t="str">
        <f t="shared" ref="V65" si="146">IF(SUM(V54:V64)=0,"-",SUM(V54:V64))</f>
        <v>-</v>
      </c>
      <c r="W65" s="302" t="str">
        <f t="shared" ref="W65" si="147">IF(SUM(W54:W64)=0,"-",SUM(W54:W64))</f>
        <v>-</v>
      </c>
      <c r="X65" s="303" t="str">
        <f t="shared" ref="X65" si="148">IF(SUM(X54:X64)=0,"-",SUM(X54:X64))</f>
        <v>-</v>
      </c>
      <c r="Y65" s="301" t="str">
        <f t="shared" ref="Y65" si="149">IF(SUM(Y54:Y64)=0,"-",SUM(Y54:Y64))</f>
        <v>-</v>
      </c>
      <c r="Z65" s="302" t="str">
        <f t="shared" ref="Z65" si="150">IF(SUM(Z54:Z64)=0,"-",SUM(Z54:Z64))</f>
        <v>-</v>
      </c>
      <c r="AA65" s="303" t="str">
        <f t="shared" ref="AA65" si="151">IF(SUM(AA54:AA64)=0,"-",SUM(AA54:AA64))</f>
        <v>-</v>
      </c>
      <c r="AB65" s="301" t="str">
        <f t="shared" ref="AB65" si="152">IF(SUM(AB54:AB64)=0,"-",SUM(AB54:AB64))</f>
        <v>-</v>
      </c>
      <c r="AC65" s="302" t="str">
        <f t="shared" ref="AC65" si="153">IF(SUM(AC54:AC64)=0,"-",SUM(AC54:AC64))</f>
        <v>-</v>
      </c>
      <c r="AD65" s="303" t="str">
        <f t="shared" ref="AD65" si="154">IF(SUM(AD54:AD64)=0,"-",SUM(AD54:AD64))</f>
        <v>-</v>
      </c>
      <c r="AE65" s="301" t="str">
        <f t="shared" ref="AE65" si="155">IF(SUM(AE54:AE64)=0,"-",SUM(AE54:AE64))</f>
        <v>-</v>
      </c>
      <c r="AF65" s="302" t="str">
        <f t="shared" ref="AF65" si="156">IF(SUM(AF54:AF64)=0,"-",SUM(AF54:AF64))</f>
        <v>-</v>
      </c>
      <c r="AG65" s="303" t="str">
        <f t="shared" ref="AG65" si="157">IF(SUM(AG54:AG64)=0,"-",SUM(AG54:AG64))</f>
        <v>-</v>
      </c>
      <c r="AH65" s="301" t="str">
        <f t="shared" ref="AH65" si="158">IF(SUM(AH54:AH64)=0,"-",SUM(AH54:AH64))</f>
        <v>-</v>
      </c>
      <c r="AI65" s="302" t="str">
        <f t="shared" ref="AI65" si="159">IF(SUM(AI54:AI64)=0,"-",SUM(AI54:AI64))</f>
        <v>-</v>
      </c>
      <c r="AJ65" s="303" t="str">
        <f t="shared" ref="AJ65" si="160">IF(SUM(AJ54:AJ64)=0,"-",SUM(AJ54:AJ64))</f>
        <v>-</v>
      </c>
      <c r="AK65" s="301" t="str">
        <f t="shared" ref="AK65" si="161">IF(SUM(AK54:AK64)=0,"-",SUM(AK54:AK64))</f>
        <v>-</v>
      </c>
      <c r="AL65" s="302" t="str">
        <f t="shared" ref="AL65" si="162">IF(SUM(AL54:AL64)=0,"-",SUM(AL54:AL64))</f>
        <v>-</v>
      </c>
      <c r="AM65" s="303" t="str">
        <f t="shared" ref="AM65" si="163">IF(SUM(AM54:AM64)=0,"-",SUM(AM54:AM64))</f>
        <v>-</v>
      </c>
      <c r="AN65" s="301" t="str">
        <f t="shared" ref="AN65" si="164">IF(SUM(AN54:AN64)=0,"-",SUM(AN54:AN64))</f>
        <v>-</v>
      </c>
      <c r="AO65" s="302" t="str">
        <f t="shared" ref="AO65" si="165">IF(SUM(AO54:AO64)=0,"-",SUM(AO54:AO64))</f>
        <v>-</v>
      </c>
      <c r="AP65" s="303" t="str">
        <f t="shared" ref="AP65" si="166">IF(SUM(AP54:AP64)=0,"-",SUM(AP54:AP64))</f>
        <v>-</v>
      </c>
      <c r="AQ65" s="301" t="str">
        <f t="shared" ref="AQ65" si="167">IF(SUM(AQ54:AQ64)=0,"-",SUM(AQ54:AQ64))</f>
        <v>-</v>
      </c>
      <c r="AR65" s="297" t="str">
        <f t="shared" ref="AR65" si="168">IF(SUM(AR54:AR64)=0,"-",SUM(AR54:AR64))</f>
        <v>-</v>
      </c>
      <c r="AS65" s="303" t="str">
        <f t="shared" ref="AS65" si="169">IF(SUM(AS54:AS64)=0,"-",SUM(AS54:AS64))</f>
        <v>-</v>
      </c>
      <c r="AT65" s="301" t="str">
        <f t="shared" ref="AT65" si="170">IF(SUM(AT54:AT64)=0,"-",SUM(AT54:AT64))</f>
        <v>-</v>
      </c>
      <c r="AU65" s="297" t="str">
        <f t="shared" ref="AU65" si="171">IF(SUM(AU54:AU64)=0,"-",SUM(AU54:AU64))</f>
        <v>-</v>
      </c>
      <c r="AV65" s="834" t="str">
        <f>IF(SUM(AV54:AW64)=0,"-",SUM(AV54:AW64))</f>
        <v>-</v>
      </c>
      <c r="AW65" s="835"/>
      <c r="AX65" s="836" t="str">
        <f>IF(SUM(AX54:AY64)=0,"-",SUM(AX54:AY64))</f>
        <v>-</v>
      </c>
      <c r="AY65" s="835"/>
      <c r="AZ65" s="834" t="str">
        <f>IF(SUM(AZ54:BA64)=0,"-",SUM(AZ54:BA64))</f>
        <v>-</v>
      </c>
      <c r="BA65" s="835"/>
      <c r="BB65" s="835" t="str">
        <f>IF(SUM(BB54:BC64)=0,"-",SUM(BB54:BC64))</f>
        <v>-</v>
      </c>
      <c r="BC65" s="835"/>
      <c r="BD65" s="835" t="str">
        <f>IF(SUM(BD54:BE64)=0,"-",SUM(BD54:BE64))</f>
        <v>-</v>
      </c>
      <c r="BE65" s="835"/>
      <c r="BF65" s="835" t="str">
        <f>IF(SUM(BF54:BG64)=0,"-",SUM(BF54:BG64))</f>
        <v>-</v>
      </c>
      <c r="BG65" s="835"/>
      <c r="BH65" s="835" t="str">
        <f>IF(SUM(BH54:BI64)=0,"-",SUM(BH54:BI64))</f>
        <v>-</v>
      </c>
      <c r="BI65" s="837"/>
      <c r="BJ65" s="834" t="str">
        <f>IF(SUM(BJ54:BK64)=0,"-",SUM(BJ54:BK64))</f>
        <v>-</v>
      </c>
      <c r="BK65" s="835"/>
      <c r="BL65" s="835" t="str">
        <f>IF(SUM(BL54:BM64)=0,"-",SUM(BL54:BM64))</f>
        <v>-</v>
      </c>
      <c r="BM65" s="838"/>
      <c r="BN65" s="835" t="str">
        <f t="shared" si="107"/>
        <v>-</v>
      </c>
      <c r="BO65" s="838"/>
      <c r="BQ65" s="318" t="str">
        <f>IF('A4-2管路(初期設定)'!AW65="","-",'A4-2管路(初期設定)'!AW65)</f>
        <v>-</v>
      </c>
      <c r="BR65" s="317" t="str">
        <f>IF(BQ65=BR$4,IF('A4-2管路(初期設定)'!AV65="-","-",IF('A4-2管路(初期設定)'!I65="-",'A4-2管路(初期設定)'!AV65,'A4-2管路(初期設定)'!AV65-'A4-2管路(初期設定)'!I65)),"-")</f>
        <v>-</v>
      </c>
      <c r="BS65" s="317" t="str">
        <f>IF(BQ65=BS$4,IF('A4-2管路(初期設定)'!AV65="-","-",IF('A4-2管路(初期設定)'!L65="-",'A4-2管路(初期設定)'!AV65,'A4-2管路(初期設定)'!AV65-'A4-2管路(初期設定)'!L65)),"-")</f>
        <v>-</v>
      </c>
      <c r="BT65" s="317" t="str">
        <f>IF(BQ65=BT$4,IF('A4-2管路(初期設定)'!AV65="-","-",IF('A4-2管路(初期設定)'!O65="-",'A4-2管路(初期設定)'!AV65,'A4-2管路(初期設定)'!AV65-'A4-2管路(初期設定)'!O65)),"-")</f>
        <v>-</v>
      </c>
      <c r="BU65" s="317" t="str">
        <f>IF($BQ65=BU$4,IF('A4-2管路(初期設定)'!$AV65="-","-",IF('A4-2管路(初期設定)'!R65="-",'A4-2管路(初期設定)'!$AV65,'A4-2管路(初期設定)'!$AV65-'A4-2管路(初期設定)'!R65)),"-")</f>
        <v>-</v>
      </c>
      <c r="BV65" s="317" t="str">
        <f>IF($BQ65=BV$4,IF('A4-2管路(初期設定)'!$AV65="-","-",IF('A4-2管路(初期設定)'!W65="-",'A4-2管路(初期設定)'!$AV65,'A4-2管路(初期設定)'!$AV65-SUM('A4-2管路(初期設定)'!S65,'A4-2管路(初期設定)'!T65))),"-")</f>
        <v>-</v>
      </c>
      <c r="BW65" s="317" t="str">
        <f>IF($BQ65=BV$4,IF('A4-2管路(初期設定)'!$AV65="-","-",IF('A4-2管路(初期設定)'!W65="-",'A4-2管路(初期設定)'!$AV65,'A4-2管路(初期設定)'!$AV65-SUM('A4-2管路(初期設定)'!U65,'A4-2管路(初期設定)'!V65))),"-")</f>
        <v>-</v>
      </c>
      <c r="BX65" s="317" t="str">
        <f>IF($BQ65=BX$4,IF('A4-2管路(初期設定)'!$AV65="-","-",IF('A4-2管路(初期設定)'!AF65="-",'A4-2管路(初期設定)'!$AV65,'A4-2管路(初期設定)'!$AV65-'A4-2管路(初期設定)'!AF65)),"-")</f>
        <v>-</v>
      </c>
    </row>
    <row r="66" spans="2:76" ht="13.5" customHeight="1">
      <c r="B66" s="1179"/>
      <c r="C66" s="1070"/>
      <c r="D66" s="1070"/>
      <c r="E66" s="931" t="s">
        <v>269</v>
      </c>
      <c r="F66" s="79">
        <v>600</v>
      </c>
      <c r="G66" s="305" t="str">
        <f>IF(AND('A4-1管路(初期設定)'!$F$13="○",'A4-4,5管路(初期設定)'!$BR66="-"),"-",IF(A3管路!G66="-",BR66,IF(BR66="-",A3管路!G66,A3管路!G66+BR66)))</f>
        <v>-</v>
      </c>
      <c r="H66" s="294" t="str">
        <f>IF(IF(A3管路!H66="-","-",IF('A4-2管路(初期設定)'!H66="-",A3管路!H66,A3管路!H66-'A4-2管路(初期設定)'!H66))=0,"-",IF(A3管路!H66="-","-",IF('A4-2管路(初期設定)'!H66="-",A3管路!H66,A3管路!H66-'A4-2管路(初期設定)'!H66)))</f>
        <v>-</v>
      </c>
      <c r="I66" s="295" t="str">
        <f t="shared" ref="I66:I76" si="172">IF(SUM(G66:H66)=0,"-",SUM(G66:H66))</f>
        <v>-</v>
      </c>
      <c r="J66" s="305" t="str">
        <f>IF(AND('A4-1管路(初期設定)'!$H$13="○",'A4-4,5管路(初期設定)'!$BS66="-"),"-",IF(A3管路!J66="-",BS66,IF(BS66="-",A3管路!J66,A3管路!J66+BS66)))</f>
        <v>-</v>
      </c>
      <c r="K66" s="294" t="str">
        <f>IF(IF(A3管路!K66="-","-",IF('A4-2管路(初期設定)'!K66="-",A3管路!K66,A3管路!K66-'A4-2管路(初期設定)'!K66))=0,"-",IF(A3管路!K66="-","-",IF('A4-2管路(初期設定)'!K66="-",A3管路!K66,A3管路!K66-'A4-2管路(初期設定)'!K66)))</f>
        <v>-</v>
      </c>
      <c r="L66" s="295" t="str">
        <f t="shared" ref="L66:L76" si="173">IF(SUM(J66:K66)=0,"-",SUM(J66:K66))</f>
        <v>-</v>
      </c>
      <c r="M66" s="305" t="str">
        <f>IF(AND('A4-1管路(初期設定)'!$J$13="○",'A4-4,5管路(初期設定)'!$BT66="-"),"-",IF(A3管路!M66="-",BT66,IF(BT66="-",A3管路!M66,A3管路!M66+BT66)))</f>
        <v>-</v>
      </c>
      <c r="N66" s="294" t="str">
        <f>IF(IF(A3管路!N66="-","-",IF('A4-2管路(初期設定)'!N66="-",A3管路!N66,A3管路!N66-'A4-2管路(初期設定)'!N66))=0,"-",IF(A3管路!N66="-","-",IF('A4-2管路(初期設定)'!N66="-",A3管路!N66,A3管路!N66-'A4-2管路(初期設定)'!N66)))</f>
        <v>-</v>
      </c>
      <c r="O66" s="295" t="str">
        <f t="shared" ref="O66:O76" si="174">IF(SUM(M66:N66)=0,"-",SUM(M66:N66))</f>
        <v>-</v>
      </c>
      <c r="P66" s="305" t="str">
        <f>IF(AND('A4-1管路(初期設定)'!$L$13="○",'A4-4,5管路(初期設定)'!$BU66="-"),"-",IF(A3管路!P66="-",BU66,IF(BU66="-",A3管路!P66,A3管路!P66+BU66)))</f>
        <v>-</v>
      </c>
      <c r="Q66" s="294" t="str">
        <f>IF(IF(A3管路!Q66="-","-",IF('A4-2管路(初期設定)'!Q66="-",A3管路!Q66,A3管路!Q66-'A4-2管路(初期設定)'!Q66))=0,"-",IF(A3管路!Q66="-","-",IF('A4-2管路(初期設定)'!Q66="-",A3管路!Q66,A3管路!Q66-'A4-2管路(初期設定)'!Q66)))</f>
        <v>-</v>
      </c>
      <c r="R66" s="295" t="str">
        <f t="shared" ref="R66:R76" si="175">IF(SUM(P66:Q66)=0,"-",SUM(P66:Q66))</f>
        <v>-</v>
      </c>
      <c r="S66" s="305" t="str">
        <f>IF(AND('A4-1管路(初期設定)'!$N$13="○",'A4-4,5管路(初期設定)'!$BV66="-"),"-",IF(A3管路!S66="-",BV66,IF(BV66="-",A3管路!S66,A3管路!S66+BV66+BW66)))</f>
        <v>-</v>
      </c>
      <c r="T66" s="292" t="str">
        <f>IF(IF(A3管路!T66="-","-",IF('A4-2管路(初期設定)'!T66="-",A3管路!T66,A3管路!T66-'A4-2管路(初期設定)'!T66))=0,"-",IF(A3管路!T66="-","-",IF('A4-2管路(初期設定)'!T66="-",A3管路!T66,A3管路!T66-'A4-2管路(初期設定)'!T66)))</f>
        <v>-</v>
      </c>
      <c r="U66" s="292" t="str">
        <f>IF(AND('A4-1管路(初期設定)'!$P$13="○",'A4-4,5管路(初期設定)'!$BW66="-"),"-",IF(A3管路!U66="-",BW66,IF(BW66="-",A3管路!U66,A3管路!U66)))</f>
        <v>-</v>
      </c>
      <c r="V66" s="294" t="str">
        <f>IF(IF(A3管路!V66="-","-",IF('A4-2管路(初期設定)'!V66="-",A3管路!V66,A3管路!V66-'A4-2管路(初期設定)'!V66))=0,"-",IF(A3管路!V66="-","-",IF('A4-2管路(初期設定)'!V66="-",A3管路!V66,A3管路!V66-'A4-2管路(初期設定)'!V66)))</f>
        <v>-</v>
      </c>
      <c r="W66" s="295" t="str">
        <f t="shared" ref="W66:W76" si="176">IF(SUM(S66:V66)=0,"-",SUM(S66:V66))</f>
        <v>-</v>
      </c>
      <c r="X66" s="305" t="str">
        <f>IF(IF(A3管路!X66="-","-",IF('A4-2管路(初期設定)'!X66="-",A3管路!X66,A3管路!X66-'A4-2管路(初期設定)'!X66))=0,"-",IF(A3管路!X66="-","-",IF('A4-2管路(初期設定)'!X66="-",A3管路!X66,A3管路!X66-'A4-2管路(初期設定)'!X66)))</f>
        <v>-</v>
      </c>
      <c r="Y66" s="294" t="str">
        <f>IF(IF(A3管路!Y66="-","-",IF('A4-2管路(初期設定)'!Y66="-",A3管路!Y66,A3管路!Y66-'A4-2管路(初期設定)'!Y66))=0,"-",IF(A3管路!Y66="-","-",IF('A4-2管路(初期設定)'!Y66="-",A3管路!Y66,A3管路!Y66-'A4-2管路(初期設定)'!Y66)))</f>
        <v>-</v>
      </c>
      <c r="Z66" s="295" t="str">
        <f t="shared" ref="Z66:Z76" si="177">IF(SUM(X66:Y66)=0,"-",SUM(X66:Y66))</f>
        <v>-</v>
      </c>
      <c r="AA66" s="305" t="str">
        <f>IF(IF(A3管路!AA66="-","-",IF('A4-2管路(初期設定)'!AA66="-",A3管路!AA66,A3管路!AA66-'A4-2管路(初期設定)'!AA66))=0,"-",IF(A3管路!AA66="-","-",IF('A4-2管路(初期設定)'!AA66="-",A3管路!AA66,A3管路!AA66-'A4-2管路(初期設定)'!AA66)))</f>
        <v>-</v>
      </c>
      <c r="AB66" s="294" t="str">
        <f>IF(IF(A3管路!AB66="-","-",IF('A4-2管路(初期設定)'!AB66="-",A3管路!AB66,A3管路!AB66-'A4-2管路(初期設定)'!AB66))=0,"-",IF(A3管路!AB66="-","-",IF('A4-2管路(初期設定)'!AB66="-",A3管路!AB66,A3管路!AB66-'A4-2管路(初期設定)'!AB66)))</f>
        <v>-</v>
      </c>
      <c r="AC66" s="295" t="str">
        <f t="shared" ref="AC66:AC76" si="178">IF(SUM(AA66:AB66)=0,"-",SUM(AA66:AB66))</f>
        <v>-</v>
      </c>
      <c r="AD66" s="305" t="str">
        <f>IF(AND('A4-1管路(初期設定)'!$V$13="○",'A4-4,5管路(初期設定)'!$BX66="-"),"-",IF(A3管路!AD66="-",BX66,IF(BX66="-",A3管路!AD66,A3管路!AD66+BX66)))</f>
        <v>-</v>
      </c>
      <c r="AE66" s="294" t="str">
        <f>IF(IF(A3管路!AE66="-","-",IF('A4-2管路(初期設定)'!AE66="-",A3管路!AE66,A3管路!AE66-'A4-2管路(初期設定)'!AE66))=0,"-",IF(A3管路!AE66="-","-",IF('A4-2管路(初期設定)'!AE66="-",A3管路!AE66,A3管路!AE66-'A4-2管路(初期設定)'!AE66)))</f>
        <v>-</v>
      </c>
      <c r="AF66" s="295" t="str">
        <f t="shared" ref="AF66:AF76" si="179">IF(SUM(AD66:AE66)=0,"-",SUM(AD66:AE66))</f>
        <v>-</v>
      </c>
      <c r="AG66" s="305" t="str">
        <f>IF(IF(A3管路!AG66="-","-",IF('A4-2管路(初期設定)'!AG66="-",A3管路!AG66,A3管路!AG66-'A4-2管路(初期設定)'!AG66))=0,"-",IF(A3管路!AG66="-","-",IF('A4-2管路(初期設定)'!AG66="-",A3管路!AG66,A3管路!AG66-'A4-2管路(初期設定)'!AG66)))</f>
        <v>-</v>
      </c>
      <c r="AH66" s="294" t="str">
        <f>IF(IF(A3管路!AH66="-","-",IF('A4-2管路(初期設定)'!AH66="-",A3管路!AH66,A3管路!AH66-'A4-2管路(初期設定)'!AH66))=0,"-",IF(A3管路!AH66="-","-",IF('A4-2管路(初期設定)'!AH66="-",A3管路!AH66,A3管路!AH66-'A4-2管路(初期設定)'!AH66)))</f>
        <v>-</v>
      </c>
      <c r="AI66" s="295" t="str">
        <f t="shared" ref="AI66:AI76" si="180">IF(SUM(AG66:AH66)=0,"-",SUM(AG66:AH66))</f>
        <v>-</v>
      </c>
      <c r="AJ66" s="305" t="str">
        <f>IF(IF(A3管路!AJ66="-","-",IF('A4-2管路(初期設定)'!AJ66="-",A3管路!AJ66,A3管路!AJ66-'A4-2管路(初期設定)'!AJ66))=0,"-",IF(A3管路!AJ66="-","-",IF('A4-2管路(初期設定)'!AJ66="-",A3管路!AJ66,A3管路!AJ66-'A4-2管路(初期設定)'!AJ66)))</f>
        <v>-</v>
      </c>
      <c r="AK66" s="294" t="str">
        <f>IF(IF(A3管路!AK66="-","-",IF('A4-2管路(初期設定)'!AK66="-",A3管路!AK66,A3管路!AK66-'A4-2管路(初期設定)'!AK66))=0,"-",IF(A3管路!AK66="-","-",IF('A4-2管路(初期設定)'!AK66="-",A3管路!AK66,A3管路!AK66-'A4-2管路(初期設定)'!AK66)))</f>
        <v>-</v>
      </c>
      <c r="AL66" s="295" t="str">
        <f t="shared" ref="AL66:AL76" si="181">IF(SUM(AJ66:AK66)=0,"-",SUM(AJ66:AK66))</f>
        <v>-</v>
      </c>
      <c r="AM66" s="305" t="str">
        <f>IF(IF(A3管路!AM66="-","-",IF('A4-2管路(初期設定)'!AM66="-",A3管路!AM66,A3管路!AM66-'A4-2管路(初期設定)'!AM66))=0,"-",IF(A3管路!AM66="-","-",IF('A4-2管路(初期設定)'!AM66="-",A3管路!AM66,A3管路!AM66-'A4-2管路(初期設定)'!AM66)))</f>
        <v>-</v>
      </c>
      <c r="AN66" s="294" t="str">
        <f>IF(IF(A3管路!AN66="-","-",IF('A4-2管路(初期設定)'!AN66="-",A3管路!AN66,A3管路!AN66-'A4-2管路(初期設定)'!AN66))=0,"-",IF(A3管路!AN66="-","-",IF('A4-2管路(初期設定)'!AN66="-",A3管路!AN66,A3管路!AN66-'A4-2管路(初期設定)'!AN66)))</f>
        <v>-</v>
      </c>
      <c r="AO66" s="295" t="str">
        <f t="shared" ref="AO66:AO76" si="182">IF(SUM(AM66:AN66)=0,"-",SUM(AM66:AN66))</f>
        <v>-</v>
      </c>
      <c r="AP66" s="305" t="str">
        <f>IF(IF(A3管路!AP66="-","-",IF('A4-2管路(初期設定)'!AP66="-",A3管路!AP66,A3管路!AP66-'A4-2管路(初期設定)'!AP66))=0,"-",IF(A3管路!AP66="-","-",IF('A4-2管路(初期設定)'!AP66="-",A3管路!AP66,A3管路!AP66-'A4-2管路(初期設定)'!AP66)))</f>
        <v>-</v>
      </c>
      <c r="AQ66" s="294" t="str">
        <f>IF(IF(A3管路!AQ66="-","-",IF('A4-2管路(初期設定)'!AQ66="-",A3管路!AQ66,A3管路!AQ66-'A4-2管路(初期設定)'!AQ66))=0,"-",IF(A3管路!AQ66="-","-",IF('A4-2管路(初期設定)'!AQ66="-",A3管路!AQ66,A3管路!AQ66-'A4-2管路(初期設定)'!AQ66)))</f>
        <v>-</v>
      </c>
      <c r="AR66" s="293" t="str">
        <f t="shared" ref="AR66:AR76" si="183">IF(SUM(AP66:AQ66)=0,"-",SUM(AP66:AQ66))</f>
        <v>-</v>
      </c>
      <c r="AS66" s="305" t="str">
        <f>IF(IF(A3管路!AS66="-","-",IF('A4-2管路(初期設定)'!AS66="-",A3管路!AS66,A3管路!AS66-'A4-2管路(初期設定)'!AS66))=0,"-",IF(A3管路!AS66="-","-",IF('A4-2管路(初期設定)'!AS66="-",A3管路!AS66,A3管路!AS66-'A4-2管路(初期設定)'!AS66)))</f>
        <v>-</v>
      </c>
      <c r="AT66" s="294" t="str">
        <f>IF(IF(A3管路!AT66="-","-",IF('A4-2管路(初期設定)'!AT66="-",A3管路!AT66,A3管路!AT66-'A4-2管路(初期設定)'!AT66))=0,"-",IF(A3管路!AT66="-","-",IF('A4-2管路(初期設定)'!AT66="-",A3管路!AT66,A3管路!AT66-'A4-2管路(初期設定)'!AT66)))</f>
        <v>-</v>
      </c>
      <c r="AU66" s="293" t="str">
        <f t="shared" ref="AU66:AU76" si="184">IF(SUM(AS66:AT66)=0,"-",SUM(AS66:AT66))</f>
        <v>-</v>
      </c>
      <c r="AV66" s="865" t="str">
        <f t="shared" ref="AV66:AV76" si="185">IF(SUM(G66,J66,M66,P66,S66,U66,X66,AA66,AD66,AG66,AJ66,AM66,AP66,AS66)=0,"-",SUM(G66,J66,M66,P66,S66,U66,X66,AA66,AD66,AG66,AJ66,AM66,AP66,AS66))</f>
        <v>-</v>
      </c>
      <c r="AW66" s="866"/>
      <c r="AX66" s="867" t="str">
        <f t="shared" ref="AX66:AX76" si="186">IF(SUM(H66,K66,N66,Q66,T66,V66,Y66,AB66,AE66,AH66,AK66,AN66,AQ66,AT66)=0,"-",SUM(H66,K66,N66,Q66,T66,V66,Y66,AB66,AE66,AH66,AK66,AN66,AQ66,AT66))</f>
        <v>-</v>
      </c>
      <c r="AY66" s="866"/>
      <c r="AZ66" s="865">
        <f t="shared" ref="AZ66:AZ76" si="187">SUMIF(G$88,"①",I66)+SUMIF(J$88,"①",L66)+SUMIF(M$88,"①",O66)+SUMIF(P$88,"①",R66)+SUMIF(S$88,"①",S66)+SUMIF(S$88,"①",T66)+SUMIF(U$88,"①",U66)+SUMIF(U$88,"①",V66)+SUMIF(X$88,"①",Z66)+SUMIF(AA$88,"①",AC66)+SUMIF(AD$88,"①",AF66)+SUMIF(AG$88,"①",AI66)+SUMIF(AJ$88,"①",AL66)+SUMIF(AM$88,"①",AO66)+SUMIF(AP$88,"①",AR66)+SUMIF(AS$88,"①",AU66)</f>
        <v>0</v>
      </c>
      <c r="BA66" s="866"/>
      <c r="BB66" s="866">
        <f t="shared" ref="BB66:BB76" si="188">SUMIF(G$88,"②",I66)+SUMIF(J$88,"②",L66)+SUMIF(M$88,"②",O66)+SUMIF(P$88,"②",R66)+SUMIF(S$88,"②",S66)+SUMIF(S$88,"②",T66)+SUMIF(U$88,"②",U66)+SUMIF(U$88,"②",V66)+SUMIF(X$88,"②",Z66)+SUMIF(AA$88,"②",AC66)+SUMIF(AD$88,"②",AF66)+SUMIF(AG$88,"②",AI66)+SUMIF(AJ$88,"②",AL66)+SUMIF(AM$88,"②",AO66)+SUMIF(AP$88,"②",AR66)+SUMIF(AS$88,"②",AU66)</f>
        <v>0</v>
      </c>
      <c r="BC66" s="866"/>
      <c r="BD66" s="866">
        <f t="shared" ref="BD66:BD76" si="189">SUMIF(G$88,"③",I66)+SUMIF(J$88,"③",L66)+SUMIF(M$88,"③",O66)+SUMIF(P$88,"③",R66)+SUMIF(S$88,"③",S66)+SUMIF(S$88,"③",T66)+SUMIF(U$88,"③",U66)+SUMIF(U$88,"③",V66)+SUMIF(X$88,"③",Z66)+SUMIF(AA$88,"③",AC66)+SUMIF(AD$88,"③",AF66)+SUMIF(AG$88,"③",AI66)+SUMIF(AJ$88,"③",AL66)+SUMIF(AM$88,"③",AO66)+SUMIF(AP$88,"③",AR66)+SUMIF(AS$88,"③",AU66)</f>
        <v>0</v>
      </c>
      <c r="BE66" s="866"/>
      <c r="BF66" s="866">
        <f t="shared" ref="BF66:BF76" si="190">SUMIF(G$88,"④",I66)+SUMIF(J$88,"④",L66)+SUMIF(M$88,"④",O66)+SUMIF(P$88,"④",R66)+SUMIF(S$88,"④",S66)+SUMIF(S$88,"④",T66)+SUMIF(U$88,"④",U66)+SUMIF(U$88,"④",V66)+SUMIF(X$88,"④",Z66)+SUMIF(AA$88,"④",AC66)+SUMIF(AD$88,"④",AF66)+SUMIF(AG$88,"④",AI66)+SUMIF(AJ$88,"④",AL66)+SUMIF(AM$88,"④",AO66)+SUMIF(AP$88,"④",AR66)+SUMIF(AS$88,"④",AU66)</f>
        <v>0</v>
      </c>
      <c r="BG66" s="866"/>
      <c r="BH66" s="866">
        <f t="shared" ref="BH66:BH76" si="191">SUMIF(G$88,"⑤",I66)+SUMIF(J$88,"⑤",L66)+SUMIF(M$88,"⑤",O66)+SUMIF(P$88,"⑤",R66)+SUMIF(S$88,"⑤",S66)+SUMIF(S$88,"⑤",T66)+SUMIF(U$88,"⑤",U66)+SUMIF(U$88,"⑤",V66)+SUMIF(X$88,"⑤",Z66)+SUMIF(AA$88,"⑤",AC66)+SUMIF(AD$88,"⑤",AF66)+SUMIF(AG$88,"⑤",AI66)+SUMIF(AJ$88,"⑤",AL66)+SUMIF(AM$88,"⑤",AO66)+SUMIF(AP$88,"⑤",AR66)+SUMIF(AS$88,"⑤",AU66)</f>
        <v>0</v>
      </c>
      <c r="BI66" s="868"/>
      <c r="BJ66" s="865">
        <f t="shared" ref="BJ66:BJ76" si="192">SUM(AZ66:BC66)</f>
        <v>0</v>
      </c>
      <c r="BK66" s="866"/>
      <c r="BL66" s="866">
        <f t="shared" ref="BL66:BL76" si="193">SUM(BD66:BI66)</f>
        <v>0</v>
      </c>
      <c r="BM66" s="869"/>
      <c r="BN66" s="866" t="str">
        <f t="shared" si="107"/>
        <v>-</v>
      </c>
      <c r="BO66" s="869"/>
      <c r="BQ66" s="318" t="str">
        <f>IF('A4-2管路(初期設定)'!AW66="","-",'A4-2管路(初期設定)'!AW66)</f>
        <v>ダクタイル鋳鉄管(NS形継手等)</v>
      </c>
      <c r="BR66" s="317" t="str">
        <f>IF(BQ66=BR$4,IF('A4-2管路(初期設定)'!AV66="-","-",IF('A4-2管路(初期設定)'!I66="-",'A4-2管路(初期設定)'!AV66,'A4-2管路(初期設定)'!AV66-'A4-2管路(初期設定)'!I66)),"-")</f>
        <v>-</v>
      </c>
      <c r="BS66" s="317" t="str">
        <f>IF(BQ66=BS$4,IF('A4-2管路(初期設定)'!AV66="-","-",IF('A4-2管路(初期設定)'!L66="-",'A4-2管路(初期設定)'!AV66,'A4-2管路(初期設定)'!AV66-'A4-2管路(初期設定)'!L66)),"-")</f>
        <v>-</v>
      </c>
      <c r="BT66" s="317" t="str">
        <f>IF(BQ66=BT$4,IF('A4-2管路(初期設定)'!AV66="-","-",IF('A4-2管路(初期設定)'!O66="-",'A4-2管路(初期設定)'!AV66,'A4-2管路(初期設定)'!AV66-'A4-2管路(初期設定)'!O66)),"-")</f>
        <v>-</v>
      </c>
      <c r="BU66" s="317" t="str">
        <f>IF($BQ66=BU$4,IF('A4-2管路(初期設定)'!$AV66="-","-",IF('A4-2管路(初期設定)'!R66="-",'A4-2管路(初期設定)'!$AV66,'A4-2管路(初期設定)'!$AV66-'A4-2管路(初期設定)'!R66)),"-")</f>
        <v>-</v>
      </c>
      <c r="BV66" s="317" t="str">
        <f>IF($BQ66=BV$4,IF('A4-2管路(初期設定)'!$AV66="-","-",IF('A4-2管路(初期設定)'!W66="-",'A4-2管路(初期設定)'!$AV66,'A4-2管路(初期設定)'!$AV66-SUM('A4-2管路(初期設定)'!S66,'A4-2管路(初期設定)'!T66))),"-")</f>
        <v>-</v>
      </c>
      <c r="BW66" s="317" t="str">
        <f>IF($BQ66=BV$4,IF('A4-2管路(初期設定)'!$AV66="-","-",IF('A4-2管路(初期設定)'!W66="-",'A4-2管路(初期設定)'!$AV66,'A4-2管路(初期設定)'!$AV66-SUM('A4-2管路(初期設定)'!U66,'A4-2管路(初期設定)'!V66))),"-")</f>
        <v>-</v>
      </c>
      <c r="BX66" s="317" t="str">
        <f>IF($BQ66=BX$4,IF('A4-2管路(初期設定)'!$AV66="-","-",IF('A4-2管路(初期設定)'!AF66="-",'A4-2管路(初期設定)'!$AV66,'A4-2管路(初期設定)'!$AV66-'A4-2管路(初期設定)'!AF66)),"-")</f>
        <v>-</v>
      </c>
    </row>
    <row r="67" spans="2:76" ht="13.5" customHeight="1">
      <c r="B67" s="1179"/>
      <c r="C67" s="1070"/>
      <c r="D67" s="1070"/>
      <c r="E67" s="932"/>
      <c r="F67" s="80">
        <v>500</v>
      </c>
      <c r="G67" s="299" t="str">
        <f>IF(AND('A4-1管路(初期設定)'!$F$13="○",'A4-4,5管路(初期設定)'!$BR67="-"),"-",IF(A3管路!G67="-",BR67,IF(BR67="-",A3管路!G67,A3管路!G67+BR67)))</f>
        <v>-</v>
      </c>
      <c r="H67" s="298" t="str">
        <f>IF(IF(A3管路!H67="-","-",IF('A4-2管路(初期設定)'!H67="-",A3管路!H67,A3管路!H67-'A4-2管路(初期設定)'!H67))=0,"-",IF(A3管路!H67="-","-",IF('A4-2管路(初期設定)'!H67="-",A3管路!H67,A3管路!H67-'A4-2管路(初期設定)'!H67)))</f>
        <v>-</v>
      </c>
      <c r="I67" s="300" t="str">
        <f t="shared" si="172"/>
        <v>-</v>
      </c>
      <c r="J67" s="299" t="str">
        <f>IF(AND('A4-1管路(初期設定)'!$H$13="○",'A4-4,5管路(初期設定)'!$BS67="-"),"-",IF(A3管路!J67="-",BS67,IF(BS67="-",A3管路!J67,A3管路!J67+BS67)))</f>
        <v>-</v>
      </c>
      <c r="K67" s="298" t="str">
        <f>IF(IF(A3管路!K67="-","-",IF('A4-2管路(初期設定)'!K67="-",A3管路!K67,A3管路!K67-'A4-2管路(初期設定)'!K67))=0,"-",IF(A3管路!K67="-","-",IF('A4-2管路(初期設定)'!K67="-",A3管路!K67,A3管路!K67-'A4-2管路(初期設定)'!K67)))</f>
        <v>-</v>
      </c>
      <c r="L67" s="300" t="str">
        <f t="shared" si="173"/>
        <v>-</v>
      </c>
      <c r="M67" s="299" t="str">
        <f>IF(AND('A4-1管路(初期設定)'!$J$13="○",'A4-4,5管路(初期設定)'!$BT67="-"),"-",IF(A3管路!M67="-",BT67,IF(BT67="-",A3管路!M67,A3管路!M67+BT67)))</f>
        <v>-</v>
      </c>
      <c r="N67" s="298" t="str">
        <f>IF(IF(A3管路!N67="-","-",IF('A4-2管路(初期設定)'!N67="-",A3管路!N67,A3管路!N67-'A4-2管路(初期設定)'!N67))=0,"-",IF(A3管路!N67="-","-",IF('A4-2管路(初期設定)'!N67="-",A3管路!N67,A3管路!N67-'A4-2管路(初期設定)'!N67)))</f>
        <v>-</v>
      </c>
      <c r="O67" s="300" t="str">
        <f t="shared" si="174"/>
        <v>-</v>
      </c>
      <c r="P67" s="299" t="str">
        <f>IF(AND('A4-1管路(初期設定)'!$L$13="○",'A4-4,5管路(初期設定)'!$BU67="-"),"-",IF(A3管路!P67="-",BU67,IF(BU67="-",A3管路!P67,A3管路!P67+BU67)))</f>
        <v>-</v>
      </c>
      <c r="Q67" s="298" t="str">
        <f>IF(IF(A3管路!Q67="-","-",IF('A4-2管路(初期設定)'!Q67="-",A3管路!Q67,A3管路!Q67-'A4-2管路(初期設定)'!Q67))=0,"-",IF(A3管路!Q67="-","-",IF('A4-2管路(初期設定)'!Q67="-",A3管路!Q67,A3管路!Q67-'A4-2管路(初期設定)'!Q67)))</f>
        <v>-</v>
      </c>
      <c r="R67" s="300" t="str">
        <f t="shared" si="175"/>
        <v>-</v>
      </c>
      <c r="S67" s="299" t="str">
        <f>IF(AND('A4-1管路(初期設定)'!$N$13="○",'A4-4,5管路(初期設定)'!$BV67="-"),"-",IF(A3管路!S67="-",BV67,IF(BV67="-",A3管路!S67,A3管路!S67+BV67+BW67)))</f>
        <v>-</v>
      </c>
      <c r="T67" s="291" t="str">
        <f>IF(IF(A3管路!T67="-","-",IF('A4-2管路(初期設定)'!T67="-",A3管路!T67,A3管路!T67-'A4-2管路(初期設定)'!T67))=0,"-",IF(A3管路!T67="-","-",IF('A4-2管路(初期設定)'!T67="-",A3管路!T67,A3管路!T67-'A4-2管路(初期設定)'!T67)))</f>
        <v>-</v>
      </c>
      <c r="U67" s="291" t="str">
        <f>IF(AND('A4-1管路(初期設定)'!$P$13="○",'A4-4,5管路(初期設定)'!$BW67="-"),"-",IF(A3管路!U67="-",BW67,IF(BW67="-",A3管路!U67,A3管路!U67)))</f>
        <v>-</v>
      </c>
      <c r="V67" s="298" t="str">
        <f>IF(IF(A3管路!V67="-","-",IF('A4-2管路(初期設定)'!V67="-",A3管路!V67,A3管路!V67-'A4-2管路(初期設定)'!V67))=0,"-",IF(A3管路!V67="-","-",IF('A4-2管路(初期設定)'!V67="-",A3管路!V67,A3管路!V67-'A4-2管路(初期設定)'!V67)))</f>
        <v>-</v>
      </c>
      <c r="W67" s="300" t="str">
        <f t="shared" si="176"/>
        <v>-</v>
      </c>
      <c r="X67" s="299" t="str">
        <f>IF(IF(A3管路!X67="-","-",IF('A4-2管路(初期設定)'!X67="-",A3管路!X67,A3管路!X67-'A4-2管路(初期設定)'!X67))=0,"-",IF(A3管路!X67="-","-",IF('A4-2管路(初期設定)'!X67="-",A3管路!X67,A3管路!X67-'A4-2管路(初期設定)'!X67)))</f>
        <v>-</v>
      </c>
      <c r="Y67" s="298" t="str">
        <f>IF(IF(A3管路!Y67="-","-",IF('A4-2管路(初期設定)'!Y67="-",A3管路!Y67,A3管路!Y67-'A4-2管路(初期設定)'!Y67))=0,"-",IF(A3管路!Y67="-","-",IF('A4-2管路(初期設定)'!Y67="-",A3管路!Y67,A3管路!Y67-'A4-2管路(初期設定)'!Y67)))</f>
        <v>-</v>
      </c>
      <c r="Z67" s="300" t="str">
        <f t="shared" si="177"/>
        <v>-</v>
      </c>
      <c r="AA67" s="299" t="str">
        <f>IF(IF(A3管路!AA67="-","-",IF('A4-2管路(初期設定)'!AA67="-",A3管路!AA67,A3管路!AA67-'A4-2管路(初期設定)'!AA67))=0,"-",IF(A3管路!AA67="-","-",IF('A4-2管路(初期設定)'!AA67="-",A3管路!AA67,A3管路!AA67-'A4-2管路(初期設定)'!AA67)))</f>
        <v>-</v>
      </c>
      <c r="AB67" s="298" t="str">
        <f>IF(IF(A3管路!AB67="-","-",IF('A4-2管路(初期設定)'!AB67="-",A3管路!AB67,A3管路!AB67-'A4-2管路(初期設定)'!AB67))=0,"-",IF(A3管路!AB67="-","-",IF('A4-2管路(初期設定)'!AB67="-",A3管路!AB67,A3管路!AB67-'A4-2管路(初期設定)'!AB67)))</f>
        <v>-</v>
      </c>
      <c r="AC67" s="300" t="str">
        <f t="shared" si="178"/>
        <v>-</v>
      </c>
      <c r="AD67" s="299" t="str">
        <f>IF(AND('A4-1管路(初期設定)'!$V$13="○",'A4-4,5管路(初期設定)'!$BX67="-"),"-",IF(A3管路!AD67="-",BX67,IF(BX67="-",A3管路!AD67,A3管路!AD67+BX67)))</f>
        <v>-</v>
      </c>
      <c r="AE67" s="298" t="str">
        <f>IF(IF(A3管路!AE67="-","-",IF('A4-2管路(初期設定)'!AE67="-",A3管路!AE67,A3管路!AE67-'A4-2管路(初期設定)'!AE67))=0,"-",IF(A3管路!AE67="-","-",IF('A4-2管路(初期設定)'!AE67="-",A3管路!AE67,A3管路!AE67-'A4-2管路(初期設定)'!AE67)))</f>
        <v>-</v>
      </c>
      <c r="AF67" s="300" t="str">
        <f t="shared" si="179"/>
        <v>-</v>
      </c>
      <c r="AG67" s="299" t="str">
        <f>IF(IF(A3管路!AG67="-","-",IF('A4-2管路(初期設定)'!AG67="-",A3管路!AG67,A3管路!AG67-'A4-2管路(初期設定)'!AG67))=0,"-",IF(A3管路!AG67="-","-",IF('A4-2管路(初期設定)'!AG67="-",A3管路!AG67,A3管路!AG67-'A4-2管路(初期設定)'!AG67)))</f>
        <v>-</v>
      </c>
      <c r="AH67" s="298" t="str">
        <f>IF(IF(A3管路!AH67="-","-",IF('A4-2管路(初期設定)'!AH67="-",A3管路!AH67,A3管路!AH67-'A4-2管路(初期設定)'!AH67))=0,"-",IF(A3管路!AH67="-","-",IF('A4-2管路(初期設定)'!AH67="-",A3管路!AH67,A3管路!AH67-'A4-2管路(初期設定)'!AH67)))</f>
        <v>-</v>
      </c>
      <c r="AI67" s="300" t="str">
        <f t="shared" si="180"/>
        <v>-</v>
      </c>
      <c r="AJ67" s="299" t="str">
        <f>IF(IF(A3管路!AJ67="-","-",IF('A4-2管路(初期設定)'!AJ67="-",A3管路!AJ67,A3管路!AJ67-'A4-2管路(初期設定)'!AJ67))=0,"-",IF(A3管路!AJ67="-","-",IF('A4-2管路(初期設定)'!AJ67="-",A3管路!AJ67,A3管路!AJ67-'A4-2管路(初期設定)'!AJ67)))</f>
        <v>-</v>
      </c>
      <c r="AK67" s="298" t="str">
        <f>IF(IF(A3管路!AK67="-","-",IF('A4-2管路(初期設定)'!AK67="-",A3管路!AK67,A3管路!AK67-'A4-2管路(初期設定)'!AK67))=0,"-",IF(A3管路!AK67="-","-",IF('A4-2管路(初期設定)'!AK67="-",A3管路!AK67,A3管路!AK67-'A4-2管路(初期設定)'!AK67)))</f>
        <v>-</v>
      </c>
      <c r="AL67" s="300" t="str">
        <f t="shared" si="181"/>
        <v>-</v>
      </c>
      <c r="AM67" s="299" t="str">
        <f>IF(IF(A3管路!AM67="-","-",IF('A4-2管路(初期設定)'!AM67="-",A3管路!AM67,A3管路!AM67-'A4-2管路(初期設定)'!AM67))=0,"-",IF(A3管路!AM67="-","-",IF('A4-2管路(初期設定)'!AM67="-",A3管路!AM67,A3管路!AM67-'A4-2管路(初期設定)'!AM67)))</f>
        <v>-</v>
      </c>
      <c r="AN67" s="298" t="str">
        <f>IF(IF(A3管路!AN67="-","-",IF('A4-2管路(初期設定)'!AN67="-",A3管路!AN67,A3管路!AN67-'A4-2管路(初期設定)'!AN67))=0,"-",IF(A3管路!AN67="-","-",IF('A4-2管路(初期設定)'!AN67="-",A3管路!AN67,A3管路!AN67-'A4-2管路(初期設定)'!AN67)))</f>
        <v>-</v>
      </c>
      <c r="AO67" s="300" t="str">
        <f t="shared" si="182"/>
        <v>-</v>
      </c>
      <c r="AP67" s="299" t="str">
        <f>IF(IF(A3管路!AP67="-","-",IF('A4-2管路(初期設定)'!AP67="-",A3管路!AP67,A3管路!AP67-'A4-2管路(初期設定)'!AP67))=0,"-",IF(A3管路!AP67="-","-",IF('A4-2管路(初期設定)'!AP67="-",A3管路!AP67,A3管路!AP67-'A4-2管路(初期設定)'!AP67)))</f>
        <v>-</v>
      </c>
      <c r="AQ67" s="298" t="str">
        <f>IF(IF(A3管路!AQ67="-","-",IF('A4-2管路(初期設定)'!AQ67="-",A3管路!AQ67,A3管路!AQ67-'A4-2管路(初期設定)'!AQ67))=0,"-",IF(A3管路!AQ67="-","-",IF('A4-2管路(初期設定)'!AQ67="-",A3管路!AQ67,A3管路!AQ67-'A4-2管路(初期設定)'!AQ67)))</f>
        <v>-</v>
      </c>
      <c r="AR67" s="290" t="str">
        <f t="shared" si="183"/>
        <v>-</v>
      </c>
      <c r="AS67" s="299" t="str">
        <f>IF(IF(A3管路!AS67="-","-",IF('A4-2管路(初期設定)'!AS67="-",A3管路!AS67,A3管路!AS67-'A4-2管路(初期設定)'!AS67))=0,"-",IF(A3管路!AS67="-","-",IF('A4-2管路(初期設定)'!AS67="-",A3管路!AS67,A3管路!AS67-'A4-2管路(初期設定)'!AS67)))</f>
        <v>-</v>
      </c>
      <c r="AT67" s="298" t="str">
        <f>IF(IF(A3管路!AT67="-","-",IF('A4-2管路(初期設定)'!AT67="-",A3管路!AT67,A3管路!AT67-'A4-2管路(初期設定)'!AT67))=0,"-",IF(A3管路!AT67="-","-",IF('A4-2管路(初期設定)'!AT67="-",A3管路!AT67,A3管路!AT67-'A4-2管路(初期設定)'!AT67)))</f>
        <v>-</v>
      </c>
      <c r="AU67" s="290" t="str">
        <f t="shared" si="184"/>
        <v>-</v>
      </c>
      <c r="AV67" s="832" t="str">
        <f t="shared" si="185"/>
        <v>-</v>
      </c>
      <c r="AW67" s="830"/>
      <c r="AX67" s="853" t="str">
        <f t="shared" si="186"/>
        <v>-</v>
      </c>
      <c r="AY67" s="830"/>
      <c r="AZ67" s="832">
        <f t="shared" si="187"/>
        <v>0</v>
      </c>
      <c r="BA67" s="830"/>
      <c r="BB67" s="830">
        <f t="shared" si="188"/>
        <v>0</v>
      </c>
      <c r="BC67" s="830"/>
      <c r="BD67" s="830">
        <f t="shared" si="189"/>
        <v>0</v>
      </c>
      <c r="BE67" s="830"/>
      <c r="BF67" s="830">
        <f t="shared" si="190"/>
        <v>0</v>
      </c>
      <c r="BG67" s="830"/>
      <c r="BH67" s="830">
        <f t="shared" si="191"/>
        <v>0</v>
      </c>
      <c r="BI67" s="831"/>
      <c r="BJ67" s="832">
        <f t="shared" si="192"/>
        <v>0</v>
      </c>
      <c r="BK67" s="830"/>
      <c r="BL67" s="830">
        <f t="shared" si="193"/>
        <v>0</v>
      </c>
      <c r="BM67" s="833"/>
      <c r="BN67" s="830" t="str">
        <f t="shared" si="107"/>
        <v>-</v>
      </c>
      <c r="BO67" s="833"/>
      <c r="BQ67" s="318" t="str">
        <f>IF('A4-2管路(初期設定)'!AW67="","-",'A4-2管路(初期設定)'!AW67)</f>
        <v>ダクタイル鋳鉄管(NS形継手等)</v>
      </c>
      <c r="BR67" s="317" t="str">
        <f>IF(BQ67=BR$4,IF('A4-2管路(初期設定)'!AV67="-","-",IF('A4-2管路(初期設定)'!I67="-",'A4-2管路(初期設定)'!AV67,'A4-2管路(初期設定)'!AV67-'A4-2管路(初期設定)'!I67)),"-")</f>
        <v>-</v>
      </c>
      <c r="BS67" s="317" t="str">
        <f>IF(BQ67=BS$4,IF('A4-2管路(初期設定)'!AV67="-","-",IF('A4-2管路(初期設定)'!L67="-",'A4-2管路(初期設定)'!AV67,'A4-2管路(初期設定)'!AV67-'A4-2管路(初期設定)'!L67)),"-")</f>
        <v>-</v>
      </c>
      <c r="BT67" s="317" t="str">
        <f>IF(BQ67=BT$4,IF('A4-2管路(初期設定)'!AV67="-","-",IF('A4-2管路(初期設定)'!O67="-",'A4-2管路(初期設定)'!AV67,'A4-2管路(初期設定)'!AV67-'A4-2管路(初期設定)'!O67)),"-")</f>
        <v>-</v>
      </c>
      <c r="BU67" s="317" t="str">
        <f>IF($BQ67=BU$4,IF('A4-2管路(初期設定)'!$AV67="-","-",IF('A4-2管路(初期設定)'!R67="-",'A4-2管路(初期設定)'!$AV67,'A4-2管路(初期設定)'!$AV67-'A4-2管路(初期設定)'!R67)),"-")</f>
        <v>-</v>
      </c>
      <c r="BV67" s="317" t="str">
        <f>IF($BQ67=BV$4,IF('A4-2管路(初期設定)'!$AV67="-","-",IF('A4-2管路(初期設定)'!W67="-",'A4-2管路(初期設定)'!$AV67,'A4-2管路(初期設定)'!$AV67-SUM('A4-2管路(初期設定)'!S67,'A4-2管路(初期設定)'!T67))),"-")</f>
        <v>-</v>
      </c>
      <c r="BW67" s="317" t="str">
        <f>IF($BQ67=BV$4,IF('A4-2管路(初期設定)'!$AV67="-","-",IF('A4-2管路(初期設定)'!W67="-",'A4-2管路(初期設定)'!$AV67,'A4-2管路(初期設定)'!$AV67-SUM('A4-2管路(初期設定)'!U67,'A4-2管路(初期設定)'!V67))),"-")</f>
        <v>-</v>
      </c>
      <c r="BX67" s="317" t="str">
        <f>IF($BQ67=BX$4,IF('A4-2管路(初期設定)'!$AV67="-","-",IF('A4-2管路(初期設定)'!AF67="-",'A4-2管路(初期設定)'!$AV67,'A4-2管路(初期設定)'!$AV67-'A4-2管路(初期設定)'!AF67)),"-")</f>
        <v>-</v>
      </c>
    </row>
    <row r="68" spans="2:76" ht="13.5" customHeight="1">
      <c r="B68" s="1179"/>
      <c r="C68" s="1070"/>
      <c r="D68" s="1070"/>
      <c r="E68" s="932"/>
      <c r="F68" s="80">
        <v>450</v>
      </c>
      <c r="G68" s="299" t="str">
        <f>IF(AND('A4-1管路(初期設定)'!$F$13="○",'A4-4,5管路(初期設定)'!$BR68="-"),"-",IF(A3管路!G68="-",BR68,IF(BR68="-",A3管路!G68,A3管路!G68+BR68)))</f>
        <v>-</v>
      </c>
      <c r="H68" s="298" t="str">
        <f>IF(IF(A3管路!H68="-","-",IF('A4-2管路(初期設定)'!H68="-",A3管路!H68,A3管路!H68-'A4-2管路(初期設定)'!H68))=0,"-",IF(A3管路!H68="-","-",IF('A4-2管路(初期設定)'!H68="-",A3管路!H68,A3管路!H68-'A4-2管路(初期設定)'!H68)))</f>
        <v>-</v>
      </c>
      <c r="I68" s="300" t="str">
        <f t="shared" si="172"/>
        <v>-</v>
      </c>
      <c r="J68" s="299" t="str">
        <f>IF(AND('A4-1管路(初期設定)'!$H$13="○",'A4-4,5管路(初期設定)'!$BS68="-"),"-",IF(A3管路!J68="-",BS68,IF(BS68="-",A3管路!J68,A3管路!J68+BS68)))</f>
        <v>-</v>
      </c>
      <c r="K68" s="298" t="str">
        <f>IF(IF(A3管路!K68="-","-",IF('A4-2管路(初期設定)'!K68="-",A3管路!K68,A3管路!K68-'A4-2管路(初期設定)'!K68))=0,"-",IF(A3管路!K68="-","-",IF('A4-2管路(初期設定)'!K68="-",A3管路!K68,A3管路!K68-'A4-2管路(初期設定)'!K68)))</f>
        <v>-</v>
      </c>
      <c r="L68" s="300" t="str">
        <f t="shared" si="173"/>
        <v>-</v>
      </c>
      <c r="M68" s="299" t="str">
        <f>IF(AND('A4-1管路(初期設定)'!$J$13="○",'A4-4,5管路(初期設定)'!$BT68="-"),"-",IF(A3管路!M68="-",BT68,IF(BT68="-",A3管路!M68,A3管路!M68+BT68)))</f>
        <v>-</v>
      </c>
      <c r="N68" s="298" t="str">
        <f>IF(IF(A3管路!N68="-","-",IF('A4-2管路(初期設定)'!N68="-",A3管路!N68,A3管路!N68-'A4-2管路(初期設定)'!N68))=0,"-",IF(A3管路!N68="-","-",IF('A4-2管路(初期設定)'!N68="-",A3管路!N68,A3管路!N68-'A4-2管路(初期設定)'!N68)))</f>
        <v>-</v>
      </c>
      <c r="O68" s="300" t="str">
        <f t="shared" si="174"/>
        <v>-</v>
      </c>
      <c r="P68" s="299" t="str">
        <f>IF(AND('A4-1管路(初期設定)'!$L$13="○",'A4-4,5管路(初期設定)'!$BU68="-"),"-",IF(A3管路!P68="-",BU68,IF(BU68="-",A3管路!P68,A3管路!P68+BU68)))</f>
        <v>-</v>
      </c>
      <c r="Q68" s="298" t="str">
        <f>IF(IF(A3管路!Q68="-","-",IF('A4-2管路(初期設定)'!Q68="-",A3管路!Q68,A3管路!Q68-'A4-2管路(初期設定)'!Q68))=0,"-",IF(A3管路!Q68="-","-",IF('A4-2管路(初期設定)'!Q68="-",A3管路!Q68,A3管路!Q68-'A4-2管路(初期設定)'!Q68)))</f>
        <v>-</v>
      </c>
      <c r="R68" s="300" t="str">
        <f t="shared" si="175"/>
        <v>-</v>
      </c>
      <c r="S68" s="299" t="str">
        <f>IF(AND('A4-1管路(初期設定)'!$N$13="○",'A4-4,5管路(初期設定)'!$BV68="-"),"-",IF(A3管路!S68="-",BV68,IF(BV68="-",A3管路!S68,A3管路!S68+BV68+BW68)))</f>
        <v>-</v>
      </c>
      <c r="T68" s="291" t="str">
        <f>IF(IF(A3管路!T68="-","-",IF('A4-2管路(初期設定)'!T68="-",A3管路!T68,A3管路!T68-'A4-2管路(初期設定)'!T68))=0,"-",IF(A3管路!T68="-","-",IF('A4-2管路(初期設定)'!T68="-",A3管路!T68,A3管路!T68-'A4-2管路(初期設定)'!T68)))</f>
        <v>-</v>
      </c>
      <c r="U68" s="291" t="str">
        <f>IF(AND('A4-1管路(初期設定)'!$P$13="○",'A4-4,5管路(初期設定)'!$BW68="-"),"-",IF(A3管路!U68="-",BW68,IF(BW68="-",A3管路!U68,A3管路!U68)))</f>
        <v>-</v>
      </c>
      <c r="V68" s="298" t="str">
        <f>IF(IF(A3管路!V68="-","-",IF('A4-2管路(初期設定)'!V68="-",A3管路!V68,A3管路!V68-'A4-2管路(初期設定)'!V68))=0,"-",IF(A3管路!V68="-","-",IF('A4-2管路(初期設定)'!V68="-",A3管路!V68,A3管路!V68-'A4-2管路(初期設定)'!V68)))</f>
        <v>-</v>
      </c>
      <c r="W68" s="300" t="str">
        <f t="shared" si="176"/>
        <v>-</v>
      </c>
      <c r="X68" s="299" t="str">
        <f>IF(IF(A3管路!X68="-","-",IF('A4-2管路(初期設定)'!X68="-",A3管路!X68,A3管路!X68-'A4-2管路(初期設定)'!X68))=0,"-",IF(A3管路!X68="-","-",IF('A4-2管路(初期設定)'!X68="-",A3管路!X68,A3管路!X68-'A4-2管路(初期設定)'!X68)))</f>
        <v>-</v>
      </c>
      <c r="Y68" s="298" t="str">
        <f>IF(IF(A3管路!Y68="-","-",IF('A4-2管路(初期設定)'!Y68="-",A3管路!Y68,A3管路!Y68-'A4-2管路(初期設定)'!Y68))=0,"-",IF(A3管路!Y68="-","-",IF('A4-2管路(初期設定)'!Y68="-",A3管路!Y68,A3管路!Y68-'A4-2管路(初期設定)'!Y68)))</f>
        <v>-</v>
      </c>
      <c r="Z68" s="300" t="str">
        <f t="shared" si="177"/>
        <v>-</v>
      </c>
      <c r="AA68" s="299" t="str">
        <f>IF(IF(A3管路!AA68="-","-",IF('A4-2管路(初期設定)'!AA68="-",A3管路!AA68,A3管路!AA68-'A4-2管路(初期設定)'!AA68))=0,"-",IF(A3管路!AA68="-","-",IF('A4-2管路(初期設定)'!AA68="-",A3管路!AA68,A3管路!AA68-'A4-2管路(初期設定)'!AA68)))</f>
        <v>-</v>
      </c>
      <c r="AB68" s="298" t="str">
        <f>IF(IF(A3管路!AB68="-","-",IF('A4-2管路(初期設定)'!AB68="-",A3管路!AB68,A3管路!AB68-'A4-2管路(初期設定)'!AB68))=0,"-",IF(A3管路!AB68="-","-",IF('A4-2管路(初期設定)'!AB68="-",A3管路!AB68,A3管路!AB68-'A4-2管路(初期設定)'!AB68)))</f>
        <v>-</v>
      </c>
      <c r="AC68" s="300" t="str">
        <f t="shared" si="178"/>
        <v>-</v>
      </c>
      <c r="AD68" s="299" t="str">
        <f>IF(AND('A4-1管路(初期設定)'!$V$13="○",'A4-4,5管路(初期設定)'!$BX68="-"),"-",IF(A3管路!AD68="-",BX68,IF(BX68="-",A3管路!AD68,A3管路!AD68+BX68)))</f>
        <v>-</v>
      </c>
      <c r="AE68" s="298" t="str">
        <f>IF(IF(A3管路!AE68="-","-",IF('A4-2管路(初期設定)'!AE68="-",A3管路!AE68,A3管路!AE68-'A4-2管路(初期設定)'!AE68))=0,"-",IF(A3管路!AE68="-","-",IF('A4-2管路(初期設定)'!AE68="-",A3管路!AE68,A3管路!AE68-'A4-2管路(初期設定)'!AE68)))</f>
        <v>-</v>
      </c>
      <c r="AF68" s="300" t="str">
        <f t="shared" si="179"/>
        <v>-</v>
      </c>
      <c r="AG68" s="299" t="str">
        <f>IF(IF(A3管路!AG68="-","-",IF('A4-2管路(初期設定)'!AG68="-",A3管路!AG68,A3管路!AG68-'A4-2管路(初期設定)'!AG68))=0,"-",IF(A3管路!AG68="-","-",IF('A4-2管路(初期設定)'!AG68="-",A3管路!AG68,A3管路!AG68-'A4-2管路(初期設定)'!AG68)))</f>
        <v>-</v>
      </c>
      <c r="AH68" s="298" t="str">
        <f>IF(IF(A3管路!AH68="-","-",IF('A4-2管路(初期設定)'!AH68="-",A3管路!AH68,A3管路!AH68-'A4-2管路(初期設定)'!AH68))=0,"-",IF(A3管路!AH68="-","-",IF('A4-2管路(初期設定)'!AH68="-",A3管路!AH68,A3管路!AH68-'A4-2管路(初期設定)'!AH68)))</f>
        <v>-</v>
      </c>
      <c r="AI68" s="300" t="str">
        <f t="shared" si="180"/>
        <v>-</v>
      </c>
      <c r="AJ68" s="299" t="str">
        <f>IF(IF(A3管路!AJ68="-","-",IF('A4-2管路(初期設定)'!AJ68="-",A3管路!AJ68,A3管路!AJ68-'A4-2管路(初期設定)'!AJ68))=0,"-",IF(A3管路!AJ68="-","-",IF('A4-2管路(初期設定)'!AJ68="-",A3管路!AJ68,A3管路!AJ68-'A4-2管路(初期設定)'!AJ68)))</f>
        <v>-</v>
      </c>
      <c r="AK68" s="298" t="str">
        <f>IF(IF(A3管路!AK68="-","-",IF('A4-2管路(初期設定)'!AK68="-",A3管路!AK68,A3管路!AK68-'A4-2管路(初期設定)'!AK68))=0,"-",IF(A3管路!AK68="-","-",IF('A4-2管路(初期設定)'!AK68="-",A3管路!AK68,A3管路!AK68-'A4-2管路(初期設定)'!AK68)))</f>
        <v>-</v>
      </c>
      <c r="AL68" s="300" t="str">
        <f t="shared" si="181"/>
        <v>-</v>
      </c>
      <c r="AM68" s="299" t="str">
        <f>IF(IF(A3管路!AM68="-","-",IF('A4-2管路(初期設定)'!AM68="-",A3管路!AM68,A3管路!AM68-'A4-2管路(初期設定)'!AM68))=0,"-",IF(A3管路!AM68="-","-",IF('A4-2管路(初期設定)'!AM68="-",A3管路!AM68,A3管路!AM68-'A4-2管路(初期設定)'!AM68)))</f>
        <v>-</v>
      </c>
      <c r="AN68" s="298" t="str">
        <f>IF(IF(A3管路!AN68="-","-",IF('A4-2管路(初期設定)'!AN68="-",A3管路!AN68,A3管路!AN68-'A4-2管路(初期設定)'!AN68))=0,"-",IF(A3管路!AN68="-","-",IF('A4-2管路(初期設定)'!AN68="-",A3管路!AN68,A3管路!AN68-'A4-2管路(初期設定)'!AN68)))</f>
        <v>-</v>
      </c>
      <c r="AO68" s="300" t="str">
        <f t="shared" si="182"/>
        <v>-</v>
      </c>
      <c r="AP68" s="299" t="str">
        <f>IF(IF(A3管路!AP68="-","-",IF('A4-2管路(初期設定)'!AP68="-",A3管路!AP68,A3管路!AP68-'A4-2管路(初期設定)'!AP68))=0,"-",IF(A3管路!AP68="-","-",IF('A4-2管路(初期設定)'!AP68="-",A3管路!AP68,A3管路!AP68-'A4-2管路(初期設定)'!AP68)))</f>
        <v>-</v>
      </c>
      <c r="AQ68" s="298" t="str">
        <f>IF(IF(A3管路!AQ68="-","-",IF('A4-2管路(初期設定)'!AQ68="-",A3管路!AQ68,A3管路!AQ68-'A4-2管路(初期設定)'!AQ68))=0,"-",IF(A3管路!AQ68="-","-",IF('A4-2管路(初期設定)'!AQ68="-",A3管路!AQ68,A3管路!AQ68-'A4-2管路(初期設定)'!AQ68)))</f>
        <v>-</v>
      </c>
      <c r="AR68" s="290" t="str">
        <f t="shared" si="183"/>
        <v>-</v>
      </c>
      <c r="AS68" s="299" t="str">
        <f>IF(IF(A3管路!AS68="-","-",IF('A4-2管路(初期設定)'!AS68="-",A3管路!AS68,A3管路!AS68-'A4-2管路(初期設定)'!AS68))=0,"-",IF(A3管路!AS68="-","-",IF('A4-2管路(初期設定)'!AS68="-",A3管路!AS68,A3管路!AS68-'A4-2管路(初期設定)'!AS68)))</f>
        <v>-</v>
      </c>
      <c r="AT68" s="298" t="str">
        <f>IF(IF(A3管路!AT68="-","-",IF('A4-2管路(初期設定)'!AT68="-",A3管路!AT68,A3管路!AT68-'A4-2管路(初期設定)'!AT68))=0,"-",IF(A3管路!AT68="-","-",IF('A4-2管路(初期設定)'!AT68="-",A3管路!AT68,A3管路!AT68-'A4-2管路(初期設定)'!AT68)))</f>
        <v>-</v>
      </c>
      <c r="AU68" s="290" t="str">
        <f t="shared" si="184"/>
        <v>-</v>
      </c>
      <c r="AV68" s="832" t="str">
        <f t="shared" si="185"/>
        <v>-</v>
      </c>
      <c r="AW68" s="830"/>
      <c r="AX68" s="853" t="str">
        <f t="shared" si="186"/>
        <v>-</v>
      </c>
      <c r="AY68" s="830"/>
      <c r="AZ68" s="832">
        <f t="shared" si="187"/>
        <v>0</v>
      </c>
      <c r="BA68" s="830"/>
      <c r="BB68" s="830">
        <f t="shared" si="188"/>
        <v>0</v>
      </c>
      <c r="BC68" s="830"/>
      <c r="BD68" s="830">
        <f t="shared" si="189"/>
        <v>0</v>
      </c>
      <c r="BE68" s="830"/>
      <c r="BF68" s="830">
        <f t="shared" si="190"/>
        <v>0</v>
      </c>
      <c r="BG68" s="830"/>
      <c r="BH68" s="830">
        <f t="shared" si="191"/>
        <v>0</v>
      </c>
      <c r="BI68" s="831"/>
      <c r="BJ68" s="832">
        <f t="shared" si="192"/>
        <v>0</v>
      </c>
      <c r="BK68" s="830"/>
      <c r="BL68" s="830">
        <f t="shared" si="193"/>
        <v>0</v>
      </c>
      <c r="BM68" s="833"/>
      <c r="BN68" s="830" t="str">
        <f t="shared" si="107"/>
        <v>-</v>
      </c>
      <c r="BO68" s="833"/>
      <c r="BQ68" s="318" t="str">
        <f>IF('A4-2管路(初期設定)'!AW68="","-",'A4-2管路(初期設定)'!AW68)</f>
        <v>ダクタイル鋳鉄管(NS形継手等)</v>
      </c>
      <c r="BR68" s="317" t="str">
        <f>IF(BQ68=BR$4,IF('A4-2管路(初期設定)'!AV68="-","-",IF('A4-2管路(初期設定)'!I68="-",'A4-2管路(初期設定)'!AV68,'A4-2管路(初期設定)'!AV68-'A4-2管路(初期設定)'!I68)),"-")</f>
        <v>-</v>
      </c>
      <c r="BS68" s="317" t="str">
        <f>IF(BQ68=BS$4,IF('A4-2管路(初期設定)'!AV68="-","-",IF('A4-2管路(初期設定)'!L68="-",'A4-2管路(初期設定)'!AV68,'A4-2管路(初期設定)'!AV68-'A4-2管路(初期設定)'!L68)),"-")</f>
        <v>-</v>
      </c>
      <c r="BT68" s="317" t="str">
        <f>IF(BQ68=BT$4,IF('A4-2管路(初期設定)'!AV68="-","-",IF('A4-2管路(初期設定)'!O68="-",'A4-2管路(初期設定)'!AV68,'A4-2管路(初期設定)'!AV68-'A4-2管路(初期設定)'!O68)),"-")</f>
        <v>-</v>
      </c>
      <c r="BU68" s="317" t="str">
        <f>IF($BQ68=BU$4,IF('A4-2管路(初期設定)'!$AV68="-","-",IF('A4-2管路(初期設定)'!R68="-",'A4-2管路(初期設定)'!$AV68,'A4-2管路(初期設定)'!$AV68-'A4-2管路(初期設定)'!R68)),"-")</f>
        <v>-</v>
      </c>
      <c r="BV68" s="317" t="str">
        <f>IF($BQ68=BV$4,IF('A4-2管路(初期設定)'!$AV68="-","-",IF('A4-2管路(初期設定)'!W68="-",'A4-2管路(初期設定)'!$AV68,'A4-2管路(初期設定)'!$AV68-SUM('A4-2管路(初期設定)'!S68,'A4-2管路(初期設定)'!T68))),"-")</f>
        <v>-</v>
      </c>
      <c r="BW68" s="317" t="str">
        <f>IF($BQ68=BV$4,IF('A4-2管路(初期設定)'!$AV68="-","-",IF('A4-2管路(初期設定)'!W68="-",'A4-2管路(初期設定)'!$AV68,'A4-2管路(初期設定)'!$AV68-SUM('A4-2管路(初期設定)'!U68,'A4-2管路(初期設定)'!V68))),"-")</f>
        <v>-</v>
      </c>
      <c r="BX68" s="317" t="str">
        <f>IF($BQ68=BX$4,IF('A4-2管路(初期設定)'!$AV68="-","-",IF('A4-2管路(初期設定)'!AF68="-",'A4-2管路(初期設定)'!$AV68,'A4-2管路(初期設定)'!$AV68-'A4-2管路(初期設定)'!AF68)),"-")</f>
        <v>-</v>
      </c>
    </row>
    <row r="69" spans="2:76" ht="13.5" customHeight="1">
      <c r="B69" s="1179"/>
      <c r="C69" s="1070"/>
      <c r="D69" s="1070"/>
      <c r="E69" s="932"/>
      <c r="F69" s="80">
        <v>400</v>
      </c>
      <c r="G69" s="299" t="str">
        <f>IF(AND('A4-1管路(初期設定)'!$F$13="○",'A4-4,5管路(初期設定)'!$BR69="-"),"-",IF(A3管路!G69="-",BR69,IF(BR69="-",A3管路!G69,A3管路!G69+BR69)))</f>
        <v>-</v>
      </c>
      <c r="H69" s="298" t="str">
        <f>IF(IF(A3管路!H69="-","-",IF('A4-2管路(初期設定)'!H69="-",A3管路!H69,A3管路!H69-'A4-2管路(初期設定)'!H69))=0,"-",IF(A3管路!H69="-","-",IF('A4-2管路(初期設定)'!H69="-",A3管路!H69,A3管路!H69-'A4-2管路(初期設定)'!H69)))</f>
        <v>-</v>
      </c>
      <c r="I69" s="300" t="str">
        <f t="shared" si="172"/>
        <v>-</v>
      </c>
      <c r="J69" s="299" t="str">
        <f>IF(AND('A4-1管路(初期設定)'!$H$13="○",'A4-4,5管路(初期設定)'!$BS69="-"),"-",IF(A3管路!J69="-",BS69,IF(BS69="-",A3管路!J69,A3管路!J69+BS69)))</f>
        <v>-</v>
      </c>
      <c r="K69" s="298" t="str">
        <f>IF(IF(A3管路!K69="-","-",IF('A4-2管路(初期設定)'!K69="-",A3管路!K69,A3管路!K69-'A4-2管路(初期設定)'!K69))=0,"-",IF(A3管路!K69="-","-",IF('A4-2管路(初期設定)'!K69="-",A3管路!K69,A3管路!K69-'A4-2管路(初期設定)'!K69)))</f>
        <v>-</v>
      </c>
      <c r="L69" s="300" t="str">
        <f t="shared" si="173"/>
        <v>-</v>
      </c>
      <c r="M69" s="299" t="str">
        <f>IF(AND('A4-1管路(初期設定)'!$J$13="○",'A4-4,5管路(初期設定)'!$BT69="-"),"-",IF(A3管路!M69="-",BT69,IF(BT69="-",A3管路!M69,A3管路!M69+BT69)))</f>
        <v>-</v>
      </c>
      <c r="N69" s="298" t="str">
        <f>IF(IF(A3管路!N69="-","-",IF('A4-2管路(初期設定)'!N69="-",A3管路!N69,A3管路!N69-'A4-2管路(初期設定)'!N69))=0,"-",IF(A3管路!N69="-","-",IF('A4-2管路(初期設定)'!N69="-",A3管路!N69,A3管路!N69-'A4-2管路(初期設定)'!N69)))</f>
        <v>-</v>
      </c>
      <c r="O69" s="300" t="str">
        <f t="shared" si="174"/>
        <v>-</v>
      </c>
      <c r="P69" s="299" t="str">
        <f>IF(AND('A4-1管路(初期設定)'!$L$13="○",'A4-4,5管路(初期設定)'!$BU69="-"),"-",IF(A3管路!P69="-",BU69,IF(BU69="-",A3管路!P69,A3管路!P69+BU69)))</f>
        <v>-</v>
      </c>
      <c r="Q69" s="298" t="str">
        <f>IF(IF(A3管路!Q69="-","-",IF('A4-2管路(初期設定)'!Q69="-",A3管路!Q69,A3管路!Q69-'A4-2管路(初期設定)'!Q69))=0,"-",IF(A3管路!Q69="-","-",IF('A4-2管路(初期設定)'!Q69="-",A3管路!Q69,A3管路!Q69-'A4-2管路(初期設定)'!Q69)))</f>
        <v>-</v>
      </c>
      <c r="R69" s="300" t="str">
        <f t="shared" si="175"/>
        <v>-</v>
      </c>
      <c r="S69" s="299" t="str">
        <f>IF(AND('A4-1管路(初期設定)'!$N$13="○",'A4-4,5管路(初期設定)'!$BV69="-"),"-",IF(A3管路!S69="-",BV69,IF(BV69="-",A3管路!S69,A3管路!S69+BV69+BW69)))</f>
        <v>-</v>
      </c>
      <c r="T69" s="291" t="str">
        <f>IF(IF(A3管路!T69="-","-",IF('A4-2管路(初期設定)'!T69="-",A3管路!T69,A3管路!T69-'A4-2管路(初期設定)'!T69))=0,"-",IF(A3管路!T69="-","-",IF('A4-2管路(初期設定)'!T69="-",A3管路!T69,A3管路!T69-'A4-2管路(初期設定)'!T69)))</f>
        <v>-</v>
      </c>
      <c r="U69" s="291" t="str">
        <f>IF(AND('A4-1管路(初期設定)'!$P$13="○",'A4-4,5管路(初期設定)'!$BW69="-"),"-",IF(A3管路!U69="-",BW69,IF(BW69="-",A3管路!U69,A3管路!U69)))</f>
        <v>-</v>
      </c>
      <c r="V69" s="298" t="str">
        <f>IF(IF(A3管路!V69="-","-",IF('A4-2管路(初期設定)'!V69="-",A3管路!V69,A3管路!V69-'A4-2管路(初期設定)'!V69))=0,"-",IF(A3管路!V69="-","-",IF('A4-2管路(初期設定)'!V69="-",A3管路!V69,A3管路!V69-'A4-2管路(初期設定)'!V69)))</f>
        <v>-</v>
      </c>
      <c r="W69" s="300" t="str">
        <f t="shared" si="176"/>
        <v>-</v>
      </c>
      <c r="X69" s="299" t="str">
        <f>IF(IF(A3管路!X69="-","-",IF('A4-2管路(初期設定)'!X69="-",A3管路!X69,A3管路!X69-'A4-2管路(初期設定)'!X69))=0,"-",IF(A3管路!X69="-","-",IF('A4-2管路(初期設定)'!X69="-",A3管路!X69,A3管路!X69-'A4-2管路(初期設定)'!X69)))</f>
        <v>-</v>
      </c>
      <c r="Y69" s="298" t="str">
        <f>IF(IF(A3管路!Y69="-","-",IF('A4-2管路(初期設定)'!Y69="-",A3管路!Y69,A3管路!Y69-'A4-2管路(初期設定)'!Y69))=0,"-",IF(A3管路!Y69="-","-",IF('A4-2管路(初期設定)'!Y69="-",A3管路!Y69,A3管路!Y69-'A4-2管路(初期設定)'!Y69)))</f>
        <v>-</v>
      </c>
      <c r="Z69" s="300" t="str">
        <f t="shared" si="177"/>
        <v>-</v>
      </c>
      <c r="AA69" s="299" t="str">
        <f>IF(IF(A3管路!AA69="-","-",IF('A4-2管路(初期設定)'!AA69="-",A3管路!AA69,A3管路!AA69-'A4-2管路(初期設定)'!AA69))=0,"-",IF(A3管路!AA69="-","-",IF('A4-2管路(初期設定)'!AA69="-",A3管路!AA69,A3管路!AA69-'A4-2管路(初期設定)'!AA69)))</f>
        <v>-</v>
      </c>
      <c r="AB69" s="298" t="str">
        <f>IF(IF(A3管路!AB69="-","-",IF('A4-2管路(初期設定)'!AB69="-",A3管路!AB69,A3管路!AB69-'A4-2管路(初期設定)'!AB69))=0,"-",IF(A3管路!AB69="-","-",IF('A4-2管路(初期設定)'!AB69="-",A3管路!AB69,A3管路!AB69-'A4-2管路(初期設定)'!AB69)))</f>
        <v>-</v>
      </c>
      <c r="AC69" s="300" t="str">
        <f t="shared" si="178"/>
        <v>-</v>
      </c>
      <c r="AD69" s="299" t="str">
        <f>IF(AND('A4-1管路(初期設定)'!$V$13="○",'A4-4,5管路(初期設定)'!$BX69="-"),"-",IF(A3管路!AD69="-",BX69,IF(BX69="-",A3管路!AD69,A3管路!AD69+BX69)))</f>
        <v>-</v>
      </c>
      <c r="AE69" s="298" t="str">
        <f>IF(IF(A3管路!AE69="-","-",IF('A4-2管路(初期設定)'!AE69="-",A3管路!AE69,A3管路!AE69-'A4-2管路(初期設定)'!AE69))=0,"-",IF(A3管路!AE69="-","-",IF('A4-2管路(初期設定)'!AE69="-",A3管路!AE69,A3管路!AE69-'A4-2管路(初期設定)'!AE69)))</f>
        <v>-</v>
      </c>
      <c r="AF69" s="300" t="str">
        <f t="shared" si="179"/>
        <v>-</v>
      </c>
      <c r="AG69" s="299" t="str">
        <f>IF(IF(A3管路!AG69="-","-",IF('A4-2管路(初期設定)'!AG69="-",A3管路!AG69,A3管路!AG69-'A4-2管路(初期設定)'!AG69))=0,"-",IF(A3管路!AG69="-","-",IF('A4-2管路(初期設定)'!AG69="-",A3管路!AG69,A3管路!AG69-'A4-2管路(初期設定)'!AG69)))</f>
        <v>-</v>
      </c>
      <c r="AH69" s="298" t="str">
        <f>IF(IF(A3管路!AH69="-","-",IF('A4-2管路(初期設定)'!AH69="-",A3管路!AH69,A3管路!AH69-'A4-2管路(初期設定)'!AH69))=0,"-",IF(A3管路!AH69="-","-",IF('A4-2管路(初期設定)'!AH69="-",A3管路!AH69,A3管路!AH69-'A4-2管路(初期設定)'!AH69)))</f>
        <v>-</v>
      </c>
      <c r="AI69" s="300" t="str">
        <f t="shared" si="180"/>
        <v>-</v>
      </c>
      <c r="AJ69" s="299" t="str">
        <f>IF(IF(A3管路!AJ69="-","-",IF('A4-2管路(初期設定)'!AJ69="-",A3管路!AJ69,A3管路!AJ69-'A4-2管路(初期設定)'!AJ69))=0,"-",IF(A3管路!AJ69="-","-",IF('A4-2管路(初期設定)'!AJ69="-",A3管路!AJ69,A3管路!AJ69-'A4-2管路(初期設定)'!AJ69)))</f>
        <v>-</v>
      </c>
      <c r="AK69" s="298" t="str">
        <f>IF(IF(A3管路!AK69="-","-",IF('A4-2管路(初期設定)'!AK69="-",A3管路!AK69,A3管路!AK69-'A4-2管路(初期設定)'!AK69))=0,"-",IF(A3管路!AK69="-","-",IF('A4-2管路(初期設定)'!AK69="-",A3管路!AK69,A3管路!AK69-'A4-2管路(初期設定)'!AK69)))</f>
        <v>-</v>
      </c>
      <c r="AL69" s="300" t="str">
        <f t="shared" si="181"/>
        <v>-</v>
      </c>
      <c r="AM69" s="299" t="str">
        <f>IF(IF(A3管路!AM69="-","-",IF('A4-2管路(初期設定)'!AM69="-",A3管路!AM69,A3管路!AM69-'A4-2管路(初期設定)'!AM69))=0,"-",IF(A3管路!AM69="-","-",IF('A4-2管路(初期設定)'!AM69="-",A3管路!AM69,A3管路!AM69-'A4-2管路(初期設定)'!AM69)))</f>
        <v>-</v>
      </c>
      <c r="AN69" s="298" t="str">
        <f>IF(IF(A3管路!AN69="-","-",IF('A4-2管路(初期設定)'!AN69="-",A3管路!AN69,A3管路!AN69-'A4-2管路(初期設定)'!AN69))=0,"-",IF(A3管路!AN69="-","-",IF('A4-2管路(初期設定)'!AN69="-",A3管路!AN69,A3管路!AN69-'A4-2管路(初期設定)'!AN69)))</f>
        <v>-</v>
      </c>
      <c r="AO69" s="300" t="str">
        <f t="shared" si="182"/>
        <v>-</v>
      </c>
      <c r="AP69" s="299" t="str">
        <f>IF(IF(A3管路!AP69="-","-",IF('A4-2管路(初期設定)'!AP69="-",A3管路!AP69,A3管路!AP69-'A4-2管路(初期設定)'!AP69))=0,"-",IF(A3管路!AP69="-","-",IF('A4-2管路(初期設定)'!AP69="-",A3管路!AP69,A3管路!AP69-'A4-2管路(初期設定)'!AP69)))</f>
        <v>-</v>
      </c>
      <c r="AQ69" s="298" t="str">
        <f>IF(IF(A3管路!AQ69="-","-",IF('A4-2管路(初期設定)'!AQ69="-",A3管路!AQ69,A3管路!AQ69-'A4-2管路(初期設定)'!AQ69))=0,"-",IF(A3管路!AQ69="-","-",IF('A4-2管路(初期設定)'!AQ69="-",A3管路!AQ69,A3管路!AQ69-'A4-2管路(初期設定)'!AQ69)))</f>
        <v>-</v>
      </c>
      <c r="AR69" s="290" t="str">
        <f t="shared" si="183"/>
        <v>-</v>
      </c>
      <c r="AS69" s="299" t="str">
        <f>IF(IF(A3管路!AS69="-","-",IF('A4-2管路(初期設定)'!AS69="-",A3管路!AS69,A3管路!AS69-'A4-2管路(初期設定)'!AS69))=0,"-",IF(A3管路!AS69="-","-",IF('A4-2管路(初期設定)'!AS69="-",A3管路!AS69,A3管路!AS69-'A4-2管路(初期設定)'!AS69)))</f>
        <v>-</v>
      </c>
      <c r="AT69" s="298" t="str">
        <f>IF(IF(A3管路!AT69="-","-",IF('A4-2管路(初期設定)'!AT69="-",A3管路!AT69,A3管路!AT69-'A4-2管路(初期設定)'!AT69))=0,"-",IF(A3管路!AT69="-","-",IF('A4-2管路(初期設定)'!AT69="-",A3管路!AT69,A3管路!AT69-'A4-2管路(初期設定)'!AT69)))</f>
        <v>-</v>
      </c>
      <c r="AU69" s="290" t="str">
        <f t="shared" si="184"/>
        <v>-</v>
      </c>
      <c r="AV69" s="832" t="str">
        <f t="shared" si="185"/>
        <v>-</v>
      </c>
      <c r="AW69" s="830"/>
      <c r="AX69" s="853" t="str">
        <f t="shared" si="186"/>
        <v>-</v>
      </c>
      <c r="AY69" s="830"/>
      <c r="AZ69" s="832">
        <f t="shared" si="187"/>
        <v>0</v>
      </c>
      <c r="BA69" s="830"/>
      <c r="BB69" s="830">
        <f t="shared" si="188"/>
        <v>0</v>
      </c>
      <c r="BC69" s="830"/>
      <c r="BD69" s="830">
        <f t="shared" si="189"/>
        <v>0</v>
      </c>
      <c r="BE69" s="830"/>
      <c r="BF69" s="830">
        <f t="shared" si="190"/>
        <v>0</v>
      </c>
      <c r="BG69" s="830"/>
      <c r="BH69" s="830">
        <f t="shared" si="191"/>
        <v>0</v>
      </c>
      <c r="BI69" s="831"/>
      <c r="BJ69" s="832">
        <f t="shared" si="192"/>
        <v>0</v>
      </c>
      <c r="BK69" s="830"/>
      <c r="BL69" s="830">
        <f t="shared" si="193"/>
        <v>0</v>
      </c>
      <c r="BM69" s="833"/>
      <c r="BN69" s="830" t="str">
        <f t="shared" si="107"/>
        <v>-</v>
      </c>
      <c r="BO69" s="833"/>
      <c r="BQ69" s="318" t="str">
        <f>IF('A4-2管路(初期設定)'!AW69="","-",'A4-2管路(初期設定)'!AW69)</f>
        <v>ダクタイル鋳鉄管(NS形継手等)</v>
      </c>
      <c r="BR69" s="317" t="str">
        <f>IF(BQ69=BR$4,IF('A4-2管路(初期設定)'!AV69="-","-",IF('A4-2管路(初期設定)'!I69="-",'A4-2管路(初期設定)'!AV69,'A4-2管路(初期設定)'!AV69-'A4-2管路(初期設定)'!I69)),"-")</f>
        <v>-</v>
      </c>
      <c r="BS69" s="317" t="str">
        <f>IF(BQ69=BS$4,IF('A4-2管路(初期設定)'!AV69="-","-",IF('A4-2管路(初期設定)'!L69="-",'A4-2管路(初期設定)'!AV69,'A4-2管路(初期設定)'!AV69-'A4-2管路(初期設定)'!L69)),"-")</f>
        <v>-</v>
      </c>
      <c r="BT69" s="317" t="str">
        <f>IF(BQ69=BT$4,IF('A4-2管路(初期設定)'!AV69="-","-",IF('A4-2管路(初期設定)'!O69="-",'A4-2管路(初期設定)'!AV69,'A4-2管路(初期設定)'!AV69-'A4-2管路(初期設定)'!O69)),"-")</f>
        <v>-</v>
      </c>
      <c r="BU69" s="317" t="str">
        <f>IF($BQ69=BU$4,IF('A4-2管路(初期設定)'!$AV69="-","-",IF('A4-2管路(初期設定)'!R69="-",'A4-2管路(初期設定)'!$AV69,'A4-2管路(初期設定)'!$AV69-'A4-2管路(初期設定)'!R69)),"-")</f>
        <v>-</v>
      </c>
      <c r="BV69" s="317" t="str">
        <f>IF($BQ69=BV$4,IF('A4-2管路(初期設定)'!$AV69="-","-",IF('A4-2管路(初期設定)'!W69="-",'A4-2管路(初期設定)'!$AV69,'A4-2管路(初期設定)'!$AV69-SUM('A4-2管路(初期設定)'!S69,'A4-2管路(初期設定)'!T69))),"-")</f>
        <v>-</v>
      </c>
      <c r="BW69" s="317" t="str">
        <f>IF($BQ69=BV$4,IF('A4-2管路(初期設定)'!$AV69="-","-",IF('A4-2管路(初期設定)'!W69="-",'A4-2管路(初期設定)'!$AV69,'A4-2管路(初期設定)'!$AV69-SUM('A4-2管路(初期設定)'!U69,'A4-2管路(初期設定)'!V69))),"-")</f>
        <v>-</v>
      </c>
      <c r="BX69" s="317" t="str">
        <f>IF($BQ69=BX$4,IF('A4-2管路(初期設定)'!$AV69="-","-",IF('A4-2管路(初期設定)'!AF69="-",'A4-2管路(初期設定)'!$AV69,'A4-2管路(初期設定)'!$AV69-'A4-2管路(初期設定)'!AF69)),"-")</f>
        <v>-</v>
      </c>
    </row>
    <row r="70" spans="2:76" ht="13.5" customHeight="1">
      <c r="B70" s="1179"/>
      <c r="C70" s="1070"/>
      <c r="D70" s="1070"/>
      <c r="E70" s="932"/>
      <c r="F70" s="80">
        <v>350</v>
      </c>
      <c r="G70" s="299" t="str">
        <f>IF(AND('A4-1管路(初期設定)'!$F$13="○",'A4-4,5管路(初期設定)'!$BR70="-"),"-",IF(A3管路!G70="-",BR70,IF(BR70="-",A3管路!G70,A3管路!G70+BR70)))</f>
        <v>-</v>
      </c>
      <c r="H70" s="298" t="str">
        <f>IF(IF(A3管路!H70="-","-",IF('A4-2管路(初期設定)'!H70="-",A3管路!H70,A3管路!H70-'A4-2管路(初期設定)'!H70))=0,"-",IF(A3管路!H70="-","-",IF('A4-2管路(初期設定)'!H70="-",A3管路!H70,A3管路!H70-'A4-2管路(初期設定)'!H70)))</f>
        <v>-</v>
      </c>
      <c r="I70" s="300" t="str">
        <f t="shared" si="172"/>
        <v>-</v>
      </c>
      <c r="J70" s="299" t="str">
        <f>IF(AND('A4-1管路(初期設定)'!$H$13="○",'A4-4,5管路(初期設定)'!$BS70="-"),"-",IF(A3管路!J70="-",BS70,IF(BS70="-",A3管路!J70,A3管路!J70+BS70)))</f>
        <v>-</v>
      </c>
      <c r="K70" s="298" t="str">
        <f>IF(IF(A3管路!K70="-","-",IF('A4-2管路(初期設定)'!K70="-",A3管路!K70,A3管路!K70-'A4-2管路(初期設定)'!K70))=0,"-",IF(A3管路!K70="-","-",IF('A4-2管路(初期設定)'!K70="-",A3管路!K70,A3管路!K70-'A4-2管路(初期設定)'!K70)))</f>
        <v>-</v>
      </c>
      <c r="L70" s="300" t="str">
        <f t="shared" si="173"/>
        <v>-</v>
      </c>
      <c r="M70" s="299" t="str">
        <f>IF(AND('A4-1管路(初期設定)'!$J$13="○",'A4-4,5管路(初期設定)'!$BT70="-"),"-",IF(A3管路!M70="-",BT70,IF(BT70="-",A3管路!M70,A3管路!M70+BT70)))</f>
        <v>-</v>
      </c>
      <c r="N70" s="298" t="str">
        <f>IF(IF(A3管路!N70="-","-",IF('A4-2管路(初期設定)'!N70="-",A3管路!N70,A3管路!N70-'A4-2管路(初期設定)'!N70))=0,"-",IF(A3管路!N70="-","-",IF('A4-2管路(初期設定)'!N70="-",A3管路!N70,A3管路!N70-'A4-2管路(初期設定)'!N70)))</f>
        <v>-</v>
      </c>
      <c r="O70" s="300" t="str">
        <f t="shared" si="174"/>
        <v>-</v>
      </c>
      <c r="P70" s="299" t="str">
        <f>IF(AND('A4-1管路(初期設定)'!$L$13="○",'A4-4,5管路(初期設定)'!$BU70="-"),"-",IF(A3管路!P70="-",BU70,IF(BU70="-",A3管路!P70,A3管路!P70+BU70)))</f>
        <v>-</v>
      </c>
      <c r="Q70" s="298" t="str">
        <f>IF(IF(A3管路!Q70="-","-",IF('A4-2管路(初期設定)'!Q70="-",A3管路!Q70,A3管路!Q70-'A4-2管路(初期設定)'!Q70))=0,"-",IF(A3管路!Q70="-","-",IF('A4-2管路(初期設定)'!Q70="-",A3管路!Q70,A3管路!Q70-'A4-2管路(初期設定)'!Q70)))</f>
        <v>-</v>
      </c>
      <c r="R70" s="300" t="str">
        <f t="shared" si="175"/>
        <v>-</v>
      </c>
      <c r="S70" s="299" t="str">
        <f>IF(AND('A4-1管路(初期設定)'!$N$13="○",'A4-4,5管路(初期設定)'!$BV70="-"),"-",IF(A3管路!S70="-",BV70,IF(BV70="-",A3管路!S70,A3管路!S70+BV70+BW70)))</f>
        <v>-</v>
      </c>
      <c r="T70" s="291" t="str">
        <f>IF(IF(A3管路!T70="-","-",IF('A4-2管路(初期設定)'!T70="-",A3管路!T70,A3管路!T70-'A4-2管路(初期設定)'!T70))=0,"-",IF(A3管路!T70="-","-",IF('A4-2管路(初期設定)'!T70="-",A3管路!T70,A3管路!T70-'A4-2管路(初期設定)'!T70)))</f>
        <v>-</v>
      </c>
      <c r="U70" s="291" t="str">
        <f>IF(AND('A4-1管路(初期設定)'!$P$13="○",'A4-4,5管路(初期設定)'!$BW70="-"),"-",IF(A3管路!U70="-",BW70,IF(BW70="-",A3管路!U70,A3管路!U70)))</f>
        <v>-</v>
      </c>
      <c r="V70" s="298" t="str">
        <f>IF(IF(A3管路!V70="-","-",IF('A4-2管路(初期設定)'!V70="-",A3管路!V70,A3管路!V70-'A4-2管路(初期設定)'!V70))=0,"-",IF(A3管路!V70="-","-",IF('A4-2管路(初期設定)'!V70="-",A3管路!V70,A3管路!V70-'A4-2管路(初期設定)'!V70)))</f>
        <v>-</v>
      </c>
      <c r="W70" s="300" t="str">
        <f t="shared" si="176"/>
        <v>-</v>
      </c>
      <c r="X70" s="299" t="str">
        <f>IF(IF(A3管路!X70="-","-",IF('A4-2管路(初期設定)'!X70="-",A3管路!X70,A3管路!X70-'A4-2管路(初期設定)'!X70))=0,"-",IF(A3管路!X70="-","-",IF('A4-2管路(初期設定)'!X70="-",A3管路!X70,A3管路!X70-'A4-2管路(初期設定)'!X70)))</f>
        <v>-</v>
      </c>
      <c r="Y70" s="298" t="str">
        <f>IF(IF(A3管路!Y70="-","-",IF('A4-2管路(初期設定)'!Y70="-",A3管路!Y70,A3管路!Y70-'A4-2管路(初期設定)'!Y70))=0,"-",IF(A3管路!Y70="-","-",IF('A4-2管路(初期設定)'!Y70="-",A3管路!Y70,A3管路!Y70-'A4-2管路(初期設定)'!Y70)))</f>
        <v>-</v>
      </c>
      <c r="Z70" s="300" t="str">
        <f t="shared" si="177"/>
        <v>-</v>
      </c>
      <c r="AA70" s="299" t="str">
        <f>IF(IF(A3管路!AA70="-","-",IF('A4-2管路(初期設定)'!AA70="-",A3管路!AA70,A3管路!AA70-'A4-2管路(初期設定)'!AA70))=0,"-",IF(A3管路!AA70="-","-",IF('A4-2管路(初期設定)'!AA70="-",A3管路!AA70,A3管路!AA70-'A4-2管路(初期設定)'!AA70)))</f>
        <v>-</v>
      </c>
      <c r="AB70" s="298" t="str">
        <f>IF(IF(A3管路!AB70="-","-",IF('A4-2管路(初期設定)'!AB70="-",A3管路!AB70,A3管路!AB70-'A4-2管路(初期設定)'!AB70))=0,"-",IF(A3管路!AB70="-","-",IF('A4-2管路(初期設定)'!AB70="-",A3管路!AB70,A3管路!AB70-'A4-2管路(初期設定)'!AB70)))</f>
        <v>-</v>
      </c>
      <c r="AC70" s="300" t="str">
        <f t="shared" si="178"/>
        <v>-</v>
      </c>
      <c r="AD70" s="299" t="str">
        <f>IF(AND('A4-1管路(初期設定)'!$V$13="○",'A4-4,5管路(初期設定)'!$BX70="-"),"-",IF(A3管路!AD70="-",BX70,IF(BX70="-",A3管路!AD70,A3管路!AD70+BX70)))</f>
        <v>-</v>
      </c>
      <c r="AE70" s="298" t="str">
        <f>IF(IF(A3管路!AE70="-","-",IF('A4-2管路(初期設定)'!AE70="-",A3管路!AE70,A3管路!AE70-'A4-2管路(初期設定)'!AE70))=0,"-",IF(A3管路!AE70="-","-",IF('A4-2管路(初期設定)'!AE70="-",A3管路!AE70,A3管路!AE70-'A4-2管路(初期設定)'!AE70)))</f>
        <v>-</v>
      </c>
      <c r="AF70" s="300" t="str">
        <f t="shared" si="179"/>
        <v>-</v>
      </c>
      <c r="AG70" s="299" t="str">
        <f>IF(IF(A3管路!AG70="-","-",IF('A4-2管路(初期設定)'!AG70="-",A3管路!AG70,A3管路!AG70-'A4-2管路(初期設定)'!AG70))=0,"-",IF(A3管路!AG70="-","-",IF('A4-2管路(初期設定)'!AG70="-",A3管路!AG70,A3管路!AG70-'A4-2管路(初期設定)'!AG70)))</f>
        <v>-</v>
      </c>
      <c r="AH70" s="298" t="str">
        <f>IF(IF(A3管路!AH70="-","-",IF('A4-2管路(初期設定)'!AH70="-",A3管路!AH70,A3管路!AH70-'A4-2管路(初期設定)'!AH70))=0,"-",IF(A3管路!AH70="-","-",IF('A4-2管路(初期設定)'!AH70="-",A3管路!AH70,A3管路!AH70-'A4-2管路(初期設定)'!AH70)))</f>
        <v>-</v>
      </c>
      <c r="AI70" s="300" t="str">
        <f t="shared" si="180"/>
        <v>-</v>
      </c>
      <c r="AJ70" s="299" t="str">
        <f>IF(IF(A3管路!AJ70="-","-",IF('A4-2管路(初期設定)'!AJ70="-",A3管路!AJ70,A3管路!AJ70-'A4-2管路(初期設定)'!AJ70))=0,"-",IF(A3管路!AJ70="-","-",IF('A4-2管路(初期設定)'!AJ70="-",A3管路!AJ70,A3管路!AJ70-'A4-2管路(初期設定)'!AJ70)))</f>
        <v>-</v>
      </c>
      <c r="AK70" s="298" t="str">
        <f>IF(IF(A3管路!AK70="-","-",IF('A4-2管路(初期設定)'!AK70="-",A3管路!AK70,A3管路!AK70-'A4-2管路(初期設定)'!AK70))=0,"-",IF(A3管路!AK70="-","-",IF('A4-2管路(初期設定)'!AK70="-",A3管路!AK70,A3管路!AK70-'A4-2管路(初期設定)'!AK70)))</f>
        <v>-</v>
      </c>
      <c r="AL70" s="300" t="str">
        <f t="shared" si="181"/>
        <v>-</v>
      </c>
      <c r="AM70" s="299" t="str">
        <f>IF(IF(A3管路!AM70="-","-",IF('A4-2管路(初期設定)'!AM70="-",A3管路!AM70,A3管路!AM70-'A4-2管路(初期設定)'!AM70))=0,"-",IF(A3管路!AM70="-","-",IF('A4-2管路(初期設定)'!AM70="-",A3管路!AM70,A3管路!AM70-'A4-2管路(初期設定)'!AM70)))</f>
        <v>-</v>
      </c>
      <c r="AN70" s="298" t="str">
        <f>IF(IF(A3管路!AN70="-","-",IF('A4-2管路(初期設定)'!AN70="-",A3管路!AN70,A3管路!AN70-'A4-2管路(初期設定)'!AN70))=0,"-",IF(A3管路!AN70="-","-",IF('A4-2管路(初期設定)'!AN70="-",A3管路!AN70,A3管路!AN70-'A4-2管路(初期設定)'!AN70)))</f>
        <v>-</v>
      </c>
      <c r="AO70" s="300" t="str">
        <f t="shared" si="182"/>
        <v>-</v>
      </c>
      <c r="AP70" s="299" t="str">
        <f>IF(IF(A3管路!AP70="-","-",IF('A4-2管路(初期設定)'!AP70="-",A3管路!AP70,A3管路!AP70-'A4-2管路(初期設定)'!AP70))=0,"-",IF(A3管路!AP70="-","-",IF('A4-2管路(初期設定)'!AP70="-",A3管路!AP70,A3管路!AP70-'A4-2管路(初期設定)'!AP70)))</f>
        <v>-</v>
      </c>
      <c r="AQ70" s="298" t="str">
        <f>IF(IF(A3管路!AQ70="-","-",IF('A4-2管路(初期設定)'!AQ70="-",A3管路!AQ70,A3管路!AQ70-'A4-2管路(初期設定)'!AQ70))=0,"-",IF(A3管路!AQ70="-","-",IF('A4-2管路(初期設定)'!AQ70="-",A3管路!AQ70,A3管路!AQ70-'A4-2管路(初期設定)'!AQ70)))</f>
        <v>-</v>
      </c>
      <c r="AR70" s="290" t="str">
        <f t="shared" si="183"/>
        <v>-</v>
      </c>
      <c r="AS70" s="299" t="str">
        <f>IF(IF(A3管路!AS70="-","-",IF('A4-2管路(初期設定)'!AS70="-",A3管路!AS70,A3管路!AS70-'A4-2管路(初期設定)'!AS70))=0,"-",IF(A3管路!AS70="-","-",IF('A4-2管路(初期設定)'!AS70="-",A3管路!AS70,A3管路!AS70-'A4-2管路(初期設定)'!AS70)))</f>
        <v>-</v>
      </c>
      <c r="AT70" s="298" t="str">
        <f>IF(IF(A3管路!AT70="-","-",IF('A4-2管路(初期設定)'!AT70="-",A3管路!AT70,A3管路!AT70-'A4-2管路(初期設定)'!AT70))=0,"-",IF(A3管路!AT70="-","-",IF('A4-2管路(初期設定)'!AT70="-",A3管路!AT70,A3管路!AT70-'A4-2管路(初期設定)'!AT70)))</f>
        <v>-</v>
      </c>
      <c r="AU70" s="290" t="str">
        <f t="shared" si="184"/>
        <v>-</v>
      </c>
      <c r="AV70" s="832" t="str">
        <f t="shared" si="185"/>
        <v>-</v>
      </c>
      <c r="AW70" s="830"/>
      <c r="AX70" s="853" t="str">
        <f t="shared" si="186"/>
        <v>-</v>
      </c>
      <c r="AY70" s="830"/>
      <c r="AZ70" s="832">
        <f t="shared" si="187"/>
        <v>0</v>
      </c>
      <c r="BA70" s="830"/>
      <c r="BB70" s="830">
        <f t="shared" si="188"/>
        <v>0</v>
      </c>
      <c r="BC70" s="830"/>
      <c r="BD70" s="830">
        <f t="shared" si="189"/>
        <v>0</v>
      </c>
      <c r="BE70" s="830"/>
      <c r="BF70" s="830">
        <f t="shared" si="190"/>
        <v>0</v>
      </c>
      <c r="BG70" s="830"/>
      <c r="BH70" s="830">
        <f t="shared" si="191"/>
        <v>0</v>
      </c>
      <c r="BI70" s="831"/>
      <c r="BJ70" s="832">
        <f t="shared" si="192"/>
        <v>0</v>
      </c>
      <c r="BK70" s="830"/>
      <c r="BL70" s="830">
        <f t="shared" si="193"/>
        <v>0</v>
      </c>
      <c r="BM70" s="833"/>
      <c r="BN70" s="830" t="str">
        <f t="shared" si="107"/>
        <v>-</v>
      </c>
      <c r="BO70" s="833"/>
      <c r="BQ70" s="318" t="str">
        <f>IF('A4-2管路(初期設定)'!AW70="","-",'A4-2管路(初期設定)'!AW70)</f>
        <v>ダクタイル鋳鉄管(NS形継手等)</v>
      </c>
      <c r="BR70" s="317" t="str">
        <f>IF(BQ70=BR$4,IF('A4-2管路(初期設定)'!AV70="-","-",IF('A4-2管路(初期設定)'!I70="-",'A4-2管路(初期設定)'!AV70,'A4-2管路(初期設定)'!AV70-'A4-2管路(初期設定)'!I70)),"-")</f>
        <v>-</v>
      </c>
      <c r="BS70" s="317" t="str">
        <f>IF(BQ70=BS$4,IF('A4-2管路(初期設定)'!AV70="-","-",IF('A4-2管路(初期設定)'!L70="-",'A4-2管路(初期設定)'!AV70,'A4-2管路(初期設定)'!AV70-'A4-2管路(初期設定)'!L70)),"-")</f>
        <v>-</v>
      </c>
      <c r="BT70" s="317" t="str">
        <f>IF(BQ70=BT$4,IF('A4-2管路(初期設定)'!AV70="-","-",IF('A4-2管路(初期設定)'!O70="-",'A4-2管路(初期設定)'!AV70,'A4-2管路(初期設定)'!AV70-'A4-2管路(初期設定)'!O70)),"-")</f>
        <v>-</v>
      </c>
      <c r="BU70" s="317" t="str">
        <f>IF($BQ70=BU$4,IF('A4-2管路(初期設定)'!$AV70="-","-",IF('A4-2管路(初期設定)'!R70="-",'A4-2管路(初期設定)'!$AV70,'A4-2管路(初期設定)'!$AV70-'A4-2管路(初期設定)'!R70)),"-")</f>
        <v>-</v>
      </c>
      <c r="BV70" s="317" t="str">
        <f>IF($BQ70=BV$4,IF('A4-2管路(初期設定)'!$AV70="-","-",IF('A4-2管路(初期設定)'!W70="-",'A4-2管路(初期設定)'!$AV70,'A4-2管路(初期設定)'!$AV70-SUM('A4-2管路(初期設定)'!S70,'A4-2管路(初期設定)'!T70))),"-")</f>
        <v>-</v>
      </c>
      <c r="BW70" s="317" t="str">
        <f>IF($BQ70=BV$4,IF('A4-2管路(初期設定)'!$AV70="-","-",IF('A4-2管路(初期設定)'!W70="-",'A4-2管路(初期設定)'!$AV70,'A4-2管路(初期設定)'!$AV70-SUM('A4-2管路(初期設定)'!U70,'A4-2管路(初期設定)'!V70))),"-")</f>
        <v>-</v>
      </c>
      <c r="BX70" s="317" t="str">
        <f>IF($BQ70=BX$4,IF('A4-2管路(初期設定)'!$AV70="-","-",IF('A4-2管路(初期設定)'!AF70="-",'A4-2管路(初期設定)'!$AV70,'A4-2管路(初期設定)'!$AV70-'A4-2管路(初期設定)'!AF70)),"-")</f>
        <v>-</v>
      </c>
    </row>
    <row r="71" spans="2:76" ht="13.5" customHeight="1">
      <c r="B71" s="1179"/>
      <c r="C71" s="1070"/>
      <c r="D71" s="1070"/>
      <c r="E71" s="932"/>
      <c r="F71" s="80">
        <v>300</v>
      </c>
      <c r="G71" s="299">
        <f>IF(AND('A4-1管路(初期設定)'!$F$13="○",'A4-4,5管路(初期設定)'!$BR71="-"),"-",IF(A3管路!G71="-",BR71,IF(BR71="-",A3管路!G71,A3管路!G71+BR71)))</f>
        <v>265</v>
      </c>
      <c r="H71" s="298" t="str">
        <f>IF(IF(A3管路!H71="-","-",IF('A4-2管路(初期設定)'!H71="-",A3管路!H71,A3管路!H71-'A4-2管路(初期設定)'!H71))=0,"-",IF(A3管路!H71="-","-",IF('A4-2管路(初期設定)'!H71="-",A3管路!H71,A3管路!H71-'A4-2管路(初期設定)'!H71)))</f>
        <v>-</v>
      </c>
      <c r="I71" s="300">
        <f t="shared" si="172"/>
        <v>265</v>
      </c>
      <c r="J71" s="299" t="str">
        <f>IF(AND('A4-1管路(初期設定)'!$H$13="○",'A4-4,5管路(初期設定)'!$BS71="-"),"-",IF(A3管路!J71="-",BS71,IF(BS71="-",A3管路!J71,A3管路!J71+BS71)))</f>
        <v>-</v>
      </c>
      <c r="K71" s="298" t="str">
        <f>IF(IF(A3管路!K71="-","-",IF('A4-2管路(初期設定)'!K71="-",A3管路!K71,A3管路!K71-'A4-2管路(初期設定)'!K71))=0,"-",IF(A3管路!K71="-","-",IF('A4-2管路(初期設定)'!K71="-",A3管路!K71,A3管路!K71-'A4-2管路(初期設定)'!K71)))</f>
        <v>-</v>
      </c>
      <c r="L71" s="300" t="str">
        <f t="shared" si="173"/>
        <v>-</v>
      </c>
      <c r="M71" s="299" t="str">
        <f>IF(AND('A4-1管路(初期設定)'!$J$13="○",'A4-4,5管路(初期設定)'!$BT71="-"),"-",IF(A3管路!M71="-",BT71,IF(BT71="-",A3管路!M71,A3管路!M71+BT71)))</f>
        <v>-</v>
      </c>
      <c r="N71" s="298" t="str">
        <f>IF(IF(A3管路!N71="-","-",IF('A4-2管路(初期設定)'!N71="-",A3管路!N71,A3管路!N71-'A4-2管路(初期設定)'!N71))=0,"-",IF(A3管路!N71="-","-",IF('A4-2管路(初期設定)'!N71="-",A3管路!N71,A3管路!N71-'A4-2管路(初期設定)'!N71)))</f>
        <v>-</v>
      </c>
      <c r="O71" s="300" t="str">
        <f t="shared" si="174"/>
        <v>-</v>
      </c>
      <c r="P71" s="299" t="str">
        <f>IF(AND('A4-1管路(初期設定)'!$L$13="○",'A4-4,5管路(初期設定)'!$BU71="-"),"-",IF(A3管路!P71="-",BU71,IF(BU71="-",A3管路!P71,A3管路!P71+BU71)))</f>
        <v>-</v>
      </c>
      <c r="Q71" s="298" t="str">
        <f>IF(IF(A3管路!Q71="-","-",IF('A4-2管路(初期設定)'!Q71="-",A3管路!Q71,A3管路!Q71-'A4-2管路(初期設定)'!Q71))=0,"-",IF(A3管路!Q71="-","-",IF('A4-2管路(初期設定)'!Q71="-",A3管路!Q71,A3管路!Q71-'A4-2管路(初期設定)'!Q71)))</f>
        <v>-</v>
      </c>
      <c r="R71" s="300" t="str">
        <f t="shared" si="175"/>
        <v>-</v>
      </c>
      <c r="S71" s="299" t="str">
        <f>IF(AND('A4-1管路(初期設定)'!$N$13="○",'A4-4,5管路(初期設定)'!$BV71="-"),"-",IF(A3管路!S71="-",BV71,IF(BV71="-",A3管路!S71,A3管路!S71+BV71+BW71)))</f>
        <v>-</v>
      </c>
      <c r="T71" s="291" t="str">
        <f>IF(IF(A3管路!T71="-","-",IF('A4-2管路(初期設定)'!T71="-",A3管路!T71,A3管路!T71-'A4-2管路(初期設定)'!T71))=0,"-",IF(A3管路!T71="-","-",IF('A4-2管路(初期設定)'!T71="-",A3管路!T71,A3管路!T71-'A4-2管路(初期設定)'!T71)))</f>
        <v>-</v>
      </c>
      <c r="U71" s="291" t="str">
        <f>IF(AND('A4-1管路(初期設定)'!$P$13="○",'A4-4,5管路(初期設定)'!$BW71="-"),"-",IF(A3管路!U71="-",BW71,IF(BW71="-",A3管路!U71,A3管路!U71)))</f>
        <v>-</v>
      </c>
      <c r="V71" s="298" t="str">
        <f>IF(IF(A3管路!V71="-","-",IF('A4-2管路(初期設定)'!V71="-",A3管路!V71,A3管路!V71-'A4-2管路(初期設定)'!V71))=0,"-",IF(A3管路!V71="-","-",IF('A4-2管路(初期設定)'!V71="-",A3管路!V71,A3管路!V71-'A4-2管路(初期設定)'!V71)))</f>
        <v>-</v>
      </c>
      <c r="W71" s="300" t="str">
        <f t="shared" si="176"/>
        <v>-</v>
      </c>
      <c r="X71" s="299" t="str">
        <f>IF(IF(A3管路!X71="-","-",IF('A4-2管路(初期設定)'!X71="-",A3管路!X71,A3管路!X71-'A4-2管路(初期設定)'!X71))=0,"-",IF(A3管路!X71="-","-",IF('A4-2管路(初期設定)'!X71="-",A3管路!X71,A3管路!X71-'A4-2管路(初期設定)'!X71)))</f>
        <v>-</v>
      </c>
      <c r="Y71" s="298" t="str">
        <f>IF(IF(A3管路!Y71="-","-",IF('A4-2管路(初期設定)'!Y71="-",A3管路!Y71,A3管路!Y71-'A4-2管路(初期設定)'!Y71))=0,"-",IF(A3管路!Y71="-","-",IF('A4-2管路(初期設定)'!Y71="-",A3管路!Y71,A3管路!Y71-'A4-2管路(初期設定)'!Y71)))</f>
        <v>-</v>
      </c>
      <c r="Z71" s="300" t="str">
        <f t="shared" si="177"/>
        <v>-</v>
      </c>
      <c r="AA71" s="299" t="str">
        <f>IF(IF(A3管路!AA71="-","-",IF('A4-2管路(初期設定)'!AA71="-",A3管路!AA71,A3管路!AA71-'A4-2管路(初期設定)'!AA71))=0,"-",IF(A3管路!AA71="-","-",IF('A4-2管路(初期設定)'!AA71="-",A3管路!AA71,A3管路!AA71-'A4-2管路(初期設定)'!AA71)))</f>
        <v>-</v>
      </c>
      <c r="AB71" s="298" t="str">
        <f>IF(IF(A3管路!AB71="-","-",IF('A4-2管路(初期設定)'!AB71="-",A3管路!AB71,A3管路!AB71-'A4-2管路(初期設定)'!AB71))=0,"-",IF(A3管路!AB71="-","-",IF('A4-2管路(初期設定)'!AB71="-",A3管路!AB71,A3管路!AB71-'A4-2管路(初期設定)'!AB71)))</f>
        <v>-</v>
      </c>
      <c r="AC71" s="300" t="str">
        <f t="shared" si="178"/>
        <v>-</v>
      </c>
      <c r="AD71" s="299" t="str">
        <f>IF(AND('A4-1管路(初期設定)'!$V$13="○",'A4-4,5管路(初期設定)'!$BX71="-"),"-",IF(A3管路!AD71="-",BX71,IF(BX71="-",A3管路!AD71,A3管路!AD71+BX71)))</f>
        <v>-</v>
      </c>
      <c r="AE71" s="298" t="str">
        <f>IF(IF(A3管路!AE71="-","-",IF('A4-2管路(初期設定)'!AE71="-",A3管路!AE71,A3管路!AE71-'A4-2管路(初期設定)'!AE71))=0,"-",IF(A3管路!AE71="-","-",IF('A4-2管路(初期設定)'!AE71="-",A3管路!AE71,A3管路!AE71-'A4-2管路(初期設定)'!AE71)))</f>
        <v>-</v>
      </c>
      <c r="AF71" s="300" t="str">
        <f t="shared" si="179"/>
        <v>-</v>
      </c>
      <c r="AG71" s="299" t="str">
        <f>IF(IF(A3管路!AG71="-","-",IF('A4-2管路(初期設定)'!AG71="-",A3管路!AG71,A3管路!AG71-'A4-2管路(初期設定)'!AG71))=0,"-",IF(A3管路!AG71="-","-",IF('A4-2管路(初期設定)'!AG71="-",A3管路!AG71,A3管路!AG71-'A4-2管路(初期設定)'!AG71)))</f>
        <v>-</v>
      </c>
      <c r="AH71" s="298" t="str">
        <f>IF(IF(A3管路!AH71="-","-",IF('A4-2管路(初期設定)'!AH71="-",A3管路!AH71,A3管路!AH71-'A4-2管路(初期設定)'!AH71))=0,"-",IF(A3管路!AH71="-","-",IF('A4-2管路(初期設定)'!AH71="-",A3管路!AH71,A3管路!AH71-'A4-2管路(初期設定)'!AH71)))</f>
        <v>-</v>
      </c>
      <c r="AI71" s="300" t="str">
        <f t="shared" si="180"/>
        <v>-</v>
      </c>
      <c r="AJ71" s="299" t="str">
        <f>IF(IF(A3管路!AJ71="-","-",IF('A4-2管路(初期設定)'!AJ71="-",A3管路!AJ71,A3管路!AJ71-'A4-2管路(初期設定)'!AJ71))=0,"-",IF(A3管路!AJ71="-","-",IF('A4-2管路(初期設定)'!AJ71="-",A3管路!AJ71,A3管路!AJ71-'A4-2管路(初期設定)'!AJ71)))</f>
        <v>-</v>
      </c>
      <c r="AK71" s="298" t="str">
        <f>IF(IF(A3管路!AK71="-","-",IF('A4-2管路(初期設定)'!AK71="-",A3管路!AK71,A3管路!AK71-'A4-2管路(初期設定)'!AK71))=0,"-",IF(A3管路!AK71="-","-",IF('A4-2管路(初期設定)'!AK71="-",A3管路!AK71,A3管路!AK71-'A4-2管路(初期設定)'!AK71)))</f>
        <v>-</v>
      </c>
      <c r="AL71" s="300" t="str">
        <f t="shared" si="181"/>
        <v>-</v>
      </c>
      <c r="AM71" s="299" t="str">
        <f>IF(IF(A3管路!AM71="-","-",IF('A4-2管路(初期設定)'!AM71="-",A3管路!AM71,A3管路!AM71-'A4-2管路(初期設定)'!AM71))=0,"-",IF(A3管路!AM71="-","-",IF('A4-2管路(初期設定)'!AM71="-",A3管路!AM71,A3管路!AM71-'A4-2管路(初期設定)'!AM71)))</f>
        <v>-</v>
      </c>
      <c r="AN71" s="298" t="str">
        <f>IF(IF(A3管路!AN71="-","-",IF('A4-2管路(初期設定)'!AN71="-",A3管路!AN71,A3管路!AN71-'A4-2管路(初期設定)'!AN71))=0,"-",IF(A3管路!AN71="-","-",IF('A4-2管路(初期設定)'!AN71="-",A3管路!AN71,A3管路!AN71-'A4-2管路(初期設定)'!AN71)))</f>
        <v>-</v>
      </c>
      <c r="AO71" s="300" t="str">
        <f t="shared" si="182"/>
        <v>-</v>
      </c>
      <c r="AP71" s="299" t="str">
        <f>IF(IF(A3管路!AP71="-","-",IF('A4-2管路(初期設定)'!AP71="-",A3管路!AP71,A3管路!AP71-'A4-2管路(初期設定)'!AP71))=0,"-",IF(A3管路!AP71="-","-",IF('A4-2管路(初期設定)'!AP71="-",A3管路!AP71,A3管路!AP71-'A4-2管路(初期設定)'!AP71)))</f>
        <v>-</v>
      </c>
      <c r="AQ71" s="298" t="str">
        <f>IF(IF(A3管路!AQ71="-","-",IF('A4-2管路(初期設定)'!AQ71="-",A3管路!AQ71,A3管路!AQ71-'A4-2管路(初期設定)'!AQ71))=0,"-",IF(A3管路!AQ71="-","-",IF('A4-2管路(初期設定)'!AQ71="-",A3管路!AQ71,A3管路!AQ71-'A4-2管路(初期設定)'!AQ71)))</f>
        <v>-</v>
      </c>
      <c r="AR71" s="290" t="str">
        <f t="shared" si="183"/>
        <v>-</v>
      </c>
      <c r="AS71" s="299" t="str">
        <f>IF(IF(A3管路!AS71="-","-",IF('A4-2管路(初期設定)'!AS71="-",A3管路!AS71,A3管路!AS71-'A4-2管路(初期設定)'!AS71))=0,"-",IF(A3管路!AS71="-","-",IF('A4-2管路(初期設定)'!AS71="-",A3管路!AS71,A3管路!AS71-'A4-2管路(初期設定)'!AS71)))</f>
        <v>-</v>
      </c>
      <c r="AT71" s="298" t="str">
        <f>IF(IF(A3管路!AT71="-","-",IF('A4-2管路(初期設定)'!AT71="-",A3管路!AT71,A3管路!AT71-'A4-2管路(初期設定)'!AT71))=0,"-",IF(A3管路!AT71="-","-",IF('A4-2管路(初期設定)'!AT71="-",A3管路!AT71,A3管路!AT71-'A4-2管路(初期設定)'!AT71)))</f>
        <v>-</v>
      </c>
      <c r="AU71" s="290" t="str">
        <f t="shared" si="184"/>
        <v>-</v>
      </c>
      <c r="AV71" s="832">
        <f t="shared" si="185"/>
        <v>265</v>
      </c>
      <c r="AW71" s="830"/>
      <c r="AX71" s="853" t="str">
        <f t="shared" si="186"/>
        <v>-</v>
      </c>
      <c r="AY71" s="830"/>
      <c r="AZ71" s="832">
        <f t="shared" si="187"/>
        <v>265</v>
      </c>
      <c r="BA71" s="830"/>
      <c r="BB71" s="830">
        <f t="shared" si="188"/>
        <v>0</v>
      </c>
      <c r="BC71" s="830"/>
      <c r="BD71" s="830">
        <f t="shared" si="189"/>
        <v>0</v>
      </c>
      <c r="BE71" s="830"/>
      <c r="BF71" s="830">
        <f t="shared" si="190"/>
        <v>0</v>
      </c>
      <c r="BG71" s="830"/>
      <c r="BH71" s="830">
        <f t="shared" si="191"/>
        <v>0</v>
      </c>
      <c r="BI71" s="831"/>
      <c r="BJ71" s="832">
        <f t="shared" si="192"/>
        <v>265</v>
      </c>
      <c r="BK71" s="830"/>
      <c r="BL71" s="830">
        <f t="shared" si="193"/>
        <v>0</v>
      </c>
      <c r="BM71" s="833"/>
      <c r="BN71" s="830">
        <f t="shared" si="107"/>
        <v>265</v>
      </c>
      <c r="BO71" s="833"/>
      <c r="BQ71" s="318" t="str">
        <f>IF('A4-2管路(初期設定)'!AW71="","-",'A4-2管路(初期設定)'!AW71)</f>
        <v>ダクタイル鋳鉄管(NS形継手等)</v>
      </c>
      <c r="BR71" s="317">
        <f>IF(BQ71=BR$4,IF('A4-2管路(初期設定)'!AV71="-","-",IF('A4-2管路(初期設定)'!I71="-",'A4-2管路(初期設定)'!AV71,'A4-2管路(初期設定)'!AV71-'A4-2管路(初期設定)'!I71)),"-")</f>
        <v>265</v>
      </c>
      <c r="BS71" s="317" t="str">
        <f>IF(BQ71=BS$4,IF('A4-2管路(初期設定)'!AV71="-","-",IF('A4-2管路(初期設定)'!L71="-",'A4-2管路(初期設定)'!AV71,'A4-2管路(初期設定)'!AV71-'A4-2管路(初期設定)'!L71)),"-")</f>
        <v>-</v>
      </c>
      <c r="BT71" s="317" t="str">
        <f>IF(BQ71=BT$4,IF('A4-2管路(初期設定)'!AV71="-","-",IF('A4-2管路(初期設定)'!O71="-",'A4-2管路(初期設定)'!AV71,'A4-2管路(初期設定)'!AV71-'A4-2管路(初期設定)'!O71)),"-")</f>
        <v>-</v>
      </c>
      <c r="BU71" s="317" t="str">
        <f>IF($BQ71=BU$4,IF('A4-2管路(初期設定)'!$AV71="-","-",IF('A4-2管路(初期設定)'!R71="-",'A4-2管路(初期設定)'!$AV71,'A4-2管路(初期設定)'!$AV71-'A4-2管路(初期設定)'!R71)),"-")</f>
        <v>-</v>
      </c>
      <c r="BV71" s="317" t="str">
        <f>IF($BQ71=BV$4,IF('A4-2管路(初期設定)'!$AV71="-","-",IF('A4-2管路(初期設定)'!W71="-",'A4-2管路(初期設定)'!$AV71,'A4-2管路(初期設定)'!$AV71-SUM('A4-2管路(初期設定)'!S71,'A4-2管路(初期設定)'!T71))),"-")</f>
        <v>-</v>
      </c>
      <c r="BW71" s="317" t="str">
        <f>IF($BQ71=BV$4,IF('A4-2管路(初期設定)'!$AV71="-","-",IF('A4-2管路(初期設定)'!W71="-",'A4-2管路(初期設定)'!$AV71,'A4-2管路(初期設定)'!$AV71-SUM('A4-2管路(初期設定)'!U71,'A4-2管路(初期設定)'!V71))),"-")</f>
        <v>-</v>
      </c>
      <c r="BX71" s="317" t="str">
        <f>IF($BQ71=BX$4,IF('A4-2管路(初期設定)'!$AV71="-","-",IF('A4-2管路(初期設定)'!AF71="-",'A4-2管路(初期設定)'!$AV71,'A4-2管路(初期設定)'!$AV71-'A4-2管路(初期設定)'!AF71)),"-")</f>
        <v>-</v>
      </c>
    </row>
    <row r="72" spans="2:76" ht="13.5" customHeight="1">
      <c r="B72" s="1179"/>
      <c r="C72" s="1070"/>
      <c r="D72" s="1070"/>
      <c r="E72" s="932"/>
      <c r="F72" s="80">
        <v>250</v>
      </c>
      <c r="G72" s="299" t="str">
        <f>IF(AND('A4-1管路(初期設定)'!$F$13="○",'A4-4,5管路(初期設定)'!$BR72="-"),"-",IF(A3管路!G72="-",BR72,IF(BR72="-",A3管路!G72,A3管路!G72+BR72)))</f>
        <v>-</v>
      </c>
      <c r="H72" s="298" t="str">
        <f>IF(IF(A3管路!H72="-","-",IF('A4-2管路(初期設定)'!H72="-",A3管路!H72,A3管路!H72-'A4-2管路(初期設定)'!H72))=0,"-",IF(A3管路!H72="-","-",IF('A4-2管路(初期設定)'!H72="-",A3管路!H72,A3管路!H72-'A4-2管路(初期設定)'!H72)))</f>
        <v>-</v>
      </c>
      <c r="I72" s="300" t="str">
        <f t="shared" si="172"/>
        <v>-</v>
      </c>
      <c r="J72" s="299" t="str">
        <f>IF(AND('A4-1管路(初期設定)'!$H$13="○",'A4-4,5管路(初期設定)'!$BS72="-"),"-",IF(A3管路!J72="-",BS72,IF(BS72="-",A3管路!J72,A3管路!J72+BS72)))</f>
        <v>-</v>
      </c>
      <c r="K72" s="298" t="str">
        <f>IF(IF(A3管路!K72="-","-",IF('A4-2管路(初期設定)'!K72="-",A3管路!K72,A3管路!K72-'A4-2管路(初期設定)'!K72))=0,"-",IF(A3管路!K72="-","-",IF('A4-2管路(初期設定)'!K72="-",A3管路!K72,A3管路!K72-'A4-2管路(初期設定)'!K72)))</f>
        <v>-</v>
      </c>
      <c r="L72" s="300" t="str">
        <f t="shared" si="173"/>
        <v>-</v>
      </c>
      <c r="M72" s="299" t="str">
        <f>IF(AND('A4-1管路(初期設定)'!$J$13="○",'A4-4,5管路(初期設定)'!$BT72="-"),"-",IF(A3管路!M72="-",BT72,IF(BT72="-",A3管路!M72,A3管路!M72+BT72)))</f>
        <v>-</v>
      </c>
      <c r="N72" s="298" t="str">
        <f>IF(IF(A3管路!N72="-","-",IF('A4-2管路(初期設定)'!N72="-",A3管路!N72,A3管路!N72-'A4-2管路(初期設定)'!N72))=0,"-",IF(A3管路!N72="-","-",IF('A4-2管路(初期設定)'!N72="-",A3管路!N72,A3管路!N72-'A4-2管路(初期設定)'!N72)))</f>
        <v>-</v>
      </c>
      <c r="O72" s="300" t="str">
        <f t="shared" si="174"/>
        <v>-</v>
      </c>
      <c r="P72" s="299" t="str">
        <f>IF(AND('A4-1管路(初期設定)'!$L$13="○",'A4-4,5管路(初期設定)'!$BU72="-"),"-",IF(A3管路!P72="-",BU72,IF(BU72="-",A3管路!P72,A3管路!P72+BU72)))</f>
        <v>-</v>
      </c>
      <c r="Q72" s="298" t="str">
        <f>IF(IF(A3管路!Q72="-","-",IF('A4-2管路(初期設定)'!Q72="-",A3管路!Q72,A3管路!Q72-'A4-2管路(初期設定)'!Q72))=0,"-",IF(A3管路!Q72="-","-",IF('A4-2管路(初期設定)'!Q72="-",A3管路!Q72,A3管路!Q72-'A4-2管路(初期設定)'!Q72)))</f>
        <v>-</v>
      </c>
      <c r="R72" s="300" t="str">
        <f t="shared" si="175"/>
        <v>-</v>
      </c>
      <c r="S72" s="299" t="str">
        <f>IF(AND('A4-1管路(初期設定)'!$N$13="○",'A4-4,5管路(初期設定)'!$BV72="-"),"-",IF(A3管路!S72="-",BV72,IF(BV72="-",A3管路!S72,A3管路!S72+BV72+BW72)))</f>
        <v>-</v>
      </c>
      <c r="T72" s="291" t="str">
        <f>IF(IF(A3管路!T72="-","-",IF('A4-2管路(初期設定)'!T72="-",A3管路!T72,A3管路!T72-'A4-2管路(初期設定)'!T72))=0,"-",IF(A3管路!T72="-","-",IF('A4-2管路(初期設定)'!T72="-",A3管路!T72,A3管路!T72-'A4-2管路(初期設定)'!T72)))</f>
        <v>-</v>
      </c>
      <c r="U72" s="291" t="str">
        <f>IF(AND('A4-1管路(初期設定)'!$P$13="○",'A4-4,5管路(初期設定)'!$BW72="-"),"-",IF(A3管路!U72="-",BW72,IF(BW72="-",A3管路!U72,A3管路!U72)))</f>
        <v>-</v>
      </c>
      <c r="V72" s="298" t="str">
        <f>IF(IF(A3管路!V72="-","-",IF('A4-2管路(初期設定)'!V72="-",A3管路!V72,A3管路!V72-'A4-2管路(初期設定)'!V72))=0,"-",IF(A3管路!V72="-","-",IF('A4-2管路(初期設定)'!V72="-",A3管路!V72,A3管路!V72-'A4-2管路(初期設定)'!V72)))</f>
        <v>-</v>
      </c>
      <c r="W72" s="300" t="str">
        <f t="shared" si="176"/>
        <v>-</v>
      </c>
      <c r="X72" s="299" t="str">
        <f>IF(IF(A3管路!X72="-","-",IF('A4-2管路(初期設定)'!X72="-",A3管路!X72,A3管路!X72-'A4-2管路(初期設定)'!X72))=0,"-",IF(A3管路!X72="-","-",IF('A4-2管路(初期設定)'!X72="-",A3管路!X72,A3管路!X72-'A4-2管路(初期設定)'!X72)))</f>
        <v>-</v>
      </c>
      <c r="Y72" s="298" t="str">
        <f>IF(IF(A3管路!Y72="-","-",IF('A4-2管路(初期設定)'!Y72="-",A3管路!Y72,A3管路!Y72-'A4-2管路(初期設定)'!Y72))=0,"-",IF(A3管路!Y72="-","-",IF('A4-2管路(初期設定)'!Y72="-",A3管路!Y72,A3管路!Y72-'A4-2管路(初期設定)'!Y72)))</f>
        <v>-</v>
      </c>
      <c r="Z72" s="300" t="str">
        <f t="shared" si="177"/>
        <v>-</v>
      </c>
      <c r="AA72" s="299" t="str">
        <f>IF(IF(A3管路!AA72="-","-",IF('A4-2管路(初期設定)'!AA72="-",A3管路!AA72,A3管路!AA72-'A4-2管路(初期設定)'!AA72))=0,"-",IF(A3管路!AA72="-","-",IF('A4-2管路(初期設定)'!AA72="-",A3管路!AA72,A3管路!AA72-'A4-2管路(初期設定)'!AA72)))</f>
        <v>-</v>
      </c>
      <c r="AB72" s="298" t="str">
        <f>IF(IF(A3管路!AB72="-","-",IF('A4-2管路(初期設定)'!AB72="-",A3管路!AB72,A3管路!AB72-'A4-2管路(初期設定)'!AB72))=0,"-",IF(A3管路!AB72="-","-",IF('A4-2管路(初期設定)'!AB72="-",A3管路!AB72,A3管路!AB72-'A4-2管路(初期設定)'!AB72)))</f>
        <v>-</v>
      </c>
      <c r="AC72" s="300" t="str">
        <f t="shared" si="178"/>
        <v>-</v>
      </c>
      <c r="AD72" s="299" t="str">
        <f>IF(AND('A4-1管路(初期設定)'!$V$13="○",'A4-4,5管路(初期設定)'!$BX72="-"),"-",IF(A3管路!AD72="-",BX72,IF(BX72="-",A3管路!AD72,A3管路!AD72+BX72)))</f>
        <v>-</v>
      </c>
      <c r="AE72" s="298" t="str">
        <f>IF(IF(A3管路!AE72="-","-",IF('A4-2管路(初期設定)'!AE72="-",A3管路!AE72,A3管路!AE72-'A4-2管路(初期設定)'!AE72))=0,"-",IF(A3管路!AE72="-","-",IF('A4-2管路(初期設定)'!AE72="-",A3管路!AE72,A3管路!AE72-'A4-2管路(初期設定)'!AE72)))</f>
        <v>-</v>
      </c>
      <c r="AF72" s="300" t="str">
        <f t="shared" si="179"/>
        <v>-</v>
      </c>
      <c r="AG72" s="299" t="str">
        <f>IF(IF(A3管路!AG72="-","-",IF('A4-2管路(初期設定)'!AG72="-",A3管路!AG72,A3管路!AG72-'A4-2管路(初期設定)'!AG72))=0,"-",IF(A3管路!AG72="-","-",IF('A4-2管路(初期設定)'!AG72="-",A3管路!AG72,A3管路!AG72-'A4-2管路(初期設定)'!AG72)))</f>
        <v>-</v>
      </c>
      <c r="AH72" s="298" t="str">
        <f>IF(IF(A3管路!AH72="-","-",IF('A4-2管路(初期設定)'!AH72="-",A3管路!AH72,A3管路!AH72-'A4-2管路(初期設定)'!AH72))=0,"-",IF(A3管路!AH72="-","-",IF('A4-2管路(初期設定)'!AH72="-",A3管路!AH72,A3管路!AH72-'A4-2管路(初期設定)'!AH72)))</f>
        <v>-</v>
      </c>
      <c r="AI72" s="300" t="str">
        <f t="shared" si="180"/>
        <v>-</v>
      </c>
      <c r="AJ72" s="299" t="str">
        <f>IF(IF(A3管路!AJ72="-","-",IF('A4-2管路(初期設定)'!AJ72="-",A3管路!AJ72,A3管路!AJ72-'A4-2管路(初期設定)'!AJ72))=0,"-",IF(A3管路!AJ72="-","-",IF('A4-2管路(初期設定)'!AJ72="-",A3管路!AJ72,A3管路!AJ72-'A4-2管路(初期設定)'!AJ72)))</f>
        <v>-</v>
      </c>
      <c r="AK72" s="298" t="str">
        <f>IF(IF(A3管路!AK72="-","-",IF('A4-2管路(初期設定)'!AK72="-",A3管路!AK72,A3管路!AK72-'A4-2管路(初期設定)'!AK72))=0,"-",IF(A3管路!AK72="-","-",IF('A4-2管路(初期設定)'!AK72="-",A3管路!AK72,A3管路!AK72-'A4-2管路(初期設定)'!AK72)))</f>
        <v>-</v>
      </c>
      <c r="AL72" s="300" t="str">
        <f t="shared" si="181"/>
        <v>-</v>
      </c>
      <c r="AM72" s="299" t="str">
        <f>IF(IF(A3管路!AM72="-","-",IF('A4-2管路(初期設定)'!AM72="-",A3管路!AM72,A3管路!AM72-'A4-2管路(初期設定)'!AM72))=0,"-",IF(A3管路!AM72="-","-",IF('A4-2管路(初期設定)'!AM72="-",A3管路!AM72,A3管路!AM72-'A4-2管路(初期設定)'!AM72)))</f>
        <v>-</v>
      </c>
      <c r="AN72" s="298" t="str">
        <f>IF(IF(A3管路!AN72="-","-",IF('A4-2管路(初期設定)'!AN72="-",A3管路!AN72,A3管路!AN72-'A4-2管路(初期設定)'!AN72))=0,"-",IF(A3管路!AN72="-","-",IF('A4-2管路(初期設定)'!AN72="-",A3管路!AN72,A3管路!AN72-'A4-2管路(初期設定)'!AN72)))</f>
        <v>-</v>
      </c>
      <c r="AO72" s="300" t="str">
        <f t="shared" si="182"/>
        <v>-</v>
      </c>
      <c r="AP72" s="299" t="str">
        <f>IF(IF(A3管路!AP72="-","-",IF('A4-2管路(初期設定)'!AP72="-",A3管路!AP72,A3管路!AP72-'A4-2管路(初期設定)'!AP72))=0,"-",IF(A3管路!AP72="-","-",IF('A4-2管路(初期設定)'!AP72="-",A3管路!AP72,A3管路!AP72-'A4-2管路(初期設定)'!AP72)))</f>
        <v>-</v>
      </c>
      <c r="AQ72" s="298" t="str">
        <f>IF(IF(A3管路!AQ72="-","-",IF('A4-2管路(初期設定)'!AQ72="-",A3管路!AQ72,A3管路!AQ72-'A4-2管路(初期設定)'!AQ72))=0,"-",IF(A3管路!AQ72="-","-",IF('A4-2管路(初期設定)'!AQ72="-",A3管路!AQ72,A3管路!AQ72-'A4-2管路(初期設定)'!AQ72)))</f>
        <v>-</v>
      </c>
      <c r="AR72" s="290" t="str">
        <f t="shared" si="183"/>
        <v>-</v>
      </c>
      <c r="AS72" s="299" t="str">
        <f>IF(IF(A3管路!AS72="-","-",IF('A4-2管路(初期設定)'!AS72="-",A3管路!AS72,A3管路!AS72-'A4-2管路(初期設定)'!AS72))=0,"-",IF(A3管路!AS72="-","-",IF('A4-2管路(初期設定)'!AS72="-",A3管路!AS72,A3管路!AS72-'A4-2管路(初期設定)'!AS72)))</f>
        <v>-</v>
      </c>
      <c r="AT72" s="298" t="str">
        <f>IF(IF(A3管路!AT72="-","-",IF('A4-2管路(初期設定)'!AT72="-",A3管路!AT72,A3管路!AT72-'A4-2管路(初期設定)'!AT72))=0,"-",IF(A3管路!AT72="-","-",IF('A4-2管路(初期設定)'!AT72="-",A3管路!AT72,A3管路!AT72-'A4-2管路(初期設定)'!AT72)))</f>
        <v>-</v>
      </c>
      <c r="AU72" s="290" t="str">
        <f t="shared" si="184"/>
        <v>-</v>
      </c>
      <c r="AV72" s="832" t="str">
        <f t="shared" si="185"/>
        <v>-</v>
      </c>
      <c r="AW72" s="830"/>
      <c r="AX72" s="853" t="str">
        <f t="shared" si="186"/>
        <v>-</v>
      </c>
      <c r="AY72" s="830"/>
      <c r="AZ72" s="832">
        <f t="shared" si="187"/>
        <v>0</v>
      </c>
      <c r="BA72" s="830"/>
      <c r="BB72" s="830">
        <f t="shared" si="188"/>
        <v>0</v>
      </c>
      <c r="BC72" s="830"/>
      <c r="BD72" s="830">
        <f t="shared" si="189"/>
        <v>0</v>
      </c>
      <c r="BE72" s="830"/>
      <c r="BF72" s="830">
        <f t="shared" si="190"/>
        <v>0</v>
      </c>
      <c r="BG72" s="830"/>
      <c r="BH72" s="830">
        <f t="shared" si="191"/>
        <v>0</v>
      </c>
      <c r="BI72" s="831"/>
      <c r="BJ72" s="832">
        <f t="shared" si="192"/>
        <v>0</v>
      </c>
      <c r="BK72" s="830"/>
      <c r="BL72" s="830">
        <f t="shared" si="193"/>
        <v>0</v>
      </c>
      <c r="BM72" s="833"/>
      <c r="BN72" s="830" t="str">
        <f t="shared" si="107"/>
        <v>-</v>
      </c>
      <c r="BO72" s="833"/>
      <c r="BQ72" s="318" t="str">
        <f>IF('A4-2管路(初期設定)'!AW72="","-",'A4-2管路(初期設定)'!AW72)</f>
        <v>ダクタイル鋳鉄管(NS形継手等)</v>
      </c>
      <c r="BR72" s="317" t="str">
        <f>IF(BQ72=BR$4,IF('A4-2管路(初期設定)'!AV72="-","-",IF('A4-2管路(初期設定)'!I72="-",'A4-2管路(初期設定)'!AV72,'A4-2管路(初期設定)'!AV72-'A4-2管路(初期設定)'!I72)),"-")</f>
        <v>-</v>
      </c>
      <c r="BS72" s="317" t="str">
        <f>IF(BQ72=BS$4,IF('A4-2管路(初期設定)'!AV72="-","-",IF('A4-2管路(初期設定)'!L72="-",'A4-2管路(初期設定)'!AV72,'A4-2管路(初期設定)'!AV72-'A4-2管路(初期設定)'!L72)),"-")</f>
        <v>-</v>
      </c>
      <c r="BT72" s="317" t="str">
        <f>IF(BQ72=BT$4,IF('A4-2管路(初期設定)'!AV72="-","-",IF('A4-2管路(初期設定)'!O72="-",'A4-2管路(初期設定)'!AV72,'A4-2管路(初期設定)'!AV72-'A4-2管路(初期設定)'!O72)),"-")</f>
        <v>-</v>
      </c>
      <c r="BU72" s="317" t="str">
        <f>IF($BQ72=BU$4,IF('A4-2管路(初期設定)'!$AV72="-","-",IF('A4-2管路(初期設定)'!R72="-",'A4-2管路(初期設定)'!$AV72,'A4-2管路(初期設定)'!$AV72-'A4-2管路(初期設定)'!R72)),"-")</f>
        <v>-</v>
      </c>
      <c r="BV72" s="317" t="str">
        <f>IF($BQ72=BV$4,IF('A4-2管路(初期設定)'!$AV72="-","-",IF('A4-2管路(初期設定)'!W72="-",'A4-2管路(初期設定)'!$AV72,'A4-2管路(初期設定)'!$AV72-SUM('A4-2管路(初期設定)'!S72,'A4-2管路(初期設定)'!T72))),"-")</f>
        <v>-</v>
      </c>
      <c r="BW72" s="317" t="str">
        <f>IF($BQ72=BV$4,IF('A4-2管路(初期設定)'!$AV72="-","-",IF('A4-2管路(初期設定)'!W72="-",'A4-2管路(初期設定)'!$AV72,'A4-2管路(初期設定)'!$AV72-SUM('A4-2管路(初期設定)'!U72,'A4-2管路(初期設定)'!V72))),"-")</f>
        <v>-</v>
      </c>
      <c r="BX72" s="317" t="str">
        <f>IF($BQ72=BX$4,IF('A4-2管路(初期設定)'!$AV72="-","-",IF('A4-2管路(初期設定)'!AF72="-",'A4-2管路(初期設定)'!$AV72,'A4-2管路(初期設定)'!$AV72-'A4-2管路(初期設定)'!AF72)),"-")</f>
        <v>-</v>
      </c>
    </row>
    <row r="73" spans="2:76" ht="13.5" customHeight="1">
      <c r="B73" s="1179"/>
      <c r="C73" s="1070"/>
      <c r="D73" s="1070"/>
      <c r="E73" s="932"/>
      <c r="F73" s="80">
        <v>200</v>
      </c>
      <c r="G73" s="299">
        <f>IF(AND('A4-1管路(初期設定)'!$F$13="○",'A4-4,5管路(初期設定)'!$BR73="-"),"-",IF(A3管路!G73="-",BR73,IF(BR73="-",A3管路!G73,A3管路!G73+BR73)))</f>
        <v>560</v>
      </c>
      <c r="H73" s="298" t="str">
        <f>IF(IF(A3管路!H73="-","-",IF('A4-2管路(初期設定)'!H73="-",A3管路!H73,A3管路!H73-'A4-2管路(初期設定)'!H73))=0,"-",IF(A3管路!H73="-","-",IF('A4-2管路(初期設定)'!H73="-",A3管路!H73,A3管路!H73-'A4-2管路(初期設定)'!H73)))</f>
        <v>-</v>
      </c>
      <c r="I73" s="300">
        <f t="shared" si="172"/>
        <v>560</v>
      </c>
      <c r="J73" s="299" t="str">
        <f>IF(AND('A4-1管路(初期設定)'!$H$13="○",'A4-4,5管路(初期設定)'!$BS73="-"),"-",IF(A3管路!J73="-",BS73,IF(BS73="-",A3管路!J73,A3管路!J73+BS73)))</f>
        <v>-</v>
      </c>
      <c r="K73" s="298" t="str">
        <f>IF(IF(A3管路!K73="-","-",IF('A4-2管路(初期設定)'!K73="-",A3管路!K73,A3管路!K73-'A4-2管路(初期設定)'!K73))=0,"-",IF(A3管路!K73="-","-",IF('A4-2管路(初期設定)'!K73="-",A3管路!K73,A3管路!K73-'A4-2管路(初期設定)'!K73)))</f>
        <v>-</v>
      </c>
      <c r="L73" s="300" t="str">
        <f t="shared" si="173"/>
        <v>-</v>
      </c>
      <c r="M73" s="299" t="str">
        <f>IF(AND('A4-1管路(初期設定)'!$J$13="○",'A4-4,5管路(初期設定)'!$BT73="-"),"-",IF(A3管路!M73="-",BT73,IF(BT73="-",A3管路!M73,A3管路!M73+BT73)))</f>
        <v>-</v>
      </c>
      <c r="N73" s="298" t="str">
        <f>IF(IF(A3管路!N73="-","-",IF('A4-2管路(初期設定)'!N73="-",A3管路!N73,A3管路!N73-'A4-2管路(初期設定)'!N73))=0,"-",IF(A3管路!N73="-","-",IF('A4-2管路(初期設定)'!N73="-",A3管路!N73,A3管路!N73-'A4-2管路(初期設定)'!N73)))</f>
        <v>-</v>
      </c>
      <c r="O73" s="300" t="str">
        <f t="shared" si="174"/>
        <v>-</v>
      </c>
      <c r="P73" s="299" t="str">
        <f>IF(AND('A4-1管路(初期設定)'!$L$13="○",'A4-4,5管路(初期設定)'!$BU73="-"),"-",IF(A3管路!P73="-",BU73,IF(BU73="-",A3管路!P73,A3管路!P73+BU73)))</f>
        <v>-</v>
      </c>
      <c r="Q73" s="298" t="str">
        <f>IF(IF(A3管路!Q73="-","-",IF('A4-2管路(初期設定)'!Q73="-",A3管路!Q73,A3管路!Q73-'A4-2管路(初期設定)'!Q73))=0,"-",IF(A3管路!Q73="-","-",IF('A4-2管路(初期設定)'!Q73="-",A3管路!Q73,A3管路!Q73-'A4-2管路(初期設定)'!Q73)))</f>
        <v>-</v>
      </c>
      <c r="R73" s="300" t="str">
        <f t="shared" si="175"/>
        <v>-</v>
      </c>
      <c r="S73" s="299" t="str">
        <f>IF(AND('A4-1管路(初期設定)'!$N$13="○",'A4-4,5管路(初期設定)'!$BV73="-"),"-",IF(A3管路!S73="-",BV73,IF(BV73="-",A3管路!S73,A3管路!S73+BV73+BW73)))</f>
        <v>-</v>
      </c>
      <c r="T73" s="291" t="str">
        <f>IF(IF(A3管路!T73="-","-",IF('A4-2管路(初期設定)'!T73="-",A3管路!T73,A3管路!T73-'A4-2管路(初期設定)'!T73))=0,"-",IF(A3管路!T73="-","-",IF('A4-2管路(初期設定)'!T73="-",A3管路!T73,A3管路!T73-'A4-2管路(初期設定)'!T73)))</f>
        <v>-</v>
      </c>
      <c r="U73" s="291" t="str">
        <f>IF(AND('A4-1管路(初期設定)'!$P$13="○",'A4-4,5管路(初期設定)'!$BW73="-"),"-",IF(A3管路!U73="-",BW73,IF(BW73="-",A3管路!U73,A3管路!U73)))</f>
        <v>-</v>
      </c>
      <c r="V73" s="298" t="str">
        <f>IF(IF(A3管路!V73="-","-",IF('A4-2管路(初期設定)'!V73="-",A3管路!V73,A3管路!V73-'A4-2管路(初期設定)'!V73))=0,"-",IF(A3管路!V73="-","-",IF('A4-2管路(初期設定)'!V73="-",A3管路!V73,A3管路!V73-'A4-2管路(初期設定)'!V73)))</f>
        <v>-</v>
      </c>
      <c r="W73" s="300" t="str">
        <f t="shared" si="176"/>
        <v>-</v>
      </c>
      <c r="X73" s="299" t="str">
        <f>IF(IF(A3管路!X73="-","-",IF('A4-2管路(初期設定)'!X73="-",A3管路!X73,A3管路!X73-'A4-2管路(初期設定)'!X73))=0,"-",IF(A3管路!X73="-","-",IF('A4-2管路(初期設定)'!X73="-",A3管路!X73,A3管路!X73-'A4-2管路(初期設定)'!X73)))</f>
        <v>-</v>
      </c>
      <c r="Y73" s="298" t="str">
        <f>IF(IF(A3管路!Y73="-","-",IF('A4-2管路(初期設定)'!Y73="-",A3管路!Y73,A3管路!Y73-'A4-2管路(初期設定)'!Y73))=0,"-",IF(A3管路!Y73="-","-",IF('A4-2管路(初期設定)'!Y73="-",A3管路!Y73,A3管路!Y73-'A4-2管路(初期設定)'!Y73)))</f>
        <v>-</v>
      </c>
      <c r="Z73" s="300" t="str">
        <f t="shared" si="177"/>
        <v>-</v>
      </c>
      <c r="AA73" s="299" t="str">
        <f>IF(IF(A3管路!AA73="-","-",IF('A4-2管路(初期設定)'!AA73="-",A3管路!AA73,A3管路!AA73-'A4-2管路(初期設定)'!AA73))=0,"-",IF(A3管路!AA73="-","-",IF('A4-2管路(初期設定)'!AA73="-",A3管路!AA73,A3管路!AA73-'A4-2管路(初期設定)'!AA73)))</f>
        <v>-</v>
      </c>
      <c r="AB73" s="298" t="str">
        <f>IF(IF(A3管路!AB73="-","-",IF('A4-2管路(初期設定)'!AB73="-",A3管路!AB73,A3管路!AB73-'A4-2管路(初期設定)'!AB73))=0,"-",IF(A3管路!AB73="-","-",IF('A4-2管路(初期設定)'!AB73="-",A3管路!AB73,A3管路!AB73-'A4-2管路(初期設定)'!AB73)))</f>
        <v>-</v>
      </c>
      <c r="AC73" s="300" t="str">
        <f t="shared" si="178"/>
        <v>-</v>
      </c>
      <c r="AD73" s="299" t="str">
        <f>IF(AND('A4-1管路(初期設定)'!$V$13="○",'A4-4,5管路(初期設定)'!$BX73="-"),"-",IF(A3管路!AD73="-",BX73,IF(BX73="-",A3管路!AD73,A3管路!AD73+BX73)))</f>
        <v>-</v>
      </c>
      <c r="AE73" s="298" t="str">
        <f>IF(IF(A3管路!AE73="-","-",IF('A4-2管路(初期設定)'!AE73="-",A3管路!AE73,A3管路!AE73-'A4-2管路(初期設定)'!AE73))=0,"-",IF(A3管路!AE73="-","-",IF('A4-2管路(初期設定)'!AE73="-",A3管路!AE73,A3管路!AE73-'A4-2管路(初期設定)'!AE73)))</f>
        <v>-</v>
      </c>
      <c r="AF73" s="300" t="str">
        <f t="shared" si="179"/>
        <v>-</v>
      </c>
      <c r="AG73" s="299" t="str">
        <f>IF(IF(A3管路!AG73="-","-",IF('A4-2管路(初期設定)'!AG73="-",A3管路!AG73,A3管路!AG73-'A4-2管路(初期設定)'!AG73))=0,"-",IF(A3管路!AG73="-","-",IF('A4-2管路(初期設定)'!AG73="-",A3管路!AG73,A3管路!AG73-'A4-2管路(初期設定)'!AG73)))</f>
        <v>-</v>
      </c>
      <c r="AH73" s="298" t="str">
        <f>IF(IF(A3管路!AH73="-","-",IF('A4-2管路(初期設定)'!AH73="-",A3管路!AH73,A3管路!AH73-'A4-2管路(初期設定)'!AH73))=0,"-",IF(A3管路!AH73="-","-",IF('A4-2管路(初期設定)'!AH73="-",A3管路!AH73,A3管路!AH73-'A4-2管路(初期設定)'!AH73)))</f>
        <v>-</v>
      </c>
      <c r="AI73" s="300" t="str">
        <f t="shared" si="180"/>
        <v>-</v>
      </c>
      <c r="AJ73" s="299" t="str">
        <f>IF(IF(A3管路!AJ73="-","-",IF('A4-2管路(初期設定)'!AJ73="-",A3管路!AJ73,A3管路!AJ73-'A4-2管路(初期設定)'!AJ73))=0,"-",IF(A3管路!AJ73="-","-",IF('A4-2管路(初期設定)'!AJ73="-",A3管路!AJ73,A3管路!AJ73-'A4-2管路(初期設定)'!AJ73)))</f>
        <v>-</v>
      </c>
      <c r="AK73" s="298" t="str">
        <f>IF(IF(A3管路!AK73="-","-",IF('A4-2管路(初期設定)'!AK73="-",A3管路!AK73,A3管路!AK73-'A4-2管路(初期設定)'!AK73))=0,"-",IF(A3管路!AK73="-","-",IF('A4-2管路(初期設定)'!AK73="-",A3管路!AK73,A3管路!AK73-'A4-2管路(初期設定)'!AK73)))</f>
        <v>-</v>
      </c>
      <c r="AL73" s="300" t="str">
        <f t="shared" si="181"/>
        <v>-</v>
      </c>
      <c r="AM73" s="299" t="str">
        <f>IF(IF(A3管路!AM73="-","-",IF('A4-2管路(初期設定)'!AM73="-",A3管路!AM73,A3管路!AM73-'A4-2管路(初期設定)'!AM73))=0,"-",IF(A3管路!AM73="-","-",IF('A4-2管路(初期設定)'!AM73="-",A3管路!AM73,A3管路!AM73-'A4-2管路(初期設定)'!AM73)))</f>
        <v>-</v>
      </c>
      <c r="AN73" s="298" t="str">
        <f>IF(IF(A3管路!AN73="-","-",IF('A4-2管路(初期設定)'!AN73="-",A3管路!AN73,A3管路!AN73-'A4-2管路(初期設定)'!AN73))=0,"-",IF(A3管路!AN73="-","-",IF('A4-2管路(初期設定)'!AN73="-",A3管路!AN73,A3管路!AN73-'A4-2管路(初期設定)'!AN73)))</f>
        <v>-</v>
      </c>
      <c r="AO73" s="300" t="str">
        <f t="shared" si="182"/>
        <v>-</v>
      </c>
      <c r="AP73" s="299" t="str">
        <f>IF(IF(A3管路!AP73="-","-",IF('A4-2管路(初期設定)'!AP73="-",A3管路!AP73,A3管路!AP73-'A4-2管路(初期設定)'!AP73))=0,"-",IF(A3管路!AP73="-","-",IF('A4-2管路(初期設定)'!AP73="-",A3管路!AP73,A3管路!AP73-'A4-2管路(初期設定)'!AP73)))</f>
        <v>-</v>
      </c>
      <c r="AQ73" s="298" t="str">
        <f>IF(IF(A3管路!AQ73="-","-",IF('A4-2管路(初期設定)'!AQ73="-",A3管路!AQ73,A3管路!AQ73-'A4-2管路(初期設定)'!AQ73))=0,"-",IF(A3管路!AQ73="-","-",IF('A4-2管路(初期設定)'!AQ73="-",A3管路!AQ73,A3管路!AQ73-'A4-2管路(初期設定)'!AQ73)))</f>
        <v>-</v>
      </c>
      <c r="AR73" s="290" t="str">
        <f t="shared" si="183"/>
        <v>-</v>
      </c>
      <c r="AS73" s="299" t="str">
        <f>IF(IF(A3管路!AS73="-","-",IF('A4-2管路(初期設定)'!AS73="-",A3管路!AS73,A3管路!AS73-'A4-2管路(初期設定)'!AS73))=0,"-",IF(A3管路!AS73="-","-",IF('A4-2管路(初期設定)'!AS73="-",A3管路!AS73,A3管路!AS73-'A4-2管路(初期設定)'!AS73)))</f>
        <v>-</v>
      </c>
      <c r="AT73" s="298" t="str">
        <f>IF(IF(A3管路!AT73="-","-",IF('A4-2管路(初期設定)'!AT73="-",A3管路!AT73,A3管路!AT73-'A4-2管路(初期設定)'!AT73))=0,"-",IF(A3管路!AT73="-","-",IF('A4-2管路(初期設定)'!AT73="-",A3管路!AT73,A3管路!AT73-'A4-2管路(初期設定)'!AT73)))</f>
        <v>-</v>
      </c>
      <c r="AU73" s="290" t="str">
        <f t="shared" si="184"/>
        <v>-</v>
      </c>
      <c r="AV73" s="832">
        <f t="shared" si="185"/>
        <v>560</v>
      </c>
      <c r="AW73" s="830"/>
      <c r="AX73" s="853" t="str">
        <f t="shared" si="186"/>
        <v>-</v>
      </c>
      <c r="AY73" s="830"/>
      <c r="AZ73" s="832">
        <f t="shared" si="187"/>
        <v>560</v>
      </c>
      <c r="BA73" s="830"/>
      <c r="BB73" s="830">
        <f t="shared" si="188"/>
        <v>0</v>
      </c>
      <c r="BC73" s="830"/>
      <c r="BD73" s="830">
        <f t="shared" si="189"/>
        <v>0</v>
      </c>
      <c r="BE73" s="830"/>
      <c r="BF73" s="830">
        <f t="shared" si="190"/>
        <v>0</v>
      </c>
      <c r="BG73" s="830"/>
      <c r="BH73" s="830">
        <f t="shared" si="191"/>
        <v>0</v>
      </c>
      <c r="BI73" s="831"/>
      <c r="BJ73" s="832">
        <f t="shared" si="192"/>
        <v>560</v>
      </c>
      <c r="BK73" s="830"/>
      <c r="BL73" s="830">
        <f t="shared" si="193"/>
        <v>0</v>
      </c>
      <c r="BM73" s="833"/>
      <c r="BN73" s="830">
        <f t="shared" si="107"/>
        <v>560</v>
      </c>
      <c r="BO73" s="833"/>
      <c r="BQ73" s="318" t="str">
        <f>IF('A4-2管路(初期設定)'!AW73="","-",'A4-2管路(初期設定)'!AW73)</f>
        <v>ダクタイル鋳鉄管(NS形継手等)</v>
      </c>
      <c r="BR73" s="317">
        <f>IF(BQ73=BR$4,IF('A4-2管路(初期設定)'!AV73="-","-",IF('A4-2管路(初期設定)'!I73="-",'A4-2管路(初期設定)'!AV73,'A4-2管路(初期設定)'!AV73-'A4-2管路(初期設定)'!I73)),"-")</f>
        <v>560</v>
      </c>
      <c r="BS73" s="317" t="str">
        <f>IF(BQ73=BS$4,IF('A4-2管路(初期設定)'!AV73="-","-",IF('A4-2管路(初期設定)'!L73="-",'A4-2管路(初期設定)'!AV73,'A4-2管路(初期設定)'!AV73-'A4-2管路(初期設定)'!L73)),"-")</f>
        <v>-</v>
      </c>
      <c r="BT73" s="317" t="str">
        <f>IF(BQ73=BT$4,IF('A4-2管路(初期設定)'!AV73="-","-",IF('A4-2管路(初期設定)'!O73="-",'A4-2管路(初期設定)'!AV73,'A4-2管路(初期設定)'!AV73-'A4-2管路(初期設定)'!O73)),"-")</f>
        <v>-</v>
      </c>
      <c r="BU73" s="317" t="str">
        <f>IF($BQ73=BU$4,IF('A4-2管路(初期設定)'!$AV73="-","-",IF('A4-2管路(初期設定)'!R73="-",'A4-2管路(初期設定)'!$AV73,'A4-2管路(初期設定)'!$AV73-'A4-2管路(初期設定)'!R73)),"-")</f>
        <v>-</v>
      </c>
      <c r="BV73" s="317" t="str">
        <f>IF($BQ73=BV$4,IF('A4-2管路(初期設定)'!$AV73="-","-",IF('A4-2管路(初期設定)'!W73="-",'A4-2管路(初期設定)'!$AV73,'A4-2管路(初期設定)'!$AV73-SUM('A4-2管路(初期設定)'!S73,'A4-2管路(初期設定)'!T73))),"-")</f>
        <v>-</v>
      </c>
      <c r="BW73" s="317" t="str">
        <f>IF($BQ73=BV$4,IF('A4-2管路(初期設定)'!$AV73="-","-",IF('A4-2管路(初期設定)'!W73="-",'A4-2管路(初期設定)'!$AV73,'A4-2管路(初期設定)'!$AV73-SUM('A4-2管路(初期設定)'!U73,'A4-2管路(初期設定)'!V73))),"-")</f>
        <v>-</v>
      </c>
      <c r="BX73" s="317" t="str">
        <f>IF($BQ73=BX$4,IF('A4-2管路(初期設定)'!$AV73="-","-",IF('A4-2管路(初期設定)'!AF73="-",'A4-2管路(初期設定)'!$AV73,'A4-2管路(初期設定)'!$AV73-'A4-2管路(初期設定)'!AF73)),"-")</f>
        <v>-</v>
      </c>
    </row>
    <row r="74" spans="2:76" ht="13.5" customHeight="1">
      <c r="B74" s="1179"/>
      <c r="C74" s="1070"/>
      <c r="D74" s="1070"/>
      <c r="E74" s="932"/>
      <c r="F74" s="80">
        <v>150</v>
      </c>
      <c r="G74" s="299">
        <f>IF(AND('A4-1管路(初期設定)'!$F$13="○",'A4-4,5管路(初期設定)'!$BR74="-"),"-",IF(A3管路!G74="-",BR74,IF(BR74="-",A3管路!G74,A3管路!G74+BR74)))</f>
        <v>373</v>
      </c>
      <c r="H74" s="298" t="str">
        <f>IF(IF(A3管路!H74="-","-",IF('A4-2管路(初期設定)'!H74="-",A3管路!H74,A3管路!H74-'A4-2管路(初期設定)'!H74))=0,"-",IF(A3管路!H74="-","-",IF('A4-2管路(初期設定)'!H74="-",A3管路!H74,A3管路!H74-'A4-2管路(初期設定)'!H74)))</f>
        <v>-</v>
      </c>
      <c r="I74" s="300">
        <f t="shared" si="172"/>
        <v>373</v>
      </c>
      <c r="J74" s="299" t="str">
        <f>IF(AND('A4-1管路(初期設定)'!$H$13="○",'A4-4,5管路(初期設定)'!$BS74="-"),"-",IF(A3管路!J74="-",BS74,IF(BS74="-",A3管路!J74,A3管路!J74+BS74)))</f>
        <v>-</v>
      </c>
      <c r="K74" s="298" t="str">
        <f>IF(IF(A3管路!K74="-","-",IF('A4-2管路(初期設定)'!K74="-",A3管路!K74,A3管路!K74-'A4-2管路(初期設定)'!K74))=0,"-",IF(A3管路!K74="-","-",IF('A4-2管路(初期設定)'!K74="-",A3管路!K74,A3管路!K74-'A4-2管路(初期設定)'!K74)))</f>
        <v>-</v>
      </c>
      <c r="L74" s="300" t="str">
        <f t="shared" si="173"/>
        <v>-</v>
      </c>
      <c r="M74" s="299" t="str">
        <f>IF(AND('A4-1管路(初期設定)'!$J$13="○",'A4-4,5管路(初期設定)'!$BT74="-"),"-",IF(A3管路!M74="-",BT74,IF(BT74="-",A3管路!M74,A3管路!M74+BT74)))</f>
        <v>-</v>
      </c>
      <c r="N74" s="298" t="str">
        <f>IF(IF(A3管路!N74="-","-",IF('A4-2管路(初期設定)'!N74="-",A3管路!N74,A3管路!N74-'A4-2管路(初期設定)'!N74))=0,"-",IF(A3管路!N74="-","-",IF('A4-2管路(初期設定)'!N74="-",A3管路!N74,A3管路!N74-'A4-2管路(初期設定)'!N74)))</f>
        <v>-</v>
      </c>
      <c r="O74" s="300" t="str">
        <f t="shared" si="174"/>
        <v>-</v>
      </c>
      <c r="P74" s="299" t="str">
        <f>IF(AND('A4-1管路(初期設定)'!$L$13="○",'A4-4,5管路(初期設定)'!$BU74="-"),"-",IF(A3管路!P74="-",BU74,IF(BU74="-",A3管路!P74,A3管路!P74+BU74)))</f>
        <v>-</v>
      </c>
      <c r="Q74" s="298" t="str">
        <f>IF(IF(A3管路!Q74="-","-",IF('A4-2管路(初期設定)'!Q74="-",A3管路!Q74,A3管路!Q74-'A4-2管路(初期設定)'!Q74))=0,"-",IF(A3管路!Q74="-","-",IF('A4-2管路(初期設定)'!Q74="-",A3管路!Q74,A3管路!Q74-'A4-2管路(初期設定)'!Q74)))</f>
        <v>-</v>
      </c>
      <c r="R74" s="300" t="str">
        <f t="shared" si="175"/>
        <v>-</v>
      </c>
      <c r="S74" s="299" t="str">
        <f>IF(AND('A4-1管路(初期設定)'!$N$13="○",'A4-4,5管路(初期設定)'!$BV74="-"),"-",IF(A3管路!S74="-",BV74,IF(BV74="-",A3管路!S74,A3管路!S74+BV74+BW74)))</f>
        <v>-</v>
      </c>
      <c r="T74" s="291" t="str">
        <f>IF(IF(A3管路!T74="-","-",IF('A4-2管路(初期設定)'!T74="-",A3管路!T74,A3管路!T74-'A4-2管路(初期設定)'!T74))=0,"-",IF(A3管路!T74="-","-",IF('A4-2管路(初期設定)'!T74="-",A3管路!T74,A3管路!T74-'A4-2管路(初期設定)'!T74)))</f>
        <v>-</v>
      </c>
      <c r="U74" s="291" t="str">
        <f>IF(AND('A4-1管路(初期設定)'!$P$13="○",'A4-4,5管路(初期設定)'!$BW74="-"),"-",IF(A3管路!U74="-",BW74,IF(BW74="-",A3管路!U74,A3管路!U74)))</f>
        <v>-</v>
      </c>
      <c r="V74" s="298" t="str">
        <f>IF(IF(A3管路!V74="-","-",IF('A4-2管路(初期設定)'!V74="-",A3管路!V74,A3管路!V74-'A4-2管路(初期設定)'!V74))=0,"-",IF(A3管路!V74="-","-",IF('A4-2管路(初期設定)'!V74="-",A3管路!V74,A3管路!V74-'A4-2管路(初期設定)'!V74)))</f>
        <v>-</v>
      </c>
      <c r="W74" s="300" t="str">
        <f t="shared" si="176"/>
        <v>-</v>
      </c>
      <c r="X74" s="299" t="str">
        <f>IF(IF(A3管路!X74="-","-",IF('A4-2管路(初期設定)'!X74="-",A3管路!X74,A3管路!X74-'A4-2管路(初期設定)'!X74))=0,"-",IF(A3管路!X74="-","-",IF('A4-2管路(初期設定)'!X74="-",A3管路!X74,A3管路!X74-'A4-2管路(初期設定)'!X74)))</f>
        <v>-</v>
      </c>
      <c r="Y74" s="298" t="str">
        <f>IF(IF(A3管路!Y74="-","-",IF('A4-2管路(初期設定)'!Y74="-",A3管路!Y74,A3管路!Y74-'A4-2管路(初期設定)'!Y74))=0,"-",IF(A3管路!Y74="-","-",IF('A4-2管路(初期設定)'!Y74="-",A3管路!Y74,A3管路!Y74-'A4-2管路(初期設定)'!Y74)))</f>
        <v>-</v>
      </c>
      <c r="Z74" s="300" t="str">
        <f t="shared" si="177"/>
        <v>-</v>
      </c>
      <c r="AA74" s="299" t="str">
        <f>IF(IF(A3管路!AA74="-","-",IF('A4-2管路(初期設定)'!AA74="-",A3管路!AA74,A3管路!AA74-'A4-2管路(初期設定)'!AA74))=0,"-",IF(A3管路!AA74="-","-",IF('A4-2管路(初期設定)'!AA74="-",A3管路!AA74,A3管路!AA74-'A4-2管路(初期設定)'!AA74)))</f>
        <v>-</v>
      </c>
      <c r="AB74" s="298" t="str">
        <f>IF(IF(A3管路!AB74="-","-",IF('A4-2管路(初期設定)'!AB74="-",A3管路!AB74,A3管路!AB74-'A4-2管路(初期設定)'!AB74))=0,"-",IF(A3管路!AB74="-","-",IF('A4-2管路(初期設定)'!AB74="-",A3管路!AB74,A3管路!AB74-'A4-2管路(初期設定)'!AB74)))</f>
        <v>-</v>
      </c>
      <c r="AC74" s="300" t="str">
        <f t="shared" si="178"/>
        <v>-</v>
      </c>
      <c r="AD74" s="299" t="str">
        <f>IF(AND('A4-1管路(初期設定)'!$V$13="○",'A4-4,5管路(初期設定)'!$BX74="-"),"-",IF(A3管路!AD74="-",BX74,IF(BX74="-",A3管路!AD74,A3管路!AD74+BX74)))</f>
        <v>-</v>
      </c>
      <c r="AE74" s="298" t="str">
        <f>IF(IF(A3管路!AE74="-","-",IF('A4-2管路(初期設定)'!AE74="-",A3管路!AE74,A3管路!AE74-'A4-2管路(初期設定)'!AE74))=0,"-",IF(A3管路!AE74="-","-",IF('A4-2管路(初期設定)'!AE74="-",A3管路!AE74,A3管路!AE74-'A4-2管路(初期設定)'!AE74)))</f>
        <v>-</v>
      </c>
      <c r="AF74" s="300" t="str">
        <f t="shared" si="179"/>
        <v>-</v>
      </c>
      <c r="AG74" s="299" t="str">
        <f>IF(IF(A3管路!AG74="-","-",IF('A4-2管路(初期設定)'!AG74="-",A3管路!AG74,A3管路!AG74-'A4-2管路(初期設定)'!AG74))=0,"-",IF(A3管路!AG74="-","-",IF('A4-2管路(初期設定)'!AG74="-",A3管路!AG74,A3管路!AG74-'A4-2管路(初期設定)'!AG74)))</f>
        <v>-</v>
      </c>
      <c r="AH74" s="298" t="str">
        <f>IF(IF(A3管路!AH74="-","-",IF('A4-2管路(初期設定)'!AH74="-",A3管路!AH74,A3管路!AH74-'A4-2管路(初期設定)'!AH74))=0,"-",IF(A3管路!AH74="-","-",IF('A4-2管路(初期設定)'!AH74="-",A3管路!AH74,A3管路!AH74-'A4-2管路(初期設定)'!AH74)))</f>
        <v>-</v>
      </c>
      <c r="AI74" s="300" t="str">
        <f t="shared" si="180"/>
        <v>-</v>
      </c>
      <c r="AJ74" s="299" t="str">
        <f>IF(IF(A3管路!AJ74="-","-",IF('A4-2管路(初期設定)'!AJ74="-",A3管路!AJ74,A3管路!AJ74-'A4-2管路(初期設定)'!AJ74))=0,"-",IF(A3管路!AJ74="-","-",IF('A4-2管路(初期設定)'!AJ74="-",A3管路!AJ74,A3管路!AJ74-'A4-2管路(初期設定)'!AJ74)))</f>
        <v>-</v>
      </c>
      <c r="AK74" s="298" t="str">
        <f>IF(IF(A3管路!AK74="-","-",IF('A4-2管路(初期設定)'!AK74="-",A3管路!AK74,A3管路!AK74-'A4-2管路(初期設定)'!AK74))=0,"-",IF(A3管路!AK74="-","-",IF('A4-2管路(初期設定)'!AK74="-",A3管路!AK74,A3管路!AK74-'A4-2管路(初期設定)'!AK74)))</f>
        <v>-</v>
      </c>
      <c r="AL74" s="300" t="str">
        <f t="shared" si="181"/>
        <v>-</v>
      </c>
      <c r="AM74" s="299" t="str">
        <f>IF(IF(A3管路!AM74="-","-",IF('A4-2管路(初期設定)'!AM74="-",A3管路!AM74,A3管路!AM74-'A4-2管路(初期設定)'!AM74))=0,"-",IF(A3管路!AM74="-","-",IF('A4-2管路(初期設定)'!AM74="-",A3管路!AM74,A3管路!AM74-'A4-2管路(初期設定)'!AM74)))</f>
        <v>-</v>
      </c>
      <c r="AN74" s="298" t="str">
        <f>IF(IF(A3管路!AN74="-","-",IF('A4-2管路(初期設定)'!AN74="-",A3管路!AN74,A3管路!AN74-'A4-2管路(初期設定)'!AN74))=0,"-",IF(A3管路!AN74="-","-",IF('A4-2管路(初期設定)'!AN74="-",A3管路!AN74,A3管路!AN74-'A4-2管路(初期設定)'!AN74)))</f>
        <v>-</v>
      </c>
      <c r="AO74" s="300" t="str">
        <f t="shared" si="182"/>
        <v>-</v>
      </c>
      <c r="AP74" s="299" t="str">
        <f>IF(IF(A3管路!AP74="-","-",IF('A4-2管路(初期設定)'!AP74="-",A3管路!AP74,A3管路!AP74-'A4-2管路(初期設定)'!AP74))=0,"-",IF(A3管路!AP74="-","-",IF('A4-2管路(初期設定)'!AP74="-",A3管路!AP74,A3管路!AP74-'A4-2管路(初期設定)'!AP74)))</f>
        <v>-</v>
      </c>
      <c r="AQ74" s="298" t="str">
        <f>IF(IF(A3管路!AQ74="-","-",IF('A4-2管路(初期設定)'!AQ74="-",A3管路!AQ74,A3管路!AQ74-'A4-2管路(初期設定)'!AQ74))=0,"-",IF(A3管路!AQ74="-","-",IF('A4-2管路(初期設定)'!AQ74="-",A3管路!AQ74,A3管路!AQ74-'A4-2管路(初期設定)'!AQ74)))</f>
        <v>-</v>
      </c>
      <c r="AR74" s="290" t="str">
        <f t="shared" si="183"/>
        <v>-</v>
      </c>
      <c r="AS74" s="299" t="str">
        <f>IF(IF(A3管路!AS74="-","-",IF('A4-2管路(初期設定)'!AS74="-",A3管路!AS74,A3管路!AS74-'A4-2管路(初期設定)'!AS74))=0,"-",IF(A3管路!AS74="-","-",IF('A4-2管路(初期設定)'!AS74="-",A3管路!AS74,A3管路!AS74-'A4-2管路(初期設定)'!AS74)))</f>
        <v>-</v>
      </c>
      <c r="AT74" s="298" t="str">
        <f>IF(IF(A3管路!AT74="-","-",IF('A4-2管路(初期設定)'!AT74="-",A3管路!AT74,A3管路!AT74-'A4-2管路(初期設定)'!AT74))=0,"-",IF(A3管路!AT74="-","-",IF('A4-2管路(初期設定)'!AT74="-",A3管路!AT74,A3管路!AT74-'A4-2管路(初期設定)'!AT74)))</f>
        <v>-</v>
      </c>
      <c r="AU74" s="290" t="str">
        <f t="shared" si="184"/>
        <v>-</v>
      </c>
      <c r="AV74" s="832">
        <f t="shared" si="185"/>
        <v>373</v>
      </c>
      <c r="AW74" s="830"/>
      <c r="AX74" s="853" t="str">
        <f t="shared" si="186"/>
        <v>-</v>
      </c>
      <c r="AY74" s="830"/>
      <c r="AZ74" s="832">
        <f t="shared" si="187"/>
        <v>373</v>
      </c>
      <c r="BA74" s="830"/>
      <c r="BB74" s="830">
        <f t="shared" si="188"/>
        <v>0</v>
      </c>
      <c r="BC74" s="830"/>
      <c r="BD74" s="830">
        <f t="shared" si="189"/>
        <v>0</v>
      </c>
      <c r="BE74" s="830"/>
      <c r="BF74" s="830">
        <f t="shared" si="190"/>
        <v>0</v>
      </c>
      <c r="BG74" s="830"/>
      <c r="BH74" s="830">
        <f t="shared" si="191"/>
        <v>0</v>
      </c>
      <c r="BI74" s="831"/>
      <c r="BJ74" s="832">
        <f t="shared" si="192"/>
        <v>373</v>
      </c>
      <c r="BK74" s="830"/>
      <c r="BL74" s="830">
        <f t="shared" si="193"/>
        <v>0</v>
      </c>
      <c r="BM74" s="833"/>
      <c r="BN74" s="830">
        <f t="shared" si="107"/>
        <v>373</v>
      </c>
      <c r="BO74" s="833"/>
      <c r="BQ74" s="318" t="str">
        <f>IF('A4-2管路(初期設定)'!AW74="","-",'A4-2管路(初期設定)'!AW74)</f>
        <v>ダクタイル鋳鉄管(NS形継手等)</v>
      </c>
      <c r="BR74" s="317">
        <f>IF(BQ74=BR$4,IF('A4-2管路(初期設定)'!AV74="-","-",IF('A4-2管路(初期設定)'!I74="-",'A4-2管路(初期設定)'!AV74,'A4-2管路(初期設定)'!AV74-'A4-2管路(初期設定)'!I74)),"-")</f>
        <v>373</v>
      </c>
      <c r="BS74" s="317" t="str">
        <f>IF(BQ74=BS$4,IF('A4-2管路(初期設定)'!AV74="-","-",IF('A4-2管路(初期設定)'!L74="-",'A4-2管路(初期設定)'!AV74,'A4-2管路(初期設定)'!AV74-'A4-2管路(初期設定)'!L74)),"-")</f>
        <v>-</v>
      </c>
      <c r="BT74" s="317" t="str">
        <f>IF(BQ74=BT$4,IF('A4-2管路(初期設定)'!AV74="-","-",IF('A4-2管路(初期設定)'!O74="-",'A4-2管路(初期設定)'!AV74,'A4-2管路(初期設定)'!AV74-'A4-2管路(初期設定)'!O74)),"-")</f>
        <v>-</v>
      </c>
      <c r="BU74" s="317" t="str">
        <f>IF($BQ74=BU$4,IF('A4-2管路(初期設定)'!$AV74="-","-",IF('A4-2管路(初期設定)'!R74="-",'A4-2管路(初期設定)'!$AV74,'A4-2管路(初期設定)'!$AV74-'A4-2管路(初期設定)'!R74)),"-")</f>
        <v>-</v>
      </c>
      <c r="BV74" s="317" t="str">
        <f>IF($BQ74=BV$4,IF('A4-2管路(初期設定)'!$AV74="-","-",IF('A4-2管路(初期設定)'!W74="-",'A4-2管路(初期設定)'!$AV74,'A4-2管路(初期設定)'!$AV74-SUM('A4-2管路(初期設定)'!S74,'A4-2管路(初期設定)'!T74))),"-")</f>
        <v>-</v>
      </c>
      <c r="BW74" s="317" t="str">
        <f>IF($BQ74=BV$4,IF('A4-2管路(初期設定)'!$AV74="-","-",IF('A4-2管路(初期設定)'!W74="-",'A4-2管路(初期設定)'!$AV74,'A4-2管路(初期設定)'!$AV74-SUM('A4-2管路(初期設定)'!U74,'A4-2管路(初期設定)'!V74))),"-")</f>
        <v>-</v>
      </c>
      <c r="BX74" s="317" t="str">
        <f>IF($BQ74=BX$4,IF('A4-2管路(初期設定)'!$AV74="-","-",IF('A4-2管路(初期設定)'!AF74="-",'A4-2管路(初期設定)'!$AV74,'A4-2管路(初期設定)'!$AV74-'A4-2管路(初期設定)'!AF74)),"-")</f>
        <v>-</v>
      </c>
    </row>
    <row r="75" spans="2:76" ht="13.5" customHeight="1">
      <c r="B75" s="1179"/>
      <c r="C75" s="1070"/>
      <c r="D75" s="1070"/>
      <c r="E75" s="932"/>
      <c r="F75" s="80">
        <v>100</v>
      </c>
      <c r="G75" s="299" t="str">
        <f>IF(AND('A4-1管路(初期設定)'!$F$13="○",'A4-4,5管路(初期設定)'!$BR75="-"),"-",IF(A3管路!G75="-",BR75,IF(BR75="-",A3管路!G75,A3管路!G75+BR75)))</f>
        <v>-</v>
      </c>
      <c r="H75" s="298" t="str">
        <f>IF(IF(A3管路!H75="-","-",IF('A4-2管路(初期設定)'!H75="-",A3管路!H75,A3管路!H75-'A4-2管路(初期設定)'!H75))=0,"-",IF(A3管路!H75="-","-",IF('A4-2管路(初期設定)'!H75="-",A3管路!H75,A3管路!H75-'A4-2管路(初期設定)'!H75)))</f>
        <v>-</v>
      </c>
      <c r="I75" s="300" t="str">
        <f t="shared" si="172"/>
        <v>-</v>
      </c>
      <c r="J75" s="299" t="str">
        <f>IF(AND('A4-1管路(初期設定)'!$H$13="○",'A4-4,5管路(初期設定)'!$BS75="-"),"-",IF(A3管路!J75="-",BS75,IF(BS75="-",A3管路!J75,A3管路!J75+BS75)))</f>
        <v>-</v>
      </c>
      <c r="K75" s="298" t="str">
        <f>IF(IF(A3管路!K75="-","-",IF('A4-2管路(初期設定)'!K75="-",A3管路!K75,A3管路!K75-'A4-2管路(初期設定)'!K75))=0,"-",IF(A3管路!K75="-","-",IF('A4-2管路(初期設定)'!K75="-",A3管路!K75,A3管路!K75-'A4-2管路(初期設定)'!K75)))</f>
        <v>-</v>
      </c>
      <c r="L75" s="300" t="str">
        <f t="shared" si="173"/>
        <v>-</v>
      </c>
      <c r="M75" s="299" t="str">
        <f>IF(AND('A4-1管路(初期設定)'!$J$13="○",'A4-4,5管路(初期設定)'!$BT75="-"),"-",IF(A3管路!M75="-",BT75,IF(BT75="-",A3管路!M75,A3管路!M75+BT75)))</f>
        <v>-</v>
      </c>
      <c r="N75" s="298" t="str">
        <f>IF(IF(A3管路!N75="-","-",IF('A4-2管路(初期設定)'!N75="-",A3管路!N75,A3管路!N75-'A4-2管路(初期設定)'!N75))=0,"-",IF(A3管路!N75="-","-",IF('A4-2管路(初期設定)'!N75="-",A3管路!N75,A3管路!N75-'A4-2管路(初期設定)'!N75)))</f>
        <v>-</v>
      </c>
      <c r="O75" s="300" t="str">
        <f t="shared" si="174"/>
        <v>-</v>
      </c>
      <c r="P75" s="299" t="str">
        <f>IF(AND('A4-1管路(初期設定)'!$L$13="○",'A4-4,5管路(初期設定)'!$BU75="-"),"-",IF(A3管路!P75="-",BU75,IF(BU75="-",A3管路!P75,A3管路!P75+BU75)))</f>
        <v>-</v>
      </c>
      <c r="Q75" s="298" t="str">
        <f>IF(IF(A3管路!Q75="-","-",IF('A4-2管路(初期設定)'!Q75="-",A3管路!Q75,A3管路!Q75-'A4-2管路(初期設定)'!Q75))=0,"-",IF(A3管路!Q75="-","-",IF('A4-2管路(初期設定)'!Q75="-",A3管路!Q75,A3管路!Q75-'A4-2管路(初期設定)'!Q75)))</f>
        <v>-</v>
      </c>
      <c r="R75" s="300" t="str">
        <f t="shared" si="175"/>
        <v>-</v>
      </c>
      <c r="S75" s="299" t="str">
        <f>IF(AND('A4-1管路(初期設定)'!$N$13="○",'A4-4,5管路(初期設定)'!$BV75="-"),"-",IF(A3管路!S75="-",BV75,IF(BV75="-",A3管路!S75,A3管路!S75+BV75+BW75)))</f>
        <v>-</v>
      </c>
      <c r="T75" s="291" t="str">
        <f>IF(IF(A3管路!T75="-","-",IF('A4-2管路(初期設定)'!T75="-",A3管路!T75,A3管路!T75-'A4-2管路(初期設定)'!T75))=0,"-",IF(A3管路!T75="-","-",IF('A4-2管路(初期設定)'!T75="-",A3管路!T75,A3管路!T75-'A4-2管路(初期設定)'!T75)))</f>
        <v>-</v>
      </c>
      <c r="U75" s="291" t="str">
        <f>IF(AND('A4-1管路(初期設定)'!$P$13="○",'A4-4,5管路(初期設定)'!$BW75="-"),"-",IF(A3管路!U75="-",BW75,IF(BW75="-",A3管路!U75,A3管路!U75)))</f>
        <v>-</v>
      </c>
      <c r="V75" s="298" t="str">
        <f>IF(IF(A3管路!V75="-","-",IF('A4-2管路(初期設定)'!V75="-",A3管路!V75,A3管路!V75-'A4-2管路(初期設定)'!V75))=0,"-",IF(A3管路!V75="-","-",IF('A4-2管路(初期設定)'!V75="-",A3管路!V75,A3管路!V75-'A4-2管路(初期設定)'!V75)))</f>
        <v>-</v>
      </c>
      <c r="W75" s="300" t="str">
        <f t="shared" si="176"/>
        <v>-</v>
      </c>
      <c r="X75" s="299" t="str">
        <f>IF(IF(A3管路!X75="-","-",IF('A4-2管路(初期設定)'!X75="-",A3管路!X75,A3管路!X75-'A4-2管路(初期設定)'!X75))=0,"-",IF(A3管路!X75="-","-",IF('A4-2管路(初期設定)'!X75="-",A3管路!X75,A3管路!X75-'A4-2管路(初期設定)'!X75)))</f>
        <v>-</v>
      </c>
      <c r="Y75" s="298" t="str">
        <f>IF(IF(A3管路!Y75="-","-",IF('A4-2管路(初期設定)'!Y75="-",A3管路!Y75,A3管路!Y75-'A4-2管路(初期設定)'!Y75))=0,"-",IF(A3管路!Y75="-","-",IF('A4-2管路(初期設定)'!Y75="-",A3管路!Y75,A3管路!Y75-'A4-2管路(初期設定)'!Y75)))</f>
        <v>-</v>
      </c>
      <c r="Z75" s="300" t="str">
        <f t="shared" si="177"/>
        <v>-</v>
      </c>
      <c r="AA75" s="299" t="str">
        <f>IF(IF(A3管路!AA75="-","-",IF('A4-2管路(初期設定)'!AA75="-",A3管路!AA75,A3管路!AA75-'A4-2管路(初期設定)'!AA75))=0,"-",IF(A3管路!AA75="-","-",IF('A4-2管路(初期設定)'!AA75="-",A3管路!AA75,A3管路!AA75-'A4-2管路(初期設定)'!AA75)))</f>
        <v>-</v>
      </c>
      <c r="AB75" s="298" t="str">
        <f>IF(IF(A3管路!AB75="-","-",IF('A4-2管路(初期設定)'!AB75="-",A3管路!AB75,A3管路!AB75-'A4-2管路(初期設定)'!AB75))=0,"-",IF(A3管路!AB75="-","-",IF('A4-2管路(初期設定)'!AB75="-",A3管路!AB75,A3管路!AB75-'A4-2管路(初期設定)'!AB75)))</f>
        <v>-</v>
      </c>
      <c r="AC75" s="300" t="str">
        <f t="shared" si="178"/>
        <v>-</v>
      </c>
      <c r="AD75" s="299" t="str">
        <f>IF(AND('A4-1管路(初期設定)'!$V$13="○",'A4-4,5管路(初期設定)'!$BX75="-"),"-",IF(A3管路!AD75="-",BX75,IF(BX75="-",A3管路!AD75,A3管路!AD75+BX75)))</f>
        <v>-</v>
      </c>
      <c r="AE75" s="298" t="str">
        <f>IF(IF(A3管路!AE75="-","-",IF('A4-2管路(初期設定)'!AE75="-",A3管路!AE75,A3管路!AE75-'A4-2管路(初期設定)'!AE75))=0,"-",IF(A3管路!AE75="-","-",IF('A4-2管路(初期設定)'!AE75="-",A3管路!AE75,A3管路!AE75-'A4-2管路(初期設定)'!AE75)))</f>
        <v>-</v>
      </c>
      <c r="AF75" s="300" t="str">
        <f t="shared" si="179"/>
        <v>-</v>
      </c>
      <c r="AG75" s="299" t="str">
        <f>IF(IF(A3管路!AG75="-","-",IF('A4-2管路(初期設定)'!AG75="-",A3管路!AG75,A3管路!AG75-'A4-2管路(初期設定)'!AG75))=0,"-",IF(A3管路!AG75="-","-",IF('A4-2管路(初期設定)'!AG75="-",A3管路!AG75,A3管路!AG75-'A4-2管路(初期設定)'!AG75)))</f>
        <v>-</v>
      </c>
      <c r="AH75" s="298" t="str">
        <f>IF(IF(A3管路!AH75="-","-",IF('A4-2管路(初期設定)'!AH75="-",A3管路!AH75,A3管路!AH75-'A4-2管路(初期設定)'!AH75))=0,"-",IF(A3管路!AH75="-","-",IF('A4-2管路(初期設定)'!AH75="-",A3管路!AH75,A3管路!AH75-'A4-2管路(初期設定)'!AH75)))</f>
        <v>-</v>
      </c>
      <c r="AI75" s="300" t="str">
        <f t="shared" si="180"/>
        <v>-</v>
      </c>
      <c r="AJ75" s="299" t="str">
        <f>IF(IF(A3管路!AJ75="-","-",IF('A4-2管路(初期設定)'!AJ75="-",A3管路!AJ75,A3管路!AJ75-'A4-2管路(初期設定)'!AJ75))=0,"-",IF(A3管路!AJ75="-","-",IF('A4-2管路(初期設定)'!AJ75="-",A3管路!AJ75,A3管路!AJ75-'A4-2管路(初期設定)'!AJ75)))</f>
        <v>-</v>
      </c>
      <c r="AK75" s="298" t="str">
        <f>IF(IF(A3管路!AK75="-","-",IF('A4-2管路(初期設定)'!AK75="-",A3管路!AK75,A3管路!AK75-'A4-2管路(初期設定)'!AK75))=0,"-",IF(A3管路!AK75="-","-",IF('A4-2管路(初期設定)'!AK75="-",A3管路!AK75,A3管路!AK75-'A4-2管路(初期設定)'!AK75)))</f>
        <v>-</v>
      </c>
      <c r="AL75" s="300" t="str">
        <f t="shared" si="181"/>
        <v>-</v>
      </c>
      <c r="AM75" s="299" t="str">
        <f>IF(IF(A3管路!AM75="-","-",IF('A4-2管路(初期設定)'!AM75="-",A3管路!AM75,A3管路!AM75-'A4-2管路(初期設定)'!AM75))=0,"-",IF(A3管路!AM75="-","-",IF('A4-2管路(初期設定)'!AM75="-",A3管路!AM75,A3管路!AM75-'A4-2管路(初期設定)'!AM75)))</f>
        <v>-</v>
      </c>
      <c r="AN75" s="298" t="str">
        <f>IF(IF(A3管路!AN75="-","-",IF('A4-2管路(初期設定)'!AN75="-",A3管路!AN75,A3管路!AN75-'A4-2管路(初期設定)'!AN75))=0,"-",IF(A3管路!AN75="-","-",IF('A4-2管路(初期設定)'!AN75="-",A3管路!AN75,A3管路!AN75-'A4-2管路(初期設定)'!AN75)))</f>
        <v>-</v>
      </c>
      <c r="AO75" s="300" t="str">
        <f t="shared" si="182"/>
        <v>-</v>
      </c>
      <c r="AP75" s="299" t="str">
        <f>IF(IF(A3管路!AP75="-","-",IF('A4-2管路(初期設定)'!AP75="-",A3管路!AP75,A3管路!AP75-'A4-2管路(初期設定)'!AP75))=0,"-",IF(A3管路!AP75="-","-",IF('A4-2管路(初期設定)'!AP75="-",A3管路!AP75,A3管路!AP75-'A4-2管路(初期設定)'!AP75)))</f>
        <v>-</v>
      </c>
      <c r="AQ75" s="298" t="str">
        <f>IF(IF(A3管路!AQ75="-","-",IF('A4-2管路(初期設定)'!AQ75="-",A3管路!AQ75,A3管路!AQ75-'A4-2管路(初期設定)'!AQ75))=0,"-",IF(A3管路!AQ75="-","-",IF('A4-2管路(初期設定)'!AQ75="-",A3管路!AQ75,A3管路!AQ75-'A4-2管路(初期設定)'!AQ75)))</f>
        <v>-</v>
      </c>
      <c r="AR75" s="290" t="str">
        <f t="shared" si="183"/>
        <v>-</v>
      </c>
      <c r="AS75" s="299" t="str">
        <f>IF(IF(A3管路!AS75="-","-",IF('A4-2管路(初期設定)'!AS75="-",A3管路!AS75,A3管路!AS75-'A4-2管路(初期設定)'!AS75))=0,"-",IF(A3管路!AS75="-","-",IF('A4-2管路(初期設定)'!AS75="-",A3管路!AS75,A3管路!AS75-'A4-2管路(初期設定)'!AS75)))</f>
        <v>-</v>
      </c>
      <c r="AT75" s="298" t="str">
        <f>IF(IF(A3管路!AT75="-","-",IF('A4-2管路(初期設定)'!AT75="-",A3管路!AT75,A3管路!AT75-'A4-2管路(初期設定)'!AT75))=0,"-",IF(A3管路!AT75="-","-",IF('A4-2管路(初期設定)'!AT75="-",A3管路!AT75,A3管路!AT75-'A4-2管路(初期設定)'!AT75)))</f>
        <v>-</v>
      </c>
      <c r="AU75" s="290" t="str">
        <f t="shared" si="184"/>
        <v>-</v>
      </c>
      <c r="AV75" s="832" t="str">
        <f t="shared" si="185"/>
        <v>-</v>
      </c>
      <c r="AW75" s="830"/>
      <c r="AX75" s="853" t="str">
        <f t="shared" si="186"/>
        <v>-</v>
      </c>
      <c r="AY75" s="830"/>
      <c r="AZ75" s="832">
        <f t="shared" si="187"/>
        <v>0</v>
      </c>
      <c r="BA75" s="830"/>
      <c r="BB75" s="830">
        <f t="shared" si="188"/>
        <v>0</v>
      </c>
      <c r="BC75" s="830"/>
      <c r="BD75" s="830">
        <f t="shared" si="189"/>
        <v>0</v>
      </c>
      <c r="BE75" s="830"/>
      <c r="BF75" s="830">
        <f t="shared" si="190"/>
        <v>0</v>
      </c>
      <c r="BG75" s="830"/>
      <c r="BH75" s="830">
        <f t="shared" si="191"/>
        <v>0</v>
      </c>
      <c r="BI75" s="831"/>
      <c r="BJ75" s="832">
        <f t="shared" si="192"/>
        <v>0</v>
      </c>
      <c r="BK75" s="830"/>
      <c r="BL75" s="830">
        <f t="shared" si="193"/>
        <v>0</v>
      </c>
      <c r="BM75" s="833"/>
      <c r="BN75" s="830" t="str">
        <f t="shared" si="107"/>
        <v>-</v>
      </c>
      <c r="BO75" s="833"/>
      <c r="BQ75" s="318" t="str">
        <f>IF('A4-2管路(初期設定)'!AW75="","-",'A4-2管路(初期設定)'!AW75)</f>
        <v>ダクタイル鋳鉄管(NS形継手等)</v>
      </c>
      <c r="BR75" s="317" t="str">
        <f>IF(BQ75=BR$4,IF('A4-2管路(初期設定)'!AV75="-","-",IF('A4-2管路(初期設定)'!I75="-",'A4-2管路(初期設定)'!AV75,'A4-2管路(初期設定)'!AV75-'A4-2管路(初期設定)'!I75)),"-")</f>
        <v>-</v>
      </c>
      <c r="BS75" s="317" t="str">
        <f>IF(BQ75=BS$4,IF('A4-2管路(初期設定)'!AV75="-","-",IF('A4-2管路(初期設定)'!L75="-",'A4-2管路(初期設定)'!AV75,'A4-2管路(初期設定)'!AV75-'A4-2管路(初期設定)'!L75)),"-")</f>
        <v>-</v>
      </c>
      <c r="BT75" s="317" t="str">
        <f>IF(BQ75=BT$4,IF('A4-2管路(初期設定)'!AV75="-","-",IF('A4-2管路(初期設定)'!O75="-",'A4-2管路(初期設定)'!AV75,'A4-2管路(初期設定)'!AV75-'A4-2管路(初期設定)'!O75)),"-")</f>
        <v>-</v>
      </c>
      <c r="BU75" s="317" t="str">
        <f>IF($BQ75=BU$4,IF('A4-2管路(初期設定)'!$AV75="-","-",IF('A4-2管路(初期設定)'!R75="-",'A4-2管路(初期設定)'!$AV75,'A4-2管路(初期設定)'!$AV75-'A4-2管路(初期設定)'!R75)),"-")</f>
        <v>-</v>
      </c>
      <c r="BV75" s="317" t="str">
        <f>IF($BQ75=BV$4,IF('A4-2管路(初期設定)'!$AV75="-","-",IF('A4-2管路(初期設定)'!W75="-",'A4-2管路(初期設定)'!$AV75,'A4-2管路(初期設定)'!$AV75-SUM('A4-2管路(初期設定)'!S75,'A4-2管路(初期設定)'!T75))),"-")</f>
        <v>-</v>
      </c>
      <c r="BW75" s="317" t="str">
        <f>IF($BQ75=BV$4,IF('A4-2管路(初期設定)'!$AV75="-","-",IF('A4-2管路(初期設定)'!W75="-",'A4-2管路(初期設定)'!$AV75,'A4-2管路(初期設定)'!$AV75-SUM('A4-2管路(初期設定)'!U75,'A4-2管路(初期設定)'!V75))),"-")</f>
        <v>-</v>
      </c>
      <c r="BX75" s="317" t="str">
        <f>IF($BQ75=BX$4,IF('A4-2管路(初期設定)'!$AV75="-","-",IF('A4-2管路(初期設定)'!AF75="-",'A4-2管路(初期設定)'!$AV75,'A4-2管路(初期設定)'!$AV75-'A4-2管路(初期設定)'!AF75)),"-")</f>
        <v>-</v>
      </c>
    </row>
    <row r="76" spans="2:76" ht="13.5" customHeight="1">
      <c r="B76" s="1179"/>
      <c r="C76" s="1070"/>
      <c r="D76" s="1070"/>
      <c r="E76" s="932"/>
      <c r="F76" s="538" t="s">
        <v>70</v>
      </c>
      <c r="G76" s="299" t="str">
        <f>IF(AND('A4-1管路(初期設定)'!$F$13="○",'A4-4,5管路(初期設定)'!$BR76="-"),"-",IF(A3管路!G76="-",BR76,IF(BR76="-",A3管路!G76,A3管路!G76+BR76)))</f>
        <v>-</v>
      </c>
      <c r="H76" s="298" t="str">
        <f>IF(IF(A3管路!H76="-","-",IF('A4-2管路(初期設定)'!H76="-",A3管路!H76,A3管路!H76-'A4-2管路(初期設定)'!H76))=0,"-",IF(A3管路!H76="-","-",IF('A4-2管路(初期設定)'!H76="-",A3管路!H76,A3管路!H76-'A4-2管路(初期設定)'!H76)))</f>
        <v>-</v>
      </c>
      <c r="I76" s="300" t="str">
        <f t="shared" si="172"/>
        <v>-</v>
      </c>
      <c r="J76" s="299" t="str">
        <f>IF(AND('A4-1管路(初期設定)'!$H$13="○",'A4-4,5管路(初期設定)'!$BS76="-"),"-",IF(A3管路!J76="-",BS76,IF(BS76="-",A3管路!J76,A3管路!J76+BS76)))</f>
        <v>-</v>
      </c>
      <c r="K76" s="298" t="str">
        <f>IF(IF(A3管路!K76="-","-",IF('A4-2管路(初期設定)'!K76="-",A3管路!K76,A3管路!K76-'A4-2管路(初期設定)'!K76))=0,"-",IF(A3管路!K76="-","-",IF('A4-2管路(初期設定)'!K76="-",A3管路!K76,A3管路!K76-'A4-2管路(初期設定)'!K76)))</f>
        <v>-</v>
      </c>
      <c r="L76" s="300" t="str">
        <f t="shared" si="173"/>
        <v>-</v>
      </c>
      <c r="M76" s="299" t="str">
        <f>IF(AND('A4-1管路(初期設定)'!$J$13="○",'A4-4,5管路(初期設定)'!$BT76="-"),"-",IF(A3管路!M76="-",BT76,IF(BT76="-",A3管路!M76,A3管路!M76+BT76)))</f>
        <v>-</v>
      </c>
      <c r="N76" s="298" t="str">
        <f>IF(IF(A3管路!N76="-","-",IF('A4-2管路(初期設定)'!N76="-",A3管路!N76,A3管路!N76-'A4-2管路(初期設定)'!N76))=0,"-",IF(A3管路!N76="-","-",IF('A4-2管路(初期設定)'!N76="-",A3管路!N76,A3管路!N76-'A4-2管路(初期設定)'!N76)))</f>
        <v>-</v>
      </c>
      <c r="O76" s="300" t="str">
        <f t="shared" si="174"/>
        <v>-</v>
      </c>
      <c r="P76" s="299" t="str">
        <f>IF(AND('A4-1管路(初期設定)'!$L$13="○",'A4-4,5管路(初期設定)'!$BU76="-"),"-",IF(A3管路!P76="-",BU76,IF(BU76="-",A3管路!P76,A3管路!P76+BU76)))</f>
        <v>-</v>
      </c>
      <c r="Q76" s="298" t="str">
        <f>IF(IF(A3管路!Q76="-","-",IF('A4-2管路(初期設定)'!Q76="-",A3管路!Q76,A3管路!Q76-'A4-2管路(初期設定)'!Q76))=0,"-",IF(A3管路!Q76="-","-",IF('A4-2管路(初期設定)'!Q76="-",A3管路!Q76,A3管路!Q76-'A4-2管路(初期設定)'!Q76)))</f>
        <v>-</v>
      </c>
      <c r="R76" s="300" t="str">
        <f t="shared" si="175"/>
        <v>-</v>
      </c>
      <c r="S76" s="299" t="str">
        <f>IF(AND('A4-1管路(初期設定)'!$N$13="○",'A4-4,5管路(初期設定)'!$BV76="-"),"-",IF(A3管路!S76="-",BV76,IF(BV76="-",A3管路!S76,A3管路!S76+BV76+BW76)))</f>
        <v>-</v>
      </c>
      <c r="T76" s="291" t="str">
        <f>IF(IF(A3管路!T76="-","-",IF('A4-2管路(初期設定)'!T76="-",A3管路!T76,A3管路!T76-'A4-2管路(初期設定)'!T76))=0,"-",IF(A3管路!T76="-","-",IF('A4-2管路(初期設定)'!T76="-",A3管路!T76,A3管路!T76-'A4-2管路(初期設定)'!T76)))</f>
        <v>-</v>
      </c>
      <c r="U76" s="291" t="str">
        <f>IF(AND('A4-1管路(初期設定)'!$P$13="○",'A4-4,5管路(初期設定)'!$BW76="-"),"-",IF(A3管路!U76="-",BW76,IF(BW76="-",A3管路!U76,A3管路!U76)))</f>
        <v>-</v>
      </c>
      <c r="V76" s="298" t="str">
        <f>IF(IF(A3管路!V76="-","-",IF('A4-2管路(初期設定)'!V76="-",A3管路!V76,A3管路!V76-'A4-2管路(初期設定)'!V76))=0,"-",IF(A3管路!V76="-","-",IF('A4-2管路(初期設定)'!V76="-",A3管路!V76,A3管路!V76-'A4-2管路(初期設定)'!V76)))</f>
        <v>-</v>
      </c>
      <c r="W76" s="300" t="str">
        <f t="shared" si="176"/>
        <v>-</v>
      </c>
      <c r="X76" s="299" t="str">
        <f>IF(IF(A3管路!X76="-","-",IF('A4-2管路(初期設定)'!X76="-",A3管路!X76,A3管路!X76-'A4-2管路(初期設定)'!X76))=0,"-",IF(A3管路!X76="-","-",IF('A4-2管路(初期設定)'!X76="-",A3管路!X76,A3管路!X76-'A4-2管路(初期設定)'!X76)))</f>
        <v>-</v>
      </c>
      <c r="Y76" s="298" t="str">
        <f>IF(IF(A3管路!Y76="-","-",IF('A4-2管路(初期設定)'!Y76="-",A3管路!Y76,A3管路!Y76-'A4-2管路(初期設定)'!Y76))=0,"-",IF(A3管路!Y76="-","-",IF('A4-2管路(初期設定)'!Y76="-",A3管路!Y76,A3管路!Y76-'A4-2管路(初期設定)'!Y76)))</f>
        <v>-</v>
      </c>
      <c r="Z76" s="300" t="str">
        <f t="shared" si="177"/>
        <v>-</v>
      </c>
      <c r="AA76" s="299" t="str">
        <f>IF(IF(A3管路!AA76="-","-",IF('A4-2管路(初期設定)'!AA76="-",A3管路!AA76,A3管路!AA76-'A4-2管路(初期設定)'!AA76))=0,"-",IF(A3管路!AA76="-","-",IF('A4-2管路(初期設定)'!AA76="-",A3管路!AA76,A3管路!AA76-'A4-2管路(初期設定)'!AA76)))</f>
        <v>-</v>
      </c>
      <c r="AB76" s="298" t="str">
        <f>IF(IF(A3管路!AB76="-","-",IF('A4-2管路(初期設定)'!AB76="-",A3管路!AB76,A3管路!AB76-'A4-2管路(初期設定)'!AB76))=0,"-",IF(A3管路!AB76="-","-",IF('A4-2管路(初期設定)'!AB76="-",A3管路!AB76,A3管路!AB76-'A4-2管路(初期設定)'!AB76)))</f>
        <v>-</v>
      </c>
      <c r="AC76" s="300" t="str">
        <f t="shared" si="178"/>
        <v>-</v>
      </c>
      <c r="AD76" s="299" t="str">
        <f>IF(AND('A4-1管路(初期設定)'!$V$13="○",'A4-4,5管路(初期設定)'!$BX76="-"),"-",IF(A3管路!AD76="-",BX76,IF(BX76="-",A3管路!AD76,A3管路!AD76+BX76)))</f>
        <v>-</v>
      </c>
      <c r="AE76" s="298" t="str">
        <f>IF(IF(A3管路!AE76="-","-",IF('A4-2管路(初期設定)'!AE76="-",A3管路!AE76,A3管路!AE76-'A4-2管路(初期設定)'!AE76))=0,"-",IF(A3管路!AE76="-","-",IF('A4-2管路(初期設定)'!AE76="-",A3管路!AE76,A3管路!AE76-'A4-2管路(初期設定)'!AE76)))</f>
        <v>-</v>
      </c>
      <c r="AF76" s="300" t="str">
        <f t="shared" si="179"/>
        <v>-</v>
      </c>
      <c r="AG76" s="299" t="str">
        <f>IF(IF(A3管路!AG76="-","-",IF('A4-2管路(初期設定)'!AG76="-",A3管路!AG76,A3管路!AG76-'A4-2管路(初期設定)'!AG76))=0,"-",IF(A3管路!AG76="-","-",IF('A4-2管路(初期設定)'!AG76="-",A3管路!AG76,A3管路!AG76-'A4-2管路(初期設定)'!AG76)))</f>
        <v>-</v>
      </c>
      <c r="AH76" s="298" t="str">
        <f>IF(IF(A3管路!AH76="-","-",IF('A4-2管路(初期設定)'!AH76="-",A3管路!AH76,A3管路!AH76-'A4-2管路(初期設定)'!AH76))=0,"-",IF(A3管路!AH76="-","-",IF('A4-2管路(初期設定)'!AH76="-",A3管路!AH76,A3管路!AH76-'A4-2管路(初期設定)'!AH76)))</f>
        <v>-</v>
      </c>
      <c r="AI76" s="300" t="str">
        <f t="shared" si="180"/>
        <v>-</v>
      </c>
      <c r="AJ76" s="299" t="str">
        <f>IF(IF(A3管路!AJ76="-","-",IF('A4-2管路(初期設定)'!AJ76="-",A3管路!AJ76,A3管路!AJ76-'A4-2管路(初期設定)'!AJ76))=0,"-",IF(A3管路!AJ76="-","-",IF('A4-2管路(初期設定)'!AJ76="-",A3管路!AJ76,A3管路!AJ76-'A4-2管路(初期設定)'!AJ76)))</f>
        <v>-</v>
      </c>
      <c r="AK76" s="298" t="str">
        <f>IF(IF(A3管路!AK76="-","-",IF('A4-2管路(初期設定)'!AK76="-",A3管路!AK76,A3管路!AK76-'A4-2管路(初期設定)'!AK76))=0,"-",IF(A3管路!AK76="-","-",IF('A4-2管路(初期設定)'!AK76="-",A3管路!AK76,A3管路!AK76-'A4-2管路(初期設定)'!AK76)))</f>
        <v>-</v>
      </c>
      <c r="AL76" s="300" t="str">
        <f t="shared" si="181"/>
        <v>-</v>
      </c>
      <c r="AM76" s="299" t="str">
        <f>IF(IF(A3管路!AM76="-","-",IF('A4-2管路(初期設定)'!AM76="-",A3管路!AM76,A3管路!AM76-'A4-2管路(初期設定)'!AM76))=0,"-",IF(A3管路!AM76="-","-",IF('A4-2管路(初期設定)'!AM76="-",A3管路!AM76,A3管路!AM76-'A4-2管路(初期設定)'!AM76)))</f>
        <v>-</v>
      </c>
      <c r="AN76" s="298" t="str">
        <f>IF(IF(A3管路!AN76="-","-",IF('A4-2管路(初期設定)'!AN76="-",A3管路!AN76,A3管路!AN76-'A4-2管路(初期設定)'!AN76))=0,"-",IF(A3管路!AN76="-","-",IF('A4-2管路(初期設定)'!AN76="-",A3管路!AN76,A3管路!AN76-'A4-2管路(初期設定)'!AN76)))</f>
        <v>-</v>
      </c>
      <c r="AO76" s="300" t="str">
        <f t="shared" si="182"/>
        <v>-</v>
      </c>
      <c r="AP76" s="299" t="str">
        <f>IF(IF(A3管路!AP76="-","-",IF('A4-2管路(初期設定)'!AP76="-",A3管路!AP76,A3管路!AP76-'A4-2管路(初期設定)'!AP76))=0,"-",IF(A3管路!AP76="-","-",IF('A4-2管路(初期設定)'!AP76="-",A3管路!AP76,A3管路!AP76-'A4-2管路(初期設定)'!AP76)))</f>
        <v>-</v>
      </c>
      <c r="AQ76" s="298" t="str">
        <f>IF(IF(A3管路!AQ76="-","-",IF('A4-2管路(初期設定)'!AQ76="-",A3管路!AQ76,A3管路!AQ76-'A4-2管路(初期設定)'!AQ76))=0,"-",IF(A3管路!AQ76="-","-",IF('A4-2管路(初期設定)'!AQ76="-",A3管路!AQ76,A3管路!AQ76-'A4-2管路(初期設定)'!AQ76)))</f>
        <v>-</v>
      </c>
      <c r="AR76" s="290" t="str">
        <f t="shared" si="183"/>
        <v>-</v>
      </c>
      <c r="AS76" s="299" t="str">
        <f>IF(IF(A3管路!AS76="-","-",IF('A4-2管路(初期設定)'!AS76="-",A3管路!AS76,A3管路!AS76-'A4-2管路(初期設定)'!AS76))=0,"-",IF(A3管路!AS76="-","-",IF('A4-2管路(初期設定)'!AS76="-",A3管路!AS76,A3管路!AS76-'A4-2管路(初期設定)'!AS76)))</f>
        <v>-</v>
      </c>
      <c r="AT76" s="298" t="str">
        <f>IF(IF(A3管路!AT76="-","-",IF('A4-2管路(初期設定)'!AT76="-",A3管路!AT76,A3管路!AT76-'A4-2管路(初期設定)'!AT76))=0,"-",IF(A3管路!AT76="-","-",IF('A4-2管路(初期設定)'!AT76="-",A3管路!AT76,A3管路!AT76-'A4-2管路(初期設定)'!AT76)))</f>
        <v>-</v>
      </c>
      <c r="AU76" s="290" t="str">
        <f t="shared" si="184"/>
        <v>-</v>
      </c>
      <c r="AV76" s="832" t="str">
        <f t="shared" si="185"/>
        <v>-</v>
      </c>
      <c r="AW76" s="830"/>
      <c r="AX76" s="853" t="str">
        <f t="shared" si="186"/>
        <v>-</v>
      </c>
      <c r="AY76" s="830"/>
      <c r="AZ76" s="832">
        <f t="shared" si="187"/>
        <v>0</v>
      </c>
      <c r="BA76" s="830"/>
      <c r="BB76" s="830">
        <f t="shared" si="188"/>
        <v>0</v>
      </c>
      <c r="BC76" s="830"/>
      <c r="BD76" s="830">
        <f t="shared" si="189"/>
        <v>0</v>
      </c>
      <c r="BE76" s="830"/>
      <c r="BF76" s="830">
        <f t="shared" si="190"/>
        <v>0</v>
      </c>
      <c r="BG76" s="830"/>
      <c r="BH76" s="830">
        <f t="shared" si="191"/>
        <v>0</v>
      </c>
      <c r="BI76" s="831"/>
      <c r="BJ76" s="832">
        <f t="shared" si="192"/>
        <v>0</v>
      </c>
      <c r="BK76" s="830"/>
      <c r="BL76" s="830">
        <f t="shared" si="193"/>
        <v>0</v>
      </c>
      <c r="BM76" s="833"/>
      <c r="BN76" s="830" t="str">
        <f t="shared" si="107"/>
        <v>-</v>
      </c>
      <c r="BO76" s="833"/>
      <c r="BQ76" s="318" t="str">
        <f>IF('A4-2管路(初期設定)'!AW76="","-",'A4-2管路(初期設定)'!AW76)</f>
        <v>配水用ポリエチレン管(融着継手)</v>
      </c>
      <c r="BR76" s="317" t="str">
        <f>IF(BQ76=BR$4,IF('A4-2管路(初期設定)'!AV76="-","-",IF('A4-2管路(初期設定)'!I76="-",'A4-2管路(初期設定)'!AV76,'A4-2管路(初期設定)'!AV76-'A4-2管路(初期設定)'!I76)),"-")</f>
        <v>-</v>
      </c>
      <c r="BS76" s="317" t="str">
        <f>IF(BQ76=BS$4,IF('A4-2管路(初期設定)'!AV76="-","-",IF('A4-2管路(初期設定)'!L76="-",'A4-2管路(初期設定)'!AV76,'A4-2管路(初期設定)'!AV76-'A4-2管路(初期設定)'!L76)),"-")</f>
        <v>-</v>
      </c>
      <c r="BT76" s="317" t="str">
        <f>IF(BQ76=BT$4,IF('A4-2管路(初期設定)'!AV76="-","-",IF('A4-2管路(初期設定)'!O76="-",'A4-2管路(初期設定)'!AV76,'A4-2管路(初期設定)'!AV76-'A4-2管路(初期設定)'!O76)),"-")</f>
        <v>-</v>
      </c>
      <c r="BU76" s="317" t="str">
        <f>IF($BQ76=BU$4,IF('A4-2管路(初期設定)'!$AV76="-","-",IF('A4-2管路(初期設定)'!R76="-",'A4-2管路(初期設定)'!$AV76,'A4-2管路(初期設定)'!$AV76-'A4-2管路(初期設定)'!R76)),"-")</f>
        <v>-</v>
      </c>
      <c r="BV76" s="317" t="str">
        <f>IF($BQ76=BV$4,IF('A4-2管路(初期設定)'!$AV76="-","-",IF('A4-2管路(初期設定)'!W76="-",'A4-2管路(初期設定)'!$AV76,'A4-2管路(初期設定)'!$AV76-SUM('A4-2管路(初期設定)'!S76,'A4-2管路(初期設定)'!T76))),"-")</f>
        <v>-</v>
      </c>
      <c r="BW76" s="317" t="str">
        <f>IF($BQ76=BV$4,IF('A4-2管路(初期設定)'!$AV76="-","-",IF('A4-2管路(初期設定)'!W76="-",'A4-2管路(初期設定)'!$AV76,'A4-2管路(初期設定)'!$AV76-SUM('A4-2管路(初期設定)'!U76,'A4-2管路(初期設定)'!V76))),"-")</f>
        <v>-</v>
      </c>
      <c r="BX76" s="317" t="str">
        <f>IF($BQ76=BX$4,IF('A4-2管路(初期設定)'!$AV76="-","-",IF('A4-2管路(初期設定)'!AF76="-",'A4-2管路(初期設定)'!$AV76,'A4-2管路(初期設定)'!$AV76-'A4-2管路(初期設定)'!AF76)),"-")</f>
        <v>-</v>
      </c>
    </row>
    <row r="77" spans="2:76" ht="13.5" customHeight="1">
      <c r="B77" s="1179"/>
      <c r="C77" s="1070"/>
      <c r="D77" s="1070"/>
      <c r="E77" s="1075"/>
      <c r="F77" s="567" t="s">
        <v>49</v>
      </c>
      <c r="G77" s="303">
        <f t="shared" ref="G77" si="194">IF(SUM(G66:G76)=0,"-",SUM(G66:G76))</f>
        <v>1198</v>
      </c>
      <c r="H77" s="301" t="str">
        <f t="shared" ref="H77" si="195">IF(SUM(H66:H76)=0,"-",SUM(H66:H76))</f>
        <v>-</v>
      </c>
      <c r="I77" s="302">
        <f t="shared" ref="I77" si="196">IF(SUM(I66:I76)=0,"-",SUM(I66:I76))</f>
        <v>1198</v>
      </c>
      <c r="J77" s="303" t="str">
        <f t="shared" ref="J77" si="197">IF(SUM(J66:J76)=0,"-",SUM(J66:J76))</f>
        <v>-</v>
      </c>
      <c r="K77" s="301" t="str">
        <f t="shared" ref="K77" si="198">IF(SUM(K66:K76)=0,"-",SUM(K66:K76))</f>
        <v>-</v>
      </c>
      <c r="L77" s="302" t="str">
        <f t="shared" ref="L77" si="199">IF(SUM(L66:L76)=0,"-",SUM(L66:L76))</f>
        <v>-</v>
      </c>
      <c r="M77" s="303" t="str">
        <f t="shared" ref="M77" si="200">IF(SUM(M66:M76)=0,"-",SUM(M66:M76))</f>
        <v>-</v>
      </c>
      <c r="N77" s="301" t="str">
        <f t="shared" ref="N77" si="201">IF(SUM(N66:N76)=0,"-",SUM(N66:N76))</f>
        <v>-</v>
      </c>
      <c r="O77" s="302" t="str">
        <f t="shared" ref="O77" si="202">IF(SUM(O66:O76)=0,"-",SUM(O66:O76))</f>
        <v>-</v>
      </c>
      <c r="P77" s="303" t="str">
        <f t="shared" ref="P77" si="203">IF(SUM(P66:P76)=0,"-",SUM(P66:P76))</f>
        <v>-</v>
      </c>
      <c r="Q77" s="301" t="str">
        <f t="shared" ref="Q77" si="204">IF(SUM(Q66:Q76)=0,"-",SUM(Q66:Q76))</f>
        <v>-</v>
      </c>
      <c r="R77" s="302" t="str">
        <f t="shared" ref="R77" si="205">IF(SUM(R66:R76)=0,"-",SUM(R66:R76))</f>
        <v>-</v>
      </c>
      <c r="S77" s="303" t="str">
        <f t="shared" ref="S77" si="206">IF(SUM(S66:S76)=0,"-",SUM(S66:S76))</f>
        <v>-</v>
      </c>
      <c r="T77" s="296" t="str">
        <f t="shared" ref="T77" si="207">IF(SUM(T66:T76)=0,"-",SUM(T66:T76))</f>
        <v>-</v>
      </c>
      <c r="U77" s="296" t="str">
        <f t="shared" ref="U77" si="208">IF(SUM(U66:U76)=0,"-",SUM(U66:U76))</f>
        <v>-</v>
      </c>
      <c r="V77" s="301" t="str">
        <f t="shared" ref="V77" si="209">IF(SUM(V66:V76)=0,"-",SUM(V66:V76))</f>
        <v>-</v>
      </c>
      <c r="W77" s="302" t="str">
        <f t="shared" ref="W77" si="210">IF(SUM(W66:W76)=0,"-",SUM(W66:W76))</f>
        <v>-</v>
      </c>
      <c r="X77" s="303" t="str">
        <f t="shared" ref="X77" si="211">IF(SUM(X66:X76)=0,"-",SUM(X66:X76))</f>
        <v>-</v>
      </c>
      <c r="Y77" s="301" t="str">
        <f t="shared" ref="Y77" si="212">IF(SUM(Y66:Y76)=0,"-",SUM(Y66:Y76))</f>
        <v>-</v>
      </c>
      <c r="Z77" s="302" t="str">
        <f t="shared" ref="Z77" si="213">IF(SUM(Z66:Z76)=0,"-",SUM(Z66:Z76))</f>
        <v>-</v>
      </c>
      <c r="AA77" s="303" t="str">
        <f t="shared" ref="AA77" si="214">IF(SUM(AA66:AA76)=0,"-",SUM(AA66:AA76))</f>
        <v>-</v>
      </c>
      <c r="AB77" s="301" t="str">
        <f t="shared" ref="AB77" si="215">IF(SUM(AB66:AB76)=0,"-",SUM(AB66:AB76))</f>
        <v>-</v>
      </c>
      <c r="AC77" s="302" t="str">
        <f t="shared" ref="AC77" si="216">IF(SUM(AC66:AC76)=0,"-",SUM(AC66:AC76))</f>
        <v>-</v>
      </c>
      <c r="AD77" s="303" t="str">
        <f t="shared" ref="AD77" si="217">IF(SUM(AD66:AD76)=0,"-",SUM(AD66:AD76))</f>
        <v>-</v>
      </c>
      <c r="AE77" s="301" t="str">
        <f t="shared" ref="AE77" si="218">IF(SUM(AE66:AE76)=0,"-",SUM(AE66:AE76))</f>
        <v>-</v>
      </c>
      <c r="AF77" s="302" t="str">
        <f t="shared" ref="AF77" si="219">IF(SUM(AF66:AF76)=0,"-",SUM(AF66:AF76))</f>
        <v>-</v>
      </c>
      <c r="AG77" s="303" t="str">
        <f t="shared" ref="AG77" si="220">IF(SUM(AG66:AG76)=0,"-",SUM(AG66:AG76))</f>
        <v>-</v>
      </c>
      <c r="AH77" s="301" t="str">
        <f t="shared" ref="AH77" si="221">IF(SUM(AH66:AH76)=0,"-",SUM(AH66:AH76))</f>
        <v>-</v>
      </c>
      <c r="AI77" s="302" t="str">
        <f t="shared" ref="AI77" si="222">IF(SUM(AI66:AI76)=0,"-",SUM(AI66:AI76))</f>
        <v>-</v>
      </c>
      <c r="AJ77" s="303" t="str">
        <f t="shared" ref="AJ77" si="223">IF(SUM(AJ66:AJ76)=0,"-",SUM(AJ66:AJ76))</f>
        <v>-</v>
      </c>
      <c r="AK77" s="301" t="str">
        <f t="shared" ref="AK77" si="224">IF(SUM(AK66:AK76)=0,"-",SUM(AK66:AK76))</f>
        <v>-</v>
      </c>
      <c r="AL77" s="302" t="str">
        <f t="shared" ref="AL77" si="225">IF(SUM(AL66:AL76)=0,"-",SUM(AL66:AL76))</f>
        <v>-</v>
      </c>
      <c r="AM77" s="303" t="str">
        <f t="shared" ref="AM77" si="226">IF(SUM(AM66:AM76)=0,"-",SUM(AM66:AM76))</f>
        <v>-</v>
      </c>
      <c r="AN77" s="301" t="str">
        <f t="shared" ref="AN77" si="227">IF(SUM(AN66:AN76)=0,"-",SUM(AN66:AN76))</f>
        <v>-</v>
      </c>
      <c r="AO77" s="302" t="str">
        <f t="shared" ref="AO77" si="228">IF(SUM(AO66:AO76)=0,"-",SUM(AO66:AO76))</f>
        <v>-</v>
      </c>
      <c r="AP77" s="303" t="str">
        <f t="shared" ref="AP77" si="229">IF(SUM(AP66:AP76)=0,"-",SUM(AP66:AP76))</f>
        <v>-</v>
      </c>
      <c r="AQ77" s="301" t="str">
        <f t="shared" ref="AQ77" si="230">IF(SUM(AQ66:AQ76)=0,"-",SUM(AQ66:AQ76))</f>
        <v>-</v>
      </c>
      <c r="AR77" s="297" t="str">
        <f t="shared" ref="AR77" si="231">IF(SUM(AR66:AR76)=0,"-",SUM(AR66:AR76))</f>
        <v>-</v>
      </c>
      <c r="AS77" s="303" t="str">
        <f t="shared" ref="AS77" si="232">IF(SUM(AS66:AS76)=0,"-",SUM(AS66:AS76))</f>
        <v>-</v>
      </c>
      <c r="AT77" s="301" t="str">
        <f t="shared" ref="AT77" si="233">IF(SUM(AT66:AT76)=0,"-",SUM(AT66:AT76))</f>
        <v>-</v>
      </c>
      <c r="AU77" s="297" t="str">
        <f t="shared" ref="AU77" si="234">IF(SUM(AU66:AU76)=0,"-",SUM(AU66:AU76))</f>
        <v>-</v>
      </c>
      <c r="AV77" s="834">
        <f>IF(SUM(AV66:AW76)=0,"-",SUM(AV66:AW76))</f>
        <v>1198</v>
      </c>
      <c r="AW77" s="835"/>
      <c r="AX77" s="836" t="str">
        <f>IF(SUM(AX66:AY76)=0,"-",SUM(AX66:AY76))</f>
        <v>-</v>
      </c>
      <c r="AY77" s="835"/>
      <c r="AZ77" s="834">
        <f>IF(SUM(AZ66:BA76)=0,"-",SUM(AZ66:BA76))</f>
        <v>1198</v>
      </c>
      <c r="BA77" s="835"/>
      <c r="BB77" s="835" t="str">
        <f>IF(SUM(BB66:BC76)=0,"-",SUM(BB66:BC76))</f>
        <v>-</v>
      </c>
      <c r="BC77" s="835"/>
      <c r="BD77" s="835" t="str">
        <f>IF(SUM(BD66:BE76)=0,"-",SUM(BD66:BE76))</f>
        <v>-</v>
      </c>
      <c r="BE77" s="835"/>
      <c r="BF77" s="835" t="str">
        <f>IF(SUM(BF66:BG76)=0,"-",SUM(BF66:BG76))</f>
        <v>-</v>
      </c>
      <c r="BG77" s="835"/>
      <c r="BH77" s="835" t="str">
        <f>IF(SUM(BH66:BI76)=0,"-",SUM(BH66:BI76))</f>
        <v>-</v>
      </c>
      <c r="BI77" s="837"/>
      <c r="BJ77" s="834">
        <f>IF(SUM(BJ66:BK76)=0,"-",SUM(BJ66:BK76))</f>
        <v>1198</v>
      </c>
      <c r="BK77" s="835"/>
      <c r="BL77" s="835" t="str">
        <f>IF(SUM(BL66:BM76)=0,"-",SUM(BL66:BM76))</f>
        <v>-</v>
      </c>
      <c r="BM77" s="838"/>
      <c r="BN77" s="835">
        <f t="shared" si="107"/>
        <v>1198</v>
      </c>
      <c r="BO77" s="838"/>
      <c r="BQ77" s="318" t="str">
        <f>IF('A4-2管路(初期設定)'!AW77="","-",'A4-2管路(初期設定)'!AW77)</f>
        <v>-</v>
      </c>
      <c r="BR77" s="317" t="str">
        <f>IF(BQ77=BR$4,IF('A4-2管路(初期設定)'!AV77="-","-",IF('A4-2管路(初期設定)'!I77="-",'A4-2管路(初期設定)'!AV77,'A4-2管路(初期設定)'!AV77-'A4-2管路(初期設定)'!I77)),"-")</f>
        <v>-</v>
      </c>
      <c r="BS77" s="317" t="str">
        <f>IF(BQ77=BS$4,IF('A4-2管路(初期設定)'!AV77="-","-",IF('A4-2管路(初期設定)'!L77="-",'A4-2管路(初期設定)'!AV77,'A4-2管路(初期設定)'!AV77-'A4-2管路(初期設定)'!L77)),"-")</f>
        <v>-</v>
      </c>
      <c r="BT77" s="317" t="str">
        <f>IF(BQ77=BT$4,IF('A4-2管路(初期設定)'!AV77="-","-",IF('A4-2管路(初期設定)'!O77="-",'A4-2管路(初期設定)'!AV77,'A4-2管路(初期設定)'!AV77-'A4-2管路(初期設定)'!O77)),"-")</f>
        <v>-</v>
      </c>
      <c r="BU77" s="317" t="str">
        <f>IF($BQ77=BU$4,IF('A4-2管路(初期設定)'!$AV77="-","-",IF('A4-2管路(初期設定)'!R77="-",'A4-2管路(初期設定)'!$AV77,'A4-2管路(初期設定)'!$AV77-'A4-2管路(初期設定)'!R77)),"-")</f>
        <v>-</v>
      </c>
      <c r="BV77" s="317" t="str">
        <f>IF($BQ77=BV$4,IF('A4-2管路(初期設定)'!$AV77="-","-",IF('A4-2管路(初期設定)'!W77="-",'A4-2管路(初期設定)'!$AV77,'A4-2管路(初期設定)'!$AV77-SUM('A4-2管路(初期設定)'!S77,'A4-2管路(初期設定)'!T77))),"-")</f>
        <v>-</v>
      </c>
      <c r="BW77" s="317" t="str">
        <f>IF($BQ77=BV$4,IF('A4-2管路(初期設定)'!$AV77="-","-",IF('A4-2管路(初期設定)'!W77="-",'A4-2管路(初期設定)'!$AV77,'A4-2管路(初期設定)'!$AV77-SUM('A4-2管路(初期設定)'!U77,'A4-2管路(初期設定)'!V77))),"-")</f>
        <v>-</v>
      </c>
      <c r="BX77" s="317" t="str">
        <f>IF($BQ77=BX$4,IF('A4-2管路(初期設定)'!$AV77="-","-",IF('A4-2管路(初期設定)'!AF77="-",'A4-2管路(初期設定)'!$AV77,'A4-2管路(初期設定)'!$AV77-'A4-2管路(初期設定)'!AF77)),"-")</f>
        <v>-</v>
      </c>
    </row>
    <row r="78" spans="2:76" ht="13.5" customHeight="1">
      <c r="B78" s="1179"/>
      <c r="C78" s="1071"/>
      <c r="D78" s="1070"/>
      <c r="E78" s="1012" t="s">
        <v>400</v>
      </c>
      <c r="F78" s="1012"/>
      <c r="G78" s="367">
        <f>IF(SUM(G65,G53,G77,G46)=0,"-",SUM(G65,G53,G77,G46))</f>
        <v>20639.900000000001</v>
      </c>
      <c r="H78" s="368" t="str">
        <f t="shared" ref="H78:BO78" si="235">IF(SUM(H65,H53,H77,H46)=0,"-",SUM(H65,H53,H77,H46))</f>
        <v>-</v>
      </c>
      <c r="I78" s="545">
        <f t="shared" si="235"/>
        <v>20639.900000000001</v>
      </c>
      <c r="J78" s="367">
        <f t="shared" si="235"/>
        <v>138.30000000000001</v>
      </c>
      <c r="K78" s="368" t="str">
        <f t="shared" si="235"/>
        <v>-</v>
      </c>
      <c r="L78" s="545">
        <f t="shared" si="235"/>
        <v>138.30000000000001</v>
      </c>
      <c r="M78" s="367">
        <f t="shared" si="235"/>
        <v>1123.1999999999998</v>
      </c>
      <c r="N78" s="368" t="str">
        <f t="shared" si="235"/>
        <v>-</v>
      </c>
      <c r="O78" s="545">
        <f t="shared" si="235"/>
        <v>1123.1999999999998</v>
      </c>
      <c r="P78" s="367" t="str">
        <f t="shared" si="235"/>
        <v>-</v>
      </c>
      <c r="Q78" s="368" t="str">
        <f t="shared" si="235"/>
        <v>-</v>
      </c>
      <c r="R78" s="545" t="str">
        <f t="shared" si="235"/>
        <v>-</v>
      </c>
      <c r="S78" s="367">
        <f t="shared" si="235"/>
        <v>1669.1000000000004</v>
      </c>
      <c r="T78" s="369" t="str">
        <f t="shared" si="235"/>
        <v>-</v>
      </c>
      <c r="U78" s="369">
        <f t="shared" si="235"/>
        <v>6940</v>
      </c>
      <c r="V78" s="368" t="str">
        <f t="shared" si="235"/>
        <v>-</v>
      </c>
      <c r="W78" s="545">
        <f t="shared" si="235"/>
        <v>8609.1</v>
      </c>
      <c r="X78" s="367">
        <f t="shared" si="235"/>
        <v>46216.2</v>
      </c>
      <c r="Y78" s="368" t="str">
        <f t="shared" si="235"/>
        <v>-</v>
      </c>
      <c r="Z78" s="545">
        <f t="shared" si="235"/>
        <v>46216.2</v>
      </c>
      <c r="AA78" s="367" t="str">
        <f t="shared" si="235"/>
        <v>-</v>
      </c>
      <c r="AB78" s="368" t="str">
        <f t="shared" si="235"/>
        <v>-</v>
      </c>
      <c r="AC78" s="545" t="str">
        <f t="shared" si="235"/>
        <v>-</v>
      </c>
      <c r="AD78" s="367">
        <f t="shared" si="235"/>
        <v>962.39999999999975</v>
      </c>
      <c r="AE78" s="368" t="str">
        <f t="shared" si="235"/>
        <v>-</v>
      </c>
      <c r="AF78" s="545">
        <f t="shared" si="235"/>
        <v>962.39999999999975</v>
      </c>
      <c r="AG78" s="367">
        <f t="shared" si="235"/>
        <v>810.0999999999998</v>
      </c>
      <c r="AH78" s="368" t="str">
        <f t="shared" si="235"/>
        <v>-</v>
      </c>
      <c r="AI78" s="545">
        <f t="shared" si="235"/>
        <v>810.0999999999998</v>
      </c>
      <c r="AJ78" s="367" t="str">
        <f t="shared" si="235"/>
        <v>-</v>
      </c>
      <c r="AK78" s="368" t="str">
        <f t="shared" si="235"/>
        <v>-</v>
      </c>
      <c r="AL78" s="545" t="str">
        <f t="shared" si="235"/>
        <v>-</v>
      </c>
      <c r="AM78" s="367" t="str">
        <f t="shared" si="235"/>
        <v>-</v>
      </c>
      <c r="AN78" s="368" t="str">
        <f t="shared" si="235"/>
        <v>-</v>
      </c>
      <c r="AO78" s="545" t="str">
        <f t="shared" si="235"/>
        <v>-</v>
      </c>
      <c r="AP78" s="367" t="str">
        <f t="shared" si="235"/>
        <v>-</v>
      </c>
      <c r="AQ78" s="368" t="str">
        <f t="shared" si="235"/>
        <v>-</v>
      </c>
      <c r="AR78" s="545" t="str">
        <f t="shared" si="235"/>
        <v>-</v>
      </c>
      <c r="AS78" s="367" t="str">
        <f t="shared" si="235"/>
        <v>-</v>
      </c>
      <c r="AT78" s="368" t="str">
        <f t="shared" si="235"/>
        <v>-</v>
      </c>
      <c r="AU78" s="545" t="str">
        <f t="shared" si="235"/>
        <v>-</v>
      </c>
      <c r="AV78" s="948">
        <f t="shared" si="235"/>
        <v>78499.199999999997</v>
      </c>
      <c r="AW78" s="942" t="str">
        <f t="shared" si="235"/>
        <v>-</v>
      </c>
      <c r="AX78" s="941" t="str">
        <f t="shared" si="235"/>
        <v>-</v>
      </c>
      <c r="AY78" s="942" t="str">
        <f t="shared" si="235"/>
        <v>-</v>
      </c>
      <c r="AZ78" s="948">
        <f t="shared" si="235"/>
        <v>21901.4</v>
      </c>
      <c r="BA78" s="942" t="str">
        <f t="shared" si="235"/>
        <v>-</v>
      </c>
      <c r="BB78" s="942">
        <f t="shared" si="235"/>
        <v>1669.1000000000004</v>
      </c>
      <c r="BC78" s="942" t="str">
        <f t="shared" si="235"/>
        <v>-</v>
      </c>
      <c r="BD78" s="942">
        <f t="shared" si="235"/>
        <v>54118.599999999991</v>
      </c>
      <c r="BE78" s="942" t="str">
        <f t="shared" si="235"/>
        <v>-</v>
      </c>
      <c r="BF78" s="942">
        <f t="shared" si="235"/>
        <v>810.0999999999998</v>
      </c>
      <c r="BG78" s="942" t="str">
        <f t="shared" si="235"/>
        <v>-</v>
      </c>
      <c r="BH78" s="942" t="str">
        <f t="shared" si="235"/>
        <v>-</v>
      </c>
      <c r="BI78" s="1044" t="str">
        <f t="shared" si="235"/>
        <v>-</v>
      </c>
      <c r="BJ78" s="948">
        <f t="shared" si="235"/>
        <v>23570.500000000004</v>
      </c>
      <c r="BK78" s="942" t="str">
        <f t="shared" si="235"/>
        <v>-</v>
      </c>
      <c r="BL78" s="942">
        <f t="shared" si="235"/>
        <v>54928.700000000004</v>
      </c>
      <c r="BM78" s="1016" t="str">
        <f t="shared" si="235"/>
        <v>-</v>
      </c>
      <c r="BN78" s="942">
        <f t="shared" si="235"/>
        <v>78499.199999999997</v>
      </c>
      <c r="BO78" s="1016" t="str">
        <f t="shared" si="235"/>
        <v>-</v>
      </c>
      <c r="BQ78" s="318" t="str">
        <f>IF('A4-2管路(初期設定)'!AW78="","-",'A4-2管路(初期設定)'!AW78)</f>
        <v>-</v>
      </c>
      <c r="BR78" s="317" t="str">
        <f>IF(BQ78=BR$4,IF('A4-2管路(初期設定)'!AV78="-","-",IF('A4-2管路(初期設定)'!I78="-",'A4-2管路(初期設定)'!AV78,'A4-2管路(初期設定)'!AV78-'A4-2管路(初期設定)'!I78)),"-")</f>
        <v>-</v>
      </c>
      <c r="BS78" s="317" t="str">
        <f>IF(BQ78=BS$4,IF('A4-2管路(初期設定)'!AV78="-","-",IF('A4-2管路(初期設定)'!L78="-",'A4-2管路(初期設定)'!AV78,'A4-2管路(初期設定)'!AV78-'A4-2管路(初期設定)'!L78)),"-")</f>
        <v>-</v>
      </c>
      <c r="BT78" s="317" t="str">
        <f>IF(BQ78=BT$4,IF('A4-2管路(初期設定)'!AV78="-","-",IF('A4-2管路(初期設定)'!O78="-",'A4-2管路(初期設定)'!AV78,'A4-2管路(初期設定)'!AV78-'A4-2管路(初期設定)'!O78)),"-")</f>
        <v>-</v>
      </c>
      <c r="BU78" s="317" t="str">
        <f>IF($BQ78=BU$4,IF('A4-2管路(初期設定)'!$AV78="-","-",IF('A4-2管路(初期設定)'!R78="-",'A4-2管路(初期設定)'!$AV78,'A4-2管路(初期設定)'!$AV78-'A4-2管路(初期設定)'!R78)),"-")</f>
        <v>-</v>
      </c>
      <c r="BV78" s="317" t="str">
        <f>IF($BQ78=BV$4,IF('A4-2管路(初期設定)'!$AV78="-","-",IF('A4-2管路(初期設定)'!W78="-",'A4-2管路(初期設定)'!$AV78,'A4-2管路(初期設定)'!$AV78-SUM('A4-2管路(初期設定)'!S78,'A4-2管路(初期設定)'!T78))),"-")</f>
        <v>-</v>
      </c>
      <c r="BW78" s="317" t="str">
        <f>IF($BQ78=BV$4,IF('A4-2管路(初期設定)'!$AV78="-","-",IF('A4-2管路(初期設定)'!W78="-",'A4-2管路(初期設定)'!$AV78,'A4-2管路(初期設定)'!$AV78-SUM('A4-2管路(初期設定)'!U78,'A4-2管路(初期設定)'!V78))),"-")</f>
        <v>-</v>
      </c>
      <c r="BX78" s="317" t="str">
        <f>IF($BQ78=BX$4,IF('A4-2管路(初期設定)'!$AV78="-","-",IF('A4-2管路(初期設定)'!AF78="-",'A4-2管路(初期設定)'!$AV78,'A4-2管路(初期設定)'!$AV78-'A4-2管路(初期設定)'!AF78)),"-")</f>
        <v>-</v>
      </c>
    </row>
    <row r="79" spans="2:76" ht="13.5" customHeight="1">
      <c r="B79" s="1179"/>
      <c r="C79" s="931" t="s">
        <v>107</v>
      </c>
      <c r="D79" s="1070"/>
      <c r="E79" s="931" t="s">
        <v>397</v>
      </c>
      <c r="F79" s="79">
        <v>300</v>
      </c>
      <c r="G79" s="61">
        <f>IF(AND('A4-1管路(初期設定)'!$F$14="○",'A4-4,5管路(初期設定)'!$BR79="-"),"-",IF(A3管路!G79="-",BR79,IF(BR79="-",A3管路!G79,A3管路!G79+BR79)))</f>
        <v>157</v>
      </c>
      <c r="H79" s="71" t="str">
        <f>IF(IF(A3管路!H79="-","-",IF('A4-2管路(初期設定)'!H79="-",A3管路!H79,A3管路!H79-'A4-2管路(初期設定)'!H79))=0,"-",IF(A3管路!H79="-","-",IF('A4-2管路(初期設定)'!H79="-",A3管路!H79,A3管路!H79-'A4-2管路(初期設定)'!H79)))</f>
        <v>-</v>
      </c>
      <c r="I79" s="54">
        <f t="shared" ref="I79:I84" si="236">IF(SUM(G79:H79)=0,"-",SUM(G79:H79))</f>
        <v>157</v>
      </c>
      <c r="J79" s="61" t="str">
        <f>IF(AND('A4-1管路(初期設定)'!$H$14="○",'A4-4,5管路(初期設定)'!$BS79="-"),"-",IF(A3管路!J79="-",BS79,IF(BS79="-",A3管路!J79,A3管路!J79+BS79)))</f>
        <v>-</v>
      </c>
      <c r="K79" s="71" t="str">
        <f>IF(IF(A3管路!K79="-","-",IF('A4-2管路(初期設定)'!K79="-",A3管路!K79,A3管路!K79-'A4-2管路(初期設定)'!K79))=0,"-",IF(A3管路!K79="-","-",IF('A4-2管路(初期設定)'!K79="-",A3管路!K79,A3管路!K79-'A4-2管路(初期設定)'!K79)))</f>
        <v>-</v>
      </c>
      <c r="L79" s="54" t="str">
        <f t="shared" ref="L79:L84" si="237">IF(SUM(J79:K79)=0,"-",SUM(J79:K79))</f>
        <v>-</v>
      </c>
      <c r="M79" s="61" t="str">
        <f>IF(AND('A4-1管路(初期設定)'!$J$14="○",'A4-4,5管路(初期設定)'!$BT79="-"),"-",IF(A3管路!M79="-",BT79,IF(BT79="-",A3管路!M79,A3管路!M79+BT79)))</f>
        <v>-</v>
      </c>
      <c r="N79" s="71" t="str">
        <f>IF(IF(A3管路!N79="-","-",IF('A4-2管路(初期設定)'!N79="-",A3管路!N79,A3管路!N79-'A4-2管路(初期設定)'!N79))=0,"-",IF(A3管路!N79="-","-",IF('A4-2管路(初期設定)'!N79="-",A3管路!N79,A3管路!N79-'A4-2管路(初期設定)'!N79)))</f>
        <v>-</v>
      </c>
      <c r="O79" s="54" t="str">
        <f t="shared" ref="O79:O84" si="238">IF(SUM(M79:N79)=0,"-",SUM(M79:N79))</f>
        <v>-</v>
      </c>
      <c r="P79" s="61" t="str">
        <f>IF(AND('A4-1管路(初期設定)'!$L$14="○",'A4-4,5管路(初期設定)'!$BU79="-"),"-",IF(A3管路!P79="-",BU79,IF(BU79="-",A3管路!P79,A3管路!P79+BU79)))</f>
        <v>-</v>
      </c>
      <c r="Q79" s="71" t="str">
        <f>IF(IF(A3管路!Q79="-","-",IF('A4-2管路(初期設定)'!Q79="-",A3管路!Q79,A3管路!Q79-'A4-2管路(初期設定)'!Q79))=0,"-",IF(A3管路!Q79="-","-",IF('A4-2管路(初期設定)'!Q79="-",A3管路!Q79,A3管路!Q79-'A4-2管路(初期設定)'!Q79)))</f>
        <v>-</v>
      </c>
      <c r="R79" s="54" t="str">
        <f t="shared" ref="R79:R84" si="239">IF(SUM(P79:Q79)=0,"-",SUM(P79:Q79))</f>
        <v>-</v>
      </c>
      <c r="S79" s="61">
        <f>IF(AND('A4-1管路(初期設定)'!$N$14="○",'A4-4,5管路(初期設定)'!$BV79="-"),"-",IF(A3管路!S79="-",BV79,IF(BV79="-",A3管路!S79,A3管路!S79+BV79+BW79)))</f>
        <v>30.900000000000006</v>
      </c>
      <c r="T79" s="100" t="str">
        <f>IF(IF(A3管路!T79="-","-",IF('A4-2管路(初期設定)'!T79="-",A3管路!T79,A3管路!T79-'A4-2管路(初期設定)'!T79))=0,"-",IF(A3管路!T79="-","-",IF('A4-2管路(初期設定)'!T79="-",A3管路!T79,A3管路!T79-'A4-2管路(初期設定)'!T79)))</f>
        <v>-</v>
      </c>
      <c r="U79" s="100">
        <f>IF(AND('A4-1管路(初期設定)'!$P$14="○",'A4-4,5管路(初期設定)'!$BW79="-"),"-",IF(A3管路!U79="-",BW79,IF(BW79="-",A3管路!U79,A3管路!U79)))</f>
        <v>127</v>
      </c>
      <c r="V79" s="71" t="str">
        <f>IF(IF(A3管路!V79="-","-",IF('A4-2管路(初期設定)'!V79="-",A3管路!V79,A3管路!V79-'A4-2管路(初期設定)'!V79))=0,"-",IF(A3管路!V79="-","-",IF('A4-2管路(初期設定)'!V79="-",A3管路!V79,A3管路!V79-'A4-2管路(初期設定)'!V79)))</f>
        <v>-</v>
      </c>
      <c r="W79" s="54">
        <f t="shared" ref="W79:W84" si="240">IF(SUM(S79:V79)=0,"-",SUM(S79:V79))</f>
        <v>157.9</v>
      </c>
      <c r="X79" s="61">
        <f>IF(IF(A3管路!X79="-","-",IF('A4-2管路(初期設定)'!X79="-",A3管路!X79,A3管路!X79-'A4-2管路(初期設定)'!X79))=0,"-",IF(A3管路!X79="-","-",IF('A4-2管路(初期設定)'!X79="-",A3管路!X79,A3管路!X79-'A4-2管路(初期設定)'!X79)))</f>
        <v>1305.0999999999997</v>
      </c>
      <c r="Y79" s="71" t="str">
        <f>IF(IF(A3管路!Y79="-","-",IF('A4-2管路(初期設定)'!Y79="-",A3管路!Y79,A3管路!Y79-'A4-2管路(初期設定)'!Y79))=0,"-",IF(A3管路!Y79="-","-",IF('A4-2管路(初期設定)'!Y79="-",A3管路!Y79,A3管路!Y79-'A4-2管路(初期設定)'!Y79)))</f>
        <v>-</v>
      </c>
      <c r="Z79" s="54">
        <f t="shared" ref="Z79:Z84" si="241">IF(SUM(X79:Y79)=0,"-",SUM(X79:Y79))</f>
        <v>1305.0999999999997</v>
      </c>
      <c r="AA79" s="61" t="str">
        <f>IF(IF(A3管路!AA79="-","-",IF('A4-2管路(初期設定)'!AA79="-",A3管路!AA79,A3管路!AA79-'A4-2管路(初期設定)'!AA79))=0,"-",IF(A3管路!AA79="-","-",IF('A4-2管路(初期設定)'!AA79="-",A3管路!AA79,A3管路!AA79-'A4-2管路(初期設定)'!AA79)))</f>
        <v>-</v>
      </c>
      <c r="AB79" s="71" t="str">
        <f>IF(IF(A3管路!AB79="-","-",IF('A4-2管路(初期設定)'!AB79="-",A3管路!AB79,A3管路!AB79-'A4-2管路(初期設定)'!AB79))=0,"-",IF(A3管路!AB79="-","-",IF('A4-2管路(初期設定)'!AB79="-",A3管路!AB79,A3管路!AB79-'A4-2管路(初期設定)'!AB79)))</f>
        <v>-</v>
      </c>
      <c r="AC79" s="54" t="str">
        <f t="shared" ref="AC79:AC84" si="242">IF(SUM(AA79:AB79)=0,"-",SUM(AA79:AB79))</f>
        <v>-</v>
      </c>
      <c r="AD79" s="61" t="str">
        <f>IF(AND('A4-1管路(初期設定)'!$V$14="○",'A4-4,5管路(初期設定)'!$BX79="-"),"-",IF(A3管路!AD79="-",BX79,IF(BX79="-",A3管路!AD79,A3管路!AD79+BX79)))</f>
        <v>-</v>
      </c>
      <c r="AE79" s="71" t="str">
        <f>IF(IF(A3管路!AE79="-","-",IF('A4-2管路(初期設定)'!AE79="-",A3管路!AE79,A3管路!AE79-'A4-2管路(初期設定)'!AE79))=0,"-",IF(A3管路!AE79="-","-",IF('A4-2管路(初期設定)'!AE79="-",A3管路!AE79,A3管路!AE79-'A4-2管路(初期設定)'!AE79)))</f>
        <v>-</v>
      </c>
      <c r="AF79" s="54" t="str">
        <f t="shared" ref="AF79:AF84" si="243">IF(SUM(AD79:AE79)=0,"-",SUM(AD79:AE79))</f>
        <v>-</v>
      </c>
      <c r="AG79" s="61" t="str">
        <f>IF(IF(A3管路!AG79="-","-",IF('A4-2管路(初期設定)'!AG79="-",A3管路!AG79,A3管路!AG79-'A4-2管路(初期設定)'!AG79))=0,"-",IF(A3管路!AG79="-","-",IF('A4-2管路(初期設定)'!AG79="-",A3管路!AG79,A3管路!AG79-'A4-2管路(初期設定)'!AG79)))</f>
        <v>-</v>
      </c>
      <c r="AH79" s="71" t="str">
        <f>IF(IF(A3管路!AH79="-","-",IF('A4-2管路(初期設定)'!AH79="-",A3管路!AH79,A3管路!AH79-'A4-2管路(初期設定)'!AH79))=0,"-",IF(A3管路!AH79="-","-",IF('A4-2管路(初期設定)'!AH79="-",A3管路!AH79,A3管路!AH79-'A4-2管路(初期設定)'!AH79)))</f>
        <v>-</v>
      </c>
      <c r="AI79" s="54" t="str">
        <f t="shared" ref="AI79:AI84" si="244">IF(SUM(AG79:AH79)=0,"-",SUM(AG79:AH79))</f>
        <v>-</v>
      </c>
      <c r="AJ79" s="61" t="str">
        <f>IF(IF(A3管路!AJ79="-","-",IF('A4-2管路(初期設定)'!AJ79="-",A3管路!AJ79,A3管路!AJ79-'A4-2管路(初期設定)'!AJ79))=0,"-",IF(A3管路!AJ79="-","-",IF('A4-2管路(初期設定)'!AJ79="-",A3管路!AJ79,A3管路!AJ79-'A4-2管路(初期設定)'!AJ79)))</f>
        <v>-</v>
      </c>
      <c r="AK79" s="71" t="str">
        <f>IF(IF(A3管路!AK79="-","-",IF('A4-2管路(初期設定)'!AK79="-",A3管路!AK79,A3管路!AK79-'A4-2管路(初期設定)'!AK79))=0,"-",IF(A3管路!AK79="-","-",IF('A4-2管路(初期設定)'!AK79="-",A3管路!AK79,A3管路!AK79-'A4-2管路(初期設定)'!AK79)))</f>
        <v>-</v>
      </c>
      <c r="AL79" s="54" t="str">
        <f t="shared" ref="AL79:AL84" si="245">IF(SUM(AJ79:AK79)=0,"-",SUM(AJ79:AK79))</f>
        <v>-</v>
      </c>
      <c r="AM79" s="61" t="str">
        <f>IF(IF(A3管路!AM79="-","-",IF('A4-2管路(初期設定)'!AM79="-",A3管路!AM79,A3管路!AM79-'A4-2管路(初期設定)'!AM79))=0,"-",IF(A3管路!AM79="-","-",IF('A4-2管路(初期設定)'!AM79="-",A3管路!AM79,A3管路!AM79-'A4-2管路(初期設定)'!AM79)))</f>
        <v>-</v>
      </c>
      <c r="AN79" s="71" t="str">
        <f>IF(IF(A3管路!AN79="-","-",IF('A4-2管路(初期設定)'!AN79="-",A3管路!AN79,A3管路!AN79-'A4-2管路(初期設定)'!AN79))=0,"-",IF(A3管路!AN79="-","-",IF('A4-2管路(初期設定)'!AN79="-",A3管路!AN79,A3管路!AN79-'A4-2管路(初期設定)'!AN79)))</f>
        <v>-</v>
      </c>
      <c r="AO79" s="54" t="str">
        <f t="shared" ref="AO79:AO84" si="246">IF(SUM(AM79:AN79)=0,"-",SUM(AM79:AN79))</f>
        <v>-</v>
      </c>
      <c r="AP79" s="61" t="str">
        <f>IF(IF(A3管路!AP79="-","-",IF('A4-2管路(初期設定)'!AP79="-",A3管路!AP79,A3管路!AP79-'A4-2管路(初期設定)'!AP79))=0,"-",IF(A3管路!AP79="-","-",IF('A4-2管路(初期設定)'!AP79="-",A3管路!AP79,A3管路!AP79-'A4-2管路(初期設定)'!AP79)))</f>
        <v>-</v>
      </c>
      <c r="AQ79" s="71" t="str">
        <f>IF(IF(A3管路!AQ79="-","-",IF('A4-2管路(初期設定)'!AQ79="-",A3管路!AQ79,A3管路!AQ79-'A4-2管路(初期設定)'!AQ79))=0,"-",IF(A3管路!AQ79="-","-",IF('A4-2管路(初期設定)'!AQ79="-",A3管路!AQ79,A3管路!AQ79-'A4-2管路(初期設定)'!AQ79)))</f>
        <v>-</v>
      </c>
      <c r="AR79" s="63" t="str">
        <f t="shared" ref="AR79:AR84" si="247">IF(SUM(AP79:AQ79)=0,"-",SUM(AP79:AQ79))</f>
        <v>-</v>
      </c>
      <c r="AS79" s="61" t="str">
        <f>IF(IF(A3管路!AS79="-","-",IF('A4-2管路(初期設定)'!AS79="-",A3管路!AS79,A3管路!AS79-'A4-2管路(初期設定)'!AS79))=0,"-",IF(A3管路!AS79="-","-",IF('A4-2管路(初期設定)'!AS79="-",A3管路!AS79,A3管路!AS79-'A4-2管路(初期設定)'!AS79)))</f>
        <v>-</v>
      </c>
      <c r="AT79" s="71" t="str">
        <f>IF(IF(A3管路!AT79="-","-",IF('A4-2管路(初期設定)'!AT79="-",A3管路!AT79,A3管路!AT79-'A4-2管路(初期設定)'!AT79))=0,"-",IF(A3管路!AT79="-","-",IF('A4-2管路(初期設定)'!AT79="-",A3管路!AT79,A3管路!AT79-'A4-2管路(初期設定)'!AT79)))</f>
        <v>-</v>
      </c>
      <c r="AU79" s="63" t="str">
        <f t="shared" ref="AU79:AU84" si="248">IF(SUM(AS79:AT79)=0,"-",SUM(AS79:AT79))</f>
        <v>-</v>
      </c>
      <c r="AV79" s="865">
        <f t="shared" ref="AV79:AV84" si="249">IF(SUM(G79,J79,M79,P79,S79,U79,X79,AA79,AD79,AG79,AJ79,AM79,AP79,AS79)=0,"-",SUM(G79,J79,M79,P79,S79,U79,X79,AA79,AD79,AG79,AJ79,AM79,AP79,AS79))</f>
        <v>1619.9999999999995</v>
      </c>
      <c r="AW79" s="866"/>
      <c r="AX79" s="867" t="str">
        <f t="shared" ref="AX79:AX84" si="250">IF(SUM(H79,K79,N79,Q79,T79,V79,Y79,AB79,AE79,AH79,AK79,AN79,AQ79,AT79)=0,"-",SUM(H79,K79,N79,Q79,T79,V79,Y79,AB79,AE79,AH79,AK79,AN79,AQ79,AT79))</f>
        <v>-</v>
      </c>
      <c r="AY79" s="866"/>
      <c r="AZ79" s="865">
        <f t="shared" ref="AZ79:AZ84" si="251">SUMIF(G$89,"①",I79)+SUMIF(J$89,"①",L79)+SUMIF(M$89,"①",O79)+SUMIF(P$89,"①",R79)+SUMIF(S$89,"①",S79)+SUMIF(S$89,"①",T79)+SUMIF(U$89,"①",U79)+SUMIF(U$89,"①",V79)+SUMIF(X$89,"①",Z79)+SUMIF(AA$89,"①",AC79)+SUMIF(AD$89,"①",AF79)+SUMIF(AG$89,"①",AI79)+SUMIF(AJ$89,"①",AL79)+SUMIF(AM$89,"①",AO79)+SUMIF(AP$89,"①",AR79)+SUMIF(AS$89,"①",AU79)</f>
        <v>157</v>
      </c>
      <c r="BA79" s="866"/>
      <c r="BB79" s="866">
        <f t="shared" ref="BB79:BB84" si="252">SUMIF(G$89,"②",I79)+SUMIF(J$89,"②",L79)+SUMIF(M$89,"②",O79)+SUMIF(P$89,"②",R79)+SUMIF(S$89,"②",S79)+SUMIF(S$89,"②",T79)+SUMIF(U$89,"②",U79)+SUMIF(U$89,"②",V79)+SUMIF(X$89,"②",Z79)+SUMIF(AA$89,"②",AC79)+SUMIF(AD$89,"②",AF79)+SUMIF(AG$89,"②",AI79)+SUMIF(AJ$89,"②",AL79)+SUMIF(AM$89,"②",AO79)+SUMIF(AP$89,"②",AR79)+SUMIF(AS$89,"②",AU79)</f>
        <v>30.900000000000006</v>
      </c>
      <c r="BC79" s="866"/>
      <c r="BD79" s="866">
        <f t="shared" ref="BD79:BD84" si="253">SUMIF(G$89,"③",I79)+SUMIF(J$89,"③",L79)+SUMIF(M$89,"③",O79)+SUMIF(P$89,"③",R79)+SUMIF(S$89,"③",S79)+SUMIF(S$89,"③",T79)+SUMIF(U$89,"③",U79)+SUMIF(U$89,"③",V79)+SUMIF(X$89,"③",Z79)+SUMIF(AA$89,"③",AC79)+SUMIF(AD$89,"③",AF79)+SUMIF(AG$89,"③",AI79)+SUMIF(AJ$89,"③",AL79)+SUMIF(AM$89,"③",AO79)+SUMIF(AP$89,"③",AR79)+SUMIF(AS$89,"③",AU79)</f>
        <v>1432.0999999999997</v>
      </c>
      <c r="BE79" s="866"/>
      <c r="BF79" s="866">
        <f t="shared" ref="BF79:BF84" si="254">SUMIF(G$89,"④",I79)+SUMIF(J$89,"④",L79)+SUMIF(M$89,"④",O79)+SUMIF(P$89,"④",R79)+SUMIF(S$89,"④",S79)+SUMIF(S$89,"④",T79)+SUMIF(U$89,"④",U79)+SUMIF(U$89,"④",V79)+SUMIF(X$89,"④",Z79)+SUMIF(AA$89,"④",AC79)+SUMIF(AD$89,"④",AF79)+SUMIF(AG$89,"④",AI79)+SUMIF(AJ$89,"④",AL79)+SUMIF(AM$89,"④",AO79)+SUMIF(AP$89,"④",AR79)+SUMIF(AS$89,"④",AU79)</f>
        <v>0</v>
      </c>
      <c r="BG79" s="866"/>
      <c r="BH79" s="866">
        <f t="shared" ref="BH79:BH84" si="255">SUMIF(G$89,"⑤",I79)+SUMIF(J$89,"⑤",L79)+SUMIF(M$89,"⑤",O79)+SUMIF(P$89,"⑤",R79)+SUMIF(S$89,"⑤",S79)+SUMIF(S$89,"⑤",T79)+SUMIF(U$89,"⑤",U79)+SUMIF(U$89,"⑤",V79)+SUMIF(X$89,"⑤",Z79)+SUMIF(AA$89,"⑤",AC79)+SUMIF(AD$89,"⑤",AF79)+SUMIF(AG$89,"⑤",AI79)+SUMIF(AJ$89,"⑤",AL79)+SUMIF(AM$89,"⑤",AO79)+SUMIF(AP$89,"⑤",AR79)+SUMIF(AS$89,"⑤",AU79)</f>
        <v>0</v>
      </c>
      <c r="BI79" s="868"/>
      <c r="BJ79" s="865">
        <f t="shared" ref="BJ79:BJ84" si="256">SUM(AZ79:BC79)</f>
        <v>187.9</v>
      </c>
      <c r="BK79" s="866"/>
      <c r="BL79" s="866">
        <f t="shared" ref="BL79:BL84" si="257">SUM(BD79:BI79)</f>
        <v>1432.0999999999997</v>
      </c>
      <c r="BM79" s="869"/>
      <c r="BN79" s="866">
        <f t="shared" ref="BN79:BN85" si="258">IF(SUM(AV79:AY79)=0,"-",IF(AND(SUM(AV79:AY79)=SUM(AZ79:BI79),SUM(AZ79:BI79)=SUM(BJ79:BM79)),SUM(AV79:AY79),"エラー"))</f>
        <v>1619.9999999999995</v>
      </c>
      <c r="BO79" s="869"/>
      <c r="BQ79" s="318" t="str">
        <f>IF('A4-2管路(初期設定)'!AW79="","-",'A4-2管路(初期設定)'!AW79)</f>
        <v>ダクタイル鋳鉄管(NS形継手等)</v>
      </c>
      <c r="BR79" s="317">
        <f>IF(BQ79=BR$4,IF('A4-2管路(初期設定)'!AV79="-","-",IF('A4-2管路(初期設定)'!I79="-",'A4-2管路(初期設定)'!AV79,'A4-2管路(初期設定)'!AV79-'A4-2管路(初期設定)'!I79)),"-")</f>
        <v>157</v>
      </c>
      <c r="BS79" s="317" t="str">
        <f>IF(BQ79=BS$4,IF('A4-2管路(初期設定)'!AV79="-","-",IF('A4-2管路(初期設定)'!L79="-",'A4-2管路(初期設定)'!AV79,'A4-2管路(初期設定)'!AV79-'A4-2管路(初期設定)'!L79)),"-")</f>
        <v>-</v>
      </c>
      <c r="BT79" s="317" t="str">
        <f>IF(BQ79=BT$4,IF('A4-2管路(初期設定)'!AV79="-","-",IF('A4-2管路(初期設定)'!O79="-",'A4-2管路(初期設定)'!AV79,'A4-2管路(初期設定)'!AV79-'A4-2管路(初期設定)'!O79)),"-")</f>
        <v>-</v>
      </c>
      <c r="BU79" s="317" t="str">
        <f>IF($BQ79=BU$4,IF('A4-2管路(初期設定)'!$AV79="-","-",IF('A4-2管路(初期設定)'!R79="-",'A4-2管路(初期設定)'!$AV79,'A4-2管路(初期設定)'!$AV79-'A4-2管路(初期設定)'!R79)),"-")</f>
        <v>-</v>
      </c>
      <c r="BV79" s="317" t="str">
        <f>IF($BQ79=BV$4,IF('A4-2管路(初期設定)'!$AV79="-","-",IF('A4-2管路(初期設定)'!W79="-",'A4-2管路(初期設定)'!$AV79,'A4-2管路(初期設定)'!$AV79-SUM('A4-2管路(初期設定)'!S79,'A4-2管路(初期設定)'!T79))),"-")</f>
        <v>-</v>
      </c>
      <c r="BW79" s="317" t="str">
        <f>IF($BQ79=BV$4,IF('A4-2管路(初期設定)'!$AV79="-","-",IF('A4-2管路(初期設定)'!W79="-",'A4-2管路(初期設定)'!$AV79,'A4-2管路(初期設定)'!$AV79-SUM('A4-2管路(初期設定)'!U79,'A4-2管路(初期設定)'!V79))),"-")</f>
        <v>-</v>
      </c>
      <c r="BX79" s="317" t="str">
        <f>IF($BQ79=BX$4,IF('A4-2管路(初期設定)'!$AV79="-","-",IF('A4-2管路(初期設定)'!AF79="-",'A4-2管路(初期設定)'!$AV79,'A4-2管路(初期設定)'!$AV79-'A4-2管路(初期設定)'!AF79)),"-")</f>
        <v>-</v>
      </c>
    </row>
    <row r="80" spans="2:76" ht="13.5" customHeight="1">
      <c r="B80" s="1179"/>
      <c r="C80" s="932"/>
      <c r="D80" s="1070"/>
      <c r="E80" s="932"/>
      <c r="F80" s="80">
        <v>250</v>
      </c>
      <c r="G80" s="62">
        <f>IF(AND('A4-1管路(初期設定)'!$F$14="○",'A4-4,5管路(初期設定)'!$BR80="-"),"-",IF(A3管路!G80="-",BR80,IF(BR80="-",A3管路!G80,A3管路!G80+BR80)))</f>
        <v>327.39999999999992</v>
      </c>
      <c r="H80" s="72" t="str">
        <f>IF(IF(A3管路!H80="-","-",IF('A4-2管路(初期設定)'!H80="-",A3管路!H80,A3管路!H80-'A4-2管路(初期設定)'!H80))=0,"-",IF(A3管路!H80="-","-",IF('A4-2管路(初期設定)'!H80="-",A3管路!H80,A3管路!H80-'A4-2管路(初期設定)'!H80)))</f>
        <v>-</v>
      </c>
      <c r="I80" s="57">
        <f t="shared" si="236"/>
        <v>327.39999999999992</v>
      </c>
      <c r="J80" s="62" t="str">
        <f>IF(AND('A4-1管路(初期設定)'!$H$14="○",'A4-4,5管路(初期設定)'!$BS80="-"),"-",IF(A3管路!J80="-",BS80,IF(BS80="-",A3管路!J80,A3管路!J80+BS80)))</f>
        <v>-</v>
      </c>
      <c r="K80" s="72" t="str">
        <f>IF(IF(A3管路!K80="-","-",IF('A4-2管路(初期設定)'!K80="-",A3管路!K80,A3管路!K80-'A4-2管路(初期設定)'!K80))=0,"-",IF(A3管路!K80="-","-",IF('A4-2管路(初期設定)'!K80="-",A3管路!K80,A3管路!K80-'A4-2管路(初期設定)'!K80)))</f>
        <v>-</v>
      </c>
      <c r="L80" s="57" t="str">
        <f t="shared" si="237"/>
        <v>-</v>
      </c>
      <c r="M80" s="62" t="str">
        <f>IF(AND('A4-1管路(初期設定)'!$J$14="○",'A4-4,5管路(初期設定)'!$BT80="-"),"-",IF(A3管路!M80="-",BT80,IF(BT80="-",A3管路!M80,A3管路!M80+BT80)))</f>
        <v>-</v>
      </c>
      <c r="N80" s="72" t="str">
        <f>IF(IF(A3管路!N80="-","-",IF('A4-2管路(初期設定)'!N80="-",A3管路!N80,A3管路!N80-'A4-2管路(初期設定)'!N80))=0,"-",IF(A3管路!N80="-","-",IF('A4-2管路(初期設定)'!N80="-",A3管路!N80,A3管路!N80-'A4-2管路(初期設定)'!N80)))</f>
        <v>-</v>
      </c>
      <c r="O80" s="57" t="str">
        <f t="shared" si="238"/>
        <v>-</v>
      </c>
      <c r="P80" s="62" t="str">
        <f>IF(AND('A4-1管路(初期設定)'!$L$14="○",'A4-4,5管路(初期設定)'!$BU80="-"),"-",IF(A3管路!P80="-",BU80,IF(BU80="-",A3管路!P80,A3管路!P80+BU80)))</f>
        <v>-</v>
      </c>
      <c r="Q80" s="72" t="str">
        <f>IF(IF(A3管路!Q80="-","-",IF('A4-2管路(初期設定)'!Q80="-",A3管路!Q80,A3管路!Q80-'A4-2管路(初期設定)'!Q80))=0,"-",IF(A3管路!Q80="-","-",IF('A4-2管路(初期設定)'!Q80="-",A3管路!Q80,A3管路!Q80-'A4-2管路(初期設定)'!Q80)))</f>
        <v>-</v>
      </c>
      <c r="R80" s="57" t="str">
        <f t="shared" si="239"/>
        <v>-</v>
      </c>
      <c r="S80" s="62">
        <f>IF(AND('A4-1管路(初期設定)'!$N$14="○",'A4-4,5管路(初期設定)'!$BV80="-"),"-",IF(A3管路!S80="-",BV80,IF(BV80="-",A3管路!S80,A3管路!S80+BV80+BW80)))</f>
        <v>262.69999999999982</v>
      </c>
      <c r="T80" s="102" t="str">
        <f>IF(IF(A3管路!T80="-","-",IF('A4-2管路(初期設定)'!T80="-",A3管路!T80,A3管路!T80-'A4-2管路(初期設定)'!T80))=0,"-",IF(A3管路!T80="-","-",IF('A4-2管路(初期設定)'!T80="-",A3管路!T80,A3管路!T80-'A4-2管路(初期設定)'!T80)))</f>
        <v>-</v>
      </c>
      <c r="U80" s="102">
        <f>IF(AND('A4-1管路(初期設定)'!$P$14="○",'A4-4,5管路(初期設定)'!$BW80="-"),"-",IF(A3管路!U80="-",BW80,IF(BW80="-",A3管路!U80,A3管路!U80)))</f>
        <v>1090</v>
      </c>
      <c r="V80" s="72" t="str">
        <f>IF(IF(A3管路!V80="-","-",IF('A4-2管路(初期設定)'!V80="-",A3管路!V80,A3管路!V80-'A4-2管路(初期設定)'!V80))=0,"-",IF(A3管路!V80="-","-",IF('A4-2管路(初期設定)'!V80="-",A3管路!V80,A3管路!V80-'A4-2管路(初期設定)'!V80)))</f>
        <v>-</v>
      </c>
      <c r="W80" s="57">
        <f t="shared" si="240"/>
        <v>1352.6999999999998</v>
      </c>
      <c r="X80" s="62">
        <f>IF(IF(A3管路!X80="-","-",IF('A4-2管路(初期設定)'!X80="-",A3管路!X80,A3管路!X80-'A4-2管路(初期設定)'!X80))=0,"-",IF(A3管路!X80="-","-",IF('A4-2管路(初期設定)'!X80="-",A3管路!X80,A3管路!X80-'A4-2管路(初期設定)'!X80)))</f>
        <v>17.5</v>
      </c>
      <c r="Y80" s="72" t="str">
        <f>IF(IF(A3管路!Y80="-","-",IF('A4-2管路(初期設定)'!Y80="-",A3管路!Y80,A3管路!Y80-'A4-2管路(初期設定)'!Y80))=0,"-",IF(A3管路!Y80="-","-",IF('A4-2管路(初期設定)'!Y80="-",A3管路!Y80,A3管路!Y80-'A4-2管路(初期設定)'!Y80)))</f>
        <v>-</v>
      </c>
      <c r="Z80" s="57">
        <f t="shared" si="241"/>
        <v>17.5</v>
      </c>
      <c r="AA80" s="62" t="str">
        <f>IF(IF(A3管路!AA80="-","-",IF('A4-2管路(初期設定)'!AA80="-",A3管路!AA80,A3管路!AA80-'A4-2管路(初期設定)'!AA80))=0,"-",IF(A3管路!AA80="-","-",IF('A4-2管路(初期設定)'!AA80="-",A3管路!AA80,A3管路!AA80-'A4-2管路(初期設定)'!AA80)))</f>
        <v>-</v>
      </c>
      <c r="AB80" s="72" t="str">
        <f>IF(IF(A3管路!AB80="-","-",IF('A4-2管路(初期設定)'!AB80="-",A3管路!AB80,A3管路!AB80-'A4-2管路(初期設定)'!AB80))=0,"-",IF(A3管路!AB80="-","-",IF('A4-2管路(初期設定)'!AB80="-",A3管路!AB80,A3管路!AB80-'A4-2管路(初期設定)'!AB80)))</f>
        <v>-</v>
      </c>
      <c r="AC80" s="57" t="str">
        <f t="shared" si="242"/>
        <v>-</v>
      </c>
      <c r="AD80" s="62" t="str">
        <f>IF(AND('A4-1管路(初期設定)'!$V$14="○",'A4-4,5管路(初期設定)'!$BX80="-"),"-",IF(A3管路!AD80="-",BX80,IF(BX80="-",A3管路!AD80,A3管路!AD80+BX80)))</f>
        <v>-</v>
      </c>
      <c r="AE80" s="72" t="str">
        <f>IF(IF(A3管路!AE80="-","-",IF('A4-2管路(初期設定)'!AE80="-",A3管路!AE80,A3管路!AE80-'A4-2管路(初期設定)'!AE80))=0,"-",IF(A3管路!AE80="-","-",IF('A4-2管路(初期設定)'!AE80="-",A3管路!AE80,A3管路!AE80-'A4-2管路(初期設定)'!AE80)))</f>
        <v>-</v>
      </c>
      <c r="AF80" s="57" t="str">
        <f t="shared" si="243"/>
        <v>-</v>
      </c>
      <c r="AG80" s="62" t="str">
        <f>IF(IF(A3管路!AG80="-","-",IF('A4-2管路(初期設定)'!AG80="-",A3管路!AG80,A3管路!AG80-'A4-2管路(初期設定)'!AG80))=0,"-",IF(A3管路!AG80="-","-",IF('A4-2管路(初期設定)'!AG80="-",A3管路!AG80,A3管路!AG80-'A4-2管路(初期設定)'!AG80)))</f>
        <v>-</v>
      </c>
      <c r="AH80" s="72" t="str">
        <f>IF(IF(A3管路!AH80="-","-",IF('A4-2管路(初期設定)'!AH80="-",A3管路!AH80,A3管路!AH80-'A4-2管路(初期設定)'!AH80))=0,"-",IF(A3管路!AH80="-","-",IF('A4-2管路(初期設定)'!AH80="-",A3管路!AH80,A3管路!AH80-'A4-2管路(初期設定)'!AH80)))</f>
        <v>-</v>
      </c>
      <c r="AI80" s="57" t="str">
        <f t="shared" si="244"/>
        <v>-</v>
      </c>
      <c r="AJ80" s="62" t="str">
        <f>IF(IF(A3管路!AJ80="-","-",IF('A4-2管路(初期設定)'!AJ80="-",A3管路!AJ80,A3管路!AJ80-'A4-2管路(初期設定)'!AJ80))=0,"-",IF(A3管路!AJ80="-","-",IF('A4-2管路(初期設定)'!AJ80="-",A3管路!AJ80,A3管路!AJ80-'A4-2管路(初期設定)'!AJ80)))</f>
        <v>-</v>
      </c>
      <c r="AK80" s="72" t="str">
        <f>IF(IF(A3管路!AK80="-","-",IF('A4-2管路(初期設定)'!AK80="-",A3管路!AK80,A3管路!AK80-'A4-2管路(初期設定)'!AK80))=0,"-",IF(A3管路!AK80="-","-",IF('A4-2管路(初期設定)'!AK80="-",A3管路!AK80,A3管路!AK80-'A4-2管路(初期設定)'!AK80)))</f>
        <v>-</v>
      </c>
      <c r="AL80" s="57" t="str">
        <f t="shared" si="245"/>
        <v>-</v>
      </c>
      <c r="AM80" s="62" t="str">
        <f>IF(IF(A3管路!AM80="-","-",IF('A4-2管路(初期設定)'!AM80="-",A3管路!AM80,A3管路!AM80-'A4-2管路(初期設定)'!AM80))=0,"-",IF(A3管路!AM80="-","-",IF('A4-2管路(初期設定)'!AM80="-",A3管路!AM80,A3管路!AM80-'A4-2管路(初期設定)'!AM80)))</f>
        <v>-</v>
      </c>
      <c r="AN80" s="72" t="str">
        <f>IF(IF(A3管路!AN80="-","-",IF('A4-2管路(初期設定)'!AN80="-",A3管路!AN80,A3管路!AN80-'A4-2管路(初期設定)'!AN80))=0,"-",IF(A3管路!AN80="-","-",IF('A4-2管路(初期設定)'!AN80="-",A3管路!AN80,A3管路!AN80-'A4-2管路(初期設定)'!AN80)))</f>
        <v>-</v>
      </c>
      <c r="AO80" s="57" t="str">
        <f t="shared" si="246"/>
        <v>-</v>
      </c>
      <c r="AP80" s="62" t="str">
        <f>IF(IF(A3管路!AP80="-","-",IF('A4-2管路(初期設定)'!AP80="-",A3管路!AP80,A3管路!AP80-'A4-2管路(初期設定)'!AP80))=0,"-",IF(A3管路!AP80="-","-",IF('A4-2管路(初期設定)'!AP80="-",A3管路!AP80,A3管路!AP80-'A4-2管路(初期設定)'!AP80)))</f>
        <v>-</v>
      </c>
      <c r="AQ80" s="72" t="str">
        <f>IF(IF(A3管路!AQ80="-","-",IF('A4-2管路(初期設定)'!AQ80="-",A3管路!AQ80,A3管路!AQ80-'A4-2管路(初期設定)'!AQ80))=0,"-",IF(A3管路!AQ80="-","-",IF('A4-2管路(初期設定)'!AQ80="-",A3管路!AQ80,A3管路!AQ80-'A4-2管路(初期設定)'!AQ80)))</f>
        <v>-</v>
      </c>
      <c r="AR80" s="64" t="str">
        <f t="shared" si="247"/>
        <v>-</v>
      </c>
      <c r="AS80" s="62" t="str">
        <f>IF(IF(A3管路!AS80="-","-",IF('A4-2管路(初期設定)'!AS80="-",A3管路!AS80,A3管路!AS80-'A4-2管路(初期設定)'!AS80))=0,"-",IF(A3管路!AS80="-","-",IF('A4-2管路(初期設定)'!AS80="-",A3管路!AS80,A3管路!AS80-'A4-2管路(初期設定)'!AS80)))</f>
        <v>-</v>
      </c>
      <c r="AT80" s="72" t="str">
        <f>IF(IF(A3管路!AT80="-","-",IF('A4-2管路(初期設定)'!AT80="-",A3管路!AT80,A3管路!AT80-'A4-2管路(初期設定)'!AT80))=0,"-",IF(A3管路!AT80="-","-",IF('A4-2管路(初期設定)'!AT80="-",A3管路!AT80,A3管路!AT80-'A4-2管路(初期設定)'!AT80)))</f>
        <v>-</v>
      </c>
      <c r="AU80" s="64" t="str">
        <f t="shared" si="248"/>
        <v>-</v>
      </c>
      <c r="AV80" s="832">
        <f t="shared" si="249"/>
        <v>1697.5999999999997</v>
      </c>
      <c r="AW80" s="830"/>
      <c r="AX80" s="853" t="str">
        <f t="shared" si="250"/>
        <v>-</v>
      </c>
      <c r="AY80" s="830"/>
      <c r="AZ80" s="832">
        <f t="shared" si="251"/>
        <v>327.39999999999992</v>
      </c>
      <c r="BA80" s="830"/>
      <c r="BB80" s="830">
        <f t="shared" si="252"/>
        <v>262.69999999999982</v>
      </c>
      <c r="BC80" s="830"/>
      <c r="BD80" s="830">
        <f t="shared" si="253"/>
        <v>1107.5</v>
      </c>
      <c r="BE80" s="830"/>
      <c r="BF80" s="830">
        <f t="shared" si="254"/>
        <v>0</v>
      </c>
      <c r="BG80" s="830"/>
      <c r="BH80" s="830">
        <f t="shared" si="255"/>
        <v>0</v>
      </c>
      <c r="BI80" s="831"/>
      <c r="BJ80" s="832">
        <f t="shared" si="256"/>
        <v>590.09999999999968</v>
      </c>
      <c r="BK80" s="830"/>
      <c r="BL80" s="830">
        <f t="shared" si="257"/>
        <v>1107.5</v>
      </c>
      <c r="BM80" s="833"/>
      <c r="BN80" s="830">
        <f t="shared" si="258"/>
        <v>1697.5999999999997</v>
      </c>
      <c r="BO80" s="833"/>
      <c r="BQ80" s="318" t="str">
        <f>IF('A4-2管路(初期設定)'!AW80="","-",'A4-2管路(初期設定)'!AW80)</f>
        <v>ダクタイル鋳鉄管(NS形継手等)</v>
      </c>
      <c r="BR80" s="317">
        <f>IF(BQ80=BR$4,IF('A4-2管路(初期設定)'!AV80="-","-",IF('A4-2管路(初期設定)'!I80="-",'A4-2管路(初期設定)'!AV80,'A4-2管路(初期設定)'!AV80-'A4-2管路(初期設定)'!I80)),"-")</f>
        <v>327.39999999999992</v>
      </c>
      <c r="BS80" s="317" t="str">
        <f>IF(BQ80=BS$4,IF('A4-2管路(初期設定)'!AV80="-","-",IF('A4-2管路(初期設定)'!L80="-",'A4-2管路(初期設定)'!AV80,'A4-2管路(初期設定)'!AV80-'A4-2管路(初期設定)'!L80)),"-")</f>
        <v>-</v>
      </c>
      <c r="BT80" s="317" t="str">
        <f>IF(BQ80=BT$4,IF('A4-2管路(初期設定)'!AV80="-","-",IF('A4-2管路(初期設定)'!O80="-",'A4-2管路(初期設定)'!AV80,'A4-2管路(初期設定)'!AV80-'A4-2管路(初期設定)'!O80)),"-")</f>
        <v>-</v>
      </c>
      <c r="BU80" s="317" t="str">
        <f>IF($BQ80=BU$4,IF('A4-2管路(初期設定)'!$AV80="-","-",IF('A4-2管路(初期設定)'!R80="-",'A4-2管路(初期設定)'!$AV80,'A4-2管路(初期設定)'!$AV80-'A4-2管路(初期設定)'!R80)),"-")</f>
        <v>-</v>
      </c>
      <c r="BV80" s="317" t="str">
        <f>IF($BQ80=BV$4,IF('A4-2管路(初期設定)'!$AV80="-","-",IF('A4-2管路(初期設定)'!W80="-",'A4-2管路(初期設定)'!$AV80,'A4-2管路(初期設定)'!$AV80-SUM('A4-2管路(初期設定)'!S80,'A4-2管路(初期設定)'!T80))),"-")</f>
        <v>-</v>
      </c>
      <c r="BW80" s="317" t="str">
        <f>IF($BQ80=BV$4,IF('A4-2管路(初期設定)'!$AV80="-","-",IF('A4-2管路(初期設定)'!W80="-",'A4-2管路(初期設定)'!$AV80,'A4-2管路(初期設定)'!$AV80-SUM('A4-2管路(初期設定)'!U80,'A4-2管路(初期設定)'!V80))),"-")</f>
        <v>-</v>
      </c>
      <c r="BX80" s="317" t="str">
        <f>IF($BQ80=BX$4,IF('A4-2管路(初期設定)'!$AV80="-","-",IF('A4-2管路(初期設定)'!AF80="-",'A4-2管路(初期設定)'!$AV80,'A4-2管路(初期設定)'!$AV80-'A4-2管路(初期設定)'!AF80)),"-")</f>
        <v>-</v>
      </c>
    </row>
    <row r="81" spans="2:76" ht="13.5" customHeight="1">
      <c r="B81" s="1179"/>
      <c r="C81" s="932"/>
      <c r="D81" s="1070"/>
      <c r="E81" s="932"/>
      <c r="F81" s="80">
        <v>200</v>
      </c>
      <c r="G81" s="62">
        <f>IF(AND('A4-1管路(初期設定)'!$F$14="○",'A4-4,5管路(初期設定)'!$BR81="-"),"-",IF(A3管路!G81="-",BR81,IF(BR81="-",A3管路!G81,A3管路!G81+BR81)))</f>
        <v>5797.8</v>
      </c>
      <c r="H81" s="72" t="str">
        <f>IF(IF(A3管路!H81="-","-",IF('A4-2管路(初期設定)'!H81="-",A3管路!H81,A3管路!H81-'A4-2管路(初期設定)'!H81))=0,"-",IF(A3管路!H81="-","-",IF('A4-2管路(初期設定)'!H81="-",A3管路!H81,A3管路!H81-'A4-2管路(初期設定)'!H81)))</f>
        <v>-</v>
      </c>
      <c r="I81" s="57">
        <f t="shared" si="236"/>
        <v>5797.8</v>
      </c>
      <c r="J81" s="62" t="str">
        <f>IF(AND('A4-1管路(初期設定)'!$H$14="○",'A4-4,5管路(初期設定)'!$BS81="-"),"-",IF(A3管路!J81="-",BS81,IF(BS81="-",A3管路!J81,A3管路!J81+BS81)))</f>
        <v>-</v>
      </c>
      <c r="K81" s="72" t="str">
        <f>IF(IF(A3管路!K81="-","-",IF('A4-2管路(初期設定)'!K81="-",A3管路!K81,A3管路!K81-'A4-2管路(初期設定)'!K81))=0,"-",IF(A3管路!K81="-","-",IF('A4-2管路(初期設定)'!K81="-",A3管路!K81,A3管路!K81-'A4-2管路(初期設定)'!K81)))</f>
        <v>-</v>
      </c>
      <c r="L81" s="57" t="str">
        <f t="shared" si="237"/>
        <v>-</v>
      </c>
      <c r="M81" s="62" t="str">
        <f>IF(AND('A4-1管路(初期設定)'!$J$14="○",'A4-4,5管路(初期設定)'!$BT81="-"),"-",IF(A3管路!M81="-",BT81,IF(BT81="-",A3管路!M81,A3管路!M81+BT81)))</f>
        <v>-</v>
      </c>
      <c r="N81" s="72" t="str">
        <f>IF(IF(A3管路!N81="-","-",IF('A4-2管路(初期設定)'!N81="-",A3管路!N81,A3管路!N81-'A4-2管路(初期設定)'!N81))=0,"-",IF(A3管路!N81="-","-",IF('A4-2管路(初期設定)'!N81="-",A3管路!N81,A3管路!N81-'A4-2管路(初期設定)'!N81)))</f>
        <v>-</v>
      </c>
      <c r="O81" s="57" t="str">
        <f t="shared" si="238"/>
        <v>-</v>
      </c>
      <c r="P81" s="62" t="str">
        <f>IF(AND('A4-1管路(初期設定)'!$L$14="○",'A4-4,5管路(初期設定)'!$BU81="-"),"-",IF(A3管路!P81="-",BU81,IF(BU81="-",A3管路!P81,A3管路!P81+BU81)))</f>
        <v>-</v>
      </c>
      <c r="Q81" s="72" t="str">
        <f>IF(IF(A3管路!Q81="-","-",IF('A4-2管路(初期設定)'!Q81="-",A3管路!Q81,A3管路!Q81-'A4-2管路(初期設定)'!Q81))=0,"-",IF(A3管路!Q81="-","-",IF('A4-2管路(初期設定)'!Q81="-",A3管路!Q81,A3管路!Q81-'A4-2管路(初期設定)'!Q81)))</f>
        <v>-</v>
      </c>
      <c r="R81" s="57" t="str">
        <f t="shared" si="239"/>
        <v>-</v>
      </c>
      <c r="S81" s="62">
        <f>IF(AND('A4-1管路(初期設定)'!$N$14="○",'A4-4,5管路(初期設定)'!$BV81="-"),"-",IF(A3管路!S81="-",BV81,IF(BV81="-",A3管路!S81,A3管路!S81+BV81+BW81)))</f>
        <v>623.50000000000045</v>
      </c>
      <c r="T81" s="102" t="str">
        <f>IF(IF(A3管路!T81="-","-",IF('A4-2管路(初期設定)'!T81="-",A3管路!T81,A3管路!T81-'A4-2管路(初期設定)'!T81))=0,"-",IF(A3管路!T81="-","-",IF('A4-2管路(初期設定)'!T81="-",A3管路!T81,A3管路!T81-'A4-2管路(初期設定)'!T81)))</f>
        <v>-</v>
      </c>
      <c r="U81" s="102">
        <f>IF(AND('A4-1管路(初期設定)'!$P$14="○",'A4-4,5管路(初期設定)'!$BW81="-"),"-",IF(A3管路!U81="-",BW81,IF(BW81="-",A3管路!U81,A3管路!U81)))</f>
        <v>2597</v>
      </c>
      <c r="V81" s="72" t="str">
        <f>IF(IF(A3管路!V81="-","-",IF('A4-2管路(初期設定)'!V81="-",A3管路!V81,A3管路!V81-'A4-2管路(初期設定)'!V81))=0,"-",IF(A3管路!V81="-","-",IF('A4-2管路(初期設定)'!V81="-",A3管路!V81,A3管路!V81-'A4-2管路(初期設定)'!V81)))</f>
        <v>-</v>
      </c>
      <c r="W81" s="57">
        <f t="shared" si="240"/>
        <v>3220.5000000000005</v>
      </c>
      <c r="X81" s="62">
        <f>IF(IF(A3管路!X81="-","-",IF('A4-2管路(初期設定)'!X81="-",A3管路!X81,A3管路!X81-'A4-2管路(初期設定)'!X81))=0,"-",IF(A3管路!X81="-","-",IF('A4-2管路(初期設定)'!X81="-",A3管路!X81,A3管路!X81-'A4-2管路(初期設定)'!X81)))</f>
        <v>2438.9000000000033</v>
      </c>
      <c r="Y81" s="72" t="str">
        <f>IF(IF(A3管路!Y81="-","-",IF('A4-2管路(初期設定)'!Y81="-",A3管路!Y81,A3管路!Y81-'A4-2管路(初期設定)'!Y81))=0,"-",IF(A3管路!Y81="-","-",IF('A4-2管路(初期設定)'!Y81="-",A3管路!Y81,A3管路!Y81-'A4-2管路(初期設定)'!Y81)))</f>
        <v>-</v>
      </c>
      <c r="Z81" s="57">
        <f t="shared" si="241"/>
        <v>2438.9000000000033</v>
      </c>
      <c r="AA81" s="62" t="str">
        <f>IF(IF(A3管路!AA81="-","-",IF('A4-2管路(初期設定)'!AA81="-",A3管路!AA81,A3管路!AA81-'A4-2管路(初期設定)'!AA81))=0,"-",IF(A3管路!AA81="-","-",IF('A4-2管路(初期設定)'!AA81="-",A3管路!AA81,A3管路!AA81-'A4-2管路(初期設定)'!AA81)))</f>
        <v>-</v>
      </c>
      <c r="AB81" s="72" t="str">
        <f>IF(IF(A3管路!AB81="-","-",IF('A4-2管路(初期設定)'!AB81="-",A3管路!AB81,A3管路!AB81-'A4-2管路(初期設定)'!AB81))=0,"-",IF(A3管路!AB81="-","-",IF('A4-2管路(初期設定)'!AB81="-",A3管路!AB81,A3管路!AB81-'A4-2管路(初期設定)'!AB81)))</f>
        <v>-</v>
      </c>
      <c r="AC81" s="57" t="str">
        <f t="shared" si="242"/>
        <v>-</v>
      </c>
      <c r="AD81" s="62" t="str">
        <f>IF(AND('A4-1管路(初期設定)'!$V$14="○",'A4-4,5管路(初期設定)'!$BX81="-"),"-",IF(A3管路!AD81="-",BX81,IF(BX81="-",A3管路!AD81,A3管路!AD81+BX81)))</f>
        <v>-</v>
      </c>
      <c r="AE81" s="72" t="str">
        <f>IF(IF(A3管路!AE81="-","-",IF('A4-2管路(初期設定)'!AE81="-",A3管路!AE81,A3管路!AE81-'A4-2管路(初期設定)'!AE81))=0,"-",IF(A3管路!AE81="-","-",IF('A4-2管路(初期設定)'!AE81="-",A3管路!AE81,A3管路!AE81-'A4-2管路(初期設定)'!AE81)))</f>
        <v>-</v>
      </c>
      <c r="AF81" s="57" t="str">
        <f t="shared" si="243"/>
        <v>-</v>
      </c>
      <c r="AG81" s="62">
        <f>IF(IF(A3管路!AG81="-","-",IF('A4-2管路(初期設定)'!AG81="-",A3管路!AG81,A3管路!AG81-'A4-2管路(初期設定)'!AG81))=0,"-",IF(A3管路!AG81="-","-",IF('A4-2管路(初期設定)'!AG81="-",A3管路!AG81,A3管路!AG81-'A4-2管路(初期設定)'!AG81)))</f>
        <v>8.1000000000000014</v>
      </c>
      <c r="AH81" s="72" t="str">
        <f>IF(IF(A3管路!AH81="-","-",IF('A4-2管路(初期設定)'!AH81="-",A3管路!AH81,A3管路!AH81-'A4-2管路(初期設定)'!AH81))=0,"-",IF(A3管路!AH81="-","-",IF('A4-2管路(初期設定)'!AH81="-",A3管路!AH81,A3管路!AH81-'A4-2管路(初期設定)'!AH81)))</f>
        <v>-</v>
      </c>
      <c r="AI81" s="57">
        <f t="shared" si="244"/>
        <v>8.1000000000000014</v>
      </c>
      <c r="AJ81" s="62" t="str">
        <f>IF(IF(A3管路!AJ81="-","-",IF('A4-2管路(初期設定)'!AJ81="-",A3管路!AJ81,A3管路!AJ81-'A4-2管路(初期設定)'!AJ81))=0,"-",IF(A3管路!AJ81="-","-",IF('A4-2管路(初期設定)'!AJ81="-",A3管路!AJ81,A3管路!AJ81-'A4-2管路(初期設定)'!AJ81)))</f>
        <v>-</v>
      </c>
      <c r="AK81" s="72" t="str">
        <f>IF(IF(A3管路!AK81="-","-",IF('A4-2管路(初期設定)'!AK81="-",A3管路!AK81,A3管路!AK81-'A4-2管路(初期設定)'!AK81))=0,"-",IF(A3管路!AK81="-","-",IF('A4-2管路(初期設定)'!AK81="-",A3管路!AK81,A3管路!AK81-'A4-2管路(初期設定)'!AK81)))</f>
        <v>-</v>
      </c>
      <c r="AL81" s="57" t="str">
        <f t="shared" si="245"/>
        <v>-</v>
      </c>
      <c r="AM81" s="62" t="str">
        <f>IF(IF(A3管路!AM81="-","-",IF('A4-2管路(初期設定)'!AM81="-",A3管路!AM81,A3管路!AM81-'A4-2管路(初期設定)'!AM81))=0,"-",IF(A3管路!AM81="-","-",IF('A4-2管路(初期設定)'!AM81="-",A3管路!AM81,A3管路!AM81-'A4-2管路(初期設定)'!AM81)))</f>
        <v>-</v>
      </c>
      <c r="AN81" s="72" t="str">
        <f>IF(IF(A3管路!AN81="-","-",IF('A4-2管路(初期設定)'!AN81="-",A3管路!AN81,A3管路!AN81-'A4-2管路(初期設定)'!AN81))=0,"-",IF(A3管路!AN81="-","-",IF('A4-2管路(初期設定)'!AN81="-",A3管路!AN81,A3管路!AN81-'A4-2管路(初期設定)'!AN81)))</f>
        <v>-</v>
      </c>
      <c r="AO81" s="57" t="str">
        <f t="shared" si="246"/>
        <v>-</v>
      </c>
      <c r="AP81" s="62" t="str">
        <f>IF(IF(A3管路!AP81="-","-",IF('A4-2管路(初期設定)'!AP81="-",A3管路!AP81,A3管路!AP81-'A4-2管路(初期設定)'!AP81))=0,"-",IF(A3管路!AP81="-","-",IF('A4-2管路(初期設定)'!AP81="-",A3管路!AP81,A3管路!AP81-'A4-2管路(初期設定)'!AP81)))</f>
        <v>-</v>
      </c>
      <c r="AQ81" s="72" t="str">
        <f>IF(IF(A3管路!AQ81="-","-",IF('A4-2管路(初期設定)'!AQ81="-",A3管路!AQ81,A3管路!AQ81-'A4-2管路(初期設定)'!AQ81))=0,"-",IF(A3管路!AQ81="-","-",IF('A4-2管路(初期設定)'!AQ81="-",A3管路!AQ81,A3管路!AQ81-'A4-2管路(初期設定)'!AQ81)))</f>
        <v>-</v>
      </c>
      <c r="AR81" s="64" t="str">
        <f t="shared" si="247"/>
        <v>-</v>
      </c>
      <c r="AS81" s="62" t="str">
        <f>IF(IF(A3管路!AS81="-","-",IF('A4-2管路(初期設定)'!AS81="-",A3管路!AS81,A3管路!AS81-'A4-2管路(初期設定)'!AS81))=0,"-",IF(A3管路!AS81="-","-",IF('A4-2管路(初期設定)'!AS81="-",A3管路!AS81,A3管路!AS81-'A4-2管路(初期設定)'!AS81)))</f>
        <v>-</v>
      </c>
      <c r="AT81" s="72" t="str">
        <f>IF(IF(A3管路!AT81="-","-",IF('A4-2管路(初期設定)'!AT81="-",A3管路!AT81,A3管路!AT81-'A4-2管路(初期設定)'!AT81))=0,"-",IF(A3管路!AT81="-","-",IF('A4-2管路(初期設定)'!AT81="-",A3管路!AT81,A3管路!AT81-'A4-2管路(初期設定)'!AT81)))</f>
        <v>-</v>
      </c>
      <c r="AU81" s="64" t="str">
        <f t="shared" si="248"/>
        <v>-</v>
      </c>
      <c r="AV81" s="832">
        <f t="shared" si="249"/>
        <v>11465.300000000005</v>
      </c>
      <c r="AW81" s="830"/>
      <c r="AX81" s="853" t="str">
        <f t="shared" si="250"/>
        <v>-</v>
      </c>
      <c r="AY81" s="830"/>
      <c r="AZ81" s="832">
        <f t="shared" si="251"/>
        <v>5797.8</v>
      </c>
      <c r="BA81" s="830"/>
      <c r="BB81" s="830">
        <f t="shared" si="252"/>
        <v>623.50000000000045</v>
      </c>
      <c r="BC81" s="830"/>
      <c r="BD81" s="830">
        <f t="shared" si="253"/>
        <v>5035.9000000000033</v>
      </c>
      <c r="BE81" s="830"/>
      <c r="BF81" s="830">
        <f t="shared" si="254"/>
        <v>8.1000000000000014</v>
      </c>
      <c r="BG81" s="830"/>
      <c r="BH81" s="830">
        <f t="shared" si="255"/>
        <v>0</v>
      </c>
      <c r="BI81" s="831"/>
      <c r="BJ81" s="832">
        <f t="shared" si="256"/>
        <v>6421.3000000000011</v>
      </c>
      <c r="BK81" s="830"/>
      <c r="BL81" s="830">
        <f t="shared" si="257"/>
        <v>5044.0000000000036</v>
      </c>
      <c r="BM81" s="833"/>
      <c r="BN81" s="830">
        <f t="shared" si="258"/>
        <v>11465.300000000005</v>
      </c>
      <c r="BO81" s="833"/>
      <c r="BQ81" s="318" t="str">
        <f>IF('A4-2管路(初期設定)'!AW81="","-",'A4-2管路(初期設定)'!AW81)</f>
        <v>ダクタイル鋳鉄管(NS形継手等)</v>
      </c>
      <c r="BR81" s="317">
        <f>IF(BQ81=BR$4,IF('A4-2管路(初期設定)'!AV81="-","-",IF('A4-2管路(初期設定)'!I81="-",'A4-2管路(初期設定)'!AV81,'A4-2管路(初期設定)'!AV81-'A4-2管路(初期設定)'!I81)),"-")</f>
        <v>1092.5999999999995</v>
      </c>
      <c r="BS81" s="317" t="str">
        <f>IF(BQ81=BS$4,IF('A4-2管路(初期設定)'!AV81="-","-",IF('A4-2管路(初期設定)'!L81="-",'A4-2管路(初期設定)'!AV81,'A4-2管路(初期設定)'!AV81-'A4-2管路(初期設定)'!L81)),"-")</f>
        <v>-</v>
      </c>
      <c r="BT81" s="317" t="str">
        <f>IF(BQ81=BT$4,IF('A4-2管路(初期設定)'!AV81="-","-",IF('A4-2管路(初期設定)'!O81="-",'A4-2管路(初期設定)'!AV81,'A4-2管路(初期設定)'!AV81-'A4-2管路(初期設定)'!O81)),"-")</f>
        <v>-</v>
      </c>
      <c r="BU81" s="317" t="str">
        <f>IF($BQ81=BU$4,IF('A4-2管路(初期設定)'!$AV81="-","-",IF('A4-2管路(初期設定)'!R81="-",'A4-2管路(初期設定)'!$AV81,'A4-2管路(初期設定)'!$AV81-'A4-2管路(初期設定)'!R81)),"-")</f>
        <v>-</v>
      </c>
      <c r="BV81" s="317" t="str">
        <f>IF($BQ81=BV$4,IF('A4-2管路(初期設定)'!$AV81="-","-",IF('A4-2管路(初期設定)'!W81="-",'A4-2管路(初期設定)'!$AV81,'A4-2管路(初期設定)'!$AV81-SUM('A4-2管路(初期設定)'!S81,'A4-2管路(初期設定)'!T81))),"-")</f>
        <v>-</v>
      </c>
      <c r="BW81" s="317" t="str">
        <f>IF($BQ81=BV$4,IF('A4-2管路(初期設定)'!$AV81="-","-",IF('A4-2管路(初期設定)'!W81="-",'A4-2管路(初期設定)'!$AV81,'A4-2管路(初期設定)'!$AV81-SUM('A4-2管路(初期設定)'!U81,'A4-2管路(初期設定)'!V81))),"-")</f>
        <v>-</v>
      </c>
      <c r="BX81" s="317" t="str">
        <f>IF($BQ81=BX$4,IF('A4-2管路(初期設定)'!$AV81="-","-",IF('A4-2管路(初期設定)'!AF81="-",'A4-2管路(初期設定)'!$AV81,'A4-2管路(初期設定)'!$AV81-'A4-2管路(初期設定)'!AF81)),"-")</f>
        <v>-</v>
      </c>
    </row>
    <row r="82" spans="2:76" ht="13.5" customHeight="1">
      <c r="B82" s="1179"/>
      <c r="C82" s="932"/>
      <c r="D82" s="1070"/>
      <c r="E82" s="932"/>
      <c r="F82" s="80">
        <v>150</v>
      </c>
      <c r="G82" s="62">
        <f>IF(AND('A4-1管路(初期設定)'!$F$14="○",'A4-4,5管路(初期設定)'!$BR82="-"),"-",IF(A3管路!G82="-",BR82,IF(BR82="-",A3管路!G82,A3管路!G82+BR82)))</f>
        <v>11931</v>
      </c>
      <c r="H82" s="72" t="str">
        <f>IF(IF(A3管路!H82="-","-",IF('A4-2管路(初期設定)'!H82="-",A3管路!H82,A3管路!H82-'A4-2管路(初期設定)'!H82))=0,"-",IF(A3管路!H82="-","-",IF('A4-2管路(初期設定)'!H82="-",A3管路!H82,A3管路!H82-'A4-2管路(初期設定)'!H82)))</f>
        <v>-</v>
      </c>
      <c r="I82" s="57">
        <f t="shared" si="236"/>
        <v>11931</v>
      </c>
      <c r="J82" s="62">
        <f>IF(AND('A4-1管路(初期設定)'!$H$14="○",'A4-4,5管路(初期設定)'!$BS82="-"),"-",IF(A3管路!J82="-",BS82,IF(BS82="-",A3管路!J82,A3管路!J82+BS82)))</f>
        <v>56.8</v>
      </c>
      <c r="K82" s="72" t="str">
        <f>IF(IF(A3管路!K82="-","-",IF('A4-2管路(初期設定)'!K82="-",A3管路!K82,A3管路!K82-'A4-2管路(初期設定)'!K82))=0,"-",IF(A3管路!K82="-","-",IF('A4-2管路(初期設定)'!K82="-",A3管路!K82,A3管路!K82-'A4-2管路(初期設定)'!K82)))</f>
        <v>-</v>
      </c>
      <c r="L82" s="57">
        <f t="shared" si="237"/>
        <v>56.8</v>
      </c>
      <c r="M82" s="62" t="str">
        <f>IF(AND('A4-1管路(初期設定)'!$J$14="○",'A4-4,5管路(初期設定)'!$BT82="-"),"-",IF(A3管路!M82="-",BT82,IF(BT82="-",A3管路!M82,A3管路!M82+BT82)))</f>
        <v>-</v>
      </c>
      <c r="N82" s="72" t="str">
        <f>IF(IF(A3管路!N82="-","-",IF('A4-2管路(初期設定)'!N82="-",A3管路!N82,A3管路!N82-'A4-2管路(初期設定)'!N82))=0,"-",IF(A3管路!N82="-","-",IF('A4-2管路(初期設定)'!N82="-",A3管路!N82,A3管路!N82-'A4-2管路(初期設定)'!N82)))</f>
        <v>-</v>
      </c>
      <c r="O82" s="57" t="str">
        <f t="shared" si="238"/>
        <v>-</v>
      </c>
      <c r="P82" s="62" t="str">
        <f>IF(AND('A4-1管路(初期設定)'!$L$14="○",'A4-4,5管路(初期設定)'!$BU82="-"),"-",IF(A3管路!P82="-",BU82,IF(BU82="-",A3管路!P82,A3管路!P82+BU82)))</f>
        <v>-</v>
      </c>
      <c r="Q82" s="72" t="str">
        <f>IF(IF(A3管路!Q82="-","-",IF('A4-2管路(初期設定)'!Q82="-",A3管路!Q82,A3管路!Q82-'A4-2管路(初期設定)'!Q82))=0,"-",IF(A3管路!Q82="-","-",IF('A4-2管路(初期設定)'!Q82="-",A3管路!Q82,A3管路!Q82-'A4-2管路(初期設定)'!Q82)))</f>
        <v>-</v>
      </c>
      <c r="R82" s="57" t="str">
        <f t="shared" si="239"/>
        <v>-</v>
      </c>
      <c r="S82" s="62">
        <f>IF(AND('A4-1管路(初期設定)'!$N$14="○",'A4-4,5管路(初期設定)'!$BV82="-"),"-",IF(A3管路!S82="-",BV82,IF(BV82="-",A3管路!S82,A3管路!S82+BV82+BW82)))</f>
        <v>1497.6999999999916</v>
      </c>
      <c r="T82" s="102" t="str">
        <f>IF(IF(A3管路!T82="-","-",IF('A4-2管路(初期設定)'!T82="-",A3管路!T82,A3管路!T82-'A4-2管路(初期設定)'!T82))=0,"-",IF(A3管路!T82="-","-",IF('A4-2管路(初期設定)'!T82="-",A3管路!T82,A3管路!T82-'A4-2管路(初期設定)'!T82)))</f>
        <v>-</v>
      </c>
      <c r="U82" s="102">
        <f>IF(AND('A4-1管路(初期設定)'!$P$14="○",'A4-4,5管路(初期設定)'!$BW82="-"),"-",IF(A3管路!U82="-",BW82,IF(BW82="-",A3管路!U82,A3管路!U82)))</f>
        <v>6245</v>
      </c>
      <c r="V82" s="72" t="str">
        <f>IF(IF(A3管路!V82="-","-",IF('A4-2管路(初期設定)'!V82="-",A3管路!V82,A3管路!V82-'A4-2管路(初期設定)'!V82))=0,"-",IF(A3管路!V82="-","-",IF('A4-2管路(初期設定)'!V82="-",A3管路!V82,A3管路!V82-'A4-2管路(初期設定)'!V82)))</f>
        <v>-</v>
      </c>
      <c r="W82" s="57">
        <f t="shared" si="240"/>
        <v>7742.6999999999916</v>
      </c>
      <c r="X82" s="62">
        <f>IF(IF(A3管路!X82="-","-",IF('A4-2管路(初期設定)'!X82="-",A3管路!X82,A3管路!X82-'A4-2管路(初期設定)'!X82))=0,"-",IF(A3管路!X82="-","-",IF('A4-2管路(初期設定)'!X82="-",A3管路!X82,A3管路!X82-'A4-2管路(初期設定)'!X82)))</f>
        <v>20943.199999999983</v>
      </c>
      <c r="Y82" s="72" t="str">
        <f>IF(IF(A3管路!Y82="-","-",IF('A4-2管路(初期設定)'!Y82="-",A3管路!Y82,A3管路!Y82-'A4-2管路(初期設定)'!Y82))=0,"-",IF(A3管路!Y82="-","-",IF('A4-2管路(初期設定)'!Y82="-",A3管路!Y82,A3管路!Y82-'A4-2管路(初期設定)'!Y82)))</f>
        <v>-</v>
      </c>
      <c r="Z82" s="57">
        <f t="shared" si="241"/>
        <v>20943.199999999983</v>
      </c>
      <c r="AA82" s="62" t="str">
        <f>IF(IF(A3管路!AA82="-","-",IF('A4-2管路(初期設定)'!AA82="-",A3管路!AA82,A3管路!AA82-'A4-2管路(初期設定)'!AA82))=0,"-",IF(A3管路!AA82="-","-",IF('A4-2管路(初期設定)'!AA82="-",A3管路!AA82,A3管路!AA82-'A4-2管路(初期設定)'!AA82)))</f>
        <v>-</v>
      </c>
      <c r="AB82" s="72" t="str">
        <f>IF(IF(A3管路!AB82="-","-",IF('A4-2管路(初期設定)'!AB82="-",A3管路!AB82,A3管路!AB82-'A4-2管路(初期設定)'!AB82))=0,"-",IF(A3管路!AB82="-","-",IF('A4-2管路(初期設定)'!AB82="-",A3管路!AB82,A3管路!AB82-'A4-2管路(初期設定)'!AB82)))</f>
        <v>-</v>
      </c>
      <c r="AC82" s="57" t="str">
        <f t="shared" si="242"/>
        <v>-</v>
      </c>
      <c r="AD82" s="62">
        <f>IF(AND('A4-1管路(初期設定)'!$V$14="○",'A4-4,5管路(初期設定)'!$BX82="-"),"-",IF(A3管路!AD82="-",BX82,IF(BX82="-",A3管路!AD82,A3管路!AD82+BX82)))</f>
        <v>145.70000000000002</v>
      </c>
      <c r="AE82" s="72" t="str">
        <f>IF(IF(A3管路!AE82="-","-",IF('A4-2管路(初期設定)'!AE82="-",A3管路!AE82,A3管路!AE82-'A4-2管路(初期設定)'!AE82))=0,"-",IF(A3管路!AE82="-","-",IF('A4-2管路(初期設定)'!AE82="-",A3管路!AE82,A3管路!AE82-'A4-2管路(初期設定)'!AE82)))</f>
        <v>-</v>
      </c>
      <c r="AF82" s="57">
        <f t="shared" si="243"/>
        <v>145.70000000000002</v>
      </c>
      <c r="AG82" s="62">
        <f>IF(IF(A3管路!AG82="-","-",IF('A4-2管路(初期設定)'!AG82="-",A3管路!AG82,A3管路!AG82-'A4-2管路(初期設定)'!AG82))=0,"-",IF(A3管路!AG82="-","-",IF('A4-2管路(初期設定)'!AG82="-",A3管路!AG82,A3管路!AG82-'A4-2管路(初期設定)'!AG82)))</f>
        <v>566.69999999999982</v>
      </c>
      <c r="AH82" s="72" t="str">
        <f>IF(IF(A3管路!AH82="-","-",IF('A4-2管路(初期設定)'!AH82="-",A3管路!AH82,A3管路!AH82-'A4-2管路(初期設定)'!AH82))=0,"-",IF(A3管路!AH82="-","-",IF('A4-2管路(初期設定)'!AH82="-",A3管路!AH82,A3管路!AH82-'A4-2管路(初期設定)'!AH82)))</f>
        <v>-</v>
      </c>
      <c r="AI82" s="57">
        <f t="shared" si="244"/>
        <v>566.69999999999982</v>
      </c>
      <c r="AJ82" s="62" t="str">
        <f>IF(IF(A3管路!AJ82="-","-",IF('A4-2管路(初期設定)'!AJ82="-",A3管路!AJ82,A3管路!AJ82-'A4-2管路(初期設定)'!AJ82))=0,"-",IF(A3管路!AJ82="-","-",IF('A4-2管路(初期設定)'!AJ82="-",A3管路!AJ82,A3管路!AJ82-'A4-2管路(初期設定)'!AJ82)))</f>
        <v>-</v>
      </c>
      <c r="AK82" s="72" t="str">
        <f>IF(IF(A3管路!AK82="-","-",IF('A4-2管路(初期設定)'!AK82="-",A3管路!AK82,A3管路!AK82-'A4-2管路(初期設定)'!AK82))=0,"-",IF(A3管路!AK82="-","-",IF('A4-2管路(初期設定)'!AK82="-",A3管路!AK82,A3管路!AK82-'A4-2管路(初期設定)'!AK82)))</f>
        <v>-</v>
      </c>
      <c r="AL82" s="57" t="str">
        <f t="shared" si="245"/>
        <v>-</v>
      </c>
      <c r="AM82" s="62" t="str">
        <f>IF(IF(A3管路!AM82="-","-",IF('A4-2管路(初期設定)'!AM82="-",A3管路!AM82,A3管路!AM82-'A4-2管路(初期設定)'!AM82))=0,"-",IF(A3管路!AM82="-","-",IF('A4-2管路(初期設定)'!AM82="-",A3管路!AM82,A3管路!AM82-'A4-2管路(初期設定)'!AM82)))</f>
        <v>-</v>
      </c>
      <c r="AN82" s="72" t="str">
        <f>IF(IF(A3管路!AN82="-","-",IF('A4-2管路(初期設定)'!AN82="-",A3管路!AN82,A3管路!AN82-'A4-2管路(初期設定)'!AN82))=0,"-",IF(A3管路!AN82="-","-",IF('A4-2管路(初期設定)'!AN82="-",A3管路!AN82,A3管路!AN82-'A4-2管路(初期設定)'!AN82)))</f>
        <v>-</v>
      </c>
      <c r="AO82" s="57" t="str">
        <f t="shared" si="246"/>
        <v>-</v>
      </c>
      <c r="AP82" s="62" t="str">
        <f>IF(IF(A3管路!AP82="-","-",IF('A4-2管路(初期設定)'!AP82="-",A3管路!AP82,A3管路!AP82-'A4-2管路(初期設定)'!AP82))=0,"-",IF(A3管路!AP82="-","-",IF('A4-2管路(初期設定)'!AP82="-",A3管路!AP82,A3管路!AP82-'A4-2管路(初期設定)'!AP82)))</f>
        <v>-</v>
      </c>
      <c r="AQ82" s="72" t="str">
        <f>IF(IF(A3管路!AQ82="-","-",IF('A4-2管路(初期設定)'!AQ82="-",A3管路!AQ82,A3管路!AQ82-'A4-2管路(初期設定)'!AQ82))=0,"-",IF(A3管路!AQ82="-","-",IF('A4-2管路(初期設定)'!AQ82="-",A3管路!AQ82,A3管路!AQ82-'A4-2管路(初期設定)'!AQ82)))</f>
        <v>-</v>
      </c>
      <c r="AR82" s="64" t="str">
        <f t="shared" si="247"/>
        <v>-</v>
      </c>
      <c r="AS82" s="62" t="str">
        <f>IF(IF(A3管路!AS82="-","-",IF('A4-2管路(初期設定)'!AS82="-",A3管路!AS82,A3管路!AS82-'A4-2管路(初期設定)'!AS82))=0,"-",IF(A3管路!AS82="-","-",IF('A4-2管路(初期設定)'!AS82="-",A3管路!AS82,A3管路!AS82-'A4-2管路(初期設定)'!AS82)))</f>
        <v>-</v>
      </c>
      <c r="AT82" s="72" t="str">
        <f>IF(IF(A3管路!AT82="-","-",IF('A4-2管路(初期設定)'!AT82="-",A3管路!AT82,A3管路!AT82-'A4-2管路(初期設定)'!AT82))=0,"-",IF(A3管路!AT82="-","-",IF('A4-2管路(初期設定)'!AT82="-",A3管路!AT82,A3管路!AT82-'A4-2管路(初期設定)'!AT82)))</f>
        <v>-</v>
      </c>
      <c r="AU82" s="64" t="str">
        <f t="shared" si="248"/>
        <v>-</v>
      </c>
      <c r="AV82" s="832">
        <f t="shared" si="249"/>
        <v>41386.099999999969</v>
      </c>
      <c r="AW82" s="830"/>
      <c r="AX82" s="853" t="str">
        <f t="shared" si="250"/>
        <v>-</v>
      </c>
      <c r="AY82" s="830"/>
      <c r="AZ82" s="832">
        <f t="shared" si="251"/>
        <v>11987.8</v>
      </c>
      <c r="BA82" s="830"/>
      <c r="BB82" s="830">
        <f t="shared" si="252"/>
        <v>1643.3999999999917</v>
      </c>
      <c r="BC82" s="830"/>
      <c r="BD82" s="830">
        <f t="shared" si="253"/>
        <v>27188.199999999983</v>
      </c>
      <c r="BE82" s="830"/>
      <c r="BF82" s="830">
        <f t="shared" si="254"/>
        <v>566.69999999999982</v>
      </c>
      <c r="BG82" s="830"/>
      <c r="BH82" s="830">
        <f t="shared" si="255"/>
        <v>0</v>
      </c>
      <c r="BI82" s="831"/>
      <c r="BJ82" s="832">
        <f t="shared" si="256"/>
        <v>13631.199999999992</v>
      </c>
      <c r="BK82" s="830"/>
      <c r="BL82" s="830">
        <f t="shared" si="257"/>
        <v>27754.899999999983</v>
      </c>
      <c r="BM82" s="833"/>
      <c r="BN82" s="830">
        <f t="shared" si="258"/>
        <v>41386.099999999969</v>
      </c>
      <c r="BO82" s="833"/>
      <c r="BQ82" s="318" t="str">
        <f>IF('A4-2管路(初期設定)'!AW82="","-",'A4-2管路(初期設定)'!AW82)</f>
        <v>ダクタイル鋳鉄管(NS形継手等)</v>
      </c>
      <c r="BR82" s="317">
        <f>IF(BQ82=BR$4,IF('A4-2管路(初期設定)'!AV82="-","-",IF('A4-2管路(初期設定)'!I82="-",'A4-2管路(初期設定)'!AV82,'A4-2管路(初期設定)'!AV82-'A4-2管路(初期設定)'!I82)),"-")</f>
        <v>10736</v>
      </c>
      <c r="BS82" s="317" t="str">
        <f>IF(BQ82=BS$4,IF('A4-2管路(初期設定)'!AV82="-","-",IF('A4-2管路(初期設定)'!L82="-",'A4-2管路(初期設定)'!AV82,'A4-2管路(初期設定)'!AV82-'A4-2管路(初期設定)'!L82)),"-")</f>
        <v>-</v>
      </c>
      <c r="BT82" s="317" t="str">
        <f>IF(BQ82=BT$4,IF('A4-2管路(初期設定)'!AV82="-","-",IF('A4-2管路(初期設定)'!O82="-",'A4-2管路(初期設定)'!AV82,'A4-2管路(初期設定)'!AV82-'A4-2管路(初期設定)'!O82)),"-")</f>
        <v>-</v>
      </c>
      <c r="BU82" s="317" t="str">
        <f>IF($BQ82=BU$4,IF('A4-2管路(初期設定)'!$AV82="-","-",IF('A4-2管路(初期設定)'!R82="-",'A4-2管路(初期設定)'!$AV82,'A4-2管路(初期設定)'!$AV82-'A4-2管路(初期設定)'!R82)),"-")</f>
        <v>-</v>
      </c>
      <c r="BV82" s="317" t="str">
        <f>IF($BQ82=BV$4,IF('A4-2管路(初期設定)'!$AV82="-","-",IF('A4-2管路(初期設定)'!W82="-",'A4-2管路(初期設定)'!$AV82,'A4-2管路(初期設定)'!$AV82-SUM('A4-2管路(初期設定)'!S82,'A4-2管路(初期設定)'!T82))),"-")</f>
        <v>-</v>
      </c>
      <c r="BW82" s="317" t="str">
        <f>IF($BQ82=BV$4,IF('A4-2管路(初期設定)'!$AV82="-","-",IF('A4-2管路(初期設定)'!W82="-",'A4-2管路(初期設定)'!$AV82,'A4-2管路(初期設定)'!$AV82-SUM('A4-2管路(初期設定)'!U82,'A4-2管路(初期設定)'!V82))),"-")</f>
        <v>-</v>
      </c>
      <c r="BX82" s="317" t="str">
        <f>IF($BQ82=BX$4,IF('A4-2管路(初期設定)'!$AV82="-","-",IF('A4-2管路(初期設定)'!AF82="-",'A4-2管路(初期設定)'!$AV82,'A4-2管路(初期設定)'!$AV82-'A4-2管路(初期設定)'!AF82)),"-")</f>
        <v>-</v>
      </c>
    </row>
    <row r="83" spans="2:76" ht="13.5" customHeight="1">
      <c r="B83" s="1179"/>
      <c r="C83" s="932"/>
      <c r="D83" s="1070"/>
      <c r="E83" s="932"/>
      <c r="F83" s="80">
        <v>100</v>
      </c>
      <c r="G83" s="62">
        <f>IF(AND('A4-1管路(初期設定)'!$F$14="○",'A4-4,5管路(初期設定)'!$BR83="-"),"-",IF(A3管路!G83="-",BR83,IF(BR83="-",A3管路!G83,A3管路!G83+BR83)))</f>
        <v>24674</v>
      </c>
      <c r="H83" s="72" t="str">
        <f>IF(IF(A3管路!H83="-","-",IF('A4-2管路(初期設定)'!H83="-",A3管路!H83,A3管路!H83-'A4-2管路(初期設定)'!H83))=0,"-",IF(A3管路!H83="-","-",IF('A4-2管路(初期設定)'!H83="-",A3管路!H83,A3管路!H83-'A4-2管路(初期設定)'!H83)))</f>
        <v>-</v>
      </c>
      <c r="I83" s="57">
        <f t="shared" si="236"/>
        <v>24674</v>
      </c>
      <c r="J83" s="62">
        <f>IF(AND('A4-1管路(初期設定)'!$H$14="○",'A4-4,5管路(初期設定)'!$BS83="-"),"-",IF(A3管路!J83="-",BS83,IF(BS83="-",A3管路!J83,A3管路!J83+BS83)))</f>
        <v>295.10000000000002</v>
      </c>
      <c r="K83" s="72" t="str">
        <f>IF(IF(A3管路!K83="-","-",IF('A4-2管路(初期設定)'!K83="-",A3管路!K83,A3管路!K83-'A4-2管路(初期設定)'!K83))=0,"-",IF(A3管路!K83="-","-",IF('A4-2管路(初期設定)'!K83="-",A3管路!K83,A3管路!K83-'A4-2管路(初期設定)'!K83)))</f>
        <v>-</v>
      </c>
      <c r="L83" s="57">
        <f t="shared" si="237"/>
        <v>295.10000000000002</v>
      </c>
      <c r="M83" s="62" t="str">
        <f>IF(AND('A4-1管路(初期設定)'!$J$14="○",'A4-4,5管路(初期設定)'!$BT83="-"),"-",IF(A3管路!M83="-",BT83,IF(BT83="-",A3管路!M83,A3管路!M83+BT83)))</f>
        <v>-</v>
      </c>
      <c r="N83" s="72" t="str">
        <f>IF(IF(A3管路!N83="-","-",IF('A4-2管路(初期設定)'!N83="-",A3管路!N83,A3管路!N83-'A4-2管路(初期設定)'!N83))=0,"-",IF(A3管路!N83="-","-",IF('A4-2管路(初期設定)'!N83="-",A3管路!N83,A3管路!N83-'A4-2管路(初期設定)'!N83)))</f>
        <v>-</v>
      </c>
      <c r="O83" s="57" t="str">
        <f t="shared" si="238"/>
        <v>-</v>
      </c>
      <c r="P83" s="62" t="str">
        <f>IF(AND('A4-1管路(初期設定)'!$L$14="○",'A4-4,5管路(初期設定)'!$BU83="-"),"-",IF(A3管路!P83="-",BU83,IF(BU83="-",A3管路!P83,A3管路!P83+BU83)))</f>
        <v>-</v>
      </c>
      <c r="Q83" s="72" t="str">
        <f>IF(IF(A3管路!Q83="-","-",IF('A4-2管路(初期設定)'!Q83="-",A3管路!Q83,A3管路!Q83-'A4-2管路(初期設定)'!Q83))=0,"-",IF(A3管路!Q83="-","-",IF('A4-2管路(初期設定)'!Q83="-",A3管路!Q83,A3管路!Q83-'A4-2管路(初期設定)'!Q83)))</f>
        <v>-</v>
      </c>
      <c r="R83" s="57" t="str">
        <f t="shared" si="239"/>
        <v>-</v>
      </c>
      <c r="S83" s="62">
        <f>IF(AND('A4-1管路(初期設定)'!$N$14="○",'A4-4,5管路(初期設定)'!$BV83="-"),"-",IF(A3管路!S83="-",BV83,IF(BV83="-",A3管路!S83,A3管路!S83+BV83+BW83)))</f>
        <v>3552.2000000000153</v>
      </c>
      <c r="T83" s="102" t="str">
        <f>IF(IF(A3管路!T83="-","-",IF('A4-2管路(初期設定)'!T83="-",A3管路!T83,A3管路!T83-'A4-2管路(初期設定)'!T83))=0,"-",IF(A3管路!T83="-","-",IF('A4-2管路(初期設定)'!T83="-",A3管路!T83,A3管路!T83-'A4-2管路(初期設定)'!T83)))</f>
        <v>-</v>
      </c>
      <c r="U83" s="102">
        <f>IF(AND('A4-1管路(初期設定)'!$P$14="○",'A4-4,5管路(初期設定)'!$BW83="-"),"-",IF(A3管路!U83="-",BW83,IF(BW83="-",A3管路!U83,A3管路!U83)))</f>
        <v>14801</v>
      </c>
      <c r="V83" s="72" t="str">
        <f>IF(IF(A3管路!V83="-","-",IF('A4-2管路(初期設定)'!V83="-",A3管路!V83,A3管路!V83-'A4-2管路(初期設定)'!V83))=0,"-",IF(A3管路!V83="-","-",IF('A4-2管路(初期設定)'!V83="-",A3管路!V83,A3管路!V83-'A4-2管路(初期設定)'!V83)))</f>
        <v>-</v>
      </c>
      <c r="W83" s="57">
        <f t="shared" si="240"/>
        <v>18353.200000000015</v>
      </c>
      <c r="X83" s="62">
        <f>IF(IF(A3管路!X83="-","-",IF('A4-2管路(初期設定)'!X83="-",A3管路!X83,A3管路!X83-'A4-2管路(初期設定)'!X83))=0,"-",IF(A3管路!X83="-","-",IF('A4-2管路(初期設定)'!X83="-",A3管路!X83,A3管路!X83-'A4-2管路(初期設定)'!X83)))</f>
        <v>57940.700000000026</v>
      </c>
      <c r="Y83" s="72" t="str">
        <f>IF(IF(A3管路!Y83="-","-",IF('A4-2管路(初期設定)'!Y83="-",A3管路!Y83,A3管路!Y83-'A4-2管路(初期設定)'!Y83))=0,"-",IF(A3管路!Y83="-","-",IF('A4-2管路(初期設定)'!Y83="-",A3管路!Y83,A3管路!Y83-'A4-2管路(初期設定)'!Y83)))</f>
        <v>-</v>
      </c>
      <c r="Z83" s="57">
        <f t="shared" si="241"/>
        <v>57940.700000000026</v>
      </c>
      <c r="AA83" s="62" t="str">
        <f>IF(IF(A3管路!AA83="-","-",IF('A4-2管路(初期設定)'!AA83="-",A3管路!AA83,A3管路!AA83-'A4-2管路(初期設定)'!AA83))=0,"-",IF(A3管路!AA83="-","-",IF('A4-2管路(初期設定)'!AA83="-",A3管路!AA83,A3管路!AA83-'A4-2管路(初期設定)'!AA83)))</f>
        <v>-</v>
      </c>
      <c r="AB83" s="72" t="str">
        <f>IF(IF(A3管路!AB83="-","-",IF('A4-2管路(初期設定)'!AB83="-",A3管路!AB83,A3管路!AB83-'A4-2管路(初期設定)'!AB83))=0,"-",IF(A3管路!AB83="-","-",IF('A4-2管路(初期設定)'!AB83="-",A3管路!AB83,A3管路!AB83-'A4-2管路(初期設定)'!AB83)))</f>
        <v>-</v>
      </c>
      <c r="AC83" s="57" t="str">
        <f t="shared" si="242"/>
        <v>-</v>
      </c>
      <c r="AD83" s="62">
        <f>IF(AND('A4-1管路(初期設定)'!$V$14="○",'A4-4,5管路(初期設定)'!$BX83="-"),"-",IF(A3管路!AD83="-",BX83,IF(BX83="-",A3管路!AD83,A3管路!AD83+BX83)))</f>
        <v>256.89999999999998</v>
      </c>
      <c r="AE83" s="72" t="str">
        <f>IF(IF(A3管路!AE83="-","-",IF('A4-2管路(初期設定)'!AE83="-",A3管路!AE83,A3管路!AE83-'A4-2管路(初期設定)'!AE83))=0,"-",IF(A3管路!AE83="-","-",IF('A4-2管路(初期設定)'!AE83="-",A3管路!AE83,A3管路!AE83-'A4-2管路(初期設定)'!AE83)))</f>
        <v>-</v>
      </c>
      <c r="AF83" s="57">
        <f t="shared" si="243"/>
        <v>256.89999999999998</v>
      </c>
      <c r="AG83" s="62">
        <f>IF(IF(A3管路!AG83="-","-",IF('A4-2管路(初期設定)'!AG83="-",A3管路!AG83,A3管路!AG83-'A4-2管路(初期設定)'!AG83))=0,"-",IF(A3管路!AG83="-","-",IF('A4-2管路(初期設定)'!AG83="-",A3管路!AG83,A3管路!AG83-'A4-2管路(初期設定)'!AG83)))</f>
        <v>6552.1999999999989</v>
      </c>
      <c r="AH83" s="72" t="str">
        <f>IF(IF(A3管路!AH83="-","-",IF('A4-2管路(初期設定)'!AH83="-",A3管路!AH83,A3管路!AH83-'A4-2管路(初期設定)'!AH83))=0,"-",IF(A3管路!AH83="-","-",IF('A4-2管路(初期設定)'!AH83="-",A3管路!AH83,A3管路!AH83-'A4-2管路(初期設定)'!AH83)))</f>
        <v>-</v>
      </c>
      <c r="AI83" s="57">
        <f t="shared" si="244"/>
        <v>6552.1999999999989</v>
      </c>
      <c r="AJ83" s="62" t="str">
        <f>IF(IF(A3管路!AJ83="-","-",IF('A4-2管路(初期設定)'!AJ83="-",A3管路!AJ83,A3管路!AJ83-'A4-2管路(初期設定)'!AJ83))=0,"-",IF(A3管路!AJ83="-","-",IF('A4-2管路(初期設定)'!AJ83="-",A3管路!AJ83,A3管路!AJ83-'A4-2管路(初期設定)'!AJ83)))</f>
        <v>-</v>
      </c>
      <c r="AK83" s="72" t="str">
        <f>IF(IF(A3管路!AK83="-","-",IF('A4-2管路(初期設定)'!AK83="-",A3管路!AK83,A3管路!AK83-'A4-2管路(初期設定)'!AK83))=0,"-",IF(A3管路!AK83="-","-",IF('A4-2管路(初期設定)'!AK83="-",A3管路!AK83,A3管路!AK83-'A4-2管路(初期設定)'!AK83)))</f>
        <v>-</v>
      </c>
      <c r="AL83" s="57" t="str">
        <f t="shared" si="245"/>
        <v>-</v>
      </c>
      <c r="AM83" s="62" t="str">
        <f>IF(IF(A3管路!AM83="-","-",IF('A4-2管路(初期設定)'!AM83="-",A3管路!AM83,A3管路!AM83-'A4-2管路(初期設定)'!AM83))=0,"-",IF(A3管路!AM83="-","-",IF('A4-2管路(初期設定)'!AM83="-",A3管路!AM83,A3管路!AM83-'A4-2管路(初期設定)'!AM83)))</f>
        <v>-</v>
      </c>
      <c r="AN83" s="72" t="str">
        <f>IF(IF(A3管路!AN83="-","-",IF('A4-2管路(初期設定)'!AN83="-",A3管路!AN83,A3管路!AN83-'A4-2管路(初期設定)'!AN83))=0,"-",IF(A3管路!AN83="-","-",IF('A4-2管路(初期設定)'!AN83="-",A3管路!AN83,A3管路!AN83-'A4-2管路(初期設定)'!AN83)))</f>
        <v>-</v>
      </c>
      <c r="AO83" s="57" t="str">
        <f t="shared" si="246"/>
        <v>-</v>
      </c>
      <c r="AP83" s="62" t="str">
        <f>IF(IF(A3管路!AP83="-","-",IF('A4-2管路(初期設定)'!AP83="-",A3管路!AP83,A3管路!AP83-'A4-2管路(初期設定)'!AP83))=0,"-",IF(A3管路!AP83="-","-",IF('A4-2管路(初期設定)'!AP83="-",A3管路!AP83,A3管路!AP83-'A4-2管路(初期設定)'!AP83)))</f>
        <v>-</v>
      </c>
      <c r="AQ83" s="72" t="str">
        <f>IF(IF(A3管路!AQ83="-","-",IF('A4-2管路(初期設定)'!AQ83="-",A3管路!AQ83,A3管路!AQ83-'A4-2管路(初期設定)'!AQ83))=0,"-",IF(A3管路!AQ83="-","-",IF('A4-2管路(初期設定)'!AQ83="-",A3管路!AQ83,A3管路!AQ83-'A4-2管路(初期設定)'!AQ83)))</f>
        <v>-</v>
      </c>
      <c r="AR83" s="64" t="str">
        <f t="shared" si="247"/>
        <v>-</v>
      </c>
      <c r="AS83" s="62" t="str">
        <f>IF(IF(A3管路!AS83="-","-",IF('A4-2管路(初期設定)'!AS83="-",A3管路!AS83,A3管路!AS83-'A4-2管路(初期設定)'!AS83))=0,"-",IF(A3管路!AS83="-","-",IF('A4-2管路(初期設定)'!AS83="-",A3管路!AS83,A3管路!AS83-'A4-2管路(初期設定)'!AS83)))</f>
        <v>-</v>
      </c>
      <c r="AT83" s="72" t="str">
        <f>IF(IF(A3管路!AT83="-","-",IF('A4-2管路(初期設定)'!AT83="-",A3管路!AT83,A3管路!AT83-'A4-2管路(初期設定)'!AT83))=0,"-",IF(A3管路!AT83="-","-",IF('A4-2管路(初期設定)'!AT83="-",A3管路!AT83,A3管路!AT83-'A4-2管路(初期設定)'!AT83)))</f>
        <v>-</v>
      </c>
      <c r="AU83" s="64" t="str">
        <f t="shared" si="248"/>
        <v>-</v>
      </c>
      <c r="AV83" s="832">
        <f t="shared" si="249"/>
        <v>108072.10000000003</v>
      </c>
      <c r="AW83" s="830"/>
      <c r="AX83" s="853" t="str">
        <f t="shared" si="250"/>
        <v>-</v>
      </c>
      <c r="AY83" s="830"/>
      <c r="AZ83" s="832">
        <f t="shared" si="251"/>
        <v>24969.1</v>
      </c>
      <c r="BA83" s="830"/>
      <c r="BB83" s="830">
        <f t="shared" si="252"/>
        <v>3809.1000000000154</v>
      </c>
      <c r="BC83" s="830"/>
      <c r="BD83" s="830">
        <f t="shared" si="253"/>
        <v>72741.700000000026</v>
      </c>
      <c r="BE83" s="830"/>
      <c r="BF83" s="830">
        <f t="shared" si="254"/>
        <v>6552.1999999999989</v>
      </c>
      <c r="BG83" s="830"/>
      <c r="BH83" s="830">
        <f t="shared" si="255"/>
        <v>0</v>
      </c>
      <c r="BI83" s="831"/>
      <c r="BJ83" s="832">
        <f t="shared" si="256"/>
        <v>28778.200000000015</v>
      </c>
      <c r="BK83" s="830"/>
      <c r="BL83" s="830">
        <f t="shared" si="257"/>
        <v>79293.900000000023</v>
      </c>
      <c r="BM83" s="833"/>
      <c r="BN83" s="830">
        <f t="shared" si="258"/>
        <v>108072.10000000003</v>
      </c>
      <c r="BO83" s="833"/>
      <c r="BQ83" s="318" t="str">
        <f>IF('A4-2管路(初期設定)'!AW83="","-",'A4-2管路(初期設定)'!AW83)</f>
        <v>ダクタイル鋳鉄管(NS形継手等)</v>
      </c>
      <c r="BR83" s="317">
        <f>IF(BQ83=BR$4,IF('A4-2管路(初期設定)'!AV83="-","-",IF('A4-2管路(初期設定)'!I83="-",'A4-2管路(初期設定)'!AV83,'A4-2管路(初期設定)'!AV83-'A4-2管路(初期設定)'!I83)),"-")</f>
        <v>19964.3</v>
      </c>
      <c r="BS83" s="317" t="str">
        <f>IF(BQ83=BS$4,IF('A4-2管路(初期設定)'!AV83="-","-",IF('A4-2管路(初期設定)'!L83="-",'A4-2管路(初期設定)'!AV83,'A4-2管路(初期設定)'!AV83-'A4-2管路(初期設定)'!L83)),"-")</f>
        <v>-</v>
      </c>
      <c r="BT83" s="317" t="str">
        <f>IF(BQ83=BT$4,IF('A4-2管路(初期設定)'!AV83="-","-",IF('A4-2管路(初期設定)'!O83="-",'A4-2管路(初期設定)'!AV83,'A4-2管路(初期設定)'!AV83-'A4-2管路(初期設定)'!O83)),"-")</f>
        <v>-</v>
      </c>
      <c r="BU83" s="317" t="str">
        <f>IF($BQ83=BU$4,IF('A4-2管路(初期設定)'!$AV83="-","-",IF('A4-2管路(初期設定)'!R83="-",'A4-2管路(初期設定)'!$AV83,'A4-2管路(初期設定)'!$AV83-'A4-2管路(初期設定)'!R83)),"-")</f>
        <v>-</v>
      </c>
      <c r="BV83" s="317" t="str">
        <f>IF($BQ83=BV$4,IF('A4-2管路(初期設定)'!$AV83="-","-",IF('A4-2管路(初期設定)'!W83="-",'A4-2管路(初期設定)'!$AV83,'A4-2管路(初期設定)'!$AV83-SUM('A4-2管路(初期設定)'!S83,'A4-2管路(初期設定)'!T83))),"-")</f>
        <v>-</v>
      </c>
      <c r="BW83" s="317" t="str">
        <f>IF($BQ83=BV$4,IF('A4-2管路(初期設定)'!$AV83="-","-",IF('A4-2管路(初期設定)'!W83="-",'A4-2管路(初期設定)'!$AV83,'A4-2管路(初期設定)'!$AV83-SUM('A4-2管路(初期設定)'!U83,'A4-2管路(初期設定)'!V83))),"-")</f>
        <v>-</v>
      </c>
      <c r="BX83" s="317" t="str">
        <f>IF($BQ83=BX$4,IF('A4-2管路(初期設定)'!$AV83="-","-",IF('A4-2管路(初期設定)'!AF83="-",'A4-2管路(初期設定)'!$AV83,'A4-2管路(初期設定)'!$AV83-'A4-2管路(初期設定)'!AF83)),"-")</f>
        <v>-</v>
      </c>
    </row>
    <row r="84" spans="2:76" ht="13.5" customHeight="1">
      <c r="B84" s="1179"/>
      <c r="C84" s="932"/>
      <c r="D84" s="1070"/>
      <c r="E84" s="932"/>
      <c r="F84" s="80">
        <v>75</v>
      </c>
      <c r="G84" s="62">
        <f>IF(AND('A4-1管路(初期設定)'!$F$14="○",'A4-4,5管路(初期設定)'!$BR84="-"),"-",IF(A3管路!G84="-",BR84,IF(BR84="-",A3管路!G84,A3管路!G84+BR84)))</f>
        <v>180.29999999999998</v>
      </c>
      <c r="H84" s="72" t="str">
        <f>IF(IF(A3管路!H84="-","-",IF('A4-2管路(初期設定)'!H84="-",A3管路!H84,A3管路!H84-'A4-2管路(初期設定)'!H84))=0,"-",IF(A3管路!H84="-","-",IF('A4-2管路(初期設定)'!H84="-",A3管路!H84,A3管路!H84-'A4-2管路(初期設定)'!H84)))</f>
        <v>-</v>
      </c>
      <c r="I84" s="57">
        <f t="shared" si="236"/>
        <v>180.29999999999998</v>
      </c>
      <c r="J84" s="62">
        <f>IF(AND('A4-1管路(初期設定)'!$H$14="○",'A4-4,5管路(初期設定)'!$BS84="-"),"-",IF(A3管路!J84="-",BS84,IF(BS84="-",A3管路!J84,A3管路!J84+BS84)))</f>
        <v>5.5</v>
      </c>
      <c r="K84" s="72" t="str">
        <f>IF(IF(A3管路!K84="-","-",IF('A4-2管路(初期設定)'!K84="-",A3管路!K84,A3管路!K84-'A4-2管路(初期設定)'!K84))=0,"-",IF(A3管路!K84="-","-",IF('A4-2管路(初期設定)'!K84="-",A3管路!K84,A3管路!K84-'A4-2管路(初期設定)'!K84)))</f>
        <v>-</v>
      </c>
      <c r="L84" s="57">
        <f t="shared" si="237"/>
        <v>5.5</v>
      </c>
      <c r="M84" s="62">
        <f>IF(AND('A4-1管路(初期設定)'!$J$14="○",'A4-4,5管路(初期設定)'!$BT84="-"),"-",IF(A3管路!M84="-",BT84,IF(BT84="-",A3管路!M84,A3管路!M84+BT84)))</f>
        <v>19605.500000000004</v>
      </c>
      <c r="N84" s="72" t="str">
        <f>IF(IF(A3管路!N84="-","-",IF('A4-2管路(初期設定)'!N84="-",A3管路!N84,A3管路!N84-'A4-2管路(初期設定)'!N84))=0,"-",IF(A3管路!N84="-","-",IF('A4-2管路(初期設定)'!N84="-",A3管路!N84,A3管路!N84-'A4-2管路(初期設定)'!N84)))</f>
        <v>-</v>
      </c>
      <c r="O84" s="57">
        <f t="shared" si="238"/>
        <v>19605.500000000004</v>
      </c>
      <c r="P84" s="62" t="str">
        <f>IF(AND('A4-1管路(初期設定)'!$L$14="○",'A4-4,5管路(初期設定)'!$BU84="-"),"-",IF(A3管路!P84="-",BU84,IF(BU84="-",A3管路!P84,A3管路!P84+BU84)))</f>
        <v>-</v>
      </c>
      <c r="Q84" s="72" t="str">
        <f>IF(IF(A3管路!Q84="-","-",IF('A4-2管路(初期設定)'!Q84="-",A3管路!Q84,A3管路!Q84-'A4-2管路(初期設定)'!Q84))=0,"-",IF(A3管路!Q84="-","-",IF('A4-2管路(初期設定)'!Q84="-",A3管路!Q84,A3管路!Q84-'A4-2管路(初期設定)'!Q84)))</f>
        <v>-</v>
      </c>
      <c r="R84" s="57" t="str">
        <f t="shared" si="239"/>
        <v>-</v>
      </c>
      <c r="S84" s="62">
        <f>IF(AND('A4-1管路(初期設定)'!$N$14="○",'A4-4,5管路(初期設定)'!$BV84="-"),"-",IF(A3管路!S84="-",BV84,IF(BV84="-",A3管路!S84,A3管路!S84+BV84+BW84)))</f>
        <v>849.79999999999745</v>
      </c>
      <c r="T84" s="102" t="str">
        <f>IF(IF(A3管路!T84="-","-",IF('A4-2管路(初期設定)'!T84="-",A3管路!T84,A3管路!T84-'A4-2管路(初期設定)'!T84))=0,"-",IF(A3管路!T84="-","-",IF('A4-2管路(初期設定)'!T84="-",A3管路!T84,A3管路!T84-'A4-2管路(初期設定)'!T84)))</f>
        <v>-</v>
      </c>
      <c r="U84" s="102">
        <f>IF(AND('A4-1管路(初期設定)'!$P$14="○",'A4-4,5管路(初期設定)'!$BW84="-"),"-",IF(A3管路!U84="-",BW84,IF(BW84="-",A3管路!U84,A3管路!U84)))</f>
        <v>3545</v>
      </c>
      <c r="V84" s="72" t="str">
        <f>IF(IF(A3管路!V84="-","-",IF('A4-2管路(初期設定)'!V84="-",A3管路!V84,A3管路!V84-'A4-2管路(初期設定)'!V84))=0,"-",IF(A3管路!V84="-","-",IF('A4-2管路(初期設定)'!V84="-",A3管路!V84,A3管路!V84-'A4-2管路(初期設定)'!V84)))</f>
        <v>-</v>
      </c>
      <c r="W84" s="57">
        <f t="shared" si="240"/>
        <v>4394.7999999999975</v>
      </c>
      <c r="X84" s="62">
        <f>IF(IF(A3管路!X84="-","-",IF('A4-2管路(初期設定)'!X84="-",A3管路!X84,A3管路!X84-'A4-2管路(初期設定)'!X84))=0,"-",IF(A3管路!X84="-","-",IF('A4-2管路(初期設定)'!X84="-",A3管路!X84,A3管路!X84-'A4-2管路(初期設定)'!X84)))</f>
        <v>18135.299999999988</v>
      </c>
      <c r="Y84" s="72" t="str">
        <f>IF(IF(A3管路!Y84="-","-",IF('A4-2管路(初期設定)'!Y84="-",A3管路!Y84,A3管路!Y84-'A4-2管路(初期設定)'!Y84))=0,"-",IF(A3管路!Y84="-","-",IF('A4-2管路(初期設定)'!Y84="-",A3管路!Y84,A3管路!Y84-'A4-2管路(初期設定)'!Y84)))</f>
        <v>-</v>
      </c>
      <c r="Z84" s="57">
        <f t="shared" si="241"/>
        <v>18135.299999999988</v>
      </c>
      <c r="AA84" s="62" t="str">
        <f>IF(IF(A3管路!AA84="-","-",IF('A4-2管路(初期設定)'!AA84="-",A3管路!AA84,A3管路!AA84-'A4-2管路(初期設定)'!AA84))=0,"-",IF(A3管路!AA84="-","-",IF('A4-2管路(初期設定)'!AA84="-",A3管路!AA84,A3管路!AA84-'A4-2管路(初期設定)'!AA84)))</f>
        <v>-</v>
      </c>
      <c r="AB84" s="72" t="str">
        <f>IF(IF(A3管路!AB84="-","-",IF('A4-2管路(初期設定)'!AB84="-",A3管路!AB84,A3管路!AB84-'A4-2管路(初期設定)'!AB84))=0,"-",IF(A3管路!AB84="-","-",IF('A4-2管路(初期設定)'!AB84="-",A3管路!AB84,A3管路!AB84-'A4-2管路(初期設定)'!AB84)))</f>
        <v>-</v>
      </c>
      <c r="AC84" s="57" t="str">
        <f t="shared" si="242"/>
        <v>-</v>
      </c>
      <c r="AD84" s="62">
        <f>IF(AND('A4-1管路(初期設定)'!$V$14="○",'A4-4,5管路(初期設定)'!$BX84="-"),"-",IF(A3管路!AD84="-",BX84,IF(BX84="-",A3管路!AD84,A3管路!AD84+BX84)))</f>
        <v>1999.5000000000005</v>
      </c>
      <c r="AE84" s="72" t="str">
        <f>IF(IF(A3管路!AE84="-","-",IF('A4-2管路(初期設定)'!AE84="-",A3管路!AE84,A3管路!AE84-'A4-2管路(初期設定)'!AE84))=0,"-",IF(A3管路!AE84="-","-",IF('A4-2管路(初期設定)'!AE84="-",A3管路!AE84,A3管路!AE84-'A4-2管路(初期設定)'!AE84)))</f>
        <v>-</v>
      </c>
      <c r="AF84" s="57">
        <f t="shared" si="243"/>
        <v>1999.5000000000005</v>
      </c>
      <c r="AG84" s="62">
        <f>IF(IF(A3管路!AG84="-","-",IF('A4-2管路(初期設定)'!AG84="-",A3管路!AG84,A3管路!AG84-'A4-2管路(初期設定)'!AG84))=0,"-",IF(A3管路!AG84="-","-",IF('A4-2管路(初期設定)'!AG84="-",A3管路!AG84,A3管路!AG84-'A4-2管路(初期設定)'!AG84)))</f>
        <v>13931.30000000001</v>
      </c>
      <c r="AH84" s="72" t="str">
        <f>IF(IF(A3管路!AH84="-","-",IF('A4-2管路(初期設定)'!AH84="-",A3管路!AH84,A3管路!AH84-'A4-2管路(初期設定)'!AH84))=0,"-",IF(A3管路!AH84="-","-",IF('A4-2管路(初期設定)'!AH84="-",A3管路!AH84,A3管路!AH84-'A4-2管路(初期設定)'!AH84)))</f>
        <v>-</v>
      </c>
      <c r="AI84" s="57">
        <f t="shared" si="244"/>
        <v>13931.30000000001</v>
      </c>
      <c r="AJ84" s="62" t="str">
        <f>IF(IF(A3管路!AJ84="-","-",IF('A4-2管路(初期設定)'!AJ84="-",A3管路!AJ84,A3管路!AJ84-'A4-2管路(初期設定)'!AJ84))=0,"-",IF(A3管路!AJ84="-","-",IF('A4-2管路(初期設定)'!AJ84="-",A3管路!AJ84,A3管路!AJ84-'A4-2管路(初期設定)'!AJ84)))</f>
        <v>-</v>
      </c>
      <c r="AK84" s="72" t="str">
        <f>IF(IF(A3管路!AK84="-","-",IF('A4-2管路(初期設定)'!AK84="-",A3管路!AK84,A3管路!AK84-'A4-2管路(初期設定)'!AK84))=0,"-",IF(A3管路!AK84="-","-",IF('A4-2管路(初期設定)'!AK84="-",A3管路!AK84,A3管路!AK84-'A4-2管路(初期設定)'!AK84)))</f>
        <v>-</v>
      </c>
      <c r="AL84" s="57" t="str">
        <f t="shared" si="245"/>
        <v>-</v>
      </c>
      <c r="AM84" s="62" t="str">
        <f>IF(IF(A3管路!AM84="-","-",IF('A4-2管路(初期設定)'!AM84="-",A3管路!AM84,A3管路!AM84-'A4-2管路(初期設定)'!AM84))=0,"-",IF(A3管路!AM84="-","-",IF('A4-2管路(初期設定)'!AM84="-",A3管路!AM84,A3管路!AM84-'A4-2管路(初期設定)'!AM84)))</f>
        <v>-</v>
      </c>
      <c r="AN84" s="72" t="str">
        <f>IF(IF(A3管路!AN84="-","-",IF('A4-2管路(初期設定)'!AN84="-",A3管路!AN84,A3管路!AN84-'A4-2管路(初期設定)'!AN84))=0,"-",IF(A3管路!AN84="-","-",IF('A4-2管路(初期設定)'!AN84="-",A3管路!AN84,A3管路!AN84-'A4-2管路(初期設定)'!AN84)))</f>
        <v>-</v>
      </c>
      <c r="AO84" s="57" t="str">
        <f t="shared" si="246"/>
        <v>-</v>
      </c>
      <c r="AP84" s="62" t="str">
        <f>IF(IF(A3管路!AP84="-","-",IF('A4-2管路(初期設定)'!AP84="-",A3管路!AP84,A3管路!AP84-'A4-2管路(初期設定)'!AP84))=0,"-",IF(A3管路!AP84="-","-",IF('A4-2管路(初期設定)'!AP84="-",A3管路!AP84,A3管路!AP84-'A4-2管路(初期設定)'!AP84)))</f>
        <v>-</v>
      </c>
      <c r="AQ84" s="72" t="str">
        <f>IF(IF(A3管路!AQ84="-","-",IF('A4-2管路(初期設定)'!AQ84="-",A3管路!AQ84,A3管路!AQ84-'A4-2管路(初期設定)'!AQ84))=0,"-",IF(A3管路!AQ84="-","-",IF('A4-2管路(初期設定)'!AQ84="-",A3管路!AQ84,A3管路!AQ84-'A4-2管路(初期設定)'!AQ84)))</f>
        <v>-</v>
      </c>
      <c r="AR84" s="64" t="str">
        <f t="shared" si="247"/>
        <v>-</v>
      </c>
      <c r="AS84" s="62" t="str">
        <f>IF(IF(A3管路!AS84="-","-",IF('A4-2管路(初期設定)'!AS84="-",A3管路!AS84,A3管路!AS84-'A4-2管路(初期設定)'!AS84))=0,"-",IF(A3管路!AS84="-","-",IF('A4-2管路(初期設定)'!AS84="-",A3管路!AS84,A3管路!AS84-'A4-2管路(初期設定)'!AS84)))</f>
        <v>-</v>
      </c>
      <c r="AT84" s="72" t="str">
        <f>IF(IF(A3管路!AT84="-","-",IF('A4-2管路(初期設定)'!AT84="-",A3管路!AT84,A3管路!AT84-'A4-2管路(初期設定)'!AT84))=0,"-",IF(A3管路!AT84="-","-",IF('A4-2管路(初期設定)'!AT84="-",A3管路!AT84,A3管路!AT84-'A4-2管路(初期設定)'!AT84)))</f>
        <v>-</v>
      </c>
      <c r="AU84" s="64" t="str">
        <f t="shared" si="248"/>
        <v>-</v>
      </c>
      <c r="AV84" s="832">
        <f t="shared" si="249"/>
        <v>58252.2</v>
      </c>
      <c r="AW84" s="830"/>
      <c r="AX84" s="853" t="str">
        <f t="shared" si="250"/>
        <v>-</v>
      </c>
      <c r="AY84" s="830"/>
      <c r="AZ84" s="832">
        <f t="shared" si="251"/>
        <v>19791.300000000003</v>
      </c>
      <c r="BA84" s="830"/>
      <c r="BB84" s="830">
        <f t="shared" si="252"/>
        <v>2849.2999999999979</v>
      </c>
      <c r="BC84" s="830"/>
      <c r="BD84" s="830">
        <f t="shared" si="253"/>
        <v>21680.299999999988</v>
      </c>
      <c r="BE84" s="830"/>
      <c r="BF84" s="830">
        <f t="shared" si="254"/>
        <v>13931.30000000001</v>
      </c>
      <c r="BG84" s="830"/>
      <c r="BH84" s="830">
        <f t="shared" si="255"/>
        <v>0</v>
      </c>
      <c r="BI84" s="831"/>
      <c r="BJ84" s="832">
        <f t="shared" si="256"/>
        <v>22640.600000000002</v>
      </c>
      <c r="BK84" s="830"/>
      <c r="BL84" s="830">
        <f t="shared" si="257"/>
        <v>35611.599999999999</v>
      </c>
      <c r="BM84" s="833"/>
      <c r="BN84" s="830">
        <f t="shared" si="258"/>
        <v>58252.2</v>
      </c>
      <c r="BO84" s="833"/>
      <c r="BQ84" s="318" t="str">
        <f>IF('A4-2管路(初期設定)'!AW84="","-",'A4-2管路(初期設定)'!AW84)</f>
        <v>配水用ポリエチレン管(融着継手)</v>
      </c>
      <c r="BR84" s="317" t="str">
        <f>IF(BQ84=BR$4,IF('A4-2管路(初期設定)'!AV84="-","-",IF('A4-2管路(初期設定)'!I84="-",'A4-2管路(初期設定)'!AV84,'A4-2管路(初期設定)'!AV84-'A4-2管路(初期設定)'!I84)),"-")</f>
        <v>-</v>
      </c>
      <c r="BS84" s="317" t="str">
        <f>IF(BQ84=BS$4,IF('A4-2管路(初期設定)'!AV84="-","-",IF('A4-2管路(初期設定)'!L84="-",'A4-2管路(初期設定)'!AV84,'A4-2管路(初期設定)'!AV84-'A4-2管路(初期設定)'!L84)),"-")</f>
        <v>-</v>
      </c>
      <c r="BT84" s="317">
        <f>IF(BQ84=BT$4,IF('A4-2管路(初期設定)'!AV84="-","-",IF('A4-2管路(初期設定)'!O84="-",'A4-2管路(初期設定)'!AV84,'A4-2管路(初期設定)'!AV84-'A4-2管路(初期設定)'!O84)),"-")</f>
        <v>19079.300000000003</v>
      </c>
      <c r="BU84" s="317" t="str">
        <f>IF($BQ84=BU$4,IF('A4-2管路(初期設定)'!$AV84="-","-",IF('A4-2管路(初期設定)'!R84="-",'A4-2管路(初期設定)'!$AV84,'A4-2管路(初期設定)'!$AV84-'A4-2管路(初期設定)'!R84)),"-")</f>
        <v>-</v>
      </c>
      <c r="BV84" s="317" t="str">
        <f>IF($BQ84=BV$4,IF('A4-2管路(初期設定)'!$AV84="-","-",IF('A4-2管路(初期設定)'!W84="-",'A4-2管路(初期設定)'!$AV84,'A4-2管路(初期設定)'!$AV84-SUM('A4-2管路(初期設定)'!S84,'A4-2管路(初期設定)'!T84))),"-")</f>
        <v>-</v>
      </c>
      <c r="BW84" s="317" t="str">
        <f>IF($BQ84=BV$4,IF('A4-2管路(初期設定)'!$AV84="-","-",IF('A4-2管路(初期設定)'!W84="-",'A4-2管路(初期設定)'!$AV84,'A4-2管路(初期設定)'!$AV84-SUM('A4-2管路(初期設定)'!U84,'A4-2管路(初期設定)'!V84))),"-")</f>
        <v>-</v>
      </c>
      <c r="BX84" s="317" t="str">
        <f>IF($BQ84=BX$4,IF('A4-2管路(初期設定)'!$AV84="-","-",IF('A4-2管路(初期設定)'!AF84="-",'A4-2管路(初期設定)'!$AV84,'A4-2管路(初期設定)'!$AV84-'A4-2管路(初期設定)'!AF84)),"-")</f>
        <v>-</v>
      </c>
    </row>
    <row r="85" spans="2:76" ht="13.5" customHeight="1">
      <c r="B85" s="1179"/>
      <c r="C85" s="1075"/>
      <c r="D85" s="1070"/>
      <c r="E85" s="1075"/>
      <c r="F85" s="567" t="s">
        <v>49</v>
      </c>
      <c r="G85" s="58">
        <f t="shared" ref="G85:AU85" si="259">IF(SUM(G79:G84)=0,"-",SUM(G79:G84))</f>
        <v>43067.5</v>
      </c>
      <c r="H85" s="59" t="str">
        <f t="shared" si="259"/>
        <v>-</v>
      </c>
      <c r="I85" s="60">
        <f t="shared" si="259"/>
        <v>43067.5</v>
      </c>
      <c r="J85" s="58">
        <f t="shared" si="259"/>
        <v>357.40000000000003</v>
      </c>
      <c r="K85" s="59" t="str">
        <f t="shared" si="259"/>
        <v>-</v>
      </c>
      <c r="L85" s="60">
        <f t="shared" si="259"/>
        <v>357.40000000000003</v>
      </c>
      <c r="M85" s="58">
        <f t="shared" si="259"/>
        <v>19605.500000000004</v>
      </c>
      <c r="N85" s="59" t="str">
        <f t="shared" si="259"/>
        <v>-</v>
      </c>
      <c r="O85" s="60">
        <f t="shared" si="259"/>
        <v>19605.500000000004</v>
      </c>
      <c r="P85" s="58" t="str">
        <f t="shared" si="259"/>
        <v>-</v>
      </c>
      <c r="Q85" s="59" t="str">
        <f t="shared" si="259"/>
        <v>-</v>
      </c>
      <c r="R85" s="60" t="str">
        <f t="shared" si="259"/>
        <v>-</v>
      </c>
      <c r="S85" s="58">
        <f t="shared" si="259"/>
        <v>6816.8000000000047</v>
      </c>
      <c r="T85" s="103" t="str">
        <f t="shared" si="259"/>
        <v>-</v>
      </c>
      <c r="U85" s="103">
        <f t="shared" si="259"/>
        <v>28405</v>
      </c>
      <c r="V85" s="59" t="str">
        <f t="shared" si="259"/>
        <v>-</v>
      </c>
      <c r="W85" s="60">
        <f t="shared" si="259"/>
        <v>35221.800000000003</v>
      </c>
      <c r="X85" s="58">
        <f t="shared" si="259"/>
        <v>100780.7</v>
      </c>
      <c r="Y85" s="59" t="str">
        <f t="shared" si="259"/>
        <v>-</v>
      </c>
      <c r="Z85" s="60">
        <f t="shared" si="259"/>
        <v>100780.7</v>
      </c>
      <c r="AA85" s="58" t="str">
        <f t="shared" si="259"/>
        <v>-</v>
      </c>
      <c r="AB85" s="59" t="str">
        <f t="shared" si="259"/>
        <v>-</v>
      </c>
      <c r="AC85" s="60" t="str">
        <f t="shared" si="259"/>
        <v>-</v>
      </c>
      <c r="AD85" s="58">
        <f t="shared" si="259"/>
        <v>2402.1000000000004</v>
      </c>
      <c r="AE85" s="59" t="str">
        <f t="shared" si="259"/>
        <v>-</v>
      </c>
      <c r="AF85" s="60">
        <f t="shared" si="259"/>
        <v>2402.1000000000004</v>
      </c>
      <c r="AG85" s="58">
        <f t="shared" si="259"/>
        <v>21058.30000000001</v>
      </c>
      <c r="AH85" s="59" t="str">
        <f t="shared" si="259"/>
        <v>-</v>
      </c>
      <c r="AI85" s="60">
        <f t="shared" si="259"/>
        <v>21058.30000000001</v>
      </c>
      <c r="AJ85" s="58" t="str">
        <f t="shared" si="259"/>
        <v>-</v>
      </c>
      <c r="AK85" s="59" t="str">
        <f t="shared" si="259"/>
        <v>-</v>
      </c>
      <c r="AL85" s="60" t="str">
        <f t="shared" si="259"/>
        <v>-</v>
      </c>
      <c r="AM85" s="58" t="str">
        <f t="shared" si="259"/>
        <v>-</v>
      </c>
      <c r="AN85" s="59" t="str">
        <f t="shared" si="259"/>
        <v>-</v>
      </c>
      <c r="AO85" s="60" t="str">
        <f t="shared" si="259"/>
        <v>-</v>
      </c>
      <c r="AP85" s="58" t="str">
        <f t="shared" si="259"/>
        <v>-</v>
      </c>
      <c r="AQ85" s="59" t="str">
        <f t="shared" si="259"/>
        <v>-</v>
      </c>
      <c r="AR85" s="65" t="str">
        <f t="shared" si="259"/>
        <v>-</v>
      </c>
      <c r="AS85" s="58" t="str">
        <f t="shared" si="259"/>
        <v>-</v>
      </c>
      <c r="AT85" s="59" t="str">
        <f t="shared" si="259"/>
        <v>-</v>
      </c>
      <c r="AU85" s="65" t="str">
        <f t="shared" si="259"/>
        <v>-</v>
      </c>
      <c r="AV85" s="834">
        <f>IF(SUM(AV79:AW84)=0,"-",SUM(AV79:AW84))</f>
        <v>222493.3</v>
      </c>
      <c r="AW85" s="835"/>
      <c r="AX85" s="836" t="str">
        <f>IF(SUM(AX79:AY84)=0,"-",SUM(AX79:AY84))</f>
        <v>-</v>
      </c>
      <c r="AY85" s="835"/>
      <c r="AZ85" s="834">
        <f>IF(SUM(AZ79:BA84)=0,"-",SUM(AZ79:BA84))</f>
        <v>63030.400000000001</v>
      </c>
      <c r="BA85" s="835"/>
      <c r="BB85" s="835">
        <f>IF(SUM(BB79:BC84)=0,"-",SUM(BB79:BC84))</f>
        <v>9218.9000000000051</v>
      </c>
      <c r="BC85" s="835"/>
      <c r="BD85" s="835">
        <f>IF(SUM(BD79:BE84)=0,"-",SUM(BD79:BE84))</f>
        <v>129185.7</v>
      </c>
      <c r="BE85" s="835"/>
      <c r="BF85" s="835">
        <f>IF(SUM(BF79:BG84)=0,"-",SUM(BF79:BG84))</f>
        <v>21058.30000000001</v>
      </c>
      <c r="BG85" s="835"/>
      <c r="BH85" s="835" t="str">
        <f>IF(SUM(BH79:BI84)=0,"-",SUM(BH79:BI84))</f>
        <v>-</v>
      </c>
      <c r="BI85" s="837"/>
      <c r="BJ85" s="834">
        <f>IF(SUM(BJ79:BK84)=0,"-",SUM(BJ79:BK84))</f>
        <v>72249.300000000017</v>
      </c>
      <c r="BK85" s="835"/>
      <c r="BL85" s="835">
        <f>IF(SUM(BL79:BM84)=0,"-",SUM(BL79:BM84))</f>
        <v>150244</v>
      </c>
      <c r="BM85" s="838"/>
      <c r="BN85" s="835">
        <f t="shared" si="258"/>
        <v>222493.3</v>
      </c>
      <c r="BO85" s="838"/>
      <c r="BQ85" s="318" t="str">
        <f>IF('A4-2管路(初期設定)'!AW85="","-",'A4-2管路(初期設定)'!AW85)</f>
        <v>-</v>
      </c>
      <c r="BR85" s="317" t="str">
        <f>IF(BQ85=BR$4,IF('A4-2管路(初期設定)'!AV85="-","-",IF('A4-2管路(初期設定)'!I85="-",'A4-2管路(初期設定)'!AV85,'A4-2管路(初期設定)'!AV85-'A4-2管路(初期設定)'!I85)),"-")</f>
        <v>-</v>
      </c>
      <c r="BS85" s="317" t="str">
        <f>IF(BQ85=BS$4,IF('A4-2管路(初期設定)'!AV85="-","-",IF('A4-2管路(初期設定)'!L85="-",'A4-2管路(初期設定)'!AV85,'A4-2管路(初期設定)'!AV85-'A4-2管路(初期設定)'!L85)),"-")</f>
        <v>-</v>
      </c>
      <c r="BT85" s="317" t="str">
        <f>IF(BQ85=BT$4,IF('A4-2管路(初期設定)'!AV85="-","-",IF('A4-2管路(初期設定)'!O85="-",'A4-2管路(初期設定)'!AV85,'A4-2管路(初期設定)'!AV85-'A4-2管路(初期設定)'!O85)),"-")</f>
        <v>-</v>
      </c>
      <c r="BU85" s="317" t="str">
        <f>IF($BQ85=BU$4,IF('A4-2管路(初期設定)'!$AV85="-","-",IF('A4-2管路(初期設定)'!R85="-",'A4-2管路(初期設定)'!$AV85,'A4-2管路(初期設定)'!$AV85-'A4-2管路(初期設定)'!R85)),"-")</f>
        <v>-</v>
      </c>
      <c r="BV85" s="317" t="str">
        <f>IF($BQ85=BV$4,IF('A4-2管路(初期設定)'!$AV85="-","-",IF('A4-2管路(初期設定)'!W85="-",'A4-2管路(初期設定)'!$AV85,'A4-2管路(初期設定)'!$AV85-SUM('A4-2管路(初期設定)'!S85,'A4-2管路(初期設定)'!T85))),"-")</f>
        <v>-</v>
      </c>
      <c r="BW85" s="317" t="str">
        <f>IF($BQ85=BV$4,IF('A4-2管路(初期設定)'!$AV85="-","-",IF('A4-2管路(初期設定)'!W85="-",'A4-2管路(初期設定)'!$AV85,'A4-2管路(初期設定)'!$AV85-SUM('A4-2管路(初期設定)'!U85,'A4-2管路(初期設定)'!V85))),"-")</f>
        <v>-</v>
      </c>
      <c r="BX85" s="317" t="str">
        <f>IF($BQ85=BX$4,IF('A4-2管路(初期設定)'!$AV85="-","-",IF('A4-2管路(初期設定)'!AF85="-",'A4-2管路(初期設定)'!$AV85,'A4-2管路(初期設定)'!$AV85-'A4-2管路(初期設定)'!AF85)),"-")</f>
        <v>-</v>
      </c>
    </row>
    <row r="86" spans="2:76" ht="13.5" customHeight="1">
      <c r="B86" s="1179"/>
      <c r="C86" s="572" t="s">
        <v>416</v>
      </c>
      <c r="D86" s="1071"/>
      <c r="E86" s="1012" t="s">
        <v>410</v>
      </c>
      <c r="F86" s="1012"/>
      <c r="G86" s="542">
        <f t="shared" ref="G86:AV86" si="260">IF(SUM(G53,G65,G77,G85)=0,"-",SUM(G53,G65,G77,G85))</f>
        <v>44496.5</v>
      </c>
      <c r="H86" s="543" t="str">
        <f t="shared" si="260"/>
        <v>-</v>
      </c>
      <c r="I86" s="542">
        <f t="shared" si="260"/>
        <v>44496.5</v>
      </c>
      <c r="J86" s="542">
        <f t="shared" si="260"/>
        <v>361.40000000000003</v>
      </c>
      <c r="K86" s="543" t="str">
        <f t="shared" si="260"/>
        <v>-</v>
      </c>
      <c r="L86" s="545">
        <f t="shared" si="260"/>
        <v>361.40000000000003</v>
      </c>
      <c r="M86" s="542">
        <f t="shared" si="260"/>
        <v>19644.500000000004</v>
      </c>
      <c r="N86" s="543" t="str">
        <f t="shared" si="260"/>
        <v>-</v>
      </c>
      <c r="O86" s="545">
        <f t="shared" si="260"/>
        <v>19644.500000000004</v>
      </c>
      <c r="P86" s="542" t="str">
        <f t="shared" si="260"/>
        <v>-</v>
      </c>
      <c r="Q86" s="543" t="str">
        <f t="shared" si="260"/>
        <v>-</v>
      </c>
      <c r="R86" s="545" t="str">
        <f t="shared" si="260"/>
        <v>-</v>
      </c>
      <c r="S86" s="367">
        <f t="shared" si="260"/>
        <v>6885.8000000000047</v>
      </c>
      <c r="T86" s="369" t="str">
        <f t="shared" si="260"/>
        <v>-</v>
      </c>
      <c r="U86" s="369">
        <f t="shared" si="260"/>
        <v>28691</v>
      </c>
      <c r="V86" s="368" t="str">
        <f t="shared" si="260"/>
        <v>-</v>
      </c>
      <c r="W86" s="89">
        <f t="shared" si="260"/>
        <v>35576.800000000003</v>
      </c>
      <c r="X86" s="542">
        <f t="shared" si="260"/>
        <v>101798.7</v>
      </c>
      <c r="Y86" s="543" t="str">
        <f t="shared" si="260"/>
        <v>-</v>
      </c>
      <c r="Z86" s="545">
        <f t="shared" si="260"/>
        <v>101798.7</v>
      </c>
      <c r="AA86" s="542" t="str">
        <f t="shared" si="260"/>
        <v>-</v>
      </c>
      <c r="AB86" s="543" t="str">
        <f t="shared" si="260"/>
        <v>-</v>
      </c>
      <c r="AC86" s="545" t="str">
        <f t="shared" si="260"/>
        <v>-</v>
      </c>
      <c r="AD86" s="542">
        <f t="shared" si="260"/>
        <v>2426.1000000000004</v>
      </c>
      <c r="AE86" s="543" t="str">
        <f t="shared" si="260"/>
        <v>-</v>
      </c>
      <c r="AF86" s="545">
        <f t="shared" si="260"/>
        <v>2426.1000000000004</v>
      </c>
      <c r="AG86" s="542">
        <f t="shared" si="260"/>
        <v>21058.30000000001</v>
      </c>
      <c r="AH86" s="543" t="str">
        <f t="shared" si="260"/>
        <v>-</v>
      </c>
      <c r="AI86" s="545">
        <f t="shared" si="260"/>
        <v>21058.30000000001</v>
      </c>
      <c r="AJ86" s="542" t="str">
        <f t="shared" si="260"/>
        <v>-</v>
      </c>
      <c r="AK86" s="543" t="str">
        <f t="shared" si="260"/>
        <v>-</v>
      </c>
      <c r="AL86" s="545" t="str">
        <f t="shared" si="260"/>
        <v>-</v>
      </c>
      <c r="AM86" s="542" t="str">
        <f t="shared" si="260"/>
        <v>-</v>
      </c>
      <c r="AN86" s="543" t="str">
        <f t="shared" si="260"/>
        <v>-</v>
      </c>
      <c r="AO86" s="545" t="str">
        <f t="shared" si="260"/>
        <v>-</v>
      </c>
      <c r="AP86" s="542" t="str">
        <f t="shared" si="260"/>
        <v>-</v>
      </c>
      <c r="AQ86" s="543" t="str">
        <f t="shared" si="260"/>
        <v>-</v>
      </c>
      <c r="AR86" s="558" t="str">
        <f t="shared" si="260"/>
        <v>-</v>
      </c>
      <c r="AS86" s="542" t="str">
        <f t="shared" si="260"/>
        <v>-</v>
      </c>
      <c r="AT86" s="543" t="str">
        <f t="shared" si="260"/>
        <v>-</v>
      </c>
      <c r="AU86" s="545" t="str">
        <f t="shared" si="260"/>
        <v>-</v>
      </c>
      <c r="AV86" s="834">
        <f t="shared" si="260"/>
        <v>225362.3</v>
      </c>
      <c r="AW86" s="835">
        <f t="shared" ref="AW86:BO86" si="261">SUM(AW53,AW65,AW77,AW85)</f>
        <v>0</v>
      </c>
      <c r="AX86" s="836" t="str">
        <f>IF(SUM(AX53,AX65,AX77,AX85)=0,"-",SUM(AX53,AX65,AX77,AX85))</f>
        <v>-</v>
      </c>
      <c r="AY86" s="835">
        <f t="shared" si="261"/>
        <v>0</v>
      </c>
      <c r="AZ86" s="834">
        <f>IF(SUM(AZ53,AZ65,AZ77,AZ85)=0,"-",SUM(AZ53,AZ65,AZ77,AZ85))</f>
        <v>64502.400000000001</v>
      </c>
      <c r="BA86" s="835">
        <f t="shared" si="261"/>
        <v>0</v>
      </c>
      <c r="BB86" s="835">
        <f>IF(SUM(BB53,BB65,BB77,BB85)=0,"-",SUM(BB53,BB65,BB77,BB85))</f>
        <v>9287.9000000000051</v>
      </c>
      <c r="BC86" s="835">
        <f t="shared" si="261"/>
        <v>0</v>
      </c>
      <c r="BD86" s="835">
        <f>IF(SUM(BD53,BD65,BD77,BD85)=0,"-",SUM(BD53,BD65,BD77,BD85))</f>
        <v>130513.7</v>
      </c>
      <c r="BE86" s="835">
        <f t="shared" si="261"/>
        <v>0</v>
      </c>
      <c r="BF86" s="835">
        <f>IF(SUM(BF53,BF65,BF77,BF85)=0,"-",SUM(BF53,BF65,BF77,BF85))</f>
        <v>21058.30000000001</v>
      </c>
      <c r="BG86" s="835">
        <f t="shared" si="261"/>
        <v>0</v>
      </c>
      <c r="BH86" s="835" t="str">
        <f>IF(SUM(BH53,BH65,BH77,BH85)=0,"-",SUM(BH53,BH65,BH77,BH85))</f>
        <v>-</v>
      </c>
      <c r="BI86" s="837">
        <f t="shared" si="261"/>
        <v>0</v>
      </c>
      <c r="BJ86" s="834">
        <f>IF(SUM(BJ53,BJ65,BJ77,BJ85)=0,"-",SUM(BJ53,BJ65,BJ77,BJ85))</f>
        <v>73790.300000000017</v>
      </c>
      <c r="BK86" s="835">
        <f t="shared" si="261"/>
        <v>0</v>
      </c>
      <c r="BL86" s="835">
        <f>IF(SUM(BL53,BL65,BL77,BL85)=0,"-",SUM(BL53,BL65,BL77,BL85))</f>
        <v>151572</v>
      </c>
      <c r="BM86" s="838">
        <f t="shared" si="261"/>
        <v>0</v>
      </c>
      <c r="BN86" s="835">
        <f>IF(SUM(BN53,BN65,BN77,BN85)=0,"-",SUM(BN53,BN65,BN77,BN85))</f>
        <v>225362.3</v>
      </c>
      <c r="BO86" s="838">
        <f t="shared" si="261"/>
        <v>0</v>
      </c>
      <c r="BQ86" s="318"/>
      <c r="BR86" s="317"/>
      <c r="BS86" s="317"/>
      <c r="BT86" s="317"/>
      <c r="BU86" s="317"/>
      <c r="BV86" s="317"/>
      <c r="BW86" s="317"/>
      <c r="BX86" s="317"/>
    </row>
    <row r="87" spans="2:76" ht="13.5" customHeight="1">
      <c r="B87" s="1179"/>
      <c r="C87" s="870" t="s">
        <v>47</v>
      </c>
      <c r="D87" s="871"/>
      <c r="E87" s="871"/>
      <c r="F87" s="871"/>
      <c r="G87" s="542">
        <f t="shared" ref="G87:AV87" si="262">IF(SUM(G21,G33,G45,G53,G65,G77,G85)=0,"-",SUM(G21,G33,G45,G53,G65,G77,G85))</f>
        <v>63707.4</v>
      </c>
      <c r="H87" s="543" t="str">
        <f>IF(SUM(H21,H33,H45,H53,H65,H77,H85)=0,"-",SUM(H21,H33,H45,H53,H65,H77,H85))</f>
        <v>-</v>
      </c>
      <c r="I87" s="545">
        <f t="shared" si="262"/>
        <v>63707.4</v>
      </c>
      <c r="J87" s="542">
        <f>IF(SUM(J21,J33,J45,J53,J65,J77,J85)=0,"-",SUM(J21,J33,J45,J53,J65,J77,J85))</f>
        <v>495.70000000000005</v>
      </c>
      <c r="K87" s="543" t="str">
        <f t="shared" si="262"/>
        <v>-</v>
      </c>
      <c r="L87" s="545">
        <f t="shared" si="262"/>
        <v>495.70000000000005</v>
      </c>
      <c r="M87" s="542">
        <f t="shared" si="262"/>
        <v>20728.700000000004</v>
      </c>
      <c r="N87" s="543" t="str">
        <f t="shared" si="262"/>
        <v>-</v>
      </c>
      <c r="O87" s="545">
        <f t="shared" si="262"/>
        <v>20728.700000000004</v>
      </c>
      <c r="P87" s="367" t="str">
        <f t="shared" si="262"/>
        <v>-</v>
      </c>
      <c r="Q87" s="368" t="str">
        <f t="shared" si="262"/>
        <v>-</v>
      </c>
      <c r="R87" s="89" t="str">
        <f t="shared" si="262"/>
        <v>-</v>
      </c>
      <c r="S87" s="367">
        <f t="shared" si="262"/>
        <v>8485.9000000000051</v>
      </c>
      <c r="T87" s="369" t="str">
        <f t="shared" si="262"/>
        <v>-</v>
      </c>
      <c r="U87" s="369">
        <f t="shared" si="262"/>
        <v>35345</v>
      </c>
      <c r="V87" s="368" t="str">
        <f t="shared" si="262"/>
        <v>-</v>
      </c>
      <c r="W87" s="89">
        <f t="shared" si="262"/>
        <v>43830.9</v>
      </c>
      <c r="X87" s="542">
        <f t="shared" si="262"/>
        <v>146996.9</v>
      </c>
      <c r="Y87" s="543" t="str">
        <f t="shared" si="262"/>
        <v>-</v>
      </c>
      <c r="Z87" s="545">
        <f t="shared" si="262"/>
        <v>146996.9</v>
      </c>
      <c r="AA87" s="542" t="str">
        <f t="shared" si="262"/>
        <v>-</v>
      </c>
      <c r="AB87" s="543" t="str">
        <f t="shared" si="262"/>
        <v>-</v>
      </c>
      <c r="AC87" s="545" t="str">
        <f t="shared" si="262"/>
        <v>-</v>
      </c>
      <c r="AD87" s="542">
        <f t="shared" si="262"/>
        <v>3364.5</v>
      </c>
      <c r="AE87" s="543" t="str">
        <f t="shared" si="262"/>
        <v>-</v>
      </c>
      <c r="AF87" s="545">
        <f t="shared" si="262"/>
        <v>3364.5</v>
      </c>
      <c r="AG87" s="542">
        <f t="shared" si="262"/>
        <v>21868.400000000009</v>
      </c>
      <c r="AH87" s="543" t="str">
        <f t="shared" si="262"/>
        <v>-</v>
      </c>
      <c r="AI87" s="545">
        <f t="shared" si="262"/>
        <v>21868.400000000009</v>
      </c>
      <c r="AJ87" s="542" t="str">
        <f t="shared" si="262"/>
        <v>-</v>
      </c>
      <c r="AK87" s="543" t="str">
        <f t="shared" si="262"/>
        <v>-</v>
      </c>
      <c r="AL87" s="545" t="str">
        <f t="shared" si="262"/>
        <v>-</v>
      </c>
      <c r="AM87" s="542" t="str">
        <f t="shared" si="262"/>
        <v>-</v>
      </c>
      <c r="AN87" s="543" t="str">
        <f t="shared" si="262"/>
        <v>-</v>
      </c>
      <c r="AO87" s="545" t="str">
        <f t="shared" si="262"/>
        <v>-</v>
      </c>
      <c r="AP87" s="542" t="str">
        <f t="shared" si="262"/>
        <v>-</v>
      </c>
      <c r="AQ87" s="543" t="str">
        <f t="shared" si="262"/>
        <v>-</v>
      </c>
      <c r="AR87" s="558" t="str">
        <f t="shared" si="262"/>
        <v>-</v>
      </c>
      <c r="AS87" s="542" t="str">
        <f t="shared" si="262"/>
        <v>-</v>
      </c>
      <c r="AT87" s="543" t="str">
        <f t="shared" si="262"/>
        <v>-</v>
      </c>
      <c r="AU87" s="545" t="str">
        <f t="shared" si="262"/>
        <v>-</v>
      </c>
      <c r="AV87" s="948">
        <f t="shared" si="262"/>
        <v>300992.5</v>
      </c>
      <c r="AW87" s="942"/>
      <c r="AX87" s="941" t="str">
        <f>IF(SUM(AX21,AX33,AX45,AX53,AX65,AX77,AX85)=0,"-",SUM(AX21,AX33,AX45,AX53,AX65,AX77,AX85))</f>
        <v>-</v>
      </c>
      <c r="AY87" s="942"/>
      <c r="AZ87" s="948">
        <f>IF(SUM(AZ21,AZ33,AZ45,AZ53,AZ65,AZ77,AZ85)=0,"-",SUM(AZ21,AZ33,AZ45,AZ53,AZ65,AZ77,AZ85))</f>
        <v>84931.8</v>
      </c>
      <c r="BA87" s="942"/>
      <c r="BB87" s="942">
        <f>IF(SUM(BB21,BB33,BB45,BB53,BB65,BB77,BB85)=0,"-",SUM(BB21,BB33,BB45,BB53,BB65,BB77,BB85))</f>
        <v>10888.000000000005</v>
      </c>
      <c r="BC87" s="942"/>
      <c r="BD87" s="942">
        <f>IF(SUM(BD21,BD33,BD45,BD53,BD65,BD77,BD85)=0,"-",SUM(BD21,BD33,BD45,BD53,BD65,BD77,BD85))</f>
        <v>183304.3</v>
      </c>
      <c r="BE87" s="942"/>
      <c r="BF87" s="942">
        <f>IF(SUM(BF21,BF33,BF45,BF53,BF65,BF77,BF85)=0,"-",SUM(BF21,BF33,BF45,BF53,BF65,BF77,BF85))</f>
        <v>21868.400000000009</v>
      </c>
      <c r="BG87" s="942"/>
      <c r="BH87" s="942" t="str">
        <f>IF(SUM(BH21,BH33,BH45,BH53,BH65,BH77,BH85)=0,"-",SUM(BH21,BH33,BH45,BH53,BH65,BH77,BH85))</f>
        <v>-</v>
      </c>
      <c r="BI87" s="1044"/>
      <c r="BJ87" s="948">
        <f>IF(SUM(BJ21,BJ33,BJ45,BJ53,BJ65,BJ77,BJ85)=0,"-",SUM(BJ21,BJ33,BJ45,BJ53,BJ65,BJ77,BJ85))</f>
        <v>95819.800000000017</v>
      </c>
      <c r="BK87" s="942"/>
      <c r="BL87" s="942">
        <f>IF(SUM(BL21,BL33,BL45,BL53,BL65,BL77,BL85)=0,"-",SUM(BL21,BL33,BL45,BL53,BL65,BL77,BL85))</f>
        <v>205172.7</v>
      </c>
      <c r="BM87" s="1016"/>
      <c r="BN87" s="834">
        <f>IF(SUM(AV87:AX87)=0,"-",IF(AND(SUM(AV87:AX87)=SUM(AZ87:BI87),SUM(AZ87:BI87)=SUM(BJ87:BM87)),SUM(AV87:AX87),"エラー"))</f>
        <v>300992.5</v>
      </c>
      <c r="BO87" s="838"/>
      <c r="BQ87" s="318" t="str">
        <f>IF('A4-2管路(初期設定)'!AW87="","-",'A4-2管路(初期設定)'!AW87)</f>
        <v>-</v>
      </c>
      <c r="BR87" s="317" t="str">
        <f>IF(BQ87=BR$4,IF('A4-2管路(初期設定)'!AV87="-","-",IF('A4-2管路(初期設定)'!I87="-",'A4-2管路(初期設定)'!AV87,'A4-2管路(初期設定)'!AV87-'A4-2管路(初期設定)'!I87)),"-")</f>
        <v>-</v>
      </c>
      <c r="BS87" s="317" t="str">
        <f>IF(BQ87=BS$4,IF('A4-2管路(初期設定)'!AV87="-","-",IF('A4-2管路(初期設定)'!L87="-",'A4-2管路(初期設定)'!AV87,'A4-2管路(初期設定)'!AV87-'A4-2管路(初期設定)'!L87)),"-")</f>
        <v>-</v>
      </c>
      <c r="BT87" s="317" t="str">
        <f>IF(BQ87=BT$4,IF('A4-2管路(初期設定)'!AV87="-","-",IF('A4-2管路(初期設定)'!O87="-",'A4-2管路(初期設定)'!AV87,'A4-2管路(初期設定)'!AV87-'A4-2管路(初期設定)'!O87)),"-")</f>
        <v>-</v>
      </c>
      <c r="BU87" s="317" t="str">
        <f>IF($BQ87=BU$4,IF('A4-2管路(初期設定)'!$AV87="-","-",IF('A4-2管路(初期設定)'!R87="-",'A4-2管路(初期設定)'!$AV87,'A4-2管路(初期設定)'!$AV87-'A4-2管路(初期設定)'!R87)),"-")</f>
        <v>-</v>
      </c>
      <c r="BV87" s="317" t="str">
        <f>IF($BQ87=BV$4,IF('A4-2管路(初期設定)'!$AV87="-","-",IF('A4-2管路(初期設定)'!W87="-",'A4-2管路(初期設定)'!$AV87,'A4-2管路(初期設定)'!$AV87-SUM('A4-2管路(初期設定)'!S87,'A4-2管路(初期設定)'!T87))),"-")</f>
        <v>-</v>
      </c>
      <c r="BW87" s="317" t="str">
        <f>IF($BQ87=BV$4,IF('A4-2管路(初期設定)'!$AV87="-","-",IF('A4-2管路(初期設定)'!W87="-",'A4-2管路(初期設定)'!$AV87,'A4-2管路(初期設定)'!$AV87-SUM('A4-2管路(初期設定)'!U87,'A4-2管路(初期設定)'!V87))),"-")</f>
        <v>-</v>
      </c>
      <c r="BX87" s="317" t="str">
        <f>IF($BQ87=BX$4,IF('A4-2管路(初期設定)'!$AV87="-","-",IF('A4-2管路(初期設定)'!AF87="-",'A4-2管路(初期設定)'!$AV87,'A4-2管路(初期設定)'!$AV87-'A4-2管路(初期設定)'!AF87)),"-")</f>
        <v>-</v>
      </c>
    </row>
    <row r="88" spans="2:76" ht="13.5" customHeight="1">
      <c r="B88" s="1179"/>
      <c r="C88" s="885" t="s">
        <v>312</v>
      </c>
      <c r="D88" s="1181"/>
      <c r="E88" s="889" t="s">
        <v>118</v>
      </c>
      <c r="F88" s="870"/>
      <c r="G88" s="840" t="str">
        <f>+A3管路!G88</f>
        <v>①</v>
      </c>
      <c r="H88" s="840"/>
      <c r="I88" s="840"/>
      <c r="J88" s="840" t="str">
        <f>+A3管路!J88</f>
        <v>①</v>
      </c>
      <c r="K88" s="840"/>
      <c r="L88" s="840"/>
      <c r="M88" s="840" t="str">
        <f>+A3管路!M88</f>
        <v>①</v>
      </c>
      <c r="N88" s="840"/>
      <c r="O88" s="840"/>
      <c r="P88" s="840" t="str">
        <f>+A3管路!P88</f>
        <v>②</v>
      </c>
      <c r="Q88" s="840"/>
      <c r="R88" s="840"/>
      <c r="S88" s="937" t="str">
        <f>+A3管路!S88</f>
        <v>②</v>
      </c>
      <c r="T88" s="938"/>
      <c r="U88" s="939" t="str">
        <f>+A3管路!U88</f>
        <v>③</v>
      </c>
      <c r="V88" s="940"/>
      <c r="W88" s="315"/>
      <c r="X88" s="840" t="str">
        <f>+A3管路!X88</f>
        <v>③</v>
      </c>
      <c r="Y88" s="840"/>
      <c r="Z88" s="840"/>
      <c r="AA88" s="840" t="str">
        <f>+A3管路!AA88</f>
        <v>③</v>
      </c>
      <c r="AB88" s="840"/>
      <c r="AC88" s="840"/>
      <c r="AD88" s="840" t="str">
        <f>+A3管路!AD88</f>
        <v>③</v>
      </c>
      <c r="AE88" s="840"/>
      <c r="AF88" s="840"/>
      <c r="AG88" s="840" t="str">
        <f>+A3管路!AG88</f>
        <v>④</v>
      </c>
      <c r="AH88" s="840"/>
      <c r="AI88" s="840"/>
      <c r="AJ88" s="840" t="str">
        <f>+A3管路!AJ88</f>
        <v>④</v>
      </c>
      <c r="AK88" s="840"/>
      <c r="AL88" s="840"/>
      <c r="AM88" s="840" t="str">
        <f>+A3管路!AM88</f>
        <v>④</v>
      </c>
      <c r="AN88" s="840"/>
      <c r="AO88" s="840"/>
      <c r="AP88" s="840" t="str">
        <f>+A3管路!AP88</f>
        <v>④</v>
      </c>
      <c r="AQ88" s="840"/>
      <c r="AR88" s="840"/>
      <c r="AS88" s="840" t="str">
        <f>+A3管路!AS88</f>
        <v>⑤</v>
      </c>
      <c r="AT88" s="840"/>
      <c r="AU88" s="840"/>
      <c r="AV88" s="938"/>
      <c r="AW88" s="1175"/>
      <c r="AX88" s="1175"/>
      <c r="AY88" s="1175"/>
      <c r="AZ88" s="1175"/>
      <c r="BA88" s="1175"/>
      <c r="BB88" s="1175"/>
      <c r="BC88" s="1175"/>
      <c r="BD88" s="1175"/>
      <c r="BE88" s="1175"/>
      <c r="BF88" s="1175"/>
      <c r="BG88" s="1175"/>
      <c r="BH88" s="1175"/>
      <c r="BI88" s="1175"/>
      <c r="BJ88" s="1175"/>
      <c r="BK88" s="1175"/>
      <c r="BL88" s="1175"/>
      <c r="BM88" s="1175"/>
      <c r="BN88" s="1175"/>
      <c r="BO88" s="1176"/>
    </row>
    <row r="89" spans="2:76" ht="13.5" customHeight="1">
      <c r="B89" s="1180"/>
      <c r="C89" s="1182"/>
      <c r="D89" s="1183"/>
      <c r="E89" s="889" t="s">
        <v>111</v>
      </c>
      <c r="F89" s="890"/>
      <c r="G89" s="840" t="str">
        <f>+A3管路!G89</f>
        <v>①</v>
      </c>
      <c r="H89" s="840"/>
      <c r="I89" s="840"/>
      <c r="J89" s="840" t="str">
        <f>+A3管路!J89</f>
        <v>①</v>
      </c>
      <c r="K89" s="840"/>
      <c r="L89" s="840"/>
      <c r="M89" s="840" t="str">
        <f>+A3管路!M89</f>
        <v>①</v>
      </c>
      <c r="N89" s="840"/>
      <c r="O89" s="840"/>
      <c r="P89" s="840" t="str">
        <f>+A3管路!P89</f>
        <v>②</v>
      </c>
      <c r="Q89" s="840"/>
      <c r="R89" s="840"/>
      <c r="S89" s="937" t="str">
        <f>+A3管路!S89</f>
        <v>②</v>
      </c>
      <c r="T89" s="938"/>
      <c r="U89" s="939" t="str">
        <f>+A3管路!U89</f>
        <v>③</v>
      </c>
      <c r="V89" s="940"/>
      <c r="W89" s="570"/>
      <c r="X89" s="840" t="str">
        <f>+A3管路!X89</f>
        <v>③</v>
      </c>
      <c r="Y89" s="840"/>
      <c r="Z89" s="840"/>
      <c r="AA89" s="840" t="str">
        <f>+A3管路!AA89</f>
        <v>③</v>
      </c>
      <c r="AB89" s="840"/>
      <c r="AC89" s="840"/>
      <c r="AD89" s="840" t="str">
        <f>+A3管路!AD89</f>
        <v>②</v>
      </c>
      <c r="AE89" s="840"/>
      <c r="AF89" s="840"/>
      <c r="AG89" s="840" t="str">
        <f>+A3管路!AG89</f>
        <v>④</v>
      </c>
      <c r="AH89" s="840"/>
      <c r="AI89" s="840"/>
      <c r="AJ89" s="840" t="str">
        <f>+A3管路!AJ89</f>
        <v>④</v>
      </c>
      <c r="AK89" s="840"/>
      <c r="AL89" s="840"/>
      <c r="AM89" s="840" t="str">
        <f>+A3管路!AM89</f>
        <v>④</v>
      </c>
      <c r="AN89" s="840"/>
      <c r="AO89" s="840"/>
      <c r="AP89" s="840" t="str">
        <f>+A3管路!AP89</f>
        <v>④</v>
      </c>
      <c r="AQ89" s="840"/>
      <c r="AR89" s="840"/>
      <c r="AS89" s="840" t="str">
        <f>+A3管路!AS89</f>
        <v>⑤</v>
      </c>
      <c r="AT89" s="840"/>
      <c r="AU89" s="840"/>
      <c r="AV89" s="938"/>
      <c r="AW89" s="1175"/>
      <c r="AX89" s="1175"/>
      <c r="AY89" s="1175"/>
      <c r="AZ89" s="1175"/>
      <c r="BA89" s="1175"/>
      <c r="BB89" s="1175"/>
      <c r="BC89" s="1175"/>
      <c r="BD89" s="1175"/>
      <c r="BE89" s="1175"/>
      <c r="BF89" s="1175"/>
      <c r="BG89" s="1175"/>
      <c r="BH89" s="1175"/>
      <c r="BI89" s="1175"/>
      <c r="BJ89" s="1175"/>
      <c r="BK89" s="1175"/>
      <c r="BL89" s="1175"/>
      <c r="BM89" s="1175"/>
      <c r="BN89" s="1175"/>
      <c r="BO89" s="1176"/>
    </row>
    <row r="90" spans="2:76" ht="13.5" customHeight="1">
      <c r="B90" s="454" t="s">
        <v>363</v>
      </c>
      <c r="C90" s="576" t="s">
        <v>392</v>
      </c>
      <c r="D90" s="576"/>
      <c r="F90" s="3"/>
    </row>
    <row r="91" spans="2:76" s="344" customFormat="1" ht="13.5" customHeight="1">
      <c r="BR91" s="501"/>
    </row>
    <row r="92" spans="2:76" s="344" customFormat="1" ht="13.5" customHeight="1">
      <c r="B92" s="496"/>
      <c r="C92" s="493" t="s">
        <v>371</v>
      </c>
      <c r="D92" s="493"/>
      <c r="E92" s="471"/>
      <c r="F92" s="471"/>
      <c r="G92" s="471"/>
      <c r="H92" s="471"/>
      <c r="I92" s="471"/>
      <c r="J92" s="471"/>
      <c r="K92" s="471"/>
      <c r="L92" s="471"/>
      <c r="M92" s="471"/>
      <c r="N92" s="471"/>
      <c r="O92" s="471"/>
      <c r="P92" s="471"/>
      <c r="Q92" s="471"/>
      <c r="R92" s="471"/>
      <c r="S92" s="502"/>
      <c r="T92" s="502"/>
      <c r="U92" s="502"/>
      <c r="V92" s="502"/>
      <c r="W92" s="502"/>
      <c r="X92" s="471"/>
      <c r="Y92" s="471"/>
      <c r="Z92" s="471"/>
      <c r="AA92" s="471"/>
      <c r="AB92" s="471"/>
      <c r="AC92" s="471"/>
      <c r="AD92" s="471"/>
      <c r="AE92" s="471"/>
      <c r="AF92" s="471"/>
      <c r="AG92" s="471"/>
      <c r="AH92" s="471"/>
      <c r="AI92" s="471"/>
      <c r="AJ92" s="471"/>
      <c r="AK92" s="471"/>
      <c r="AL92" s="471"/>
      <c r="AM92" s="471"/>
      <c r="AN92" s="471"/>
      <c r="AO92" s="471"/>
      <c r="AP92" s="471"/>
      <c r="AQ92" s="471"/>
      <c r="AR92" s="471"/>
      <c r="AS92" s="471"/>
      <c r="AT92" s="471"/>
      <c r="AU92" s="471"/>
      <c r="AV92" s="502"/>
      <c r="AW92" s="502"/>
      <c r="AX92" s="502"/>
      <c r="AY92" s="502"/>
      <c r="AZ92" s="502"/>
      <c r="BA92" s="502"/>
      <c r="BB92" s="502"/>
      <c r="BC92" s="502"/>
      <c r="BD92" s="502"/>
      <c r="BE92" s="502"/>
      <c r="BF92" s="502"/>
      <c r="BG92" s="502"/>
      <c r="BH92" s="502"/>
      <c r="BI92" s="502"/>
      <c r="BJ92" s="502"/>
      <c r="BK92" s="502"/>
      <c r="BL92" s="502"/>
      <c r="BM92" s="502"/>
      <c r="BN92" s="502"/>
      <c r="BO92" s="502"/>
      <c r="BR92" s="501"/>
    </row>
    <row r="93" spans="2:76" ht="13.5" customHeight="1">
      <c r="B93" s="931" t="s">
        <v>384</v>
      </c>
      <c r="C93" s="733" t="s">
        <v>405</v>
      </c>
      <c r="D93" s="909"/>
      <c r="E93" s="910"/>
      <c r="F93" s="79">
        <v>600</v>
      </c>
      <c r="G93" s="464">
        <f>IF(AND('A4-1管路(初期設定)'!$F$17="○",'A4-4,5管路(初期設定)'!$BR93="-"),"-",IF(A3管路!G93="-",BR93,IF(BR93="-",A3管路!G93,A3管路!G93+BR93)))</f>
        <v>65.7</v>
      </c>
      <c r="H93" s="462" t="str">
        <f>IF(IF(A3管路!H93="-","-",IF('A4-2管路(初期設定)'!H93="-",A3管路!H93,A3管路!H93-'A4-2管路(初期設定)'!H93))=0,"-",IF(A3管路!H93="-","-",IF('A4-2管路(初期設定)'!H93="-",A3管路!H93,A3管路!H93-'A4-2管路(初期設定)'!H93)))</f>
        <v>-</v>
      </c>
      <c r="I93" s="463">
        <f t="shared" ref="I93:I103" si="263">IF(SUM(G93:H93)=0,"-",SUM(G93:H93))</f>
        <v>65.7</v>
      </c>
      <c r="J93" s="464" t="str">
        <f>IF(AND('A4-1管路(初期設定)'!$H$17="○",'A4-4,5管路(初期設定)'!$BS93="-"),"-",IF(A3管路!J93="-",BS93,IF(BS93="-",A3管路!J93,A3管路!J93+BS93)))</f>
        <v>-</v>
      </c>
      <c r="K93" s="462" t="str">
        <f>IF(IF(A3管路!K93="-","-",IF('A4-2管路(初期設定)'!K93="-",A3管路!K93,A3管路!K93-'A4-2管路(初期設定)'!K93))=0,"-",IF(A3管路!K93="-","-",IF('A4-2管路(初期設定)'!K93="-",A3管路!K93,A3管路!K93-'A4-2管路(初期設定)'!K93)))</f>
        <v>-</v>
      </c>
      <c r="L93" s="463" t="str">
        <f t="shared" ref="L93:L103" si="264">IF(SUM(J93:K93)=0,"-",SUM(J93:K93))</f>
        <v>-</v>
      </c>
      <c r="M93" s="464" t="str">
        <f>IF(AND('A4-1管路(初期設定)'!$J$17="○",'A4-4,5管路(初期設定)'!$BT93="-"),"-",IF(A3管路!M93="-",BT93,IF(BT93="-",A3管路!M93,A3管路!M93+BT93)))</f>
        <v>-</v>
      </c>
      <c r="N93" s="462" t="str">
        <f>IF(IF(A3管路!N93="-","-",IF('A4-2管路(初期設定)'!N93="-",A3管路!N93,A3管路!N93-'A4-2管路(初期設定)'!N93))=0,"-",IF(A3管路!N93="-","-",IF('A4-2管路(初期設定)'!N93="-",A3管路!N93,A3管路!N93-'A4-2管路(初期設定)'!N93)))</f>
        <v>-</v>
      </c>
      <c r="O93" s="463" t="str">
        <f t="shared" ref="O93:O103" si="265">IF(SUM(M93:N93)=0,"-",SUM(M93:N93))</f>
        <v>-</v>
      </c>
      <c r="P93" s="464" t="str">
        <f>IF(AND('A4-1管路(初期設定)'!$L$17="○",'A4-4,5管路(初期設定)'!$BU93="-"),"-",IF(A3管路!P93="-",BU93,IF(BU93="-",A3管路!P93,A3管路!P93+BU93)))</f>
        <v>-</v>
      </c>
      <c r="Q93" s="462" t="str">
        <f>IF(IF(A3管路!Q93="-","-",IF('A4-2管路(初期設定)'!Q93="-",A3管路!Q93,A3管路!Q93-'A4-2管路(初期設定)'!Q93))=0,"-",IF(A3管路!Q93="-","-",IF('A4-2管路(初期設定)'!Q93="-",A3管路!Q93,A3管路!Q93-'A4-2管路(初期設定)'!Q93)))</f>
        <v>-</v>
      </c>
      <c r="R93" s="463" t="str">
        <f t="shared" ref="R93:R103" si="266">IF(SUM(P93:Q93)=0,"-",SUM(P93:Q93))</f>
        <v>-</v>
      </c>
      <c r="S93" s="464" t="str">
        <f>IF(AND('A4-1管路(初期設定)'!$N$17="○",'A4-4,5管路(初期設定)'!$BV93="-"),"-",IF(A3管路!S93="-",BV93,IF(BV93="-",A3管路!S93,A3管路!S93+BV93+BW93)))</f>
        <v>-</v>
      </c>
      <c r="T93" s="465" t="str">
        <f>IF(IF(A3管路!T93="-","-",IF('A4-2管路(初期設定)'!T93="-",A3管路!T93,A3管路!T93-'A4-2管路(初期設定)'!T93))=0,"-",IF(A3管路!T93="-","-",IF('A4-2管路(初期設定)'!T93="-",A3管路!T93,A3管路!T93-'A4-2管路(初期設定)'!T93)))</f>
        <v>-</v>
      </c>
      <c r="U93" s="465" t="str">
        <f>IF(AND('A4-1管路(初期設定)'!$P$17="○",'A4-4,5管路(初期設定)'!$BW93="-"),"-",IF(A3管路!U93="-",BW93,IF(BW93="-",A3管路!U93,A3管路!U93)))</f>
        <v>-</v>
      </c>
      <c r="V93" s="462" t="str">
        <f>IF(IF(A3管路!V93="-","-",IF('A4-2管路(初期設定)'!V93="-",A3管路!V93,A3管路!V93-'A4-2管路(初期設定)'!V93))=0,"-",IF(A3管路!V93="-","-",IF('A4-2管路(初期設定)'!V93="-",A3管路!V93,A3管路!V93-'A4-2管路(初期設定)'!V93)))</f>
        <v>-</v>
      </c>
      <c r="W93" s="463" t="str">
        <f t="shared" ref="W93:W103" si="267">IF(SUM(S93:V93)=0,"-",SUM(S93:V93))</f>
        <v>-</v>
      </c>
      <c r="X93" s="464">
        <f>IF(IF(A3管路!X93="-","-",IF('A4-2管路(初期設定)'!X93="-",A3管路!X93,A3管路!X93-'A4-2管路(初期設定)'!X93))=0,"-",IF(A3管路!X93="-","-",IF('A4-2管路(初期設定)'!X93="-",A3管路!X93,A3管路!X93-'A4-2管路(初期設定)'!X93)))</f>
        <v>595.4</v>
      </c>
      <c r="Y93" s="462" t="str">
        <f>IF(IF(A3管路!Y93="-","-",IF('A4-2管路(初期設定)'!Y93="-",A3管路!Y93,A3管路!Y93-'A4-2管路(初期設定)'!Y93))=0,"-",IF(A3管路!Y93="-","-",IF('A4-2管路(初期設定)'!Y93="-",A3管路!Y93,A3管路!Y93-'A4-2管路(初期設定)'!Y93)))</f>
        <v>-</v>
      </c>
      <c r="Z93" s="463">
        <f t="shared" ref="Z93:Z103" si="268">IF(SUM(X93:Y93)=0,"-",SUM(X93:Y93))</f>
        <v>595.4</v>
      </c>
      <c r="AA93" s="464" t="str">
        <f>IF(IF(A3管路!AA93="-","-",IF('A4-2管路(初期設定)'!AA93="-",A3管路!AA93,A3管路!AA93-'A4-2管路(初期設定)'!AA93))=0,"-",IF(A3管路!AA93="-","-",IF('A4-2管路(初期設定)'!AA93="-",A3管路!AA93,A3管路!AA93-'A4-2管路(初期設定)'!AA93)))</f>
        <v>-</v>
      </c>
      <c r="AB93" s="462" t="str">
        <f>IF(IF(A3管路!AB93="-","-",IF('A4-2管路(初期設定)'!AB93="-",A3管路!AB93,A3管路!AB93-'A4-2管路(初期設定)'!AB93))=0,"-",IF(A3管路!AB93="-","-",IF('A4-2管路(初期設定)'!AB93="-",A3管路!AB93,A3管路!AB93-'A4-2管路(初期設定)'!AB93)))</f>
        <v>-</v>
      </c>
      <c r="AC93" s="463" t="str">
        <f t="shared" ref="AC93:AC103" si="269">IF(SUM(AA93:AB93)=0,"-",SUM(AA93:AB93))</f>
        <v>-</v>
      </c>
      <c r="AD93" s="464" t="str">
        <f>IF(AND('A4-1管路(初期設定)'!$V$17="○",'A4-4,5管路(初期設定)'!$BX93="-"),"-",IF(A3管路!AD93="-",BX93,IF(BX93="-",A3管路!AD93,A3管路!AD93+BX93)))</f>
        <v>-</v>
      </c>
      <c r="AE93" s="462" t="str">
        <f>IF(IF(A3管路!AE93="-","-",IF('A4-2管路(初期設定)'!AE93="-",A3管路!AE93,A3管路!AE93-'A4-2管路(初期設定)'!AE93))=0,"-",IF(A3管路!AE93="-","-",IF('A4-2管路(初期設定)'!AE93="-",A3管路!AE93,A3管路!AE93-'A4-2管路(初期設定)'!AE93)))</f>
        <v>-</v>
      </c>
      <c r="AF93" s="463" t="str">
        <f t="shared" ref="AF93:AF103" si="270">IF(SUM(AD93:AE93)=0,"-",SUM(AD93:AE93))</f>
        <v>-</v>
      </c>
      <c r="AG93" s="464" t="str">
        <f>IF(IF(A3管路!AG93="-","-",IF('A4-2管路(初期設定)'!AG93="-",A3管路!AG93,A3管路!AG93-'A4-2管路(初期設定)'!AG93))=0,"-",IF(A3管路!AG93="-","-",IF('A4-2管路(初期設定)'!AG93="-",A3管路!AG93,A3管路!AG93-'A4-2管路(初期設定)'!AG93)))</f>
        <v>-</v>
      </c>
      <c r="AH93" s="462" t="str">
        <f>IF(IF(A3管路!AH93="-","-",IF('A4-2管路(初期設定)'!AH93="-",A3管路!AH93,A3管路!AH93-'A4-2管路(初期設定)'!AH93))=0,"-",IF(A3管路!AH93="-","-",IF('A4-2管路(初期設定)'!AH93="-",A3管路!AH93,A3管路!AH93-'A4-2管路(初期設定)'!AH93)))</f>
        <v>-</v>
      </c>
      <c r="AI93" s="463" t="str">
        <f t="shared" ref="AI93:AI103" si="271">IF(SUM(AG93:AH93)=0,"-",SUM(AG93:AH93))</f>
        <v>-</v>
      </c>
      <c r="AJ93" s="464" t="str">
        <f>IF(IF(A3管路!AJ93="-","-",IF('A4-2管路(初期設定)'!AJ93="-",A3管路!AJ93,A3管路!AJ93-'A4-2管路(初期設定)'!AJ93))=0,"-",IF(A3管路!AJ93="-","-",IF('A4-2管路(初期設定)'!AJ93="-",A3管路!AJ93,A3管路!AJ93-'A4-2管路(初期設定)'!AJ93)))</f>
        <v>-</v>
      </c>
      <c r="AK93" s="462" t="str">
        <f>IF(IF(A3管路!AK93="-","-",IF('A4-2管路(初期設定)'!AK93="-",A3管路!AK93,A3管路!AK93-'A4-2管路(初期設定)'!AK93))=0,"-",IF(A3管路!AK93="-","-",IF('A4-2管路(初期設定)'!AK93="-",A3管路!AK93,A3管路!AK93-'A4-2管路(初期設定)'!AK93)))</f>
        <v>-</v>
      </c>
      <c r="AL93" s="463" t="str">
        <f t="shared" ref="AL93:AL103" si="272">IF(SUM(AJ93:AK93)=0,"-",SUM(AJ93:AK93))</f>
        <v>-</v>
      </c>
      <c r="AM93" s="464" t="str">
        <f>IF(IF(A3管路!AM93="-","-",IF('A4-2管路(初期設定)'!AM93="-",A3管路!AM93,A3管路!AM93-'A4-2管路(初期設定)'!AM93))=0,"-",IF(A3管路!AM93="-","-",IF('A4-2管路(初期設定)'!AM93="-",A3管路!AM93,A3管路!AM93-'A4-2管路(初期設定)'!AM93)))</f>
        <v>-</v>
      </c>
      <c r="AN93" s="462" t="str">
        <f>IF(IF(A3管路!AN93="-","-",IF('A4-2管路(初期設定)'!AN93="-",A3管路!AN93,A3管路!AN93-'A4-2管路(初期設定)'!AN93))=0,"-",IF(A3管路!AN93="-","-",IF('A4-2管路(初期設定)'!AN93="-",A3管路!AN93,A3管路!AN93-'A4-2管路(初期設定)'!AN93)))</f>
        <v>-</v>
      </c>
      <c r="AO93" s="463" t="str">
        <f t="shared" ref="AO93:AO103" si="273">IF(SUM(AM93:AN93)=0,"-",SUM(AM93:AN93))</f>
        <v>-</v>
      </c>
      <c r="AP93" s="464" t="str">
        <f>IF(IF(A3管路!AP93="-","-",IF('A4-2管路(初期設定)'!AP93="-",A3管路!AP93,A3管路!AP93-'A4-2管路(初期設定)'!AP93))=0,"-",IF(A3管路!AP93="-","-",IF('A4-2管路(初期設定)'!AP93="-",A3管路!AP93,A3管路!AP93-'A4-2管路(初期設定)'!AP93)))</f>
        <v>-</v>
      </c>
      <c r="AQ93" s="462" t="str">
        <f>IF(IF(A3管路!AQ93="-","-",IF('A4-2管路(初期設定)'!AQ93="-",A3管路!AQ93,A3管路!AQ93-'A4-2管路(初期設定)'!AQ93))=0,"-",IF(A3管路!AQ93="-","-",IF('A4-2管路(初期設定)'!AQ93="-",A3管路!AQ93,A3管路!AQ93-'A4-2管路(初期設定)'!AQ93)))</f>
        <v>-</v>
      </c>
      <c r="AR93" s="382" t="str">
        <f t="shared" ref="AR93:AR103" si="274">IF(SUM(AP93:AQ93)=0,"-",SUM(AP93:AQ93))</f>
        <v>-</v>
      </c>
      <c r="AS93" s="464" t="str">
        <f>IF(IF(A3管路!AS93="-","-",IF('A4-2管路(初期設定)'!AS93="-",A3管路!AS93,A3管路!AS93-'A4-2管路(初期設定)'!AS93))=0,"-",IF(A3管路!AS93="-","-",IF('A4-2管路(初期設定)'!AS93="-",A3管路!AS93,A3管路!AS93-'A4-2管路(初期設定)'!AS93)))</f>
        <v>-</v>
      </c>
      <c r="AT93" s="462" t="str">
        <f>IF(IF(A3管路!AT93="-","-",IF('A4-2管路(初期設定)'!AT93="-",A3管路!AT93,A3管路!AT93-'A4-2管路(初期設定)'!AT93))=0,"-",IF(A3管路!AT93="-","-",IF('A4-2管路(初期設定)'!AT93="-",A3管路!AT93,A3管路!AT93-'A4-2管路(初期設定)'!AT93)))</f>
        <v>-</v>
      </c>
      <c r="AU93" s="382" t="str">
        <f t="shared" ref="AU93:AU103" si="275">IF(SUM(AS93:AT93)=0,"-",SUM(AS93:AT93))</f>
        <v>-</v>
      </c>
      <c r="AV93" s="865">
        <f t="shared" ref="AV93:AV103" si="276">IF(SUM(G93,J93,M93,P93,S93,U93,X93,AA93,AD93,AG93,AJ93,AM93,AP93,AS93)=0,"-",SUM(G93,J93,M93,P93,S93,U93,X93,AA93,AD93,AG93,AJ93,AM93,AP93,AS93))</f>
        <v>661.1</v>
      </c>
      <c r="AW93" s="866"/>
      <c r="AX93" s="867" t="str">
        <f t="shared" ref="AX93:AX103" si="277">IF(SUM(H93,K93,N93,Q93,T93,V93,Y93,AB93,AE93,AH93,AK93,AN93,AQ93,AT93)=0,"-",SUM(H93,K93,N93,Q93,T93,V93,Y93,AB93,AE93,AH93,AK93,AN93,AQ93,AT93))</f>
        <v>-</v>
      </c>
      <c r="AY93" s="866"/>
      <c r="AZ93" s="865">
        <f t="shared" ref="AZ93:AZ103" si="278">SUMIF(G$88,"①",I93)+SUMIF(J$88,"①",L93)+SUMIF(M$88,"①",O93)+SUMIF(P$88,"①",R93)+SUMIF(S$88,"①",S93)+SUMIF(S$88,"①",T93)+SUMIF(U$88,"①",U93)+SUMIF(U$88,"①",V93)+SUMIF(X$88,"①",Z93)+SUMIF(AA$88,"①",AC93)+SUMIF(AD$88,"①",AF93)+SUMIF(AG$88,"①",AI93)+SUMIF(AJ$88,"①",AL93)+SUMIF(AM$88,"①",AO93)+SUMIF(AP$88,"①",AR93)+SUMIF(AS$88,"①",AU93)</f>
        <v>65.7</v>
      </c>
      <c r="BA93" s="866"/>
      <c r="BB93" s="866">
        <f t="shared" ref="BB93:BB103" si="279">SUMIF(G$88,"②",I93)+SUMIF(J$88,"②",L93)+SUMIF(M$88,"②",O93)+SUMIF(P$88,"②",R93)+SUMIF(S$88,"②",S93)+SUMIF(S$88,"②",T93)+SUMIF(U$88,"②",U93)+SUMIF(U$88,"②",V93)+SUMIF(X$88,"②",Z93)+SUMIF(AA$88,"②",AC93)+SUMIF(AD$88,"②",AF93)+SUMIF(AG$88,"②",AI93)+SUMIF(AJ$88,"②",AL93)+SUMIF(AM$88,"②",AO93)+SUMIF(AP$88,"②",AR93)+SUMIF(AS$88,"②",AU93)</f>
        <v>0</v>
      </c>
      <c r="BC93" s="866"/>
      <c r="BD93" s="866">
        <f t="shared" ref="BD93:BD103" si="280">SUMIF(G$88,"③",I93)+SUMIF(J$88,"③",L93)+SUMIF(M$88,"③",O93)+SUMIF(P$88,"③",R93)+SUMIF(S$88,"③",S93)+SUMIF(S$88,"③",T93)+SUMIF(U$88,"③",U93)+SUMIF(U$88,"③",V93)+SUMIF(X$88,"③",Z93)+SUMIF(AA$88,"③",AC93)+SUMIF(AD$88,"③",AF93)+SUMIF(AG$88,"③",AI93)+SUMIF(AJ$88,"③",AL93)+SUMIF(AM$88,"③",AO93)+SUMIF(AP$88,"③",AR93)+SUMIF(AS$88,"③",AU93)</f>
        <v>595.4</v>
      </c>
      <c r="BE93" s="866"/>
      <c r="BF93" s="866">
        <f t="shared" ref="BF93:BF103" si="281">SUMIF(G$88,"④",I93)+SUMIF(J$88,"④",L93)+SUMIF(M$88,"④",O93)+SUMIF(P$88,"④",R93)+SUMIF(S$88,"④",S93)+SUMIF(S$88,"④",T93)+SUMIF(U$88,"④",U93)+SUMIF(U$88,"④",V93)+SUMIF(X$88,"④",Z93)+SUMIF(AA$88,"④",AC93)+SUMIF(AD$88,"④",AF93)+SUMIF(AG$88,"④",AI93)+SUMIF(AJ$88,"④",AL93)+SUMIF(AM$88,"④",AO93)+SUMIF(AP$88,"④",AR93)+SUMIF(AS$88,"④",AU93)</f>
        <v>0</v>
      </c>
      <c r="BG93" s="866"/>
      <c r="BH93" s="866">
        <f t="shared" ref="BH93:BH103" si="282">SUMIF(G$88,"⑤",I93)+SUMIF(J$88,"⑤",L93)+SUMIF(M$88,"⑤",O93)+SUMIF(P$88,"⑤",R93)+SUMIF(S$88,"⑤",S93)+SUMIF(S$88,"⑤",T93)+SUMIF(U$88,"⑤",U93)+SUMIF(U$88,"⑤",V93)+SUMIF(X$88,"⑤",Z93)+SUMIF(AA$88,"⑤",AC93)+SUMIF(AD$88,"⑤",AF93)+SUMIF(AG$88,"⑤",AI93)+SUMIF(AJ$88,"⑤",AL93)+SUMIF(AM$88,"⑤",AO93)+SUMIF(AP$88,"⑤",AR93)+SUMIF(AS$88,"⑤",AU93)</f>
        <v>0</v>
      </c>
      <c r="BI93" s="868"/>
      <c r="BJ93" s="851">
        <f t="shared" ref="BJ93:BJ103" si="283">SUM(AZ93:BC93)</f>
        <v>65.7</v>
      </c>
      <c r="BK93" s="852"/>
      <c r="BL93" s="852">
        <f t="shared" ref="BL93:BL103" si="284">SUM(BD93:BI93)</f>
        <v>595.4</v>
      </c>
      <c r="BM93" s="1013"/>
      <c r="BN93" s="866">
        <f t="shared" ref="BN93:BN104" si="285">IF(SUM(AV93:AY93)=0,"-",IF(AND(SUM(AV93:AY93)=SUM(AZ93:BI93),SUM(AZ93:BI93)=SUM(BJ93:BM93)),SUM(AV93:AY93),"エラー"))</f>
        <v>661.1</v>
      </c>
      <c r="BO93" s="869"/>
      <c r="BQ93" s="318" t="str">
        <f>IF('A4-2管路(初期設定)'!AW93="","-",'A4-2管路(初期設定)'!AW93)</f>
        <v>ダクタイル鋳鉄管(NS形継手等)</v>
      </c>
      <c r="BR93" s="317">
        <f>IF(BQ93=BR$4,IF('A4-2管路(初期設定)'!AV93="-","-",IF('A4-2管路(初期設定)'!I93="-",'A4-2管路(初期設定)'!AV93,'A4-2管路(初期設定)'!AV93-'A4-2管路(初期設定)'!I93)),"-")</f>
        <v>65.7</v>
      </c>
      <c r="BS93" s="317" t="str">
        <f>IF(BQ93=BS$4,IF('A4-2管路(初期設定)'!AV93="-","-",IF('A4-2管路(初期設定)'!L93="-",'A4-2管路(初期設定)'!AV93,'A4-2管路(初期設定)'!AV93-'A4-2管路(初期設定)'!L93)),"-")</f>
        <v>-</v>
      </c>
      <c r="BT93" s="317" t="str">
        <f>IF(BQ93=BT$4,IF('A4-2管路(初期設定)'!AV93="-","-",IF('A4-2管路(初期設定)'!O93="-",'A4-2管路(初期設定)'!AV93,'A4-2管路(初期設定)'!AV93-'A4-2管路(初期設定)'!O93)),"-")</f>
        <v>-</v>
      </c>
      <c r="BU93" s="317" t="str">
        <f>IF($BQ93=BU$4,IF('A4-2管路(初期設定)'!$AV93="-","-",IF('A4-2管路(初期設定)'!R93="-",'A4-2管路(初期設定)'!$AV93,'A4-2管路(初期設定)'!$AV93-'A4-2管路(初期設定)'!R93)),"-")</f>
        <v>-</v>
      </c>
      <c r="BV93" s="317" t="str">
        <f>IF($BQ93=BV$4,IF('A4-2管路(初期設定)'!$AV93="-","-",IF('A4-2管路(初期設定)'!W93="-",'A4-2管路(初期設定)'!$AV93,'A4-2管路(初期設定)'!$AV93-SUM('A4-2管路(初期設定)'!S93,'A4-2管路(初期設定)'!T93))),"-")</f>
        <v>-</v>
      </c>
      <c r="BW93" s="317" t="str">
        <f>IF($BQ93=BV$4,IF('A4-2管路(初期設定)'!$AV93="-","-",IF('A4-2管路(初期設定)'!W93="-",'A4-2管路(初期設定)'!$AV93,'A4-2管路(初期設定)'!$AV93-SUM('A4-2管路(初期設定)'!U93,'A4-2管路(初期設定)'!V93))),"-")</f>
        <v>-</v>
      </c>
      <c r="BX93" s="317" t="str">
        <f>IF($BQ93=BX$4,IF('A4-2管路(初期設定)'!$AV93="-","-",IF('A4-2管路(初期設定)'!AF93="-",'A4-2管路(初期設定)'!$AV93,'A4-2管路(初期設定)'!$AV93-'A4-2管路(初期設定)'!AF93)),"-")</f>
        <v>-</v>
      </c>
    </row>
    <row r="94" spans="2:76" ht="13.5" customHeight="1">
      <c r="B94" s="932"/>
      <c r="C94" s="911"/>
      <c r="D94" s="912"/>
      <c r="E94" s="913"/>
      <c r="F94" s="80">
        <v>500</v>
      </c>
      <c r="G94" s="430">
        <f>IF(AND('A4-1管路(初期設定)'!$F$17="○",'A4-4,5管路(初期設定)'!$BR94="-"),"-",IF(A3管路!G94="-",BR94,IF(BR94="-",A3管路!G94,A3管路!G94+BR94)))</f>
        <v>494.5</v>
      </c>
      <c r="H94" s="427" t="str">
        <f>IF(IF(A3管路!H94="-","-",IF('A4-2管路(初期設定)'!H94="-",A3管路!H94,A3管路!H94-'A4-2管路(初期設定)'!H94))=0,"-",IF(A3管路!H94="-","-",IF('A4-2管路(初期設定)'!H94="-",A3管路!H94,A3管路!H94-'A4-2管路(初期設定)'!H94)))</f>
        <v>-</v>
      </c>
      <c r="I94" s="428">
        <f t="shared" si="263"/>
        <v>494.5</v>
      </c>
      <c r="J94" s="430">
        <f>IF(AND('A4-1管路(初期設定)'!$H$17="○",'A4-4,5管路(初期設定)'!$BS94="-"),"-",IF(A3管路!J94="-",BS94,IF(BS94="-",A3管路!J94,A3管路!J94+BS94)))</f>
        <v>69.8</v>
      </c>
      <c r="K94" s="427" t="str">
        <f>IF(IF(A3管路!K94="-","-",IF('A4-2管路(初期設定)'!K94="-",A3管路!K94,A3管路!K94-'A4-2管路(初期設定)'!K94))=0,"-",IF(A3管路!K94="-","-",IF('A4-2管路(初期設定)'!K94="-",A3管路!K94,A3管路!K94-'A4-2管路(初期設定)'!K94)))</f>
        <v>-</v>
      </c>
      <c r="L94" s="428">
        <f t="shared" si="264"/>
        <v>69.8</v>
      </c>
      <c r="M94" s="430" t="str">
        <f>IF(AND('A4-1管路(初期設定)'!$J$17="○",'A4-4,5管路(初期設定)'!$BT94="-"),"-",IF(A3管路!M94="-",BT94,IF(BT94="-",A3管路!M94,A3管路!M94+BT94)))</f>
        <v>-</v>
      </c>
      <c r="N94" s="427" t="str">
        <f>IF(IF(A3管路!N94="-","-",IF('A4-2管路(初期設定)'!N94="-",A3管路!N94,A3管路!N94-'A4-2管路(初期設定)'!N94))=0,"-",IF(A3管路!N94="-","-",IF('A4-2管路(初期設定)'!N94="-",A3管路!N94,A3管路!N94-'A4-2管路(初期設定)'!N94)))</f>
        <v>-</v>
      </c>
      <c r="O94" s="428" t="str">
        <f t="shared" si="265"/>
        <v>-</v>
      </c>
      <c r="P94" s="430" t="str">
        <f>IF(AND('A4-1管路(初期設定)'!$L$17="○",'A4-4,5管路(初期設定)'!$BU94="-"),"-",IF(A3管路!P94="-",BU94,IF(BU94="-",A3管路!P94,A3管路!P94+BU94)))</f>
        <v>-</v>
      </c>
      <c r="Q94" s="427" t="str">
        <f>IF(IF(A3管路!Q94="-","-",IF('A4-2管路(初期設定)'!Q94="-",A3管路!Q94,A3管路!Q94-'A4-2管路(初期設定)'!Q94))=0,"-",IF(A3管路!Q94="-","-",IF('A4-2管路(初期設定)'!Q94="-",A3管路!Q94,A3管路!Q94-'A4-2管路(初期設定)'!Q94)))</f>
        <v>-</v>
      </c>
      <c r="R94" s="428" t="str">
        <f t="shared" si="266"/>
        <v>-</v>
      </c>
      <c r="S94" s="430" t="str">
        <f>IF(AND('A4-1管路(初期設定)'!$N$17="○",'A4-4,5管路(初期設定)'!$BV94="-"),"-",IF(A3管路!S94="-",BV94,IF(BV94="-",A3管路!S94,A3管路!S94+BV94+BW94)))</f>
        <v>-</v>
      </c>
      <c r="T94" s="429" t="str">
        <f>IF(IF(A3管路!T94="-","-",IF('A4-2管路(初期設定)'!T94="-",A3管路!T94,A3管路!T94-'A4-2管路(初期設定)'!T94))=0,"-",IF(A3管路!T94="-","-",IF('A4-2管路(初期設定)'!T94="-",A3管路!T94,A3管路!T94-'A4-2管路(初期設定)'!T94)))</f>
        <v>-</v>
      </c>
      <c r="U94" s="429" t="str">
        <f>IF(AND('A4-1管路(初期設定)'!$P$17="○",'A4-4,5管路(初期設定)'!$BW94="-"),"-",IF(A3管路!U94="-",BW94,IF(BW94="-",A3管路!U94,A3管路!U94)))</f>
        <v>-</v>
      </c>
      <c r="V94" s="427" t="str">
        <f>IF(IF(A3管路!V94="-","-",IF('A4-2管路(初期設定)'!V94="-",A3管路!V94,A3管路!V94-'A4-2管路(初期設定)'!V94))=0,"-",IF(A3管路!V94="-","-",IF('A4-2管路(初期設定)'!V94="-",A3管路!V94,A3管路!V94-'A4-2管路(初期設定)'!V94)))</f>
        <v>-</v>
      </c>
      <c r="W94" s="428" t="str">
        <f t="shared" si="267"/>
        <v>-</v>
      </c>
      <c r="X94" s="430">
        <f>IF(IF(A3管路!X94="-","-",IF('A4-2管路(初期設定)'!X94="-",A3管路!X94,A3管路!X94-'A4-2管路(初期設定)'!X94))=0,"-",IF(A3管路!X94="-","-",IF('A4-2管路(初期設定)'!X94="-",A3管路!X94,A3管路!X94-'A4-2管路(初期設定)'!X94)))</f>
        <v>577.9</v>
      </c>
      <c r="Y94" s="427" t="str">
        <f>IF(IF(A3管路!Y94="-","-",IF('A4-2管路(初期設定)'!Y94="-",A3管路!Y94,A3管路!Y94-'A4-2管路(初期設定)'!Y94))=0,"-",IF(A3管路!Y94="-","-",IF('A4-2管路(初期設定)'!Y94="-",A3管路!Y94,A3管路!Y94-'A4-2管路(初期設定)'!Y94)))</f>
        <v>-</v>
      </c>
      <c r="Z94" s="428">
        <f t="shared" si="268"/>
        <v>577.9</v>
      </c>
      <c r="AA94" s="430" t="str">
        <f>IF(IF(A3管路!AA94="-","-",IF('A4-2管路(初期設定)'!AA94="-",A3管路!AA94,A3管路!AA94-'A4-2管路(初期設定)'!AA94))=0,"-",IF(A3管路!AA94="-","-",IF('A4-2管路(初期設定)'!AA94="-",A3管路!AA94,A3管路!AA94-'A4-2管路(初期設定)'!AA94)))</f>
        <v>-</v>
      </c>
      <c r="AB94" s="427" t="str">
        <f>IF(IF(A3管路!AB94="-","-",IF('A4-2管路(初期設定)'!AB94="-",A3管路!AB94,A3管路!AB94-'A4-2管路(初期設定)'!AB94))=0,"-",IF(A3管路!AB94="-","-",IF('A4-2管路(初期設定)'!AB94="-",A3管路!AB94,A3管路!AB94-'A4-2管路(初期設定)'!AB94)))</f>
        <v>-</v>
      </c>
      <c r="AC94" s="428" t="str">
        <f t="shared" si="269"/>
        <v>-</v>
      </c>
      <c r="AD94" s="430" t="str">
        <f>IF(AND('A4-1管路(初期設定)'!$V$17="○",'A4-4,5管路(初期設定)'!$BX94="-"),"-",IF(A3管路!AD94="-",BX94,IF(BX94="-",A3管路!AD94,A3管路!AD94+BX94)))</f>
        <v>-</v>
      </c>
      <c r="AE94" s="427" t="str">
        <f>IF(IF(A3管路!AE94="-","-",IF('A4-2管路(初期設定)'!AE94="-",A3管路!AE94,A3管路!AE94-'A4-2管路(初期設定)'!AE94))=0,"-",IF(A3管路!AE94="-","-",IF('A4-2管路(初期設定)'!AE94="-",A3管路!AE94,A3管路!AE94-'A4-2管路(初期設定)'!AE94)))</f>
        <v>-</v>
      </c>
      <c r="AF94" s="428" t="str">
        <f t="shared" si="270"/>
        <v>-</v>
      </c>
      <c r="AG94" s="430" t="str">
        <f>IF(IF(A3管路!AG94="-","-",IF('A4-2管路(初期設定)'!AG94="-",A3管路!AG94,A3管路!AG94-'A4-2管路(初期設定)'!AG94))=0,"-",IF(A3管路!AG94="-","-",IF('A4-2管路(初期設定)'!AG94="-",A3管路!AG94,A3管路!AG94-'A4-2管路(初期設定)'!AG94)))</f>
        <v>-</v>
      </c>
      <c r="AH94" s="427" t="str">
        <f>IF(IF(A3管路!AH94="-","-",IF('A4-2管路(初期設定)'!AH94="-",A3管路!AH94,A3管路!AH94-'A4-2管路(初期設定)'!AH94))=0,"-",IF(A3管路!AH94="-","-",IF('A4-2管路(初期設定)'!AH94="-",A3管路!AH94,A3管路!AH94-'A4-2管路(初期設定)'!AH94)))</f>
        <v>-</v>
      </c>
      <c r="AI94" s="428" t="str">
        <f t="shared" si="271"/>
        <v>-</v>
      </c>
      <c r="AJ94" s="430" t="str">
        <f>IF(IF(A3管路!AJ94="-","-",IF('A4-2管路(初期設定)'!AJ94="-",A3管路!AJ94,A3管路!AJ94-'A4-2管路(初期設定)'!AJ94))=0,"-",IF(A3管路!AJ94="-","-",IF('A4-2管路(初期設定)'!AJ94="-",A3管路!AJ94,A3管路!AJ94-'A4-2管路(初期設定)'!AJ94)))</f>
        <v>-</v>
      </c>
      <c r="AK94" s="427" t="str">
        <f>IF(IF(A3管路!AK94="-","-",IF('A4-2管路(初期設定)'!AK94="-",A3管路!AK94,A3管路!AK94-'A4-2管路(初期設定)'!AK94))=0,"-",IF(A3管路!AK94="-","-",IF('A4-2管路(初期設定)'!AK94="-",A3管路!AK94,A3管路!AK94-'A4-2管路(初期設定)'!AK94)))</f>
        <v>-</v>
      </c>
      <c r="AL94" s="428" t="str">
        <f t="shared" si="272"/>
        <v>-</v>
      </c>
      <c r="AM94" s="430" t="str">
        <f>IF(IF(A3管路!AM94="-","-",IF('A4-2管路(初期設定)'!AM94="-",A3管路!AM94,A3管路!AM94-'A4-2管路(初期設定)'!AM94))=0,"-",IF(A3管路!AM94="-","-",IF('A4-2管路(初期設定)'!AM94="-",A3管路!AM94,A3管路!AM94-'A4-2管路(初期設定)'!AM94)))</f>
        <v>-</v>
      </c>
      <c r="AN94" s="427" t="str">
        <f>IF(IF(A3管路!AN94="-","-",IF('A4-2管路(初期設定)'!AN94="-",A3管路!AN94,A3管路!AN94-'A4-2管路(初期設定)'!AN94))=0,"-",IF(A3管路!AN94="-","-",IF('A4-2管路(初期設定)'!AN94="-",A3管路!AN94,A3管路!AN94-'A4-2管路(初期設定)'!AN94)))</f>
        <v>-</v>
      </c>
      <c r="AO94" s="428" t="str">
        <f t="shared" si="273"/>
        <v>-</v>
      </c>
      <c r="AP94" s="430" t="str">
        <f>IF(IF(A3管路!AP94="-","-",IF('A4-2管路(初期設定)'!AP94="-",A3管路!AP94,A3管路!AP94-'A4-2管路(初期設定)'!AP94))=0,"-",IF(A3管路!AP94="-","-",IF('A4-2管路(初期設定)'!AP94="-",A3管路!AP94,A3管路!AP94-'A4-2管路(初期設定)'!AP94)))</f>
        <v>-</v>
      </c>
      <c r="AQ94" s="427" t="str">
        <f>IF(IF(A3管路!AQ94="-","-",IF('A4-2管路(初期設定)'!AQ94="-",A3管路!AQ94,A3管路!AQ94-'A4-2管路(初期設定)'!AQ94))=0,"-",IF(A3管路!AQ94="-","-",IF('A4-2管路(初期設定)'!AQ94="-",A3管路!AQ94,A3管路!AQ94-'A4-2管路(初期設定)'!AQ94)))</f>
        <v>-</v>
      </c>
      <c r="AR94" s="436" t="str">
        <f t="shared" si="274"/>
        <v>-</v>
      </c>
      <c r="AS94" s="430" t="str">
        <f>IF(IF(A3管路!AS94="-","-",IF('A4-2管路(初期設定)'!AS94="-",A3管路!AS94,A3管路!AS94-'A4-2管路(初期設定)'!AS94))=0,"-",IF(A3管路!AS94="-","-",IF('A4-2管路(初期設定)'!AS94="-",A3管路!AS94,A3管路!AS94-'A4-2管路(初期設定)'!AS94)))</f>
        <v>-</v>
      </c>
      <c r="AT94" s="427" t="str">
        <f>IF(IF(A3管路!AT94="-","-",IF('A4-2管路(初期設定)'!AT94="-",A3管路!AT94,A3管路!AT94-'A4-2管路(初期設定)'!AT94))=0,"-",IF(A3管路!AT94="-","-",IF('A4-2管路(初期設定)'!AT94="-",A3管路!AT94,A3管路!AT94-'A4-2管路(初期設定)'!AT94)))</f>
        <v>-</v>
      </c>
      <c r="AU94" s="436" t="str">
        <f t="shared" si="275"/>
        <v>-</v>
      </c>
      <c r="AV94" s="832">
        <f t="shared" si="276"/>
        <v>1142.1999999999998</v>
      </c>
      <c r="AW94" s="830"/>
      <c r="AX94" s="853" t="str">
        <f t="shared" si="277"/>
        <v>-</v>
      </c>
      <c r="AY94" s="830"/>
      <c r="AZ94" s="832">
        <f t="shared" si="278"/>
        <v>564.29999999999995</v>
      </c>
      <c r="BA94" s="830"/>
      <c r="BB94" s="830">
        <f t="shared" si="279"/>
        <v>0</v>
      </c>
      <c r="BC94" s="830"/>
      <c r="BD94" s="830">
        <f t="shared" si="280"/>
        <v>577.9</v>
      </c>
      <c r="BE94" s="830"/>
      <c r="BF94" s="830">
        <f t="shared" si="281"/>
        <v>0</v>
      </c>
      <c r="BG94" s="830"/>
      <c r="BH94" s="830">
        <f t="shared" si="282"/>
        <v>0</v>
      </c>
      <c r="BI94" s="831"/>
      <c r="BJ94" s="832">
        <f t="shared" si="283"/>
        <v>564.29999999999995</v>
      </c>
      <c r="BK94" s="830"/>
      <c r="BL94" s="830">
        <f t="shared" si="284"/>
        <v>577.9</v>
      </c>
      <c r="BM94" s="833"/>
      <c r="BN94" s="830">
        <f t="shared" si="285"/>
        <v>1142.1999999999998</v>
      </c>
      <c r="BO94" s="833"/>
      <c r="BQ94" s="318" t="str">
        <f>IF('A4-2管路(初期設定)'!AW94="","-",'A4-2管路(初期設定)'!AW94)</f>
        <v>ダクタイル鋳鉄管(NS形継手等)</v>
      </c>
      <c r="BR94" s="317">
        <f>IF(BQ94=BR$4,IF('A4-2管路(初期設定)'!AV94="-","-",IF('A4-2管路(初期設定)'!I94="-",'A4-2管路(初期設定)'!AV94,'A4-2管路(初期設定)'!AV94-'A4-2管路(初期設定)'!I94)),"-")</f>
        <v>84.5</v>
      </c>
      <c r="BS94" s="317" t="str">
        <f>IF(BQ94=BS$4,IF('A4-2管路(初期設定)'!AV94="-","-",IF('A4-2管路(初期設定)'!L94="-",'A4-2管路(初期設定)'!AV94,'A4-2管路(初期設定)'!AV94-'A4-2管路(初期設定)'!L94)),"-")</f>
        <v>-</v>
      </c>
      <c r="BT94" s="317" t="str">
        <f>IF(BQ94=BT$4,IF('A4-2管路(初期設定)'!AV94="-","-",IF('A4-2管路(初期設定)'!O94="-",'A4-2管路(初期設定)'!AV94,'A4-2管路(初期設定)'!AV94-'A4-2管路(初期設定)'!O94)),"-")</f>
        <v>-</v>
      </c>
      <c r="BU94" s="317" t="str">
        <f>IF($BQ94=BU$4,IF('A4-2管路(初期設定)'!$AV94="-","-",IF('A4-2管路(初期設定)'!R94="-",'A4-2管路(初期設定)'!$AV94,'A4-2管路(初期設定)'!$AV94-'A4-2管路(初期設定)'!R94)),"-")</f>
        <v>-</v>
      </c>
      <c r="BV94" s="317" t="str">
        <f>IF($BQ94=BV$4,IF('A4-2管路(初期設定)'!$AV94="-","-",IF('A4-2管路(初期設定)'!W94="-",'A4-2管路(初期設定)'!$AV94,'A4-2管路(初期設定)'!$AV94-SUM('A4-2管路(初期設定)'!S94,'A4-2管路(初期設定)'!T94))),"-")</f>
        <v>-</v>
      </c>
      <c r="BW94" s="317" t="str">
        <f>IF($BQ94=BV$4,IF('A4-2管路(初期設定)'!$AV94="-","-",IF('A4-2管路(初期設定)'!W94="-",'A4-2管路(初期設定)'!$AV94,'A4-2管路(初期設定)'!$AV94-SUM('A4-2管路(初期設定)'!U94,'A4-2管路(初期設定)'!V94))),"-")</f>
        <v>-</v>
      </c>
      <c r="BX94" s="317" t="str">
        <f>IF($BQ94=BX$4,IF('A4-2管路(初期設定)'!$AV94="-","-",IF('A4-2管路(初期設定)'!AF94="-",'A4-2管路(初期設定)'!$AV94,'A4-2管路(初期設定)'!$AV94-'A4-2管路(初期設定)'!AF94)),"-")</f>
        <v>-</v>
      </c>
    </row>
    <row r="95" spans="2:76" ht="13.5" customHeight="1">
      <c r="B95" s="932"/>
      <c r="C95" s="911"/>
      <c r="D95" s="912"/>
      <c r="E95" s="913"/>
      <c r="F95" s="80">
        <v>450</v>
      </c>
      <c r="G95" s="430">
        <f>IF(AND('A4-1管路(初期設定)'!$F$17="○",'A4-4,5管路(初期設定)'!$BR95="-"),"-",IF(A3管路!G95="-",BR95,IF(BR95="-",A3管路!G95,A3管路!G95+BR95)))</f>
        <v>324.89999999999998</v>
      </c>
      <c r="H95" s="427" t="str">
        <f>IF(IF(A3管路!H95="-","-",IF('A4-2管路(初期設定)'!H95="-",A3管路!H95,A3管路!H95-'A4-2管路(初期設定)'!H95))=0,"-",IF(A3管路!H95="-","-",IF('A4-2管路(初期設定)'!H95="-",A3管路!H95,A3管路!H95-'A4-2管路(初期設定)'!H95)))</f>
        <v>-</v>
      </c>
      <c r="I95" s="428">
        <f t="shared" si="263"/>
        <v>324.89999999999998</v>
      </c>
      <c r="J95" s="430" t="str">
        <f>IF(AND('A4-1管路(初期設定)'!$H$17="○",'A4-4,5管路(初期設定)'!$BS95="-"),"-",IF(A3管路!J95="-",BS95,IF(BS95="-",A3管路!J95,A3管路!J95+BS95)))</f>
        <v>-</v>
      </c>
      <c r="K95" s="427" t="str">
        <f>IF(IF(A3管路!K95="-","-",IF('A4-2管路(初期設定)'!K95="-",A3管路!K95,A3管路!K95-'A4-2管路(初期設定)'!K95))=0,"-",IF(A3管路!K95="-","-",IF('A4-2管路(初期設定)'!K95="-",A3管路!K95,A3管路!K95-'A4-2管路(初期設定)'!K95)))</f>
        <v>-</v>
      </c>
      <c r="L95" s="428" t="str">
        <f t="shared" si="264"/>
        <v>-</v>
      </c>
      <c r="M95" s="430" t="str">
        <f>IF(AND('A4-1管路(初期設定)'!$J$17="○",'A4-4,5管路(初期設定)'!$BT95="-"),"-",IF(A3管路!M95="-",BT95,IF(BT95="-",A3管路!M95,A3管路!M95+BT95)))</f>
        <v>-</v>
      </c>
      <c r="N95" s="427" t="str">
        <f>IF(IF(A3管路!N95="-","-",IF('A4-2管路(初期設定)'!N95="-",A3管路!N95,A3管路!N95-'A4-2管路(初期設定)'!N95))=0,"-",IF(A3管路!N95="-","-",IF('A4-2管路(初期設定)'!N95="-",A3管路!N95,A3管路!N95-'A4-2管路(初期設定)'!N95)))</f>
        <v>-</v>
      </c>
      <c r="O95" s="428" t="str">
        <f t="shared" si="265"/>
        <v>-</v>
      </c>
      <c r="P95" s="430" t="str">
        <f>IF(AND('A4-1管路(初期設定)'!$L$17="○",'A4-4,5管路(初期設定)'!$BU95="-"),"-",IF(A3管路!P95="-",BU95,IF(BU95="-",A3管路!P95,A3管路!P95+BU95)))</f>
        <v>-</v>
      </c>
      <c r="Q95" s="427" t="str">
        <f>IF(IF(A3管路!Q95="-","-",IF('A4-2管路(初期設定)'!Q95="-",A3管路!Q95,A3管路!Q95-'A4-2管路(初期設定)'!Q95))=0,"-",IF(A3管路!Q95="-","-",IF('A4-2管路(初期設定)'!Q95="-",A3管路!Q95,A3管路!Q95-'A4-2管路(初期設定)'!Q95)))</f>
        <v>-</v>
      </c>
      <c r="R95" s="428" t="str">
        <f t="shared" si="266"/>
        <v>-</v>
      </c>
      <c r="S95" s="430" t="str">
        <f>IF(AND('A4-1管路(初期設定)'!$N$17="○",'A4-4,5管路(初期設定)'!$BV95="-"),"-",IF(A3管路!S95="-",BV95,IF(BV95="-",A3管路!S95,A3管路!S95+BV95+BW95)))</f>
        <v>-</v>
      </c>
      <c r="T95" s="429" t="str">
        <f>IF(IF(A3管路!T95="-","-",IF('A4-2管路(初期設定)'!T95="-",A3管路!T95,A3管路!T95-'A4-2管路(初期設定)'!T95))=0,"-",IF(A3管路!T95="-","-",IF('A4-2管路(初期設定)'!T95="-",A3管路!T95,A3管路!T95-'A4-2管路(初期設定)'!T95)))</f>
        <v>-</v>
      </c>
      <c r="U95" s="429" t="str">
        <f>IF(AND('A4-1管路(初期設定)'!$P$17="○",'A4-4,5管路(初期設定)'!$BW95="-"),"-",IF(A3管路!U95="-",BW95,IF(BW95="-",A3管路!U95,A3管路!U95)))</f>
        <v>-</v>
      </c>
      <c r="V95" s="427" t="str">
        <f>IF(IF(A3管路!V95="-","-",IF('A4-2管路(初期設定)'!V95="-",A3管路!V95,A3管路!V95-'A4-2管路(初期設定)'!V95))=0,"-",IF(A3管路!V95="-","-",IF('A4-2管路(初期設定)'!V95="-",A3管路!V95,A3管路!V95-'A4-2管路(初期設定)'!V95)))</f>
        <v>-</v>
      </c>
      <c r="W95" s="428" t="str">
        <f t="shared" si="267"/>
        <v>-</v>
      </c>
      <c r="X95" s="430">
        <f>IF(IF(A3管路!X95="-","-",IF('A4-2管路(初期設定)'!X95="-",A3管路!X95,A3管路!X95-'A4-2管路(初期設定)'!X95))=0,"-",IF(A3管路!X95="-","-",IF('A4-2管路(初期設定)'!X95="-",A3管路!X95,A3管路!X95-'A4-2管路(初期設定)'!X95)))</f>
        <v>2928.1</v>
      </c>
      <c r="Y95" s="427" t="str">
        <f>IF(IF(A3管路!Y95="-","-",IF('A4-2管路(初期設定)'!Y95="-",A3管路!Y95,A3管路!Y95-'A4-2管路(初期設定)'!Y95))=0,"-",IF(A3管路!Y95="-","-",IF('A4-2管路(初期設定)'!Y95="-",A3管路!Y95,A3管路!Y95-'A4-2管路(初期設定)'!Y95)))</f>
        <v>-</v>
      </c>
      <c r="Z95" s="428">
        <f t="shared" si="268"/>
        <v>2928.1</v>
      </c>
      <c r="AA95" s="430" t="str">
        <f>IF(IF(A3管路!AA95="-","-",IF('A4-2管路(初期設定)'!AA95="-",A3管路!AA95,A3管路!AA95-'A4-2管路(初期設定)'!AA95))=0,"-",IF(A3管路!AA95="-","-",IF('A4-2管路(初期設定)'!AA95="-",A3管路!AA95,A3管路!AA95-'A4-2管路(初期設定)'!AA95)))</f>
        <v>-</v>
      </c>
      <c r="AB95" s="427" t="str">
        <f>IF(IF(A3管路!AB95="-","-",IF('A4-2管路(初期設定)'!AB95="-",A3管路!AB95,A3管路!AB95-'A4-2管路(初期設定)'!AB95))=0,"-",IF(A3管路!AB95="-","-",IF('A4-2管路(初期設定)'!AB95="-",A3管路!AB95,A3管路!AB95-'A4-2管路(初期設定)'!AB95)))</f>
        <v>-</v>
      </c>
      <c r="AC95" s="428" t="str">
        <f t="shared" si="269"/>
        <v>-</v>
      </c>
      <c r="AD95" s="430" t="str">
        <f>IF(AND('A4-1管路(初期設定)'!$V$17="○",'A4-4,5管路(初期設定)'!$BX95="-"),"-",IF(A3管路!AD95="-",BX95,IF(BX95="-",A3管路!AD95,A3管路!AD95+BX95)))</f>
        <v>-</v>
      </c>
      <c r="AE95" s="427" t="str">
        <f>IF(IF(A3管路!AE95="-","-",IF('A4-2管路(初期設定)'!AE95="-",A3管路!AE95,A3管路!AE95-'A4-2管路(初期設定)'!AE95))=0,"-",IF(A3管路!AE95="-","-",IF('A4-2管路(初期設定)'!AE95="-",A3管路!AE95,A3管路!AE95-'A4-2管路(初期設定)'!AE95)))</f>
        <v>-</v>
      </c>
      <c r="AF95" s="428" t="str">
        <f t="shared" si="270"/>
        <v>-</v>
      </c>
      <c r="AG95" s="430" t="str">
        <f>IF(IF(A3管路!AG95="-","-",IF('A4-2管路(初期設定)'!AG95="-",A3管路!AG95,A3管路!AG95-'A4-2管路(初期設定)'!AG95))=0,"-",IF(A3管路!AG95="-","-",IF('A4-2管路(初期設定)'!AG95="-",A3管路!AG95,A3管路!AG95-'A4-2管路(初期設定)'!AG95)))</f>
        <v>-</v>
      </c>
      <c r="AH95" s="427" t="str">
        <f>IF(IF(A3管路!AH95="-","-",IF('A4-2管路(初期設定)'!AH95="-",A3管路!AH95,A3管路!AH95-'A4-2管路(初期設定)'!AH95))=0,"-",IF(A3管路!AH95="-","-",IF('A4-2管路(初期設定)'!AH95="-",A3管路!AH95,A3管路!AH95-'A4-2管路(初期設定)'!AH95)))</f>
        <v>-</v>
      </c>
      <c r="AI95" s="428" t="str">
        <f t="shared" si="271"/>
        <v>-</v>
      </c>
      <c r="AJ95" s="430" t="str">
        <f>IF(IF(A3管路!AJ95="-","-",IF('A4-2管路(初期設定)'!AJ95="-",A3管路!AJ95,A3管路!AJ95-'A4-2管路(初期設定)'!AJ95))=0,"-",IF(A3管路!AJ95="-","-",IF('A4-2管路(初期設定)'!AJ95="-",A3管路!AJ95,A3管路!AJ95-'A4-2管路(初期設定)'!AJ95)))</f>
        <v>-</v>
      </c>
      <c r="AK95" s="427" t="str">
        <f>IF(IF(A3管路!AK95="-","-",IF('A4-2管路(初期設定)'!AK95="-",A3管路!AK95,A3管路!AK95-'A4-2管路(初期設定)'!AK95))=0,"-",IF(A3管路!AK95="-","-",IF('A4-2管路(初期設定)'!AK95="-",A3管路!AK95,A3管路!AK95-'A4-2管路(初期設定)'!AK95)))</f>
        <v>-</v>
      </c>
      <c r="AL95" s="428" t="str">
        <f t="shared" si="272"/>
        <v>-</v>
      </c>
      <c r="AM95" s="430" t="str">
        <f>IF(IF(A3管路!AM95="-","-",IF('A4-2管路(初期設定)'!AM95="-",A3管路!AM95,A3管路!AM95-'A4-2管路(初期設定)'!AM95))=0,"-",IF(A3管路!AM95="-","-",IF('A4-2管路(初期設定)'!AM95="-",A3管路!AM95,A3管路!AM95-'A4-2管路(初期設定)'!AM95)))</f>
        <v>-</v>
      </c>
      <c r="AN95" s="427" t="str">
        <f>IF(IF(A3管路!AN95="-","-",IF('A4-2管路(初期設定)'!AN95="-",A3管路!AN95,A3管路!AN95-'A4-2管路(初期設定)'!AN95))=0,"-",IF(A3管路!AN95="-","-",IF('A4-2管路(初期設定)'!AN95="-",A3管路!AN95,A3管路!AN95-'A4-2管路(初期設定)'!AN95)))</f>
        <v>-</v>
      </c>
      <c r="AO95" s="428" t="str">
        <f t="shared" si="273"/>
        <v>-</v>
      </c>
      <c r="AP95" s="430" t="str">
        <f>IF(IF(A3管路!AP95="-","-",IF('A4-2管路(初期設定)'!AP95="-",A3管路!AP95,A3管路!AP95-'A4-2管路(初期設定)'!AP95))=0,"-",IF(A3管路!AP95="-","-",IF('A4-2管路(初期設定)'!AP95="-",A3管路!AP95,A3管路!AP95-'A4-2管路(初期設定)'!AP95)))</f>
        <v>-</v>
      </c>
      <c r="AQ95" s="427" t="str">
        <f>IF(IF(A3管路!AQ95="-","-",IF('A4-2管路(初期設定)'!AQ95="-",A3管路!AQ95,A3管路!AQ95-'A4-2管路(初期設定)'!AQ95))=0,"-",IF(A3管路!AQ95="-","-",IF('A4-2管路(初期設定)'!AQ95="-",A3管路!AQ95,A3管路!AQ95-'A4-2管路(初期設定)'!AQ95)))</f>
        <v>-</v>
      </c>
      <c r="AR95" s="436" t="str">
        <f t="shared" si="274"/>
        <v>-</v>
      </c>
      <c r="AS95" s="430" t="str">
        <f>IF(IF(A3管路!AS95="-","-",IF('A4-2管路(初期設定)'!AS95="-",A3管路!AS95,A3管路!AS95-'A4-2管路(初期設定)'!AS95))=0,"-",IF(A3管路!AS95="-","-",IF('A4-2管路(初期設定)'!AS95="-",A3管路!AS95,A3管路!AS95-'A4-2管路(初期設定)'!AS95)))</f>
        <v>-</v>
      </c>
      <c r="AT95" s="427" t="str">
        <f>IF(IF(A3管路!AT95="-","-",IF('A4-2管路(初期設定)'!AT95="-",A3管路!AT95,A3管路!AT95-'A4-2管路(初期設定)'!AT95))=0,"-",IF(A3管路!AT95="-","-",IF('A4-2管路(初期設定)'!AT95="-",A3管路!AT95,A3管路!AT95-'A4-2管路(初期設定)'!AT95)))</f>
        <v>-</v>
      </c>
      <c r="AU95" s="436" t="str">
        <f t="shared" si="275"/>
        <v>-</v>
      </c>
      <c r="AV95" s="832">
        <f t="shared" si="276"/>
        <v>3253</v>
      </c>
      <c r="AW95" s="830"/>
      <c r="AX95" s="853" t="str">
        <f t="shared" si="277"/>
        <v>-</v>
      </c>
      <c r="AY95" s="830"/>
      <c r="AZ95" s="832">
        <f t="shared" si="278"/>
        <v>324.89999999999998</v>
      </c>
      <c r="BA95" s="830"/>
      <c r="BB95" s="830">
        <f t="shared" si="279"/>
        <v>0</v>
      </c>
      <c r="BC95" s="830"/>
      <c r="BD95" s="830">
        <f t="shared" si="280"/>
        <v>2928.1</v>
      </c>
      <c r="BE95" s="830"/>
      <c r="BF95" s="830">
        <f t="shared" si="281"/>
        <v>0</v>
      </c>
      <c r="BG95" s="830"/>
      <c r="BH95" s="830">
        <f t="shared" si="282"/>
        <v>0</v>
      </c>
      <c r="BI95" s="831"/>
      <c r="BJ95" s="832">
        <f t="shared" si="283"/>
        <v>324.89999999999998</v>
      </c>
      <c r="BK95" s="830"/>
      <c r="BL95" s="830">
        <f t="shared" si="284"/>
        <v>2928.1</v>
      </c>
      <c r="BM95" s="833"/>
      <c r="BN95" s="830">
        <f t="shared" si="285"/>
        <v>3253</v>
      </c>
      <c r="BO95" s="833"/>
      <c r="BQ95" s="318" t="str">
        <f>IF('A4-2管路(初期設定)'!AW95="","-",'A4-2管路(初期設定)'!AW95)</f>
        <v>ダクタイル鋳鉄管(NS形継手等)</v>
      </c>
      <c r="BR95" s="317">
        <f>IF(BQ95=BR$4,IF('A4-2管路(初期設定)'!AV95="-","-",IF('A4-2管路(初期設定)'!I95="-",'A4-2管路(初期設定)'!AV95,'A4-2管路(初期設定)'!AV95-'A4-2管路(初期設定)'!I95)),"-")</f>
        <v>324.89999999999998</v>
      </c>
      <c r="BS95" s="317" t="str">
        <f>IF(BQ95=BS$4,IF('A4-2管路(初期設定)'!AV95="-","-",IF('A4-2管路(初期設定)'!L95="-",'A4-2管路(初期設定)'!AV95,'A4-2管路(初期設定)'!AV95-'A4-2管路(初期設定)'!L95)),"-")</f>
        <v>-</v>
      </c>
      <c r="BT95" s="317" t="str">
        <f>IF(BQ95=BT$4,IF('A4-2管路(初期設定)'!AV95="-","-",IF('A4-2管路(初期設定)'!O95="-",'A4-2管路(初期設定)'!AV95,'A4-2管路(初期設定)'!AV95-'A4-2管路(初期設定)'!O95)),"-")</f>
        <v>-</v>
      </c>
      <c r="BU95" s="317" t="str">
        <f>IF($BQ95=BU$4,IF('A4-2管路(初期設定)'!$AV95="-","-",IF('A4-2管路(初期設定)'!R95="-",'A4-2管路(初期設定)'!$AV95,'A4-2管路(初期設定)'!$AV95-'A4-2管路(初期設定)'!R95)),"-")</f>
        <v>-</v>
      </c>
      <c r="BV95" s="317" t="str">
        <f>IF($BQ95=BV$4,IF('A4-2管路(初期設定)'!$AV95="-","-",IF('A4-2管路(初期設定)'!W95="-",'A4-2管路(初期設定)'!$AV95,'A4-2管路(初期設定)'!$AV95-SUM('A4-2管路(初期設定)'!S95,'A4-2管路(初期設定)'!T95))),"-")</f>
        <v>-</v>
      </c>
      <c r="BW95" s="317" t="str">
        <f>IF($BQ95=BV$4,IF('A4-2管路(初期設定)'!$AV95="-","-",IF('A4-2管路(初期設定)'!W95="-",'A4-2管路(初期設定)'!$AV95,'A4-2管路(初期設定)'!$AV95-SUM('A4-2管路(初期設定)'!U95,'A4-2管路(初期設定)'!V95))),"-")</f>
        <v>-</v>
      </c>
      <c r="BX95" s="317" t="str">
        <f>IF($BQ95=BX$4,IF('A4-2管路(初期設定)'!$AV95="-","-",IF('A4-2管路(初期設定)'!AF95="-",'A4-2管路(初期設定)'!$AV95,'A4-2管路(初期設定)'!$AV95-'A4-2管路(初期設定)'!AF95)),"-")</f>
        <v>-</v>
      </c>
    </row>
    <row r="96" spans="2:76" ht="13.5" customHeight="1">
      <c r="B96" s="932"/>
      <c r="C96" s="911"/>
      <c r="D96" s="912"/>
      <c r="E96" s="913"/>
      <c r="F96" s="80">
        <v>400</v>
      </c>
      <c r="G96" s="430">
        <f>IF(AND('A4-1管路(初期設定)'!$F$17="○",'A4-4,5管路(初期設定)'!$BR96="-"),"-",IF(A3管路!G96="-",BR96,IF(BR96="-",A3管路!G96,A3管路!G96+BR96)))</f>
        <v>185.6</v>
      </c>
      <c r="H96" s="427" t="str">
        <f>IF(IF(A3管路!H96="-","-",IF('A4-2管路(初期設定)'!H96="-",A3管路!H96,A3管路!H96-'A4-2管路(初期設定)'!H96))=0,"-",IF(A3管路!H96="-","-",IF('A4-2管路(初期設定)'!H96="-",A3管路!H96,A3管路!H96-'A4-2管路(初期設定)'!H96)))</f>
        <v>-</v>
      </c>
      <c r="I96" s="428">
        <f t="shared" si="263"/>
        <v>185.6</v>
      </c>
      <c r="J96" s="430" t="str">
        <f>IF(AND('A4-1管路(初期設定)'!$H$17="○",'A4-4,5管路(初期設定)'!$BS96="-"),"-",IF(A3管路!J96="-",BS96,IF(BS96="-",A3管路!J96,A3管路!J96+BS96)))</f>
        <v>-</v>
      </c>
      <c r="K96" s="427" t="str">
        <f>IF(IF(A3管路!K96="-","-",IF('A4-2管路(初期設定)'!K96="-",A3管路!K96,A3管路!K96-'A4-2管路(初期設定)'!K96))=0,"-",IF(A3管路!K96="-","-",IF('A4-2管路(初期設定)'!K96="-",A3管路!K96,A3管路!K96-'A4-2管路(初期設定)'!K96)))</f>
        <v>-</v>
      </c>
      <c r="L96" s="428" t="str">
        <f t="shared" si="264"/>
        <v>-</v>
      </c>
      <c r="M96" s="430" t="str">
        <f>IF(AND('A4-1管路(初期設定)'!$J$17="○",'A4-4,5管路(初期設定)'!$BT96="-"),"-",IF(A3管路!M96="-",BT96,IF(BT96="-",A3管路!M96,A3管路!M96+BT96)))</f>
        <v>-</v>
      </c>
      <c r="N96" s="427" t="str">
        <f>IF(IF(A3管路!N96="-","-",IF('A4-2管路(初期設定)'!N96="-",A3管路!N96,A3管路!N96-'A4-2管路(初期設定)'!N96))=0,"-",IF(A3管路!N96="-","-",IF('A4-2管路(初期設定)'!N96="-",A3管路!N96,A3管路!N96-'A4-2管路(初期設定)'!N96)))</f>
        <v>-</v>
      </c>
      <c r="O96" s="428" t="str">
        <f t="shared" si="265"/>
        <v>-</v>
      </c>
      <c r="P96" s="430" t="str">
        <f>IF(AND('A4-1管路(初期設定)'!$L$17="○",'A4-4,5管路(初期設定)'!$BU96="-"),"-",IF(A3管路!P96="-",BU96,IF(BU96="-",A3管路!P96,A3管路!P96+BU96)))</f>
        <v>-</v>
      </c>
      <c r="Q96" s="427" t="str">
        <f>IF(IF(A3管路!Q96="-","-",IF('A4-2管路(初期設定)'!Q96="-",A3管路!Q96,A3管路!Q96-'A4-2管路(初期設定)'!Q96))=0,"-",IF(A3管路!Q96="-","-",IF('A4-2管路(初期設定)'!Q96="-",A3管路!Q96,A3管路!Q96-'A4-2管路(初期設定)'!Q96)))</f>
        <v>-</v>
      </c>
      <c r="R96" s="428" t="str">
        <f t="shared" si="266"/>
        <v>-</v>
      </c>
      <c r="S96" s="430">
        <f>IF(AND('A4-1管路(初期設定)'!$N$17="○",'A4-4,5管路(初期設定)'!$BV96="-"),"-",IF(A3管路!S96="-",BV96,IF(BV96="-",A3管路!S96,A3管路!S96+BV96+BW96)))</f>
        <v>35.6</v>
      </c>
      <c r="T96" s="429" t="str">
        <f>IF(IF(A3管路!T96="-","-",IF('A4-2管路(初期設定)'!T96="-",A3管路!T96,A3管路!T96-'A4-2管路(初期設定)'!T96))=0,"-",IF(A3管路!T96="-","-",IF('A4-2管路(初期設定)'!T96="-",A3管路!T96,A3管路!T96-'A4-2管路(初期設定)'!T96)))</f>
        <v>-</v>
      </c>
      <c r="U96" s="429">
        <f>IF(AND('A4-1管路(初期設定)'!$P$17="○",'A4-4,5管路(初期設定)'!$BW96="-"),"-",IF(A3管路!U96="-",BW96,IF(BW96="-",A3管路!U96,A3管路!U96)))</f>
        <v>144</v>
      </c>
      <c r="V96" s="427" t="str">
        <f>IF(IF(A3管路!V96="-","-",IF('A4-2管路(初期設定)'!V96="-",A3管路!V96,A3管路!V96-'A4-2管路(初期設定)'!V96))=0,"-",IF(A3管路!V96="-","-",IF('A4-2管路(初期設定)'!V96="-",A3管路!V96,A3管路!V96-'A4-2管路(初期設定)'!V96)))</f>
        <v>-</v>
      </c>
      <c r="W96" s="428">
        <f t="shared" si="267"/>
        <v>179.6</v>
      </c>
      <c r="X96" s="430">
        <f>IF(IF(A3管路!X96="-","-",IF('A4-2管路(初期設定)'!X96="-",A3管路!X96,A3管路!X96-'A4-2管路(初期設定)'!X96))=0,"-",IF(A3管路!X96="-","-",IF('A4-2管路(初期設定)'!X96="-",A3管路!X96,A3管路!X96-'A4-2管路(初期設定)'!X96)))</f>
        <v>1472.4</v>
      </c>
      <c r="Y96" s="427" t="str">
        <f>IF(IF(A3管路!Y96="-","-",IF('A4-2管路(初期設定)'!Y96="-",A3管路!Y96,A3管路!Y96-'A4-2管路(初期設定)'!Y96))=0,"-",IF(A3管路!Y96="-","-",IF('A4-2管路(初期設定)'!Y96="-",A3管路!Y96,A3管路!Y96-'A4-2管路(初期設定)'!Y96)))</f>
        <v>-</v>
      </c>
      <c r="Z96" s="428">
        <f t="shared" si="268"/>
        <v>1472.4</v>
      </c>
      <c r="AA96" s="430" t="str">
        <f>IF(IF(A3管路!AA96="-","-",IF('A4-2管路(初期設定)'!AA96="-",A3管路!AA96,A3管路!AA96-'A4-2管路(初期設定)'!AA96))=0,"-",IF(A3管路!AA96="-","-",IF('A4-2管路(初期設定)'!AA96="-",A3管路!AA96,A3管路!AA96-'A4-2管路(初期設定)'!AA96)))</f>
        <v>-</v>
      </c>
      <c r="AB96" s="427" t="str">
        <f>IF(IF(A3管路!AB96="-","-",IF('A4-2管路(初期設定)'!AB96="-",A3管路!AB96,A3管路!AB96-'A4-2管路(初期設定)'!AB96))=0,"-",IF(A3管路!AB96="-","-",IF('A4-2管路(初期設定)'!AB96="-",A3管路!AB96,A3管路!AB96-'A4-2管路(初期設定)'!AB96)))</f>
        <v>-</v>
      </c>
      <c r="AC96" s="428" t="str">
        <f t="shared" si="269"/>
        <v>-</v>
      </c>
      <c r="AD96" s="430" t="str">
        <f>IF(AND('A4-1管路(初期設定)'!$V$17="○",'A4-4,5管路(初期設定)'!$BX96="-"),"-",IF(A3管路!AD96="-",BX96,IF(BX96="-",A3管路!AD96,A3管路!AD96+BX96)))</f>
        <v>-</v>
      </c>
      <c r="AE96" s="427" t="str">
        <f>IF(IF(A3管路!AE96="-","-",IF('A4-2管路(初期設定)'!AE96="-",A3管路!AE96,A3管路!AE96-'A4-2管路(初期設定)'!AE96))=0,"-",IF(A3管路!AE96="-","-",IF('A4-2管路(初期設定)'!AE96="-",A3管路!AE96,A3管路!AE96-'A4-2管路(初期設定)'!AE96)))</f>
        <v>-</v>
      </c>
      <c r="AF96" s="428" t="str">
        <f t="shared" si="270"/>
        <v>-</v>
      </c>
      <c r="AG96" s="430" t="str">
        <f>IF(IF(A3管路!AG96="-","-",IF('A4-2管路(初期設定)'!AG96="-",A3管路!AG96,A3管路!AG96-'A4-2管路(初期設定)'!AG96))=0,"-",IF(A3管路!AG96="-","-",IF('A4-2管路(初期設定)'!AG96="-",A3管路!AG96,A3管路!AG96-'A4-2管路(初期設定)'!AG96)))</f>
        <v>-</v>
      </c>
      <c r="AH96" s="427" t="str">
        <f>IF(IF(A3管路!AH96="-","-",IF('A4-2管路(初期設定)'!AH96="-",A3管路!AH96,A3管路!AH96-'A4-2管路(初期設定)'!AH96))=0,"-",IF(A3管路!AH96="-","-",IF('A4-2管路(初期設定)'!AH96="-",A3管路!AH96,A3管路!AH96-'A4-2管路(初期設定)'!AH96)))</f>
        <v>-</v>
      </c>
      <c r="AI96" s="428" t="str">
        <f t="shared" si="271"/>
        <v>-</v>
      </c>
      <c r="AJ96" s="430" t="str">
        <f>IF(IF(A3管路!AJ96="-","-",IF('A4-2管路(初期設定)'!AJ96="-",A3管路!AJ96,A3管路!AJ96-'A4-2管路(初期設定)'!AJ96))=0,"-",IF(A3管路!AJ96="-","-",IF('A4-2管路(初期設定)'!AJ96="-",A3管路!AJ96,A3管路!AJ96-'A4-2管路(初期設定)'!AJ96)))</f>
        <v>-</v>
      </c>
      <c r="AK96" s="427" t="str">
        <f>IF(IF(A3管路!AK96="-","-",IF('A4-2管路(初期設定)'!AK96="-",A3管路!AK96,A3管路!AK96-'A4-2管路(初期設定)'!AK96))=0,"-",IF(A3管路!AK96="-","-",IF('A4-2管路(初期設定)'!AK96="-",A3管路!AK96,A3管路!AK96-'A4-2管路(初期設定)'!AK96)))</f>
        <v>-</v>
      </c>
      <c r="AL96" s="428" t="str">
        <f t="shared" si="272"/>
        <v>-</v>
      </c>
      <c r="AM96" s="430" t="str">
        <f>IF(IF(A3管路!AM96="-","-",IF('A4-2管路(初期設定)'!AM96="-",A3管路!AM96,A3管路!AM96-'A4-2管路(初期設定)'!AM96))=0,"-",IF(A3管路!AM96="-","-",IF('A4-2管路(初期設定)'!AM96="-",A3管路!AM96,A3管路!AM96-'A4-2管路(初期設定)'!AM96)))</f>
        <v>-</v>
      </c>
      <c r="AN96" s="427" t="str">
        <f>IF(IF(A3管路!AN96="-","-",IF('A4-2管路(初期設定)'!AN96="-",A3管路!AN96,A3管路!AN96-'A4-2管路(初期設定)'!AN96))=0,"-",IF(A3管路!AN96="-","-",IF('A4-2管路(初期設定)'!AN96="-",A3管路!AN96,A3管路!AN96-'A4-2管路(初期設定)'!AN96)))</f>
        <v>-</v>
      </c>
      <c r="AO96" s="428" t="str">
        <f t="shared" si="273"/>
        <v>-</v>
      </c>
      <c r="AP96" s="430" t="str">
        <f>IF(IF(A3管路!AP96="-","-",IF('A4-2管路(初期設定)'!AP96="-",A3管路!AP96,A3管路!AP96-'A4-2管路(初期設定)'!AP96))=0,"-",IF(A3管路!AP96="-","-",IF('A4-2管路(初期設定)'!AP96="-",A3管路!AP96,A3管路!AP96-'A4-2管路(初期設定)'!AP96)))</f>
        <v>-</v>
      </c>
      <c r="AQ96" s="427" t="str">
        <f>IF(IF(A3管路!AQ96="-","-",IF('A4-2管路(初期設定)'!AQ96="-",A3管路!AQ96,A3管路!AQ96-'A4-2管路(初期設定)'!AQ96))=0,"-",IF(A3管路!AQ96="-","-",IF('A4-2管路(初期設定)'!AQ96="-",A3管路!AQ96,A3管路!AQ96-'A4-2管路(初期設定)'!AQ96)))</f>
        <v>-</v>
      </c>
      <c r="AR96" s="436" t="str">
        <f t="shared" si="274"/>
        <v>-</v>
      </c>
      <c r="AS96" s="430" t="str">
        <f>IF(IF(A3管路!AS96="-","-",IF('A4-2管路(初期設定)'!AS96="-",A3管路!AS96,A3管路!AS96-'A4-2管路(初期設定)'!AS96))=0,"-",IF(A3管路!AS96="-","-",IF('A4-2管路(初期設定)'!AS96="-",A3管路!AS96,A3管路!AS96-'A4-2管路(初期設定)'!AS96)))</f>
        <v>-</v>
      </c>
      <c r="AT96" s="427" t="str">
        <f>IF(IF(A3管路!AT96="-","-",IF('A4-2管路(初期設定)'!AT96="-",A3管路!AT96,A3管路!AT96-'A4-2管路(初期設定)'!AT96))=0,"-",IF(A3管路!AT96="-","-",IF('A4-2管路(初期設定)'!AT96="-",A3管路!AT96,A3管路!AT96-'A4-2管路(初期設定)'!AT96)))</f>
        <v>-</v>
      </c>
      <c r="AU96" s="436" t="str">
        <f t="shared" si="275"/>
        <v>-</v>
      </c>
      <c r="AV96" s="832">
        <f t="shared" si="276"/>
        <v>1837.6000000000001</v>
      </c>
      <c r="AW96" s="830"/>
      <c r="AX96" s="853" t="str">
        <f t="shared" si="277"/>
        <v>-</v>
      </c>
      <c r="AY96" s="830"/>
      <c r="AZ96" s="832">
        <f t="shared" si="278"/>
        <v>185.6</v>
      </c>
      <c r="BA96" s="830"/>
      <c r="BB96" s="830">
        <f t="shared" si="279"/>
        <v>35.6</v>
      </c>
      <c r="BC96" s="830"/>
      <c r="BD96" s="830">
        <f t="shared" si="280"/>
        <v>1616.4</v>
      </c>
      <c r="BE96" s="830"/>
      <c r="BF96" s="830">
        <f t="shared" si="281"/>
        <v>0</v>
      </c>
      <c r="BG96" s="830"/>
      <c r="BH96" s="830">
        <f t="shared" si="282"/>
        <v>0</v>
      </c>
      <c r="BI96" s="831"/>
      <c r="BJ96" s="832">
        <f t="shared" si="283"/>
        <v>221.2</v>
      </c>
      <c r="BK96" s="830"/>
      <c r="BL96" s="830">
        <f t="shared" si="284"/>
        <v>1616.4</v>
      </c>
      <c r="BM96" s="833"/>
      <c r="BN96" s="830">
        <f t="shared" si="285"/>
        <v>1837.6000000000001</v>
      </c>
      <c r="BO96" s="833"/>
      <c r="BQ96" s="318" t="str">
        <f>IF('A4-2管路(初期設定)'!AW96="","-",'A4-2管路(初期設定)'!AW96)</f>
        <v>ダクタイル鋳鉄管(NS形継手等)</v>
      </c>
      <c r="BR96" s="317">
        <f>IF(BQ96=BR$4,IF('A4-2管路(初期設定)'!AV96="-","-",IF('A4-2管路(初期設定)'!I96="-",'A4-2管路(初期設定)'!AV96,'A4-2管路(初期設定)'!AV96-'A4-2管路(初期設定)'!I96)),"-")</f>
        <v>177.29999999999998</v>
      </c>
      <c r="BS96" s="317" t="str">
        <f>IF(BQ96=BS$4,IF('A4-2管路(初期設定)'!AV96="-","-",IF('A4-2管路(初期設定)'!L96="-",'A4-2管路(初期設定)'!AV96,'A4-2管路(初期設定)'!AV96-'A4-2管路(初期設定)'!L96)),"-")</f>
        <v>-</v>
      </c>
      <c r="BT96" s="317" t="str">
        <f>IF(BQ96=BT$4,IF('A4-2管路(初期設定)'!AV96="-","-",IF('A4-2管路(初期設定)'!O96="-",'A4-2管路(初期設定)'!AV96,'A4-2管路(初期設定)'!AV96-'A4-2管路(初期設定)'!O96)),"-")</f>
        <v>-</v>
      </c>
      <c r="BU96" s="317" t="str">
        <f>IF($BQ96=BU$4,IF('A4-2管路(初期設定)'!$AV96="-","-",IF('A4-2管路(初期設定)'!R96="-",'A4-2管路(初期設定)'!$AV96,'A4-2管路(初期設定)'!$AV96-'A4-2管路(初期設定)'!R96)),"-")</f>
        <v>-</v>
      </c>
      <c r="BV96" s="317" t="str">
        <f>IF($BQ96=BV$4,IF('A4-2管路(初期設定)'!$AV96="-","-",IF('A4-2管路(初期設定)'!W96="-",'A4-2管路(初期設定)'!$AV96,'A4-2管路(初期設定)'!$AV96-SUM('A4-2管路(初期設定)'!S96,'A4-2管路(初期設定)'!T96))),"-")</f>
        <v>-</v>
      </c>
      <c r="BW96" s="317" t="str">
        <f>IF($BQ96=BV$4,IF('A4-2管路(初期設定)'!$AV96="-","-",IF('A4-2管路(初期設定)'!W96="-",'A4-2管路(初期設定)'!$AV96,'A4-2管路(初期設定)'!$AV96-SUM('A4-2管路(初期設定)'!U96,'A4-2管路(初期設定)'!V96))),"-")</f>
        <v>-</v>
      </c>
      <c r="BX96" s="317" t="str">
        <f>IF($BQ96=BX$4,IF('A4-2管路(初期設定)'!$AV96="-","-",IF('A4-2管路(初期設定)'!AF96="-",'A4-2管路(初期設定)'!$AV96,'A4-2管路(初期設定)'!$AV96-'A4-2管路(初期設定)'!AF96)),"-")</f>
        <v>-</v>
      </c>
    </row>
    <row r="97" spans="1:76" ht="13.5" customHeight="1">
      <c r="A97" s="152"/>
      <c r="B97" s="932"/>
      <c r="C97" s="911"/>
      <c r="D97" s="912"/>
      <c r="E97" s="913"/>
      <c r="F97" s="80">
        <v>350</v>
      </c>
      <c r="G97" s="430">
        <f>IF(AND('A4-1管路(初期設定)'!$F$17="○",'A4-4,5管路(初期設定)'!$BR97="-"),"-",IF(A3管路!G97="-",BR97,IF(BR97="-",A3管路!G97,A3管路!G97+BR97)))</f>
        <v>26.1</v>
      </c>
      <c r="H97" s="427" t="str">
        <f>IF(IF(A3管路!H97="-","-",IF('A4-2管路(初期設定)'!H97="-",A3管路!H97,A3管路!H97-'A4-2管路(初期設定)'!H97))=0,"-",IF(A3管路!H97="-","-",IF('A4-2管路(初期設定)'!H97="-",A3管路!H97,A3管路!H97-'A4-2管路(初期設定)'!H97)))</f>
        <v>-</v>
      </c>
      <c r="I97" s="428">
        <f t="shared" si="263"/>
        <v>26.1</v>
      </c>
      <c r="J97" s="430" t="str">
        <f>IF(AND('A4-1管路(初期設定)'!$H$17="○",'A4-4,5管路(初期設定)'!$BS97="-"),"-",IF(A3管路!J97="-",BS97,IF(BS97="-",A3管路!J97,A3管路!J97+BS97)))</f>
        <v>-</v>
      </c>
      <c r="K97" s="427" t="str">
        <f>IF(IF(A3管路!K97="-","-",IF('A4-2管路(初期設定)'!K97="-",A3管路!K97,A3管路!K97-'A4-2管路(初期設定)'!K97))=0,"-",IF(A3管路!K97="-","-",IF('A4-2管路(初期設定)'!K97="-",A3管路!K97,A3管路!K97-'A4-2管路(初期設定)'!K97)))</f>
        <v>-</v>
      </c>
      <c r="L97" s="428" t="str">
        <f t="shared" si="264"/>
        <v>-</v>
      </c>
      <c r="M97" s="430" t="str">
        <f>IF(AND('A4-1管路(初期設定)'!$J$17="○",'A4-4,5管路(初期設定)'!$BT97="-"),"-",IF(A3管路!M97="-",BT97,IF(BT97="-",A3管路!M97,A3管路!M97+BT97)))</f>
        <v>-</v>
      </c>
      <c r="N97" s="427" t="str">
        <f>IF(IF(A3管路!N97="-","-",IF('A4-2管路(初期設定)'!N97="-",A3管路!N97,A3管路!N97-'A4-2管路(初期設定)'!N97))=0,"-",IF(A3管路!N97="-","-",IF('A4-2管路(初期設定)'!N97="-",A3管路!N97,A3管路!N97-'A4-2管路(初期設定)'!N97)))</f>
        <v>-</v>
      </c>
      <c r="O97" s="428" t="str">
        <f t="shared" si="265"/>
        <v>-</v>
      </c>
      <c r="P97" s="430" t="str">
        <f>IF(AND('A4-1管路(初期設定)'!$L$17="○",'A4-4,5管路(初期設定)'!$BU97="-"),"-",IF(A3管路!P97="-",BU97,IF(BU97="-",A3管路!P97,A3管路!P97+BU97)))</f>
        <v>-</v>
      </c>
      <c r="Q97" s="427" t="str">
        <f>IF(IF(A3管路!Q97="-","-",IF('A4-2管路(初期設定)'!Q97="-",A3管路!Q97,A3管路!Q97-'A4-2管路(初期設定)'!Q97))=0,"-",IF(A3管路!Q97="-","-",IF('A4-2管路(初期設定)'!Q97="-",A3管路!Q97,A3管路!Q97-'A4-2管路(初期設定)'!Q97)))</f>
        <v>-</v>
      </c>
      <c r="R97" s="428" t="str">
        <f t="shared" si="266"/>
        <v>-</v>
      </c>
      <c r="S97" s="430" t="str">
        <f>IF(AND('A4-1管路(初期設定)'!$N$17="○",'A4-4,5管路(初期設定)'!$BV97="-"),"-",IF(A3管路!S97="-",BV97,IF(BV97="-",A3管路!S97,A3管路!S97+BV97+BW97)))</f>
        <v>-</v>
      </c>
      <c r="T97" s="429" t="str">
        <f>IF(IF(A3管路!T97="-","-",IF('A4-2管路(初期設定)'!T97="-",A3管路!T97,A3管路!T97-'A4-2管路(初期設定)'!T97))=0,"-",IF(A3管路!T97="-","-",IF('A4-2管路(初期設定)'!T97="-",A3管路!T97,A3管路!T97-'A4-2管路(初期設定)'!T97)))</f>
        <v>-</v>
      </c>
      <c r="U97" s="429" t="str">
        <f>IF(AND('A4-1管路(初期設定)'!$P$17="○",'A4-4,5管路(初期設定)'!$BW97="-"),"-",IF(A3管路!U97="-",BW97,IF(BW97="-",A3管路!U97,A3管路!U97)))</f>
        <v>-</v>
      </c>
      <c r="V97" s="427" t="str">
        <f>IF(IF(A3管路!V97="-","-",IF('A4-2管路(初期設定)'!V97="-",A3管路!V97,A3管路!V97-'A4-2管路(初期設定)'!V97))=0,"-",IF(A3管路!V97="-","-",IF('A4-2管路(初期設定)'!V97="-",A3管路!V97,A3管路!V97-'A4-2管路(初期設定)'!V97)))</f>
        <v>-</v>
      </c>
      <c r="W97" s="428" t="str">
        <f t="shared" si="267"/>
        <v>-</v>
      </c>
      <c r="X97" s="430">
        <f>IF(IF(A3管路!X97="-","-",IF('A4-2管路(初期設定)'!X97="-",A3管路!X97,A3管路!X97-'A4-2管路(初期設定)'!X97))=0,"-",IF(A3管路!X97="-","-",IF('A4-2管路(初期設定)'!X97="-",A3管路!X97,A3管路!X97-'A4-2管路(初期設定)'!X97)))</f>
        <v>238</v>
      </c>
      <c r="Y97" s="427" t="str">
        <f>IF(IF(A3管路!Y97="-","-",IF('A4-2管路(初期設定)'!Y97="-",A3管路!Y97,A3管路!Y97-'A4-2管路(初期設定)'!Y97))=0,"-",IF(A3管路!Y97="-","-",IF('A4-2管路(初期設定)'!Y97="-",A3管路!Y97,A3管路!Y97-'A4-2管路(初期設定)'!Y97)))</f>
        <v>-</v>
      </c>
      <c r="Z97" s="428">
        <f t="shared" si="268"/>
        <v>238</v>
      </c>
      <c r="AA97" s="430" t="str">
        <f>IF(IF(A3管路!AA97="-","-",IF('A4-2管路(初期設定)'!AA97="-",A3管路!AA97,A3管路!AA97-'A4-2管路(初期設定)'!AA97))=0,"-",IF(A3管路!AA97="-","-",IF('A4-2管路(初期設定)'!AA97="-",A3管路!AA97,A3管路!AA97-'A4-2管路(初期設定)'!AA97)))</f>
        <v>-</v>
      </c>
      <c r="AB97" s="427" t="str">
        <f>IF(IF(A3管路!AB97="-","-",IF('A4-2管路(初期設定)'!AB97="-",A3管路!AB97,A3管路!AB97-'A4-2管路(初期設定)'!AB97))=0,"-",IF(A3管路!AB97="-","-",IF('A4-2管路(初期設定)'!AB97="-",A3管路!AB97,A3管路!AB97-'A4-2管路(初期設定)'!AB97)))</f>
        <v>-</v>
      </c>
      <c r="AC97" s="428" t="str">
        <f t="shared" si="269"/>
        <v>-</v>
      </c>
      <c r="AD97" s="430" t="str">
        <f>IF(AND('A4-1管路(初期設定)'!$V$17="○",'A4-4,5管路(初期設定)'!$BX97="-"),"-",IF(A3管路!AD97="-",BX97,IF(BX97="-",A3管路!AD97,A3管路!AD97+BX97)))</f>
        <v>-</v>
      </c>
      <c r="AE97" s="427" t="str">
        <f>IF(IF(A3管路!AE97="-","-",IF('A4-2管路(初期設定)'!AE97="-",A3管路!AE97,A3管路!AE97-'A4-2管路(初期設定)'!AE97))=0,"-",IF(A3管路!AE97="-","-",IF('A4-2管路(初期設定)'!AE97="-",A3管路!AE97,A3管路!AE97-'A4-2管路(初期設定)'!AE97)))</f>
        <v>-</v>
      </c>
      <c r="AF97" s="428" t="str">
        <f t="shared" si="270"/>
        <v>-</v>
      </c>
      <c r="AG97" s="430" t="str">
        <f>IF(IF(A3管路!AG97="-","-",IF('A4-2管路(初期設定)'!AG97="-",A3管路!AG97,A3管路!AG97-'A4-2管路(初期設定)'!AG97))=0,"-",IF(A3管路!AG97="-","-",IF('A4-2管路(初期設定)'!AG97="-",A3管路!AG97,A3管路!AG97-'A4-2管路(初期設定)'!AG97)))</f>
        <v>-</v>
      </c>
      <c r="AH97" s="427" t="str">
        <f>IF(IF(A3管路!AH97="-","-",IF('A4-2管路(初期設定)'!AH97="-",A3管路!AH97,A3管路!AH97-'A4-2管路(初期設定)'!AH97))=0,"-",IF(A3管路!AH97="-","-",IF('A4-2管路(初期設定)'!AH97="-",A3管路!AH97,A3管路!AH97-'A4-2管路(初期設定)'!AH97)))</f>
        <v>-</v>
      </c>
      <c r="AI97" s="428" t="str">
        <f t="shared" si="271"/>
        <v>-</v>
      </c>
      <c r="AJ97" s="430" t="str">
        <f>IF(IF(A3管路!AJ97="-","-",IF('A4-2管路(初期設定)'!AJ97="-",A3管路!AJ97,A3管路!AJ97-'A4-2管路(初期設定)'!AJ97))=0,"-",IF(A3管路!AJ97="-","-",IF('A4-2管路(初期設定)'!AJ97="-",A3管路!AJ97,A3管路!AJ97-'A4-2管路(初期設定)'!AJ97)))</f>
        <v>-</v>
      </c>
      <c r="AK97" s="427" t="str">
        <f>IF(IF(A3管路!AK97="-","-",IF('A4-2管路(初期設定)'!AK97="-",A3管路!AK97,A3管路!AK97-'A4-2管路(初期設定)'!AK97))=0,"-",IF(A3管路!AK97="-","-",IF('A4-2管路(初期設定)'!AK97="-",A3管路!AK97,A3管路!AK97-'A4-2管路(初期設定)'!AK97)))</f>
        <v>-</v>
      </c>
      <c r="AL97" s="428" t="str">
        <f t="shared" si="272"/>
        <v>-</v>
      </c>
      <c r="AM97" s="430" t="str">
        <f>IF(IF(A3管路!AM97="-","-",IF('A4-2管路(初期設定)'!AM97="-",A3管路!AM97,A3管路!AM97-'A4-2管路(初期設定)'!AM97))=0,"-",IF(A3管路!AM97="-","-",IF('A4-2管路(初期設定)'!AM97="-",A3管路!AM97,A3管路!AM97-'A4-2管路(初期設定)'!AM97)))</f>
        <v>-</v>
      </c>
      <c r="AN97" s="427" t="str">
        <f>IF(IF(A3管路!AN97="-","-",IF('A4-2管路(初期設定)'!AN97="-",A3管路!AN97,A3管路!AN97-'A4-2管路(初期設定)'!AN97))=0,"-",IF(A3管路!AN97="-","-",IF('A4-2管路(初期設定)'!AN97="-",A3管路!AN97,A3管路!AN97-'A4-2管路(初期設定)'!AN97)))</f>
        <v>-</v>
      </c>
      <c r="AO97" s="428" t="str">
        <f t="shared" si="273"/>
        <v>-</v>
      </c>
      <c r="AP97" s="430" t="str">
        <f>IF(IF(A3管路!AP97="-","-",IF('A4-2管路(初期設定)'!AP97="-",A3管路!AP97,A3管路!AP97-'A4-2管路(初期設定)'!AP97))=0,"-",IF(A3管路!AP97="-","-",IF('A4-2管路(初期設定)'!AP97="-",A3管路!AP97,A3管路!AP97-'A4-2管路(初期設定)'!AP97)))</f>
        <v>-</v>
      </c>
      <c r="AQ97" s="427" t="str">
        <f>IF(IF(A3管路!AQ97="-","-",IF('A4-2管路(初期設定)'!AQ97="-",A3管路!AQ97,A3管路!AQ97-'A4-2管路(初期設定)'!AQ97))=0,"-",IF(A3管路!AQ97="-","-",IF('A4-2管路(初期設定)'!AQ97="-",A3管路!AQ97,A3管路!AQ97-'A4-2管路(初期設定)'!AQ97)))</f>
        <v>-</v>
      </c>
      <c r="AR97" s="436" t="str">
        <f t="shared" si="274"/>
        <v>-</v>
      </c>
      <c r="AS97" s="430" t="str">
        <f>IF(IF(A3管路!AS97="-","-",IF('A4-2管路(初期設定)'!AS97="-",A3管路!AS97,A3管路!AS97-'A4-2管路(初期設定)'!AS97))=0,"-",IF(A3管路!AS97="-","-",IF('A4-2管路(初期設定)'!AS97="-",A3管路!AS97,A3管路!AS97-'A4-2管路(初期設定)'!AS97)))</f>
        <v>-</v>
      </c>
      <c r="AT97" s="427" t="str">
        <f>IF(IF(A3管路!AT97="-","-",IF('A4-2管路(初期設定)'!AT97="-",A3管路!AT97,A3管路!AT97-'A4-2管路(初期設定)'!AT97))=0,"-",IF(A3管路!AT97="-","-",IF('A4-2管路(初期設定)'!AT97="-",A3管路!AT97,A3管路!AT97-'A4-2管路(初期設定)'!AT97)))</f>
        <v>-</v>
      </c>
      <c r="AU97" s="436" t="str">
        <f t="shared" si="275"/>
        <v>-</v>
      </c>
      <c r="AV97" s="832">
        <f t="shared" si="276"/>
        <v>264.10000000000002</v>
      </c>
      <c r="AW97" s="830"/>
      <c r="AX97" s="853" t="str">
        <f t="shared" si="277"/>
        <v>-</v>
      </c>
      <c r="AY97" s="830"/>
      <c r="AZ97" s="832">
        <f t="shared" si="278"/>
        <v>26.1</v>
      </c>
      <c r="BA97" s="830"/>
      <c r="BB97" s="830">
        <f t="shared" si="279"/>
        <v>0</v>
      </c>
      <c r="BC97" s="830"/>
      <c r="BD97" s="830">
        <f t="shared" si="280"/>
        <v>238</v>
      </c>
      <c r="BE97" s="830"/>
      <c r="BF97" s="830">
        <f t="shared" si="281"/>
        <v>0</v>
      </c>
      <c r="BG97" s="830"/>
      <c r="BH97" s="830">
        <f t="shared" si="282"/>
        <v>0</v>
      </c>
      <c r="BI97" s="831"/>
      <c r="BJ97" s="832">
        <f t="shared" si="283"/>
        <v>26.1</v>
      </c>
      <c r="BK97" s="830"/>
      <c r="BL97" s="830">
        <f t="shared" si="284"/>
        <v>238</v>
      </c>
      <c r="BM97" s="833"/>
      <c r="BN97" s="830">
        <f t="shared" si="285"/>
        <v>264.10000000000002</v>
      </c>
      <c r="BO97" s="833"/>
      <c r="BQ97" s="318" t="str">
        <f>IF('A4-2管路(初期設定)'!AW97="","-",'A4-2管路(初期設定)'!AW97)</f>
        <v>ダクタイル鋳鉄管(NS形継手等)</v>
      </c>
      <c r="BR97" s="317">
        <f>IF(BQ97=BR$4,IF('A4-2管路(初期設定)'!AV97="-","-",IF('A4-2管路(初期設定)'!I97="-",'A4-2管路(初期設定)'!AV97,'A4-2管路(初期設定)'!AV97-'A4-2管路(初期設定)'!I97)),"-")</f>
        <v>26.1</v>
      </c>
      <c r="BS97" s="317" t="str">
        <f>IF(BQ97=BS$4,IF('A4-2管路(初期設定)'!AV97="-","-",IF('A4-2管路(初期設定)'!L97="-",'A4-2管路(初期設定)'!AV97,'A4-2管路(初期設定)'!AV97-'A4-2管路(初期設定)'!L97)),"-")</f>
        <v>-</v>
      </c>
      <c r="BT97" s="317" t="str">
        <f>IF(BQ97=BT$4,IF('A4-2管路(初期設定)'!AV97="-","-",IF('A4-2管路(初期設定)'!O97="-",'A4-2管路(初期設定)'!AV97,'A4-2管路(初期設定)'!AV97-'A4-2管路(初期設定)'!O97)),"-")</f>
        <v>-</v>
      </c>
      <c r="BU97" s="317" t="str">
        <f>IF($BQ97=BU$4,IF('A4-2管路(初期設定)'!$AV97="-","-",IF('A4-2管路(初期設定)'!R97="-",'A4-2管路(初期設定)'!$AV97,'A4-2管路(初期設定)'!$AV97-'A4-2管路(初期設定)'!R97)),"-")</f>
        <v>-</v>
      </c>
      <c r="BV97" s="317" t="str">
        <f>IF($BQ97=BV$4,IF('A4-2管路(初期設定)'!$AV97="-","-",IF('A4-2管路(初期設定)'!W97="-",'A4-2管路(初期設定)'!$AV97,'A4-2管路(初期設定)'!$AV97-SUM('A4-2管路(初期設定)'!S97,'A4-2管路(初期設定)'!T97))),"-")</f>
        <v>-</v>
      </c>
      <c r="BW97" s="317" t="str">
        <f>IF($BQ97=BV$4,IF('A4-2管路(初期設定)'!$AV97="-","-",IF('A4-2管路(初期設定)'!W97="-",'A4-2管路(初期設定)'!$AV97,'A4-2管路(初期設定)'!$AV97-SUM('A4-2管路(初期設定)'!U97,'A4-2管路(初期設定)'!V97))),"-")</f>
        <v>-</v>
      </c>
      <c r="BX97" s="317" t="str">
        <f>IF($BQ97=BX$4,IF('A4-2管路(初期設定)'!$AV97="-","-",IF('A4-2管路(初期設定)'!AF97="-",'A4-2管路(初期設定)'!$AV97,'A4-2管路(初期設定)'!$AV97-'A4-2管路(初期設定)'!AF97)),"-")</f>
        <v>-</v>
      </c>
    </row>
    <row r="98" spans="1:76" ht="13.5" customHeight="1">
      <c r="B98" s="932"/>
      <c r="C98" s="911"/>
      <c r="D98" s="912"/>
      <c r="E98" s="913"/>
      <c r="F98" s="80">
        <v>300</v>
      </c>
      <c r="G98" s="430">
        <f>IF(AND('A4-1管路(初期設定)'!$F$17="○",'A4-4,5管路(初期設定)'!$BR98="-"),"-",IF(A3管路!G98="-",BR98,IF(BR98="-",A3管路!G98,A3管路!G98+BR98)))</f>
        <v>414.5</v>
      </c>
      <c r="H98" s="427" t="str">
        <f>IF(IF(A3管路!H98="-","-",IF('A4-2管路(初期設定)'!H98="-",A3管路!H98,A3管路!H98-'A4-2管路(初期設定)'!H98))=0,"-",IF(A3管路!H98="-","-",IF('A4-2管路(初期設定)'!H98="-",A3管路!H98,A3管路!H98-'A4-2管路(初期設定)'!H98)))</f>
        <v>-</v>
      </c>
      <c r="I98" s="428">
        <f t="shared" si="263"/>
        <v>414.5</v>
      </c>
      <c r="J98" s="430" t="str">
        <f>IF(AND('A4-1管路(初期設定)'!$H$17="○",'A4-4,5管路(初期設定)'!$BS98="-"),"-",IF(A3管路!J98="-",BS98,IF(BS98="-",A3管路!J98,A3管路!J98+BS98)))</f>
        <v>-</v>
      </c>
      <c r="K98" s="427" t="str">
        <f>IF(IF(A3管路!K98="-","-",IF('A4-2管路(初期設定)'!K98="-",A3管路!K98,A3管路!K98-'A4-2管路(初期設定)'!K98))=0,"-",IF(A3管路!K98="-","-",IF('A4-2管路(初期設定)'!K98="-",A3管路!K98,A3管路!K98-'A4-2管路(初期設定)'!K98)))</f>
        <v>-</v>
      </c>
      <c r="L98" s="428" t="str">
        <f t="shared" si="264"/>
        <v>-</v>
      </c>
      <c r="M98" s="430" t="str">
        <f>IF(AND('A4-1管路(初期設定)'!$J$17="○",'A4-4,5管路(初期設定)'!$BT98="-"),"-",IF(A3管路!M98="-",BT98,IF(BT98="-",A3管路!M98,A3管路!M98+BT98)))</f>
        <v>-</v>
      </c>
      <c r="N98" s="427" t="str">
        <f>IF(IF(A3管路!N98="-","-",IF('A4-2管路(初期設定)'!N98="-",A3管路!N98,A3管路!N98-'A4-2管路(初期設定)'!N98))=0,"-",IF(A3管路!N98="-","-",IF('A4-2管路(初期設定)'!N98="-",A3管路!N98,A3管路!N98-'A4-2管路(初期設定)'!N98)))</f>
        <v>-</v>
      </c>
      <c r="O98" s="428" t="str">
        <f t="shared" si="265"/>
        <v>-</v>
      </c>
      <c r="P98" s="430" t="str">
        <f>IF(AND('A4-1管路(初期設定)'!$L$17="○",'A4-4,5管路(初期設定)'!$BU98="-"),"-",IF(A3管路!P98="-",BU98,IF(BU98="-",A3管路!P98,A3管路!P98+BU98)))</f>
        <v>-</v>
      </c>
      <c r="Q98" s="427" t="str">
        <f>IF(IF(A3管路!Q98="-","-",IF('A4-2管路(初期設定)'!Q98="-",A3管路!Q98,A3管路!Q98-'A4-2管路(初期設定)'!Q98))=0,"-",IF(A3管路!Q98="-","-",IF('A4-2管路(初期設定)'!Q98="-",A3管路!Q98,A3管路!Q98-'A4-2管路(初期設定)'!Q98)))</f>
        <v>-</v>
      </c>
      <c r="R98" s="428" t="str">
        <f t="shared" si="266"/>
        <v>-</v>
      </c>
      <c r="S98" s="430" t="str">
        <f>IF(AND('A4-1管路(初期設定)'!$N$17="○",'A4-4,5管路(初期設定)'!$BV98="-"),"-",IF(A3管路!S98="-",BV98,IF(BV98="-",A3管路!S98,A3管路!S98+BV98+BW98)))</f>
        <v>-</v>
      </c>
      <c r="T98" s="429" t="str">
        <f>IF(IF(A3管路!T98="-","-",IF('A4-2管路(初期設定)'!T98="-",A3管路!T98,A3管路!T98-'A4-2管路(初期設定)'!T98))=0,"-",IF(A3管路!T98="-","-",IF('A4-2管路(初期設定)'!T98="-",A3管路!T98,A3管路!T98-'A4-2管路(初期設定)'!T98)))</f>
        <v>-</v>
      </c>
      <c r="U98" s="429" t="str">
        <f>IF(AND('A4-1管路(初期設定)'!$P$17="○",'A4-4,5管路(初期設定)'!$BW98="-"),"-",IF(A3管路!U98="-",BW98,IF(BW98="-",A3管路!U98,A3管路!U98)))</f>
        <v>-</v>
      </c>
      <c r="V98" s="427" t="str">
        <f>IF(IF(A3管路!V98="-","-",IF('A4-2管路(初期設定)'!V98="-",A3管路!V98,A3管路!V98-'A4-2管路(初期設定)'!V98))=0,"-",IF(A3管路!V98="-","-",IF('A4-2管路(初期設定)'!V98="-",A3管路!V98,A3管路!V98-'A4-2管路(初期設定)'!V98)))</f>
        <v>-</v>
      </c>
      <c r="W98" s="428" t="str">
        <f t="shared" si="267"/>
        <v>-</v>
      </c>
      <c r="X98" s="430">
        <f>IF(IF(A3管路!X98="-","-",IF('A4-2管路(初期設定)'!X98="-",A3管路!X98,A3管路!X98-'A4-2管路(初期設定)'!X98))=0,"-",IF(A3管路!X98="-","-",IF('A4-2管路(初期設定)'!X98="-",A3管路!X98,A3管路!X98-'A4-2管路(初期設定)'!X98)))</f>
        <v>1460.3</v>
      </c>
      <c r="Y98" s="427" t="str">
        <f>IF(IF(A3管路!Y98="-","-",IF('A4-2管路(初期設定)'!Y98="-",A3管路!Y98,A3管路!Y98-'A4-2管路(初期設定)'!Y98))=0,"-",IF(A3管路!Y98="-","-",IF('A4-2管路(初期設定)'!Y98="-",A3管路!Y98,A3管路!Y98-'A4-2管路(初期設定)'!Y98)))</f>
        <v>-</v>
      </c>
      <c r="Z98" s="428">
        <f t="shared" si="268"/>
        <v>1460.3</v>
      </c>
      <c r="AA98" s="430" t="str">
        <f>IF(IF(A3管路!AA98="-","-",IF('A4-2管路(初期設定)'!AA98="-",A3管路!AA98,A3管路!AA98-'A4-2管路(初期設定)'!AA98))=0,"-",IF(A3管路!AA98="-","-",IF('A4-2管路(初期設定)'!AA98="-",A3管路!AA98,A3管路!AA98-'A4-2管路(初期設定)'!AA98)))</f>
        <v>-</v>
      </c>
      <c r="AB98" s="427" t="str">
        <f>IF(IF(A3管路!AB98="-","-",IF('A4-2管路(初期設定)'!AB98="-",A3管路!AB98,A3管路!AB98-'A4-2管路(初期設定)'!AB98))=0,"-",IF(A3管路!AB98="-","-",IF('A4-2管路(初期設定)'!AB98="-",A3管路!AB98,A3管路!AB98-'A4-2管路(初期設定)'!AB98)))</f>
        <v>-</v>
      </c>
      <c r="AC98" s="428" t="str">
        <f t="shared" si="269"/>
        <v>-</v>
      </c>
      <c r="AD98" s="430" t="str">
        <f>IF(AND('A4-1管路(初期設定)'!$V$17="○",'A4-4,5管路(初期設定)'!$BX98="-"),"-",IF(A3管路!AD98="-",BX98,IF(BX98="-",A3管路!AD98,A3管路!AD98+BX98)))</f>
        <v>-</v>
      </c>
      <c r="AE98" s="427" t="str">
        <f>IF(IF(A3管路!AE98="-","-",IF('A4-2管路(初期設定)'!AE98="-",A3管路!AE98,A3管路!AE98-'A4-2管路(初期設定)'!AE98))=0,"-",IF(A3管路!AE98="-","-",IF('A4-2管路(初期設定)'!AE98="-",A3管路!AE98,A3管路!AE98-'A4-2管路(初期設定)'!AE98)))</f>
        <v>-</v>
      </c>
      <c r="AF98" s="428" t="str">
        <f t="shared" si="270"/>
        <v>-</v>
      </c>
      <c r="AG98" s="430" t="str">
        <f>IF(IF(A3管路!AG98="-","-",IF('A4-2管路(初期設定)'!AG98="-",A3管路!AG98,A3管路!AG98-'A4-2管路(初期設定)'!AG98))=0,"-",IF(A3管路!AG98="-","-",IF('A4-2管路(初期設定)'!AG98="-",A3管路!AG98,A3管路!AG98-'A4-2管路(初期設定)'!AG98)))</f>
        <v>-</v>
      </c>
      <c r="AH98" s="427" t="str">
        <f>IF(IF(A3管路!AH98="-","-",IF('A4-2管路(初期設定)'!AH98="-",A3管路!AH98,A3管路!AH98-'A4-2管路(初期設定)'!AH98))=0,"-",IF(A3管路!AH98="-","-",IF('A4-2管路(初期設定)'!AH98="-",A3管路!AH98,A3管路!AH98-'A4-2管路(初期設定)'!AH98)))</f>
        <v>-</v>
      </c>
      <c r="AI98" s="428" t="str">
        <f t="shared" si="271"/>
        <v>-</v>
      </c>
      <c r="AJ98" s="430" t="str">
        <f>IF(IF(A3管路!AJ98="-","-",IF('A4-2管路(初期設定)'!AJ98="-",A3管路!AJ98,A3管路!AJ98-'A4-2管路(初期設定)'!AJ98))=0,"-",IF(A3管路!AJ98="-","-",IF('A4-2管路(初期設定)'!AJ98="-",A3管路!AJ98,A3管路!AJ98-'A4-2管路(初期設定)'!AJ98)))</f>
        <v>-</v>
      </c>
      <c r="AK98" s="427" t="str">
        <f>IF(IF(A3管路!AK98="-","-",IF('A4-2管路(初期設定)'!AK98="-",A3管路!AK98,A3管路!AK98-'A4-2管路(初期設定)'!AK98))=0,"-",IF(A3管路!AK98="-","-",IF('A4-2管路(初期設定)'!AK98="-",A3管路!AK98,A3管路!AK98-'A4-2管路(初期設定)'!AK98)))</f>
        <v>-</v>
      </c>
      <c r="AL98" s="428" t="str">
        <f t="shared" si="272"/>
        <v>-</v>
      </c>
      <c r="AM98" s="430" t="str">
        <f>IF(IF(A3管路!AM98="-","-",IF('A4-2管路(初期設定)'!AM98="-",A3管路!AM98,A3管路!AM98-'A4-2管路(初期設定)'!AM98))=0,"-",IF(A3管路!AM98="-","-",IF('A4-2管路(初期設定)'!AM98="-",A3管路!AM98,A3管路!AM98-'A4-2管路(初期設定)'!AM98)))</f>
        <v>-</v>
      </c>
      <c r="AN98" s="427" t="str">
        <f>IF(IF(A3管路!AN98="-","-",IF('A4-2管路(初期設定)'!AN98="-",A3管路!AN98,A3管路!AN98-'A4-2管路(初期設定)'!AN98))=0,"-",IF(A3管路!AN98="-","-",IF('A4-2管路(初期設定)'!AN98="-",A3管路!AN98,A3管路!AN98-'A4-2管路(初期設定)'!AN98)))</f>
        <v>-</v>
      </c>
      <c r="AO98" s="428" t="str">
        <f t="shared" si="273"/>
        <v>-</v>
      </c>
      <c r="AP98" s="430" t="str">
        <f>IF(IF(A3管路!AP98="-","-",IF('A4-2管路(初期設定)'!AP98="-",A3管路!AP98,A3管路!AP98-'A4-2管路(初期設定)'!AP98))=0,"-",IF(A3管路!AP98="-","-",IF('A4-2管路(初期設定)'!AP98="-",A3管路!AP98,A3管路!AP98-'A4-2管路(初期設定)'!AP98)))</f>
        <v>-</v>
      </c>
      <c r="AQ98" s="427" t="str">
        <f>IF(IF(A3管路!AQ98="-","-",IF('A4-2管路(初期設定)'!AQ98="-",A3管路!AQ98,A3管路!AQ98-'A4-2管路(初期設定)'!AQ98))=0,"-",IF(A3管路!AQ98="-","-",IF('A4-2管路(初期設定)'!AQ98="-",A3管路!AQ98,A3管路!AQ98-'A4-2管路(初期設定)'!AQ98)))</f>
        <v>-</v>
      </c>
      <c r="AR98" s="436" t="str">
        <f t="shared" si="274"/>
        <v>-</v>
      </c>
      <c r="AS98" s="430" t="str">
        <f>IF(IF(A3管路!AS98="-","-",IF('A4-2管路(初期設定)'!AS98="-",A3管路!AS98,A3管路!AS98-'A4-2管路(初期設定)'!AS98))=0,"-",IF(A3管路!AS98="-","-",IF('A4-2管路(初期設定)'!AS98="-",A3管路!AS98,A3管路!AS98-'A4-2管路(初期設定)'!AS98)))</f>
        <v>-</v>
      </c>
      <c r="AT98" s="427" t="str">
        <f>IF(IF(A3管路!AT98="-","-",IF('A4-2管路(初期設定)'!AT98="-",A3管路!AT98,A3管路!AT98-'A4-2管路(初期設定)'!AT98))=0,"-",IF(A3管路!AT98="-","-",IF('A4-2管路(初期設定)'!AT98="-",A3管路!AT98,A3管路!AT98-'A4-2管路(初期設定)'!AT98)))</f>
        <v>-</v>
      </c>
      <c r="AU98" s="436" t="str">
        <f t="shared" si="275"/>
        <v>-</v>
      </c>
      <c r="AV98" s="832">
        <f t="shared" si="276"/>
        <v>1874.8</v>
      </c>
      <c r="AW98" s="830"/>
      <c r="AX98" s="853" t="str">
        <f t="shared" si="277"/>
        <v>-</v>
      </c>
      <c r="AY98" s="830"/>
      <c r="AZ98" s="832">
        <f t="shared" si="278"/>
        <v>414.5</v>
      </c>
      <c r="BA98" s="830"/>
      <c r="BB98" s="830">
        <f t="shared" si="279"/>
        <v>0</v>
      </c>
      <c r="BC98" s="830"/>
      <c r="BD98" s="830">
        <f t="shared" si="280"/>
        <v>1460.3</v>
      </c>
      <c r="BE98" s="830"/>
      <c r="BF98" s="830">
        <f t="shared" si="281"/>
        <v>0</v>
      </c>
      <c r="BG98" s="830"/>
      <c r="BH98" s="830">
        <f t="shared" si="282"/>
        <v>0</v>
      </c>
      <c r="BI98" s="831"/>
      <c r="BJ98" s="832">
        <f t="shared" si="283"/>
        <v>414.5</v>
      </c>
      <c r="BK98" s="830"/>
      <c r="BL98" s="830">
        <f t="shared" si="284"/>
        <v>1460.3</v>
      </c>
      <c r="BM98" s="833"/>
      <c r="BN98" s="830">
        <f t="shared" si="285"/>
        <v>1874.8</v>
      </c>
      <c r="BO98" s="833"/>
      <c r="BQ98" s="318" t="str">
        <f>IF('A4-2管路(初期設定)'!AW98="","-",'A4-2管路(初期設定)'!AW98)</f>
        <v>ダクタイル鋳鉄管(NS形継手等)</v>
      </c>
      <c r="BR98" s="317">
        <f>IF(BQ98=BR$4,IF('A4-2管路(初期設定)'!AV98="-","-",IF('A4-2管路(初期設定)'!I98="-",'A4-2管路(初期設定)'!AV98,'A4-2管路(初期設定)'!AV98-'A4-2管路(初期設定)'!I98)),"-")</f>
        <v>162</v>
      </c>
      <c r="BS98" s="317" t="str">
        <f>IF(BQ98=BS$4,IF('A4-2管路(初期設定)'!AV98="-","-",IF('A4-2管路(初期設定)'!L98="-",'A4-2管路(初期設定)'!AV98,'A4-2管路(初期設定)'!AV98-'A4-2管路(初期設定)'!L98)),"-")</f>
        <v>-</v>
      </c>
      <c r="BT98" s="317" t="str">
        <f>IF(BQ98=BT$4,IF('A4-2管路(初期設定)'!AV98="-","-",IF('A4-2管路(初期設定)'!O98="-",'A4-2管路(初期設定)'!AV98,'A4-2管路(初期設定)'!AV98-'A4-2管路(初期設定)'!O98)),"-")</f>
        <v>-</v>
      </c>
      <c r="BU98" s="317" t="str">
        <f>IF($BQ98=BU$4,IF('A4-2管路(初期設定)'!$AV98="-","-",IF('A4-2管路(初期設定)'!R98="-",'A4-2管路(初期設定)'!$AV98,'A4-2管路(初期設定)'!$AV98-'A4-2管路(初期設定)'!R98)),"-")</f>
        <v>-</v>
      </c>
      <c r="BV98" s="317" t="str">
        <f>IF($BQ98=BV$4,IF('A4-2管路(初期設定)'!$AV98="-","-",IF('A4-2管路(初期設定)'!W98="-",'A4-2管路(初期設定)'!$AV98,'A4-2管路(初期設定)'!$AV98-SUM('A4-2管路(初期設定)'!S98,'A4-2管路(初期設定)'!T98))),"-")</f>
        <v>-</v>
      </c>
      <c r="BW98" s="317" t="str">
        <f>IF($BQ98=BV$4,IF('A4-2管路(初期設定)'!$AV98="-","-",IF('A4-2管路(初期設定)'!W98="-",'A4-2管路(初期設定)'!$AV98,'A4-2管路(初期設定)'!$AV98-SUM('A4-2管路(初期設定)'!U98,'A4-2管路(初期設定)'!V98))),"-")</f>
        <v>-</v>
      </c>
      <c r="BX98" s="317" t="str">
        <f>IF($BQ98=BX$4,IF('A4-2管路(初期設定)'!$AV98="-","-",IF('A4-2管路(初期設定)'!AF98="-",'A4-2管路(初期設定)'!$AV98,'A4-2管路(初期設定)'!$AV98-'A4-2管路(初期設定)'!AF98)),"-")</f>
        <v>-</v>
      </c>
    </row>
    <row r="99" spans="1:76" ht="13.5" customHeight="1">
      <c r="B99" s="932"/>
      <c r="C99" s="911"/>
      <c r="D99" s="912"/>
      <c r="E99" s="913"/>
      <c r="F99" s="80">
        <v>250</v>
      </c>
      <c r="G99" s="430">
        <f>IF(AND('A4-1管路(初期設定)'!$F$17="○",'A4-4,5管路(初期設定)'!$BR99="-"),"-",IF(A3管路!G99="-",BR99,IF(BR99="-",A3管路!G99,A3管路!G99+BR99)))</f>
        <v>2481.6</v>
      </c>
      <c r="H99" s="427" t="str">
        <f>IF(IF(A3管路!H99="-","-",IF('A4-2管路(初期設定)'!H99="-",A3管路!H99,A3管路!H99-'A4-2管路(初期設定)'!H99))=0,"-",IF(A3管路!H99="-","-",IF('A4-2管路(初期設定)'!H99="-",A3管路!H99,A3管路!H99-'A4-2管路(初期設定)'!H99)))</f>
        <v>-</v>
      </c>
      <c r="I99" s="428">
        <f t="shared" si="263"/>
        <v>2481.6</v>
      </c>
      <c r="J99" s="430" t="str">
        <f>IF(AND('A4-1管路(初期設定)'!$H$17="○",'A4-4,5管路(初期設定)'!$BS99="-"),"-",IF(A3管路!J99="-",BS99,IF(BS99="-",A3管路!J99,A3管路!J99+BS99)))</f>
        <v>-</v>
      </c>
      <c r="K99" s="427" t="str">
        <f>IF(IF(A3管路!K99="-","-",IF('A4-2管路(初期設定)'!K99="-",A3管路!K99,A3管路!K99-'A4-2管路(初期設定)'!K99))=0,"-",IF(A3管路!K99="-","-",IF('A4-2管路(初期設定)'!K99="-",A3管路!K99,A3管路!K99-'A4-2管路(初期設定)'!K99)))</f>
        <v>-</v>
      </c>
      <c r="L99" s="428" t="str">
        <f t="shared" si="264"/>
        <v>-</v>
      </c>
      <c r="M99" s="430" t="str">
        <f>IF(AND('A4-1管路(初期設定)'!$J$17="○",'A4-4,5管路(初期設定)'!$BT99="-"),"-",IF(A3管路!M99="-",BT99,IF(BT99="-",A3管路!M99,A3管路!M99+BT99)))</f>
        <v>-</v>
      </c>
      <c r="N99" s="427" t="str">
        <f>IF(IF(A3管路!N99="-","-",IF('A4-2管路(初期設定)'!N99="-",A3管路!N99,A3管路!N99-'A4-2管路(初期設定)'!N99))=0,"-",IF(A3管路!N99="-","-",IF('A4-2管路(初期設定)'!N99="-",A3管路!N99,A3管路!N99-'A4-2管路(初期設定)'!N99)))</f>
        <v>-</v>
      </c>
      <c r="O99" s="428" t="str">
        <f t="shared" si="265"/>
        <v>-</v>
      </c>
      <c r="P99" s="430" t="str">
        <f>IF(AND('A4-1管路(初期設定)'!$L$17="○",'A4-4,5管路(初期設定)'!$BU99="-"),"-",IF(A3管路!P99="-",BU99,IF(BU99="-",A3管路!P99,A3管路!P99+BU99)))</f>
        <v>-</v>
      </c>
      <c r="Q99" s="427" t="str">
        <f>IF(IF(A3管路!Q99="-","-",IF('A4-2管路(初期設定)'!Q99="-",A3管路!Q99,A3管路!Q99-'A4-2管路(初期設定)'!Q99))=0,"-",IF(A3管路!Q99="-","-",IF('A4-2管路(初期設定)'!Q99="-",A3管路!Q99,A3管路!Q99-'A4-2管路(初期設定)'!Q99)))</f>
        <v>-</v>
      </c>
      <c r="R99" s="428" t="str">
        <f t="shared" si="266"/>
        <v>-</v>
      </c>
      <c r="S99" s="430">
        <f>IF(AND('A4-1管路(初期設定)'!$N$17="○",'A4-4,5管路(初期設定)'!$BV99="-"),"-",IF(A3管路!S99="-",BV99,IF(BV99="-",A3管路!S99,A3管路!S99+BV99+BW99)))</f>
        <v>131.80000000000001</v>
      </c>
      <c r="T99" s="429" t="str">
        <f>IF(IF(A3管路!T99="-","-",IF('A4-2管路(初期設定)'!T99="-",A3管路!T99,A3管路!T99-'A4-2管路(初期設定)'!T99))=0,"-",IF(A3管路!T99="-","-",IF('A4-2管路(初期設定)'!T99="-",A3管路!T99,A3管路!T99-'A4-2管路(初期設定)'!T99)))</f>
        <v>-</v>
      </c>
      <c r="U99" s="429">
        <f>IF(AND('A4-1管路(初期設定)'!$P$17="○",'A4-4,5管路(初期設定)'!$BW99="-"),"-",IF(A3管路!U99="-",BW99,IF(BW99="-",A3管路!U99,A3管路!U99)))</f>
        <v>547.20000000000005</v>
      </c>
      <c r="V99" s="427" t="str">
        <f>IF(IF(A3管路!V99="-","-",IF('A4-2管路(初期設定)'!V99="-",A3管路!V99,A3管路!V99-'A4-2管路(初期設定)'!V99))=0,"-",IF(A3管路!V99="-","-",IF('A4-2管路(初期設定)'!V99="-",A3管路!V99,A3管路!V99-'A4-2管路(初期設定)'!V99)))</f>
        <v>-</v>
      </c>
      <c r="W99" s="428">
        <f t="shared" si="267"/>
        <v>679</v>
      </c>
      <c r="X99" s="430">
        <f>IF(IF(A3管路!X99="-","-",IF('A4-2管路(初期設定)'!X99="-",A3管路!X99,A3管路!X99-'A4-2管路(初期設定)'!X99))=0,"-",IF(A3管路!X99="-","-",IF('A4-2管路(初期設定)'!X99="-",A3管路!X99,A3管路!X99-'A4-2管路(初期設定)'!X99)))</f>
        <v>3975.5</v>
      </c>
      <c r="Y99" s="427" t="str">
        <f>IF(IF(A3管路!Y99="-","-",IF('A4-2管路(初期設定)'!Y99="-",A3管路!Y99,A3管路!Y99-'A4-2管路(初期設定)'!Y99))=0,"-",IF(A3管路!Y99="-","-",IF('A4-2管路(初期設定)'!Y99="-",A3管路!Y99,A3管路!Y99-'A4-2管路(初期設定)'!Y99)))</f>
        <v>-</v>
      </c>
      <c r="Z99" s="428">
        <f t="shared" si="268"/>
        <v>3975.5</v>
      </c>
      <c r="AA99" s="430" t="str">
        <f>IF(IF(A3管路!AA99="-","-",IF('A4-2管路(初期設定)'!AA99="-",A3管路!AA99,A3管路!AA99-'A4-2管路(初期設定)'!AA99))=0,"-",IF(A3管路!AA99="-","-",IF('A4-2管路(初期設定)'!AA99="-",A3管路!AA99,A3管路!AA99-'A4-2管路(初期設定)'!AA99)))</f>
        <v>-</v>
      </c>
      <c r="AB99" s="427" t="str">
        <f>IF(IF(A3管路!AB99="-","-",IF('A4-2管路(初期設定)'!AB99="-",A3管路!AB99,A3管路!AB99-'A4-2管路(初期設定)'!AB99))=0,"-",IF(A3管路!AB99="-","-",IF('A4-2管路(初期設定)'!AB99="-",A3管路!AB99,A3管路!AB99-'A4-2管路(初期設定)'!AB99)))</f>
        <v>-</v>
      </c>
      <c r="AC99" s="428" t="str">
        <f t="shared" si="269"/>
        <v>-</v>
      </c>
      <c r="AD99" s="430" t="str">
        <f>IF(AND('A4-1管路(初期設定)'!$V$17="○",'A4-4,5管路(初期設定)'!$BX99="-"),"-",IF(A3管路!AD99="-",BX99,IF(BX99="-",A3管路!AD99,A3管路!AD99+BX99)))</f>
        <v>-</v>
      </c>
      <c r="AE99" s="427" t="str">
        <f>IF(IF(A3管路!AE99="-","-",IF('A4-2管路(初期設定)'!AE99="-",A3管路!AE99,A3管路!AE99-'A4-2管路(初期設定)'!AE99))=0,"-",IF(A3管路!AE99="-","-",IF('A4-2管路(初期設定)'!AE99="-",A3管路!AE99,A3管路!AE99-'A4-2管路(初期設定)'!AE99)))</f>
        <v>-</v>
      </c>
      <c r="AF99" s="428" t="str">
        <f t="shared" si="270"/>
        <v>-</v>
      </c>
      <c r="AG99" s="430" t="str">
        <f>IF(IF(A3管路!AG99="-","-",IF('A4-2管路(初期設定)'!AG99="-",A3管路!AG99,A3管路!AG99-'A4-2管路(初期設定)'!AG99))=0,"-",IF(A3管路!AG99="-","-",IF('A4-2管路(初期設定)'!AG99="-",A3管路!AG99,A3管路!AG99-'A4-2管路(初期設定)'!AG99)))</f>
        <v>-</v>
      </c>
      <c r="AH99" s="427" t="str">
        <f>IF(IF(A3管路!AH99="-","-",IF('A4-2管路(初期設定)'!AH99="-",A3管路!AH99,A3管路!AH99-'A4-2管路(初期設定)'!AH99))=0,"-",IF(A3管路!AH99="-","-",IF('A4-2管路(初期設定)'!AH99="-",A3管路!AH99,A3管路!AH99-'A4-2管路(初期設定)'!AH99)))</f>
        <v>-</v>
      </c>
      <c r="AI99" s="428" t="str">
        <f t="shared" si="271"/>
        <v>-</v>
      </c>
      <c r="AJ99" s="430" t="str">
        <f>IF(IF(A3管路!AJ99="-","-",IF('A4-2管路(初期設定)'!AJ99="-",A3管路!AJ99,A3管路!AJ99-'A4-2管路(初期設定)'!AJ99))=0,"-",IF(A3管路!AJ99="-","-",IF('A4-2管路(初期設定)'!AJ99="-",A3管路!AJ99,A3管路!AJ99-'A4-2管路(初期設定)'!AJ99)))</f>
        <v>-</v>
      </c>
      <c r="AK99" s="427" t="str">
        <f>IF(IF(A3管路!AK99="-","-",IF('A4-2管路(初期設定)'!AK99="-",A3管路!AK99,A3管路!AK99-'A4-2管路(初期設定)'!AK99))=0,"-",IF(A3管路!AK99="-","-",IF('A4-2管路(初期設定)'!AK99="-",A3管路!AK99,A3管路!AK99-'A4-2管路(初期設定)'!AK99)))</f>
        <v>-</v>
      </c>
      <c r="AL99" s="428" t="str">
        <f t="shared" si="272"/>
        <v>-</v>
      </c>
      <c r="AM99" s="430" t="str">
        <f>IF(IF(A3管路!AM99="-","-",IF('A4-2管路(初期設定)'!AM99="-",A3管路!AM99,A3管路!AM99-'A4-2管路(初期設定)'!AM99))=0,"-",IF(A3管路!AM99="-","-",IF('A4-2管路(初期設定)'!AM99="-",A3管路!AM99,A3管路!AM99-'A4-2管路(初期設定)'!AM99)))</f>
        <v>-</v>
      </c>
      <c r="AN99" s="427" t="str">
        <f>IF(IF(A3管路!AN99="-","-",IF('A4-2管路(初期設定)'!AN99="-",A3管路!AN99,A3管路!AN99-'A4-2管路(初期設定)'!AN99))=0,"-",IF(A3管路!AN99="-","-",IF('A4-2管路(初期設定)'!AN99="-",A3管路!AN99,A3管路!AN99-'A4-2管路(初期設定)'!AN99)))</f>
        <v>-</v>
      </c>
      <c r="AO99" s="428" t="str">
        <f t="shared" si="273"/>
        <v>-</v>
      </c>
      <c r="AP99" s="430" t="str">
        <f>IF(IF(A3管路!AP99="-","-",IF('A4-2管路(初期設定)'!AP99="-",A3管路!AP99,A3管路!AP99-'A4-2管路(初期設定)'!AP99))=0,"-",IF(A3管路!AP99="-","-",IF('A4-2管路(初期設定)'!AP99="-",A3管路!AP99,A3管路!AP99-'A4-2管路(初期設定)'!AP99)))</f>
        <v>-</v>
      </c>
      <c r="AQ99" s="427" t="str">
        <f>IF(IF(A3管路!AQ99="-","-",IF('A4-2管路(初期設定)'!AQ99="-",A3管路!AQ99,A3管路!AQ99-'A4-2管路(初期設定)'!AQ99))=0,"-",IF(A3管路!AQ99="-","-",IF('A4-2管路(初期設定)'!AQ99="-",A3管路!AQ99,A3管路!AQ99-'A4-2管路(初期設定)'!AQ99)))</f>
        <v>-</v>
      </c>
      <c r="AR99" s="436" t="str">
        <f t="shared" si="274"/>
        <v>-</v>
      </c>
      <c r="AS99" s="430" t="str">
        <f>IF(IF(A3管路!AS99="-","-",IF('A4-2管路(初期設定)'!AS99="-",A3管路!AS99,A3管路!AS99-'A4-2管路(初期設定)'!AS99))=0,"-",IF(A3管路!AS99="-","-",IF('A4-2管路(初期設定)'!AS99="-",A3管路!AS99,A3管路!AS99-'A4-2管路(初期設定)'!AS99)))</f>
        <v>-</v>
      </c>
      <c r="AT99" s="427" t="str">
        <f>IF(IF(A3管路!AT99="-","-",IF('A4-2管路(初期設定)'!AT99="-",A3管路!AT99,A3管路!AT99-'A4-2管路(初期設定)'!AT99))=0,"-",IF(A3管路!AT99="-","-",IF('A4-2管路(初期設定)'!AT99="-",A3管路!AT99,A3管路!AT99-'A4-2管路(初期設定)'!AT99)))</f>
        <v>-</v>
      </c>
      <c r="AU99" s="436" t="str">
        <f t="shared" si="275"/>
        <v>-</v>
      </c>
      <c r="AV99" s="832">
        <f t="shared" si="276"/>
        <v>7136.1</v>
      </c>
      <c r="AW99" s="830"/>
      <c r="AX99" s="853" t="str">
        <f t="shared" si="277"/>
        <v>-</v>
      </c>
      <c r="AY99" s="830"/>
      <c r="AZ99" s="832">
        <f t="shared" si="278"/>
        <v>2481.6</v>
      </c>
      <c r="BA99" s="830"/>
      <c r="BB99" s="830">
        <f t="shared" si="279"/>
        <v>131.80000000000001</v>
      </c>
      <c r="BC99" s="830"/>
      <c r="BD99" s="830">
        <f t="shared" si="280"/>
        <v>4522.7</v>
      </c>
      <c r="BE99" s="830"/>
      <c r="BF99" s="830">
        <f t="shared" si="281"/>
        <v>0</v>
      </c>
      <c r="BG99" s="830"/>
      <c r="BH99" s="830">
        <f t="shared" si="282"/>
        <v>0</v>
      </c>
      <c r="BI99" s="831"/>
      <c r="BJ99" s="832">
        <f t="shared" si="283"/>
        <v>2613.4</v>
      </c>
      <c r="BK99" s="830"/>
      <c r="BL99" s="830">
        <f t="shared" si="284"/>
        <v>4522.7</v>
      </c>
      <c r="BM99" s="833"/>
      <c r="BN99" s="830">
        <f t="shared" si="285"/>
        <v>7136.1</v>
      </c>
      <c r="BO99" s="833"/>
      <c r="BQ99" s="318" t="str">
        <f>IF('A4-2管路(初期設定)'!AW99="","-",'A4-2管路(初期設定)'!AW99)</f>
        <v>ダクタイル鋳鉄管(NS形継手等)</v>
      </c>
      <c r="BR99" s="317">
        <f>IF(BQ99=BR$4,IF('A4-2管路(初期設定)'!AV99="-","-",IF('A4-2管路(初期設定)'!I99="-",'A4-2管路(初期設定)'!AV99,'A4-2管路(初期設定)'!AV99-'A4-2管路(初期設定)'!I99)),"-")</f>
        <v>1115.8</v>
      </c>
      <c r="BS99" s="317" t="str">
        <f>IF(BQ99=BS$4,IF('A4-2管路(初期設定)'!AV99="-","-",IF('A4-2管路(初期設定)'!L99="-",'A4-2管路(初期設定)'!AV99,'A4-2管路(初期設定)'!AV99-'A4-2管路(初期設定)'!L99)),"-")</f>
        <v>-</v>
      </c>
      <c r="BT99" s="317" t="str">
        <f>IF(BQ99=BT$4,IF('A4-2管路(初期設定)'!AV99="-","-",IF('A4-2管路(初期設定)'!O99="-",'A4-2管路(初期設定)'!AV99,'A4-2管路(初期設定)'!AV99-'A4-2管路(初期設定)'!O99)),"-")</f>
        <v>-</v>
      </c>
      <c r="BU99" s="317" t="str">
        <f>IF($BQ99=BU$4,IF('A4-2管路(初期設定)'!$AV99="-","-",IF('A4-2管路(初期設定)'!R99="-",'A4-2管路(初期設定)'!$AV99,'A4-2管路(初期設定)'!$AV99-'A4-2管路(初期設定)'!R99)),"-")</f>
        <v>-</v>
      </c>
      <c r="BV99" s="317" t="str">
        <f>IF($BQ99=BV$4,IF('A4-2管路(初期設定)'!$AV99="-","-",IF('A4-2管路(初期設定)'!W99="-",'A4-2管路(初期設定)'!$AV99,'A4-2管路(初期設定)'!$AV99-SUM('A4-2管路(初期設定)'!S99,'A4-2管路(初期設定)'!T99))),"-")</f>
        <v>-</v>
      </c>
      <c r="BW99" s="317" t="str">
        <f>IF($BQ99=BV$4,IF('A4-2管路(初期設定)'!$AV99="-","-",IF('A4-2管路(初期設定)'!W99="-",'A4-2管路(初期設定)'!$AV99,'A4-2管路(初期設定)'!$AV99-SUM('A4-2管路(初期設定)'!U99,'A4-2管路(初期設定)'!V99))),"-")</f>
        <v>-</v>
      </c>
      <c r="BX99" s="317" t="str">
        <f>IF($BQ99=BX$4,IF('A4-2管路(初期設定)'!$AV99="-","-",IF('A4-2管路(初期設定)'!AF99="-",'A4-2管路(初期設定)'!$AV99,'A4-2管路(初期設定)'!$AV99-'A4-2管路(初期設定)'!AF99)),"-")</f>
        <v>-</v>
      </c>
    </row>
    <row r="100" spans="1:76" ht="13.5" customHeight="1">
      <c r="B100" s="932"/>
      <c r="C100" s="911"/>
      <c r="D100" s="912"/>
      <c r="E100" s="913"/>
      <c r="F100" s="80">
        <v>200</v>
      </c>
      <c r="G100" s="430">
        <f>IF(AND('A4-1管路(初期設定)'!$F$17="○",'A4-4,5管路(初期設定)'!$BR100="-"),"-",IF(A3管路!G100="-",BR100,IF(BR100="-",A3管路!G100,A3管路!G100+BR100)))</f>
        <v>5180.5</v>
      </c>
      <c r="H100" s="427" t="str">
        <f>IF(IF(A3管路!H100="-","-",IF('A4-2管路(初期設定)'!H100="-",A3管路!H100,A3管路!H100-'A4-2管路(初期設定)'!H100))=0,"-",IF(A3管路!H100="-","-",IF('A4-2管路(初期設定)'!H100="-",A3管路!H100,A3管路!H100-'A4-2管路(初期設定)'!H100)))</f>
        <v>-</v>
      </c>
      <c r="I100" s="428">
        <f t="shared" si="263"/>
        <v>5180.5</v>
      </c>
      <c r="J100" s="430" t="str">
        <f>IF(AND('A4-1管路(初期設定)'!$H$17="○",'A4-4,5管路(初期設定)'!$BS100="-"),"-",IF(A3管路!J100="-",BS100,IF(BS100="-",A3管路!J100,A3管路!J100+BS100)))</f>
        <v>-</v>
      </c>
      <c r="K100" s="427" t="str">
        <f>IF(IF(A3管路!K100="-","-",IF('A4-2管路(初期設定)'!K100="-",A3管路!K100,A3管路!K100-'A4-2管路(初期設定)'!K100))=0,"-",IF(A3管路!K100="-","-",IF('A4-2管路(初期設定)'!K100="-",A3管路!K100,A3管路!K100-'A4-2管路(初期設定)'!K100)))</f>
        <v>-</v>
      </c>
      <c r="L100" s="428" t="str">
        <f t="shared" si="264"/>
        <v>-</v>
      </c>
      <c r="M100" s="430" t="str">
        <f>IF(AND('A4-1管路(初期設定)'!$J$17="○",'A4-4,5管路(初期設定)'!$BT100="-"),"-",IF(A3管路!M100="-",BT100,IF(BT100="-",A3管路!M100,A3管路!M100+BT100)))</f>
        <v>-</v>
      </c>
      <c r="N100" s="427" t="str">
        <f>IF(IF(A3管路!N100="-","-",IF('A4-2管路(初期設定)'!N100="-",A3管路!N100,A3管路!N100-'A4-2管路(初期設定)'!N100))=0,"-",IF(A3管路!N100="-","-",IF('A4-2管路(初期設定)'!N100="-",A3管路!N100,A3管路!N100-'A4-2管路(初期設定)'!N100)))</f>
        <v>-</v>
      </c>
      <c r="O100" s="428" t="str">
        <f t="shared" si="265"/>
        <v>-</v>
      </c>
      <c r="P100" s="430" t="str">
        <f>IF(AND('A4-1管路(初期設定)'!$L$17="○",'A4-4,5管路(初期設定)'!$BU100="-"),"-",IF(A3管路!P100="-",BU100,IF(BU100="-",A3管路!P100,A3管路!P100+BU100)))</f>
        <v>-</v>
      </c>
      <c r="Q100" s="427" t="str">
        <f>IF(IF(A3管路!Q100="-","-",IF('A4-2管路(初期設定)'!Q100="-",A3管路!Q100,A3管路!Q100-'A4-2管路(初期設定)'!Q100))=0,"-",IF(A3管路!Q100="-","-",IF('A4-2管路(初期設定)'!Q100="-",A3管路!Q100,A3管路!Q100-'A4-2管路(初期設定)'!Q100)))</f>
        <v>-</v>
      </c>
      <c r="R100" s="428" t="str">
        <f t="shared" si="266"/>
        <v>-</v>
      </c>
      <c r="S100" s="430">
        <f>IF(AND('A4-1管路(初期設定)'!$N$17="○",'A4-4,5管路(初期設定)'!$BV100="-"),"-",IF(A3管路!S100="-",BV100,IF(BV100="-",A3管路!S100,A3管路!S100+BV100+BW100)))</f>
        <v>406.4</v>
      </c>
      <c r="T100" s="429" t="str">
        <f>IF(IF(A3管路!T100="-","-",IF('A4-2管路(初期設定)'!T100="-",A3管路!T100,A3管路!T100-'A4-2管路(初期設定)'!T100))=0,"-",IF(A3管路!T100="-","-",IF('A4-2管路(初期設定)'!T100="-",A3管路!T100,A3管路!T100-'A4-2管路(初期設定)'!T100)))</f>
        <v>-</v>
      </c>
      <c r="U100" s="429">
        <f>IF(AND('A4-1管路(初期設定)'!$P$17="○",'A4-4,5管路(初期設定)'!$BW100="-"),"-",IF(A3管路!U100="-",BW100,IF(BW100="-",A3管路!U100,A3管路!U100)))</f>
        <v>1690.2</v>
      </c>
      <c r="V100" s="427" t="str">
        <f>IF(IF(A3管路!V100="-","-",IF('A4-2管路(初期設定)'!V100="-",A3管路!V100,A3管路!V100-'A4-2管路(初期設定)'!V100))=0,"-",IF(A3管路!V100="-","-",IF('A4-2管路(初期設定)'!V100="-",A3管路!V100,A3管路!V100-'A4-2管路(初期設定)'!V100)))</f>
        <v>-</v>
      </c>
      <c r="W100" s="428">
        <f t="shared" si="267"/>
        <v>2096.6</v>
      </c>
      <c r="X100" s="430">
        <f>IF(IF(A3管路!X100="-","-",IF('A4-2管路(初期設定)'!X100="-",A3管路!X100,A3管路!X100-'A4-2管路(初期設定)'!X100))=0,"-",IF(A3管路!X100="-","-",IF('A4-2管路(初期設定)'!X100="-",A3管路!X100,A3管路!X100-'A4-2管路(初期設定)'!X100)))</f>
        <v>11164.8</v>
      </c>
      <c r="Y100" s="427" t="str">
        <f>IF(IF(A3管路!Y100="-","-",IF('A4-2管路(初期設定)'!Y100="-",A3管路!Y100,A3管路!Y100-'A4-2管路(初期設定)'!Y100))=0,"-",IF(A3管路!Y100="-","-",IF('A4-2管路(初期設定)'!Y100="-",A3管路!Y100,A3管路!Y100-'A4-2管路(初期設定)'!Y100)))</f>
        <v>-</v>
      </c>
      <c r="Z100" s="428">
        <f t="shared" si="268"/>
        <v>11164.8</v>
      </c>
      <c r="AA100" s="430" t="str">
        <f>IF(IF(A3管路!AA100="-","-",IF('A4-2管路(初期設定)'!AA100="-",A3管路!AA100,A3管路!AA100-'A4-2管路(初期設定)'!AA100))=0,"-",IF(A3管路!AA100="-","-",IF('A4-2管路(初期設定)'!AA100="-",A3管路!AA100,A3管路!AA100-'A4-2管路(初期設定)'!AA100)))</f>
        <v>-</v>
      </c>
      <c r="AB100" s="427" t="str">
        <f>IF(IF(A3管路!AB100="-","-",IF('A4-2管路(初期設定)'!AB100="-",A3管路!AB100,A3管路!AB100-'A4-2管路(初期設定)'!AB100))=0,"-",IF(A3管路!AB100="-","-",IF('A4-2管路(初期設定)'!AB100="-",A3管路!AB100,A3管路!AB100-'A4-2管路(初期設定)'!AB100)))</f>
        <v>-</v>
      </c>
      <c r="AC100" s="428" t="str">
        <f t="shared" si="269"/>
        <v>-</v>
      </c>
      <c r="AD100" s="430" t="str">
        <f>IF(AND('A4-1管路(初期設定)'!$V$17="○",'A4-4,5管路(初期設定)'!$BX100="-"),"-",IF(A3管路!AD100="-",BX100,IF(BX100="-",A3管路!AD100,A3管路!AD100+BX100)))</f>
        <v>-</v>
      </c>
      <c r="AE100" s="427" t="str">
        <f>IF(IF(A3管路!AE100="-","-",IF('A4-2管路(初期設定)'!AE100="-",A3管路!AE100,A3管路!AE100-'A4-2管路(初期設定)'!AE100))=0,"-",IF(A3管路!AE100="-","-",IF('A4-2管路(初期設定)'!AE100="-",A3管路!AE100,A3管路!AE100-'A4-2管路(初期設定)'!AE100)))</f>
        <v>-</v>
      </c>
      <c r="AF100" s="428" t="str">
        <f t="shared" si="270"/>
        <v>-</v>
      </c>
      <c r="AG100" s="430" t="str">
        <f>IF(IF(A3管路!AG100="-","-",IF('A4-2管路(初期設定)'!AG100="-",A3管路!AG100,A3管路!AG100-'A4-2管路(初期設定)'!AG100))=0,"-",IF(A3管路!AG100="-","-",IF('A4-2管路(初期設定)'!AG100="-",A3管路!AG100,A3管路!AG100-'A4-2管路(初期設定)'!AG100)))</f>
        <v>-</v>
      </c>
      <c r="AH100" s="427" t="str">
        <f>IF(IF(A3管路!AH100="-","-",IF('A4-2管路(初期設定)'!AH100="-",A3管路!AH100,A3管路!AH100-'A4-2管路(初期設定)'!AH100))=0,"-",IF(A3管路!AH100="-","-",IF('A4-2管路(初期設定)'!AH100="-",A3管路!AH100,A3管路!AH100-'A4-2管路(初期設定)'!AH100)))</f>
        <v>-</v>
      </c>
      <c r="AI100" s="428" t="str">
        <f t="shared" si="271"/>
        <v>-</v>
      </c>
      <c r="AJ100" s="430" t="str">
        <f>IF(IF(A3管路!AJ100="-","-",IF('A4-2管路(初期設定)'!AJ100="-",A3管路!AJ100,A3管路!AJ100-'A4-2管路(初期設定)'!AJ100))=0,"-",IF(A3管路!AJ100="-","-",IF('A4-2管路(初期設定)'!AJ100="-",A3管路!AJ100,A3管路!AJ100-'A4-2管路(初期設定)'!AJ100)))</f>
        <v>-</v>
      </c>
      <c r="AK100" s="427" t="str">
        <f>IF(IF(A3管路!AK100="-","-",IF('A4-2管路(初期設定)'!AK100="-",A3管路!AK100,A3管路!AK100-'A4-2管路(初期設定)'!AK100))=0,"-",IF(A3管路!AK100="-","-",IF('A4-2管路(初期設定)'!AK100="-",A3管路!AK100,A3管路!AK100-'A4-2管路(初期設定)'!AK100)))</f>
        <v>-</v>
      </c>
      <c r="AL100" s="428" t="str">
        <f t="shared" si="272"/>
        <v>-</v>
      </c>
      <c r="AM100" s="430" t="str">
        <f>IF(IF(A3管路!AM100="-","-",IF('A4-2管路(初期設定)'!AM100="-",A3管路!AM100,A3管路!AM100-'A4-2管路(初期設定)'!AM100))=0,"-",IF(A3管路!AM100="-","-",IF('A4-2管路(初期設定)'!AM100="-",A3管路!AM100,A3管路!AM100-'A4-2管路(初期設定)'!AM100)))</f>
        <v>-</v>
      </c>
      <c r="AN100" s="427" t="str">
        <f>IF(IF(A3管路!AN100="-","-",IF('A4-2管路(初期設定)'!AN100="-",A3管路!AN100,A3管路!AN100-'A4-2管路(初期設定)'!AN100))=0,"-",IF(A3管路!AN100="-","-",IF('A4-2管路(初期設定)'!AN100="-",A3管路!AN100,A3管路!AN100-'A4-2管路(初期設定)'!AN100)))</f>
        <v>-</v>
      </c>
      <c r="AO100" s="428" t="str">
        <f t="shared" si="273"/>
        <v>-</v>
      </c>
      <c r="AP100" s="430" t="str">
        <f>IF(IF(A3管路!AP100="-","-",IF('A4-2管路(初期設定)'!AP100="-",A3管路!AP100,A3管路!AP100-'A4-2管路(初期設定)'!AP100))=0,"-",IF(A3管路!AP100="-","-",IF('A4-2管路(初期設定)'!AP100="-",A3管路!AP100,A3管路!AP100-'A4-2管路(初期設定)'!AP100)))</f>
        <v>-</v>
      </c>
      <c r="AQ100" s="427" t="str">
        <f>IF(IF(A3管路!AQ100="-","-",IF('A4-2管路(初期設定)'!AQ100="-",A3管路!AQ100,A3管路!AQ100-'A4-2管路(初期設定)'!AQ100))=0,"-",IF(A3管路!AQ100="-","-",IF('A4-2管路(初期設定)'!AQ100="-",A3管路!AQ100,A3管路!AQ100-'A4-2管路(初期設定)'!AQ100)))</f>
        <v>-</v>
      </c>
      <c r="AR100" s="436" t="str">
        <f t="shared" si="274"/>
        <v>-</v>
      </c>
      <c r="AS100" s="430" t="str">
        <f>IF(IF(A3管路!AS100="-","-",IF('A4-2管路(初期設定)'!AS100="-",A3管路!AS100,A3管路!AS100-'A4-2管路(初期設定)'!AS100))=0,"-",IF(A3管路!AS100="-","-",IF('A4-2管路(初期設定)'!AS100="-",A3管路!AS100,A3管路!AS100-'A4-2管路(初期設定)'!AS100)))</f>
        <v>-</v>
      </c>
      <c r="AT100" s="427" t="str">
        <f>IF(IF(A3管路!AT100="-","-",IF('A4-2管路(初期設定)'!AT100="-",A3管路!AT100,A3管路!AT100-'A4-2管路(初期設定)'!AT100))=0,"-",IF(A3管路!AT100="-","-",IF('A4-2管路(初期設定)'!AT100="-",A3管路!AT100,A3管路!AT100-'A4-2管路(初期設定)'!AT100)))</f>
        <v>-</v>
      </c>
      <c r="AU100" s="436" t="str">
        <f t="shared" si="275"/>
        <v>-</v>
      </c>
      <c r="AV100" s="832">
        <f t="shared" si="276"/>
        <v>18441.899999999998</v>
      </c>
      <c r="AW100" s="830"/>
      <c r="AX100" s="853" t="str">
        <f t="shared" si="277"/>
        <v>-</v>
      </c>
      <c r="AY100" s="830"/>
      <c r="AZ100" s="832">
        <f t="shared" si="278"/>
        <v>5180.5</v>
      </c>
      <c r="BA100" s="830"/>
      <c r="BB100" s="830">
        <f t="shared" si="279"/>
        <v>406.4</v>
      </c>
      <c r="BC100" s="830"/>
      <c r="BD100" s="830">
        <f t="shared" si="280"/>
        <v>12855</v>
      </c>
      <c r="BE100" s="830"/>
      <c r="BF100" s="830">
        <f t="shared" si="281"/>
        <v>0</v>
      </c>
      <c r="BG100" s="830"/>
      <c r="BH100" s="830">
        <f t="shared" si="282"/>
        <v>0</v>
      </c>
      <c r="BI100" s="831"/>
      <c r="BJ100" s="832">
        <f t="shared" si="283"/>
        <v>5586.9</v>
      </c>
      <c r="BK100" s="830"/>
      <c r="BL100" s="830">
        <f t="shared" si="284"/>
        <v>12855</v>
      </c>
      <c r="BM100" s="833"/>
      <c r="BN100" s="830">
        <f t="shared" si="285"/>
        <v>18441.899999999998</v>
      </c>
      <c r="BO100" s="833"/>
      <c r="BQ100" s="318" t="str">
        <f>IF('A4-2管路(初期設定)'!AW100="","-",'A4-2管路(初期設定)'!AW100)</f>
        <v>ダクタイル鋳鉄管(NS形継手等)</v>
      </c>
      <c r="BR100" s="317">
        <f>IF(BQ100=BR$4,IF('A4-2管路(初期設定)'!AV100="-","-",IF('A4-2管路(初期設定)'!I100="-",'A4-2管路(初期設定)'!AV100,'A4-2管路(初期設定)'!AV100-'A4-2管路(初期設定)'!I100)),"-")</f>
        <v>3188.2</v>
      </c>
      <c r="BS100" s="317" t="str">
        <f>IF(BQ100=BS$4,IF('A4-2管路(初期設定)'!AV100="-","-",IF('A4-2管路(初期設定)'!L100="-",'A4-2管路(初期設定)'!AV100,'A4-2管路(初期設定)'!AV100-'A4-2管路(初期設定)'!L100)),"-")</f>
        <v>-</v>
      </c>
      <c r="BT100" s="317" t="str">
        <f>IF(BQ100=BT$4,IF('A4-2管路(初期設定)'!AV100="-","-",IF('A4-2管路(初期設定)'!O100="-",'A4-2管路(初期設定)'!AV100,'A4-2管路(初期設定)'!AV100-'A4-2管路(初期設定)'!O100)),"-")</f>
        <v>-</v>
      </c>
      <c r="BU100" s="317" t="str">
        <f>IF($BQ100=BU$4,IF('A4-2管路(初期設定)'!$AV100="-","-",IF('A4-2管路(初期設定)'!R100="-",'A4-2管路(初期設定)'!$AV100,'A4-2管路(初期設定)'!$AV100-'A4-2管路(初期設定)'!R100)),"-")</f>
        <v>-</v>
      </c>
      <c r="BV100" s="317" t="str">
        <f>IF($BQ100=BV$4,IF('A4-2管路(初期設定)'!$AV100="-","-",IF('A4-2管路(初期設定)'!W100="-",'A4-2管路(初期設定)'!$AV100,'A4-2管路(初期設定)'!$AV100-SUM('A4-2管路(初期設定)'!S100,'A4-2管路(初期設定)'!T100))),"-")</f>
        <v>-</v>
      </c>
      <c r="BW100" s="317" t="str">
        <f>IF($BQ100=BV$4,IF('A4-2管路(初期設定)'!$AV100="-","-",IF('A4-2管路(初期設定)'!W100="-",'A4-2管路(初期設定)'!$AV100,'A4-2管路(初期設定)'!$AV100-SUM('A4-2管路(初期設定)'!U100,'A4-2管路(初期設定)'!V100))),"-")</f>
        <v>-</v>
      </c>
      <c r="BX100" s="317" t="str">
        <f>IF($BQ100=BX$4,IF('A4-2管路(初期設定)'!$AV100="-","-",IF('A4-2管路(初期設定)'!AF100="-",'A4-2管路(初期設定)'!$AV100,'A4-2管路(初期設定)'!$AV100-'A4-2管路(初期設定)'!AF100)),"-")</f>
        <v>-</v>
      </c>
    </row>
    <row r="101" spans="1:76" ht="13.5" customHeight="1">
      <c r="B101" s="932"/>
      <c r="C101" s="911"/>
      <c r="D101" s="912"/>
      <c r="E101" s="913"/>
      <c r="F101" s="80">
        <v>150</v>
      </c>
      <c r="G101" s="430">
        <f>IF(AND('A4-1管路(初期設定)'!$F$17="○",'A4-4,5管路(初期設定)'!$BR101="-"),"-",IF(A3管路!G101="-",BR101,IF(BR101="-",A3管路!G101,A3管路!G101+BR101)))</f>
        <v>6397.4</v>
      </c>
      <c r="H101" s="427" t="str">
        <f>IF(IF(A3管路!H101="-","-",IF('A4-2管路(初期設定)'!H101="-",A3管路!H101,A3管路!H101-'A4-2管路(初期設定)'!H101))=0,"-",IF(A3管路!H101="-","-",IF('A4-2管路(初期設定)'!H101="-",A3管路!H101,A3管路!H101-'A4-2管路(初期設定)'!H101)))</f>
        <v>-</v>
      </c>
      <c r="I101" s="428">
        <f t="shared" si="263"/>
        <v>6397.4</v>
      </c>
      <c r="J101" s="430">
        <f>IF(AND('A4-1管路(初期設定)'!$H$17="○",'A4-4,5管路(初期設定)'!$BS101="-"),"-",IF(A3管路!J101="-",BS101,IF(BS101="-",A3管路!J101,A3管路!J101+BS101)))</f>
        <v>51.1</v>
      </c>
      <c r="K101" s="427" t="str">
        <f>IF(IF(A3管路!K101="-","-",IF('A4-2管路(初期設定)'!K101="-",A3管路!K101,A3管路!K101-'A4-2管路(初期設定)'!K101))=0,"-",IF(A3管路!K101="-","-",IF('A4-2管路(初期設定)'!K101="-",A3管路!K101,A3管路!K101-'A4-2管路(初期設定)'!K101)))</f>
        <v>-</v>
      </c>
      <c r="L101" s="428">
        <f t="shared" si="264"/>
        <v>51.1</v>
      </c>
      <c r="M101" s="430" t="str">
        <f>IF(AND('A4-1管路(初期設定)'!$J$17="○",'A4-4,5管路(初期設定)'!$BT101="-"),"-",IF(A3管路!M101="-",BT101,IF(BT101="-",A3管路!M101,A3管路!M101+BT101)))</f>
        <v>-</v>
      </c>
      <c r="N101" s="427" t="str">
        <f>IF(IF(A3管路!N101="-","-",IF('A4-2管路(初期設定)'!N101="-",A3管路!N101,A3管路!N101-'A4-2管路(初期設定)'!N101))=0,"-",IF(A3管路!N101="-","-",IF('A4-2管路(初期設定)'!N101="-",A3管路!N101,A3管路!N101-'A4-2管路(初期設定)'!N101)))</f>
        <v>-</v>
      </c>
      <c r="O101" s="428" t="str">
        <f t="shared" si="265"/>
        <v>-</v>
      </c>
      <c r="P101" s="430" t="str">
        <f>IF(AND('A4-1管路(初期設定)'!$L$17="○",'A4-4,5管路(初期設定)'!$BU101="-"),"-",IF(A3管路!P101="-",BU101,IF(BU101="-",A3管路!P101,A3管路!P101+BU101)))</f>
        <v>-</v>
      </c>
      <c r="Q101" s="427" t="str">
        <f>IF(IF(A3管路!Q101="-","-",IF('A4-2管路(初期設定)'!Q101="-",A3管路!Q101,A3管路!Q101-'A4-2管路(初期設定)'!Q101))=0,"-",IF(A3管路!Q101="-","-",IF('A4-2管路(初期設定)'!Q101="-",A3管路!Q101,A3管路!Q101-'A4-2管路(初期設定)'!Q101)))</f>
        <v>-</v>
      </c>
      <c r="R101" s="428" t="str">
        <f t="shared" si="266"/>
        <v>-</v>
      </c>
      <c r="S101" s="430">
        <f>IF(AND('A4-1管路(初期設定)'!$N$17="○",'A4-4,5管路(初期設定)'!$BV101="-"),"-",IF(A3管路!S101="-",BV101,IF(BV101="-",A3管路!S101,A3管路!S101+BV101+BW101)))</f>
        <v>786.2</v>
      </c>
      <c r="T101" s="429" t="str">
        <f>IF(IF(A3管路!T101="-","-",IF('A4-2管路(初期設定)'!T101="-",A3管路!T101,A3管路!T101-'A4-2管路(初期設定)'!T101))=0,"-",IF(A3管路!T101="-","-",IF('A4-2管路(初期設定)'!T101="-",A3管路!T101,A3管路!T101-'A4-2管路(初期設定)'!T101)))</f>
        <v>-</v>
      </c>
      <c r="U101" s="429">
        <f>IF(AND('A4-1管路(初期設定)'!$P$17="○",'A4-4,5管路(初期設定)'!$BW101="-"),"-",IF(A3管路!U101="-",BW101,IF(BW101="-",A3管路!U101,A3管路!U101)))</f>
        <v>3273.3</v>
      </c>
      <c r="V101" s="427" t="str">
        <f>IF(IF(A3管路!V101="-","-",IF('A4-2管路(初期設定)'!V101="-",A3管路!V101,A3管路!V101-'A4-2管路(初期設定)'!V101))=0,"-",IF(A3管路!V101="-","-",IF('A4-2管路(初期設定)'!V101="-",A3管路!V101,A3管路!V101-'A4-2管路(初期設定)'!V101)))</f>
        <v>-</v>
      </c>
      <c r="W101" s="428">
        <f t="shared" si="267"/>
        <v>4059.5</v>
      </c>
      <c r="X101" s="430">
        <f>IF(IF(A3管路!X101="-","-",IF('A4-2管路(初期設定)'!X101="-",A3管路!X101,A3管路!X101-'A4-2管路(初期設定)'!X101))=0,"-",IF(A3管路!X101="-","-",IF('A4-2管路(初期設定)'!X101="-",A3管路!X101,A3管路!X101-'A4-2管路(初期設定)'!X101)))</f>
        <v>15078</v>
      </c>
      <c r="Y101" s="427" t="str">
        <f>IF(IF(A3管路!Y101="-","-",IF('A4-2管路(初期設定)'!Y101="-",A3管路!Y101,A3管路!Y101-'A4-2管路(初期設定)'!Y101))=0,"-",IF(A3管路!Y101="-","-",IF('A4-2管路(初期設定)'!Y101="-",A3管路!Y101,A3管路!Y101-'A4-2管路(初期設定)'!Y101)))</f>
        <v>-</v>
      </c>
      <c r="Z101" s="428">
        <f t="shared" si="268"/>
        <v>15078</v>
      </c>
      <c r="AA101" s="430" t="str">
        <f>IF(IF(A3管路!AA101="-","-",IF('A4-2管路(初期設定)'!AA101="-",A3管路!AA101,A3管路!AA101-'A4-2管路(初期設定)'!AA101))=0,"-",IF(A3管路!AA101="-","-",IF('A4-2管路(初期設定)'!AA101="-",A3管路!AA101,A3管路!AA101-'A4-2管路(初期設定)'!AA101)))</f>
        <v>-</v>
      </c>
      <c r="AB101" s="427" t="str">
        <f>IF(IF(A3管路!AB101="-","-",IF('A4-2管路(初期設定)'!AB101="-",A3管路!AB101,A3管路!AB101-'A4-2管路(初期設定)'!AB101))=0,"-",IF(A3管路!AB101="-","-",IF('A4-2管路(初期設定)'!AB101="-",A3管路!AB101,A3管路!AB101-'A4-2管路(初期設定)'!AB101)))</f>
        <v>-</v>
      </c>
      <c r="AC101" s="428" t="str">
        <f t="shared" si="269"/>
        <v>-</v>
      </c>
      <c r="AD101" s="430" t="str">
        <f>IF(AND('A4-1管路(初期設定)'!$V$17="○",'A4-4,5管路(初期設定)'!$BX101="-"),"-",IF(A3管路!AD101="-",BX101,IF(BX101="-",A3管路!AD101,A3管路!AD101+BX101)))</f>
        <v>-</v>
      </c>
      <c r="AE101" s="427" t="str">
        <f>IF(IF(A3管路!AE101="-","-",IF('A4-2管路(初期設定)'!AE101="-",A3管路!AE101,A3管路!AE101-'A4-2管路(初期設定)'!AE101))=0,"-",IF(A3管路!AE101="-","-",IF('A4-2管路(初期設定)'!AE101="-",A3管路!AE101,A3管路!AE101-'A4-2管路(初期設定)'!AE101)))</f>
        <v>-</v>
      </c>
      <c r="AF101" s="428" t="str">
        <f t="shared" si="270"/>
        <v>-</v>
      </c>
      <c r="AG101" s="430">
        <f>IF(IF(A3管路!AG101="-","-",IF('A4-2管路(初期設定)'!AG101="-",A3管路!AG101,A3管路!AG101-'A4-2管路(初期設定)'!AG101))=0,"-",IF(A3管路!AG101="-","-",IF('A4-2管路(初期設定)'!AG101="-",A3管路!AG101,A3管路!AG101-'A4-2管路(初期設定)'!AG101)))</f>
        <v>326.89999999999998</v>
      </c>
      <c r="AH101" s="427" t="str">
        <f>IF(IF(A3管路!AH101="-","-",IF('A4-2管路(初期設定)'!AH101="-",A3管路!AH101,A3管路!AH101-'A4-2管路(初期設定)'!AH101))=0,"-",IF(A3管路!AH101="-","-",IF('A4-2管路(初期設定)'!AH101="-",A3管路!AH101,A3管路!AH101-'A4-2管路(初期設定)'!AH101)))</f>
        <v>-</v>
      </c>
      <c r="AI101" s="428">
        <f t="shared" si="271"/>
        <v>326.89999999999998</v>
      </c>
      <c r="AJ101" s="430" t="str">
        <f>IF(IF(A3管路!AJ101="-","-",IF('A4-2管路(初期設定)'!AJ101="-",A3管路!AJ101,A3管路!AJ101-'A4-2管路(初期設定)'!AJ101))=0,"-",IF(A3管路!AJ101="-","-",IF('A4-2管路(初期設定)'!AJ101="-",A3管路!AJ101,A3管路!AJ101-'A4-2管路(初期設定)'!AJ101)))</f>
        <v>-</v>
      </c>
      <c r="AK101" s="427" t="str">
        <f>IF(IF(A3管路!AK101="-","-",IF('A4-2管路(初期設定)'!AK101="-",A3管路!AK101,A3管路!AK101-'A4-2管路(初期設定)'!AK101))=0,"-",IF(A3管路!AK101="-","-",IF('A4-2管路(初期設定)'!AK101="-",A3管路!AK101,A3管路!AK101-'A4-2管路(初期設定)'!AK101)))</f>
        <v>-</v>
      </c>
      <c r="AL101" s="428" t="str">
        <f t="shared" si="272"/>
        <v>-</v>
      </c>
      <c r="AM101" s="430" t="str">
        <f>IF(IF(A3管路!AM101="-","-",IF('A4-2管路(初期設定)'!AM101="-",A3管路!AM101,A3管路!AM101-'A4-2管路(初期設定)'!AM101))=0,"-",IF(A3管路!AM101="-","-",IF('A4-2管路(初期設定)'!AM101="-",A3管路!AM101,A3管路!AM101-'A4-2管路(初期設定)'!AM101)))</f>
        <v>-</v>
      </c>
      <c r="AN101" s="427" t="str">
        <f>IF(IF(A3管路!AN101="-","-",IF('A4-2管路(初期設定)'!AN101="-",A3管路!AN101,A3管路!AN101-'A4-2管路(初期設定)'!AN101))=0,"-",IF(A3管路!AN101="-","-",IF('A4-2管路(初期設定)'!AN101="-",A3管路!AN101,A3管路!AN101-'A4-2管路(初期設定)'!AN101)))</f>
        <v>-</v>
      </c>
      <c r="AO101" s="428" t="str">
        <f t="shared" si="273"/>
        <v>-</v>
      </c>
      <c r="AP101" s="430" t="str">
        <f>IF(IF(A3管路!AP101="-","-",IF('A4-2管路(初期設定)'!AP101="-",A3管路!AP101,A3管路!AP101-'A4-2管路(初期設定)'!AP101))=0,"-",IF(A3管路!AP101="-","-",IF('A4-2管路(初期設定)'!AP101="-",A3管路!AP101,A3管路!AP101-'A4-2管路(初期設定)'!AP101)))</f>
        <v>-</v>
      </c>
      <c r="AQ101" s="427" t="str">
        <f>IF(IF(A3管路!AQ101="-","-",IF('A4-2管路(初期設定)'!AQ101="-",A3管路!AQ101,A3管路!AQ101-'A4-2管路(初期設定)'!AQ101))=0,"-",IF(A3管路!AQ101="-","-",IF('A4-2管路(初期設定)'!AQ101="-",A3管路!AQ101,A3管路!AQ101-'A4-2管路(初期設定)'!AQ101)))</f>
        <v>-</v>
      </c>
      <c r="AR101" s="436" t="str">
        <f t="shared" si="274"/>
        <v>-</v>
      </c>
      <c r="AS101" s="430" t="str">
        <f>IF(IF(A3管路!AS101="-","-",IF('A4-2管路(初期設定)'!AS101="-",A3管路!AS101,A3管路!AS101-'A4-2管路(初期設定)'!AS101))=0,"-",IF(A3管路!AS101="-","-",IF('A4-2管路(初期設定)'!AS101="-",A3管路!AS101,A3管路!AS101-'A4-2管路(初期設定)'!AS101)))</f>
        <v>-</v>
      </c>
      <c r="AT101" s="427" t="str">
        <f>IF(IF(A3管路!AT101="-","-",IF('A4-2管路(初期設定)'!AT101="-",A3管路!AT101,A3管路!AT101-'A4-2管路(初期設定)'!AT101))=0,"-",IF(A3管路!AT101="-","-",IF('A4-2管路(初期設定)'!AT101="-",A3管路!AT101,A3管路!AT101-'A4-2管路(初期設定)'!AT101)))</f>
        <v>-</v>
      </c>
      <c r="AU101" s="436" t="str">
        <f t="shared" si="275"/>
        <v>-</v>
      </c>
      <c r="AV101" s="832">
        <f t="shared" si="276"/>
        <v>25912.9</v>
      </c>
      <c r="AW101" s="830"/>
      <c r="AX101" s="853" t="str">
        <f t="shared" si="277"/>
        <v>-</v>
      </c>
      <c r="AY101" s="830"/>
      <c r="AZ101" s="832">
        <f t="shared" si="278"/>
        <v>6448.5</v>
      </c>
      <c r="BA101" s="830"/>
      <c r="BB101" s="830">
        <f t="shared" si="279"/>
        <v>786.2</v>
      </c>
      <c r="BC101" s="830"/>
      <c r="BD101" s="830">
        <f t="shared" si="280"/>
        <v>18351.3</v>
      </c>
      <c r="BE101" s="830"/>
      <c r="BF101" s="830">
        <f t="shared" si="281"/>
        <v>326.89999999999998</v>
      </c>
      <c r="BG101" s="830"/>
      <c r="BH101" s="830">
        <f t="shared" si="282"/>
        <v>0</v>
      </c>
      <c r="BI101" s="831"/>
      <c r="BJ101" s="832">
        <f t="shared" si="283"/>
        <v>7234.7</v>
      </c>
      <c r="BK101" s="830"/>
      <c r="BL101" s="830">
        <f t="shared" si="284"/>
        <v>18678.2</v>
      </c>
      <c r="BM101" s="833"/>
      <c r="BN101" s="830">
        <f t="shared" si="285"/>
        <v>25912.9</v>
      </c>
      <c r="BO101" s="833"/>
      <c r="BQ101" s="318" t="str">
        <f>IF('A4-2管路(初期設定)'!AW101="","-",'A4-2管路(初期設定)'!AW101)</f>
        <v>ダクタイル鋳鉄管(NS形継手等)</v>
      </c>
      <c r="BR101" s="317">
        <f>IF(BQ101=BR$4,IF('A4-2管路(初期設定)'!AV101="-","-",IF('A4-2管路(初期設定)'!I101="-",'A4-2管路(初期設定)'!AV101,'A4-2管路(初期設定)'!AV101-'A4-2管路(初期設定)'!I101)),"-")</f>
        <v>3215.3999999999996</v>
      </c>
      <c r="BS101" s="317" t="str">
        <f>IF(BQ101=BS$4,IF('A4-2管路(初期設定)'!AV101="-","-",IF('A4-2管路(初期設定)'!L101="-",'A4-2管路(初期設定)'!AV101,'A4-2管路(初期設定)'!AV101-'A4-2管路(初期設定)'!L101)),"-")</f>
        <v>-</v>
      </c>
      <c r="BT101" s="317" t="str">
        <f>IF(BQ101=BT$4,IF('A4-2管路(初期設定)'!AV101="-","-",IF('A4-2管路(初期設定)'!O101="-",'A4-2管路(初期設定)'!AV101,'A4-2管路(初期設定)'!AV101-'A4-2管路(初期設定)'!O101)),"-")</f>
        <v>-</v>
      </c>
      <c r="BU101" s="317" t="str">
        <f>IF($BQ101=BU$4,IF('A4-2管路(初期設定)'!$AV101="-","-",IF('A4-2管路(初期設定)'!R101="-",'A4-2管路(初期設定)'!$AV101,'A4-2管路(初期設定)'!$AV101-'A4-2管路(初期設定)'!R101)),"-")</f>
        <v>-</v>
      </c>
      <c r="BV101" s="317" t="str">
        <f>IF($BQ101=BV$4,IF('A4-2管路(初期設定)'!$AV101="-","-",IF('A4-2管路(初期設定)'!W101="-",'A4-2管路(初期設定)'!$AV101,'A4-2管路(初期設定)'!$AV101-SUM('A4-2管路(初期設定)'!S101,'A4-2管路(初期設定)'!T101))),"-")</f>
        <v>-</v>
      </c>
      <c r="BW101" s="317" t="str">
        <f>IF($BQ101=BV$4,IF('A4-2管路(初期設定)'!$AV101="-","-",IF('A4-2管路(初期設定)'!W101="-",'A4-2管路(初期設定)'!$AV101,'A4-2管路(初期設定)'!$AV101-SUM('A4-2管路(初期設定)'!U101,'A4-2管路(初期設定)'!V101))),"-")</f>
        <v>-</v>
      </c>
      <c r="BX101" s="317" t="str">
        <f>IF($BQ101=BX$4,IF('A4-2管路(初期設定)'!$AV101="-","-",IF('A4-2管路(初期設定)'!AF101="-",'A4-2管路(初期設定)'!$AV101,'A4-2管路(初期設定)'!$AV101-'A4-2管路(初期設定)'!AF101)),"-")</f>
        <v>-</v>
      </c>
    </row>
    <row r="102" spans="1:76" ht="13.5" customHeight="1">
      <c r="B102" s="932"/>
      <c r="C102" s="911"/>
      <c r="D102" s="912"/>
      <c r="E102" s="913"/>
      <c r="F102" s="80">
        <v>100</v>
      </c>
      <c r="G102" s="430">
        <f>IF(AND('A4-1管路(初期設定)'!$F$17="○",'A4-4,5管路(初期設定)'!$BR102="-"),"-",IF(A3管路!G102="-",BR102,IF(BR102="-",A3管路!G102,A3管路!G102+BR102)))</f>
        <v>1058.2</v>
      </c>
      <c r="H102" s="427" t="str">
        <f>IF(IF(A3管路!H102="-","-",IF('A4-2管路(初期設定)'!H102="-",A3管路!H102,A3管路!H102-'A4-2管路(初期設定)'!H102))=0,"-",IF(A3管路!H102="-","-",IF('A4-2管路(初期設定)'!H102="-",A3管路!H102,A3管路!H102-'A4-2管路(初期設定)'!H102)))</f>
        <v>-</v>
      </c>
      <c r="I102" s="428">
        <f t="shared" si="263"/>
        <v>1058.2</v>
      </c>
      <c r="J102" s="430" t="str">
        <f>IF(AND('A4-1管路(初期設定)'!$H$17="○",'A4-4,5管路(初期設定)'!$BS102="-"),"-",IF(A3管路!J102="-",BS102,IF(BS102="-",A3管路!J102,A3管路!J102+BS102)))</f>
        <v>-</v>
      </c>
      <c r="K102" s="427" t="str">
        <f>IF(IF(A3管路!K102="-","-",IF('A4-2管路(初期設定)'!K102="-",A3管路!K102,A3管路!K102-'A4-2管路(初期設定)'!K102))=0,"-",IF(A3管路!K102="-","-",IF('A4-2管路(初期設定)'!K102="-",A3管路!K102,A3管路!K102-'A4-2管路(初期設定)'!K102)))</f>
        <v>-</v>
      </c>
      <c r="L102" s="428" t="str">
        <f t="shared" si="264"/>
        <v>-</v>
      </c>
      <c r="M102" s="430" t="str">
        <f>IF(AND('A4-1管路(初期設定)'!$J$17="○",'A4-4,5管路(初期設定)'!$BT102="-"),"-",IF(A3管路!M102="-",BT102,IF(BT102="-",A3管路!M102,A3管路!M102+BT102)))</f>
        <v>-</v>
      </c>
      <c r="N102" s="427" t="str">
        <f>IF(IF(A3管路!N102="-","-",IF('A4-2管路(初期設定)'!N102="-",A3管路!N102,A3管路!N102-'A4-2管路(初期設定)'!N102))=0,"-",IF(A3管路!N102="-","-",IF('A4-2管路(初期設定)'!N102="-",A3管路!N102,A3管路!N102-'A4-2管路(初期設定)'!N102)))</f>
        <v>-</v>
      </c>
      <c r="O102" s="428" t="str">
        <f t="shared" si="265"/>
        <v>-</v>
      </c>
      <c r="P102" s="430" t="str">
        <f>IF(AND('A4-1管路(初期設定)'!$L$17="○",'A4-4,5管路(初期設定)'!$BU102="-"),"-",IF(A3管路!P102="-",BU102,IF(BU102="-",A3管路!P102,A3管路!P102+BU102)))</f>
        <v>-</v>
      </c>
      <c r="Q102" s="427" t="str">
        <f>IF(IF(A3管路!Q102="-","-",IF('A4-2管路(初期設定)'!Q102="-",A3管路!Q102,A3管路!Q102-'A4-2管路(初期設定)'!Q102))=0,"-",IF(A3管路!Q102="-","-",IF('A4-2管路(初期設定)'!Q102="-",A3管路!Q102,A3管路!Q102-'A4-2管路(初期設定)'!Q102)))</f>
        <v>-</v>
      </c>
      <c r="R102" s="428" t="str">
        <f t="shared" si="266"/>
        <v>-</v>
      </c>
      <c r="S102" s="430">
        <f>IF(AND('A4-1管路(初期設定)'!$N$17="○",'A4-4,5管路(初期設定)'!$BV102="-"),"-",IF(A3管路!S102="-",BV102,IF(BV102="-",A3管路!S102,A3管路!S102+BV102+BW102)))</f>
        <v>80.099999999999994</v>
      </c>
      <c r="T102" s="429" t="str">
        <f>IF(IF(A3管路!T102="-","-",IF('A4-2管路(初期設定)'!T102="-",A3管路!T102,A3管路!T102-'A4-2管路(初期設定)'!T102))=0,"-",IF(A3管路!T102="-","-",IF('A4-2管路(初期設定)'!T102="-",A3管路!T102,A3管路!T102-'A4-2管路(初期設定)'!T102)))</f>
        <v>-</v>
      </c>
      <c r="U102" s="429">
        <f>IF(AND('A4-1管路(初期設定)'!$P$17="○",'A4-4,5管路(初期設定)'!$BW102="-"),"-",IF(A3管路!U102="-",BW102,IF(BW102="-",A3管路!U102,A3管路!U102)))</f>
        <v>333.9</v>
      </c>
      <c r="V102" s="427" t="str">
        <f>IF(IF(A3管路!V102="-","-",IF('A4-2管路(初期設定)'!V102="-",A3管路!V102,A3管路!V102-'A4-2管路(初期設定)'!V102))=0,"-",IF(A3管路!V102="-","-",IF('A4-2管路(初期設定)'!V102="-",A3管路!V102,A3管路!V102-'A4-2管路(初期設定)'!V102)))</f>
        <v>-</v>
      </c>
      <c r="W102" s="428">
        <f t="shared" si="267"/>
        <v>414</v>
      </c>
      <c r="X102" s="430">
        <f>IF(IF(A3管路!X102="-","-",IF('A4-2管路(初期設定)'!X102="-",A3管路!X102,A3管路!X102-'A4-2管路(初期設定)'!X102))=0,"-",IF(A3管路!X102="-","-",IF('A4-2管路(初期設定)'!X102="-",A3管路!X102,A3管路!X102-'A4-2管路(初期設定)'!X102)))</f>
        <v>2970</v>
      </c>
      <c r="Y102" s="427" t="str">
        <f>IF(IF(A3管路!Y102="-","-",IF('A4-2管路(初期設定)'!Y102="-",A3管路!Y102,A3管路!Y102-'A4-2管路(初期設定)'!Y102))=0,"-",IF(A3管路!Y102="-","-",IF('A4-2管路(初期設定)'!Y102="-",A3管路!Y102,A3管路!Y102-'A4-2管路(初期設定)'!Y102)))</f>
        <v>-</v>
      </c>
      <c r="Z102" s="428">
        <f t="shared" si="268"/>
        <v>2970</v>
      </c>
      <c r="AA102" s="430" t="str">
        <f>IF(IF(A3管路!AA102="-","-",IF('A4-2管路(初期設定)'!AA102="-",A3管路!AA102,A3管路!AA102-'A4-2管路(初期設定)'!AA102))=0,"-",IF(A3管路!AA102="-","-",IF('A4-2管路(初期設定)'!AA102="-",A3管路!AA102,A3管路!AA102-'A4-2管路(初期設定)'!AA102)))</f>
        <v>-</v>
      </c>
      <c r="AB102" s="427" t="str">
        <f>IF(IF(A3管路!AB102="-","-",IF('A4-2管路(初期設定)'!AB102="-",A3管路!AB102,A3管路!AB102-'A4-2管路(初期設定)'!AB102))=0,"-",IF(A3管路!AB102="-","-",IF('A4-2管路(初期設定)'!AB102="-",A3管路!AB102,A3管路!AB102-'A4-2管路(初期設定)'!AB102)))</f>
        <v>-</v>
      </c>
      <c r="AC102" s="428" t="str">
        <f t="shared" si="269"/>
        <v>-</v>
      </c>
      <c r="AD102" s="430">
        <f>IF(AND('A4-1管路(初期設定)'!$V$17="○",'A4-4,5管路(初期設定)'!$BX102="-"),"-",IF(A3管路!AD102="-",BX102,IF(BX102="-",A3管路!AD102,A3管路!AD102+BX102)))</f>
        <v>766.1</v>
      </c>
      <c r="AE102" s="427" t="str">
        <f>IF(IF(A3管路!AE102="-","-",IF('A4-2管路(初期設定)'!AE102="-",A3管路!AE102,A3管路!AE102-'A4-2管路(初期設定)'!AE102))=0,"-",IF(A3管路!AE102="-","-",IF('A4-2管路(初期設定)'!AE102="-",A3管路!AE102,A3管路!AE102-'A4-2管路(初期設定)'!AE102)))</f>
        <v>-</v>
      </c>
      <c r="AF102" s="428">
        <f t="shared" si="270"/>
        <v>766.1</v>
      </c>
      <c r="AG102" s="430">
        <f>IF(IF(A3管路!AG102="-","-",IF('A4-2管路(初期設定)'!AG102="-",A3管路!AG102,A3管路!AG102-'A4-2管路(初期設定)'!AG102))=0,"-",IF(A3管路!AG102="-","-",IF('A4-2管路(初期設定)'!AG102="-",A3管路!AG102,A3管路!AG102-'A4-2管路(初期設定)'!AG102)))</f>
        <v>105.4</v>
      </c>
      <c r="AH102" s="427" t="str">
        <f>IF(IF(A3管路!AH102="-","-",IF('A4-2管路(初期設定)'!AH102="-",A3管路!AH102,A3管路!AH102-'A4-2管路(初期設定)'!AH102))=0,"-",IF(A3管路!AH102="-","-",IF('A4-2管路(初期設定)'!AH102="-",A3管路!AH102,A3管路!AH102-'A4-2管路(初期設定)'!AH102)))</f>
        <v>-</v>
      </c>
      <c r="AI102" s="428">
        <f t="shared" si="271"/>
        <v>105.4</v>
      </c>
      <c r="AJ102" s="430" t="str">
        <f>IF(IF(A3管路!AJ102="-","-",IF('A4-2管路(初期設定)'!AJ102="-",A3管路!AJ102,A3管路!AJ102-'A4-2管路(初期設定)'!AJ102))=0,"-",IF(A3管路!AJ102="-","-",IF('A4-2管路(初期設定)'!AJ102="-",A3管路!AJ102,A3管路!AJ102-'A4-2管路(初期設定)'!AJ102)))</f>
        <v>-</v>
      </c>
      <c r="AK102" s="427" t="str">
        <f>IF(IF(A3管路!AK102="-","-",IF('A4-2管路(初期設定)'!AK102="-",A3管路!AK102,A3管路!AK102-'A4-2管路(初期設定)'!AK102))=0,"-",IF(A3管路!AK102="-","-",IF('A4-2管路(初期設定)'!AK102="-",A3管路!AK102,A3管路!AK102-'A4-2管路(初期設定)'!AK102)))</f>
        <v>-</v>
      </c>
      <c r="AL102" s="428" t="str">
        <f t="shared" si="272"/>
        <v>-</v>
      </c>
      <c r="AM102" s="430" t="str">
        <f>IF(IF(A3管路!AM102="-","-",IF('A4-2管路(初期設定)'!AM102="-",A3管路!AM102,A3管路!AM102-'A4-2管路(初期設定)'!AM102))=0,"-",IF(A3管路!AM102="-","-",IF('A4-2管路(初期設定)'!AM102="-",A3管路!AM102,A3管路!AM102-'A4-2管路(初期設定)'!AM102)))</f>
        <v>-</v>
      </c>
      <c r="AN102" s="427" t="str">
        <f>IF(IF(A3管路!AN102="-","-",IF('A4-2管路(初期設定)'!AN102="-",A3管路!AN102,A3管路!AN102-'A4-2管路(初期設定)'!AN102))=0,"-",IF(A3管路!AN102="-","-",IF('A4-2管路(初期設定)'!AN102="-",A3管路!AN102,A3管路!AN102-'A4-2管路(初期設定)'!AN102)))</f>
        <v>-</v>
      </c>
      <c r="AO102" s="428" t="str">
        <f t="shared" si="273"/>
        <v>-</v>
      </c>
      <c r="AP102" s="430" t="str">
        <f>IF(IF(A3管路!AP102="-","-",IF('A4-2管路(初期設定)'!AP102="-",A3管路!AP102,A3管路!AP102-'A4-2管路(初期設定)'!AP102))=0,"-",IF(A3管路!AP102="-","-",IF('A4-2管路(初期設定)'!AP102="-",A3管路!AP102,A3管路!AP102-'A4-2管路(初期設定)'!AP102)))</f>
        <v>-</v>
      </c>
      <c r="AQ102" s="427" t="str">
        <f>IF(IF(A3管路!AQ102="-","-",IF('A4-2管路(初期設定)'!AQ102="-",A3管路!AQ102,A3管路!AQ102-'A4-2管路(初期設定)'!AQ102))=0,"-",IF(A3管路!AQ102="-","-",IF('A4-2管路(初期設定)'!AQ102="-",A3管路!AQ102,A3管路!AQ102-'A4-2管路(初期設定)'!AQ102)))</f>
        <v>-</v>
      </c>
      <c r="AR102" s="436" t="str">
        <f t="shared" si="274"/>
        <v>-</v>
      </c>
      <c r="AS102" s="430" t="str">
        <f>IF(IF(A3管路!AS102="-","-",IF('A4-2管路(初期設定)'!AS102="-",A3管路!AS102,A3管路!AS102-'A4-2管路(初期設定)'!AS102))=0,"-",IF(A3管路!AS102="-","-",IF('A4-2管路(初期設定)'!AS102="-",A3管路!AS102,A3管路!AS102-'A4-2管路(初期設定)'!AS102)))</f>
        <v>-</v>
      </c>
      <c r="AT102" s="427" t="str">
        <f>IF(IF(A3管路!AT102="-","-",IF('A4-2管路(初期設定)'!AT102="-",A3管路!AT102,A3管路!AT102-'A4-2管路(初期設定)'!AT102))=0,"-",IF(A3管路!AT102="-","-",IF('A4-2管路(初期設定)'!AT102="-",A3管路!AT102,A3管路!AT102-'A4-2管路(初期設定)'!AT102)))</f>
        <v>-</v>
      </c>
      <c r="AU102" s="436" t="str">
        <f t="shared" si="275"/>
        <v>-</v>
      </c>
      <c r="AV102" s="832">
        <f t="shared" si="276"/>
        <v>5313.7</v>
      </c>
      <c r="AW102" s="830"/>
      <c r="AX102" s="853" t="str">
        <f t="shared" si="277"/>
        <v>-</v>
      </c>
      <c r="AY102" s="830"/>
      <c r="AZ102" s="832">
        <f t="shared" si="278"/>
        <v>1058.2</v>
      </c>
      <c r="BA102" s="830"/>
      <c r="BB102" s="830">
        <f t="shared" si="279"/>
        <v>80.099999999999994</v>
      </c>
      <c r="BC102" s="830"/>
      <c r="BD102" s="830">
        <f t="shared" si="280"/>
        <v>4070</v>
      </c>
      <c r="BE102" s="830"/>
      <c r="BF102" s="830">
        <f t="shared" si="281"/>
        <v>105.4</v>
      </c>
      <c r="BG102" s="830"/>
      <c r="BH102" s="830">
        <f t="shared" si="282"/>
        <v>0</v>
      </c>
      <c r="BI102" s="831"/>
      <c r="BJ102" s="832">
        <f t="shared" si="283"/>
        <v>1138.3</v>
      </c>
      <c r="BK102" s="830"/>
      <c r="BL102" s="830">
        <f t="shared" si="284"/>
        <v>4175.3999999999996</v>
      </c>
      <c r="BM102" s="833"/>
      <c r="BN102" s="830">
        <f t="shared" si="285"/>
        <v>5313.7</v>
      </c>
      <c r="BO102" s="833"/>
      <c r="BQ102" s="318" t="str">
        <f>IF('A4-2管路(初期設定)'!AW102="","-",'A4-2管路(初期設定)'!AW102)</f>
        <v>ダクタイル鋳鉄管(NS形継手等)</v>
      </c>
      <c r="BR102" s="317">
        <f>IF(BQ102=BR$4,IF('A4-2管路(初期設定)'!AV102="-","-",IF('A4-2管路(初期設定)'!I102="-",'A4-2管路(初期設定)'!AV102,'A4-2管路(初期設定)'!AV102-'A4-2管路(初期設定)'!I102)),"-")</f>
        <v>1058.2</v>
      </c>
      <c r="BS102" s="317" t="str">
        <f>IF(BQ102=BS$4,IF('A4-2管路(初期設定)'!AV102="-","-",IF('A4-2管路(初期設定)'!L102="-",'A4-2管路(初期設定)'!AV102,'A4-2管路(初期設定)'!AV102-'A4-2管路(初期設定)'!L102)),"-")</f>
        <v>-</v>
      </c>
      <c r="BT102" s="317" t="str">
        <f>IF(BQ102=BT$4,IF('A4-2管路(初期設定)'!AV102="-","-",IF('A4-2管路(初期設定)'!O102="-",'A4-2管路(初期設定)'!AV102,'A4-2管路(初期設定)'!AV102-'A4-2管路(初期設定)'!O102)),"-")</f>
        <v>-</v>
      </c>
      <c r="BU102" s="317" t="str">
        <f>IF($BQ102=BU$4,IF('A4-2管路(初期設定)'!$AV102="-","-",IF('A4-2管路(初期設定)'!R102="-",'A4-2管路(初期設定)'!$AV102,'A4-2管路(初期設定)'!$AV102-'A4-2管路(初期設定)'!R102)),"-")</f>
        <v>-</v>
      </c>
      <c r="BV102" s="317" t="str">
        <f>IF($BQ102=BV$4,IF('A4-2管路(初期設定)'!$AV102="-","-",IF('A4-2管路(初期設定)'!W102="-",'A4-2管路(初期設定)'!$AV102,'A4-2管路(初期設定)'!$AV102-SUM('A4-2管路(初期設定)'!S102,'A4-2管路(初期設定)'!T102))),"-")</f>
        <v>-</v>
      </c>
      <c r="BW102" s="317" t="str">
        <f>IF($BQ102=BV$4,IF('A4-2管路(初期設定)'!$AV102="-","-",IF('A4-2管路(初期設定)'!W102="-",'A4-2管路(初期設定)'!$AV102,'A4-2管路(初期設定)'!$AV102-SUM('A4-2管路(初期設定)'!U102,'A4-2管路(初期設定)'!V102))),"-")</f>
        <v>-</v>
      </c>
      <c r="BX102" s="317" t="str">
        <f>IF($BQ102=BX$4,IF('A4-2管路(初期設定)'!$AV102="-","-",IF('A4-2管路(初期設定)'!AF102="-",'A4-2管路(初期設定)'!$AV102,'A4-2管路(初期設定)'!$AV102-'A4-2管路(初期設定)'!AF102)),"-")</f>
        <v>-</v>
      </c>
    </row>
    <row r="103" spans="1:76" ht="13.5" customHeight="1">
      <c r="B103" s="932"/>
      <c r="C103" s="911"/>
      <c r="D103" s="912"/>
      <c r="E103" s="913"/>
      <c r="F103" s="449" t="s">
        <v>70</v>
      </c>
      <c r="G103" s="430">
        <f>IF(AND('A4-1管路(初期設定)'!$F$17="○",'A4-4,5管路(初期設定)'!$BR103="-"),"-",IF(A3管路!G103="-",BR103,IF(BR103="-",A3管路!G103,A3管路!G103+BR103)))</f>
        <v>661</v>
      </c>
      <c r="H103" s="427" t="str">
        <f>IF(IF(A3管路!H103="-","-",IF('A4-2管路(初期設定)'!H103="-",A3管路!H103,A3管路!H103-'A4-2管路(初期設定)'!H103))=0,"-",IF(A3管路!H103="-","-",IF('A4-2管路(初期設定)'!H103="-",A3管路!H103,A3管路!H103-'A4-2管路(初期設定)'!H103)))</f>
        <v>-</v>
      </c>
      <c r="I103" s="428">
        <f t="shared" si="263"/>
        <v>661</v>
      </c>
      <c r="J103" s="430" t="str">
        <f>IF(AND('A4-1管路(初期設定)'!$H$17="○",'A4-4,5管路(初期設定)'!$BS103="-"),"-",IF(A3管路!J103="-",BS103,IF(BS103="-",A3管路!J103,A3管路!J103+BS103)))</f>
        <v>-</v>
      </c>
      <c r="K103" s="427" t="str">
        <f>IF(IF(A3管路!K103="-","-",IF('A4-2管路(初期設定)'!K103="-",A3管路!K103,A3管路!K103-'A4-2管路(初期設定)'!K103))=0,"-",IF(A3管路!K103="-","-",IF('A4-2管路(初期設定)'!K103="-",A3管路!K103,A3管路!K103-'A4-2管路(初期設定)'!K103)))</f>
        <v>-</v>
      </c>
      <c r="L103" s="428" t="str">
        <f t="shared" si="264"/>
        <v>-</v>
      </c>
      <c r="M103" s="430">
        <f>IF(AND('A4-1管路(初期設定)'!$J$17="○",'A4-4,5管路(初期設定)'!$BT103="-"),"-",IF(A3管路!M103="-",BT103,IF(BT103="-",A3管路!M103,A3管路!M103+BT103)))</f>
        <v>975.8</v>
      </c>
      <c r="N103" s="427" t="str">
        <f>IF(IF(A3管路!N103="-","-",IF('A4-2管路(初期設定)'!N103="-",A3管路!N103,A3管路!N103-'A4-2管路(初期設定)'!N103))=0,"-",IF(A3管路!N103="-","-",IF('A4-2管路(初期設定)'!N103="-",A3管路!N103,A3管路!N103-'A4-2管路(初期設定)'!N103)))</f>
        <v>-</v>
      </c>
      <c r="O103" s="428">
        <f t="shared" si="265"/>
        <v>975.8</v>
      </c>
      <c r="P103" s="430" t="str">
        <f>IF(AND('A4-1管路(初期設定)'!$L$17="○",'A4-4,5管路(初期設定)'!$BU103="-"),"-",IF(A3管路!P103="-",BU103,IF(BU103="-",A3管路!P103,A3管路!P103+BU103)))</f>
        <v>-</v>
      </c>
      <c r="Q103" s="427" t="str">
        <f>IF(IF(A3管路!Q103="-","-",IF('A4-2管路(初期設定)'!Q103="-",A3管路!Q103,A3管路!Q103-'A4-2管路(初期設定)'!Q103))=0,"-",IF(A3管路!Q103="-","-",IF('A4-2管路(初期設定)'!Q103="-",A3管路!Q103,A3管路!Q103-'A4-2管路(初期設定)'!Q103)))</f>
        <v>-</v>
      </c>
      <c r="R103" s="428" t="str">
        <f t="shared" si="266"/>
        <v>-</v>
      </c>
      <c r="S103" s="430" t="str">
        <f>IF(AND('A4-1管路(初期設定)'!$N$17="○",'A4-4,5管路(初期設定)'!$BV103="-"),"-",IF(A3管路!S103="-",BV103,IF(BV103="-",A3管路!S103,A3管路!S103+BV103+BW103)))</f>
        <v>-</v>
      </c>
      <c r="T103" s="429" t="str">
        <f>IF(IF(A3管路!T103="-","-",IF('A4-2管路(初期設定)'!T103="-",A3管路!T103,A3管路!T103-'A4-2管路(初期設定)'!T103))=0,"-",IF(A3管路!T103="-","-",IF('A4-2管路(初期設定)'!T103="-",A3管路!T103,A3管路!T103-'A4-2管路(初期設定)'!T103)))</f>
        <v>-</v>
      </c>
      <c r="U103" s="429" t="str">
        <f>IF(AND('A4-1管路(初期設定)'!$P$17="○",'A4-4,5管路(初期設定)'!$BW103="-"),"-",IF(A3管路!U103="-",BW103,IF(BW103="-",A3管路!U103,A3管路!U103)))</f>
        <v>-</v>
      </c>
      <c r="V103" s="427" t="str">
        <f>IF(IF(A3管路!V103="-","-",IF('A4-2管路(初期設定)'!V103="-",A3管路!V103,A3管路!V103-'A4-2管路(初期設定)'!V103))=0,"-",IF(A3管路!V103="-","-",IF('A4-2管路(初期設定)'!V103="-",A3管路!V103,A3管路!V103-'A4-2管路(初期設定)'!V103)))</f>
        <v>-</v>
      </c>
      <c r="W103" s="428" t="str">
        <f t="shared" si="267"/>
        <v>-</v>
      </c>
      <c r="X103" s="430">
        <f>IF(IF(A3管路!X103="-","-",IF('A4-2管路(初期設定)'!X103="-",A3管路!X103,A3管路!X103-'A4-2管路(初期設定)'!X103))=0,"-",IF(A3管路!X103="-","-",IF('A4-2管路(初期設定)'!X103="-",A3管路!X103,A3管路!X103-'A4-2管路(初期設定)'!X103)))</f>
        <v>218.1</v>
      </c>
      <c r="Y103" s="427" t="str">
        <f>IF(IF(A3管路!Y103="-","-",IF('A4-2管路(初期設定)'!Y103="-",A3管路!Y103,A3管路!Y103-'A4-2管路(初期設定)'!Y103))=0,"-",IF(A3管路!Y103="-","-",IF('A4-2管路(初期設定)'!Y103="-",A3管路!Y103,A3管路!Y103-'A4-2管路(初期設定)'!Y103)))</f>
        <v>-</v>
      </c>
      <c r="Z103" s="428">
        <f t="shared" si="268"/>
        <v>218.1</v>
      </c>
      <c r="AA103" s="430" t="str">
        <f>IF(IF(A3管路!AA103="-","-",IF('A4-2管路(初期設定)'!AA103="-",A3管路!AA103,A3管路!AA103-'A4-2管路(初期設定)'!AA103))=0,"-",IF(A3管路!AA103="-","-",IF('A4-2管路(初期設定)'!AA103="-",A3管路!AA103,A3管路!AA103-'A4-2管路(初期設定)'!AA103)))</f>
        <v>-</v>
      </c>
      <c r="AB103" s="427" t="str">
        <f>IF(IF(A3管路!AB103="-","-",IF('A4-2管路(初期設定)'!AB103="-",A3管路!AB103,A3管路!AB103-'A4-2管路(初期設定)'!AB103))=0,"-",IF(A3管路!AB103="-","-",IF('A4-2管路(初期設定)'!AB103="-",A3管路!AB103,A3管路!AB103-'A4-2管路(初期設定)'!AB103)))</f>
        <v>-</v>
      </c>
      <c r="AC103" s="428" t="str">
        <f t="shared" si="269"/>
        <v>-</v>
      </c>
      <c r="AD103" s="430">
        <f>IF(AND('A4-1管路(初期設定)'!$V$17="○",'A4-4,5管路(初期設定)'!$BX103="-"),"-",IF(A3管路!AD103="-",BX103,IF(BX103="-",A3管路!AD103,A3管路!AD103+BX103)))</f>
        <v>78.5</v>
      </c>
      <c r="AE103" s="427" t="str">
        <f>IF(IF(A3管路!AE103="-","-",IF('A4-2管路(初期設定)'!AE103="-",A3管路!AE103,A3管路!AE103-'A4-2管路(初期設定)'!AE103))=0,"-",IF(A3管路!AE103="-","-",IF('A4-2管路(初期設定)'!AE103="-",A3管路!AE103,A3管路!AE103-'A4-2管路(初期設定)'!AE103)))</f>
        <v>-</v>
      </c>
      <c r="AF103" s="428">
        <f t="shared" si="270"/>
        <v>78.5</v>
      </c>
      <c r="AG103" s="430">
        <f>IF(IF(A3管路!AG103="-","-",IF('A4-2管路(初期設定)'!AG103="-",A3管路!AG103,A3管路!AG103-'A4-2管路(初期設定)'!AG103))=0,"-",IF(A3管路!AG103="-","-",IF('A4-2管路(初期設定)'!AG103="-",A3管路!AG103,A3管路!AG103-'A4-2管路(初期設定)'!AG103)))</f>
        <v>296.8</v>
      </c>
      <c r="AH103" s="427" t="str">
        <f>IF(IF(A3管路!AH103="-","-",IF('A4-2管路(初期設定)'!AH103="-",A3管路!AH103,A3管路!AH103-'A4-2管路(初期設定)'!AH103))=0,"-",IF(A3管路!AH103="-","-",IF('A4-2管路(初期設定)'!AH103="-",A3管路!AH103,A3管路!AH103-'A4-2管路(初期設定)'!AH103)))</f>
        <v>-</v>
      </c>
      <c r="AI103" s="428">
        <f t="shared" si="271"/>
        <v>296.8</v>
      </c>
      <c r="AJ103" s="430" t="str">
        <f>IF(IF(A3管路!AJ103="-","-",IF('A4-2管路(初期設定)'!AJ103="-",A3管路!AJ103,A3管路!AJ103-'A4-2管路(初期設定)'!AJ103))=0,"-",IF(A3管路!AJ103="-","-",IF('A4-2管路(初期設定)'!AJ103="-",A3管路!AJ103,A3管路!AJ103-'A4-2管路(初期設定)'!AJ103)))</f>
        <v>-</v>
      </c>
      <c r="AK103" s="427" t="str">
        <f>IF(IF(A3管路!AK103="-","-",IF('A4-2管路(初期設定)'!AK103="-",A3管路!AK103,A3管路!AK103-'A4-2管路(初期設定)'!AK103))=0,"-",IF(A3管路!AK103="-","-",IF('A4-2管路(初期設定)'!AK103="-",A3管路!AK103,A3管路!AK103-'A4-2管路(初期設定)'!AK103)))</f>
        <v>-</v>
      </c>
      <c r="AL103" s="428" t="str">
        <f t="shared" si="272"/>
        <v>-</v>
      </c>
      <c r="AM103" s="430" t="str">
        <f>IF(IF(A3管路!AM103="-","-",IF('A4-2管路(初期設定)'!AM103="-",A3管路!AM103,A3管路!AM103-'A4-2管路(初期設定)'!AM103))=0,"-",IF(A3管路!AM103="-","-",IF('A4-2管路(初期設定)'!AM103="-",A3管路!AM103,A3管路!AM103-'A4-2管路(初期設定)'!AM103)))</f>
        <v>-</v>
      </c>
      <c r="AN103" s="427" t="str">
        <f>IF(IF(A3管路!AN103="-","-",IF('A4-2管路(初期設定)'!AN103="-",A3管路!AN103,A3管路!AN103-'A4-2管路(初期設定)'!AN103))=0,"-",IF(A3管路!AN103="-","-",IF('A4-2管路(初期設定)'!AN103="-",A3管路!AN103,A3管路!AN103-'A4-2管路(初期設定)'!AN103)))</f>
        <v>-</v>
      </c>
      <c r="AO103" s="428" t="str">
        <f t="shared" si="273"/>
        <v>-</v>
      </c>
      <c r="AP103" s="430" t="str">
        <f>IF(IF(A3管路!AP103="-","-",IF('A4-2管路(初期設定)'!AP103="-",A3管路!AP103,A3管路!AP103-'A4-2管路(初期設定)'!AP103))=0,"-",IF(A3管路!AP103="-","-",IF('A4-2管路(初期設定)'!AP103="-",A3管路!AP103,A3管路!AP103-'A4-2管路(初期設定)'!AP103)))</f>
        <v>-</v>
      </c>
      <c r="AQ103" s="427" t="str">
        <f>IF(IF(A3管路!AQ103="-","-",IF('A4-2管路(初期設定)'!AQ103="-",A3管路!AQ103,A3管路!AQ103-'A4-2管路(初期設定)'!AQ103))=0,"-",IF(A3管路!AQ103="-","-",IF('A4-2管路(初期設定)'!AQ103="-",A3管路!AQ103,A3管路!AQ103-'A4-2管路(初期設定)'!AQ103)))</f>
        <v>-</v>
      </c>
      <c r="AR103" s="436" t="str">
        <f t="shared" si="274"/>
        <v>-</v>
      </c>
      <c r="AS103" s="430" t="str">
        <f>IF(IF(A3管路!AS103="-","-",IF('A4-2管路(初期設定)'!AS103="-",A3管路!AS103,A3管路!AS103-'A4-2管路(初期設定)'!AS103))=0,"-",IF(A3管路!AS103="-","-",IF('A4-2管路(初期設定)'!AS103="-",A3管路!AS103,A3管路!AS103-'A4-2管路(初期設定)'!AS103)))</f>
        <v>-</v>
      </c>
      <c r="AT103" s="427" t="str">
        <f>IF(IF(A3管路!AT103="-","-",IF('A4-2管路(初期設定)'!AT103="-",A3管路!AT103,A3管路!AT103-'A4-2管路(初期設定)'!AT103))=0,"-",IF(A3管路!AT103="-","-",IF('A4-2管路(初期設定)'!AT103="-",A3管路!AT103,A3管路!AT103-'A4-2管路(初期設定)'!AT103)))</f>
        <v>-</v>
      </c>
      <c r="AU103" s="436" t="str">
        <f t="shared" si="275"/>
        <v>-</v>
      </c>
      <c r="AV103" s="832">
        <f t="shared" si="276"/>
        <v>2230.1999999999998</v>
      </c>
      <c r="AW103" s="830"/>
      <c r="AX103" s="853" t="str">
        <f t="shared" si="277"/>
        <v>-</v>
      </c>
      <c r="AY103" s="830"/>
      <c r="AZ103" s="832">
        <f t="shared" si="278"/>
        <v>1636.8</v>
      </c>
      <c r="BA103" s="830"/>
      <c r="BB103" s="830">
        <f t="shared" si="279"/>
        <v>0</v>
      </c>
      <c r="BC103" s="830"/>
      <c r="BD103" s="830">
        <f t="shared" si="280"/>
        <v>296.60000000000002</v>
      </c>
      <c r="BE103" s="830"/>
      <c r="BF103" s="830">
        <f t="shared" si="281"/>
        <v>296.8</v>
      </c>
      <c r="BG103" s="830"/>
      <c r="BH103" s="830">
        <f t="shared" si="282"/>
        <v>0</v>
      </c>
      <c r="BI103" s="831"/>
      <c r="BJ103" s="832">
        <f t="shared" si="283"/>
        <v>1636.8</v>
      </c>
      <c r="BK103" s="830"/>
      <c r="BL103" s="830">
        <f t="shared" si="284"/>
        <v>593.40000000000009</v>
      </c>
      <c r="BM103" s="833"/>
      <c r="BN103" s="830">
        <f t="shared" si="285"/>
        <v>2230.1999999999998</v>
      </c>
      <c r="BO103" s="833"/>
      <c r="BQ103" s="318" t="str">
        <f>IF('A4-2管路(初期設定)'!AW103="","-",'A4-2管路(初期設定)'!AW103)</f>
        <v>配水用ポリエチレン管(融着継手)</v>
      </c>
      <c r="BR103" s="317" t="str">
        <f>IF(BQ103=BR$4,IF('A4-2管路(初期設定)'!AV103="-","-",IF('A4-2管路(初期設定)'!I103="-",'A4-2管路(初期設定)'!AV103,'A4-2管路(初期設定)'!AV103-'A4-2管路(初期設定)'!I103)),"-")</f>
        <v>-</v>
      </c>
      <c r="BS103" s="317" t="str">
        <f>IF(BQ103=BS$4,IF('A4-2管路(初期設定)'!AV103="-","-",IF('A4-2管路(初期設定)'!L103="-",'A4-2管路(初期設定)'!AV103,'A4-2管路(初期設定)'!AV103-'A4-2管路(初期設定)'!L103)),"-")</f>
        <v>-</v>
      </c>
      <c r="BT103" s="317">
        <f>IF(BQ103=BT$4,IF('A4-2管路(初期設定)'!AV103="-","-",IF('A4-2管路(初期設定)'!O103="-",'A4-2管路(初期設定)'!AV103,'A4-2管路(初期設定)'!AV103-'A4-2管路(初期設定)'!O103)),"-")</f>
        <v>975.8</v>
      </c>
      <c r="BU103" s="317" t="str">
        <f>IF($BQ103=BU$4,IF('A4-2管路(初期設定)'!$AV103="-","-",IF('A4-2管路(初期設定)'!R103="-",'A4-2管路(初期設定)'!$AV103,'A4-2管路(初期設定)'!$AV103-'A4-2管路(初期設定)'!R103)),"-")</f>
        <v>-</v>
      </c>
      <c r="BV103" s="317" t="str">
        <f>IF($BQ103=BV$4,IF('A4-2管路(初期設定)'!$AV103="-","-",IF('A4-2管路(初期設定)'!W103="-",'A4-2管路(初期設定)'!$AV103,'A4-2管路(初期設定)'!$AV103-SUM('A4-2管路(初期設定)'!S103,'A4-2管路(初期設定)'!T103))),"-")</f>
        <v>-</v>
      </c>
      <c r="BW103" s="317" t="str">
        <f>IF($BQ103=BV$4,IF('A4-2管路(初期設定)'!$AV103="-","-",IF('A4-2管路(初期設定)'!W103="-",'A4-2管路(初期設定)'!$AV103,'A4-2管路(初期設定)'!$AV103-SUM('A4-2管路(初期設定)'!U103,'A4-2管路(初期設定)'!V103))),"-")</f>
        <v>-</v>
      </c>
      <c r="BX103" s="317" t="str">
        <f>IF($BQ103=BX$4,IF('A4-2管路(初期設定)'!$AV103="-","-",IF('A4-2管路(初期設定)'!AF103="-",'A4-2管路(初期設定)'!$AV103,'A4-2管路(初期設定)'!$AV103-'A4-2管路(初期設定)'!AF103)),"-")</f>
        <v>-</v>
      </c>
    </row>
    <row r="104" spans="1:76" ht="13.5" customHeight="1">
      <c r="B104" s="932"/>
      <c r="C104" s="914"/>
      <c r="D104" s="915"/>
      <c r="E104" s="916"/>
      <c r="F104" s="567" t="s">
        <v>49</v>
      </c>
      <c r="G104" s="423">
        <f t="shared" ref="G104:AU104" si="286">IF(SUM(G93:G103)=0,"-",SUM(G93:G103))</f>
        <v>17290</v>
      </c>
      <c r="H104" s="424" t="str">
        <f t="shared" si="286"/>
        <v>-</v>
      </c>
      <c r="I104" s="425">
        <f t="shared" si="286"/>
        <v>17290</v>
      </c>
      <c r="J104" s="423">
        <f t="shared" si="286"/>
        <v>120.9</v>
      </c>
      <c r="K104" s="424" t="str">
        <f t="shared" si="286"/>
        <v>-</v>
      </c>
      <c r="L104" s="425">
        <f t="shared" si="286"/>
        <v>120.9</v>
      </c>
      <c r="M104" s="423">
        <f t="shared" si="286"/>
        <v>975.8</v>
      </c>
      <c r="N104" s="424" t="str">
        <f t="shared" si="286"/>
        <v>-</v>
      </c>
      <c r="O104" s="425">
        <f t="shared" si="286"/>
        <v>975.8</v>
      </c>
      <c r="P104" s="423" t="str">
        <f t="shared" si="286"/>
        <v>-</v>
      </c>
      <c r="Q104" s="424" t="str">
        <f t="shared" si="286"/>
        <v>-</v>
      </c>
      <c r="R104" s="425" t="str">
        <f t="shared" si="286"/>
        <v>-</v>
      </c>
      <c r="S104" s="423">
        <f t="shared" si="286"/>
        <v>1440.1</v>
      </c>
      <c r="T104" s="426" t="str">
        <f t="shared" si="286"/>
        <v>-</v>
      </c>
      <c r="U104" s="426">
        <f t="shared" si="286"/>
        <v>5988.6</v>
      </c>
      <c r="V104" s="424" t="str">
        <f t="shared" si="286"/>
        <v>-</v>
      </c>
      <c r="W104" s="425">
        <f t="shared" si="286"/>
        <v>7428.7</v>
      </c>
      <c r="X104" s="423">
        <f t="shared" si="286"/>
        <v>40678.499999999993</v>
      </c>
      <c r="Y104" s="424" t="str">
        <f t="shared" si="286"/>
        <v>-</v>
      </c>
      <c r="Z104" s="425">
        <f t="shared" si="286"/>
        <v>40678.499999999993</v>
      </c>
      <c r="AA104" s="423" t="str">
        <f t="shared" si="286"/>
        <v>-</v>
      </c>
      <c r="AB104" s="424" t="str">
        <f t="shared" si="286"/>
        <v>-</v>
      </c>
      <c r="AC104" s="425" t="str">
        <f t="shared" si="286"/>
        <v>-</v>
      </c>
      <c r="AD104" s="423">
        <f t="shared" si="286"/>
        <v>844.6</v>
      </c>
      <c r="AE104" s="424" t="str">
        <f t="shared" si="286"/>
        <v>-</v>
      </c>
      <c r="AF104" s="425">
        <f t="shared" si="286"/>
        <v>844.6</v>
      </c>
      <c r="AG104" s="423">
        <f t="shared" si="286"/>
        <v>729.09999999999991</v>
      </c>
      <c r="AH104" s="424" t="str">
        <f t="shared" si="286"/>
        <v>-</v>
      </c>
      <c r="AI104" s="425">
        <f t="shared" si="286"/>
        <v>729.09999999999991</v>
      </c>
      <c r="AJ104" s="423" t="str">
        <f t="shared" si="286"/>
        <v>-</v>
      </c>
      <c r="AK104" s="424" t="str">
        <f t="shared" si="286"/>
        <v>-</v>
      </c>
      <c r="AL104" s="425" t="str">
        <f t="shared" si="286"/>
        <v>-</v>
      </c>
      <c r="AM104" s="423" t="str">
        <f t="shared" si="286"/>
        <v>-</v>
      </c>
      <c r="AN104" s="424" t="str">
        <f t="shared" si="286"/>
        <v>-</v>
      </c>
      <c r="AO104" s="425" t="str">
        <f t="shared" si="286"/>
        <v>-</v>
      </c>
      <c r="AP104" s="423" t="str">
        <f t="shared" si="286"/>
        <v>-</v>
      </c>
      <c r="AQ104" s="424" t="str">
        <f t="shared" si="286"/>
        <v>-</v>
      </c>
      <c r="AR104" s="437" t="str">
        <f t="shared" si="286"/>
        <v>-</v>
      </c>
      <c r="AS104" s="423" t="str">
        <f t="shared" si="286"/>
        <v>-</v>
      </c>
      <c r="AT104" s="424" t="str">
        <f t="shared" si="286"/>
        <v>-</v>
      </c>
      <c r="AU104" s="437" t="str">
        <f t="shared" si="286"/>
        <v>-</v>
      </c>
      <c r="AV104" s="834">
        <f>IF(SUM(AV93:AW103)=0,"-",SUM(AV93:AW103))</f>
        <v>68067.599999999991</v>
      </c>
      <c r="AW104" s="835"/>
      <c r="AX104" s="836" t="str">
        <f>IF(SUM(AX93:AY103)=0,"-",SUM(AX93:AY103))</f>
        <v>-</v>
      </c>
      <c r="AY104" s="835"/>
      <c r="AZ104" s="834">
        <f>IF(SUM(AZ93:BA103)=0,"-",SUM(AZ93:BA103))</f>
        <v>18386.7</v>
      </c>
      <c r="BA104" s="835"/>
      <c r="BB104" s="835">
        <f>IF(SUM(BB93:BC103)=0,"-",SUM(BB93:BC103))</f>
        <v>1440.1</v>
      </c>
      <c r="BC104" s="835"/>
      <c r="BD104" s="835">
        <f>IF(SUM(BD93:BE103)=0,"-",SUM(BD93:BE103))</f>
        <v>47511.7</v>
      </c>
      <c r="BE104" s="835"/>
      <c r="BF104" s="835">
        <f>IF(SUM(BF93:BG103)=0,"-",SUM(BF93:BG103))</f>
        <v>729.09999999999991</v>
      </c>
      <c r="BG104" s="835"/>
      <c r="BH104" s="835" t="str">
        <f>IF(SUM(BH93:BI103)=0,"-",SUM(BH93:BI103))</f>
        <v>-</v>
      </c>
      <c r="BI104" s="837"/>
      <c r="BJ104" s="834">
        <f>IF(SUM(BJ93:BK103)=0,"-",SUM(BJ93:BK103))</f>
        <v>19826.8</v>
      </c>
      <c r="BK104" s="835"/>
      <c r="BL104" s="835">
        <f>IF(SUM(BL93:BM103)=0,"-",SUM(BL93:BM103))</f>
        <v>48240.800000000003</v>
      </c>
      <c r="BM104" s="838"/>
      <c r="BN104" s="835">
        <f t="shared" si="285"/>
        <v>68067.599999999991</v>
      </c>
      <c r="BO104" s="838"/>
      <c r="BQ104" s="318" t="str">
        <f>IF('A4-2管路(初期設定)'!AW104="","-",'A4-2管路(初期設定)'!AW104)</f>
        <v>-</v>
      </c>
      <c r="BR104" s="317" t="str">
        <f>IF(BQ104=BR$4,IF('A4-2管路(初期設定)'!AV104="-","-",IF('A4-2管路(初期設定)'!I104="-",'A4-2管路(初期設定)'!AV104,'A4-2管路(初期設定)'!AV104-'A4-2管路(初期設定)'!I104)),"-")</f>
        <v>-</v>
      </c>
      <c r="BS104" s="317" t="str">
        <f>IF(BQ104=BS$4,IF('A4-2管路(初期設定)'!AV104="-","-",IF('A4-2管路(初期設定)'!L104="-",'A4-2管路(初期設定)'!AV104,'A4-2管路(初期設定)'!AV104-'A4-2管路(初期設定)'!L104)),"-")</f>
        <v>-</v>
      </c>
      <c r="BT104" s="317" t="str">
        <f>IF(BQ104=BT$4,IF('A4-2管路(初期設定)'!AV104="-","-",IF('A4-2管路(初期設定)'!O104="-",'A4-2管路(初期設定)'!AV104,'A4-2管路(初期設定)'!AV104-'A4-2管路(初期設定)'!O104)),"-")</f>
        <v>-</v>
      </c>
      <c r="BU104" s="317" t="str">
        <f>IF($BQ104=BU$4,IF('A4-2管路(初期設定)'!$AV104="-","-",IF('A4-2管路(初期設定)'!R104="-",'A4-2管路(初期設定)'!$AV104,'A4-2管路(初期設定)'!$AV104-'A4-2管路(初期設定)'!R104)),"-")</f>
        <v>-</v>
      </c>
      <c r="BV104" s="317" t="str">
        <f>IF($BQ104=BV$4,IF('A4-2管路(初期設定)'!$AV104="-","-",IF('A4-2管路(初期設定)'!W104="-",'A4-2管路(初期設定)'!$AV104,'A4-2管路(初期設定)'!$AV104-SUM('A4-2管路(初期設定)'!S104,'A4-2管路(初期設定)'!T104))),"-")</f>
        <v>-</v>
      </c>
      <c r="BW104" s="317" t="str">
        <f>IF($BQ104=BV$4,IF('A4-2管路(初期設定)'!$AV104="-","-",IF('A4-2管路(初期設定)'!W104="-",'A4-2管路(初期設定)'!$AV104,'A4-2管路(初期設定)'!$AV104-SUM('A4-2管路(初期設定)'!U104,'A4-2管路(初期設定)'!V104))),"-")</f>
        <v>-</v>
      </c>
      <c r="BX104" s="317" t="str">
        <f>IF($BQ104=BX$4,IF('A4-2管路(初期設定)'!$AV104="-","-",IF('A4-2管路(初期設定)'!AF104="-",'A4-2管路(初期設定)'!$AV104,'A4-2管路(初期設定)'!$AV104-'A4-2管路(初期設定)'!AF104)),"-")</f>
        <v>-</v>
      </c>
    </row>
    <row r="105" spans="1:76" ht="13.5" customHeight="1">
      <c r="B105" s="932"/>
      <c r="C105" s="733" t="s">
        <v>401</v>
      </c>
      <c r="D105" s="854"/>
      <c r="E105" s="855"/>
      <c r="F105" s="79">
        <v>300</v>
      </c>
      <c r="G105" s="556">
        <f>+G47</f>
        <v>1</v>
      </c>
      <c r="H105" s="551" t="str">
        <f t="shared" ref="H105:BM109" si="287">+H47</f>
        <v>-</v>
      </c>
      <c r="I105" s="552">
        <f t="shared" si="287"/>
        <v>1</v>
      </c>
      <c r="J105" s="556" t="str">
        <f t="shared" si="287"/>
        <v>-</v>
      </c>
      <c r="K105" s="551" t="str">
        <f t="shared" si="287"/>
        <v>-</v>
      </c>
      <c r="L105" s="552" t="str">
        <f t="shared" si="287"/>
        <v>-</v>
      </c>
      <c r="M105" s="556" t="str">
        <f t="shared" si="287"/>
        <v>-</v>
      </c>
      <c r="N105" s="551" t="str">
        <f t="shared" si="287"/>
        <v>-</v>
      </c>
      <c r="O105" s="552" t="str">
        <f t="shared" si="287"/>
        <v>-</v>
      </c>
      <c r="P105" s="556" t="str">
        <f t="shared" si="287"/>
        <v>-</v>
      </c>
      <c r="Q105" s="551" t="str">
        <f t="shared" si="287"/>
        <v>-</v>
      </c>
      <c r="R105" s="552" t="str">
        <f t="shared" si="287"/>
        <v>-</v>
      </c>
      <c r="S105" s="556" t="str">
        <f t="shared" si="287"/>
        <v>-</v>
      </c>
      <c r="T105" s="553" t="str">
        <f t="shared" si="287"/>
        <v>-</v>
      </c>
      <c r="U105" s="553">
        <f t="shared" si="287"/>
        <v>2</v>
      </c>
      <c r="V105" s="551" t="str">
        <f t="shared" si="287"/>
        <v>-</v>
      </c>
      <c r="W105" s="552">
        <f t="shared" si="287"/>
        <v>2</v>
      </c>
      <c r="X105" s="556">
        <f t="shared" si="287"/>
        <v>13</v>
      </c>
      <c r="Y105" s="551" t="str">
        <f t="shared" si="287"/>
        <v>-</v>
      </c>
      <c r="Z105" s="552">
        <f t="shared" si="287"/>
        <v>13</v>
      </c>
      <c r="AA105" s="556" t="str">
        <f t="shared" si="287"/>
        <v>-</v>
      </c>
      <c r="AB105" s="551" t="str">
        <f t="shared" si="287"/>
        <v>-</v>
      </c>
      <c r="AC105" s="552" t="str">
        <f t="shared" si="287"/>
        <v>-</v>
      </c>
      <c r="AD105" s="556" t="str">
        <f t="shared" si="287"/>
        <v>-</v>
      </c>
      <c r="AE105" s="551" t="str">
        <f t="shared" si="287"/>
        <v>-</v>
      </c>
      <c r="AF105" s="552" t="str">
        <f t="shared" si="287"/>
        <v>-</v>
      </c>
      <c r="AG105" s="556" t="str">
        <f t="shared" si="287"/>
        <v>-</v>
      </c>
      <c r="AH105" s="551" t="str">
        <f t="shared" si="287"/>
        <v>-</v>
      </c>
      <c r="AI105" s="552" t="str">
        <f t="shared" si="287"/>
        <v>-</v>
      </c>
      <c r="AJ105" s="556" t="str">
        <f t="shared" si="287"/>
        <v>-</v>
      </c>
      <c r="AK105" s="551" t="str">
        <f t="shared" si="287"/>
        <v>-</v>
      </c>
      <c r="AL105" s="552" t="str">
        <f t="shared" si="287"/>
        <v>-</v>
      </c>
      <c r="AM105" s="556" t="str">
        <f t="shared" si="287"/>
        <v>-</v>
      </c>
      <c r="AN105" s="551" t="str">
        <f t="shared" si="287"/>
        <v>-</v>
      </c>
      <c r="AO105" s="552" t="str">
        <f t="shared" si="287"/>
        <v>-</v>
      </c>
      <c r="AP105" s="556" t="str">
        <f t="shared" si="287"/>
        <v>-</v>
      </c>
      <c r="AQ105" s="551" t="str">
        <f t="shared" si="287"/>
        <v>-</v>
      </c>
      <c r="AR105" s="559" t="str">
        <f t="shared" si="287"/>
        <v>-</v>
      </c>
      <c r="AS105" s="556" t="str">
        <f t="shared" si="287"/>
        <v>-</v>
      </c>
      <c r="AT105" s="551" t="str">
        <f t="shared" si="287"/>
        <v>-</v>
      </c>
      <c r="AU105" s="552" t="str">
        <f t="shared" si="287"/>
        <v>-</v>
      </c>
      <c r="AV105" s="865">
        <f t="shared" si="287"/>
        <v>16</v>
      </c>
      <c r="AW105" s="866">
        <f t="shared" si="287"/>
        <v>0</v>
      </c>
      <c r="AX105" s="867" t="str">
        <f t="shared" si="287"/>
        <v>-</v>
      </c>
      <c r="AY105" s="866">
        <f t="shared" si="287"/>
        <v>0</v>
      </c>
      <c r="AZ105" s="865">
        <f t="shared" si="287"/>
        <v>1</v>
      </c>
      <c r="BA105" s="866">
        <f t="shared" si="287"/>
        <v>0</v>
      </c>
      <c r="BB105" s="866">
        <f t="shared" si="287"/>
        <v>0</v>
      </c>
      <c r="BC105" s="866">
        <f t="shared" si="287"/>
        <v>0</v>
      </c>
      <c r="BD105" s="866">
        <f t="shared" si="287"/>
        <v>15</v>
      </c>
      <c r="BE105" s="866">
        <f t="shared" si="287"/>
        <v>0</v>
      </c>
      <c r="BF105" s="866">
        <f t="shared" si="287"/>
        <v>0</v>
      </c>
      <c r="BG105" s="866">
        <f t="shared" si="287"/>
        <v>0</v>
      </c>
      <c r="BH105" s="866">
        <f t="shared" si="287"/>
        <v>0</v>
      </c>
      <c r="BI105" s="868">
        <f t="shared" si="287"/>
        <v>0</v>
      </c>
      <c r="BJ105" s="865">
        <f t="shared" si="287"/>
        <v>1</v>
      </c>
      <c r="BK105" s="866">
        <f t="shared" si="287"/>
        <v>0</v>
      </c>
      <c r="BL105" s="866">
        <f t="shared" si="287"/>
        <v>15</v>
      </c>
      <c r="BM105" s="869">
        <f t="shared" si="287"/>
        <v>0</v>
      </c>
      <c r="BN105" s="866">
        <f t="shared" ref="BN105:BN111" si="288">IF(SUM(AV105:AX105)=0,"-",IF(AND(SUM(AV105:AX105)=SUM(AZ105:BI105),SUM(AZ105:BI105)=SUM(BJ105:BM105)),SUM(AV105:AX105),"エラー"))</f>
        <v>16</v>
      </c>
      <c r="BO105" s="869"/>
      <c r="BQ105" s="318" t="str">
        <f>IF('A4-2管路(初期設定)'!AW105="","-",'A4-2管路(初期設定)'!AW105)</f>
        <v>ダクタイル鋳鉄管(NS形継手等)</v>
      </c>
      <c r="BR105" s="317">
        <f>IF(BQ105=BR$4,IF('A4-2管路(初期設定)'!AV105="-","-",IF('A4-2管路(初期設定)'!I105="-",'A4-2管路(初期設定)'!AV105,'A4-2管路(初期設定)'!AV105-'A4-2管路(初期設定)'!I105)),"-")</f>
        <v>1</v>
      </c>
      <c r="BS105" s="317" t="str">
        <f>IF(BQ105=BS$4,IF('A4-2管路(初期設定)'!AV105="-","-",IF('A4-2管路(初期設定)'!L105="-",'A4-2管路(初期設定)'!AV105,'A4-2管路(初期設定)'!AV105-'A4-2管路(初期設定)'!L105)),"-")</f>
        <v>-</v>
      </c>
      <c r="BT105" s="317" t="str">
        <f>IF(BQ105=BT$4,IF('A4-2管路(初期設定)'!AV105="-","-",IF('A4-2管路(初期設定)'!O105="-",'A4-2管路(初期設定)'!AV105,'A4-2管路(初期設定)'!AV105-'A4-2管路(初期設定)'!O105)),"-")</f>
        <v>-</v>
      </c>
      <c r="BU105" s="317" t="str">
        <f>IF($BQ105=BU$4,IF('A4-2管路(初期設定)'!$AV105="-","-",IF('A4-2管路(初期設定)'!R105="-",'A4-2管路(初期設定)'!$AV105,'A4-2管路(初期設定)'!$AV105-'A4-2管路(初期設定)'!R105)),"-")</f>
        <v>-</v>
      </c>
      <c r="BV105" s="317" t="str">
        <f>IF($BQ105=BV$4,IF('A4-2管路(初期設定)'!$AV105="-","-",IF('A4-2管路(初期設定)'!W105="-",'A4-2管路(初期設定)'!$AV105,'A4-2管路(初期設定)'!$AV105-SUM('A4-2管路(初期設定)'!S105,'A4-2管路(初期設定)'!T105))),"-")</f>
        <v>-</v>
      </c>
      <c r="BW105" s="317" t="str">
        <f>IF($BQ105=BV$4,IF('A4-2管路(初期設定)'!$AV105="-","-",IF('A4-2管路(初期設定)'!W105="-",'A4-2管路(初期設定)'!$AV105,'A4-2管路(初期設定)'!$AV105-SUM('A4-2管路(初期設定)'!U105,'A4-2管路(初期設定)'!V105))),"-")</f>
        <v>-</v>
      </c>
      <c r="BX105" s="317" t="str">
        <f>IF($BQ105=BX$4,IF('A4-2管路(初期設定)'!$AV105="-","-",IF('A4-2管路(初期設定)'!AF105="-",'A4-2管路(初期設定)'!$AV105,'A4-2管路(初期設定)'!$AV105-'A4-2管路(初期設定)'!AF105)),"-")</f>
        <v>-</v>
      </c>
    </row>
    <row r="106" spans="1:76" ht="13.5" customHeight="1">
      <c r="B106" s="932"/>
      <c r="C106" s="856"/>
      <c r="D106" s="857"/>
      <c r="E106" s="858"/>
      <c r="F106" s="80">
        <v>250</v>
      </c>
      <c r="G106" s="548">
        <f t="shared" ref="G106:H110" si="289">+G48</f>
        <v>1</v>
      </c>
      <c r="H106" s="547" t="str">
        <f t="shared" si="287"/>
        <v>-</v>
      </c>
      <c r="I106" s="549">
        <f t="shared" si="287"/>
        <v>1</v>
      </c>
      <c r="J106" s="548" t="str">
        <f t="shared" si="287"/>
        <v>-</v>
      </c>
      <c r="K106" s="547" t="str">
        <f t="shared" si="287"/>
        <v>-</v>
      </c>
      <c r="L106" s="549" t="str">
        <f t="shared" si="287"/>
        <v>-</v>
      </c>
      <c r="M106" s="548" t="str">
        <f t="shared" si="287"/>
        <v>-</v>
      </c>
      <c r="N106" s="547" t="str">
        <f t="shared" si="287"/>
        <v>-</v>
      </c>
      <c r="O106" s="549" t="str">
        <f t="shared" si="287"/>
        <v>-</v>
      </c>
      <c r="P106" s="548" t="str">
        <f t="shared" si="287"/>
        <v>-</v>
      </c>
      <c r="Q106" s="547" t="str">
        <f t="shared" si="287"/>
        <v>-</v>
      </c>
      <c r="R106" s="549" t="str">
        <f t="shared" si="287"/>
        <v>-</v>
      </c>
      <c r="S106" s="548">
        <f t="shared" si="287"/>
        <v>3</v>
      </c>
      <c r="T106" s="546" t="str">
        <f t="shared" si="287"/>
        <v>-</v>
      </c>
      <c r="U106" s="546">
        <f t="shared" si="287"/>
        <v>11</v>
      </c>
      <c r="V106" s="547" t="str">
        <f t="shared" si="287"/>
        <v>-</v>
      </c>
      <c r="W106" s="549">
        <f t="shared" si="287"/>
        <v>14</v>
      </c>
      <c r="X106" s="548" t="str">
        <f t="shared" si="287"/>
        <v>-</v>
      </c>
      <c r="Y106" s="547" t="str">
        <f t="shared" si="287"/>
        <v>-</v>
      </c>
      <c r="Z106" s="549" t="str">
        <f t="shared" si="287"/>
        <v>-</v>
      </c>
      <c r="AA106" s="548" t="str">
        <f t="shared" si="287"/>
        <v>-</v>
      </c>
      <c r="AB106" s="547" t="str">
        <f t="shared" si="287"/>
        <v>-</v>
      </c>
      <c r="AC106" s="549" t="str">
        <f t="shared" si="287"/>
        <v>-</v>
      </c>
      <c r="AD106" s="548" t="str">
        <f t="shared" si="287"/>
        <v>-</v>
      </c>
      <c r="AE106" s="547" t="str">
        <f t="shared" si="287"/>
        <v>-</v>
      </c>
      <c r="AF106" s="549" t="str">
        <f t="shared" si="287"/>
        <v>-</v>
      </c>
      <c r="AG106" s="548" t="str">
        <f t="shared" si="287"/>
        <v>-</v>
      </c>
      <c r="AH106" s="547" t="str">
        <f t="shared" si="287"/>
        <v>-</v>
      </c>
      <c r="AI106" s="549" t="str">
        <f t="shared" si="287"/>
        <v>-</v>
      </c>
      <c r="AJ106" s="548" t="str">
        <f t="shared" si="287"/>
        <v>-</v>
      </c>
      <c r="AK106" s="547" t="str">
        <f t="shared" si="287"/>
        <v>-</v>
      </c>
      <c r="AL106" s="549" t="str">
        <f t="shared" si="287"/>
        <v>-</v>
      </c>
      <c r="AM106" s="548" t="str">
        <f t="shared" si="287"/>
        <v>-</v>
      </c>
      <c r="AN106" s="547" t="str">
        <f t="shared" si="287"/>
        <v>-</v>
      </c>
      <c r="AO106" s="549" t="str">
        <f t="shared" si="287"/>
        <v>-</v>
      </c>
      <c r="AP106" s="548" t="str">
        <f t="shared" si="287"/>
        <v>-</v>
      </c>
      <c r="AQ106" s="547" t="str">
        <f t="shared" si="287"/>
        <v>-</v>
      </c>
      <c r="AR106" s="557" t="str">
        <f t="shared" si="287"/>
        <v>-</v>
      </c>
      <c r="AS106" s="548" t="str">
        <f t="shared" si="287"/>
        <v>-</v>
      </c>
      <c r="AT106" s="547" t="str">
        <f t="shared" si="287"/>
        <v>-</v>
      </c>
      <c r="AU106" s="549" t="str">
        <f t="shared" si="287"/>
        <v>-</v>
      </c>
      <c r="AV106" s="832">
        <f t="shared" si="287"/>
        <v>15</v>
      </c>
      <c r="AW106" s="830">
        <f t="shared" si="287"/>
        <v>0</v>
      </c>
      <c r="AX106" s="853" t="str">
        <f t="shared" si="287"/>
        <v>-</v>
      </c>
      <c r="AY106" s="830">
        <f t="shared" si="287"/>
        <v>0</v>
      </c>
      <c r="AZ106" s="832">
        <f t="shared" si="287"/>
        <v>1</v>
      </c>
      <c r="BA106" s="830">
        <f t="shared" si="287"/>
        <v>0</v>
      </c>
      <c r="BB106" s="830">
        <f t="shared" si="287"/>
        <v>3</v>
      </c>
      <c r="BC106" s="830">
        <f t="shared" si="287"/>
        <v>0</v>
      </c>
      <c r="BD106" s="830">
        <f t="shared" si="287"/>
        <v>11</v>
      </c>
      <c r="BE106" s="830">
        <f t="shared" si="287"/>
        <v>0</v>
      </c>
      <c r="BF106" s="830">
        <f t="shared" si="287"/>
        <v>0</v>
      </c>
      <c r="BG106" s="830">
        <f t="shared" si="287"/>
        <v>0</v>
      </c>
      <c r="BH106" s="830">
        <f t="shared" si="287"/>
        <v>0</v>
      </c>
      <c r="BI106" s="831">
        <f t="shared" si="287"/>
        <v>0</v>
      </c>
      <c r="BJ106" s="832">
        <f t="shared" si="287"/>
        <v>4</v>
      </c>
      <c r="BK106" s="830">
        <f t="shared" si="287"/>
        <v>0</v>
      </c>
      <c r="BL106" s="830">
        <f t="shared" si="287"/>
        <v>11</v>
      </c>
      <c r="BM106" s="833">
        <f t="shared" si="287"/>
        <v>0</v>
      </c>
      <c r="BN106" s="830">
        <f t="shared" si="288"/>
        <v>15</v>
      </c>
      <c r="BO106" s="833"/>
      <c r="BQ106" s="318" t="str">
        <f>IF('A4-2管路(初期設定)'!AW106="","-",'A4-2管路(初期設定)'!AW106)</f>
        <v>ダクタイル鋳鉄管(NS形継手等)</v>
      </c>
      <c r="BR106" s="317">
        <f>IF(BQ106=BR$4,IF('A4-2管路(初期設定)'!AV106="-","-",IF('A4-2管路(初期設定)'!I106="-",'A4-2管路(初期設定)'!AV106,'A4-2管路(初期設定)'!AV106-'A4-2管路(初期設定)'!I106)),"-")</f>
        <v>1</v>
      </c>
      <c r="BS106" s="317" t="str">
        <f>IF(BQ106=BS$4,IF('A4-2管路(初期設定)'!AV106="-","-",IF('A4-2管路(初期設定)'!L106="-",'A4-2管路(初期設定)'!AV106,'A4-2管路(初期設定)'!AV106-'A4-2管路(初期設定)'!L106)),"-")</f>
        <v>-</v>
      </c>
      <c r="BT106" s="317" t="str">
        <f>IF(BQ106=BT$4,IF('A4-2管路(初期設定)'!AV106="-","-",IF('A4-2管路(初期設定)'!O106="-",'A4-2管路(初期設定)'!AV106,'A4-2管路(初期設定)'!AV106-'A4-2管路(初期設定)'!O106)),"-")</f>
        <v>-</v>
      </c>
      <c r="BU106" s="317" t="str">
        <f>IF($BQ106=BU$4,IF('A4-2管路(初期設定)'!$AV106="-","-",IF('A4-2管路(初期設定)'!R106="-",'A4-2管路(初期設定)'!$AV106,'A4-2管路(初期設定)'!$AV106-'A4-2管路(初期設定)'!R106)),"-")</f>
        <v>-</v>
      </c>
      <c r="BV106" s="317" t="str">
        <f>IF($BQ106=BV$4,IF('A4-2管路(初期設定)'!$AV106="-","-",IF('A4-2管路(初期設定)'!W106="-",'A4-2管路(初期設定)'!$AV106,'A4-2管路(初期設定)'!$AV106-SUM('A4-2管路(初期設定)'!S106,'A4-2管路(初期設定)'!T106))),"-")</f>
        <v>-</v>
      </c>
      <c r="BW106" s="317" t="str">
        <f>IF($BQ106=BV$4,IF('A4-2管路(初期設定)'!$AV106="-","-",IF('A4-2管路(初期設定)'!W106="-",'A4-2管路(初期設定)'!$AV106,'A4-2管路(初期設定)'!$AV106-SUM('A4-2管路(初期設定)'!U106,'A4-2管路(初期設定)'!V106))),"-")</f>
        <v>-</v>
      </c>
      <c r="BX106" s="317" t="str">
        <f>IF($BQ106=BX$4,IF('A4-2管路(初期設定)'!$AV106="-","-",IF('A4-2管路(初期設定)'!AF106="-",'A4-2管路(初期設定)'!$AV106,'A4-2管路(初期設定)'!$AV106-'A4-2管路(初期設定)'!AF106)),"-")</f>
        <v>-</v>
      </c>
    </row>
    <row r="107" spans="1:76" ht="13.5" customHeight="1">
      <c r="B107" s="932"/>
      <c r="C107" s="856"/>
      <c r="D107" s="857"/>
      <c r="E107" s="858"/>
      <c r="F107" s="80">
        <v>200</v>
      </c>
      <c r="G107" s="548">
        <f t="shared" si="289"/>
        <v>54</v>
      </c>
      <c r="H107" s="547" t="str">
        <f t="shared" si="287"/>
        <v>-</v>
      </c>
      <c r="I107" s="549">
        <f t="shared" si="287"/>
        <v>54</v>
      </c>
      <c r="J107" s="548" t="str">
        <f t="shared" si="287"/>
        <v>-</v>
      </c>
      <c r="K107" s="547" t="str">
        <f t="shared" si="287"/>
        <v>-</v>
      </c>
      <c r="L107" s="549" t="str">
        <f t="shared" si="287"/>
        <v>-</v>
      </c>
      <c r="M107" s="548" t="str">
        <f t="shared" si="287"/>
        <v>-</v>
      </c>
      <c r="N107" s="547" t="str">
        <f t="shared" si="287"/>
        <v>-</v>
      </c>
      <c r="O107" s="549" t="str">
        <f t="shared" si="287"/>
        <v>-</v>
      </c>
      <c r="P107" s="548" t="str">
        <f t="shared" si="287"/>
        <v>-</v>
      </c>
      <c r="Q107" s="547" t="str">
        <f t="shared" si="287"/>
        <v>-</v>
      </c>
      <c r="R107" s="549" t="str">
        <f t="shared" si="287"/>
        <v>-</v>
      </c>
      <c r="S107" s="548">
        <f t="shared" si="287"/>
        <v>6</v>
      </c>
      <c r="T107" s="546" t="str">
        <f t="shared" si="287"/>
        <v>-</v>
      </c>
      <c r="U107" s="546">
        <f t="shared" si="287"/>
        <v>26</v>
      </c>
      <c r="V107" s="547" t="str">
        <f t="shared" si="287"/>
        <v>-</v>
      </c>
      <c r="W107" s="549">
        <f t="shared" si="287"/>
        <v>32</v>
      </c>
      <c r="X107" s="548">
        <f t="shared" si="287"/>
        <v>25</v>
      </c>
      <c r="Y107" s="547" t="str">
        <f t="shared" si="287"/>
        <v>-</v>
      </c>
      <c r="Z107" s="549">
        <f t="shared" si="287"/>
        <v>25</v>
      </c>
      <c r="AA107" s="548" t="str">
        <f t="shared" si="287"/>
        <v>-</v>
      </c>
      <c r="AB107" s="547" t="str">
        <f t="shared" si="287"/>
        <v>-</v>
      </c>
      <c r="AC107" s="549" t="str">
        <f t="shared" si="287"/>
        <v>-</v>
      </c>
      <c r="AD107" s="548" t="str">
        <f t="shared" si="287"/>
        <v>-</v>
      </c>
      <c r="AE107" s="547" t="str">
        <f t="shared" si="287"/>
        <v>-</v>
      </c>
      <c r="AF107" s="549" t="str">
        <f t="shared" si="287"/>
        <v>-</v>
      </c>
      <c r="AG107" s="548" t="str">
        <f t="shared" si="287"/>
        <v>-</v>
      </c>
      <c r="AH107" s="547" t="str">
        <f t="shared" si="287"/>
        <v>-</v>
      </c>
      <c r="AI107" s="549" t="str">
        <f t="shared" si="287"/>
        <v>-</v>
      </c>
      <c r="AJ107" s="548" t="str">
        <f t="shared" si="287"/>
        <v>-</v>
      </c>
      <c r="AK107" s="547" t="str">
        <f t="shared" si="287"/>
        <v>-</v>
      </c>
      <c r="AL107" s="549" t="str">
        <f t="shared" si="287"/>
        <v>-</v>
      </c>
      <c r="AM107" s="548" t="str">
        <f t="shared" si="287"/>
        <v>-</v>
      </c>
      <c r="AN107" s="547" t="str">
        <f t="shared" si="287"/>
        <v>-</v>
      </c>
      <c r="AO107" s="549" t="str">
        <f t="shared" si="287"/>
        <v>-</v>
      </c>
      <c r="AP107" s="548" t="str">
        <f t="shared" si="287"/>
        <v>-</v>
      </c>
      <c r="AQ107" s="547" t="str">
        <f t="shared" si="287"/>
        <v>-</v>
      </c>
      <c r="AR107" s="557" t="str">
        <f t="shared" si="287"/>
        <v>-</v>
      </c>
      <c r="AS107" s="548" t="str">
        <f t="shared" si="287"/>
        <v>-</v>
      </c>
      <c r="AT107" s="547" t="str">
        <f t="shared" si="287"/>
        <v>-</v>
      </c>
      <c r="AU107" s="549" t="str">
        <f t="shared" si="287"/>
        <v>-</v>
      </c>
      <c r="AV107" s="832">
        <f t="shared" si="287"/>
        <v>111</v>
      </c>
      <c r="AW107" s="830">
        <f t="shared" si="287"/>
        <v>0</v>
      </c>
      <c r="AX107" s="853" t="str">
        <f t="shared" si="287"/>
        <v>-</v>
      </c>
      <c r="AY107" s="830">
        <f t="shared" si="287"/>
        <v>0</v>
      </c>
      <c r="AZ107" s="832">
        <f t="shared" si="287"/>
        <v>54</v>
      </c>
      <c r="BA107" s="830">
        <f t="shared" si="287"/>
        <v>0</v>
      </c>
      <c r="BB107" s="830">
        <f t="shared" si="287"/>
        <v>6</v>
      </c>
      <c r="BC107" s="830">
        <f t="shared" si="287"/>
        <v>0</v>
      </c>
      <c r="BD107" s="830">
        <f t="shared" si="287"/>
        <v>51</v>
      </c>
      <c r="BE107" s="830">
        <f t="shared" si="287"/>
        <v>0</v>
      </c>
      <c r="BF107" s="830">
        <f t="shared" si="287"/>
        <v>0</v>
      </c>
      <c r="BG107" s="830">
        <f t="shared" si="287"/>
        <v>0</v>
      </c>
      <c r="BH107" s="830">
        <f t="shared" si="287"/>
        <v>0</v>
      </c>
      <c r="BI107" s="831">
        <f t="shared" si="287"/>
        <v>0</v>
      </c>
      <c r="BJ107" s="832">
        <f t="shared" si="287"/>
        <v>60</v>
      </c>
      <c r="BK107" s="830">
        <f t="shared" si="287"/>
        <v>0</v>
      </c>
      <c r="BL107" s="830">
        <f t="shared" si="287"/>
        <v>51</v>
      </c>
      <c r="BM107" s="833">
        <f t="shared" si="287"/>
        <v>0</v>
      </c>
      <c r="BN107" s="830">
        <f t="shared" si="288"/>
        <v>111</v>
      </c>
      <c r="BO107" s="833"/>
      <c r="BQ107" s="318" t="str">
        <f>IF('A4-2管路(初期設定)'!AW107="","-",'A4-2管路(初期設定)'!AW107)</f>
        <v>ダクタイル鋳鉄管(NS形継手等)</v>
      </c>
      <c r="BR107" s="317">
        <f>IF(BQ107=BR$4,IF('A4-2管路(初期設定)'!AV107="-","-",IF('A4-2管路(初期設定)'!I107="-",'A4-2管路(初期設定)'!AV107,'A4-2管路(初期設定)'!AV107-'A4-2管路(初期設定)'!I107)),"-")</f>
        <v>6</v>
      </c>
      <c r="BS107" s="317" t="str">
        <f>IF(BQ107=BS$4,IF('A4-2管路(初期設定)'!AV107="-","-",IF('A4-2管路(初期設定)'!L107="-",'A4-2管路(初期設定)'!AV107,'A4-2管路(初期設定)'!AV107-'A4-2管路(初期設定)'!L107)),"-")</f>
        <v>-</v>
      </c>
      <c r="BT107" s="317" t="str">
        <f>IF(BQ107=BT$4,IF('A4-2管路(初期設定)'!AV107="-","-",IF('A4-2管路(初期設定)'!O107="-",'A4-2管路(初期設定)'!AV107,'A4-2管路(初期設定)'!AV107-'A4-2管路(初期設定)'!O107)),"-")</f>
        <v>-</v>
      </c>
      <c r="BU107" s="317" t="str">
        <f>IF($BQ107=BU$4,IF('A4-2管路(初期設定)'!$AV107="-","-",IF('A4-2管路(初期設定)'!R107="-",'A4-2管路(初期設定)'!$AV107,'A4-2管路(初期設定)'!$AV107-'A4-2管路(初期設定)'!R107)),"-")</f>
        <v>-</v>
      </c>
      <c r="BV107" s="317" t="str">
        <f>IF($BQ107=BV$4,IF('A4-2管路(初期設定)'!$AV107="-","-",IF('A4-2管路(初期設定)'!W107="-",'A4-2管路(初期設定)'!$AV107,'A4-2管路(初期設定)'!$AV107-SUM('A4-2管路(初期設定)'!S107,'A4-2管路(初期設定)'!T107))),"-")</f>
        <v>-</v>
      </c>
      <c r="BW107" s="317" t="str">
        <f>IF($BQ107=BV$4,IF('A4-2管路(初期設定)'!$AV107="-","-",IF('A4-2管路(初期設定)'!W107="-",'A4-2管路(初期設定)'!$AV107,'A4-2管路(初期設定)'!$AV107-SUM('A4-2管路(初期設定)'!U107,'A4-2管路(初期設定)'!V107))),"-")</f>
        <v>-</v>
      </c>
      <c r="BX107" s="317" t="str">
        <f>IF($BQ107=BX$4,IF('A4-2管路(初期設定)'!$AV107="-","-",IF('A4-2管路(初期設定)'!AF107="-",'A4-2管路(初期設定)'!$AV107,'A4-2管路(初期設定)'!$AV107-'A4-2管路(初期設定)'!AF107)),"-")</f>
        <v>-</v>
      </c>
    </row>
    <row r="108" spans="1:76" ht="13.5" customHeight="1">
      <c r="B108" s="932"/>
      <c r="C108" s="856"/>
      <c r="D108" s="857"/>
      <c r="E108" s="858"/>
      <c r="F108" s="80">
        <v>150</v>
      </c>
      <c r="G108" s="548">
        <f t="shared" si="289"/>
        <v>43</v>
      </c>
      <c r="H108" s="547" t="str">
        <f t="shared" si="287"/>
        <v>-</v>
      </c>
      <c r="I108" s="549">
        <f t="shared" si="287"/>
        <v>43</v>
      </c>
      <c r="J108" s="548">
        <f t="shared" si="287"/>
        <v>1</v>
      </c>
      <c r="K108" s="547" t="str">
        <f t="shared" si="287"/>
        <v>-</v>
      </c>
      <c r="L108" s="549">
        <f t="shared" si="287"/>
        <v>1</v>
      </c>
      <c r="M108" s="548" t="str">
        <f t="shared" si="287"/>
        <v>-</v>
      </c>
      <c r="N108" s="547" t="str">
        <f t="shared" si="287"/>
        <v>-</v>
      </c>
      <c r="O108" s="549" t="str">
        <f t="shared" si="287"/>
        <v>-</v>
      </c>
      <c r="P108" s="548" t="str">
        <f t="shared" si="287"/>
        <v>-</v>
      </c>
      <c r="Q108" s="547" t="str">
        <f t="shared" si="287"/>
        <v>-</v>
      </c>
      <c r="R108" s="549" t="str">
        <f t="shared" si="287"/>
        <v>-</v>
      </c>
      <c r="S108" s="548">
        <f t="shared" si="287"/>
        <v>15</v>
      </c>
      <c r="T108" s="546" t="str">
        <f t="shared" si="287"/>
        <v>-</v>
      </c>
      <c r="U108" s="546">
        <f t="shared" si="287"/>
        <v>63</v>
      </c>
      <c r="V108" s="547" t="str">
        <f t="shared" si="287"/>
        <v>-</v>
      </c>
      <c r="W108" s="549">
        <f t="shared" si="287"/>
        <v>78</v>
      </c>
      <c r="X108" s="548">
        <f t="shared" si="287"/>
        <v>212</v>
      </c>
      <c r="Y108" s="547" t="str">
        <f t="shared" si="287"/>
        <v>-</v>
      </c>
      <c r="Z108" s="549">
        <f t="shared" si="287"/>
        <v>212</v>
      </c>
      <c r="AA108" s="548" t="str">
        <f t="shared" si="287"/>
        <v>-</v>
      </c>
      <c r="AB108" s="547" t="str">
        <f t="shared" si="287"/>
        <v>-</v>
      </c>
      <c r="AC108" s="549" t="str">
        <f t="shared" si="287"/>
        <v>-</v>
      </c>
      <c r="AD108" s="548">
        <f t="shared" si="287"/>
        <v>1</v>
      </c>
      <c r="AE108" s="547" t="str">
        <f t="shared" si="287"/>
        <v>-</v>
      </c>
      <c r="AF108" s="549">
        <f t="shared" si="287"/>
        <v>1</v>
      </c>
      <c r="AG108" s="548" t="str">
        <f t="shared" si="287"/>
        <v>-</v>
      </c>
      <c r="AH108" s="547" t="str">
        <f t="shared" si="287"/>
        <v>-</v>
      </c>
      <c r="AI108" s="549" t="str">
        <f t="shared" si="287"/>
        <v>-</v>
      </c>
      <c r="AJ108" s="548" t="str">
        <f t="shared" si="287"/>
        <v>-</v>
      </c>
      <c r="AK108" s="547" t="str">
        <f t="shared" si="287"/>
        <v>-</v>
      </c>
      <c r="AL108" s="549" t="str">
        <f t="shared" si="287"/>
        <v>-</v>
      </c>
      <c r="AM108" s="548" t="str">
        <f t="shared" si="287"/>
        <v>-</v>
      </c>
      <c r="AN108" s="547" t="str">
        <f t="shared" si="287"/>
        <v>-</v>
      </c>
      <c r="AO108" s="549" t="str">
        <f t="shared" si="287"/>
        <v>-</v>
      </c>
      <c r="AP108" s="548" t="str">
        <f t="shared" si="287"/>
        <v>-</v>
      </c>
      <c r="AQ108" s="547" t="str">
        <f t="shared" si="287"/>
        <v>-</v>
      </c>
      <c r="AR108" s="557" t="str">
        <f t="shared" si="287"/>
        <v>-</v>
      </c>
      <c r="AS108" s="548" t="str">
        <f t="shared" si="287"/>
        <v>-</v>
      </c>
      <c r="AT108" s="547" t="str">
        <f t="shared" si="287"/>
        <v>-</v>
      </c>
      <c r="AU108" s="549" t="str">
        <f t="shared" si="287"/>
        <v>-</v>
      </c>
      <c r="AV108" s="832">
        <f t="shared" si="287"/>
        <v>335</v>
      </c>
      <c r="AW108" s="830">
        <f t="shared" si="287"/>
        <v>0</v>
      </c>
      <c r="AX108" s="853" t="str">
        <f t="shared" si="287"/>
        <v>-</v>
      </c>
      <c r="AY108" s="830">
        <f t="shared" si="287"/>
        <v>0</v>
      </c>
      <c r="AZ108" s="832">
        <f t="shared" si="287"/>
        <v>44</v>
      </c>
      <c r="BA108" s="830">
        <f t="shared" si="287"/>
        <v>0</v>
      </c>
      <c r="BB108" s="830">
        <f t="shared" si="287"/>
        <v>15</v>
      </c>
      <c r="BC108" s="830">
        <f t="shared" si="287"/>
        <v>0</v>
      </c>
      <c r="BD108" s="830">
        <f t="shared" si="287"/>
        <v>276</v>
      </c>
      <c r="BE108" s="830">
        <f t="shared" si="287"/>
        <v>0</v>
      </c>
      <c r="BF108" s="830">
        <f t="shared" si="287"/>
        <v>0</v>
      </c>
      <c r="BG108" s="830">
        <f t="shared" si="287"/>
        <v>0</v>
      </c>
      <c r="BH108" s="830">
        <f t="shared" si="287"/>
        <v>0</v>
      </c>
      <c r="BI108" s="831">
        <f t="shared" si="287"/>
        <v>0</v>
      </c>
      <c r="BJ108" s="832">
        <f t="shared" si="287"/>
        <v>59</v>
      </c>
      <c r="BK108" s="830">
        <f t="shared" si="287"/>
        <v>0</v>
      </c>
      <c r="BL108" s="830">
        <f t="shared" si="287"/>
        <v>276</v>
      </c>
      <c r="BM108" s="833">
        <f t="shared" si="287"/>
        <v>0</v>
      </c>
      <c r="BN108" s="830">
        <f t="shared" si="288"/>
        <v>335</v>
      </c>
      <c r="BO108" s="833"/>
      <c r="BQ108" s="318" t="str">
        <f>IF('A4-2管路(初期設定)'!AW108="","-",'A4-2管路(初期設定)'!AW108)</f>
        <v>ダクタイル鋳鉄管(NS形継手等)</v>
      </c>
      <c r="BR108" s="317">
        <f>IF(BQ108=BR$4,IF('A4-2管路(初期設定)'!AV108="-","-",IF('A4-2管路(初期設定)'!I108="-",'A4-2管路(初期設定)'!AV108,'A4-2管路(初期設定)'!AV108-'A4-2管路(初期設定)'!I108)),"-")</f>
        <v>31</v>
      </c>
      <c r="BS108" s="317" t="str">
        <f>IF(BQ108=BS$4,IF('A4-2管路(初期設定)'!AV108="-","-",IF('A4-2管路(初期設定)'!L108="-",'A4-2管路(初期設定)'!AV108,'A4-2管路(初期設定)'!AV108-'A4-2管路(初期設定)'!L108)),"-")</f>
        <v>-</v>
      </c>
      <c r="BT108" s="317" t="str">
        <f>IF(BQ108=BT$4,IF('A4-2管路(初期設定)'!AV108="-","-",IF('A4-2管路(初期設定)'!O108="-",'A4-2管路(初期設定)'!AV108,'A4-2管路(初期設定)'!AV108-'A4-2管路(初期設定)'!O108)),"-")</f>
        <v>-</v>
      </c>
      <c r="BU108" s="317" t="str">
        <f>IF($BQ108=BU$4,IF('A4-2管路(初期設定)'!$AV108="-","-",IF('A4-2管路(初期設定)'!R108="-",'A4-2管路(初期設定)'!$AV108,'A4-2管路(初期設定)'!$AV108-'A4-2管路(初期設定)'!R108)),"-")</f>
        <v>-</v>
      </c>
      <c r="BV108" s="317" t="str">
        <f>IF($BQ108=BV$4,IF('A4-2管路(初期設定)'!$AV108="-","-",IF('A4-2管路(初期設定)'!W108="-",'A4-2管路(初期設定)'!$AV108,'A4-2管路(初期設定)'!$AV108-SUM('A4-2管路(初期設定)'!S108,'A4-2管路(初期設定)'!T108))),"-")</f>
        <v>-</v>
      </c>
      <c r="BW108" s="317" t="str">
        <f>IF($BQ108=BV$4,IF('A4-2管路(初期設定)'!$AV108="-","-",IF('A4-2管路(初期設定)'!W108="-",'A4-2管路(初期設定)'!$AV108,'A4-2管路(初期設定)'!$AV108-SUM('A4-2管路(初期設定)'!U108,'A4-2管路(初期設定)'!V108))),"-")</f>
        <v>-</v>
      </c>
      <c r="BX108" s="317" t="str">
        <f>IF($BQ108=BX$4,IF('A4-2管路(初期設定)'!$AV108="-","-",IF('A4-2管路(初期設定)'!AF108="-",'A4-2管路(初期設定)'!$AV108,'A4-2管路(初期設定)'!$AV108-'A4-2管路(初期設定)'!AF108)),"-")</f>
        <v>-</v>
      </c>
    </row>
    <row r="109" spans="1:76" ht="13.5" customHeight="1">
      <c r="B109" s="932"/>
      <c r="C109" s="856"/>
      <c r="D109" s="857"/>
      <c r="E109" s="858"/>
      <c r="F109" s="80">
        <v>100</v>
      </c>
      <c r="G109" s="548">
        <f t="shared" si="289"/>
        <v>130</v>
      </c>
      <c r="H109" s="547" t="str">
        <f t="shared" si="287"/>
        <v>-</v>
      </c>
      <c r="I109" s="549">
        <f t="shared" si="287"/>
        <v>130</v>
      </c>
      <c r="J109" s="548">
        <f t="shared" si="287"/>
        <v>3</v>
      </c>
      <c r="K109" s="547" t="str">
        <f t="shared" si="287"/>
        <v>-</v>
      </c>
      <c r="L109" s="549">
        <f t="shared" si="287"/>
        <v>3</v>
      </c>
      <c r="M109" s="548" t="str">
        <f t="shared" si="287"/>
        <v>-</v>
      </c>
      <c r="N109" s="547" t="str">
        <f t="shared" si="287"/>
        <v>-</v>
      </c>
      <c r="O109" s="549" t="str">
        <f t="shared" si="287"/>
        <v>-</v>
      </c>
      <c r="P109" s="548" t="str">
        <f t="shared" si="287"/>
        <v>-</v>
      </c>
      <c r="Q109" s="547" t="str">
        <f t="shared" si="287"/>
        <v>-</v>
      </c>
      <c r="R109" s="549" t="str">
        <f t="shared" si="287"/>
        <v>-</v>
      </c>
      <c r="S109" s="548">
        <f t="shared" si="287"/>
        <v>36</v>
      </c>
      <c r="T109" s="546" t="str">
        <f t="shared" si="287"/>
        <v>-</v>
      </c>
      <c r="U109" s="546">
        <f t="shared" si="287"/>
        <v>149</v>
      </c>
      <c r="V109" s="547" t="str">
        <f t="shared" si="287"/>
        <v>-</v>
      </c>
      <c r="W109" s="549">
        <f t="shared" si="287"/>
        <v>185</v>
      </c>
      <c r="X109" s="548">
        <f t="shared" si="287"/>
        <v>585</v>
      </c>
      <c r="Y109" s="547" t="str">
        <f t="shared" si="287"/>
        <v>-</v>
      </c>
      <c r="Z109" s="549">
        <f t="shared" si="287"/>
        <v>585</v>
      </c>
      <c r="AA109" s="548" t="str">
        <f t="shared" si="287"/>
        <v>-</v>
      </c>
      <c r="AB109" s="547" t="str">
        <f t="shared" si="287"/>
        <v>-</v>
      </c>
      <c r="AC109" s="549" t="str">
        <f t="shared" si="287"/>
        <v>-</v>
      </c>
      <c r="AD109" s="548">
        <f t="shared" si="287"/>
        <v>3</v>
      </c>
      <c r="AE109" s="547" t="str">
        <f t="shared" ref="AE109:BM110" si="290">+AE51</f>
        <v>-</v>
      </c>
      <c r="AF109" s="549">
        <f t="shared" si="290"/>
        <v>3</v>
      </c>
      <c r="AG109" s="548" t="str">
        <f t="shared" si="290"/>
        <v>-</v>
      </c>
      <c r="AH109" s="547" t="str">
        <f t="shared" si="290"/>
        <v>-</v>
      </c>
      <c r="AI109" s="549" t="str">
        <f t="shared" si="290"/>
        <v>-</v>
      </c>
      <c r="AJ109" s="548" t="str">
        <f t="shared" si="290"/>
        <v>-</v>
      </c>
      <c r="AK109" s="547" t="str">
        <f t="shared" si="290"/>
        <v>-</v>
      </c>
      <c r="AL109" s="549" t="str">
        <f t="shared" si="290"/>
        <v>-</v>
      </c>
      <c r="AM109" s="548" t="str">
        <f t="shared" si="290"/>
        <v>-</v>
      </c>
      <c r="AN109" s="547" t="str">
        <f t="shared" si="290"/>
        <v>-</v>
      </c>
      <c r="AO109" s="549" t="str">
        <f t="shared" si="290"/>
        <v>-</v>
      </c>
      <c r="AP109" s="548" t="str">
        <f t="shared" si="290"/>
        <v>-</v>
      </c>
      <c r="AQ109" s="547" t="str">
        <f t="shared" si="290"/>
        <v>-</v>
      </c>
      <c r="AR109" s="557" t="str">
        <f t="shared" si="290"/>
        <v>-</v>
      </c>
      <c r="AS109" s="548" t="str">
        <f t="shared" si="290"/>
        <v>-</v>
      </c>
      <c r="AT109" s="547" t="str">
        <f t="shared" si="290"/>
        <v>-</v>
      </c>
      <c r="AU109" s="549" t="str">
        <f t="shared" si="290"/>
        <v>-</v>
      </c>
      <c r="AV109" s="832">
        <f t="shared" si="290"/>
        <v>906</v>
      </c>
      <c r="AW109" s="830">
        <f t="shared" si="290"/>
        <v>0</v>
      </c>
      <c r="AX109" s="853" t="str">
        <f t="shared" si="290"/>
        <v>-</v>
      </c>
      <c r="AY109" s="830">
        <f t="shared" si="290"/>
        <v>0</v>
      </c>
      <c r="AZ109" s="832">
        <f t="shared" si="290"/>
        <v>133</v>
      </c>
      <c r="BA109" s="830">
        <f t="shared" si="290"/>
        <v>0</v>
      </c>
      <c r="BB109" s="830">
        <f t="shared" si="290"/>
        <v>36</v>
      </c>
      <c r="BC109" s="830">
        <f t="shared" si="290"/>
        <v>0</v>
      </c>
      <c r="BD109" s="830">
        <f t="shared" si="290"/>
        <v>737</v>
      </c>
      <c r="BE109" s="830">
        <f t="shared" si="290"/>
        <v>0</v>
      </c>
      <c r="BF109" s="830">
        <f t="shared" si="290"/>
        <v>0</v>
      </c>
      <c r="BG109" s="830">
        <f t="shared" si="290"/>
        <v>0</v>
      </c>
      <c r="BH109" s="830">
        <f t="shared" si="290"/>
        <v>0</v>
      </c>
      <c r="BI109" s="831">
        <f t="shared" si="290"/>
        <v>0</v>
      </c>
      <c r="BJ109" s="832">
        <f t="shared" si="290"/>
        <v>169</v>
      </c>
      <c r="BK109" s="830">
        <f t="shared" si="290"/>
        <v>0</v>
      </c>
      <c r="BL109" s="830">
        <f t="shared" si="290"/>
        <v>737</v>
      </c>
      <c r="BM109" s="833">
        <f t="shared" si="290"/>
        <v>0</v>
      </c>
      <c r="BN109" s="830">
        <f t="shared" si="288"/>
        <v>906</v>
      </c>
      <c r="BO109" s="833"/>
      <c r="BQ109" s="318" t="str">
        <f>IF('A4-2管路(初期設定)'!AW109="","-",'A4-2管路(初期設定)'!AW109)</f>
        <v>ダクタイル鋳鉄管(NS形継手等)</v>
      </c>
      <c r="BR109" s="317">
        <f>IF(BQ109=BR$4,IF('A4-2管路(初期設定)'!AV109="-","-",IF('A4-2管路(初期設定)'!I109="-",'A4-2管路(初期設定)'!AV109,'A4-2管路(初期設定)'!AV109-'A4-2管路(初期設定)'!I109)),"-")</f>
        <v>82</v>
      </c>
      <c r="BS109" s="317" t="str">
        <f>IF(BQ109=BS$4,IF('A4-2管路(初期設定)'!AV109="-","-",IF('A4-2管路(初期設定)'!L109="-",'A4-2管路(初期設定)'!AV109,'A4-2管路(初期設定)'!AV109-'A4-2管路(初期設定)'!L109)),"-")</f>
        <v>-</v>
      </c>
      <c r="BT109" s="317" t="str">
        <f>IF(BQ109=BT$4,IF('A4-2管路(初期設定)'!AV109="-","-",IF('A4-2管路(初期設定)'!O109="-",'A4-2管路(初期設定)'!AV109,'A4-2管路(初期設定)'!AV109-'A4-2管路(初期設定)'!O109)),"-")</f>
        <v>-</v>
      </c>
      <c r="BU109" s="317" t="str">
        <f>IF($BQ109=BU$4,IF('A4-2管路(初期設定)'!$AV109="-","-",IF('A4-2管路(初期設定)'!R109="-",'A4-2管路(初期設定)'!$AV109,'A4-2管路(初期設定)'!$AV109-'A4-2管路(初期設定)'!R109)),"-")</f>
        <v>-</v>
      </c>
      <c r="BV109" s="317" t="str">
        <f>IF($BQ109=BV$4,IF('A4-2管路(初期設定)'!$AV109="-","-",IF('A4-2管路(初期設定)'!W109="-",'A4-2管路(初期設定)'!$AV109,'A4-2管路(初期設定)'!$AV109-SUM('A4-2管路(初期設定)'!S109,'A4-2管路(初期設定)'!T109))),"-")</f>
        <v>-</v>
      </c>
      <c r="BW109" s="317" t="str">
        <f>IF($BQ109=BV$4,IF('A4-2管路(初期設定)'!$AV109="-","-",IF('A4-2管路(初期設定)'!W109="-",'A4-2管路(初期設定)'!$AV109,'A4-2管路(初期設定)'!$AV109-SUM('A4-2管路(初期設定)'!U109,'A4-2管路(初期設定)'!V109))),"-")</f>
        <v>-</v>
      </c>
      <c r="BX109" s="317" t="str">
        <f>IF($BQ109=BX$4,IF('A4-2管路(初期設定)'!$AV109="-","-",IF('A4-2管路(初期設定)'!AF109="-",'A4-2管路(初期設定)'!$AV109,'A4-2管路(初期設定)'!$AV109-'A4-2管路(初期設定)'!AF109)),"-")</f>
        <v>-</v>
      </c>
    </row>
    <row r="110" spans="1:76" ht="13.5" customHeight="1">
      <c r="B110" s="932"/>
      <c r="C110" s="856"/>
      <c r="D110" s="857"/>
      <c r="E110" s="858"/>
      <c r="F110" s="80">
        <v>75</v>
      </c>
      <c r="G110" s="548">
        <f t="shared" si="289"/>
        <v>2</v>
      </c>
      <c r="H110" s="547" t="str">
        <f t="shared" si="289"/>
        <v>-</v>
      </c>
      <c r="I110" s="549">
        <f t="shared" ref="I110" si="291">IF(SUM(G110:H110)=0,"-",SUM(G110:H110))</f>
        <v>2</v>
      </c>
      <c r="J110" s="548" t="str">
        <f t="shared" ref="J110:K110" si="292">+J52</f>
        <v>-</v>
      </c>
      <c r="K110" s="547" t="str">
        <f t="shared" si="292"/>
        <v>-</v>
      </c>
      <c r="L110" s="549" t="str">
        <f t="shared" ref="L110" si="293">IF(SUM(J110:K110)=0,"-",SUM(J110:K110))</f>
        <v>-</v>
      </c>
      <c r="M110" s="548">
        <f t="shared" ref="M110:N110" si="294">+M52</f>
        <v>39</v>
      </c>
      <c r="N110" s="547" t="str">
        <f t="shared" si="294"/>
        <v>-</v>
      </c>
      <c r="O110" s="549">
        <f t="shared" ref="O110" si="295">IF(SUM(M110:N110)=0,"-",SUM(M110:N110))</f>
        <v>39</v>
      </c>
      <c r="P110" s="548" t="str">
        <f t="shared" ref="P110:Q110" si="296">+P52</f>
        <v>-</v>
      </c>
      <c r="Q110" s="547" t="str">
        <f t="shared" si="296"/>
        <v>-</v>
      </c>
      <c r="R110" s="549" t="str">
        <f t="shared" ref="R110" si="297">IF(SUM(P110:Q110)=0,"-",SUM(P110:Q110))</f>
        <v>-</v>
      </c>
      <c r="S110" s="548">
        <f t="shared" ref="S110:V110" si="298">+S52</f>
        <v>9</v>
      </c>
      <c r="T110" s="546" t="str">
        <f t="shared" si="298"/>
        <v>-</v>
      </c>
      <c r="U110" s="546">
        <f t="shared" si="298"/>
        <v>35</v>
      </c>
      <c r="V110" s="547" t="str">
        <f t="shared" si="298"/>
        <v>-</v>
      </c>
      <c r="W110" s="549">
        <f t="shared" ref="W110" si="299">IF(SUM(S110:V110)=0,"-",SUM(S110:V110))</f>
        <v>44</v>
      </c>
      <c r="X110" s="548">
        <f t="shared" ref="X110:Y110" si="300">+X52</f>
        <v>183</v>
      </c>
      <c r="Y110" s="547" t="str">
        <f t="shared" si="300"/>
        <v>-</v>
      </c>
      <c r="Z110" s="549">
        <f t="shared" ref="Z110" si="301">IF(SUM(X110:Y110)=0,"-",SUM(X110:Y110))</f>
        <v>183</v>
      </c>
      <c r="AA110" s="548" t="str">
        <f t="shared" ref="AA110:AB110" si="302">+AA52</f>
        <v>-</v>
      </c>
      <c r="AB110" s="547" t="str">
        <f t="shared" si="302"/>
        <v>-</v>
      </c>
      <c r="AC110" s="549" t="str">
        <f t="shared" ref="AC110" si="303">IF(SUM(AA110:AB110)=0,"-",SUM(AA110:AB110))</f>
        <v>-</v>
      </c>
      <c r="AD110" s="548">
        <f t="shared" ref="AD110:AE110" si="304">+AD52</f>
        <v>20</v>
      </c>
      <c r="AE110" s="547" t="str">
        <f t="shared" si="304"/>
        <v>-</v>
      </c>
      <c r="AF110" s="549">
        <f t="shared" ref="AF110" si="305">IF(SUM(AD110:AE110)=0,"-",SUM(AD110:AE110))</f>
        <v>20</v>
      </c>
      <c r="AG110" s="548" t="str">
        <f t="shared" si="290"/>
        <v>-</v>
      </c>
      <c r="AH110" s="547" t="str">
        <f t="shared" si="290"/>
        <v>-</v>
      </c>
      <c r="AI110" s="549" t="str">
        <f t="shared" ref="AI110" si="306">IF(SUM(AG110:AH110)=0,"-",SUM(AG110:AH110))</f>
        <v>-</v>
      </c>
      <c r="AJ110" s="548" t="str">
        <f t="shared" si="290"/>
        <v>-</v>
      </c>
      <c r="AK110" s="547" t="str">
        <f t="shared" si="290"/>
        <v>-</v>
      </c>
      <c r="AL110" s="549" t="str">
        <f t="shared" ref="AL110" si="307">IF(SUM(AJ110:AK110)=0,"-",SUM(AJ110:AK110))</f>
        <v>-</v>
      </c>
      <c r="AM110" s="548" t="str">
        <f t="shared" si="290"/>
        <v>-</v>
      </c>
      <c r="AN110" s="547" t="str">
        <f t="shared" si="290"/>
        <v>-</v>
      </c>
      <c r="AO110" s="549" t="str">
        <f t="shared" ref="AO110" si="308">IF(SUM(AM110:AN110)=0,"-",SUM(AM110:AN110))</f>
        <v>-</v>
      </c>
      <c r="AP110" s="548" t="str">
        <f t="shared" si="290"/>
        <v>-</v>
      </c>
      <c r="AQ110" s="547" t="str">
        <f t="shared" si="290"/>
        <v>-</v>
      </c>
      <c r="AR110" s="557" t="str">
        <f t="shared" ref="AR110" si="309">IF(SUM(AP110:AQ110)=0,"-",SUM(AP110:AQ110))</f>
        <v>-</v>
      </c>
      <c r="AS110" s="548" t="str">
        <f t="shared" si="290"/>
        <v>-</v>
      </c>
      <c r="AT110" s="547" t="str">
        <f t="shared" si="290"/>
        <v>-</v>
      </c>
      <c r="AU110" s="549" t="str">
        <f t="shared" ref="AU110" si="310">IF(SUM(AS110:AT110)=0,"-",SUM(AS110:AT110))</f>
        <v>-</v>
      </c>
      <c r="AV110" s="832">
        <f t="shared" si="290"/>
        <v>288</v>
      </c>
      <c r="AW110" s="830">
        <f t="shared" si="290"/>
        <v>0</v>
      </c>
      <c r="AX110" s="853" t="str">
        <f t="shared" si="290"/>
        <v>-</v>
      </c>
      <c r="AY110" s="830">
        <f t="shared" si="290"/>
        <v>0</v>
      </c>
      <c r="AZ110" s="832">
        <f t="shared" si="290"/>
        <v>41</v>
      </c>
      <c r="BA110" s="830">
        <f t="shared" si="290"/>
        <v>0</v>
      </c>
      <c r="BB110" s="830">
        <f t="shared" si="290"/>
        <v>9</v>
      </c>
      <c r="BC110" s="830">
        <f t="shared" si="290"/>
        <v>0</v>
      </c>
      <c r="BD110" s="830">
        <f t="shared" si="290"/>
        <v>238</v>
      </c>
      <c r="BE110" s="830">
        <f t="shared" si="290"/>
        <v>0</v>
      </c>
      <c r="BF110" s="830">
        <f t="shared" si="290"/>
        <v>0</v>
      </c>
      <c r="BG110" s="830">
        <f t="shared" si="290"/>
        <v>0</v>
      </c>
      <c r="BH110" s="830">
        <f t="shared" si="290"/>
        <v>0</v>
      </c>
      <c r="BI110" s="831">
        <f t="shared" si="290"/>
        <v>0</v>
      </c>
      <c r="BJ110" s="832">
        <f t="shared" si="290"/>
        <v>50</v>
      </c>
      <c r="BK110" s="830">
        <f t="shared" si="290"/>
        <v>0</v>
      </c>
      <c r="BL110" s="830">
        <f t="shared" si="290"/>
        <v>238</v>
      </c>
      <c r="BM110" s="833">
        <f t="shared" si="290"/>
        <v>0</v>
      </c>
      <c r="BN110" s="830">
        <f t="shared" si="288"/>
        <v>288</v>
      </c>
      <c r="BO110" s="833"/>
      <c r="BQ110" s="318" t="str">
        <f>IF('A4-2管路(初期設定)'!AW110="","-",'A4-2管路(初期設定)'!AW110)</f>
        <v>配水用ポリエチレン管(融着継手)</v>
      </c>
      <c r="BR110" s="317" t="str">
        <f>IF(BQ110=BR$4,IF('A4-2管路(初期設定)'!AV110="-","-",IF('A4-2管路(初期設定)'!I110="-",'A4-2管路(初期設定)'!AV110,'A4-2管路(初期設定)'!AV110-'A4-2管路(初期設定)'!I110)),"-")</f>
        <v>-</v>
      </c>
      <c r="BS110" s="317" t="str">
        <f>IF(BQ110=BS$4,IF('A4-2管路(初期設定)'!AV110="-","-",IF('A4-2管路(初期設定)'!L110="-",'A4-2管路(初期設定)'!AV110,'A4-2管路(初期設定)'!AV110-'A4-2管路(初期設定)'!L110)),"-")</f>
        <v>-</v>
      </c>
      <c r="BT110" s="317">
        <f>IF(BQ110=BT$4,IF('A4-2管路(初期設定)'!AV110="-","-",IF('A4-2管路(初期設定)'!O110="-",'A4-2管路(初期設定)'!AV110,'A4-2管路(初期設定)'!AV110-'A4-2管路(初期設定)'!O110)),"-")</f>
        <v>34</v>
      </c>
      <c r="BU110" s="317" t="str">
        <f>IF($BQ110=BU$4,IF('A4-2管路(初期設定)'!$AV110="-","-",IF('A4-2管路(初期設定)'!R110="-",'A4-2管路(初期設定)'!$AV110,'A4-2管路(初期設定)'!$AV110-'A4-2管路(初期設定)'!R110)),"-")</f>
        <v>-</v>
      </c>
      <c r="BV110" s="317" t="str">
        <f>IF($BQ110=BV$4,IF('A4-2管路(初期設定)'!$AV110="-","-",IF('A4-2管路(初期設定)'!W110="-",'A4-2管路(初期設定)'!$AV110,'A4-2管路(初期設定)'!$AV110-SUM('A4-2管路(初期設定)'!S110,'A4-2管路(初期設定)'!T110))),"-")</f>
        <v>-</v>
      </c>
      <c r="BW110" s="317" t="str">
        <f>IF($BQ110=BV$4,IF('A4-2管路(初期設定)'!$AV110="-","-",IF('A4-2管路(初期設定)'!W110="-",'A4-2管路(初期設定)'!$AV110,'A4-2管路(初期設定)'!$AV110-SUM('A4-2管路(初期設定)'!U110,'A4-2管路(初期設定)'!V110))),"-")</f>
        <v>-</v>
      </c>
      <c r="BX110" s="317" t="str">
        <f>IF($BQ110=BX$4,IF('A4-2管路(初期設定)'!$AV110="-","-",IF('A4-2管路(初期設定)'!AF110="-",'A4-2管路(初期設定)'!$AV110,'A4-2管路(初期設定)'!$AV110-'A4-2管路(初期設定)'!AF110)),"-")</f>
        <v>-</v>
      </c>
    </row>
    <row r="111" spans="1:76" ht="13.5" customHeight="1">
      <c r="B111" s="932"/>
      <c r="C111" s="859"/>
      <c r="D111" s="860"/>
      <c r="E111" s="861"/>
      <c r="F111" s="567" t="s">
        <v>49</v>
      </c>
      <c r="G111" s="542">
        <f>IF(SUM(G105:G110)=0,"-",SUM(G105:G110))</f>
        <v>231</v>
      </c>
      <c r="H111" s="543" t="str">
        <f t="shared" ref="H111:AU111" si="311">IF(SUM(H105:H110)=0,"-",SUM(H105:H110))</f>
        <v>-</v>
      </c>
      <c r="I111" s="545">
        <f t="shared" si="311"/>
        <v>231</v>
      </c>
      <c r="J111" s="542">
        <f t="shared" si="311"/>
        <v>4</v>
      </c>
      <c r="K111" s="543" t="str">
        <f t="shared" si="311"/>
        <v>-</v>
      </c>
      <c r="L111" s="545">
        <f t="shared" si="311"/>
        <v>4</v>
      </c>
      <c r="M111" s="542">
        <f t="shared" si="311"/>
        <v>39</v>
      </c>
      <c r="N111" s="543" t="str">
        <f t="shared" si="311"/>
        <v>-</v>
      </c>
      <c r="O111" s="545">
        <f t="shared" si="311"/>
        <v>39</v>
      </c>
      <c r="P111" s="542" t="str">
        <f t="shared" si="311"/>
        <v>-</v>
      </c>
      <c r="Q111" s="543" t="str">
        <f t="shared" si="311"/>
        <v>-</v>
      </c>
      <c r="R111" s="545" t="str">
        <f t="shared" si="311"/>
        <v>-</v>
      </c>
      <c r="S111" s="542">
        <f t="shared" si="311"/>
        <v>69</v>
      </c>
      <c r="T111" s="544" t="str">
        <f t="shared" si="311"/>
        <v>-</v>
      </c>
      <c r="U111" s="544">
        <f t="shared" si="311"/>
        <v>286</v>
      </c>
      <c r="V111" s="543" t="str">
        <f t="shared" si="311"/>
        <v>-</v>
      </c>
      <c r="W111" s="545">
        <f t="shared" si="311"/>
        <v>355</v>
      </c>
      <c r="X111" s="542">
        <f t="shared" si="311"/>
        <v>1018</v>
      </c>
      <c r="Y111" s="543" t="str">
        <f t="shared" si="311"/>
        <v>-</v>
      </c>
      <c r="Z111" s="545">
        <f t="shared" si="311"/>
        <v>1018</v>
      </c>
      <c r="AA111" s="542" t="str">
        <f t="shared" si="311"/>
        <v>-</v>
      </c>
      <c r="AB111" s="543" t="str">
        <f t="shared" si="311"/>
        <v>-</v>
      </c>
      <c r="AC111" s="545" t="str">
        <f t="shared" si="311"/>
        <v>-</v>
      </c>
      <c r="AD111" s="542">
        <f t="shared" si="311"/>
        <v>24</v>
      </c>
      <c r="AE111" s="543" t="str">
        <f t="shared" si="311"/>
        <v>-</v>
      </c>
      <c r="AF111" s="545">
        <f t="shared" si="311"/>
        <v>24</v>
      </c>
      <c r="AG111" s="542" t="str">
        <f t="shared" si="311"/>
        <v>-</v>
      </c>
      <c r="AH111" s="543" t="str">
        <f t="shared" si="311"/>
        <v>-</v>
      </c>
      <c r="AI111" s="545" t="str">
        <f t="shared" si="311"/>
        <v>-</v>
      </c>
      <c r="AJ111" s="542" t="str">
        <f t="shared" si="311"/>
        <v>-</v>
      </c>
      <c r="AK111" s="543" t="str">
        <f t="shared" si="311"/>
        <v>-</v>
      </c>
      <c r="AL111" s="545" t="str">
        <f t="shared" si="311"/>
        <v>-</v>
      </c>
      <c r="AM111" s="542" t="str">
        <f t="shared" si="311"/>
        <v>-</v>
      </c>
      <c r="AN111" s="543" t="str">
        <f t="shared" si="311"/>
        <v>-</v>
      </c>
      <c r="AO111" s="545" t="str">
        <f t="shared" si="311"/>
        <v>-</v>
      </c>
      <c r="AP111" s="542" t="str">
        <f t="shared" si="311"/>
        <v>-</v>
      </c>
      <c r="AQ111" s="543" t="str">
        <f t="shared" si="311"/>
        <v>-</v>
      </c>
      <c r="AR111" s="558" t="str">
        <f t="shared" si="311"/>
        <v>-</v>
      </c>
      <c r="AS111" s="542" t="str">
        <f t="shared" si="311"/>
        <v>-</v>
      </c>
      <c r="AT111" s="543" t="str">
        <f t="shared" si="311"/>
        <v>-</v>
      </c>
      <c r="AU111" s="545" t="str">
        <f t="shared" si="311"/>
        <v>-</v>
      </c>
      <c r="AV111" s="834">
        <f>IF(SUM(AV105:AW110)=0,"-",SUM(AV105:AW110))</f>
        <v>1671</v>
      </c>
      <c r="AW111" s="835" t="str">
        <f t="shared" ref="AW111" si="312">IF(SUM(AW105:AW110)=0,"-",SUM(AW105:AW110))</f>
        <v>-</v>
      </c>
      <c r="AX111" s="836" t="str">
        <f t="shared" ref="AX111" si="313">IF(SUM(AX105:AY110)=0,"-",SUM(AX105:AY110))</f>
        <v>-</v>
      </c>
      <c r="AY111" s="835" t="str">
        <f t="shared" ref="AY111" si="314">IF(SUM(AY105:AY110)=0,"-",SUM(AY105:AY110))</f>
        <v>-</v>
      </c>
      <c r="AZ111" s="834">
        <f>IF(SUM(AZ105:BA110)=0,"-",SUM(AZ105:BA110))</f>
        <v>274</v>
      </c>
      <c r="BA111" s="835" t="str">
        <f t="shared" ref="BA111" si="315">IF(SUM(BA105:BA110)=0,"-",SUM(BA105:BA110))</f>
        <v>-</v>
      </c>
      <c r="BB111" s="835">
        <f t="shared" ref="BB111" si="316">IF(SUM(BB105:BC110)=0,"-",SUM(BB105:BC110))</f>
        <v>69</v>
      </c>
      <c r="BC111" s="835" t="str">
        <f t="shared" ref="BC111" si="317">IF(SUM(BC105:BC110)=0,"-",SUM(BC105:BC110))</f>
        <v>-</v>
      </c>
      <c r="BD111" s="835">
        <f t="shared" ref="BD111" si="318">IF(SUM(BD105:BE110)=0,"-",SUM(BD105:BE110))</f>
        <v>1328</v>
      </c>
      <c r="BE111" s="835" t="str">
        <f t="shared" ref="BE111" si="319">IF(SUM(BE105:BE110)=0,"-",SUM(BE105:BE110))</f>
        <v>-</v>
      </c>
      <c r="BF111" s="835" t="str">
        <f t="shared" ref="BF111" si="320">IF(SUM(BF105:BG110)=0,"-",SUM(BF105:BG110))</f>
        <v>-</v>
      </c>
      <c r="BG111" s="835" t="str">
        <f t="shared" ref="BG111" si="321">IF(SUM(BG105:BG110)=0,"-",SUM(BG105:BG110))</f>
        <v>-</v>
      </c>
      <c r="BH111" s="835" t="str">
        <f t="shared" ref="BH111" si="322">IF(SUM(BH105:BI110)=0,"-",SUM(BH105:BI110))</f>
        <v>-</v>
      </c>
      <c r="BI111" s="837" t="str">
        <f t="shared" ref="BI111" si="323">IF(SUM(BI105:BI110)=0,"-",SUM(BI105:BI110))</f>
        <v>-</v>
      </c>
      <c r="BJ111" s="834">
        <f t="shared" ref="BJ111" si="324">IF(SUM(BJ105:BK110)=0,"-",SUM(BJ105:BK110))</f>
        <v>343</v>
      </c>
      <c r="BK111" s="835" t="str">
        <f t="shared" ref="BK111" si="325">IF(SUM(BK105:BK110)=0,"-",SUM(BK105:BK110))</f>
        <v>-</v>
      </c>
      <c r="BL111" s="835">
        <f t="shared" ref="BL111" si="326">IF(SUM(BL105:BM110)=0,"-",SUM(BL105:BM110))</f>
        <v>1328</v>
      </c>
      <c r="BM111" s="838" t="str">
        <f t="shared" ref="BM111" si="327">IF(SUM(BM105:BM110)=0,"-",SUM(BM105:BM110))</f>
        <v>-</v>
      </c>
      <c r="BN111" s="834">
        <f t="shared" si="288"/>
        <v>1671</v>
      </c>
      <c r="BO111" s="838"/>
      <c r="BP111" s="571"/>
      <c r="BQ111" s="318" t="str">
        <f>IF('A4-2管路(初期設定)'!AW111="","-",'A4-2管路(初期設定)'!AW111)</f>
        <v>-</v>
      </c>
      <c r="BR111" s="317" t="str">
        <f>IF(BQ111=BR$4,IF('A4-2管路(初期設定)'!AV111="-","-",IF('A4-2管路(初期設定)'!I111="-",'A4-2管路(初期設定)'!AV111,'A4-2管路(初期設定)'!AV111-'A4-2管路(初期設定)'!I111)),"-")</f>
        <v>-</v>
      </c>
      <c r="BS111" s="317" t="str">
        <f>IF(BQ111=BS$4,IF('A4-2管路(初期設定)'!AV111="-","-",IF('A4-2管路(初期設定)'!L111="-",'A4-2管路(初期設定)'!AV111,'A4-2管路(初期設定)'!AV111-'A4-2管路(初期設定)'!L111)),"-")</f>
        <v>-</v>
      </c>
      <c r="BT111" s="317" t="str">
        <f>IF(BQ111=BT$4,IF('A4-2管路(初期設定)'!AV111="-","-",IF('A4-2管路(初期設定)'!O111="-",'A4-2管路(初期設定)'!AV111,'A4-2管路(初期設定)'!AV111-'A4-2管路(初期設定)'!O111)),"-")</f>
        <v>-</v>
      </c>
      <c r="BU111" s="317" t="str">
        <f>IF($BQ111=BU$4,IF('A4-2管路(初期設定)'!$AV111="-","-",IF('A4-2管路(初期設定)'!R111="-",'A4-2管路(初期設定)'!$AV111,'A4-2管路(初期設定)'!$AV111-'A4-2管路(初期設定)'!R111)),"-")</f>
        <v>-</v>
      </c>
      <c r="BV111" s="317" t="str">
        <f>IF($BQ111=BV$4,IF('A4-2管路(初期設定)'!$AV111="-","-",IF('A4-2管路(初期設定)'!W111="-",'A4-2管路(初期設定)'!$AV111,'A4-2管路(初期設定)'!$AV111-SUM('A4-2管路(初期設定)'!S111,'A4-2管路(初期設定)'!T111))),"-")</f>
        <v>-</v>
      </c>
      <c r="BW111" s="317" t="str">
        <f>IF($BQ111=BV$4,IF('A4-2管路(初期設定)'!$AV111="-","-",IF('A4-2管路(初期設定)'!W111="-",'A4-2管路(初期設定)'!$AV111,'A4-2管路(初期設定)'!$AV111-SUM('A4-2管路(初期設定)'!U111,'A4-2管路(初期設定)'!V111))),"-")</f>
        <v>-</v>
      </c>
      <c r="BX111" s="317" t="str">
        <f>IF($BQ111=BX$4,IF('A4-2管路(初期設定)'!$AV111="-","-",IF('A4-2管路(初期設定)'!AF111="-",'A4-2管路(初期設定)'!$AV111,'A4-2管路(初期設定)'!$AV111-'A4-2管路(初期設定)'!AF111)),"-")</f>
        <v>-</v>
      </c>
    </row>
    <row r="112" spans="1:76" ht="13.5" customHeight="1">
      <c r="B112" s="932"/>
      <c r="C112" s="733" t="s">
        <v>41</v>
      </c>
      <c r="D112" s="909"/>
      <c r="E112" s="910"/>
      <c r="F112" s="79">
        <v>600</v>
      </c>
      <c r="G112" s="434">
        <f>IF(AND('A4-1管路(初期設定)'!$F$18="○",'A4-4,5管路(初期設定)'!$BR112="-"),"-",IF(A3管路!G112="-",BR112,IF(BR112="-",A3管路!G112,A3管路!G112+BR112)))</f>
        <v>65.7</v>
      </c>
      <c r="H112" s="431" t="str">
        <f>IF(IF(A3管路!H112="-","-",IF('A4-2管路(初期設定)'!H112="-",A3管路!H112,A3管路!H112-'A4-2管路(初期設定)'!H112))=0,"-",IF(A3管路!H112="-","-",IF('A4-2管路(初期設定)'!H112="-",A3管路!H112,A3管路!H112-'A4-2管路(初期設定)'!H112)))</f>
        <v>-</v>
      </c>
      <c r="I112" s="432">
        <f t="shared" ref="I112:I122" si="328">IF(SUM(G112:H112)=0,"-",SUM(G112:H112))</f>
        <v>65.7</v>
      </c>
      <c r="J112" s="434" t="str">
        <f>IF(AND('A4-1管路(初期設定)'!$H$18="○",'A4-4,5管路(初期設定)'!$BS112="-"),"-",IF(A3管路!J112="-",BS112,IF(BS112="-",A3管路!J112,A3管路!J112+BS112)))</f>
        <v>-</v>
      </c>
      <c r="K112" s="431" t="str">
        <f>IF(IF(A3管路!K112="-","-",IF('A4-2管路(初期設定)'!K112="-",A3管路!K112,A3管路!K112-'A4-2管路(初期設定)'!K112))=0,"-",IF(A3管路!K112="-","-",IF('A4-2管路(初期設定)'!K112="-",A3管路!K112,A3管路!K112-'A4-2管路(初期設定)'!K112)))</f>
        <v>-</v>
      </c>
      <c r="L112" s="432" t="str">
        <f t="shared" ref="L112:L122" si="329">IF(SUM(J112:K112)=0,"-",SUM(J112:K112))</f>
        <v>-</v>
      </c>
      <c r="M112" s="434" t="str">
        <f>IF(AND('A4-1管路(初期設定)'!$J$18="○",'A4-4,5管路(初期設定)'!$BT112="-"),"-",IF(A3管路!M112="-",BT112,IF(BT112="-",A3管路!M112,A3管路!M112+BT112)))</f>
        <v>-</v>
      </c>
      <c r="N112" s="431" t="str">
        <f>IF(IF(A3管路!N112="-","-",IF('A4-2管路(初期設定)'!N112="-",A3管路!N112,A3管路!N112-'A4-2管路(初期設定)'!N112))=0,"-",IF(A3管路!N112="-","-",IF('A4-2管路(初期設定)'!N112="-",A3管路!N112,A3管路!N112-'A4-2管路(初期設定)'!N112)))</f>
        <v>-</v>
      </c>
      <c r="O112" s="432" t="str">
        <f t="shared" ref="O112:O122" si="330">IF(SUM(M112:N112)=0,"-",SUM(M112:N112))</f>
        <v>-</v>
      </c>
      <c r="P112" s="434" t="str">
        <f>IF(AND('A4-1管路(初期設定)'!$L$18="○",'A4-4,5管路(初期設定)'!$BU112="-"),"-",IF(A3管路!P112="-",BU112,IF(BU112="-",A3管路!P112,A3管路!P112+BU112)))</f>
        <v>-</v>
      </c>
      <c r="Q112" s="431" t="str">
        <f>IF(IF(A3管路!Q112="-","-",IF('A4-2管路(初期設定)'!Q112="-",A3管路!Q112,A3管路!Q112-'A4-2管路(初期設定)'!Q112))=0,"-",IF(A3管路!Q112="-","-",IF('A4-2管路(初期設定)'!Q112="-",A3管路!Q112,A3管路!Q112-'A4-2管路(初期設定)'!Q112)))</f>
        <v>-</v>
      </c>
      <c r="R112" s="432" t="str">
        <f t="shared" ref="R112:R122" si="331">IF(SUM(P112:Q112)=0,"-",SUM(P112:Q112))</f>
        <v>-</v>
      </c>
      <c r="S112" s="434" t="str">
        <f>IF(AND('A4-1管路(初期設定)'!$N$18="○",'A4-4,5管路(初期設定)'!$BV112="-"),"-",IF(A3管路!S112="-",BV112,IF(BV112="-",A3管路!S112,A3管路!S112+BV112+BW112)))</f>
        <v>-</v>
      </c>
      <c r="T112" s="433" t="str">
        <f>IF(IF(A3管路!T112="-","-",IF('A4-2管路(初期設定)'!T112="-",A3管路!T112,A3管路!T112-'A4-2管路(初期設定)'!T112))=0,"-",IF(A3管路!T112="-","-",IF('A4-2管路(初期設定)'!T112="-",A3管路!T112,A3管路!T112-'A4-2管路(初期設定)'!T112)))</f>
        <v>-</v>
      </c>
      <c r="U112" s="433" t="str">
        <f>IF(AND('A4-1管路(初期設定)'!$P$18="○",'A4-4,5管路(初期設定)'!$BW112="-"),"-",IF(A3管路!U112="-",BW112,IF(BW112="-",A3管路!U112,A3管路!U112)))</f>
        <v>-</v>
      </c>
      <c r="V112" s="431" t="str">
        <f>IF(IF(A3管路!V112="-","-",IF('A4-2管路(初期設定)'!V112="-",A3管路!V112,A3管路!V112-'A4-2管路(初期設定)'!V112))=0,"-",IF(A3管路!V112="-","-",IF('A4-2管路(初期設定)'!V112="-",A3管路!V112,A3管路!V112-'A4-2管路(初期設定)'!V112)))</f>
        <v>-</v>
      </c>
      <c r="W112" s="432" t="str">
        <f t="shared" ref="W112:W122" si="332">IF(SUM(S112:V112)=0,"-",SUM(S112:V112))</f>
        <v>-</v>
      </c>
      <c r="X112" s="434">
        <f>IF(IF(A3管路!X112="-","-",IF('A4-2管路(初期設定)'!X112="-",A3管路!X112,A3管路!X112-'A4-2管路(初期設定)'!X112))=0,"-",IF(A3管路!X112="-","-",IF('A4-2管路(初期設定)'!X112="-",A3管路!X112,A3管路!X112-'A4-2管路(初期設定)'!X112)))</f>
        <v>595.4</v>
      </c>
      <c r="Y112" s="431" t="str">
        <f>IF(IF(A3管路!Y112="-","-",IF('A4-2管路(初期設定)'!Y112="-",A3管路!Y112,A3管路!Y112-'A4-2管路(初期設定)'!Y112))=0,"-",IF(A3管路!Y112="-","-",IF('A4-2管路(初期設定)'!Y112="-",A3管路!Y112,A3管路!Y112-'A4-2管路(初期設定)'!Y112)))</f>
        <v>-</v>
      </c>
      <c r="Z112" s="432">
        <f t="shared" ref="Z112:Z122" si="333">IF(SUM(X112:Y112)=0,"-",SUM(X112:Y112))</f>
        <v>595.4</v>
      </c>
      <c r="AA112" s="434" t="str">
        <f>IF(IF(A3管路!AA112="-","-",IF('A4-2管路(初期設定)'!AA112="-",A3管路!AA112,A3管路!AA112-'A4-2管路(初期設定)'!AA112))=0,"-",IF(A3管路!AA112="-","-",IF('A4-2管路(初期設定)'!AA112="-",A3管路!AA112,A3管路!AA112-'A4-2管路(初期設定)'!AA112)))</f>
        <v>-</v>
      </c>
      <c r="AB112" s="431" t="str">
        <f>IF(IF(A3管路!AB112="-","-",IF('A4-2管路(初期設定)'!AB112="-",A3管路!AB112,A3管路!AB112-'A4-2管路(初期設定)'!AB112))=0,"-",IF(A3管路!AB112="-","-",IF('A4-2管路(初期設定)'!AB112="-",A3管路!AB112,A3管路!AB112-'A4-2管路(初期設定)'!AB112)))</f>
        <v>-</v>
      </c>
      <c r="AC112" s="432" t="str">
        <f t="shared" ref="AC112:AC122" si="334">IF(SUM(AA112:AB112)=0,"-",SUM(AA112:AB112))</f>
        <v>-</v>
      </c>
      <c r="AD112" s="434" t="str">
        <f>IF(AND('A4-1管路(初期設定)'!$V$18="○",'A4-4,5管路(初期設定)'!$BX112="-"),"-",IF(A3管路!AD112="-",BX112,IF(BX112="-",A3管路!AD112,A3管路!AD112+BX112)))</f>
        <v>-</v>
      </c>
      <c r="AE112" s="431" t="str">
        <f>IF(IF(A3管路!AE112="-","-",IF('A4-2管路(初期設定)'!AE112="-",A3管路!AE112,A3管路!AE112-'A4-2管路(初期設定)'!AE112))=0,"-",IF(A3管路!AE112="-","-",IF('A4-2管路(初期設定)'!AE112="-",A3管路!AE112,A3管路!AE112-'A4-2管路(初期設定)'!AE112)))</f>
        <v>-</v>
      </c>
      <c r="AF112" s="432" t="str">
        <f t="shared" ref="AF112:AF122" si="335">IF(SUM(AD112:AE112)=0,"-",SUM(AD112:AE112))</f>
        <v>-</v>
      </c>
      <c r="AG112" s="434" t="str">
        <f>IF(IF(A3管路!AG112="-","-",IF('A4-2管路(初期設定)'!AG112="-",A3管路!AG112,A3管路!AG112-'A4-2管路(初期設定)'!AG112))=0,"-",IF(A3管路!AG112="-","-",IF('A4-2管路(初期設定)'!AG112="-",A3管路!AG112,A3管路!AG112-'A4-2管路(初期設定)'!AG112)))</f>
        <v>-</v>
      </c>
      <c r="AH112" s="431" t="str">
        <f>IF(IF(A3管路!AH112="-","-",IF('A4-2管路(初期設定)'!AH112="-",A3管路!AH112,A3管路!AH112-'A4-2管路(初期設定)'!AH112))=0,"-",IF(A3管路!AH112="-","-",IF('A4-2管路(初期設定)'!AH112="-",A3管路!AH112,A3管路!AH112-'A4-2管路(初期設定)'!AH112)))</f>
        <v>-</v>
      </c>
      <c r="AI112" s="432" t="str">
        <f t="shared" ref="AI112:AI122" si="336">IF(SUM(AG112:AH112)=0,"-",SUM(AG112:AH112))</f>
        <v>-</v>
      </c>
      <c r="AJ112" s="434" t="str">
        <f>IF(IF(A3管路!AJ112="-","-",IF('A4-2管路(初期設定)'!AJ112="-",A3管路!AJ112,A3管路!AJ112-'A4-2管路(初期設定)'!AJ112))=0,"-",IF(A3管路!AJ112="-","-",IF('A4-2管路(初期設定)'!AJ112="-",A3管路!AJ112,A3管路!AJ112-'A4-2管路(初期設定)'!AJ112)))</f>
        <v>-</v>
      </c>
      <c r="AK112" s="431" t="str">
        <f>IF(IF(A3管路!AK112="-","-",IF('A4-2管路(初期設定)'!AK112="-",A3管路!AK112,A3管路!AK112-'A4-2管路(初期設定)'!AK112))=0,"-",IF(A3管路!AK112="-","-",IF('A4-2管路(初期設定)'!AK112="-",A3管路!AK112,A3管路!AK112-'A4-2管路(初期設定)'!AK112)))</f>
        <v>-</v>
      </c>
      <c r="AL112" s="432" t="str">
        <f t="shared" ref="AL112:AL122" si="337">IF(SUM(AJ112:AK112)=0,"-",SUM(AJ112:AK112))</f>
        <v>-</v>
      </c>
      <c r="AM112" s="434" t="str">
        <f>IF(IF(A3管路!AM112="-","-",IF('A4-2管路(初期設定)'!AM112="-",A3管路!AM112,A3管路!AM112-'A4-2管路(初期設定)'!AM112))=0,"-",IF(A3管路!AM112="-","-",IF('A4-2管路(初期設定)'!AM112="-",A3管路!AM112,A3管路!AM112-'A4-2管路(初期設定)'!AM112)))</f>
        <v>-</v>
      </c>
      <c r="AN112" s="431" t="str">
        <f>IF(IF(A3管路!AN112="-","-",IF('A4-2管路(初期設定)'!AN112="-",A3管路!AN112,A3管路!AN112-'A4-2管路(初期設定)'!AN112))=0,"-",IF(A3管路!AN112="-","-",IF('A4-2管路(初期設定)'!AN112="-",A3管路!AN112,A3管路!AN112-'A4-2管路(初期設定)'!AN112)))</f>
        <v>-</v>
      </c>
      <c r="AO112" s="432" t="str">
        <f t="shared" ref="AO112:AO122" si="338">IF(SUM(AM112:AN112)=0,"-",SUM(AM112:AN112))</f>
        <v>-</v>
      </c>
      <c r="AP112" s="434" t="str">
        <f>IF(IF(A3管路!AP112="-","-",IF('A4-2管路(初期設定)'!AP112="-",A3管路!AP112,A3管路!AP112-'A4-2管路(初期設定)'!AP112))=0,"-",IF(A3管路!AP112="-","-",IF('A4-2管路(初期設定)'!AP112="-",A3管路!AP112,A3管路!AP112-'A4-2管路(初期設定)'!AP112)))</f>
        <v>-</v>
      </c>
      <c r="AQ112" s="431" t="str">
        <f>IF(IF(A3管路!AQ112="-","-",IF('A4-2管路(初期設定)'!AQ112="-",A3管路!AQ112,A3管路!AQ112-'A4-2管路(初期設定)'!AQ112))=0,"-",IF(A3管路!AQ112="-","-",IF('A4-2管路(初期設定)'!AQ112="-",A3管路!AQ112,A3管路!AQ112-'A4-2管路(初期設定)'!AQ112)))</f>
        <v>-</v>
      </c>
      <c r="AR112" s="435" t="str">
        <f t="shared" ref="AR112:AR122" si="339">IF(SUM(AP112:AQ112)=0,"-",SUM(AP112:AQ112))</f>
        <v>-</v>
      </c>
      <c r="AS112" s="434" t="str">
        <f>IF(IF(A3管路!AS112="-","-",IF('A4-2管路(初期設定)'!AS112="-",A3管路!AS112,A3管路!AS112-'A4-2管路(初期設定)'!AS112))=0,"-",IF(A3管路!AS112="-","-",IF('A4-2管路(初期設定)'!AS112="-",A3管路!AS112,A3管路!AS112-'A4-2管路(初期設定)'!AS112)))</f>
        <v>-</v>
      </c>
      <c r="AT112" s="431" t="str">
        <f>IF(IF(A3管路!AT112="-","-",IF('A4-2管路(初期設定)'!AT112="-",A3管路!AT112,A3管路!AT112-'A4-2管路(初期設定)'!AT112))=0,"-",IF(A3管路!AT112="-","-",IF('A4-2管路(初期設定)'!AT112="-",A3管路!AT112,A3管路!AT112-'A4-2管路(初期設定)'!AT112)))</f>
        <v>-</v>
      </c>
      <c r="AU112" s="435" t="str">
        <f t="shared" ref="AU112:AU122" si="340">IF(SUM(AS112:AT112)=0,"-",SUM(AS112:AT112))</f>
        <v>-</v>
      </c>
      <c r="AV112" s="865">
        <f t="shared" ref="AV112:AV122" si="341">IF(SUM(G112,J112,M112,P112,S112,U112,X112,AA112,AD112,AG112,AJ112,AM112,AP112,AS112)=0,"-",SUM(G112,J112,M112,P112,S112,U112,X112,AA112,AD112,AG112,AJ112,AM112,AP112,AS112))</f>
        <v>661.1</v>
      </c>
      <c r="AW112" s="866"/>
      <c r="AX112" s="867" t="str">
        <f t="shared" ref="AX112:AX122" si="342">IF(SUM(H112,K112,N112,Q112,T112,V112,Y112,AB112,AE112,AH112,AK112,AN112,AQ112,AT112)=0,"-",SUM(H112,K112,N112,Q112,T112,V112,Y112,AB112,AE112,AH112,AK112,AN112,AQ112,AT112))</f>
        <v>-</v>
      </c>
      <c r="AY112" s="866"/>
      <c r="AZ112" s="865">
        <f t="shared" ref="AZ112:AZ122" si="343">SUMIF(G$88,"①",I112)+SUMIF(J$88,"①",L112)+SUMIF(M$88,"①",O112)+SUMIF(P$88,"①",R112)+SUMIF(S$88,"①",S112)+SUMIF(S$88,"①",T112)+SUMIF(U$88,"①",U112)+SUMIF(U$88,"①",V112)+SUMIF(X$88,"①",Z112)+SUMIF(AA$88,"①",AC112)+SUMIF(AD$88,"①",AF112)+SUMIF(AG$88,"①",AI112)+SUMIF(AJ$88,"①",AL112)+SUMIF(AM$88,"①",AO112)+SUMIF(AP$88,"①",AR112)+SUMIF(AS$88,"①",AU112)</f>
        <v>65.7</v>
      </c>
      <c r="BA112" s="866"/>
      <c r="BB112" s="866">
        <f t="shared" ref="BB112:BB122" si="344">SUMIF(G$88,"②",I112)+SUMIF(J$88,"②",L112)+SUMIF(M$88,"②",O112)+SUMIF(P$88,"②",R112)+SUMIF(S$88,"②",S112)+SUMIF(S$88,"②",T112)+SUMIF(U$88,"②",U112)+SUMIF(U$88,"②",V112)+SUMIF(X$88,"②",Z112)+SUMIF(AA$88,"②",AC112)+SUMIF(AD$88,"②",AF112)+SUMIF(AG$88,"②",AI112)+SUMIF(AJ$88,"②",AL112)+SUMIF(AM$88,"②",AO112)+SUMIF(AP$88,"②",AR112)+SUMIF(AS$88,"②",AU112)</f>
        <v>0</v>
      </c>
      <c r="BC112" s="866"/>
      <c r="BD112" s="866">
        <f t="shared" ref="BD112:BD122" si="345">SUMIF(G$88,"③",I112)+SUMIF(J$88,"③",L112)+SUMIF(M$88,"③",O112)+SUMIF(P$88,"③",R112)+SUMIF(S$88,"③",S112)+SUMIF(S$88,"③",T112)+SUMIF(U$88,"③",U112)+SUMIF(U$88,"③",V112)+SUMIF(X$88,"③",Z112)+SUMIF(AA$88,"③",AC112)+SUMIF(AD$88,"③",AF112)+SUMIF(AG$88,"③",AI112)+SUMIF(AJ$88,"③",AL112)+SUMIF(AM$88,"③",AO112)+SUMIF(AP$88,"③",AR112)+SUMIF(AS$88,"③",AU112)</f>
        <v>595.4</v>
      </c>
      <c r="BE112" s="866"/>
      <c r="BF112" s="866">
        <f t="shared" ref="BF112:BF122" si="346">SUMIF(G$88,"④",I112)+SUMIF(J$88,"④",L112)+SUMIF(M$88,"④",O112)+SUMIF(P$88,"④",R112)+SUMIF(S$88,"④",S112)+SUMIF(S$88,"④",T112)+SUMIF(U$88,"④",U112)+SUMIF(U$88,"④",V112)+SUMIF(X$88,"④",Z112)+SUMIF(AA$88,"④",AC112)+SUMIF(AD$88,"④",AF112)+SUMIF(AG$88,"④",AI112)+SUMIF(AJ$88,"④",AL112)+SUMIF(AM$88,"④",AO112)+SUMIF(AP$88,"④",AR112)+SUMIF(AS$88,"④",AU112)</f>
        <v>0</v>
      </c>
      <c r="BG112" s="866"/>
      <c r="BH112" s="866">
        <f t="shared" ref="BH112:BH122" si="347">SUMIF(G$88,"⑤",I112)+SUMIF(J$88,"⑤",L112)+SUMIF(M$88,"⑤",O112)+SUMIF(P$88,"⑤",R112)+SUMIF(S$88,"⑤",S112)+SUMIF(S$88,"⑤",T112)+SUMIF(U$88,"⑤",U112)+SUMIF(U$88,"⑤",V112)+SUMIF(X$88,"⑤",Z112)+SUMIF(AA$88,"⑤",AC112)+SUMIF(AD$88,"⑤",AF112)+SUMIF(AG$88,"⑤",AI112)+SUMIF(AJ$88,"⑤",AL112)+SUMIF(AM$88,"⑤",AO112)+SUMIF(AP$88,"⑤",AR112)+SUMIF(AS$88,"⑤",AU112)</f>
        <v>0</v>
      </c>
      <c r="BI112" s="868"/>
      <c r="BJ112" s="865">
        <f t="shared" ref="BJ112:BJ122" si="348">SUM(AZ112:BC112)</f>
        <v>65.7</v>
      </c>
      <c r="BK112" s="866"/>
      <c r="BL112" s="866">
        <f t="shared" ref="BL112:BL122" si="349">SUM(BD112:BI112)</f>
        <v>595.4</v>
      </c>
      <c r="BM112" s="869"/>
      <c r="BN112" s="866">
        <f t="shared" ref="BN112:BN123" si="350">IF(SUM(AV112:AY112)=0,"-",IF(AND(SUM(AV112:AY112)=SUM(AZ112:BI112),SUM(AZ112:BI112)=SUM(BJ112:BM112)),SUM(AV112:AY112),"エラー"))</f>
        <v>661.1</v>
      </c>
      <c r="BO112" s="869"/>
      <c r="BQ112" s="318" t="str">
        <f>IF('A4-2管路(初期設定)'!AW112="","-",'A4-2管路(初期設定)'!AW112)</f>
        <v>ダクタイル鋳鉄管(NS形継手等)</v>
      </c>
      <c r="BR112" s="317">
        <f>IF(BQ112=BR$4,IF('A4-2管路(初期設定)'!AV112="-","-",IF('A4-2管路(初期設定)'!I112="-",'A4-2管路(初期設定)'!AV112,'A4-2管路(初期設定)'!AV112-'A4-2管路(初期設定)'!I112)),"-")</f>
        <v>65.7</v>
      </c>
      <c r="BS112" s="317" t="str">
        <f>IF(BQ112=BS$4,IF('A4-2管路(初期設定)'!AV112="-","-",IF('A4-2管路(初期設定)'!L112="-",'A4-2管路(初期設定)'!AV112,'A4-2管路(初期設定)'!AV112-'A4-2管路(初期設定)'!L112)),"-")</f>
        <v>-</v>
      </c>
      <c r="BT112" s="317" t="str">
        <f>IF(BQ112=BT$4,IF('A4-2管路(初期設定)'!AV112="-","-",IF('A4-2管路(初期設定)'!O112="-",'A4-2管路(初期設定)'!AV112,'A4-2管路(初期設定)'!AV112-'A4-2管路(初期設定)'!O112)),"-")</f>
        <v>-</v>
      </c>
      <c r="BU112" s="317" t="str">
        <f>IF($BQ112=BU$4,IF('A4-2管路(初期設定)'!$AV112="-","-",IF('A4-2管路(初期設定)'!R112="-",'A4-2管路(初期設定)'!$AV112,'A4-2管路(初期設定)'!$AV112-'A4-2管路(初期設定)'!R112)),"-")</f>
        <v>-</v>
      </c>
      <c r="BV112" s="317" t="str">
        <f>IF($BQ112=BV$4,IF('A4-2管路(初期設定)'!$AV112="-","-",IF('A4-2管路(初期設定)'!W112="-",'A4-2管路(初期設定)'!$AV112,'A4-2管路(初期設定)'!$AV112-SUM('A4-2管路(初期設定)'!S112,'A4-2管路(初期設定)'!T112))),"-")</f>
        <v>-</v>
      </c>
      <c r="BW112" s="317" t="str">
        <f>IF($BQ112=BV$4,IF('A4-2管路(初期設定)'!$AV112="-","-",IF('A4-2管路(初期設定)'!W112="-",'A4-2管路(初期設定)'!$AV112,'A4-2管路(初期設定)'!$AV112-SUM('A4-2管路(初期設定)'!U112,'A4-2管路(初期設定)'!V112))),"-")</f>
        <v>-</v>
      </c>
      <c r="BX112" s="317" t="str">
        <f>IF($BQ112=BX$4,IF('A4-2管路(初期設定)'!$AV112="-","-",IF('A4-2管路(初期設定)'!AF112="-",'A4-2管路(初期設定)'!$AV112,'A4-2管路(初期設定)'!$AV112-'A4-2管路(初期設定)'!AF112)),"-")</f>
        <v>-</v>
      </c>
    </row>
    <row r="113" spans="2:76" ht="13.5" customHeight="1">
      <c r="B113" s="932"/>
      <c r="C113" s="911"/>
      <c r="D113" s="912"/>
      <c r="E113" s="913"/>
      <c r="F113" s="80">
        <v>500</v>
      </c>
      <c r="G113" s="430">
        <f>IF(AND('A4-1管路(初期設定)'!$F$18="○",'A4-4,5管路(初期設定)'!$BR113="-"),"-",IF(A3管路!G113="-",BR113,IF(BR113="-",A3管路!G113,A3管路!G113+BR113)))</f>
        <v>494.5</v>
      </c>
      <c r="H113" s="427" t="str">
        <f>IF(IF(A3管路!H113="-","-",IF('A4-2管路(初期設定)'!H113="-",A3管路!H113,A3管路!H113-'A4-2管路(初期設定)'!H113))=0,"-",IF(A3管路!H113="-","-",IF('A4-2管路(初期設定)'!H113="-",A3管路!H113,A3管路!H113-'A4-2管路(初期設定)'!H113)))</f>
        <v>-</v>
      </c>
      <c r="I113" s="428">
        <f t="shared" si="328"/>
        <v>494.5</v>
      </c>
      <c r="J113" s="430">
        <f>IF(AND('A4-1管路(初期設定)'!$H$18="○",'A4-4,5管路(初期設定)'!$BS113="-"),"-",IF(A3管路!J113="-",BS113,IF(BS113="-",A3管路!J113,A3管路!J113+BS113)))</f>
        <v>69.8</v>
      </c>
      <c r="K113" s="427" t="str">
        <f>IF(IF(A3管路!K113="-","-",IF('A4-2管路(初期設定)'!K113="-",A3管路!K113,A3管路!K113-'A4-2管路(初期設定)'!K113))=0,"-",IF(A3管路!K113="-","-",IF('A4-2管路(初期設定)'!K113="-",A3管路!K113,A3管路!K113-'A4-2管路(初期設定)'!K113)))</f>
        <v>-</v>
      </c>
      <c r="L113" s="428">
        <f t="shared" si="329"/>
        <v>69.8</v>
      </c>
      <c r="M113" s="430" t="str">
        <f>IF(AND('A4-1管路(初期設定)'!$J$18="○",'A4-4,5管路(初期設定)'!$BT113="-"),"-",IF(A3管路!M113="-",BT113,IF(BT113="-",A3管路!M113,A3管路!M113+BT113)))</f>
        <v>-</v>
      </c>
      <c r="N113" s="427" t="str">
        <f>IF(IF(A3管路!N113="-","-",IF('A4-2管路(初期設定)'!N113="-",A3管路!N113,A3管路!N113-'A4-2管路(初期設定)'!N113))=0,"-",IF(A3管路!N113="-","-",IF('A4-2管路(初期設定)'!N113="-",A3管路!N113,A3管路!N113-'A4-2管路(初期設定)'!N113)))</f>
        <v>-</v>
      </c>
      <c r="O113" s="428" t="str">
        <f t="shared" si="330"/>
        <v>-</v>
      </c>
      <c r="P113" s="430" t="str">
        <f>IF(AND('A4-1管路(初期設定)'!$L$18="○",'A4-4,5管路(初期設定)'!$BU113="-"),"-",IF(A3管路!P113="-",BU113,IF(BU113="-",A3管路!P113,A3管路!P113+BU113)))</f>
        <v>-</v>
      </c>
      <c r="Q113" s="427" t="str">
        <f>IF(IF(A3管路!Q113="-","-",IF('A4-2管路(初期設定)'!Q113="-",A3管路!Q113,A3管路!Q113-'A4-2管路(初期設定)'!Q113))=0,"-",IF(A3管路!Q113="-","-",IF('A4-2管路(初期設定)'!Q113="-",A3管路!Q113,A3管路!Q113-'A4-2管路(初期設定)'!Q113)))</f>
        <v>-</v>
      </c>
      <c r="R113" s="428" t="str">
        <f t="shared" si="331"/>
        <v>-</v>
      </c>
      <c r="S113" s="430" t="str">
        <f>IF(AND('A4-1管路(初期設定)'!$N$18="○",'A4-4,5管路(初期設定)'!$BV113="-"),"-",IF(A3管路!S113="-",BV113,IF(BV113="-",A3管路!S113,A3管路!S113+BV113+BW113)))</f>
        <v>-</v>
      </c>
      <c r="T113" s="429" t="str">
        <f>IF(IF(A3管路!T113="-","-",IF('A4-2管路(初期設定)'!T113="-",A3管路!T113,A3管路!T113-'A4-2管路(初期設定)'!T113))=0,"-",IF(A3管路!T113="-","-",IF('A4-2管路(初期設定)'!T113="-",A3管路!T113,A3管路!T113-'A4-2管路(初期設定)'!T113)))</f>
        <v>-</v>
      </c>
      <c r="U113" s="429" t="str">
        <f>IF(AND('A4-1管路(初期設定)'!$P$18="○",'A4-4,5管路(初期設定)'!$BW113="-"),"-",IF(A3管路!U113="-",BW113,IF(BW113="-",A3管路!U113,A3管路!U113)))</f>
        <v>-</v>
      </c>
      <c r="V113" s="427" t="str">
        <f>IF(IF(A3管路!V113="-","-",IF('A4-2管路(初期設定)'!V113="-",A3管路!V113,A3管路!V113-'A4-2管路(初期設定)'!V113))=0,"-",IF(A3管路!V113="-","-",IF('A4-2管路(初期設定)'!V113="-",A3管路!V113,A3管路!V113-'A4-2管路(初期設定)'!V113)))</f>
        <v>-</v>
      </c>
      <c r="W113" s="428" t="str">
        <f t="shared" si="332"/>
        <v>-</v>
      </c>
      <c r="X113" s="430">
        <f>IF(IF(A3管路!X113="-","-",IF('A4-2管路(初期設定)'!X113="-",A3管路!X113,A3管路!X113-'A4-2管路(初期設定)'!X113))=0,"-",IF(A3管路!X113="-","-",IF('A4-2管路(初期設定)'!X113="-",A3管路!X113,A3管路!X113-'A4-2管路(初期設定)'!X113)))</f>
        <v>577.9</v>
      </c>
      <c r="Y113" s="427" t="str">
        <f>IF(IF(A3管路!Y113="-","-",IF('A4-2管路(初期設定)'!Y113="-",A3管路!Y113,A3管路!Y113-'A4-2管路(初期設定)'!Y113))=0,"-",IF(A3管路!Y113="-","-",IF('A4-2管路(初期設定)'!Y113="-",A3管路!Y113,A3管路!Y113-'A4-2管路(初期設定)'!Y113)))</f>
        <v>-</v>
      </c>
      <c r="Z113" s="428">
        <f t="shared" si="333"/>
        <v>577.9</v>
      </c>
      <c r="AA113" s="430" t="str">
        <f>IF(IF(A3管路!AA113="-","-",IF('A4-2管路(初期設定)'!AA113="-",A3管路!AA113,A3管路!AA113-'A4-2管路(初期設定)'!AA113))=0,"-",IF(A3管路!AA113="-","-",IF('A4-2管路(初期設定)'!AA113="-",A3管路!AA113,A3管路!AA113-'A4-2管路(初期設定)'!AA113)))</f>
        <v>-</v>
      </c>
      <c r="AB113" s="427" t="str">
        <f>IF(IF(A3管路!AB113="-","-",IF('A4-2管路(初期設定)'!AB113="-",A3管路!AB113,A3管路!AB113-'A4-2管路(初期設定)'!AB113))=0,"-",IF(A3管路!AB113="-","-",IF('A4-2管路(初期設定)'!AB113="-",A3管路!AB113,A3管路!AB113-'A4-2管路(初期設定)'!AB113)))</f>
        <v>-</v>
      </c>
      <c r="AC113" s="428" t="str">
        <f t="shared" si="334"/>
        <v>-</v>
      </c>
      <c r="AD113" s="430" t="str">
        <f>IF(AND('A4-1管路(初期設定)'!$V$18="○",'A4-4,5管路(初期設定)'!$BX113="-"),"-",IF(A3管路!AD113="-",BX113,IF(BX113="-",A3管路!AD113,A3管路!AD113+BX113)))</f>
        <v>-</v>
      </c>
      <c r="AE113" s="427" t="str">
        <f>IF(IF(A3管路!AE113="-","-",IF('A4-2管路(初期設定)'!AE113="-",A3管路!AE113,A3管路!AE113-'A4-2管路(初期設定)'!AE113))=0,"-",IF(A3管路!AE113="-","-",IF('A4-2管路(初期設定)'!AE113="-",A3管路!AE113,A3管路!AE113-'A4-2管路(初期設定)'!AE113)))</f>
        <v>-</v>
      </c>
      <c r="AF113" s="428" t="str">
        <f t="shared" si="335"/>
        <v>-</v>
      </c>
      <c r="AG113" s="430" t="str">
        <f>IF(IF(A3管路!AG113="-","-",IF('A4-2管路(初期設定)'!AG113="-",A3管路!AG113,A3管路!AG113-'A4-2管路(初期設定)'!AG113))=0,"-",IF(A3管路!AG113="-","-",IF('A4-2管路(初期設定)'!AG113="-",A3管路!AG113,A3管路!AG113-'A4-2管路(初期設定)'!AG113)))</f>
        <v>-</v>
      </c>
      <c r="AH113" s="427" t="str">
        <f>IF(IF(A3管路!AH113="-","-",IF('A4-2管路(初期設定)'!AH113="-",A3管路!AH113,A3管路!AH113-'A4-2管路(初期設定)'!AH113))=0,"-",IF(A3管路!AH113="-","-",IF('A4-2管路(初期設定)'!AH113="-",A3管路!AH113,A3管路!AH113-'A4-2管路(初期設定)'!AH113)))</f>
        <v>-</v>
      </c>
      <c r="AI113" s="428" t="str">
        <f t="shared" si="336"/>
        <v>-</v>
      </c>
      <c r="AJ113" s="430" t="str">
        <f>IF(IF(A3管路!AJ113="-","-",IF('A4-2管路(初期設定)'!AJ113="-",A3管路!AJ113,A3管路!AJ113-'A4-2管路(初期設定)'!AJ113))=0,"-",IF(A3管路!AJ113="-","-",IF('A4-2管路(初期設定)'!AJ113="-",A3管路!AJ113,A3管路!AJ113-'A4-2管路(初期設定)'!AJ113)))</f>
        <v>-</v>
      </c>
      <c r="AK113" s="427" t="str">
        <f>IF(IF(A3管路!AK113="-","-",IF('A4-2管路(初期設定)'!AK113="-",A3管路!AK113,A3管路!AK113-'A4-2管路(初期設定)'!AK113))=0,"-",IF(A3管路!AK113="-","-",IF('A4-2管路(初期設定)'!AK113="-",A3管路!AK113,A3管路!AK113-'A4-2管路(初期設定)'!AK113)))</f>
        <v>-</v>
      </c>
      <c r="AL113" s="428" t="str">
        <f t="shared" si="337"/>
        <v>-</v>
      </c>
      <c r="AM113" s="430" t="str">
        <f>IF(IF(A3管路!AM113="-","-",IF('A4-2管路(初期設定)'!AM113="-",A3管路!AM113,A3管路!AM113-'A4-2管路(初期設定)'!AM113))=0,"-",IF(A3管路!AM113="-","-",IF('A4-2管路(初期設定)'!AM113="-",A3管路!AM113,A3管路!AM113-'A4-2管路(初期設定)'!AM113)))</f>
        <v>-</v>
      </c>
      <c r="AN113" s="427" t="str">
        <f>IF(IF(A3管路!AN113="-","-",IF('A4-2管路(初期設定)'!AN113="-",A3管路!AN113,A3管路!AN113-'A4-2管路(初期設定)'!AN113))=0,"-",IF(A3管路!AN113="-","-",IF('A4-2管路(初期設定)'!AN113="-",A3管路!AN113,A3管路!AN113-'A4-2管路(初期設定)'!AN113)))</f>
        <v>-</v>
      </c>
      <c r="AO113" s="428" t="str">
        <f t="shared" si="338"/>
        <v>-</v>
      </c>
      <c r="AP113" s="430" t="str">
        <f>IF(IF(A3管路!AP113="-","-",IF('A4-2管路(初期設定)'!AP113="-",A3管路!AP113,A3管路!AP113-'A4-2管路(初期設定)'!AP113))=0,"-",IF(A3管路!AP113="-","-",IF('A4-2管路(初期設定)'!AP113="-",A3管路!AP113,A3管路!AP113-'A4-2管路(初期設定)'!AP113)))</f>
        <v>-</v>
      </c>
      <c r="AQ113" s="427" t="str">
        <f>IF(IF(A3管路!AQ113="-","-",IF('A4-2管路(初期設定)'!AQ113="-",A3管路!AQ113,A3管路!AQ113-'A4-2管路(初期設定)'!AQ113))=0,"-",IF(A3管路!AQ113="-","-",IF('A4-2管路(初期設定)'!AQ113="-",A3管路!AQ113,A3管路!AQ113-'A4-2管路(初期設定)'!AQ113)))</f>
        <v>-</v>
      </c>
      <c r="AR113" s="436" t="str">
        <f t="shared" si="339"/>
        <v>-</v>
      </c>
      <c r="AS113" s="430" t="str">
        <f>IF(IF(A3管路!AS113="-","-",IF('A4-2管路(初期設定)'!AS113="-",A3管路!AS113,A3管路!AS113-'A4-2管路(初期設定)'!AS113))=0,"-",IF(A3管路!AS113="-","-",IF('A4-2管路(初期設定)'!AS113="-",A3管路!AS113,A3管路!AS113-'A4-2管路(初期設定)'!AS113)))</f>
        <v>-</v>
      </c>
      <c r="AT113" s="427" t="str">
        <f>IF(IF(A3管路!AT113="-","-",IF('A4-2管路(初期設定)'!AT113="-",A3管路!AT113,A3管路!AT113-'A4-2管路(初期設定)'!AT113))=0,"-",IF(A3管路!AT113="-","-",IF('A4-2管路(初期設定)'!AT113="-",A3管路!AT113,A3管路!AT113-'A4-2管路(初期設定)'!AT113)))</f>
        <v>-</v>
      </c>
      <c r="AU113" s="436" t="str">
        <f t="shared" si="340"/>
        <v>-</v>
      </c>
      <c r="AV113" s="832">
        <f t="shared" si="341"/>
        <v>1142.1999999999998</v>
      </c>
      <c r="AW113" s="830"/>
      <c r="AX113" s="853" t="str">
        <f t="shared" si="342"/>
        <v>-</v>
      </c>
      <c r="AY113" s="830"/>
      <c r="AZ113" s="832">
        <f t="shared" si="343"/>
        <v>564.29999999999995</v>
      </c>
      <c r="BA113" s="830"/>
      <c r="BB113" s="830">
        <f t="shared" si="344"/>
        <v>0</v>
      </c>
      <c r="BC113" s="830"/>
      <c r="BD113" s="830">
        <f t="shared" si="345"/>
        <v>577.9</v>
      </c>
      <c r="BE113" s="830"/>
      <c r="BF113" s="830">
        <f t="shared" si="346"/>
        <v>0</v>
      </c>
      <c r="BG113" s="830"/>
      <c r="BH113" s="830">
        <f t="shared" si="347"/>
        <v>0</v>
      </c>
      <c r="BI113" s="831"/>
      <c r="BJ113" s="832">
        <f t="shared" si="348"/>
        <v>564.29999999999995</v>
      </c>
      <c r="BK113" s="830"/>
      <c r="BL113" s="830">
        <f t="shared" si="349"/>
        <v>577.9</v>
      </c>
      <c r="BM113" s="833"/>
      <c r="BN113" s="830">
        <f t="shared" si="350"/>
        <v>1142.1999999999998</v>
      </c>
      <c r="BO113" s="833"/>
      <c r="BQ113" s="318" t="str">
        <f>IF('A4-2管路(初期設定)'!AW113="","-",'A4-2管路(初期設定)'!AW113)</f>
        <v>ダクタイル鋳鉄管(NS形継手等)</v>
      </c>
      <c r="BR113" s="317">
        <f>IF(BQ113=BR$4,IF('A4-2管路(初期設定)'!AV113="-","-",IF('A4-2管路(初期設定)'!I113="-",'A4-2管路(初期設定)'!AV113,'A4-2管路(初期設定)'!AV113-'A4-2管路(初期設定)'!I113)),"-")</f>
        <v>84.5</v>
      </c>
      <c r="BS113" s="317" t="str">
        <f>IF(BQ113=BS$4,IF('A4-2管路(初期設定)'!AV113="-","-",IF('A4-2管路(初期設定)'!L113="-",'A4-2管路(初期設定)'!AV113,'A4-2管路(初期設定)'!AV113-'A4-2管路(初期設定)'!L113)),"-")</f>
        <v>-</v>
      </c>
      <c r="BT113" s="317" t="str">
        <f>IF(BQ113=BT$4,IF('A4-2管路(初期設定)'!AV113="-","-",IF('A4-2管路(初期設定)'!O113="-",'A4-2管路(初期設定)'!AV113,'A4-2管路(初期設定)'!AV113-'A4-2管路(初期設定)'!O113)),"-")</f>
        <v>-</v>
      </c>
      <c r="BU113" s="317" t="str">
        <f>IF($BQ113=BU$4,IF('A4-2管路(初期設定)'!$AV113="-","-",IF('A4-2管路(初期設定)'!R113="-",'A4-2管路(初期設定)'!$AV113,'A4-2管路(初期設定)'!$AV113-'A4-2管路(初期設定)'!R113)),"-")</f>
        <v>-</v>
      </c>
      <c r="BV113" s="317" t="str">
        <f>IF($BQ113=BV$4,IF('A4-2管路(初期設定)'!$AV113="-","-",IF('A4-2管路(初期設定)'!W113="-",'A4-2管路(初期設定)'!$AV113,'A4-2管路(初期設定)'!$AV113-SUM('A4-2管路(初期設定)'!S113,'A4-2管路(初期設定)'!T113))),"-")</f>
        <v>-</v>
      </c>
      <c r="BW113" s="317" t="str">
        <f>IF($BQ113=BV$4,IF('A4-2管路(初期設定)'!$AV113="-","-",IF('A4-2管路(初期設定)'!W113="-",'A4-2管路(初期設定)'!$AV113,'A4-2管路(初期設定)'!$AV113-SUM('A4-2管路(初期設定)'!U113,'A4-2管路(初期設定)'!V113))),"-")</f>
        <v>-</v>
      </c>
      <c r="BX113" s="317" t="str">
        <f>IF($BQ113=BX$4,IF('A4-2管路(初期設定)'!$AV113="-","-",IF('A4-2管路(初期設定)'!AF113="-",'A4-2管路(初期設定)'!$AV113,'A4-2管路(初期設定)'!$AV113-'A4-2管路(初期設定)'!AF113)),"-")</f>
        <v>-</v>
      </c>
    </row>
    <row r="114" spans="2:76" ht="13.5" customHeight="1">
      <c r="B114" s="932"/>
      <c r="C114" s="911"/>
      <c r="D114" s="912"/>
      <c r="E114" s="913"/>
      <c r="F114" s="80">
        <v>450</v>
      </c>
      <c r="G114" s="430">
        <f>IF(AND('A4-1管路(初期設定)'!$F$18="○",'A4-4,5管路(初期設定)'!$BR114="-"),"-",IF(A3管路!G114="-",BR114,IF(BR114="-",A3管路!G114,A3管路!G114+BR114)))</f>
        <v>324.89999999999998</v>
      </c>
      <c r="H114" s="427" t="str">
        <f>IF(IF(A3管路!H114="-","-",IF('A4-2管路(初期設定)'!H114="-",A3管路!H114,A3管路!H114-'A4-2管路(初期設定)'!H114))=0,"-",IF(A3管路!H114="-","-",IF('A4-2管路(初期設定)'!H114="-",A3管路!H114,A3管路!H114-'A4-2管路(初期設定)'!H114)))</f>
        <v>-</v>
      </c>
      <c r="I114" s="428">
        <f t="shared" si="328"/>
        <v>324.89999999999998</v>
      </c>
      <c r="J114" s="430" t="str">
        <f>IF(AND('A4-1管路(初期設定)'!$H$18="○",'A4-4,5管路(初期設定)'!$BS114="-"),"-",IF(A3管路!J114="-",BS114,IF(BS114="-",A3管路!J114,A3管路!J114+BS114)))</f>
        <v>-</v>
      </c>
      <c r="K114" s="427" t="str">
        <f>IF(IF(A3管路!K114="-","-",IF('A4-2管路(初期設定)'!K114="-",A3管路!K114,A3管路!K114-'A4-2管路(初期設定)'!K114))=0,"-",IF(A3管路!K114="-","-",IF('A4-2管路(初期設定)'!K114="-",A3管路!K114,A3管路!K114-'A4-2管路(初期設定)'!K114)))</f>
        <v>-</v>
      </c>
      <c r="L114" s="428" t="str">
        <f t="shared" si="329"/>
        <v>-</v>
      </c>
      <c r="M114" s="430" t="str">
        <f>IF(AND('A4-1管路(初期設定)'!$J$18="○",'A4-4,5管路(初期設定)'!$BT114="-"),"-",IF(A3管路!M114="-",BT114,IF(BT114="-",A3管路!M114,A3管路!M114+BT114)))</f>
        <v>-</v>
      </c>
      <c r="N114" s="427" t="str">
        <f>IF(IF(A3管路!N114="-","-",IF('A4-2管路(初期設定)'!N114="-",A3管路!N114,A3管路!N114-'A4-2管路(初期設定)'!N114))=0,"-",IF(A3管路!N114="-","-",IF('A4-2管路(初期設定)'!N114="-",A3管路!N114,A3管路!N114-'A4-2管路(初期設定)'!N114)))</f>
        <v>-</v>
      </c>
      <c r="O114" s="428" t="str">
        <f t="shared" si="330"/>
        <v>-</v>
      </c>
      <c r="P114" s="430" t="str">
        <f>IF(AND('A4-1管路(初期設定)'!$L$18="○",'A4-4,5管路(初期設定)'!$BU114="-"),"-",IF(A3管路!P114="-",BU114,IF(BU114="-",A3管路!P114,A3管路!P114+BU114)))</f>
        <v>-</v>
      </c>
      <c r="Q114" s="427" t="str">
        <f>IF(IF(A3管路!Q114="-","-",IF('A4-2管路(初期設定)'!Q114="-",A3管路!Q114,A3管路!Q114-'A4-2管路(初期設定)'!Q114))=0,"-",IF(A3管路!Q114="-","-",IF('A4-2管路(初期設定)'!Q114="-",A3管路!Q114,A3管路!Q114-'A4-2管路(初期設定)'!Q114)))</f>
        <v>-</v>
      </c>
      <c r="R114" s="428" t="str">
        <f t="shared" si="331"/>
        <v>-</v>
      </c>
      <c r="S114" s="430" t="str">
        <f>IF(AND('A4-1管路(初期設定)'!$N$18="○",'A4-4,5管路(初期設定)'!$BV114="-"),"-",IF(A3管路!S114="-",BV114,IF(BV114="-",A3管路!S114,A3管路!S114+BV114+BW114)))</f>
        <v>-</v>
      </c>
      <c r="T114" s="429" t="str">
        <f>IF(IF(A3管路!T114="-","-",IF('A4-2管路(初期設定)'!T114="-",A3管路!T114,A3管路!T114-'A4-2管路(初期設定)'!T114))=0,"-",IF(A3管路!T114="-","-",IF('A4-2管路(初期設定)'!T114="-",A3管路!T114,A3管路!T114-'A4-2管路(初期設定)'!T114)))</f>
        <v>-</v>
      </c>
      <c r="U114" s="429" t="str">
        <f>IF(AND('A4-1管路(初期設定)'!$P$18="○",'A4-4,5管路(初期設定)'!$BW114="-"),"-",IF(A3管路!U114="-",BW114,IF(BW114="-",A3管路!U114,A3管路!U114)))</f>
        <v>-</v>
      </c>
      <c r="V114" s="427" t="str">
        <f>IF(IF(A3管路!V114="-","-",IF('A4-2管路(初期設定)'!V114="-",A3管路!V114,A3管路!V114-'A4-2管路(初期設定)'!V114))=0,"-",IF(A3管路!V114="-","-",IF('A4-2管路(初期設定)'!V114="-",A3管路!V114,A3管路!V114-'A4-2管路(初期設定)'!V114)))</f>
        <v>-</v>
      </c>
      <c r="W114" s="428" t="str">
        <f t="shared" si="332"/>
        <v>-</v>
      </c>
      <c r="X114" s="430">
        <f>IF(IF(A3管路!X114="-","-",IF('A4-2管路(初期設定)'!X114="-",A3管路!X114,A3管路!X114-'A4-2管路(初期設定)'!X114))=0,"-",IF(A3管路!X114="-","-",IF('A4-2管路(初期設定)'!X114="-",A3管路!X114,A3管路!X114-'A4-2管路(初期設定)'!X114)))</f>
        <v>2928.1</v>
      </c>
      <c r="Y114" s="427" t="str">
        <f>IF(IF(A3管路!Y114="-","-",IF('A4-2管路(初期設定)'!Y114="-",A3管路!Y114,A3管路!Y114-'A4-2管路(初期設定)'!Y114))=0,"-",IF(A3管路!Y114="-","-",IF('A4-2管路(初期設定)'!Y114="-",A3管路!Y114,A3管路!Y114-'A4-2管路(初期設定)'!Y114)))</f>
        <v>-</v>
      </c>
      <c r="Z114" s="428">
        <f t="shared" si="333"/>
        <v>2928.1</v>
      </c>
      <c r="AA114" s="430" t="str">
        <f>IF(IF(A3管路!AA114="-","-",IF('A4-2管路(初期設定)'!AA114="-",A3管路!AA114,A3管路!AA114-'A4-2管路(初期設定)'!AA114))=0,"-",IF(A3管路!AA114="-","-",IF('A4-2管路(初期設定)'!AA114="-",A3管路!AA114,A3管路!AA114-'A4-2管路(初期設定)'!AA114)))</f>
        <v>-</v>
      </c>
      <c r="AB114" s="427" t="str">
        <f>IF(IF(A3管路!AB114="-","-",IF('A4-2管路(初期設定)'!AB114="-",A3管路!AB114,A3管路!AB114-'A4-2管路(初期設定)'!AB114))=0,"-",IF(A3管路!AB114="-","-",IF('A4-2管路(初期設定)'!AB114="-",A3管路!AB114,A3管路!AB114-'A4-2管路(初期設定)'!AB114)))</f>
        <v>-</v>
      </c>
      <c r="AC114" s="428" t="str">
        <f t="shared" si="334"/>
        <v>-</v>
      </c>
      <c r="AD114" s="430" t="str">
        <f>IF(AND('A4-1管路(初期設定)'!$V$18="○",'A4-4,5管路(初期設定)'!$BX114="-"),"-",IF(A3管路!AD114="-",BX114,IF(BX114="-",A3管路!AD114,A3管路!AD114+BX114)))</f>
        <v>-</v>
      </c>
      <c r="AE114" s="427" t="str">
        <f>IF(IF(A3管路!AE114="-","-",IF('A4-2管路(初期設定)'!AE114="-",A3管路!AE114,A3管路!AE114-'A4-2管路(初期設定)'!AE114))=0,"-",IF(A3管路!AE114="-","-",IF('A4-2管路(初期設定)'!AE114="-",A3管路!AE114,A3管路!AE114-'A4-2管路(初期設定)'!AE114)))</f>
        <v>-</v>
      </c>
      <c r="AF114" s="428" t="str">
        <f t="shared" si="335"/>
        <v>-</v>
      </c>
      <c r="AG114" s="430" t="str">
        <f>IF(IF(A3管路!AG114="-","-",IF('A4-2管路(初期設定)'!AG114="-",A3管路!AG114,A3管路!AG114-'A4-2管路(初期設定)'!AG114))=0,"-",IF(A3管路!AG114="-","-",IF('A4-2管路(初期設定)'!AG114="-",A3管路!AG114,A3管路!AG114-'A4-2管路(初期設定)'!AG114)))</f>
        <v>-</v>
      </c>
      <c r="AH114" s="427" t="str">
        <f>IF(IF(A3管路!AH114="-","-",IF('A4-2管路(初期設定)'!AH114="-",A3管路!AH114,A3管路!AH114-'A4-2管路(初期設定)'!AH114))=0,"-",IF(A3管路!AH114="-","-",IF('A4-2管路(初期設定)'!AH114="-",A3管路!AH114,A3管路!AH114-'A4-2管路(初期設定)'!AH114)))</f>
        <v>-</v>
      </c>
      <c r="AI114" s="428" t="str">
        <f t="shared" si="336"/>
        <v>-</v>
      </c>
      <c r="AJ114" s="430" t="str">
        <f>IF(IF(A3管路!AJ114="-","-",IF('A4-2管路(初期設定)'!AJ114="-",A3管路!AJ114,A3管路!AJ114-'A4-2管路(初期設定)'!AJ114))=0,"-",IF(A3管路!AJ114="-","-",IF('A4-2管路(初期設定)'!AJ114="-",A3管路!AJ114,A3管路!AJ114-'A4-2管路(初期設定)'!AJ114)))</f>
        <v>-</v>
      </c>
      <c r="AK114" s="427" t="str">
        <f>IF(IF(A3管路!AK114="-","-",IF('A4-2管路(初期設定)'!AK114="-",A3管路!AK114,A3管路!AK114-'A4-2管路(初期設定)'!AK114))=0,"-",IF(A3管路!AK114="-","-",IF('A4-2管路(初期設定)'!AK114="-",A3管路!AK114,A3管路!AK114-'A4-2管路(初期設定)'!AK114)))</f>
        <v>-</v>
      </c>
      <c r="AL114" s="428" t="str">
        <f t="shared" si="337"/>
        <v>-</v>
      </c>
      <c r="AM114" s="430" t="str">
        <f>IF(IF(A3管路!AM114="-","-",IF('A4-2管路(初期設定)'!AM114="-",A3管路!AM114,A3管路!AM114-'A4-2管路(初期設定)'!AM114))=0,"-",IF(A3管路!AM114="-","-",IF('A4-2管路(初期設定)'!AM114="-",A3管路!AM114,A3管路!AM114-'A4-2管路(初期設定)'!AM114)))</f>
        <v>-</v>
      </c>
      <c r="AN114" s="427" t="str">
        <f>IF(IF(A3管路!AN114="-","-",IF('A4-2管路(初期設定)'!AN114="-",A3管路!AN114,A3管路!AN114-'A4-2管路(初期設定)'!AN114))=0,"-",IF(A3管路!AN114="-","-",IF('A4-2管路(初期設定)'!AN114="-",A3管路!AN114,A3管路!AN114-'A4-2管路(初期設定)'!AN114)))</f>
        <v>-</v>
      </c>
      <c r="AO114" s="428" t="str">
        <f t="shared" si="338"/>
        <v>-</v>
      </c>
      <c r="AP114" s="430" t="str">
        <f>IF(IF(A3管路!AP114="-","-",IF('A4-2管路(初期設定)'!AP114="-",A3管路!AP114,A3管路!AP114-'A4-2管路(初期設定)'!AP114))=0,"-",IF(A3管路!AP114="-","-",IF('A4-2管路(初期設定)'!AP114="-",A3管路!AP114,A3管路!AP114-'A4-2管路(初期設定)'!AP114)))</f>
        <v>-</v>
      </c>
      <c r="AQ114" s="427" t="str">
        <f>IF(IF(A3管路!AQ114="-","-",IF('A4-2管路(初期設定)'!AQ114="-",A3管路!AQ114,A3管路!AQ114-'A4-2管路(初期設定)'!AQ114))=0,"-",IF(A3管路!AQ114="-","-",IF('A4-2管路(初期設定)'!AQ114="-",A3管路!AQ114,A3管路!AQ114-'A4-2管路(初期設定)'!AQ114)))</f>
        <v>-</v>
      </c>
      <c r="AR114" s="436" t="str">
        <f t="shared" si="339"/>
        <v>-</v>
      </c>
      <c r="AS114" s="430" t="str">
        <f>IF(IF(A3管路!AS114="-","-",IF('A4-2管路(初期設定)'!AS114="-",A3管路!AS114,A3管路!AS114-'A4-2管路(初期設定)'!AS114))=0,"-",IF(A3管路!AS114="-","-",IF('A4-2管路(初期設定)'!AS114="-",A3管路!AS114,A3管路!AS114-'A4-2管路(初期設定)'!AS114)))</f>
        <v>-</v>
      </c>
      <c r="AT114" s="427" t="str">
        <f>IF(IF(A3管路!AT114="-","-",IF('A4-2管路(初期設定)'!AT114="-",A3管路!AT114,A3管路!AT114-'A4-2管路(初期設定)'!AT114))=0,"-",IF(A3管路!AT114="-","-",IF('A4-2管路(初期設定)'!AT114="-",A3管路!AT114,A3管路!AT114-'A4-2管路(初期設定)'!AT114)))</f>
        <v>-</v>
      </c>
      <c r="AU114" s="436" t="str">
        <f t="shared" si="340"/>
        <v>-</v>
      </c>
      <c r="AV114" s="832">
        <f t="shared" si="341"/>
        <v>3253</v>
      </c>
      <c r="AW114" s="830"/>
      <c r="AX114" s="853" t="str">
        <f t="shared" si="342"/>
        <v>-</v>
      </c>
      <c r="AY114" s="830"/>
      <c r="AZ114" s="832">
        <f t="shared" si="343"/>
        <v>324.89999999999998</v>
      </c>
      <c r="BA114" s="830"/>
      <c r="BB114" s="830">
        <f t="shared" si="344"/>
        <v>0</v>
      </c>
      <c r="BC114" s="830"/>
      <c r="BD114" s="830">
        <f t="shared" si="345"/>
        <v>2928.1</v>
      </c>
      <c r="BE114" s="830"/>
      <c r="BF114" s="830">
        <f t="shared" si="346"/>
        <v>0</v>
      </c>
      <c r="BG114" s="830"/>
      <c r="BH114" s="830">
        <f t="shared" si="347"/>
        <v>0</v>
      </c>
      <c r="BI114" s="831"/>
      <c r="BJ114" s="832">
        <f t="shared" si="348"/>
        <v>324.89999999999998</v>
      </c>
      <c r="BK114" s="830"/>
      <c r="BL114" s="830">
        <f t="shared" si="349"/>
        <v>2928.1</v>
      </c>
      <c r="BM114" s="833"/>
      <c r="BN114" s="830">
        <f t="shared" si="350"/>
        <v>3253</v>
      </c>
      <c r="BO114" s="833"/>
      <c r="BQ114" s="318" t="str">
        <f>IF('A4-2管路(初期設定)'!AW114="","-",'A4-2管路(初期設定)'!AW114)</f>
        <v>ダクタイル鋳鉄管(NS形継手等)</v>
      </c>
      <c r="BR114" s="317">
        <f>IF(BQ114=BR$4,IF('A4-2管路(初期設定)'!AV114="-","-",IF('A4-2管路(初期設定)'!I114="-",'A4-2管路(初期設定)'!AV114,'A4-2管路(初期設定)'!AV114-'A4-2管路(初期設定)'!I114)),"-")</f>
        <v>324.89999999999998</v>
      </c>
      <c r="BS114" s="317" t="str">
        <f>IF(BQ114=BS$4,IF('A4-2管路(初期設定)'!AV114="-","-",IF('A4-2管路(初期設定)'!L114="-",'A4-2管路(初期設定)'!AV114,'A4-2管路(初期設定)'!AV114-'A4-2管路(初期設定)'!L114)),"-")</f>
        <v>-</v>
      </c>
      <c r="BT114" s="317" t="str">
        <f>IF(BQ114=BT$4,IF('A4-2管路(初期設定)'!AV114="-","-",IF('A4-2管路(初期設定)'!O114="-",'A4-2管路(初期設定)'!AV114,'A4-2管路(初期設定)'!AV114-'A4-2管路(初期設定)'!O114)),"-")</f>
        <v>-</v>
      </c>
      <c r="BU114" s="317" t="str">
        <f>IF($BQ114=BU$4,IF('A4-2管路(初期設定)'!$AV114="-","-",IF('A4-2管路(初期設定)'!R114="-",'A4-2管路(初期設定)'!$AV114,'A4-2管路(初期設定)'!$AV114-'A4-2管路(初期設定)'!R114)),"-")</f>
        <v>-</v>
      </c>
      <c r="BV114" s="317" t="str">
        <f>IF($BQ114=BV$4,IF('A4-2管路(初期設定)'!$AV114="-","-",IF('A4-2管路(初期設定)'!W114="-",'A4-2管路(初期設定)'!$AV114,'A4-2管路(初期設定)'!$AV114-SUM('A4-2管路(初期設定)'!S114,'A4-2管路(初期設定)'!T114))),"-")</f>
        <v>-</v>
      </c>
      <c r="BW114" s="317" t="str">
        <f>IF($BQ114=BV$4,IF('A4-2管路(初期設定)'!$AV114="-","-",IF('A4-2管路(初期設定)'!W114="-",'A4-2管路(初期設定)'!$AV114,'A4-2管路(初期設定)'!$AV114-SUM('A4-2管路(初期設定)'!U114,'A4-2管路(初期設定)'!V114))),"-")</f>
        <v>-</v>
      </c>
      <c r="BX114" s="317" t="str">
        <f>IF($BQ114=BX$4,IF('A4-2管路(初期設定)'!$AV114="-","-",IF('A4-2管路(初期設定)'!AF114="-",'A4-2管路(初期設定)'!$AV114,'A4-2管路(初期設定)'!$AV114-'A4-2管路(初期設定)'!AF114)),"-")</f>
        <v>-</v>
      </c>
    </row>
    <row r="115" spans="2:76" ht="13.5" customHeight="1">
      <c r="B115" s="932"/>
      <c r="C115" s="911"/>
      <c r="D115" s="912"/>
      <c r="E115" s="913"/>
      <c r="F115" s="80">
        <v>400</v>
      </c>
      <c r="G115" s="430">
        <f>IF(AND('A4-1管路(初期設定)'!$F$18="○",'A4-4,5管路(初期設定)'!$BR115="-"),"-",IF(A3管路!G115="-",BR115,IF(BR115="-",A3管路!G115,A3管路!G115+BR115)))</f>
        <v>185.6</v>
      </c>
      <c r="H115" s="427" t="str">
        <f>IF(IF(A3管路!H115="-","-",IF('A4-2管路(初期設定)'!H115="-",A3管路!H115,A3管路!H115-'A4-2管路(初期設定)'!H115))=0,"-",IF(A3管路!H115="-","-",IF('A4-2管路(初期設定)'!H115="-",A3管路!H115,A3管路!H115-'A4-2管路(初期設定)'!H115)))</f>
        <v>-</v>
      </c>
      <c r="I115" s="428">
        <f t="shared" si="328"/>
        <v>185.6</v>
      </c>
      <c r="J115" s="430" t="str">
        <f>IF(AND('A4-1管路(初期設定)'!$H$18="○",'A4-4,5管路(初期設定)'!$BS115="-"),"-",IF(A3管路!J115="-",BS115,IF(BS115="-",A3管路!J115,A3管路!J115+BS115)))</f>
        <v>-</v>
      </c>
      <c r="K115" s="427" t="str">
        <f>IF(IF(A3管路!K115="-","-",IF('A4-2管路(初期設定)'!K115="-",A3管路!K115,A3管路!K115-'A4-2管路(初期設定)'!K115))=0,"-",IF(A3管路!K115="-","-",IF('A4-2管路(初期設定)'!K115="-",A3管路!K115,A3管路!K115-'A4-2管路(初期設定)'!K115)))</f>
        <v>-</v>
      </c>
      <c r="L115" s="428" t="str">
        <f t="shared" si="329"/>
        <v>-</v>
      </c>
      <c r="M115" s="430" t="str">
        <f>IF(AND('A4-1管路(初期設定)'!$J$18="○",'A4-4,5管路(初期設定)'!$BT115="-"),"-",IF(A3管路!M115="-",BT115,IF(BT115="-",A3管路!M115,A3管路!M115+BT115)))</f>
        <v>-</v>
      </c>
      <c r="N115" s="427" t="str">
        <f>IF(IF(A3管路!N115="-","-",IF('A4-2管路(初期設定)'!N115="-",A3管路!N115,A3管路!N115-'A4-2管路(初期設定)'!N115))=0,"-",IF(A3管路!N115="-","-",IF('A4-2管路(初期設定)'!N115="-",A3管路!N115,A3管路!N115-'A4-2管路(初期設定)'!N115)))</f>
        <v>-</v>
      </c>
      <c r="O115" s="428" t="str">
        <f t="shared" si="330"/>
        <v>-</v>
      </c>
      <c r="P115" s="430" t="str">
        <f>IF(AND('A4-1管路(初期設定)'!$L$18="○",'A4-4,5管路(初期設定)'!$BU115="-"),"-",IF(A3管路!P115="-",BU115,IF(BU115="-",A3管路!P115,A3管路!P115+BU115)))</f>
        <v>-</v>
      </c>
      <c r="Q115" s="427" t="str">
        <f>IF(IF(A3管路!Q115="-","-",IF('A4-2管路(初期設定)'!Q115="-",A3管路!Q115,A3管路!Q115-'A4-2管路(初期設定)'!Q115))=0,"-",IF(A3管路!Q115="-","-",IF('A4-2管路(初期設定)'!Q115="-",A3管路!Q115,A3管路!Q115-'A4-2管路(初期設定)'!Q115)))</f>
        <v>-</v>
      </c>
      <c r="R115" s="428" t="str">
        <f t="shared" si="331"/>
        <v>-</v>
      </c>
      <c r="S115" s="430">
        <f>IF(AND('A4-1管路(初期設定)'!$N$18="○",'A4-4,5管路(初期設定)'!$BV115="-"),"-",IF(A3管路!S115="-",BV115,IF(BV115="-",A3管路!S115,A3管路!S115+BV115+BW115)))</f>
        <v>35.6</v>
      </c>
      <c r="T115" s="429" t="str">
        <f>IF(IF(A3管路!T115="-","-",IF('A4-2管路(初期設定)'!T115="-",A3管路!T115,A3管路!T115-'A4-2管路(初期設定)'!T115))=0,"-",IF(A3管路!T115="-","-",IF('A4-2管路(初期設定)'!T115="-",A3管路!T115,A3管路!T115-'A4-2管路(初期設定)'!T115)))</f>
        <v>-</v>
      </c>
      <c r="U115" s="429">
        <f>IF(AND('A4-1管路(初期設定)'!$P$18="○",'A4-4,5管路(初期設定)'!$BW115="-"),"-",IF(A3管路!U115="-",BW115,IF(BW115="-",A3管路!U115,A3管路!U115)))</f>
        <v>144</v>
      </c>
      <c r="V115" s="427" t="str">
        <f>IF(IF(A3管路!V115="-","-",IF('A4-2管路(初期設定)'!V115="-",A3管路!V115,A3管路!V115-'A4-2管路(初期設定)'!V115))=0,"-",IF(A3管路!V115="-","-",IF('A4-2管路(初期設定)'!V115="-",A3管路!V115,A3管路!V115-'A4-2管路(初期設定)'!V115)))</f>
        <v>-</v>
      </c>
      <c r="W115" s="428">
        <f t="shared" si="332"/>
        <v>179.6</v>
      </c>
      <c r="X115" s="430">
        <f>IF(IF(A3管路!X115="-","-",IF('A4-2管路(初期設定)'!X115="-",A3管路!X115,A3管路!X115-'A4-2管路(初期設定)'!X115))=0,"-",IF(A3管路!X115="-","-",IF('A4-2管路(初期設定)'!X115="-",A3管路!X115,A3管路!X115-'A4-2管路(初期設定)'!X115)))</f>
        <v>1472.4</v>
      </c>
      <c r="Y115" s="427" t="str">
        <f>IF(IF(A3管路!Y115="-","-",IF('A4-2管路(初期設定)'!Y115="-",A3管路!Y115,A3管路!Y115-'A4-2管路(初期設定)'!Y115))=0,"-",IF(A3管路!Y115="-","-",IF('A4-2管路(初期設定)'!Y115="-",A3管路!Y115,A3管路!Y115-'A4-2管路(初期設定)'!Y115)))</f>
        <v>-</v>
      </c>
      <c r="Z115" s="428">
        <f t="shared" si="333"/>
        <v>1472.4</v>
      </c>
      <c r="AA115" s="430" t="str">
        <f>IF(IF(A3管路!AA115="-","-",IF('A4-2管路(初期設定)'!AA115="-",A3管路!AA115,A3管路!AA115-'A4-2管路(初期設定)'!AA115))=0,"-",IF(A3管路!AA115="-","-",IF('A4-2管路(初期設定)'!AA115="-",A3管路!AA115,A3管路!AA115-'A4-2管路(初期設定)'!AA115)))</f>
        <v>-</v>
      </c>
      <c r="AB115" s="427" t="str">
        <f>IF(IF(A3管路!AB115="-","-",IF('A4-2管路(初期設定)'!AB115="-",A3管路!AB115,A3管路!AB115-'A4-2管路(初期設定)'!AB115))=0,"-",IF(A3管路!AB115="-","-",IF('A4-2管路(初期設定)'!AB115="-",A3管路!AB115,A3管路!AB115-'A4-2管路(初期設定)'!AB115)))</f>
        <v>-</v>
      </c>
      <c r="AC115" s="428" t="str">
        <f t="shared" si="334"/>
        <v>-</v>
      </c>
      <c r="AD115" s="430" t="str">
        <f>IF(AND('A4-1管路(初期設定)'!$V$18="○",'A4-4,5管路(初期設定)'!$BX115="-"),"-",IF(A3管路!AD115="-",BX115,IF(BX115="-",A3管路!AD115,A3管路!AD115+BX115)))</f>
        <v>-</v>
      </c>
      <c r="AE115" s="427" t="str">
        <f>IF(IF(A3管路!AE115="-","-",IF('A4-2管路(初期設定)'!AE115="-",A3管路!AE115,A3管路!AE115-'A4-2管路(初期設定)'!AE115))=0,"-",IF(A3管路!AE115="-","-",IF('A4-2管路(初期設定)'!AE115="-",A3管路!AE115,A3管路!AE115-'A4-2管路(初期設定)'!AE115)))</f>
        <v>-</v>
      </c>
      <c r="AF115" s="428" t="str">
        <f t="shared" si="335"/>
        <v>-</v>
      </c>
      <c r="AG115" s="430" t="str">
        <f>IF(IF(A3管路!AG115="-","-",IF('A4-2管路(初期設定)'!AG115="-",A3管路!AG115,A3管路!AG115-'A4-2管路(初期設定)'!AG115))=0,"-",IF(A3管路!AG115="-","-",IF('A4-2管路(初期設定)'!AG115="-",A3管路!AG115,A3管路!AG115-'A4-2管路(初期設定)'!AG115)))</f>
        <v>-</v>
      </c>
      <c r="AH115" s="427" t="str">
        <f>IF(IF(A3管路!AH115="-","-",IF('A4-2管路(初期設定)'!AH115="-",A3管路!AH115,A3管路!AH115-'A4-2管路(初期設定)'!AH115))=0,"-",IF(A3管路!AH115="-","-",IF('A4-2管路(初期設定)'!AH115="-",A3管路!AH115,A3管路!AH115-'A4-2管路(初期設定)'!AH115)))</f>
        <v>-</v>
      </c>
      <c r="AI115" s="428" t="str">
        <f t="shared" si="336"/>
        <v>-</v>
      </c>
      <c r="AJ115" s="430" t="str">
        <f>IF(IF(A3管路!AJ115="-","-",IF('A4-2管路(初期設定)'!AJ115="-",A3管路!AJ115,A3管路!AJ115-'A4-2管路(初期設定)'!AJ115))=0,"-",IF(A3管路!AJ115="-","-",IF('A4-2管路(初期設定)'!AJ115="-",A3管路!AJ115,A3管路!AJ115-'A4-2管路(初期設定)'!AJ115)))</f>
        <v>-</v>
      </c>
      <c r="AK115" s="427" t="str">
        <f>IF(IF(A3管路!AK115="-","-",IF('A4-2管路(初期設定)'!AK115="-",A3管路!AK115,A3管路!AK115-'A4-2管路(初期設定)'!AK115))=0,"-",IF(A3管路!AK115="-","-",IF('A4-2管路(初期設定)'!AK115="-",A3管路!AK115,A3管路!AK115-'A4-2管路(初期設定)'!AK115)))</f>
        <v>-</v>
      </c>
      <c r="AL115" s="428" t="str">
        <f t="shared" si="337"/>
        <v>-</v>
      </c>
      <c r="AM115" s="430" t="str">
        <f>IF(IF(A3管路!AM115="-","-",IF('A4-2管路(初期設定)'!AM115="-",A3管路!AM115,A3管路!AM115-'A4-2管路(初期設定)'!AM115))=0,"-",IF(A3管路!AM115="-","-",IF('A4-2管路(初期設定)'!AM115="-",A3管路!AM115,A3管路!AM115-'A4-2管路(初期設定)'!AM115)))</f>
        <v>-</v>
      </c>
      <c r="AN115" s="427" t="str">
        <f>IF(IF(A3管路!AN115="-","-",IF('A4-2管路(初期設定)'!AN115="-",A3管路!AN115,A3管路!AN115-'A4-2管路(初期設定)'!AN115))=0,"-",IF(A3管路!AN115="-","-",IF('A4-2管路(初期設定)'!AN115="-",A3管路!AN115,A3管路!AN115-'A4-2管路(初期設定)'!AN115)))</f>
        <v>-</v>
      </c>
      <c r="AO115" s="428" t="str">
        <f t="shared" si="338"/>
        <v>-</v>
      </c>
      <c r="AP115" s="430" t="str">
        <f>IF(IF(A3管路!AP115="-","-",IF('A4-2管路(初期設定)'!AP115="-",A3管路!AP115,A3管路!AP115-'A4-2管路(初期設定)'!AP115))=0,"-",IF(A3管路!AP115="-","-",IF('A4-2管路(初期設定)'!AP115="-",A3管路!AP115,A3管路!AP115-'A4-2管路(初期設定)'!AP115)))</f>
        <v>-</v>
      </c>
      <c r="AQ115" s="427" t="str">
        <f>IF(IF(A3管路!AQ115="-","-",IF('A4-2管路(初期設定)'!AQ115="-",A3管路!AQ115,A3管路!AQ115-'A4-2管路(初期設定)'!AQ115))=0,"-",IF(A3管路!AQ115="-","-",IF('A4-2管路(初期設定)'!AQ115="-",A3管路!AQ115,A3管路!AQ115-'A4-2管路(初期設定)'!AQ115)))</f>
        <v>-</v>
      </c>
      <c r="AR115" s="436" t="str">
        <f t="shared" si="339"/>
        <v>-</v>
      </c>
      <c r="AS115" s="430" t="str">
        <f>IF(IF(A3管路!AS115="-","-",IF('A4-2管路(初期設定)'!AS115="-",A3管路!AS115,A3管路!AS115-'A4-2管路(初期設定)'!AS115))=0,"-",IF(A3管路!AS115="-","-",IF('A4-2管路(初期設定)'!AS115="-",A3管路!AS115,A3管路!AS115-'A4-2管路(初期設定)'!AS115)))</f>
        <v>-</v>
      </c>
      <c r="AT115" s="427" t="str">
        <f>IF(IF(A3管路!AT115="-","-",IF('A4-2管路(初期設定)'!AT115="-",A3管路!AT115,A3管路!AT115-'A4-2管路(初期設定)'!AT115))=0,"-",IF(A3管路!AT115="-","-",IF('A4-2管路(初期設定)'!AT115="-",A3管路!AT115,A3管路!AT115-'A4-2管路(初期設定)'!AT115)))</f>
        <v>-</v>
      </c>
      <c r="AU115" s="436" t="str">
        <f t="shared" si="340"/>
        <v>-</v>
      </c>
      <c r="AV115" s="832">
        <f t="shared" si="341"/>
        <v>1837.6000000000001</v>
      </c>
      <c r="AW115" s="830"/>
      <c r="AX115" s="853" t="str">
        <f t="shared" si="342"/>
        <v>-</v>
      </c>
      <c r="AY115" s="830"/>
      <c r="AZ115" s="832">
        <f t="shared" si="343"/>
        <v>185.6</v>
      </c>
      <c r="BA115" s="830"/>
      <c r="BB115" s="830">
        <f t="shared" si="344"/>
        <v>35.6</v>
      </c>
      <c r="BC115" s="830"/>
      <c r="BD115" s="830">
        <f t="shared" si="345"/>
        <v>1616.4</v>
      </c>
      <c r="BE115" s="830"/>
      <c r="BF115" s="830">
        <f t="shared" si="346"/>
        <v>0</v>
      </c>
      <c r="BG115" s="830"/>
      <c r="BH115" s="830">
        <f t="shared" si="347"/>
        <v>0</v>
      </c>
      <c r="BI115" s="831"/>
      <c r="BJ115" s="832">
        <f t="shared" si="348"/>
        <v>221.2</v>
      </c>
      <c r="BK115" s="830"/>
      <c r="BL115" s="830">
        <f t="shared" si="349"/>
        <v>1616.4</v>
      </c>
      <c r="BM115" s="833"/>
      <c r="BN115" s="830">
        <f t="shared" si="350"/>
        <v>1837.6000000000001</v>
      </c>
      <c r="BO115" s="833"/>
      <c r="BQ115" s="318" t="str">
        <f>IF('A4-2管路(初期設定)'!AW115="","-",'A4-2管路(初期設定)'!AW115)</f>
        <v>ダクタイル鋳鉄管(NS形継手等)</v>
      </c>
      <c r="BR115" s="317">
        <f>IF(BQ115=BR$4,IF('A4-2管路(初期設定)'!AV115="-","-",IF('A4-2管路(初期設定)'!I115="-",'A4-2管路(初期設定)'!AV115,'A4-2管路(初期設定)'!AV115-'A4-2管路(初期設定)'!I115)),"-")</f>
        <v>177.29999999999998</v>
      </c>
      <c r="BS115" s="317" t="str">
        <f>IF(BQ115=BS$4,IF('A4-2管路(初期設定)'!AV115="-","-",IF('A4-2管路(初期設定)'!L115="-",'A4-2管路(初期設定)'!AV115,'A4-2管路(初期設定)'!AV115-'A4-2管路(初期設定)'!L115)),"-")</f>
        <v>-</v>
      </c>
      <c r="BT115" s="317" t="str">
        <f>IF(BQ115=BT$4,IF('A4-2管路(初期設定)'!AV115="-","-",IF('A4-2管路(初期設定)'!O115="-",'A4-2管路(初期設定)'!AV115,'A4-2管路(初期設定)'!AV115-'A4-2管路(初期設定)'!O115)),"-")</f>
        <v>-</v>
      </c>
      <c r="BU115" s="317" t="str">
        <f>IF($BQ115=BU$4,IF('A4-2管路(初期設定)'!$AV115="-","-",IF('A4-2管路(初期設定)'!R115="-",'A4-2管路(初期設定)'!$AV115,'A4-2管路(初期設定)'!$AV115-'A4-2管路(初期設定)'!R115)),"-")</f>
        <v>-</v>
      </c>
      <c r="BV115" s="317" t="str">
        <f>IF($BQ115=BV$4,IF('A4-2管路(初期設定)'!$AV115="-","-",IF('A4-2管路(初期設定)'!W115="-",'A4-2管路(初期設定)'!$AV115,'A4-2管路(初期設定)'!$AV115-SUM('A4-2管路(初期設定)'!S115,'A4-2管路(初期設定)'!T115))),"-")</f>
        <v>-</v>
      </c>
      <c r="BW115" s="317" t="str">
        <f>IF($BQ115=BV$4,IF('A4-2管路(初期設定)'!$AV115="-","-",IF('A4-2管路(初期設定)'!W115="-",'A4-2管路(初期設定)'!$AV115,'A4-2管路(初期設定)'!$AV115-SUM('A4-2管路(初期設定)'!U115,'A4-2管路(初期設定)'!V115))),"-")</f>
        <v>-</v>
      </c>
      <c r="BX115" s="317" t="str">
        <f>IF($BQ115=BX$4,IF('A4-2管路(初期設定)'!$AV115="-","-",IF('A4-2管路(初期設定)'!AF115="-",'A4-2管路(初期設定)'!$AV115,'A4-2管路(初期設定)'!$AV115-'A4-2管路(初期設定)'!AF115)),"-")</f>
        <v>-</v>
      </c>
    </row>
    <row r="116" spans="2:76" ht="13.5" customHeight="1">
      <c r="B116" s="932"/>
      <c r="C116" s="911"/>
      <c r="D116" s="912"/>
      <c r="E116" s="913"/>
      <c r="F116" s="80">
        <v>350</v>
      </c>
      <c r="G116" s="430">
        <f>IF(AND('A4-1管路(初期設定)'!$F$18="○",'A4-4,5管路(初期設定)'!$BR116="-"),"-",IF(A3管路!G116="-",BR116,IF(BR116="-",A3管路!G116,A3管路!G116+BR116)))</f>
        <v>26.1</v>
      </c>
      <c r="H116" s="427" t="str">
        <f>IF(IF(A3管路!H116="-","-",IF('A4-2管路(初期設定)'!H116="-",A3管路!H116,A3管路!H116-'A4-2管路(初期設定)'!H116))=0,"-",IF(A3管路!H116="-","-",IF('A4-2管路(初期設定)'!H116="-",A3管路!H116,A3管路!H116-'A4-2管路(初期設定)'!H116)))</f>
        <v>-</v>
      </c>
      <c r="I116" s="428">
        <f t="shared" si="328"/>
        <v>26.1</v>
      </c>
      <c r="J116" s="430" t="str">
        <f>IF(AND('A4-1管路(初期設定)'!$H$18="○",'A4-4,5管路(初期設定)'!$BS116="-"),"-",IF(A3管路!J116="-",BS116,IF(BS116="-",A3管路!J116,A3管路!J116+BS116)))</f>
        <v>-</v>
      </c>
      <c r="K116" s="427" t="str">
        <f>IF(IF(A3管路!K116="-","-",IF('A4-2管路(初期設定)'!K116="-",A3管路!K116,A3管路!K116-'A4-2管路(初期設定)'!K116))=0,"-",IF(A3管路!K116="-","-",IF('A4-2管路(初期設定)'!K116="-",A3管路!K116,A3管路!K116-'A4-2管路(初期設定)'!K116)))</f>
        <v>-</v>
      </c>
      <c r="L116" s="428" t="str">
        <f t="shared" si="329"/>
        <v>-</v>
      </c>
      <c r="M116" s="430" t="str">
        <f>IF(AND('A4-1管路(初期設定)'!$J$18="○",'A4-4,5管路(初期設定)'!$BT116="-"),"-",IF(A3管路!M116="-",BT116,IF(BT116="-",A3管路!M116,A3管路!M116+BT116)))</f>
        <v>-</v>
      </c>
      <c r="N116" s="427" t="str">
        <f>IF(IF(A3管路!N116="-","-",IF('A4-2管路(初期設定)'!N116="-",A3管路!N116,A3管路!N116-'A4-2管路(初期設定)'!N116))=0,"-",IF(A3管路!N116="-","-",IF('A4-2管路(初期設定)'!N116="-",A3管路!N116,A3管路!N116-'A4-2管路(初期設定)'!N116)))</f>
        <v>-</v>
      </c>
      <c r="O116" s="428" t="str">
        <f t="shared" si="330"/>
        <v>-</v>
      </c>
      <c r="P116" s="430" t="str">
        <f>IF(AND('A4-1管路(初期設定)'!$L$18="○",'A4-4,5管路(初期設定)'!$BU116="-"),"-",IF(A3管路!P116="-",BU116,IF(BU116="-",A3管路!P116,A3管路!P116+BU116)))</f>
        <v>-</v>
      </c>
      <c r="Q116" s="427" t="str">
        <f>IF(IF(A3管路!Q116="-","-",IF('A4-2管路(初期設定)'!Q116="-",A3管路!Q116,A3管路!Q116-'A4-2管路(初期設定)'!Q116))=0,"-",IF(A3管路!Q116="-","-",IF('A4-2管路(初期設定)'!Q116="-",A3管路!Q116,A3管路!Q116-'A4-2管路(初期設定)'!Q116)))</f>
        <v>-</v>
      </c>
      <c r="R116" s="428" t="str">
        <f t="shared" si="331"/>
        <v>-</v>
      </c>
      <c r="S116" s="430" t="str">
        <f>IF(AND('A4-1管路(初期設定)'!$N$18="○",'A4-4,5管路(初期設定)'!$BV116="-"),"-",IF(A3管路!S116="-",BV116,IF(BV116="-",A3管路!S116,A3管路!S116+BV116+BW116)))</f>
        <v>-</v>
      </c>
      <c r="T116" s="429" t="str">
        <f>IF(IF(A3管路!T116="-","-",IF('A4-2管路(初期設定)'!T116="-",A3管路!T116,A3管路!T116-'A4-2管路(初期設定)'!T116))=0,"-",IF(A3管路!T116="-","-",IF('A4-2管路(初期設定)'!T116="-",A3管路!T116,A3管路!T116-'A4-2管路(初期設定)'!T116)))</f>
        <v>-</v>
      </c>
      <c r="U116" s="429" t="str">
        <f>IF(AND('A4-1管路(初期設定)'!$P$18="○",'A4-4,5管路(初期設定)'!$BW116="-"),"-",IF(A3管路!U116="-",BW116,IF(BW116="-",A3管路!U116,A3管路!U116)))</f>
        <v>-</v>
      </c>
      <c r="V116" s="427" t="str">
        <f>IF(IF(A3管路!V116="-","-",IF('A4-2管路(初期設定)'!V116="-",A3管路!V116,A3管路!V116-'A4-2管路(初期設定)'!V116))=0,"-",IF(A3管路!V116="-","-",IF('A4-2管路(初期設定)'!V116="-",A3管路!V116,A3管路!V116-'A4-2管路(初期設定)'!V116)))</f>
        <v>-</v>
      </c>
      <c r="W116" s="428" t="str">
        <f t="shared" si="332"/>
        <v>-</v>
      </c>
      <c r="X116" s="430">
        <f>IF(IF(A3管路!X116="-","-",IF('A4-2管路(初期設定)'!X116="-",A3管路!X116,A3管路!X116-'A4-2管路(初期設定)'!X116))=0,"-",IF(A3管路!X116="-","-",IF('A4-2管路(初期設定)'!X116="-",A3管路!X116,A3管路!X116-'A4-2管路(初期設定)'!X116)))</f>
        <v>238</v>
      </c>
      <c r="Y116" s="427" t="str">
        <f>IF(IF(A3管路!Y116="-","-",IF('A4-2管路(初期設定)'!Y116="-",A3管路!Y116,A3管路!Y116-'A4-2管路(初期設定)'!Y116))=0,"-",IF(A3管路!Y116="-","-",IF('A4-2管路(初期設定)'!Y116="-",A3管路!Y116,A3管路!Y116-'A4-2管路(初期設定)'!Y116)))</f>
        <v>-</v>
      </c>
      <c r="Z116" s="428">
        <f t="shared" si="333"/>
        <v>238</v>
      </c>
      <c r="AA116" s="430" t="str">
        <f>IF(IF(A3管路!AA116="-","-",IF('A4-2管路(初期設定)'!AA116="-",A3管路!AA116,A3管路!AA116-'A4-2管路(初期設定)'!AA116))=0,"-",IF(A3管路!AA116="-","-",IF('A4-2管路(初期設定)'!AA116="-",A3管路!AA116,A3管路!AA116-'A4-2管路(初期設定)'!AA116)))</f>
        <v>-</v>
      </c>
      <c r="AB116" s="427" t="str">
        <f>IF(IF(A3管路!AB116="-","-",IF('A4-2管路(初期設定)'!AB116="-",A3管路!AB116,A3管路!AB116-'A4-2管路(初期設定)'!AB116))=0,"-",IF(A3管路!AB116="-","-",IF('A4-2管路(初期設定)'!AB116="-",A3管路!AB116,A3管路!AB116-'A4-2管路(初期設定)'!AB116)))</f>
        <v>-</v>
      </c>
      <c r="AC116" s="428" t="str">
        <f t="shared" si="334"/>
        <v>-</v>
      </c>
      <c r="AD116" s="430" t="str">
        <f>IF(AND('A4-1管路(初期設定)'!$V$18="○",'A4-4,5管路(初期設定)'!$BX116="-"),"-",IF(A3管路!AD116="-",BX116,IF(BX116="-",A3管路!AD116,A3管路!AD116+BX116)))</f>
        <v>-</v>
      </c>
      <c r="AE116" s="427" t="str">
        <f>IF(IF(A3管路!AE116="-","-",IF('A4-2管路(初期設定)'!AE116="-",A3管路!AE116,A3管路!AE116-'A4-2管路(初期設定)'!AE116))=0,"-",IF(A3管路!AE116="-","-",IF('A4-2管路(初期設定)'!AE116="-",A3管路!AE116,A3管路!AE116-'A4-2管路(初期設定)'!AE116)))</f>
        <v>-</v>
      </c>
      <c r="AF116" s="428" t="str">
        <f t="shared" si="335"/>
        <v>-</v>
      </c>
      <c r="AG116" s="430" t="str">
        <f>IF(IF(A3管路!AG116="-","-",IF('A4-2管路(初期設定)'!AG116="-",A3管路!AG116,A3管路!AG116-'A4-2管路(初期設定)'!AG116))=0,"-",IF(A3管路!AG116="-","-",IF('A4-2管路(初期設定)'!AG116="-",A3管路!AG116,A3管路!AG116-'A4-2管路(初期設定)'!AG116)))</f>
        <v>-</v>
      </c>
      <c r="AH116" s="427" t="str">
        <f>IF(IF(A3管路!AH116="-","-",IF('A4-2管路(初期設定)'!AH116="-",A3管路!AH116,A3管路!AH116-'A4-2管路(初期設定)'!AH116))=0,"-",IF(A3管路!AH116="-","-",IF('A4-2管路(初期設定)'!AH116="-",A3管路!AH116,A3管路!AH116-'A4-2管路(初期設定)'!AH116)))</f>
        <v>-</v>
      </c>
      <c r="AI116" s="428" t="str">
        <f t="shared" si="336"/>
        <v>-</v>
      </c>
      <c r="AJ116" s="430" t="str">
        <f>IF(IF(A3管路!AJ116="-","-",IF('A4-2管路(初期設定)'!AJ116="-",A3管路!AJ116,A3管路!AJ116-'A4-2管路(初期設定)'!AJ116))=0,"-",IF(A3管路!AJ116="-","-",IF('A4-2管路(初期設定)'!AJ116="-",A3管路!AJ116,A3管路!AJ116-'A4-2管路(初期設定)'!AJ116)))</f>
        <v>-</v>
      </c>
      <c r="AK116" s="427" t="str">
        <f>IF(IF(A3管路!AK116="-","-",IF('A4-2管路(初期設定)'!AK116="-",A3管路!AK116,A3管路!AK116-'A4-2管路(初期設定)'!AK116))=0,"-",IF(A3管路!AK116="-","-",IF('A4-2管路(初期設定)'!AK116="-",A3管路!AK116,A3管路!AK116-'A4-2管路(初期設定)'!AK116)))</f>
        <v>-</v>
      </c>
      <c r="AL116" s="428" t="str">
        <f t="shared" si="337"/>
        <v>-</v>
      </c>
      <c r="AM116" s="430" t="str">
        <f>IF(IF(A3管路!AM116="-","-",IF('A4-2管路(初期設定)'!AM116="-",A3管路!AM116,A3管路!AM116-'A4-2管路(初期設定)'!AM116))=0,"-",IF(A3管路!AM116="-","-",IF('A4-2管路(初期設定)'!AM116="-",A3管路!AM116,A3管路!AM116-'A4-2管路(初期設定)'!AM116)))</f>
        <v>-</v>
      </c>
      <c r="AN116" s="427" t="str">
        <f>IF(IF(A3管路!AN116="-","-",IF('A4-2管路(初期設定)'!AN116="-",A3管路!AN116,A3管路!AN116-'A4-2管路(初期設定)'!AN116))=0,"-",IF(A3管路!AN116="-","-",IF('A4-2管路(初期設定)'!AN116="-",A3管路!AN116,A3管路!AN116-'A4-2管路(初期設定)'!AN116)))</f>
        <v>-</v>
      </c>
      <c r="AO116" s="428" t="str">
        <f t="shared" si="338"/>
        <v>-</v>
      </c>
      <c r="AP116" s="430" t="str">
        <f>IF(IF(A3管路!AP116="-","-",IF('A4-2管路(初期設定)'!AP116="-",A3管路!AP116,A3管路!AP116-'A4-2管路(初期設定)'!AP116))=0,"-",IF(A3管路!AP116="-","-",IF('A4-2管路(初期設定)'!AP116="-",A3管路!AP116,A3管路!AP116-'A4-2管路(初期設定)'!AP116)))</f>
        <v>-</v>
      </c>
      <c r="AQ116" s="427" t="str">
        <f>IF(IF(A3管路!AQ116="-","-",IF('A4-2管路(初期設定)'!AQ116="-",A3管路!AQ116,A3管路!AQ116-'A4-2管路(初期設定)'!AQ116))=0,"-",IF(A3管路!AQ116="-","-",IF('A4-2管路(初期設定)'!AQ116="-",A3管路!AQ116,A3管路!AQ116-'A4-2管路(初期設定)'!AQ116)))</f>
        <v>-</v>
      </c>
      <c r="AR116" s="436" t="str">
        <f t="shared" si="339"/>
        <v>-</v>
      </c>
      <c r="AS116" s="430" t="str">
        <f>IF(IF(A3管路!AS116="-","-",IF('A4-2管路(初期設定)'!AS116="-",A3管路!AS116,A3管路!AS116-'A4-2管路(初期設定)'!AS116))=0,"-",IF(A3管路!AS116="-","-",IF('A4-2管路(初期設定)'!AS116="-",A3管路!AS116,A3管路!AS116-'A4-2管路(初期設定)'!AS116)))</f>
        <v>-</v>
      </c>
      <c r="AT116" s="427" t="str">
        <f>IF(IF(A3管路!AT116="-","-",IF('A4-2管路(初期設定)'!AT116="-",A3管路!AT116,A3管路!AT116-'A4-2管路(初期設定)'!AT116))=0,"-",IF(A3管路!AT116="-","-",IF('A4-2管路(初期設定)'!AT116="-",A3管路!AT116,A3管路!AT116-'A4-2管路(初期設定)'!AT116)))</f>
        <v>-</v>
      </c>
      <c r="AU116" s="436" t="str">
        <f t="shared" si="340"/>
        <v>-</v>
      </c>
      <c r="AV116" s="832">
        <f t="shared" si="341"/>
        <v>264.10000000000002</v>
      </c>
      <c r="AW116" s="830"/>
      <c r="AX116" s="853" t="str">
        <f t="shared" si="342"/>
        <v>-</v>
      </c>
      <c r="AY116" s="830"/>
      <c r="AZ116" s="832">
        <f t="shared" si="343"/>
        <v>26.1</v>
      </c>
      <c r="BA116" s="830"/>
      <c r="BB116" s="830">
        <f t="shared" si="344"/>
        <v>0</v>
      </c>
      <c r="BC116" s="830"/>
      <c r="BD116" s="830">
        <f t="shared" si="345"/>
        <v>238</v>
      </c>
      <c r="BE116" s="830"/>
      <c r="BF116" s="830">
        <f t="shared" si="346"/>
        <v>0</v>
      </c>
      <c r="BG116" s="830"/>
      <c r="BH116" s="830">
        <f t="shared" si="347"/>
        <v>0</v>
      </c>
      <c r="BI116" s="831"/>
      <c r="BJ116" s="832">
        <f t="shared" si="348"/>
        <v>26.1</v>
      </c>
      <c r="BK116" s="830"/>
      <c r="BL116" s="830">
        <f t="shared" si="349"/>
        <v>238</v>
      </c>
      <c r="BM116" s="833"/>
      <c r="BN116" s="830">
        <f t="shared" si="350"/>
        <v>264.10000000000002</v>
      </c>
      <c r="BO116" s="833"/>
      <c r="BQ116" s="318" t="str">
        <f>IF('A4-2管路(初期設定)'!AW116="","-",'A4-2管路(初期設定)'!AW116)</f>
        <v>ダクタイル鋳鉄管(NS形継手等)</v>
      </c>
      <c r="BR116" s="317">
        <f>IF(BQ116=BR$4,IF('A4-2管路(初期設定)'!AV116="-","-",IF('A4-2管路(初期設定)'!I116="-",'A4-2管路(初期設定)'!AV116,'A4-2管路(初期設定)'!AV116-'A4-2管路(初期設定)'!I116)),"-")</f>
        <v>26.1</v>
      </c>
      <c r="BS116" s="317" t="str">
        <f>IF(BQ116=BS$4,IF('A4-2管路(初期設定)'!AV116="-","-",IF('A4-2管路(初期設定)'!L116="-",'A4-2管路(初期設定)'!AV116,'A4-2管路(初期設定)'!AV116-'A4-2管路(初期設定)'!L116)),"-")</f>
        <v>-</v>
      </c>
      <c r="BT116" s="317" t="str">
        <f>IF(BQ116=BT$4,IF('A4-2管路(初期設定)'!AV116="-","-",IF('A4-2管路(初期設定)'!O116="-",'A4-2管路(初期設定)'!AV116,'A4-2管路(初期設定)'!AV116-'A4-2管路(初期設定)'!O116)),"-")</f>
        <v>-</v>
      </c>
      <c r="BU116" s="317" t="str">
        <f>IF($BQ116=BU$4,IF('A4-2管路(初期設定)'!$AV116="-","-",IF('A4-2管路(初期設定)'!R116="-",'A4-2管路(初期設定)'!$AV116,'A4-2管路(初期設定)'!$AV116-'A4-2管路(初期設定)'!R116)),"-")</f>
        <v>-</v>
      </c>
      <c r="BV116" s="317" t="str">
        <f>IF($BQ116=BV$4,IF('A4-2管路(初期設定)'!$AV116="-","-",IF('A4-2管路(初期設定)'!W116="-",'A4-2管路(初期設定)'!$AV116,'A4-2管路(初期設定)'!$AV116-SUM('A4-2管路(初期設定)'!S116,'A4-2管路(初期設定)'!T116))),"-")</f>
        <v>-</v>
      </c>
      <c r="BW116" s="317" t="str">
        <f>IF($BQ116=BV$4,IF('A4-2管路(初期設定)'!$AV116="-","-",IF('A4-2管路(初期設定)'!W116="-",'A4-2管路(初期設定)'!$AV116,'A4-2管路(初期設定)'!$AV116-SUM('A4-2管路(初期設定)'!U116,'A4-2管路(初期設定)'!V116))),"-")</f>
        <v>-</v>
      </c>
      <c r="BX116" s="317" t="str">
        <f>IF($BQ116=BX$4,IF('A4-2管路(初期設定)'!$AV116="-","-",IF('A4-2管路(初期設定)'!AF116="-",'A4-2管路(初期設定)'!$AV116,'A4-2管路(初期設定)'!$AV116-'A4-2管路(初期設定)'!AF116)),"-")</f>
        <v>-</v>
      </c>
    </row>
    <row r="117" spans="2:76" ht="13.5" customHeight="1">
      <c r="B117" s="932"/>
      <c r="C117" s="911"/>
      <c r="D117" s="912"/>
      <c r="E117" s="913"/>
      <c r="F117" s="80">
        <v>300</v>
      </c>
      <c r="G117" s="430">
        <f>IF(AND('A4-1管路(初期設定)'!$F$18="○",'A4-4,5管路(初期設定)'!$BR117="-"),"-",IF(A3管路!G117="-",BR117,IF(BR117="-",A3管路!G117,A3管路!G117+BR117)))</f>
        <v>415.5</v>
      </c>
      <c r="H117" s="427" t="str">
        <f>IF(IF(A3管路!H117="-","-",IF('A4-2管路(初期設定)'!H117="-",A3管路!H117,A3管路!H117-'A4-2管路(初期設定)'!H117))=0,"-",IF(A3管路!H117="-","-",IF('A4-2管路(初期設定)'!H117="-",A3管路!H117,A3管路!H117-'A4-2管路(初期設定)'!H117)))</f>
        <v>-</v>
      </c>
      <c r="I117" s="428">
        <f t="shared" si="328"/>
        <v>415.5</v>
      </c>
      <c r="J117" s="430" t="str">
        <f>IF(AND('A4-1管路(初期設定)'!$H$18="○",'A4-4,5管路(初期設定)'!$BS117="-"),"-",IF(A3管路!J117="-",BS117,IF(BS117="-",A3管路!J117,A3管路!J117+BS117)))</f>
        <v>-</v>
      </c>
      <c r="K117" s="427" t="str">
        <f>IF(IF(A3管路!K117="-","-",IF('A4-2管路(初期設定)'!K117="-",A3管路!K117,A3管路!K117-'A4-2管路(初期設定)'!K117))=0,"-",IF(A3管路!K117="-","-",IF('A4-2管路(初期設定)'!K117="-",A3管路!K117,A3管路!K117-'A4-2管路(初期設定)'!K117)))</f>
        <v>-</v>
      </c>
      <c r="L117" s="428" t="str">
        <f t="shared" si="329"/>
        <v>-</v>
      </c>
      <c r="M117" s="430" t="str">
        <f>IF(AND('A4-1管路(初期設定)'!$J$18="○",'A4-4,5管路(初期設定)'!$BT117="-"),"-",IF(A3管路!M117="-",BT117,IF(BT117="-",A3管路!M117,A3管路!M117+BT117)))</f>
        <v>-</v>
      </c>
      <c r="N117" s="427" t="str">
        <f>IF(IF(A3管路!N117="-","-",IF('A4-2管路(初期設定)'!N117="-",A3管路!N117,A3管路!N117-'A4-2管路(初期設定)'!N117))=0,"-",IF(A3管路!N117="-","-",IF('A4-2管路(初期設定)'!N117="-",A3管路!N117,A3管路!N117-'A4-2管路(初期設定)'!N117)))</f>
        <v>-</v>
      </c>
      <c r="O117" s="428" t="str">
        <f t="shared" si="330"/>
        <v>-</v>
      </c>
      <c r="P117" s="430" t="str">
        <f>IF(AND('A4-1管路(初期設定)'!$L$18="○",'A4-4,5管路(初期設定)'!$BU117="-"),"-",IF(A3管路!P117="-",BU117,IF(BU117="-",A3管路!P117,A3管路!P117+BU117)))</f>
        <v>-</v>
      </c>
      <c r="Q117" s="427" t="str">
        <f>IF(IF(A3管路!Q117="-","-",IF('A4-2管路(初期設定)'!Q117="-",A3管路!Q117,A3管路!Q117-'A4-2管路(初期設定)'!Q117))=0,"-",IF(A3管路!Q117="-","-",IF('A4-2管路(初期設定)'!Q117="-",A3管路!Q117,A3管路!Q117-'A4-2管路(初期設定)'!Q117)))</f>
        <v>-</v>
      </c>
      <c r="R117" s="428" t="str">
        <f t="shared" si="331"/>
        <v>-</v>
      </c>
      <c r="S117" s="430" t="str">
        <f>IF(AND('A4-1管路(初期設定)'!$N$18="○",'A4-4,5管路(初期設定)'!$BV117="-"),"-",IF(A3管路!S117="-",BV117,IF(BV117="-",A3管路!S117,A3管路!S117+BV117+BW117)))</f>
        <v>-</v>
      </c>
      <c r="T117" s="429" t="str">
        <f>IF(IF(A3管路!T117="-","-",IF('A4-2管路(初期設定)'!T117="-",A3管路!T117,A3管路!T117-'A4-2管路(初期設定)'!T117))=0,"-",IF(A3管路!T117="-","-",IF('A4-2管路(初期設定)'!T117="-",A3管路!T117,A3管路!T117-'A4-2管路(初期設定)'!T117)))</f>
        <v>-</v>
      </c>
      <c r="U117" s="429">
        <f>IF(AND('A4-1管路(初期設定)'!$P$18="○",'A4-4,5管路(初期設定)'!$BW117="-"),"-",IF(A3管路!U117="-",BW117,IF(BW117="-",A3管路!U117,A3管路!U117)))</f>
        <v>2</v>
      </c>
      <c r="V117" s="427" t="str">
        <f>IF(IF(A3管路!V117="-","-",IF('A4-2管路(初期設定)'!V117="-",A3管路!V117,A3管路!V117-'A4-2管路(初期設定)'!V117))=0,"-",IF(A3管路!V117="-","-",IF('A4-2管路(初期設定)'!V117="-",A3管路!V117,A3管路!V117-'A4-2管路(初期設定)'!V117)))</f>
        <v>-</v>
      </c>
      <c r="W117" s="428">
        <f t="shared" si="332"/>
        <v>2</v>
      </c>
      <c r="X117" s="430">
        <f>IF(IF(A3管路!X117="-","-",IF('A4-2管路(初期設定)'!X117="-",A3管路!X117,A3管路!X117-'A4-2管路(初期設定)'!X117))=0,"-",IF(A3管路!X117="-","-",IF('A4-2管路(初期設定)'!X117="-",A3管路!X117,A3管路!X117-'A4-2管路(初期設定)'!X117)))</f>
        <v>1473.3</v>
      </c>
      <c r="Y117" s="427" t="str">
        <f>IF(IF(A3管路!Y117="-","-",IF('A4-2管路(初期設定)'!Y117="-",A3管路!Y117,A3管路!Y117-'A4-2管路(初期設定)'!Y117))=0,"-",IF(A3管路!Y117="-","-",IF('A4-2管路(初期設定)'!Y117="-",A3管路!Y117,A3管路!Y117-'A4-2管路(初期設定)'!Y117)))</f>
        <v>-</v>
      </c>
      <c r="Z117" s="428">
        <f t="shared" si="333"/>
        <v>1473.3</v>
      </c>
      <c r="AA117" s="430" t="str">
        <f>IF(IF(A3管路!AA117="-","-",IF('A4-2管路(初期設定)'!AA117="-",A3管路!AA117,A3管路!AA117-'A4-2管路(初期設定)'!AA117))=0,"-",IF(A3管路!AA117="-","-",IF('A4-2管路(初期設定)'!AA117="-",A3管路!AA117,A3管路!AA117-'A4-2管路(初期設定)'!AA117)))</f>
        <v>-</v>
      </c>
      <c r="AB117" s="427" t="str">
        <f>IF(IF(A3管路!AB117="-","-",IF('A4-2管路(初期設定)'!AB117="-",A3管路!AB117,A3管路!AB117-'A4-2管路(初期設定)'!AB117))=0,"-",IF(A3管路!AB117="-","-",IF('A4-2管路(初期設定)'!AB117="-",A3管路!AB117,A3管路!AB117-'A4-2管路(初期設定)'!AB117)))</f>
        <v>-</v>
      </c>
      <c r="AC117" s="428" t="str">
        <f t="shared" si="334"/>
        <v>-</v>
      </c>
      <c r="AD117" s="430" t="str">
        <f>IF(AND('A4-1管路(初期設定)'!$V$18="○",'A4-4,5管路(初期設定)'!$BX117="-"),"-",IF(A3管路!AD117="-",BX117,IF(BX117="-",A3管路!AD117,A3管路!AD117+BX117)))</f>
        <v>-</v>
      </c>
      <c r="AE117" s="427" t="str">
        <f>IF(IF(A3管路!AE117="-","-",IF('A4-2管路(初期設定)'!AE117="-",A3管路!AE117,A3管路!AE117-'A4-2管路(初期設定)'!AE117))=0,"-",IF(A3管路!AE117="-","-",IF('A4-2管路(初期設定)'!AE117="-",A3管路!AE117,A3管路!AE117-'A4-2管路(初期設定)'!AE117)))</f>
        <v>-</v>
      </c>
      <c r="AF117" s="428" t="str">
        <f t="shared" si="335"/>
        <v>-</v>
      </c>
      <c r="AG117" s="430" t="str">
        <f>IF(IF(A3管路!AG117="-","-",IF('A4-2管路(初期設定)'!AG117="-",A3管路!AG117,A3管路!AG117-'A4-2管路(初期設定)'!AG117))=0,"-",IF(A3管路!AG117="-","-",IF('A4-2管路(初期設定)'!AG117="-",A3管路!AG117,A3管路!AG117-'A4-2管路(初期設定)'!AG117)))</f>
        <v>-</v>
      </c>
      <c r="AH117" s="427" t="str">
        <f>IF(IF(A3管路!AH117="-","-",IF('A4-2管路(初期設定)'!AH117="-",A3管路!AH117,A3管路!AH117-'A4-2管路(初期設定)'!AH117))=0,"-",IF(A3管路!AH117="-","-",IF('A4-2管路(初期設定)'!AH117="-",A3管路!AH117,A3管路!AH117-'A4-2管路(初期設定)'!AH117)))</f>
        <v>-</v>
      </c>
      <c r="AI117" s="428" t="str">
        <f t="shared" si="336"/>
        <v>-</v>
      </c>
      <c r="AJ117" s="430" t="str">
        <f>IF(IF(A3管路!AJ117="-","-",IF('A4-2管路(初期設定)'!AJ117="-",A3管路!AJ117,A3管路!AJ117-'A4-2管路(初期設定)'!AJ117))=0,"-",IF(A3管路!AJ117="-","-",IF('A4-2管路(初期設定)'!AJ117="-",A3管路!AJ117,A3管路!AJ117-'A4-2管路(初期設定)'!AJ117)))</f>
        <v>-</v>
      </c>
      <c r="AK117" s="427" t="str">
        <f>IF(IF(A3管路!AK117="-","-",IF('A4-2管路(初期設定)'!AK117="-",A3管路!AK117,A3管路!AK117-'A4-2管路(初期設定)'!AK117))=0,"-",IF(A3管路!AK117="-","-",IF('A4-2管路(初期設定)'!AK117="-",A3管路!AK117,A3管路!AK117-'A4-2管路(初期設定)'!AK117)))</f>
        <v>-</v>
      </c>
      <c r="AL117" s="428" t="str">
        <f t="shared" si="337"/>
        <v>-</v>
      </c>
      <c r="AM117" s="430" t="str">
        <f>IF(IF(A3管路!AM117="-","-",IF('A4-2管路(初期設定)'!AM117="-",A3管路!AM117,A3管路!AM117-'A4-2管路(初期設定)'!AM117))=0,"-",IF(A3管路!AM117="-","-",IF('A4-2管路(初期設定)'!AM117="-",A3管路!AM117,A3管路!AM117-'A4-2管路(初期設定)'!AM117)))</f>
        <v>-</v>
      </c>
      <c r="AN117" s="427" t="str">
        <f>IF(IF(A3管路!AN117="-","-",IF('A4-2管路(初期設定)'!AN117="-",A3管路!AN117,A3管路!AN117-'A4-2管路(初期設定)'!AN117))=0,"-",IF(A3管路!AN117="-","-",IF('A4-2管路(初期設定)'!AN117="-",A3管路!AN117,A3管路!AN117-'A4-2管路(初期設定)'!AN117)))</f>
        <v>-</v>
      </c>
      <c r="AO117" s="428" t="str">
        <f t="shared" si="338"/>
        <v>-</v>
      </c>
      <c r="AP117" s="430" t="str">
        <f>IF(IF(A3管路!AP117="-","-",IF('A4-2管路(初期設定)'!AP117="-",A3管路!AP117,A3管路!AP117-'A4-2管路(初期設定)'!AP117))=0,"-",IF(A3管路!AP117="-","-",IF('A4-2管路(初期設定)'!AP117="-",A3管路!AP117,A3管路!AP117-'A4-2管路(初期設定)'!AP117)))</f>
        <v>-</v>
      </c>
      <c r="AQ117" s="427" t="str">
        <f>IF(IF(A3管路!AQ117="-","-",IF('A4-2管路(初期設定)'!AQ117="-",A3管路!AQ117,A3管路!AQ117-'A4-2管路(初期設定)'!AQ117))=0,"-",IF(A3管路!AQ117="-","-",IF('A4-2管路(初期設定)'!AQ117="-",A3管路!AQ117,A3管路!AQ117-'A4-2管路(初期設定)'!AQ117)))</f>
        <v>-</v>
      </c>
      <c r="AR117" s="436" t="str">
        <f t="shared" si="339"/>
        <v>-</v>
      </c>
      <c r="AS117" s="430" t="str">
        <f>IF(IF(A3管路!AS117="-","-",IF('A4-2管路(初期設定)'!AS117="-",A3管路!AS117,A3管路!AS117-'A4-2管路(初期設定)'!AS117))=0,"-",IF(A3管路!AS117="-","-",IF('A4-2管路(初期設定)'!AS117="-",A3管路!AS117,A3管路!AS117-'A4-2管路(初期設定)'!AS117)))</f>
        <v>-</v>
      </c>
      <c r="AT117" s="427" t="str">
        <f>IF(IF(A3管路!AT117="-","-",IF('A4-2管路(初期設定)'!AT117="-",A3管路!AT117,A3管路!AT117-'A4-2管路(初期設定)'!AT117))=0,"-",IF(A3管路!AT117="-","-",IF('A4-2管路(初期設定)'!AT117="-",A3管路!AT117,A3管路!AT117-'A4-2管路(初期設定)'!AT117)))</f>
        <v>-</v>
      </c>
      <c r="AU117" s="436" t="str">
        <f t="shared" si="340"/>
        <v>-</v>
      </c>
      <c r="AV117" s="832">
        <f t="shared" si="341"/>
        <v>1890.8</v>
      </c>
      <c r="AW117" s="830"/>
      <c r="AX117" s="853" t="str">
        <f t="shared" si="342"/>
        <v>-</v>
      </c>
      <c r="AY117" s="830"/>
      <c r="AZ117" s="832">
        <f t="shared" si="343"/>
        <v>415.5</v>
      </c>
      <c r="BA117" s="830"/>
      <c r="BB117" s="830">
        <f t="shared" si="344"/>
        <v>0</v>
      </c>
      <c r="BC117" s="830"/>
      <c r="BD117" s="830">
        <f t="shared" si="345"/>
        <v>1475.3</v>
      </c>
      <c r="BE117" s="830"/>
      <c r="BF117" s="830">
        <f t="shared" si="346"/>
        <v>0</v>
      </c>
      <c r="BG117" s="830"/>
      <c r="BH117" s="830">
        <f t="shared" si="347"/>
        <v>0</v>
      </c>
      <c r="BI117" s="831"/>
      <c r="BJ117" s="832">
        <f t="shared" si="348"/>
        <v>415.5</v>
      </c>
      <c r="BK117" s="830"/>
      <c r="BL117" s="830">
        <f t="shared" si="349"/>
        <v>1475.3</v>
      </c>
      <c r="BM117" s="833"/>
      <c r="BN117" s="830">
        <f t="shared" si="350"/>
        <v>1890.8</v>
      </c>
      <c r="BO117" s="833"/>
      <c r="BQ117" s="318" t="str">
        <f>IF('A4-2管路(初期設定)'!AW117="","-",'A4-2管路(初期設定)'!AW117)</f>
        <v>ダクタイル鋳鉄管(NS形継手等)</v>
      </c>
      <c r="BR117" s="317">
        <f>IF(BQ117=BR$4,IF('A4-2管路(初期設定)'!AV117="-","-",IF('A4-2管路(初期設定)'!I117="-",'A4-2管路(初期設定)'!AV117,'A4-2管路(初期設定)'!AV117-'A4-2管路(初期設定)'!I117)),"-")</f>
        <v>163</v>
      </c>
      <c r="BS117" s="317" t="str">
        <f>IF(BQ117=BS$4,IF('A4-2管路(初期設定)'!AV117="-","-",IF('A4-2管路(初期設定)'!L117="-",'A4-2管路(初期設定)'!AV117,'A4-2管路(初期設定)'!AV117-'A4-2管路(初期設定)'!L117)),"-")</f>
        <v>-</v>
      </c>
      <c r="BT117" s="317" t="str">
        <f>IF(BQ117=BT$4,IF('A4-2管路(初期設定)'!AV117="-","-",IF('A4-2管路(初期設定)'!O117="-",'A4-2管路(初期設定)'!AV117,'A4-2管路(初期設定)'!AV117-'A4-2管路(初期設定)'!O117)),"-")</f>
        <v>-</v>
      </c>
      <c r="BU117" s="317" t="str">
        <f>IF($BQ117=BU$4,IF('A4-2管路(初期設定)'!$AV117="-","-",IF('A4-2管路(初期設定)'!R117="-",'A4-2管路(初期設定)'!$AV117,'A4-2管路(初期設定)'!$AV117-'A4-2管路(初期設定)'!R117)),"-")</f>
        <v>-</v>
      </c>
      <c r="BV117" s="317" t="str">
        <f>IF($BQ117=BV$4,IF('A4-2管路(初期設定)'!$AV117="-","-",IF('A4-2管路(初期設定)'!W117="-",'A4-2管路(初期設定)'!$AV117,'A4-2管路(初期設定)'!$AV117-SUM('A4-2管路(初期設定)'!S117,'A4-2管路(初期設定)'!T117))),"-")</f>
        <v>-</v>
      </c>
      <c r="BW117" s="317" t="str">
        <f>IF($BQ117=BV$4,IF('A4-2管路(初期設定)'!$AV117="-","-",IF('A4-2管路(初期設定)'!W117="-",'A4-2管路(初期設定)'!$AV117,'A4-2管路(初期設定)'!$AV117-SUM('A4-2管路(初期設定)'!U117,'A4-2管路(初期設定)'!V117))),"-")</f>
        <v>-</v>
      </c>
      <c r="BX117" s="317" t="str">
        <f>IF($BQ117=BX$4,IF('A4-2管路(初期設定)'!$AV117="-","-",IF('A4-2管路(初期設定)'!AF117="-",'A4-2管路(初期設定)'!$AV117,'A4-2管路(初期設定)'!$AV117-'A4-2管路(初期設定)'!AF117)),"-")</f>
        <v>-</v>
      </c>
    </row>
    <row r="118" spans="2:76" ht="13.5" customHeight="1">
      <c r="B118" s="932"/>
      <c r="C118" s="911"/>
      <c r="D118" s="912"/>
      <c r="E118" s="913"/>
      <c r="F118" s="80">
        <v>250</v>
      </c>
      <c r="G118" s="430">
        <f>IF(AND('A4-1管路(初期設定)'!$F$18="○",'A4-4,5管路(初期設定)'!$BR118="-"),"-",IF(A3管路!G118="-",BR118,IF(BR118="-",A3管路!G118,A3管路!G118+BR118)))</f>
        <v>2482.6</v>
      </c>
      <c r="H118" s="427" t="str">
        <f>IF(IF(A3管路!H118="-","-",IF('A4-2管路(初期設定)'!H118="-",A3管路!H118,A3管路!H118-'A4-2管路(初期設定)'!H118))=0,"-",IF(A3管路!H118="-","-",IF('A4-2管路(初期設定)'!H118="-",A3管路!H118,A3管路!H118-'A4-2管路(初期設定)'!H118)))</f>
        <v>-</v>
      </c>
      <c r="I118" s="428">
        <f t="shared" si="328"/>
        <v>2482.6</v>
      </c>
      <c r="J118" s="430" t="str">
        <f>IF(AND('A4-1管路(初期設定)'!$H$18="○",'A4-4,5管路(初期設定)'!$BS118="-"),"-",IF(A3管路!J118="-",BS118,IF(BS118="-",A3管路!J118,A3管路!J118+BS118)))</f>
        <v>-</v>
      </c>
      <c r="K118" s="427" t="str">
        <f>IF(IF(A3管路!K118="-","-",IF('A4-2管路(初期設定)'!K118="-",A3管路!K118,A3管路!K118-'A4-2管路(初期設定)'!K118))=0,"-",IF(A3管路!K118="-","-",IF('A4-2管路(初期設定)'!K118="-",A3管路!K118,A3管路!K118-'A4-2管路(初期設定)'!K118)))</f>
        <v>-</v>
      </c>
      <c r="L118" s="428" t="str">
        <f t="shared" si="329"/>
        <v>-</v>
      </c>
      <c r="M118" s="430" t="str">
        <f>IF(AND('A4-1管路(初期設定)'!$J$18="○",'A4-4,5管路(初期設定)'!$BT118="-"),"-",IF(A3管路!M118="-",BT118,IF(BT118="-",A3管路!M118,A3管路!M118+BT118)))</f>
        <v>-</v>
      </c>
      <c r="N118" s="427" t="str">
        <f>IF(IF(A3管路!N118="-","-",IF('A4-2管路(初期設定)'!N118="-",A3管路!N118,A3管路!N118-'A4-2管路(初期設定)'!N118))=0,"-",IF(A3管路!N118="-","-",IF('A4-2管路(初期設定)'!N118="-",A3管路!N118,A3管路!N118-'A4-2管路(初期設定)'!N118)))</f>
        <v>-</v>
      </c>
      <c r="O118" s="428" t="str">
        <f t="shared" si="330"/>
        <v>-</v>
      </c>
      <c r="P118" s="430" t="str">
        <f>IF(AND('A4-1管路(初期設定)'!$L$18="○",'A4-4,5管路(初期設定)'!$BU118="-"),"-",IF(A3管路!P118="-",BU118,IF(BU118="-",A3管路!P118,A3管路!P118+BU118)))</f>
        <v>-</v>
      </c>
      <c r="Q118" s="427" t="str">
        <f>IF(IF(A3管路!Q118="-","-",IF('A4-2管路(初期設定)'!Q118="-",A3管路!Q118,A3管路!Q118-'A4-2管路(初期設定)'!Q118))=0,"-",IF(A3管路!Q118="-","-",IF('A4-2管路(初期設定)'!Q118="-",A3管路!Q118,A3管路!Q118-'A4-2管路(初期設定)'!Q118)))</f>
        <v>-</v>
      </c>
      <c r="R118" s="428" t="str">
        <f t="shared" si="331"/>
        <v>-</v>
      </c>
      <c r="S118" s="430">
        <f>IF(AND('A4-1管路(初期設定)'!$N$18="○",'A4-4,5管路(初期設定)'!$BV118="-"),"-",IF(A3管路!S118="-",BV118,IF(BV118="-",A3管路!S118,A3管路!S118+BV118+BW118)))</f>
        <v>134.80000000000001</v>
      </c>
      <c r="T118" s="429" t="str">
        <f>IF(IF(A3管路!T118="-","-",IF('A4-2管路(初期設定)'!T118="-",A3管路!T118,A3管路!T118-'A4-2管路(初期設定)'!T118))=0,"-",IF(A3管路!T118="-","-",IF('A4-2管路(初期設定)'!T118="-",A3管路!T118,A3管路!T118-'A4-2管路(初期設定)'!T118)))</f>
        <v>-</v>
      </c>
      <c r="U118" s="429">
        <f>IF(AND('A4-1管路(初期設定)'!$P$18="○",'A4-4,5管路(初期設定)'!$BW118="-"),"-",IF(A3管路!U118="-",BW118,IF(BW118="-",A3管路!U118,A3管路!U118)))</f>
        <v>558.20000000000005</v>
      </c>
      <c r="V118" s="427" t="str">
        <f>IF(IF(A3管路!V118="-","-",IF('A4-2管路(初期設定)'!V118="-",A3管路!V118,A3管路!V118-'A4-2管路(初期設定)'!V118))=0,"-",IF(A3管路!V118="-","-",IF('A4-2管路(初期設定)'!V118="-",A3管路!V118,A3管路!V118-'A4-2管路(初期設定)'!V118)))</f>
        <v>-</v>
      </c>
      <c r="W118" s="428">
        <f t="shared" si="332"/>
        <v>693</v>
      </c>
      <c r="X118" s="430">
        <f>IF(IF(A3管路!X118="-","-",IF('A4-2管路(初期設定)'!X118="-",A3管路!X118,A3管路!X118-'A4-2管路(初期設定)'!X118))=0,"-",IF(A3管路!X118="-","-",IF('A4-2管路(初期設定)'!X118="-",A3管路!X118,A3管路!X118-'A4-2管路(初期設定)'!X118)))</f>
        <v>3975.5</v>
      </c>
      <c r="Y118" s="427" t="str">
        <f>IF(IF(A3管路!Y118="-","-",IF('A4-2管路(初期設定)'!Y118="-",A3管路!Y118,A3管路!Y118-'A4-2管路(初期設定)'!Y118))=0,"-",IF(A3管路!Y118="-","-",IF('A4-2管路(初期設定)'!Y118="-",A3管路!Y118,A3管路!Y118-'A4-2管路(初期設定)'!Y118)))</f>
        <v>-</v>
      </c>
      <c r="Z118" s="428">
        <f t="shared" si="333"/>
        <v>3975.5</v>
      </c>
      <c r="AA118" s="430" t="str">
        <f>IF(IF(A3管路!AA118="-","-",IF('A4-2管路(初期設定)'!AA118="-",A3管路!AA118,A3管路!AA118-'A4-2管路(初期設定)'!AA118))=0,"-",IF(A3管路!AA118="-","-",IF('A4-2管路(初期設定)'!AA118="-",A3管路!AA118,A3管路!AA118-'A4-2管路(初期設定)'!AA118)))</f>
        <v>-</v>
      </c>
      <c r="AB118" s="427" t="str">
        <f>IF(IF(A3管路!AB118="-","-",IF('A4-2管路(初期設定)'!AB118="-",A3管路!AB118,A3管路!AB118-'A4-2管路(初期設定)'!AB118))=0,"-",IF(A3管路!AB118="-","-",IF('A4-2管路(初期設定)'!AB118="-",A3管路!AB118,A3管路!AB118-'A4-2管路(初期設定)'!AB118)))</f>
        <v>-</v>
      </c>
      <c r="AC118" s="428" t="str">
        <f t="shared" si="334"/>
        <v>-</v>
      </c>
      <c r="AD118" s="430" t="str">
        <f>IF(AND('A4-1管路(初期設定)'!$V$18="○",'A4-4,5管路(初期設定)'!$BX118="-"),"-",IF(A3管路!AD118="-",BX118,IF(BX118="-",A3管路!AD118,A3管路!AD118+BX118)))</f>
        <v>-</v>
      </c>
      <c r="AE118" s="427" t="str">
        <f>IF(IF(A3管路!AE118="-","-",IF('A4-2管路(初期設定)'!AE118="-",A3管路!AE118,A3管路!AE118-'A4-2管路(初期設定)'!AE118))=0,"-",IF(A3管路!AE118="-","-",IF('A4-2管路(初期設定)'!AE118="-",A3管路!AE118,A3管路!AE118-'A4-2管路(初期設定)'!AE118)))</f>
        <v>-</v>
      </c>
      <c r="AF118" s="428" t="str">
        <f t="shared" si="335"/>
        <v>-</v>
      </c>
      <c r="AG118" s="430" t="str">
        <f>IF(IF(A3管路!AG118="-","-",IF('A4-2管路(初期設定)'!AG118="-",A3管路!AG118,A3管路!AG118-'A4-2管路(初期設定)'!AG118))=0,"-",IF(A3管路!AG118="-","-",IF('A4-2管路(初期設定)'!AG118="-",A3管路!AG118,A3管路!AG118-'A4-2管路(初期設定)'!AG118)))</f>
        <v>-</v>
      </c>
      <c r="AH118" s="427" t="str">
        <f>IF(IF(A3管路!AH118="-","-",IF('A4-2管路(初期設定)'!AH118="-",A3管路!AH118,A3管路!AH118-'A4-2管路(初期設定)'!AH118))=0,"-",IF(A3管路!AH118="-","-",IF('A4-2管路(初期設定)'!AH118="-",A3管路!AH118,A3管路!AH118-'A4-2管路(初期設定)'!AH118)))</f>
        <v>-</v>
      </c>
      <c r="AI118" s="428" t="str">
        <f t="shared" si="336"/>
        <v>-</v>
      </c>
      <c r="AJ118" s="430" t="str">
        <f>IF(IF(A3管路!AJ118="-","-",IF('A4-2管路(初期設定)'!AJ118="-",A3管路!AJ118,A3管路!AJ118-'A4-2管路(初期設定)'!AJ118))=0,"-",IF(A3管路!AJ118="-","-",IF('A4-2管路(初期設定)'!AJ118="-",A3管路!AJ118,A3管路!AJ118-'A4-2管路(初期設定)'!AJ118)))</f>
        <v>-</v>
      </c>
      <c r="AK118" s="427" t="str">
        <f>IF(IF(A3管路!AK118="-","-",IF('A4-2管路(初期設定)'!AK118="-",A3管路!AK118,A3管路!AK118-'A4-2管路(初期設定)'!AK118))=0,"-",IF(A3管路!AK118="-","-",IF('A4-2管路(初期設定)'!AK118="-",A3管路!AK118,A3管路!AK118-'A4-2管路(初期設定)'!AK118)))</f>
        <v>-</v>
      </c>
      <c r="AL118" s="428" t="str">
        <f t="shared" si="337"/>
        <v>-</v>
      </c>
      <c r="AM118" s="430" t="str">
        <f>IF(IF(A3管路!AM118="-","-",IF('A4-2管路(初期設定)'!AM118="-",A3管路!AM118,A3管路!AM118-'A4-2管路(初期設定)'!AM118))=0,"-",IF(A3管路!AM118="-","-",IF('A4-2管路(初期設定)'!AM118="-",A3管路!AM118,A3管路!AM118-'A4-2管路(初期設定)'!AM118)))</f>
        <v>-</v>
      </c>
      <c r="AN118" s="427" t="str">
        <f>IF(IF(A3管路!AN118="-","-",IF('A4-2管路(初期設定)'!AN118="-",A3管路!AN118,A3管路!AN118-'A4-2管路(初期設定)'!AN118))=0,"-",IF(A3管路!AN118="-","-",IF('A4-2管路(初期設定)'!AN118="-",A3管路!AN118,A3管路!AN118-'A4-2管路(初期設定)'!AN118)))</f>
        <v>-</v>
      </c>
      <c r="AO118" s="428" t="str">
        <f t="shared" si="338"/>
        <v>-</v>
      </c>
      <c r="AP118" s="430" t="str">
        <f>IF(IF(A3管路!AP118="-","-",IF('A4-2管路(初期設定)'!AP118="-",A3管路!AP118,A3管路!AP118-'A4-2管路(初期設定)'!AP118))=0,"-",IF(A3管路!AP118="-","-",IF('A4-2管路(初期設定)'!AP118="-",A3管路!AP118,A3管路!AP118-'A4-2管路(初期設定)'!AP118)))</f>
        <v>-</v>
      </c>
      <c r="AQ118" s="427" t="str">
        <f>IF(IF(A3管路!AQ118="-","-",IF('A4-2管路(初期設定)'!AQ118="-",A3管路!AQ118,A3管路!AQ118-'A4-2管路(初期設定)'!AQ118))=0,"-",IF(A3管路!AQ118="-","-",IF('A4-2管路(初期設定)'!AQ118="-",A3管路!AQ118,A3管路!AQ118-'A4-2管路(初期設定)'!AQ118)))</f>
        <v>-</v>
      </c>
      <c r="AR118" s="436" t="str">
        <f t="shared" si="339"/>
        <v>-</v>
      </c>
      <c r="AS118" s="430" t="str">
        <f>IF(IF(A3管路!AS118="-","-",IF('A4-2管路(初期設定)'!AS118="-",A3管路!AS118,A3管路!AS118-'A4-2管路(初期設定)'!AS118))=0,"-",IF(A3管路!AS118="-","-",IF('A4-2管路(初期設定)'!AS118="-",A3管路!AS118,A3管路!AS118-'A4-2管路(初期設定)'!AS118)))</f>
        <v>-</v>
      </c>
      <c r="AT118" s="427" t="str">
        <f>IF(IF(A3管路!AT118="-","-",IF('A4-2管路(初期設定)'!AT118="-",A3管路!AT118,A3管路!AT118-'A4-2管路(初期設定)'!AT118))=0,"-",IF(A3管路!AT118="-","-",IF('A4-2管路(初期設定)'!AT118="-",A3管路!AT118,A3管路!AT118-'A4-2管路(初期設定)'!AT118)))</f>
        <v>-</v>
      </c>
      <c r="AU118" s="436" t="str">
        <f t="shared" si="340"/>
        <v>-</v>
      </c>
      <c r="AV118" s="832">
        <f t="shared" si="341"/>
        <v>7151.1</v>
      </c>
      <c r="AW118" s="830"/>
      <c r="AX118" s="853" t="str">
        <f t="shared" si="342"/>
        <v>-</v>
      </c>
      <c r="AY118" s="830"/>
      <c r="AZ118" s="832">
        <f t="shared" si="343"/>
        <v>2482.6</v>
      </c>
      <c r="BA118" s="830"/>
      <c r="BB118" s="830">
        <f t="shared" si="344"/>
        <v>134.80000000000001</v>
      </c>
      <c r="BC118" s="830"/>
      <c r="BD118" s="830">
        <f t="shared" si="345"/>
        <v>4533.7</v>
      </c>
      <c r="BE118" s="830"/>
      <c r="BF118" s="830">
        <f t="shared" si="346"/>
        <v>0</v>
      </c>
      <c r="BG118" s="830"/>
      <c r="BH118" s="830">
        <f t="shared" si="347"/>
        <v>0</v>
      </c>
      <c r="BI118" s="831"/>
      <c r="BJ118" s="832">
        <f t="shared" si="348"/>
        <v>2617.4</v>
      </c>
      <c r="BK118" s="830"/>
      <c r="BL118" s="830">
        <f t="shared" si="349"/>
        <v>4533.7</v>
      </c>
      <c r="BM118" s="833"/>
      <c r="BN118" s="830">
        <f t="shared" si="350"/>
        <v>7151.1</v>
      </c>
      <c r="BO118" s="833"/>
      <c r="BQ118" s="318" t="str">
        <f>IF('A4-2管路(初期設定)'!AW118="","-",'A4-2管路(初期設定)'!AW118)</f>
        <v>ダクタイル鋳鉄管(NS形継手等)</v>
      </c>
      <c r="BR118" s="317">
        <f>IF(BQ118=BR$4,IF('A4-2管路(初期設定)'!AV118="-","-",IF('A4-2管路(初期設定)'!I118="-",'A4-2管路(初期設定)'!AV118,'A4-2管路(初期設定)'!AV118-'A4-2管路(初期設定)'!I118)),"-")</f>
        <v>1116.8</v>
      </c>
      <c r="BS118" s="317" t="str">
        <f>IF(BQ118=BS$4,IF('A4-2管路(初期設定)'!AV118="-","-",IF('A4-2管路(初期設定)'!L118="-",'A4-2管路(初期設定)'!AV118,'A4-2管路(初期設定)'!AV118-'A4-2管路(初期設定)'!L118)),"-")</f>
        <v>-</v>
      </c>
      <c r="BT118" s="317" t="str">
        <f>IF(BQ118=BT$4,IF('A4-2管路(初期設定)'!AV118="-","-",IF('A4-2管路(初期設定)'!O118="-",'A4-2管路(初期設定)'!AV118,'A4-2管路(初期設定)'!AV118-'A4-2管路(初期設定)'!O118)),"-")</f>
        <v>-</v>
      </c>
      <c r="BU118" s="317" t="str">
        <f>IF($BQ118=BU$4,IF('A4-2管路(初期設定)'!$AV118="-","-",IF('A4-2管路(初期設定)'!R118="-",'A4-2管路(初期設定)'!$AV118,'A4-2管路(初期設定)'!$AV118-'A4-2管路(初期設定)'!R118)),"-")</f>
        <v>-</v>
      </c>
      <c r="BV118" s="317" t="str">
        <f>IF($BQ118=BV$4,IF('A4-2管路(初期設定)'!$AV118="-","-",IF('A4-2管路(初期設定)'!W118="-",'A4-2管路(初期設定)'!$AV118,'A4-2管路(初期設定)'!$AV118-SUM('A4-2管路(初期設定)'!S118,'A4-2管路(初期設定)'!T118))),"-")</f>
        <v>-</v>
      </c>
      <c r="BW118" s="317" t="str">
        <f>IF($BQ118=BV$4,IF('A4-2管路(初期設定)'!$AV118="-","-",IF('A4-2管路(初期設定)'!W118="-",'A4-2管路(初期設定)'!$AV118,'A4-2管路(初期設定)'!$AV118-SUM('A4-2管路(初期設定)'!U118,'A4-2管路(初期設定)'!V118))),"-")</f>
        <v>-</v>
      </c>
      <c r="BX118" s="317" t="str">
        <f>IF($BQ118=BX$4,IF('A4-2管路(初期設定)'!$AV118="-","-",IF('A4-2管路(初期設定)'!AF118="-",'A4-2管路(初期設定)'!$AV118,'A4-2管路(初期設定)'!$AV118-'A4-2管路(初期設定)'!AF118)),"-")</f>
        <v>-</v>
      </c>
    </row>
    <row r="119" spans="2:76" ht="13.5" customHeight="1">
      <c r="B119" s="932"/>
      <c r="C119" s="911"/>
      <c r="D119" s="912"/>
      <c r="E119" s="913"/>
      <c r="F119" s="80">
        <v>200</v>
      </c>
      <c r="G119" s="430">
        <f>IF(AND('A4-1管路(初期設定)'!$F$18="○",'A4-4,5管路(初期設定)'!$BR119="-"),"-",IF(A3管路!G119="-",BR119,IF(BR119="-",A3管路!G119,A3管路!G119+BR119)))</f>
        <v>5234.5</v>
      </c>
      <c r="H119" s="427" t="str">
        <f>IF(IF(A3管路!H119="-","-",IF('A4-2管路(初期設定)'!H119="-",A3管路!H119,A3管路!H119-'A4-2管路(初期設定)'!H119))=0,"-",IF(A3管路!H119="-","-",IF('A4-2管路(初期設定)'!H119="-",A3管路!H119,A3管路!H119-'A4-2管路(初期設定)'!H119)))</f>
        <v>-</v>
      </c>
      <c r="I119" s="428">
        <f t="shared" si="328"/>
        <v>5234.5</v>
      </c>
      <c r="J119" s="430" t="str">
        <f>IF(AND('A4-1管路(初期設定)'!$H$18="○",'A4-4,5管路(初期設定)'!$BS119="-"),"-",IF(A3管路!J119="-",BS119,IF(BS119="-",A3管路!J119,A3管路!J119+BS119)))</f>
        <v>-</v>
      </c>
      <c r="K119" s="427" t="str">
        <f>IF(IF(A3管路!K119="-","-",IF('A4-2管路(初期設定)'!K119="-",A3管路!K119,A3管路!K119-'A4-2管路(初期設定)'!K119))=0,"-",IF(A3管路!K119="-","-",IF('A4-2管路(初期設定)'!K119="-",A3管路!K119,A3管路!K119-'A4-2管路(初期設定)'!K119)))</f>
        <v>-</v>
      </c>
      <c r="L119" s="428" t="str">
        <f t="shared" si="329"/>
        <v>-</v>
      </c>
      <c r="M119" s="430" t="str">
        <f>IF(AND('A4-1管路(初期設定)'!$J$18="○",'A4-4,5管路(初期設定)'!$BT119="-"),"-",IF(A3管路!M119="-",BT119,IF(BT119="-",A3管路!M119,A3管路!M119+BT119)))</f>
        <v>-</v>
      </c>
      <c r="N119" s="427" t="str">
        <f>IF(IF(A3管路!N119="-","-",IF('A4-2管路(初期設定)'!N119="-",A3管路!N119,A3管路!N119-'A4-2管路(初期設定)'!N119))=0,"-",IF(A3管路!N119="-","-",IF('A4-2管路(初期設定)'!N119="-",A3管路!N119,A3管路!N119-'A4-2管路(初期設定)'!N119)))</f>
        <v>-</v>
      </c>
      <c r="O119" s="428" t="str">
        <f t="shared" si="330"/>
        <v>-</v>
      </c>
      <c r="P119" s="430" t="str">
        <f>IF(AND('A4-1管路(初期設定)'!$L$18="○",'A4-4,5管路(初期設定)'!$BU119="-"),"-",IF(A3管路!P119="-",BU119,IF(BU119="-",A3管路!P119,A3管路!P119+BU119)))</f>
        <v>-</v>
      </c>
      <c r="Q119" s="427" t="str">
        <f>IF(IF(A3管路!Q119="-","-",IF('A4-2管路(初期設定)'!Q119="-",A3管路!Q119,A3管路!Q119-'A4-2管路(初期設定)'!Q119))=0,"-",IF(A3管路!Q119="-","-",IF('A4-2管路(初期設定)'!Q119="-",A3管路!Q119,A3管路!Q119-'A4-2管路(初期設定)'!Q119)))</f>
        <v>-</v>
      </c>
      <c r="R119" s="428" t="str">
        <f t="shared" si="331"/>
        <v>-</v>
      </c>
      <c r="S119" s="430">
        <f>IF(AND('A4-1管路(初期設定)'!$N$18="○",'A4-4,5管路(初期設定)'!$BV119="-"),"-",IF(A3管路!S119="-",BV119,IF(BV119="-",A3管路!S119,A3管路!S119+BV119+BW119)))</f>
        <v>412.4</v>
      </c>
      <c r="T119" s="429" t="str">
        <f>IF(IF(A3管路!T119="-","-",IF('A4-2管路(初期設定)'!T119="-",A3管路!T119,A3管路!T119-'A4-2管路(初期設定)'!T119))=0,"-",IF(A3管路!T119="-","-",IF('A4-2管路(初期設定)'!T119="-",A3管路!T119,A3管路!T119-'A4-2管路(初期設定)'!T119)))</f>
        <v>-</v>
      </c>
      <c r="U119" s="429">
        <f>IF(AND('A4-1管路(初期設定)'!$P$18="○",'A4-4,5管路(初期設定)'!$BW119="-"),"-",IF(A3管路!U119="-",BW119,IF(BW119="-",A3管路!U119,A3管路!U119)))</f>
        <v>1716.2</v>
      </c>
      <c r="V119" s="427" t="str">
        <f>IF(IF(A3管路!V119="-","-",IF('A4-2管路(初期設定)'!V119="-",A3管路!V119,A3管路!V119-'A4-2管路(初期設定)'!V119))=0,"-",IF(A3管路!V119="-","-",IF('A4-2管路(初期設定)'!V119="-",A3管路!V119,A3管路!V119-'A4-2管路(初期設定)'!V119)))</f>
        <v>-</v>
      </c>
      <c r="W119" s="428">
        <f t="shared" si="332"/>
        <v>2128.6</v>
      </c>
      <c r="X119" s="430">
        <f>IF(IF(A3管路!X119="-","-",IF('A4-2管路(初期設定)'!X119="-",A3管路!X119,A3管路!X119-'A4-2管路(初期設定)'!X119))=0,"-",IF(A3管路!X119="-","-",IF('A4-2管路(初期設定)'!X119="-",A3管路!X119,A3管路!X119-'A4-2管路(初期設定)'!X119)))</f>
        <v>11189.8</v>
      </c>
      <c r="Y119" s="427" t="str">
        <f>IF(IF(A3管路!Y119="-","-",IF('A4-2管路(初期設定)'!Y119="-",A3管路!Y119,A3管路!Y119-'A4-2管路(初期設定)'!Y119))=0,"-",IF(A3管路!Y119="-","-",IF('A4-2管路(初期設定)'!Y119="-",A3管路!Y119,A3管路!Y119-'A4-2管路(初期設定)'!Y119)))</f>
        <v>-</v>
      </c>
      <c r="Z119" s="428">
        <f t="shared" si="333"/>
        <v>11189.8</v>
      </c>
      <c r="AA119" s="430" t="str">
        <f>IF(IF(A3管路!AA119="-","-",IF('A4-2管路(初期設定)'!AA119="-",A3管路!AA119,A3管路!AA119-'A4-2管路(初期設定)'!AA119))=0,"-",IF(A3管路!AA119="-","-",IF('A4-2管路(初期設定)'!AA119="-",A3管路!AA119,A3管路!AA119-'A4-2管路(初期設定)'!AA119)))</f>
        <v>-</v>
      </c>
      <c r="AB119" s="427" t="str">
        <f>IF(IF(A3管路!AB119="-","-",IF('A4-2管路(初期設定)'!AB119="-",A3管路!AB119,A3管路!AB119-'A4-2管路(初期設定)'!AB119))=0,"-",IF(A3管路!AB119="-","-",IF('A4-2管路(初期設定)'!AB119="-",A3管路!AB119,A3管路!AB119-'A4-2管路(初期設定)'!AB119)))</f>
        <v>-</v>
      </c>
      <c r="AC119" s="428" t="str">
        <f t="shared" si="334"/>
        <v>-</v>
      </c>
      <c r="AD119" s="430" t="str">
        <f>IF(AND('A4-1管路(初期設定)'!$V$18="○",'A4-4,5管路(初期設定)'!$BX119="-"),"-",IF(A3管路!AD119="-",BX119,IF(BX119="-",A3管路!AD119,A3管路!AD119+BX119)))</f>
        <v>-</v>
      </c>
      <c r="AE119" s="427" t="str">
        <f>IF(IF(A3管路!AE119="-","-",IF('A4-2管路(初期設定)'!AE119="-",A3管路!AE119,A3管路!AE119-'A4-2管路(初期設定)'!AE119))=0,"-",IF(A3管路!AE119="-","-",IF('A4-2管路(初期設定)'!AE119="-",A3管路!AE119,A3管路!AE119-'A4-2管路(初期設定)'!AE119)))</f>
        <v>-</v>
      </c>
      <c r="AF119" s="428" t="str">
        <f t="shared" si="335"/>
        <v>-</v>
      </c>
      <c r="AG119" s="430" t="str">
        <f>IF(IF(A3管路!AG119="-","-",IF('A4-2管路(初期設定)'!AG119="-",A3管路!AG119,A3管路!AG119-'A4-2管路(初期設定)'!AG119))=0,"-",IF(A3管路!AG119="-","-",IF('A4-2管路(初期設定)'!AG119="-",A3管路!AG119,A3管路!AG119-'A4-2管路(初期設定)'!AG119)))</f>
        <v>-</v>
      </c>
      <c r="AH119" s="427" t="str">
        <f>IF(IF(A3管路!AH119="-","-",IF('A4-2管路(初期設定)'!AH119="-",A3管路!AH119,A3管路!AH119-'A4-2管路(初期設定)'!AH119))=0,"-",IF(A3管路!AH119="-","-",IF('A4-2管路(初期設定)'!AH119="-",A3管路!AH119,A3管路!AH119-'A4-2管路(初期設定)'!AH119)))</f>
        <v>-</v>
      </c>
      <c r="AI119" s="428" t="str">
        <f t="shared" si="336"/>
        <v>-</v>
      </c>
      <c r="AJ119" s="430" t="str">
        <f>IF(IF(A3管路!AJ119="-","-",IF('A4-2管路(初期設定)'!AJ119="-",A3管路!AJ119,A3管路!AJ119-'A4-2管路(初期設定)'!AJ119))=0,"-",IF(A3管路!AJ119="-","-",IF('A4-2管路(初期設定)'!AJ119="-",A3管路!AJ119,A3管路!AJ119-'A4-2管路(初期設定)'!AJ119)))</f>
        <v>-</v>
      </c>
      <c r="AK119" s="427" t="str">
        <f>IF(IF(A3管路!AK119="-","-",IF('A4-2管路(初期設定)'!AK119="-",A3管路!AK119,A3管路!AK119-'A4-2管路(初期設定)'!AK119))=0,"-",IF(A3管路!AK119="-","-",IF('A4-2管路(初期設定)'!AK119="-",A3管路!AK119,A3管路!AK119-'A4-2管路(初期設定)'!AK119)))</f>
        <v>-</v>
      </c>
      <c r="AL119" s="428" t="str">
        <f t="shared" si="337"/>
        <v>-</v>
      </c>
      <c r="AM119" s="430" t="str">
        <f>IF(IF(A3管路!AM119="-","-",IF('A4-2管路(初期設定)'!AM119="-",A3管路!AM119,A3管路!AM119-'A4-2管路(初期設定)'!AM119))=0,"-",IF(A3管路!AM119="-","-",IF('A4-2管路(初期設定)'!AM119="-",A3管路!AM119,A3管路!AM119-'A4-2管路(初期設定)'!AM119)))</f>
        <v>-</v>
      </c>
      <c r="AN119" s="427" t="str">
        <f>IF(IF(A3管路!AN119="-","-",IF('A4-2管路(初期設定)'!AN119="-",A3管路!AN119,A3管路!AN119-'A4-2管路(初期設定)'!AN119))=0,"-",IF(A3管路!AN119="-","-",IF('A4-2管路(初期設定)'!AN119="-",A3管路!AN119,A3管路!AN119-'A4-2管路(初期設定)'!AN119)))</f>
        <v>-</v>
      </c>
      <c r="AO119" s="428" t="str">
        <f t="shared" si="338"/>
        <v>-</v>
      </c>
      <c r="AP119" s="430" t="str">
        <f>IF(IF(A3管路!AP119="-","-",IF('A4-2管路(初期設定)'!AP119="-",A3管路!AP119,A3管路!AP119-'A4-2管路(初期設定)'!AP119))=0,"-",IF(A3管路!AP119="-","-",IF('A4-2管路(初期設定)'!AP119="-",A3管路!AP119,A3管路!AP119-'A4-2管路(初期設定)'!AP119)))</f>
        <v>-</v>
      </c>
      <c r="AQ119" s="427" t="str">
        <f>IF(IF(A3管路!AQ119="-","-",IF('A4-2管路(初期設定)'!AQ119="-",A3管路!AQ119,A3管路!AQ119-'A4-2管路(初期設定)'!AQ119))=0,"-",IF(A3管路!AQ119="-","-",IF('A4-2管路(初期設定)'!AQ119="-",A3管路!AQ119,A3管路!AQ119-'A4-2管路(初期設定)'!AQ119)))</f>
        <v>-</v>
      </c>
      <c r="AR119" s="436" t="str">
        <f t="shared" si="339"/>
        <v>-</v>
      </c>
      <c r="AS119" s="430" t="str">
        <f>IF(IF(A3管路!AS119="-","-",IF('A4-2管路(初期設定)'!AS119="-",A3管路!AS119,A3管路!AS119-'A4-2管路(初期設定)'!AS119))=0,"-",IF(A3管路!AS119="-","-",IF('A4-2管路(初期設定)'!AS119="-",A3管路!AS119,A3管路!AS119-'A4-2管路(初期設定)'!AS119)))</f>
        <v>-</v>
      </c>
      <c r="AT119" s="427" t="str">
        <f>IF(IF(A3管路!AT119="-","-",IF('A4-2管路(初期設定)'!AT119="-",A3管路!AT119,A3管路!AT119-'A4-2管路(初期設定)'!AT119))=0,"-",IF(A3管路!AT119="-","-",IF('A4-2管路(初期設定)'!AT119="-",A3管路!AT119,A3管路!AT119-'A4-2管路(初期設定)'!AT119)))</f>
        <v>-</v>
      </c>
      <c r="AU119" s="436" t="str">
        <f t="shared" si="340"/>
        <v>-</v>
      </c>
      <c r="AV119" s="832">
        <f t="shared" si="341"/>
        <v>18552.899999999998</v>
      </c>
      <c r="AW119" s="830"/>
      <c r="AX119" s="853" t="str">
        <f t="shared" si="342"/>
        <v>-</v>
      </c>
      <c r="AY119" s="830"/>
      <c r="AZ119" s="832">
        <f t="shared" si="343"/>
        <v>5234.5</v>
      </c>
      <c r="BA119" s="830"/>
      <c r="BB119" s="830">
        <f t="shared" si="344"/>
        <v>412.4</v>
      </c>
      <c r="BC119" s="830"/>
      <c r="BD119" s="830">
        <f t="shared" si="345"/>
        <v>12906</v>
      </c>
      <c r="BE119" s="830"/>
      <c r="BF119" s="830">
        <f t="shared" si="346"/>
        <v>0</v>
      </c>
      <c r="BG119" s="830"/>
      <c r="BH119" s="830">
        <f t="shared" si="347"/>
        <v>0</v>
      </c>
      <c r="BI119" s="831"/>
      <c r="BJ119" s="832">
        <f t="shared" si="348"/>
        <v>5646.9</v>
      </c>
      <c r="BK119" s="830"/>
      <c r="BL119" s="830">
        <f t="shared" si="349"/>
        <v>12906</v>
      </c>
      <c r="BM119" s="833"/>
      <c r="BN119" s="830">
        <f t="shared" si="350"/>
        <v>18552.899999999998</v>
      </c>
      <c r="BO119" s="833"/>
      <c r="BQ119" s="318" t="str">
        <f>IF('A4-2管路(初期設定)'!AW119="","-",'A4-2管路(初期設定)'!AW119)</f>
        <v>ダクタイル鋳鉄管(NS形継手等)</v>
      </c>
      <c r="BR119" s="317">
        <f>IF(BQ119=BR$4,IF('A4-2管路(初期設定)'!AV119="-","-",IF('A4-2管路(初期設定)'!I119="-",'A4-2管路(初期設定)'!AV119,'A4-2管路(初期設定)'!AV119-'A4-2管路(初期設定)'!I119)),"-")</f>
        <v>3194.2</v>
      </c>
      <c r="BS119" s="317" t="str">
        <f>IF(BQ119=BS$4,IF('A4-2管路(初期設定)'!AV119="-","-",IF('A4-2管路(初期設定)'!L119="-",'A4-2管路(初期設定)'!AV119,'A4-2管路(初期設定)'!AV119-'A4-2管路(初期設定)'!L119)),"-")</f>
        <v>-</v>
      </c>
      <c r="BT119" s="317" t="str">
        <f>IF(BQ119=BT$4,IF('A4-2管路(初期設定)'!AV119="-","-",IF('A4-2管路(初期設定)'!O119="-",'A4-2管路(初期設定)'!AV119,'A4-2管路(初期設定)'!AV119-'A4-2管路(初期設定)'!O119)),"-")</f>
        <v>-</v>
      </c>
      <c r="BU119" s="317" t="str">
        <f>IF($BQ119=BU$4,IF('A4-2管路(初期設定)'!$AV119="-","-",IF('A4-2管路(初期設定)'!R119="-",'A4-2管路(初期設定)'!$AV119,'A4-2管路(初期設定)'!$AV119-'A4-2管路(初期設定)'!R119)),"-")</f>
        <v>-</v>
      </c>
      <c r="BV119" s="317" t="str">
        <f>IF($BQ119=BV$4,IF('A4-2管路(初期設定)'!$AV119="-","-",IF('A4-2管路(初期設定)'!W119="-",'A4-2管路(初期設定)'!$AV119,'A4-2管路(初期設定)'!$AV119-SUM('A4-2管路(初期設定)'!S119,'A4-2管路(初期設定)'!T119))),"-")</f>
        <v>-</v>
      </c>
      <c r="BW119" s="317" t="str">
        <f>IF($BQ119=BV$4,IF('A4-2管路(初期設定)'!$AV119="-","-",IF('A4-2管路(初期設定)'!W119="-",'A4-2管路(初期設定)'!$AV119,'A4-2管路(初期設定)'!$AV119-SUM('A4-2管路(初期設定)'!U119,'A4-2管路(初期設定)'!V119))),"-")</f>
        <v>-</v>
      </c>
      <c r="BX119" s="317" t="str">
        <f>IF($BQ119=BX$4,IF('A4-2管路(初期設定)'!$AV119="-","-",IF('A4-2管路(初期設定)'!AF119="-",'A4-2管路(初期設定)'!$AV119,'A4-2管路(初期設定)'!$AV119-'A4-2管路(初期設定)'!AF119)),"-")</f>
        <v>-</v>
      </c>
    </row>
    <row r="120" spans="2:76" ht="13.5" customHeight="1">
      <c r="B120" s="932"/>
      <c r="C120" s="911"/>
      <c r="D120" s="912"/>
      <c r="E120" s="913"/>
      <c r="F120" s="80">
        <v>150</v>
      </c>
      <c r="G120" s="430">
        <f>IF(AND('A4-1管路(初期設定)'!$F$18="○",'A4-4,5管路(初期設定)'!$BR120="-"),"-",IF(A3管路!G120="-",BR120,IF(BR120="-",A3管路!G120,A3管路!G120+BR120)))</f>
        <v>6440.4</v>
      </c>
      <c r="H120" s="427" t="str">
        <f>IF(IF(A3管路!H120="-","-",IF('A4-2管路(初期設定)'!H120="-",A3管路!H120,A3管路!H120-'A4-2管路(初期設定)'!H120))=0,"-",IF(A3管路!H120="-","-",IF('A4-2管路(初期設定)'!H120="-",A3管路!H120,A3管路!H120-'A4-2管路(初期設定)'!H120)))</f>
        <v>-</v>
      </c>
      <c r="I120" s="428">
        <f t="shared" si="328"/>
        <v>6440.4</v>
      </c>
      <c r="J120" s="430">
        <f>IF(AND('A4-1管路(初期設定)'!$H$18="○",'A4-4,5管路(初期設定)'!$BS120="-"),"-",IF(A3管路!J120="-",BS120,IF(BS120="-",A3管路!J120,A3管路!J120+BS120)))</f>
        <v>52.1</v>
      </c>
      <c r="K120" s="427" t="str">
        <f>IF(IF(A3管路!K120="-","-",IF('A4-2管路(初期設定)'!K120="-",A3管路!K120,A3管路!K120-'A4-2管路(初期設定)'!K120))=0,"-",IF(A3管路!K120="-","-",IF('A4-2管路(初期設定)'!K120="-",A3管路!K120,A3管路!K120-'A4-2管路(初期設定)'!K120)))</f>
        <v>-</v>
      </c>
      <c r="L120" s="428">
        <f t="shared" si="329"/>
        <v>52.1</v>
      </c>
      <c r="M120" s="430" t="str">
        <f>IF(AND('A4-1管路(初期設定)'!$J$18="○",'A4-4,5管路(初期設定)'!$BT120="-"),"-",IF(A3管路!M120="-",BT120,IF(BT120="-",A3管路!M120,A3管路!M120+BT120)))</f>
        <v>-</v>
      </c>
      <c r="N120" s="427" t="str">
        <f>IF(IF(A3管路!N120="-","-",IF('A4-2管路(初期設定)'!N120="-",A3管路!N120,A3管路!N120-'A4-2管路(初期設定)'!N120))=0,"-",IF(A3管路!N120="-","-",IF('A4-2管路(初期設定)'!N120="-",A3管路!N120,A3管路!N120-'A4-2管路(初期設定)'!N120)))</f>
        <v>-</v>
      </c>
      <c r="O120" s="428" t="str">
        <f t="shared" si="330"/>
        <v>-</v>
      </c>
      <c r="P120" s="430" t="str">
        <f>IF(AND('A4-1管路(初期設定)'!$L$18="○",'A4-4,5管路(初期設定)'!$BU120="-"),"-",IF(A3管路!P120="-",BU120,IF(BU120="-",A3管路!P120,A3管路!P120+BU120)))</f>
        <v>-</v>
      </c>
      <c r="Q120" s="427" t="str">
        <f>IF(IF(A3管路!Q120="-","-",IF('A4-2管路(初期設定)'!Q120="-",A3管路!Q120,A3管路!Q120-'A4-2管路(初期設定)'!Q120))=0,"-",IF(A3管路!Q120="-","-",IF('A4-2管路(初期設定)'!Q120="-",A3管路!Q120,A3管路!Q120-'A4-2管路(初期設定)'!Q120)))</f>
        <v>-</v>
      </c>
      <c r="R120" s="428" t="str">
        <f t="shared" si="331"/>
        <v>-</v>
      </c>
      <c r="S120" s="430">
        <f>IF(AND('A4-1管路(初期設定)'!$N$18="○",'A4-4,5管路(初期設定)'!$BV120="-"),"-",IF(A3管路!S120="-",BV120,IF(BV120="-",A3管路!S120,A3管路!S120+BV120+BW120)))</f>
        <v>801.2</v>
      </c>
      <c r="T120" s="429" t="str">
        <f>IF(IF(A3管路!T120="-","-",IF('A4-2管路(初期設定)'!T120="-",A3管路!T120,A3管路!T120-'A4-2管路(初期設定)'!T120))=0,"-",IF(A3管路!T120="-","-",IF('A4-2管路(初期設定)'!T120="-",A3管路!T120,A3管路!T120-'A4-2管路(初期設定)'!T120)))</f>
        <v>-</v>
      </c>
      <c r="U120" s="429">
        <f>IF(AND('A4-1管路(初期設定)'!$P$18="○",'A4-4,5管路(初期設定)'!$BW120="-"),"-",IF(A3管路!U120="-",BW120,IF(BW120="-",A3管路!U120,A3管路!U120)))</f>
        <v>3336.3</v>
      </c>
      <c r="V120" s="427" t="str">
        <f>IF(IF(A3管路!V120="-","-",IF('A4-2管路(初期設定)'!V120="-",A3管路!V120,A3管路!V120-'A4-2管路(初期設定)'!V120))=0,"-",IF(A3管路!V120="-","-",IF('A4-2管路(初期設定)'!V120="-",A3管路!V120,A3管路!V120-'A4-2管路(初期設定)'!V120)))</f>
        <v>-</v>
      </c>
      <c r="W120" s="428">
        <f t="shared" si="332"/>
        <v>4137.5</v>
      </c>
      <c r="X120" s="430">
        <f>IF(IF(A3管路!X120="-","-",IF('A4-2管路(初期設定)'!X120="-",A3管路!X120,A3管路!X120-'A4-2管路(初期設定)'!X120))=0,"-",IF(A3管路!X120="-","-",IF('A4-2管路(初期設定)'!X120="-",A3管路!X120,A3管路!X120-'A4-2管路(初期設定)'!X120)))</f>
        <v>15290</v>
      </c>
      <c r="Y120" s="427" t="str">
        <f>IF(IF(A3管路!Y120="-","-",IF('A4-2管路(初期設定)'!Y120="-",A3管路!Y120,A3管路!Y120-'A4-2管路(初期設定)'!Y120))=0,"-",IF(A3管路!Y120="-","-",IF('A4-2管路(初期設定)'!Y120="-",A3管路!Y120,A3管路!Y120-'A4-2管路(初期設定)'!Y120)))</f>
        <v>-</v>
      </c>
      <c r="Z120" s="428">
        <f t="shared" si="333"/>
        <v>15290</v>
      </c>
      <c r="AA120" s="430" t="str">
        <f>IF(IF(A3管路!AA120="-","-",IF('A4-2管路(初期設定)'!AA120="-",A3管路!AA120,A3管路!AA120-'A4-2管路(初期設定)'!AA120))=0,"-",IF(A3管路!AA120="-","-",IF('A4-2管路(初期設定)'!AA120="-",A3管路!AA120,A3管路!AA120-'A4-2管路(初期設定)'!AA120)))</f>
        <v>-</v>
      </c>
      <c r="AB120" s="427" t="str">
        <f>IF(IF(A3管路!AB120="-","-",IF('A4-2管路(初期設定)'!AB120="-",A3管路!AB120,A3管路!AB120-'A4-2管路(初期設定)'!AB120))=0,"-",IF(A3管路!AB120="-","-",IF('A4-2管路(初期設定)'!AB120="-",A3管路!AB120,A3管路!AB120-'A4-2管路(初期設定)'!AB120)))</f>
        <v>-</v>
      </c>
      <c r="AC120" s="428" t="str">
        <f t="shared" si="334"/>
        <v>-</v>
      </c>
      <c r="AD120" s="430">
        <f>IF(AND('A4-1管路(初期設定)'!$V$18="○",'A4-4,5管路(初期設定)'!$BX120="-"),"-",IF(A3管路!AD120="-",BX120,IF(BX120="-",A3管路!AD120,A3管路!AD120+BX120)))</f>
        <v>1</v>
      </c>
      <c r="AE120" s="427" t="str">
        <f>IF(IF(A3管路!AE120="-","-",IF('A4-2管路(初期設定)'!AE120="-",A3管路!AE120,A3管路!AE120-'A4-2管路(初期設定)'!AE120))=0,"-",IF(A3管路!AE120="-","-",IF('A4-2管路(初期設定)'!AE120="-",A3管路!AE120,A3管路!AE120-'A4-2管路(初期設定)'!AE120)))</f>
        <v>-</v>
      </c>
      <c r="AF120" s="428">
        <f t="shared" si="335"/>
        <v>1</v>
      </c>
      <c r="AG120" s="430">
        <f>IF(IF(A3管路!AG120="-","-",IF('A4-2管路(初期設定)'!AG120="-",A3管路!AG120,A3管路!AG120-'A4-2管路(初期設定)'!AG120))=0,"-",IF(A3管路!AG120="-","-",IF('A4-2管路(初期設定)'!AG120="-",A3管路!AG120,A3管路!AG120-'A4-2管路(初期設定)'!AG120)))</f>
        <v>326.89999999999998</v>
      </c>
      <c r="AH120" s="427" t="str">
        <f>IF(IF(A3管路!AH120="-","-",IF('A4-2管路(初期設定)'!AH120="-",A3管路!AH120,A3管路!AH120-'A4-2管路(初期設定)'!AH120))=0,"-",IF(A3管路!AH120="-","-",IF('A4-2管路(初期設定)'!AH120="-",A3管路!AH120,A3管路!AH120-'A4-2管路(初期設定)'!AH120)))</f>
        <v>-</v>
      </c>
      <c r="AI120" s="428">
        <f t="shared" si="336"/>
        <v>326.89999999999998</v>
      </c>
      <c r="AJ120" s="430" t="str">
        <f>IF(IF(A3管路!AJ120="-","-",IF('A4-2管路(初期設定)'!AJ120="-",A3管路!AJ120,A3管路!AJ120-'A4-2管路(初期設定)'!AJ120))=0,"-",IF(A3管路!AJ120="-","-",IF('A4-2管路(初期設定)'!AJ120="-",A3管路!AJ120,A3管路!AJ120-'A4-2管路(初期設定)'!AJ120)))</f>
        <v>-</v>
      </c>
      <c r="AK120" s="427" t="str">
        <f>IF(IF(A3管路!AK120="-","-",IF('A4-2管路(初期設定)'!AK120="-",A3管路!AK120,A3管路!AK120-'A4-2管路(初期設定)'!AK120))=0,"-",IF(A3管路!AK120="-","-",IF('A4-2管路(初期設定)'!AK120="-",A3管路!AK120,A3管路!AK120-'A4-2管路(初期設定)'!AK120)))</f>
        <v>-</v>
      </c>
      <c r="AL120" s="428" t="str">
        <f t="shared" si="337"/>
        <v>-</v>
      </c>
      <c r="AM120" s="430" t="str">
        <f>IF(IF(A3管路!AM120="-","-",IF('A4-2管路(初期設定)'!AM120="-",A3管路!AM120,A3管路!AM120-'A4-2管路(初期設定)'!AM120))=0,"-",IF(A3管路!AM120="-","-",IF('A4-2管路(初期設定)'!AM120="-",A3管路!AM120,A3管路!AM120-'A4-2管路(初期設定)'!AM120)))</f>
        <v>-</v>
      </c>
      <c r="AN120" s="427" t="str">
        <f>IF(IF(A3管路!AN120="-","-",IF('A4-2管路(初期設定)'!AN120="-",A3管路!AN120,A3管路!AN120-'A4-2管路(初期設定)'!AN120))=0,"-",IF(A3管路!AN120="-","-",IF('A4-2管路(初期設定)'!AN120="-",A3管路!AN120,A3管路!AN120-'A4-2管路(初期設定)'!AN120)))</f>
        <v>-</v>
      </c>
      <c r="AO120" s="428" t="str">
        <f t="shared" si="338"/>
        <v>-</v>
      </c>
      <c r="AP120" s="430" t="str">
        <f>IF(IF(A3管路!AP120="-","-",IF('A4-2管路(初期設定)'!AP120="-",A3管路!AP120,A3管路!AP120-'A4-2管路(初期設定)'!AP120))=0,"-",IF(A3管路!AP120="-","-",IF('A4-2管路(初期設定)'!AP120="-",A3管路!AP120,A3管路!AP120-'A4-2管路(初期設定)'!AP120)))</f>
        <v>-</v>
      </c>
      <c r="AQ120" s="427" t="str">
        <f>IF(IF(A3管路!AQ120="-","-",IF('A4-2管路(初期設定)'!AQ120="-",A3管路!AQ120,A3管路!AQ120-'A4-2管路(初期設定)'!AQ120))=0,"-",IF(A3管路!AQ120="-","-",IF('A4-2管路(初期設定)'!AQ120="-",A3管路!AQ120,A3管路!AQ120-'A4-2管路(初期設定)'!AQ120)))</f>
        <v>-</v>
      </c>
      <c r="AR120" s="436" t="str">
        <f t="shared" si="339"/>
        <v>-</v>
      </c>
      <c r="AS120" s="430" t="str">
        <f>IF(IF(A3管路!AS120="-","-",IF('A4-2管路(初期設定)'!AS120="-",A3管路!AS120,A3管路!AS120-'A4-2管路(初期設定)'!AS120))=0,"-",IF(A3管路!AS120="-","-",IF('A4-2管路(初期設定)'!AS120="-",A3管路!AS120,A3管路!AS120-'A4-2管路(初期設定)'!AS120)))</f>
        <v>-</v>
      </c>
      <c r="AT120" s="427" t="str">
        <f>IF(IF(A3管路!AT120="-","-",IF('A4-2管路(初期設定)'!AT120="-",A3管路!AT120,A3管路!AT120-'A4-2管路(初期設定)'!AT120))=0,"-",IF(A3管路!AT120="-","-",IF('A4-2管路(初期設定)'!AT120="-",A3管路!AT120,A3管路!AT120-'A4-2管路(初期設定)'!AT120)))</f>
        <v>-</v>
      </c>
      <c r="AU120" s="436" t="str">
        <f t="shared" si="340"/>
        <v>-</v>
      </c>
      <c r="AV120" s="832">
        <f t="shared" si="341"/>
        <v>26247.9</v>
      </c>
      <c r="AW120" s="830"/>
      <c r="AX120" s="853" t="str">
        <f t="shared" si="342"/>
        <v>-</v>
      </c>
      <c r="AY120" s="830"/>
      <c r="AZ120" s="832">
        <f t="shared" si="343"/>
        <v>6492.5</v>
      </c>
      <c r="BA120" s="830"/>
      <c r="BB120" s="830">
        <f t="shared" si="344"/>
        <v>801.2</v>
      </c>
      <c r="BC120" s="830"/>
      <c r="BD120" s="830">
        <f t="shared" si="345"/>
        <v>18627.3</v>
      </c>
      <c r="BE120" s="830"/>
      <c r="BF120" s="830">
        <f t="shared" si="346"/>
        <v>326.89999999999998</v>
      </c>
      <c r="BG120" s="830"/>
      <c r="BH120" s="830">
        <f t="shared" si="347"/>
        <v>0</v>
      </c>
      <c r="BI120" s="831"/>
      <c r="BJ120" s="832">
        <f t="shared" si="348"/>
        <v>7293.7</v>
      </c>
      <c r="BK120" s="830"/>
      <c r="BL120" s="830">
        <f t="shared" si="349"/>
        <v>18954.2</v>
      </c>
      <c r="BM120" s="833"/>
      <c r="BN120" s="830">
        <f t="shared" si="350"/>
        <v>26247.9</v>
      </c>
      <c r="BO120" s="833"/>
      <c r="BQ120" s="318" t="str">
        <f>IF('A4-2管路(初期設定)'!AW120="","-",'A4-2管路(初期設定)'!AW120)</f>
        <v>ダクタイル鋳鉄管(NS形継手等)</v>
      </c>
      <c r="BR120" s="317">
        <f>IF(BQ120=BR$4,IF('A4-2管路(初期設定)'!AV120="-","-",IF('A4-2管路(初期設定)'!I120="-",'A4-2管路(初期設定)'!AV120,'A4-2管路(初期設定)'!AV120-'A4-2管路(初期設定)'!I120)),"-")</f>
        <v>3246.3999999999996</v>
      </c>
      <c r="BS120" s="317" t="str">
        <f>IF(BQ120=BS$4,IF('A4-2管路(初期設定)'!AV120="-","-",IF('A4-2管路(初期設定)'!L120="-",'A4-2管路(初期設定)'!AV120,'A4-2管路(初期設定)'!AV120-'A4-2管路(初期設定)'!L120)),"-")</f>
        <v>-</v>
      </c>
      <c r="BT120" s="317" t="str">
        <f>IF(BQ120=BT$4,IF('A4-2管路(初期設定)'!AV120="-","-",IF('A4-2管路(初期設定)'!O120="-",'A4-2管路(初期設定)'!AV120,'A4-2管路(初期設定)'!AV120-'A4-2管路(初期設定)'!O120)),"-")</f>
        <v>-</v>
      </c>
      <c r="BU120" s="317" t="str">
        <f>IF($BQ120=BU$4,IF('A4-2管路(初期設定)'!$AV120="-","-",IF('A4-2管路(初期設定)'!R120="-",'A4-2管路(初期設定)'!$AV120,'A4-2管路(初期設定)'!$AV120-'A4-2管路(初期設定)'!R120)),"-")</f>
        <v>-</v>
      </c>
      <c r="BV120" s="317" t="str">
        <f>IF($BQ120=BV$4,IF('A4-2管路(初期設定)'!$AV120="-","-",IF('A4-2管路(初期設定)'!W120="-",'A4-2管路(初期設定)'!$AV120,'A4-2管路(初期設定)'!$AV120-SUM('A4-2管路(初期設定)'!S120,'A4-2管路(初期設定)'!T120))),"-")</f>
        <v>-</v>
      </c>
      <c r="BW120" s="317" t="str">
        <f>IF($BQ120=BV$4,IF('A4-2管路(初期設定)'!$AV120="-","-",IF('A4-2管路(初期設定)'!W120="-",'A4-2管路(初期設定)'!$AV120,'A4-2管路(初期設定)'!$AV120-SUM('A4-2管路(初期設定)'!U120,'A4-2管路(初期設定)'!V120))),"-")</f>
        <v>-</v>
      </c>
      <c r="BX120" s="317" t="str">
        <f>IF($BQ120=BX$4,IF('A4-2管路(初期設定)'!$AV120="-","-",IF('A4-2管路(初期設定)'!AF120="-",'A4-2管路(初期設定)'!$AV120,'A4-2管路(初期設定)'!$AV120-'A4-2管路(初期設定)'!AF120)),"-")</f>
        <v>-</v>
      </c>
    </row>
    <row r="121" spans="2:76" ht="13.5" customHeight="1">
      <c r="B121" s="932"/>
      <c r="C121" s="911"/>
      <c r="D121" s="912"/>
      <c r="E121" s="913"/>
      <c r="F121" s="80">
        <v>100</v>
      </c>
      <c r="G121" s="430">
        <f>IF(AND('A4-1管路(初期設定)'!$F$18="○",'A4-4,5管路(初期設定)'!$BR121="-"),"-",IF(A3管路!G121="-",BR121,IF(BR121="-",A3管路!G121,A3管路!G121+BR121)))</f>
        <v>1188.2</v>
      </c>
      <c r="H121" s="427" t="str">
        <f>IF(IF(A3管路!H121="-","-",IF('A4-2管路(初期設定)'!H121="-",A3管路!H121,A3管路!H121-'A4-2管路(初期設定)'!H121))=0,"-",IF(A3管路!H121="-","-",IF('A4-2管路(初期設定)'!H121="-",A3管路!H121,A3管路!H121-'A4-2管路(初期設定)'!H121)))</f>
        <v>-</v>
      </c>
      <c r="I121" s="428">
        <f t="shared" si="328"/>
        <v>1188.2</v>
      </c>
      <c r="J121" s="430">
        <f>IF(AND('A4-1管路(初期設定)'!$H$18="○",'A4-4,5管路(初期設定)'!$BS121="-"),"-",IF(A3管路!J121="-",BS121,IF(BS121="-",A3管路!J121,A3管路!J121+BS121)))</f>
        <v>3</v>
      </c>
      <c r="K121" s="427" t="str">
        <f>IF(IF(A3管路!K121="-","-",IF('A4-2管路(初期設定)'!K121="-",A3管路!K121,A3管路!K121-'A4-2管路(初期設定)'!K121))=0,"-",IF(A3管路!K121="-","-",IF('A4-2管路(初期設定)'!K121="-",A3管路!K121,A3管路!K121-'A4-2管路(初期設定)'!K121)))</f>
        <v>-</v>
      </c>
      <c r="L121" s="428">
        <f t="shared" si="329"/>
        <v>3</v>
      </c>
      <c r="M121" s="430" t="str">
        <f>IF(AND('A4-1管路(初期設定)'!$J$18="○",'A4-4,5管路(初期設定)'!$BT121="-"),"-",IF(A3管路!M121="-",BT121,IF(BT121="-",A3管路!M121,A3管路!M121+BT121)))</f>
        <v>-</v>
      </c>
      <c r="N121" s="427" t="str">
        <f>IF(IF(A3管路!N121="-","-",IF('A4-2管路(初期設定)'!N121="-",A3管路!N121,A3管路!N121-'A4-2管路(初期設定)'!N121))=0,"-",IF(A3管路!N121="-","-",IF('A4-2管路(初期設定)'!N121="-",A3管路!N121,A3管路!N121-'A4-2管路(初期設定)'!N121)))</f>
        <v>-</v>
      </c>
      <c r="O121" s="428" t="str">
        <f t="shared" si="330"/>
        <v>-</v>
      </c>
      <c r="P121" s="430" t="str">
        <f>IF(AND('A4-1管路(初期設定)'!$L$18="○",'A4-4,5管路(初期設定)'!$BU121="-"),"-",IF(A3管路!P121="-",BU121,IF(BU121="-",A3管路!P121,A3管路!P121+BU121)))</f>
        <v>-</v>
      </c>
      <c r="Q121" s="427" t="str">
        <f>IF(IF(A3管路!Q121="-","-",IF('A4-2管路(初期設定)'!Q121="-",A3管路!Q121,A3管路!Q121-'A4-2管路(初期設定)'!Q121))=0,"-",IF(A3管路!Q121="-","-",IF('A4-2管路(初期設定)'!Q121="-",A3管路!Q121,A3管路!Q121-'A4-2管路(初期設定)'!Q121)))</f>
        <v>-</v>
      </c>
      <c r="R121" s="428" t="str">
        <f t="shared" si="331"/>
        <v>-</v>
      </c>
      <c r="S121" s="430">
        <f>IF(AND('A4-1管路(初期設定)'!$N$18="○",'A4-4,5管路(初期設定)'!$BV121="-"),"-",IF(A3管路!S121="-",BV121,IF(BV121="-",A3管路!S121,A3管路!S121+BV121+BW121)))</f>
        <v>116.1</v>
      </c>
      <c r="T121" s="429" t="str">
        <f>IF(IF(A3管路!T121="-","-",IF('A4-2管路(初期設定)'!T121="-",A3管路!T121,A3管路!T121-'A4-2管路(初期設定)'!T121))=0,"-",IF(A3管路!T121="-","-",IF('A4-2管路(初期設定)'!T121="-",A3管路!T121,A3管路!T121-'A4-2管路(初期設定)'!T121)))</f>
        <v>-</v>
      </c>
      <c r="U121" s="429">
        <f>IF(AND('A4-1管路(初期設定)'!$P$18="○",'A4-4,5管路(初期設定)'!$BW121="-"),"-",IF(A3管路!U121="-",BW121,IF(BW121="-",A3管路!U121,A3管路!U121)))</f>
        <v>482.9</v>
      </c>
      <c r="V121" s="427" t="str">
        <f>IF(IF(A3管路!V121="-","-",IF('A4-2管路(初期設定)'!V121="-",A3管路!V121,A3管路!V121-'A4-2管路(初期設定)'!V121))=0,"-",IF(A3管路!V121="-","-",IF('A4-2管路(初期設定)'!V121="-",A3管路!V121,A3管路!V121-'A4-2管路(初期設定)'!V121)))</f>
        <v>-</v>
      </c>
      <c r="W121" s="428">
        <f t="shared" si="332"/>
        <v>599</v>
      </c>
      <c r="X121" s="430">
        <f>IF(IF(A3管路!X121="-","-",IF('A4-2管路(初期設定)'!X121="-",A3管路!X121,A3管路!X121-'A4-2管路(初期設定)'!X121))=0,"-",IF(A3管路!X121="-","-",IF('A4-2管路(初期設定)'!X121="-",A3管路!X121,A3管路!X121-'A4-2管路(初期設定)'!X121)))</f>
        <v>3555</v>
      </c>
      <c r="Y121" s="427" t="str">
        <f>IF(IF(A3管路!Y121="-","-",IF('A4-2管路(初期設定)'!Y121="-",A3管路!Y121,A3管路!Y121-'A4-2管路(初期設定)'!Y121))=0,"-",IF(A3管路!Y121="-","-",IF('A4-2管路(初期設定)'!Y121="-",A3管路!Y121,A3管路!Y121-'A4-2管路(初期設定)'!Y121)))</f>
        <v>-</v>
      </c>
      <c r="Z121" s="428">
        <f t="shared" si="333"/>
        <v>3555</v>
      </c>
      <c r="AA121" s="430" t="str">
        <f>IF(IF(A3管路!AA121="-","-",IF('A4-2管路(初期設定)'!AA121="-",A3管路!AA121,A3管路!AA121-'A4-2管路(初期設定)'!AA121))=0,"-",IF(A3管路!AA121="-","-",IF('A4-2管路(初期設定)'!AA121="-",A3管路!AA121,A3管路!AA121-'A4-2管路(初期設定)'!AA121)))</f>
        <v>-</v>
      </c>
      <c r="AB121" s="427" t="str">
        <f>IF(IF(A3管路!AB121="-","-",IF('A4-2管路(初期設定)'!AB121="-",A3管路!AB121,A3管路!AB121-'A4-2管路(初期設定)'!AB121))=0,"-",IF(A3管路!AB121="-","-",IF('A4-2管路(初期設定)'!AB121="-",A3管路!AB121,A3管路!AB121-'A4-2管路(初期設定)'!AB121)))</f>
        <v>-</v>
      </c>
      <c r="AC121" s="428" t="str">
        <f t="shared" si="334"/>
        <v>-</v>
      </c>
      <c r="AD121" s="430">
        <f>IF(AND('A4-1管路(初期設定)'!$V$18="○",'A4-4,5管路(初期設定)'!$BX121="-"),"-",IF(A3管路!AD121="-",BX121,IF(BX121="-",A3管路!AD121,A3管路!AD121+BX121)))</f>
        <v>769.1</v>
      </c>
      <c r="AE121" s="427" t="str">
        <f>IF(IF(A3管路!AE121="-","-",IF('A4-2管路(初期設定)'!AE121="-",A3管路!AE121,A3管路!AE121-'A4-2管路(初期設定)'!AE121))=0,"-",IF(A3管路!AE121="-","-",IF('A4-2管路(初期設定)'!AE121="-",A3管路!AE121,A3管路!AE121-'A4-2管路(初期設定)'!AE121)))</f>
        <v>-</v>
      </c>
      <c r="AF121" s="428">
        <f t="shared" si="335"/>
        <v>769.1</v>
      </c>
      <c r="AG121" s="430">
        <f>IF(IF(A3管路!AG121="-","-",IF('A4-2管路(初期設定)'!AG121="-",A3管路!AG121,A3管路!AG121-'A4-2管路(初期設定)'!AG121))=0,"-",IF(A3管路!AG121="-","-",IF('A4-2管路(初期設定)'!AG121="-",A3管路!AG121,A3管路!AG121-'A4-2管路(初期設定)'!AG121)))</f>
        <v>105.4</v>
      </c>
      <c r="AH121" s="427" t="str">
        <f>IF(IF(A3管路!AH121="-","-",IF('A4-2管路(初期設定)'!AH121="-",A3管路!AH121,A3管路!AH121-'A4-2管路(初期設定)'!AH121))=0,"-",IF(A3管路!AH121="-","-",IF('A4-2管路(初期設定)'!AH121="-",A3管路!AH121,A3管路!AH121-'A4-2管路(初期設定)'!AH121)))</f>
        <v>-</v>
      </c>
      <c r="AI121" s="428">
        <f t="shared" si="336"/>
        <v>105.4</v>
      </c>
      <c r="AJ121" s="430" t="str">
        <f>IF(IF(A3管路!AJ121="-","-",IF('A4-2管路(初期設定)'!AJ121="-",A3管路!AJ121,A3管路!AJ121-'A4-2管路(初期設定)'!AJ121))=0,"-",IF(A3管路!AJ121="-","-",IF('A4-2管路(初期設定)'!AJ121="-",A3管路!AJ121,A3管路!AJ121-'A4-2管路(初期設定)'!AJ121)))</f>
        <v>-</v>
      </c>
      <c r="AK121" s="427" t="str">
        <f>IF(IF(A3管路!AK121="-","-",IF('A4-2管路(初期設定)'!AK121="-",A3管路!AK121,A3管路!AK121-'A4-2管路(初期設定)'!AK121))=0,"-",IF(A3管路!AK121="-","-",IF('A4-2管路(初期設定)'!AK121="-",A3管路!AK121,A3管路!AK121-'A4-2管路(初期設定)'!AK121)))</f>
        <v>-</v>
      </c>
      <c r="AL121" s="428" t="str">
        <f t="shared" si="337"/>
        <v>-</v>
      </c>
      <c r="AM121" s="430" t="str">
        <f>IF(IF(A3管路!AM121="-","-",IF('A4-2管路(初期設定)'!AM121="-",A3管路!AM121,A3管路!AM121-'A4-2管路(初期設定)'!AM121))=0,"-",IF(A3管路!AM121="-","-",IF('A4-2管路(初期設定)'!AM121="-",A3管路!AM121,A3管路!AM121-'A4-2管路(初期設定)'!AM121)))</f>
        <v>-</v>
      </c>
      <c r="AN121" s="427" t="str">
        <f>IF(IF(A3管路!AN121="-","-",IF('A4-2管路(初期設定)'!AN121="-",A3管路!AN121,A3管路!AN121-'A4-2管路(初期設定)'!AN121))=0,"-",IF(A3管路!AN121="-","-",IF('A4-2管路(初期設定)'!AN121="-",A3管路!AN121,A3管路!AN121-'A4-2管路(初期設定)'!AN121)))</f>
        <v>-</v>
      </c>
      <c r="AO121" s="428" t="str">
        <f t="shared" si="338"/>
        <v>-</v>
      </c>
      <c r="AP121" s="430" t="str">
        <f>IF(IF(A3管路!AP121="-","-",IF('A4-2管路(初期設定)'!AP121="-",A3管路!AP121,A3管路!AP121-'A4-2管路(初期設定)'!AP121))=0,"-",IF(A3管路!AP121="-","-",IF('A4-2管路(初期設定)'!AP121="-",A3管路!AP121,A3管路!AP121-'A4-2管路(初期設定)'!AP121)))</f>
        <v>-</v>
      </c>
      <c r="AQ121" s="427" t="str">
        <f>IF(IF(A3管路!AQ121="-","-",IF('A4-2管路(初期設定)'!AQ121="-",A3管路!AQ121,A3管路!AQ121-'A4-2管路(初期設定)'!AQ121))=0,"-",IF(A3管路!AQ121="-","-",IF('A4-2管路(初期設定)'!AQ121="-",A3管路!AQ121,A3管路!AQ121-'A4-2管路(初期設定)'!AQ121)))</f>
        <v>-</v>
      </c>
      <c r="AR121" s="436" t="str">
        <f t="shared" si="339"/>
        <v>-</v>
      </c>
      <c r="AS121" s="430" t="str">
        <f>IF(IF(A3管路!AS121="-","-",IF('A4-2管路(初期設定)'!AS121="-",A3管路!AS121,A3管路!AS121-'A4-2管路(初期設定)'!AS121))=0,"-",IF(A3管路!AS121="-","-",IF('A4-2管路(初期設定)'!AS121="-",A3管路!AS121,A3管路!AS121-'A4-2管路(初期設定)'!AS121)))</f>
        <v>-</v>
      </c>
      <c r="AT121" s="427" t="str">
        <f>IF(IF(A3管路!AT121="-","-",IF('A4-2管路(初期設定)'!AT121="-",A3管路!AT121,A3管路!AT121-'A4-2管路(初期設定)'!AT121))=0,"-",IF(A3管路!AT121="-","-",IF('A4-2管路(初期設定)'!AT121="-",A3管路!AT121,A3管路!AT121-'A4-2管路(初期設定)'!AT121)))</f>
        <v>-</v>
      </c>
      <c r="AU121" s="436" t="str">
        <f t="shared" si="340"/>
        <v>-</v>
      </c>
      <c r="AV121" s="832">
        <f t="shared" si="341"/>
        <v>6219.7</v>
      </c>
      <c r="AW121" s="830"/>
      <c r="AX121" s="853" t="str">
        <f t="shared" si="342"/>
        <v>-</v>
      </c>
      <c r="AY121" s="830"/>
      <c r="AZ121" s="832">
        <f t="shared" si="343"/>
        <v>1191.2</v>
      </c>
      <c r="BA121" s="830"/>
      <c r="BB121" s="830">
        <f t="shared" si="344"/>
        <v>116.1</v>
      </c>
      <c r="BC121" s="830"/>
      <c r="BD121" s="830">
        <f t="shared" si="345"/>
        <v>4807</v>
      </c>
      <c r="BE121" s="830"/>
      <c r="BF121" s="830">
        <f t="shared" si="346"/>
        <v>105.4</v>
      </c>
      <c r="BG121" s="830"/>
      <c r="BH121" s="830">
        <f t="shared" si="347"/>
        <v>0</v>
      </c>
      <c r="BI121" s="831"/>
      <c r="BJ121" s="832">
        <f t="shared" si="348"/>
        <v>1307.3</v>
      </c>
      <c r="BK121" s="830"/>
      <c r="BL121" s="830">
        <f t="shared" si="349"/>
        <v>4912.3999999999996</v>
      </c>
      <c r="BM121" s="833"/>
      <c r="BN121" s="830">
        <f t="shared" si="350"/>
        <v>6219.7</v>
      </c>
      <c r="BO121" s="833"/>
      <c r="BQ121" s="318" t="str">
        <f>IF('A4-2管路(初期設定)'!AW121="","-",'A4-2管路(初期設定)'!AW121)</f>
        <v>ダクタイル鋳鉄管(NS形継手等)</v>
      </c>
      <c r="BR121" s="317">
        <f>IF(BQ121=BR$4,IF('A4-2管路(初期設定)'!AV121="-","-",IF('A4-2管路(初期設定)'!I121="-",'A4-2管路(初期設定)'!AV121,'A4-2管路(初期設定)'!AV121-'A4-2管路(初期設定)'!I121)),"-")</f>
        <v>1140.2</v>
      </c>
      <c r="BS121" s="317" t="str">
        <f>IF(BQ121=BS$4,IF('A4-2管路(初期設定)'!AV121="-","-",IF('A4-2管路(初期設定)'!L121="-",'A4-2管路(初期設定)'!AV121,'A4-2管路(初期設定)'!AV121-'A4-2管路(初期設定)'!L121)),"-")</f>
        <v>-</v>
      </c>
      <c r="BT121" s="317" t="str">
        <f>IF(BQ121=BT$4,IF('A4-2管路(初期設定)'!AV121="-","-",IF('A4-2管路(初期設定)'!O121="-",'A4-2管路(初期設定)'!AV121,'A4-2管路(初期設定)'!AV121-'A4-2管路(初期設定)'!O121)),"-")</f>
        <v>-</v>
      </c>
      <c r="BU121" s="317" t="str">
        <f>IF($BQ121=BU$4,IF('A4-2管路(初期設定)'!$AV121="-","-",IF('A4-2管路(初期設定)'!R121="-",'A4-2管路(初期設定)'!$AV121,'A4-2管路(初期設定)'!$AV121-'A4-2管路(初期設定)'!R121)),"-")</f>
        <v>-</v>
      </c>
      <c r="BV121" s="317" t="str">
        <f>IF($BQ121=BV$4,IF('A4-2管路(初期設定)'!$AV121="-","-",IF('A4-2管路(初期設定)'!W121="-",'A4-2管路(初期設定)'!$AV121,'A4-2管路(初期設定)'!$AV121-SUM('A4-2管路(初期設定)'!S121,'A4-2管路(初期設定)'!T121))),"-")</f>
        <v>-</v>
      </c>
      <c r="BW121" s="317" t="str">
        <f>IF($BQ121=BV$4,IF('A4-2管路(初期設定)'!$AV121="-","-",IF('A4-2管路(初期設定)'!W121="-",'A4-2管路(初期設定)'!$AV121,'A4-2管路(初期設定)'!$AV121-SUM('A4-2管路(初期設定)'!U121,'A4-2管路(初期設定)'!V121))),"-")</f>
        <v>-</v>
      </c>
      <c r="BX121" s="317" t="str">
        <f>IF($BQ121=BX$4,IF('A4-2管路(初期設定)'!$AV121="-","-",IF('A4-2管路(初期設定)'!AF121="-",'A4-2管路(初期設定)'!$AV121,'A4-2管路(初期設定)'!$AV121-'A4-2管路(初期設定)'!AF121)),"-")</f>
        <v>-</v>
      </c>
    </row>
    <row r="122" spans="2:76" ht="13.5" customHeight="1">
      <c r="B122" s="932"/>
      <c r="C122" s="911"/>
      <c r="D122" s="912"/>
      <c r="E122" s="913"/>
      <c r="F122" s="449" t="s">
        <v>70</v>
      </c>
      <c r="G122" s="430">
        <f>IF(AND('A4-1管路(初期設定)'!$F$18="○",'A4-4,5管路(初期設定)'!$BR122="-"),"-",IF(A3管路!G122="-",BR122,IF(BR122="-",A3管路!G122,A3管路!G122+BR122)))</f>
        <v>663</v>
      </c>
      <c r="H122" s="427" t="str">
        <f>IF(IF(A3管路!H122="-","-",IF('A4-2管路(初期設定)'!H122="-",A3管路!H122,A3管路!H122-'A4-2管路(初期設定)'!H122))=0,"-",IF(A3管路!H122="-","-",IF('A4-2管路(初期設定)'!H122="-",A3管路!H122,A3管路!H122-'A4-2管路(初期設定)'!H122)))</f>
        <v>-</v>
      </c>
      <c r="I122" s="428">
        <f t="shared" si="328"/>
        <v>663</v>
      </c>
      <c r="J122" s="430" t="str">
        <f>IF(AND('A4-1管路(初期設定)'!$H$18="○",'A4-4,5管路(初期設定)'!$BS122="-"),"-",IF(A3管路!J122="-",BS122,IF(BS122="-",A3管路!J122,A3管路!J122+BS122)))</f>
        <v>-</v>
      </c>
      <c r="K122" s="427" t="str">
        <f>IF(IF(A3管路!K122="-","-",IF('A4-2管路(初期設定)'!K122="-",A3管路!K122,A3管路!K122-'A4-2管路(初期設定)'!K122))=0,"-",IF(A3管路!K122="-","-",IF('A4-2管路(初期設定)'!K122="-",A3管路!K122,A3管路!K122-'A4-2管路(初期設定)'!K122)))</f>
        <v>-</v>
      </c>
      <c r="L122" s="428" t="str">
        <f t="shared" si="329"/>
        <v>-</v>
      </c>
      <c r="M122" s="430">
        <f>IF(AND('A4-1管路(初期設定)'!$J$18="○",'A4-4,5管路(初期設定)'!$BT122="-"),"-",IF(A3管路!M122="-",BT122,IF(BT122="-",A3管路!M122,A3管路!M122+BT122)))</f>
        <v>1014.8</v>
      </c>
      <c r="N122" s="427" t="str">
        <f>IF(IF(A3管路!N122="-","-",IF('A4-2管路(初期設定)'!N122="-",A3管路!N122,A3管路!N122-'A4-2管路(初期設定)'!N122))=0,"-",IF(A3管路!N122="-","-",IF('A4-2管路(初期設定)'!N122="-",A3管路!N122,A3管路!N122-'A4-2管路(初期設定)'!N122)))</f>
        <v>-</v>
      </c>
      <c r="O122" s="428">
        <f t="shared" si="330"/>
        <v>1014.8</v>
      </c>
      <c r="P122" s="430" t="str">
        <f>IF(AND('A4-1管路(初期設定)'!$L$18="○",'A4-4,5管路(初期設定)'!$BU122="-"),"-",IF(A3管路!P122="-",BU122,IF(BU122="-",A3管路!P122,A3管路!P122+BU122)))</f>
        <v>-</v>
      </c>
      <c r="Q122" s="427" t="str">
        <f>IF(IF(A3管路!Q122="-","-",IF('A4-2管路(初期設定)'!Q122="-",A3管路!Q122,A3管路!Q122-'A4-2管路(初期設定)'!Q122))=0,"-",IF(A3管路!Q122="-","-",IF('A4-2管路(初期設定)'!Q122="-",A3管路!Q122,A3管路!Q122-'A4-2管路(初期設定)'!Q122)))</f>
        <v>-</v>
      </c>
      <c r="R122" s="428" t="str">
        <f t="shared" si="331"/>
        <v>-</v>
      </c>
      <c r="S122" s="430">
        <f>IF(AND('A4-1管路(初期設定)'!$N$18="○",'A4-4,5管路(初期設定)'!$BV122="-"),"-",IF(A3管路!S122="-",BV122,IF(BV122="-",A3管路!S122,A3管路!S122+BV122+BW122)))</f>
        <v>9</v>
      </c>
      <c r="T122" s="429" t="str">
        <f>IF(IF(A3管路!T122="-","-",IF('A4-2管路(初期設定)'!T122="-",A3管路!T122,A3管路!T122-'A4-2管路(初期設定)'!T122))=0,"-",IF(A3管路!T122="-","-",IF('A4-2管路(初期設定)'!T122="-",A3管路!T122,A3管路!T122-'A4-2管路(初期設定)'!T122)))</f>
        <v>-</v>
      </c>
      <c r="U122" s="429">
        <f>IF(AND('A4-1管路(初期設定)'!$P$18="○",'A4-4,5管路(初期設定)'!$BW122="-"),"-",IF(A3管路!U122="-",BW122,IF(BW122="-",A3管路!U122,A3管路!U122)))</f>
        <v>35</v>
      </c>
      <c r="V122" s="427" t="str">
        <f>IF(IF(A3管路!V122="-","-",IF('A4-2管路(初期設定)'!V122="-",A3管路!V122,A3管路!V122-'A4-2管路(初期設定)'!V122))=0,"-",IF(A3管路!V122="-","-",IF('A4-2管路(初期設定)'!V122="-",A3管路!V122,A3管路!V122-'A4-2管路(初期設定)'!V122)))</f>
        <v>-</v>
      </c>
      <c r="W122" s="428">
        <f t="shared" si="332"/>
        <v>44</v>
      </c>
      <c r="X122" s="430">
        <f>IF(IF(A3管路!X122="-","-",IF('A4-2管路(初期設定)'!X122="-",A3管路!X122,A3管路!X122-'A4-2管路(初期設定)'!X122))=0,"-",IF(A3管路!X122="-","-",IF('A4-2管路(初期設定)'!X122="-",A3管路!X122,A3管路!X122-'A4-2管路(初期設定)'!X122)))</f>
        <v>401.1</v>
      </c>
      <c r="Y122" s="427" t="str">
        <f>IF(IF(A3管路!Y122="-","-",IF('A4-2管路(初期設定)'!Y122="-",A3管路!Y122,A3管路!Y122-'A4-2管路(初期設定)'!Y122))=0,"-",IF(A3管路!Y122="-","-",IF('A4-2管路(初期設定)'!Y122="-",A3管路!Y122,A3管路!Y122-'A4-2管路(初期設定)'!Y122)))</f>
        <v>-</v>
      </c>
      <c r="Z122" s="428">
        <f t="shared" si="333"/>
        <v>401.1</v>
      </c>
      <c r="AA122" s="430" t="str">
        <f>IF(IF(A3管路!AA122="-","-",IF('A4-2管路(初期設定)'!AA122="-",A3管路!AA122,A3管路!AA122-'A4-2管路(初期設定)'!AA122))=0,"-",IF(A3管路!AA122="-","-",IF('A4-2管路(初期設定)'!AA122="-",A3管路!AA122,A3管路!AA122-'A4-2管路(初期設定)'!AA122)))</f>
        <v>-</v>
      </c>
      <c r="AB122" s="427" t="str">
        <f>IF(IF(A3管路!AB122="-","-",IF('A4-2管路(初期設定)'!AB122="-",A3管路!AB122,A3管路!AB122-'A4-2管路(初期設定)'!AB122))=0,"-",IF(A3管路!AB122="-","-",IF('A4-2管路(初期設定)'!AB122="-",A3管路!AB122,A3管路!AB122-'A4-2管路(初期設定)'!AB122)))</f>
        <v>-</v>
      </c>
      <c r="AC122" s="428" t="str">
        <f t="shared" si="334"/>
        <v>-</v>
      </c>
      <c r="AD122" s="430">
        <f>IF(AND('A4-1管路(初期設定)'!$V$18="○",'A4-4,5管路(初期設定)'!$BX122="-"),"-",IF(A3管路!AD122="-",BX122,IF(BX122="-",A3管路!AD122,A3管路!AD122+BX122)))</f>
        <v>98.5</v>
      </c>
      <c r="AE122" s="427" t="str">
        <f>IF(IF(A3管路!AE122="-","-",IF('A4-2管路(初期設定)'!AE122="-",A3管路!AE122,A3管路!AE122-'A4-2管路(初期設定)'!AE122))=0,"-",IF(A3管路!AE122="-","-",IF('A4-2管路(初期設定)'!AE122="-",A3管路!AE122,A3管路!AE122-'A4-2管路(初期設定)'!AE122)))</f>
        <v>-</v>
      </c>
      <c r="AF122" s="428">
        <f t="shared" si="335"/>
        <v>98.5</v>
      </c>
      <c r="AG122" s="430">
        <f>IF(IF(A3管路!AG122="-","-",IF('A4-2管路(初期設定)'!AG122="-",A3管路!AG122,A3管路!AG122-'A4-2管路(初期設定)'!AG122))=0,"-",IF(A3管路!AG122="-","-",IF('A4-2管路(初期設定)'!AG122="-",A3管路!AG122,A3管路!AG122-'A4-2管路(初期設定)'!AG122)))</f>
        <v>296.8</v>
      </c>
      <c r="AH122" s="427" t="str">
        <f>IF(IF(A3管路!AH122="-","-",IF('A4-2管路(初期設定)'!AH122="-",A3管路!AH122,A3管路!AH122-'A4-2管路(初期設定)'!AH122))=0,"-",IF(A3管路!AH122="-","-",IF('A4-2管路(初期設定)'!AH122="-",A3管路!AH122,A3管路!AH122-'A4-2管路(初期設定)'!AH122)))</f>
        <v>-</v>
      </c>
      <c r="AI122" s="428">
        <f t="shared" si="336"/>
        <v>296.8</v>
      </c>
      <c r="AJ122" s="430" t="str">
        <f>IF(IF(A3管路!AJ122="-","-",IF('A4-2管路(初期設定)'!AJ122="-",A3管路!AJ122,A3管路!AJ122-'A4-2管路(初期設定)'!AJ122))=0,"-",IF(A3管路!AJ122="-","-",IF('A4-2管路(初期設定)'!AJ122="-",A3管路!AJ122,A3管路!AJ122-'A4-2管路(初期設定)'!AJ122)))</f>
        <v>-</v>
      </c>
      <c r="AK122" s="427" t="str">
        <f>IF(IF(A3管路!AK122="-","-",IF('A4-2管路(初期設定)'!AK122="-",A3管路!AK122,A3管路!AK122-'A4-2管路(初期設定)'!AK122))=0,"-",IF(A3管路!AK122="-","-",IF('A4-2管路(初期設定)'!AK122="-",A3管路!AK122,A3管路!AK122-'A4-2管路(初期設定)'!AK122)))</f>
        <v>-</v>
      </c>
      <c r="AL122" s="428" t="str">
        <f t="shared" si="337"/>
        <v>-</v>
      </c>
      <c r="AM122" s="430" t="str">
        <f>IF(IF(A3管路!AM122="-","-",IF('A4-2管路(初期設定)'!AM122="-",A3管路!AM122,A3管路!AM122-'A4-2管路(初期設定)'!AM122))=0,"-",IF(A3管路!AM122="-","-",IF('A4-2管路(初期設定)'!AM122="-",A3管路!AM122,A3管路!AM122-'A4-2管路(初期設定)'!AM122)))</f>
        <v>-</v>
      </c>
      <c r="AN122" s="427" t="str">
        <f>IF(IF(A3管路!AN122="-","-",IF('A4-2管路(初期設定)'!AN122="-",A3管路!AN122,A3管路!AN122-'A4-2管路(初期設定)'!AN122))=0,"-",IF(A3管路!AN122="-","-",IF('A4-2管路(初期設定)'!AN122="-",A3管路!AN122,A3管路!AN122-'A4-2管路(初期設定)'!AN122)))</f>
        <v>-</v>
      </c>
      <c r="AO122" s="428" t="str">
        <f t="shared" si="338"/>
        <v>-</v>
      </c>
      <c r="AP122" s="430" t="str">
        <f>IF(IF(A3管路!AP122="-","-",IF('A4-2管路(初期設定)'!AP122="-",A3管路!AP122,A3管路!AP122-'A4-2管路(初期設定)'!AP122))=0,"-",IF(A3管路!AP122="-","-",IF('A4-2管路(初期設定)'!AP122="-",A3管路!AP122,A3管路!AP122-'A4-2管路(初期設定)'!AP122)))</f>
        <v>-</v>
      </c>
      <c r="AQ122" s="427" t="str">
        <f>IF(IF(A3管路!AQ122="-","-",IF('A4-2管路(初期設定)'!AQ122="-",A3管路!AQ122,A3管路!AQ122-'A4-2管路(初期設定)'!AQ122))=0,"-",IF(A3管路!AQ122="-","-",IF('A4-2管路(初期設定)'!AQ122="-",A3管路!AQ122,A3管路!AQ122-'A4-2管路(初期設定)'!AQ122)))</f>
        <v>-</v>
      </c>
      <c r="AR122" s="436" t="str">
        <f t="shared" si="339"/>
        <v>-</v>
      </c>
      <c r="AS122" s="430" t="str">
        <f>IF(IF(A3管路!AS122="-","-",IF('A4-2管路(初期設定)'!AS122="-",A3管路!AS122,A3管路!AS122-'A4-2管路(初期設定)'!AS122))=0,"-",IF(A3管路!AS122="-","-",IF('A4-2管路(初期設定)'!AS122="-",A3管路!AS122,A3管路!AS122-'A4-2管路(初期設定)'!AS122)))</f>
        <v>-</v>
      </c>
      <c r="AT122" s="427" t="str">
        <f>IF(IF(A3管路!AT122="-","-",IF('A4-2管路(初期設定)'!AT122="-",A3管路!AT122,A3管路!AT122-'A4-2管路(初期設定)'!AT122))=0,"-",IF(A3管路!AT122="-","-",IF('A4-2管路(初期設定)'!AT122="-",A3管路!AT122,A3管路!AT122-'A4-2管路(初期設定)'!AT122)))</f>
        <v>-</v>
      </c>
      <c r="AU122" s="436" t="str">
        <f t="shared" si="340"/>
        <v>-</v>
      </c>
      <c r="AV122" s="832">
        <f t="shared" si="341"/>
        <v>2518.2000000000003</v>
      </c>
      <c r="AW122" s="830"/>
      <c r="AX122" s="853" t="str">
        <f t="shared" si="342"/>
        <v>-</v>
      </c>
      <c r="AY122" s="830"/>
      <c r="AZ122" s="832">
        <f t="shared" si="343"/>
        <v>1677.8</v>
      </c>
      <c r="BA122" s="830"/>
      <c r="BB122" s="830">
        <f t="shared" si="344"/>
        <v>9</v>
      </c>
      <c r="BC122" s="830"/>
      <c r="BD122" s="830">
        <f t="shared" si="345"/>
        <v>534.6</v>
      </c>
      <c r="BE122" s="830"/>
      <c r="BF122" s="830">
        <f t="shared" si="346"/>
        <v>296.8</v>
      </c>
      <c r="BG122" s="830"/>
      <c r="BH122" s="830">
        <f t="shared" si="347"/>
        <v>0</v>
      </c>
      <c r="BI122" s="831"/>
      <c r="BJ122" s="832">
        <f t="shared" si="348"/>
        <v>1686.8</v>
      </c>
      <c r="BK122" s="830"/>
      <c r="BL122" s="830">
        <f t="shared" si="349"/>
        <v>831.40000000000009</v>
      </c>
      <c r="BM122" s="833"/>
      <c r="BN122" s="830">
        <f t="shared" si="350"/>
        <v>2518.2000000000003</v>
      </c>
      <c r="BO122" s="833"/>
      <c r="BQ122" s="318" t="str">
        <f>IF('A4-2管路(初期設定)'!AW122="","-",'A4-2管路(初期設定)'!AW122)</f>
        <v>配水用ポリエチレン管(融着継手)</v>
      </c>
      <c r="BR122" s="317" t="str">
        <f>IF(BQ122=BR$4,IF('A4-2管路(初期設定)'!AV122="-","-",IF('A4-2管路(初期設定)'!I122="-",'A4-2管路(初期設定)'!AV122,'A4-2管路(初期設定)'!AV122-'A4-2管路(初期設定)'!I122)),"-")</f>
        <v>-</v>
      </c>
      <c r="BS122" s="317" t="str">
        <f>IF(BQ122=BS$4,IF('A4-2管路(初期設定)'!AV122="-","-",IF('A4-2管路(初期設定)'!L122="-",'A4-2管路(初期設定)'!AV122,'A4-2管路(初期設定)'!AV122-'A4-2管路(初期設定)'!L122)),"-")</f>
        <v>-</v>
      </c>
      <c r="BT122" s="317">
        <f>IF(BQ122=BT$4,IF('A4-2管路(初期設定)'!AV122="-","-",IF('A4-2管路(初期設定)'!O122="-",'A4-2管路(初期設定)'!AV122,'A4-2管路(初期設定)'!AV122-'A4-2管路(初期設定)'!O122)),"-")</f>
        <v>1009.8</v>
      </c>
      <c r="BU122" s="317" t="str">
        <f>IF($BQ122=BU$4,IF('A4-2管路(初期設定)'!$AV122="-","-",IF('A4-2管路(初期設定)'!R122="-",'A4-2管路(初期設定)'!$AV122,'A4-2管路(初期設定)'!$AV122-'A4-2管路(初期設定)'!R122)),"-")</f>
        <v>-</v>
      </c>
      <c r="BV122" s="317" t="str">
        <f>IF($BQ122=BV$4,IF('A4-2管路(初期設定)'!$AV122="-","-",IF('A4-2管路(初期設定)'!W122="-",'A4-2管路(初期設定)'!$AV122,'A4-2管路(初期設定)'!$AV122-SUM('A4-2管路(初期設定)'!S122,'A4-2管路(初期設定)'!T122))),"-")</f>
        <v>-</v>
      </c>
      <c r="BW122" s="317" t="str">
        <f>IF($BQ122=BV$4,IF('A4-2管路(初期設定)'!$AV122="-","-",IF('A4-2管路(初期設定)'!W122="-",'A4-2管路(初期設定)'!$AV122,'A4-2管路(初期設定)'!$AV122-SUM('A4-2管路(初期設定)'!U122,'A4-2管路(初期設定)'!V122))),"-")</f>
        <v>-</v>
      </c>
      <c r="BX122" s="317" t="str">
        <f>IF($BQ122=BX$4,IF('A4-2管路(初期設定)'!$AV122="-","-",IF('A4-2管路(初期設定)'!AF122="-",'A4-2管路(初期設定)'!$AV122,'A4-2管路(初期設定)'!$AV122-'A4-2管路(初期設定)'!AF122)),"-")</f>
        <v>-</v>
      </c>
    </row>
    <row r="123" spans="2:76" ht="13.5" customHeight="1">
      <c r="B123" s="932"/>
      <c r="C123" s="914"/>
      <c r="D123" s="915"/>
      <c r="E123" s="916"/>
      <c r="F123" s="567" t="s">
        <v>49</v>
      </c>
      <c r="G123" s="423">
        <f t="shared" ref="G123:AU123" si="351">IF(SUM(G112:G122)=0,"-",SUM(G112:G122))</f>
        <v>17521</v>
      </c>
      <c r="H123" s="424" t="str">
        <f t="shared" si="351"/>
        <v>-</v>
      </c>
      <c r="I123" s="425">
        <f t="shared" si="351"/>
        <v>17521</v>
      </c>
      <c r="J123" s="423">
        <f t="shared" si="351"/>
        <v>124.9</v>
      </c>
      <c r="K123" s="424" t="str">
        <f t="shared" si="351"/>
        <v>-</v>
      </c>
      <c r="L123" s="425">
        <f t="shared" si="351"/>
        <v>124.9</v>
      </c>
      <c r="M123" s="423">
        <f t="shared" si="351"/>
        <v>1014.8</v>
      </c>
      <c r="N123" s="424" t="str">
        <f t="shared" si="351"/>
        <v>-</v>
      </c>
      <c r="O123" s="425">
        <f t="shared" si="351"/>
        <v>1014.8</v>
      </c>
      <c r="P123" s="423" t="str">
        <f t="shared" si="351"/>
        <v>-</v>
      </c>
      <c r="Q123" s="424" t="str">
        <f t="shared" si="351"/>
        <v>-</v>
      </c>
      <c r="R123" s="425" t="str">
        <f t="shared" si="351"/>
        <v>-</v>
      </c>
      <c r="S123" s="423">
        <f t="shared" si="351"/>
        <v>1509.1</v>
      </c>
      <c r="T123" s="426" t="str">
        <f t="shared" si="351"/>
        <v>-</v>
      </c>
      <c r="U123" s="426">
        <f t="shared" si="351"/>
        <v>6274.6</v>
      </c>
      <c r="V123" s="424" t="str">
        <f t="shared" si="351"/>
        <v>-</v>
      </c>
      <c r="W123" s="425">
        <f t="shared" si="351"/>
        <v>7783.7</v>
      </c>
      <c r="X123" s="423">
        <f t="shared" si="351"/>
        <v>41696.499999999993</v>
      </c>
      <c r="Y123" s="424" t="str">
        <f t="shared" si="351"/>
        <v>-</v>
      </c>
      <c r="Z123" s="425">
        <f t="shared" si="351"/>
        <v>41696.499999999993</v>
      </c>
      <c r="AA123" s="423" t="str">
        <f t="shared" si="351"/>
        <v>-</v>
      </c>
      <c r="AB123" s="424" t="str">
        <f t="shared" si="351"/>
        <v>-</v>
      </c>
      <c r="AC123" s="425" t="str">
        <f t="shared" si="351"/>
        <v>-</v>
      </c>
      <c r="AD123" s="423">
        <f t="shared" si="351"/>
        <v>868.6</v>
      </c>
      <c r="AE123" s="424" t="str">
        <f t="shared" si="351"/>
        <v>-</v>
      </c>
      <c r="AF123" s="425">
        <f t="shared" si="351"/>
        <v>868.6</v>
      </c>
      <c r="AG123" s="423">
        <f t="shared" si="351"/>
        <v>729.09999999999991</v>
      </c>
      <c r="AH123" s="424" t="str">
        <f t="shared" si="351"/>
        <v>-</v>
      </c>
      <c r="AI123" s="425">
        <f t="shared" si="351"/>
        <v>729.09999999999991</v>
      </c>
      <c r="AJ123" s="423" t="str">
        <f t="shared" si="351"/>
        <v>-</v>
      </c>
      <c r="AK123" s="424" t="str">
        <f t="shared" si="351"/>
        <v>-</v>
      </c>
      <c r="AL123" s="425" t="str">
        <f t="shared" si="351"/>
        <v>-</v>
      </c>
      <c r="AM123" s="423" t="str">
        <f t="shared" si="351"/>
        <v>-</v>
      </c>
      <c r="AN123" s="424" t="str">
        <f t="shared" si="351"/>
        <v>-</v>
      </c>
      <c r="AO123" s="425" t="str">
        <f t="shared" si="351"/>
        <v>-</v>
      </c>
      <c r="AP123" s="423" t="str">
        <f t="shared" si="351"/>
        <v>-</v>
      </c>
      <c r="AQ123" s="424" t="str">
        <f t="shared" si="351"/>
        <v>-</v>
      </c>
      <c r="AR123" s="437" t="str">
        <f t="shared" si="351"/>
        <v>-</v>
      </c>
      <c r="AS123" s="423" t="str">
        <f t="shared" si="351"/>
        <v>-</v>
      </c>
      <c r="AT123" s="424" t="str">
        <f t="shared" si="351"/>
        <v>-</v>
      </c>
      <c r="AU123" s="437" t="str">
        <f t="shared" si="351"/>
        <v>-</v>
      </c>
      <c r="AV123" s="834">
        <f>IF(SUM(AV112:AW122)=0,"-",SUM(AV112:AW122))</f>
        <v>69738.599999999991</v>
      </c>
      <c r="AW123" s="835"/>
      <c r="AX123" s="836" t="str">
        <f>IF(SUM(AX112:AY122)=0,"-",SUM(AX112:AY122))</f>
        <v>-</v>
      </c>
      <c r="AY123" s="835"/>
      <c r="AZ123" s="834">
        <f>IF(SUM(AZ112:BA122)=0,"-",SUM(AZ112:BA122))</f>
        <v>18660.7</v>
      </c>
      <c r="BA123" s="835"/>
      <c r="BB123" s="835">
        <f>IF(SUM(BB112:BC122)=0,"-",SUM(BB112:BC122))</f>
        <v>1509.1</v>
      </c>
      <c r="BC123" s="835"/>
      <c r="BD123" s="835">
        <f>IF(SUM(BD112:BE122)=0,"-",SUM(BD112:BE122))</f>
        <v>48839.7</v>
      </c>
      <c r="BE123" s="835"/>
      <c r="BF123" s="835">
        <f>IF(SUM(BF112:BG122)=0,"-",SUM(BF112:BG122))</f>
        <v>729.09999999999991</v>
      </c>
      <c r="BG123" s="835"/>
      <c r="BH123" s="835" t="str">
        <f>IF(SUM(BH112:BI122)=0,"-",SUM(BH112:BI122))</f>
        <v>-</v>
      </c>
      <c r="BI123" s="837"/>
      <c r="BJ123" s="834">
        <f>IF(SUM(BJ112:BK122)=0,"-",SUM(BJ112:BK122))</f>
        <v>20169.8</v>
      </c>
      <c r="BK123" s="835"/>
      <c r="BL123" s="835">
        <f>IF(SUM(BL112:BM122)=0,"-",SUM(BL112:BM122))</f>
        <v>49568.800000000003</v>
      </c>
      <c r="BM123" s="838"/>
      <c r="BN123" s="835">
        <f t="shared" si="350"/>
        <v>69738.599999999991</v>
      </c>
      <c r="BO123" s="838"/>
      <c r="BQ123" s="318" t="str">
        <f>IF('A4-2管路(初期設定)'!AW123="","-",'A4-2管路(初期設定)'!AW123)</f>
        <v>-</v>
      </c>
      <c r="BR123" s="317" t="str">
        <f>IF(BQ123=BR$4,IF('A4-2管路(初期設定)'!AV123="-","-",IF('A4-2管路(初期設定)'!I123="-",'A4-2管路(初期設定)'!AV123,'A4-2管路(初期設定)'!AV123-'A4-2管路(初期設定)'!I123)),"-")</f>
        <v>-</v>
      </c>
      <c r="BS123" s="317" t="str">
        <f>IF(BQ123=BS$4,IF('A4-2管路(初期設定)'!AV123="-","-",IF('A4-2管路(初期設定)'!L123="-",'A4-2管路(初期設定)'!AV123,'A4-2管路(初期設定)'!AV123-'A4-2管路(初期設定)'!L123)),"-")</f>
        <v>-</v>
      </c>
      <c r="BT123" s="317" t="str">
        <f>IF(BQ123=BT$4,IF('A4-2管路(初期設定)'!AV123="-","-",IF('A4-2管路(初期設定)'!O123="-",'A4-2管路(初期設定)'!AV123,'A4-2管路(初期設定)'!AV123-'A4-2管路(初期設定)'!O123)),"-")</f>
        <v>-</v>
      </c>
      <c r="BU123" s="317" t="str">
        <f>IF($BQ123=BU$4,IF('A4-2管路(初期設定)'!$AV123="-","-",IF('A4-2管路(初期設定)'!R123="-",'A4-2管路(初期設定)'!$AV123,'A4-2管路(初期設定)'!$AV123-'A4-2管路(初期設定)'!R123)),"-")</f>
        <v>-</v>
      </c>
      <c r="BV123" s="317" t="str">
        <f>IF($BQ123=BV$4,IF('A4-2管路(初期設定)'!$AV123="-","-",IF('A4-2管路(初期設定)'!W123="-",'A4-2管路(初期設定)'!$AV123,'A4-2管路(初期設定)'!$AV123-SUM('A4-2管路(初期設定)'!S123,'A4-2管路(初期設定)'!T123))),"-")</f>
        <v>-</v>
      </c>
      <c r="BW123" s="317" t="str">
        <f>IF($BQ123=BV$4,IF('A4-2管路(初期設定)'!$AV123="-","-",IF('A4-2管路(初期設定)'!W123="-",'A4-2管路(初期設定)'!$AV123,'A4-2管路(初期設定)'!$AV123-SUM('A4-2管路(初期設定)'!U123,'A4-2管路(初期設定)'!V123))),"-")</f>
        <v>-</v>
      </c>
      <c r="BX123" s="317" t="str">
        <f>IF($BQ123=BX$4,IF('A4-2管路(初期設定)'!$AV123="-","-",IF('A4-2管路(初期設定)'!AF123="-",'A4-2管路(初期設定)'!$AV123,'A4-2管路(初期設定)'!$AV123-'A4-2管路(初期設定)'!AF123)),"-")</f>
        <v>-</v>
      </c>
    </row>
    <row r="124" spans="2:76" ht="13.5" customHeight="1">
      <c r="B124" s="932"/>
      <c r="C124" s="885" t="s">
        <v>368</v>
      </c>
      <c r="D124" s="934"/>
      <c r="E124" s="889" t="s">
        <v>118</v>
      </c>
      <c r="F124" s="890"/>
      <c r="G124" s="840" t="str">
        <f>+G88</f>
        <v>①</v>
      </c>
      <c r="H124" s="840"/>
      <c r="I124" s="840"/>
      <c r="J124" s="840" t="str">
        <f>+J88</f>
        <v>①</v>
      </c>
      <c r="K124" s="840"/>
      <c r="L124" s="840"/>
      <c r="M124" s="840" t="str">
        <f>+M88</f>
        <v>①</v>
      </c>
      <c r="N124" s="840"/>
      <c r="O124" s="840"/>
      <c r="P124" s="840" t="str">
        <f>+P88</f>
        <v>②</v>
      </c>
      <c r="Q124" s="840"/>
      <c r="R124" s="840"/>
      <c r="S124" s="937" t="str">
        <f>+S88</f>
        <v>②</v>
      </c>
      <c r="T124" s="938"/>
      <c r="U124" s="939" t="str">
        <f>+U88</f>
        <v>③</v>
      </c>
      <c r="V124" s="940"/>
      <c r="W124" s="570"/>
      <c r="X124" s="839" t="str">
        <f>+X88</f>
        <v>③</v>
      </c>
      <c r="Y124" s="840"/>
      <c r="Z124" s="840"/>
      <c r="AA124" s="839" t="str">
        <f>+AA88</f>
        <v>③</v>
      </c>
      <c r="AB124" s="840"/>
      <c r="AC124" s="840"/>
      <c r="AD124" s="839" t="str">
        <f>+AD88</f>
        <v>③</v>
      </c>
      <c r="AE124" s="840"/>
      <c r="AF124" s="840"/>
      <c r="AG124" s="839" t="str">
        <f>+AG88</f>
        <v>④</v>
      </c>
      <c r="AH124" s="840"/>
      <c r="AI124" s="840"/>
      <c r="AJ124" s="839" t="str">
        <f>+AJ88</f>
        <v>④</v>
      </c>
      <c r="AK124" s="840"/>
      <c r="AL124" s="840"/>
      <c r="AM124" s="839" t="str">
        <f>+AM88</f>
        <v>④</v>
      </c>
      <c r="AN124" s="840"/>
      <c r="AO124" s="840"/>
      <c r="AP124" s="839" t="str">
        <f>+AP88</f>
        <v>④</v>
      </c>
      <c r="AQ124" s="840"/>
      <c r="AR124" s="840"/>
      <c r="AS124" s="839" t="str">
        <f>+AS88</f>
        <v>⑤</v>
      </c>
      <c r="AT124" s="840"/>
      <c r="AU124" s="840"/>
      <c r="AV124" s="938"/>
      <c r="AW124" s="1175"/>
      <c r="AX124" s="1175"/>
      <c r="AY124" s="1175"/>
      <c r="AZ124" s="1175"/>
      <c r="BA124" s="1175"/>
      <c r="BB124" s="1175"/>
      <c r="BC124" s="1175"/>
      <c r="BD124" s="1175"/>
      <c r="BE124" s="1175"/>
      <c r="BF124" s="1175"/>
      <c r="BG124" s="1175"/>
      <c r="BH124" s="1175"/>
      <c r="BI124" s="1175"/>
      <c r="BJ124" s="1175"/>
      <c r="BK124" s="1175"/>
      <c r="BL124" s="1175"/>
      <c r="BM124" s="1175"/>
      <c r="BN124" s="1175"/>
      <c r="BO124" s="1176"/>
      <c r="BR124" s="3"/>
    </row>
    <row r="125" spans="2:76" ht="13.5" customHeight="1">
      <c r="B125" s="933"/>
      <c r="C125" s="935"/>
      <c r="D125" s="936"/>
      <c r="E125" s="889" t="s">
        <v>111</v>
      </c>
      <c r="F125" s="890"/>
      <c r="G125" s="840" t="str">
        <f>+G89</f>
        <v>①</v>
      </c>
      <c r="H125" s="840"/>
      <c r="I125" s="840"/>
      <c r="J125" s="840" t="str">
        <f>+J89</f>
        <v>①</v>
      </c>
      <c r="K125" s="840"/>
      <c r="L125" s="840"/>
      <c r="M125" s="840" t="str">
        <f>+M89</f>
        <v>①</v>
      </c>
      <c r="N125" s="840"/>
      <c r="O125" s="840"/>
      <c r="P125" s="840" t="str">
        <f>+P89</f>
        <v>②</v>
      </c>
      <c r="Q125" s="840"/>
      <c r="R125" s="840"/>
      <c r="S125" s="937" t="str">
        <f>+S89</f>
        <v>②</v>
      </c>
      <c r="T125" s="938"/>
      <c r="U125" s="939" t="str">
        <f>+U89</f>
        <v>③</v>
      </c>
      <c r="V125" s="940"/>
      <c r="W125" s="570"/>
      <c r="X125" s="839" t="str">
        <f>+X89</f>
        <v>③</v>
      </c>
      <c r="Y125" s="840"/>
      <c r="Z125" s="840"/>
      <c r="AA125" s="839" t="str">
        <f>+AA89</f>
        <v>③</v>
      </c>
      <c r="AB125" s="840"/>
      <c r="AC125" s="840"/>
      <c r="AD125" s="839" t="str">
        <f>+AD89</f>
        <v>②</v>
      </c>
      <c r="AE125" s="840"/>
      <c r="AF125" s="840"/>
      <c r="AG125" s="839" t="str">
        <f>+AG89</f>
        <v>④</v>
      </c>
      <c r="AH125" s="840"/>
      <c r="AI125" s="840"/>
      <c r="AJ125" s="839" t="str">
        <f>+AJ89</f>
        <v>④</v>
      </c>
      <c r="AK125" s="840"/>
      <c r="AL125" s="840"/>
      <c r="AM125" s="839" t="str">
        <f>+AM89</f>
        <v>④</v>
      </c>
      <c r="AN125" s="840"/>
      <c r="AO125" s="840"/>
      <c r="AP125" s="839" t="str">
        <f>+AP89</f>
        <v>④</v>
      </c>
      <c r="AQ125" s="840"/>
      <c r="AR125" s="840"/>
      <c r="AS125" s="839" t="str">
        <f>+AS89</f>
        <v>⑤</v>
      </c>
      <c r="AT125" s="840"/>
      <c r="AU125" s="840"/>
      <c r="AV125" s="938"/>
      <c r="AW125" s="1175"/>
      <c r="AX125" s="1175"/>
      <c r="AY125" s="1175"/>
      <c r="AZ125" s="1175"/>
      <c r="BA125" s="1175"/>
      <c r="BB125" s="1175"/>
      <c r="BC125" s="1175"/>
      <c r="BD125" s="1175"/>
      <c r="BE125" s="1175"/>
      <c r="BF125" s="1175"/>
      <c r="BG125" s="1175"/>
      <c r="BH125" s="1175"/>
      <c r="BI125" s="1175"/>
      <c r="BJ125" s="1175"/>
      <c r="BK125" s="1175"/>
      <c r="BL125" s="1175"/>
      <c r="BM125" s="1175"/>
      <c r="BN125" s="1175"/>
      <c r="BO125" s="1176"/>
      <c r="BR125" s="3"/>
    </row>
    <row r="126" spans="2:76" ht="16.5" customHeight="1"/>
    <row r="127" spans="2:76" ht="16.5" customHeight="1">
      <c r="F127" s="3"/>
      <c r="BP127" s="316"/>
      <c r="BR127" s="3"/>
    </row>
    <row r="128" spans="2:76" ht="16.5" customHeight="1">
      <c r="B128" s="730" t="s">
        <v>191</v>
      </c>
      <c r="C128" s="730"/>
      <c r="D128" s="730"/>
      <c r="E128" s="730"/>
      <c r="F128" s="730"/>
      <c r="G128" s="730"/>
      <c r="H128" s="730"/>
      <c r="I128" s="730"/>
      <c r="J128" s="730"/>
      <c r="K128" s="730"/>
      <c r="L128" s="730"/>
      <c r="M128" s="730"/>
      <c r="N128" s="730"/>
      <c r="O128" s="730"/>
      <c r="P128" s="730"/>
      <c r="Q128" s="730"/>
      <c r="R128" s="730"/>
      <c r="S128" s="730"/>
      <c r="T128" s="730"/>
      <c r="U128" s="730"/>
      <c r="V128" s="730"/>
      <c r="W128" s="730"/>
      <c r="X128" s="730"/>
      <c r="Y128" s="730"/>
      <c r="Z128" s="730"/>
      <c r="AA128" s="730"/>
      <c r="AB128" s="730"/>
      <c r="AC128" s="730"/>
      <c r="AD128" s="730"/>
      <c r="AE128" s="730"/>
      <c r="AF128" s="730"/>
      <c r="AG128" s="730"/>
      <c r="AH128" s="730"/>
      <c r="AI128" s="730"/>
      <c r="AJ128" s="730"/>
      <c r="AK128" s="730"/>
      <c r="AL128" s="730"/>
      <c r="AM128" s="730"/>
      <c r="AN128" s="730"/>
      <c r="AO128" s="730"/>
      <c r="AP128" s="730"/>
      <c r="AQ128" s="730"/>
      <c r="AR128" s="730"/>
      <c r="AS128" s="730"/>
      <c r="AT128" s="730"/>
      <c r="AU128" s="344"/>
      <c r="BM128" s="316"/>
      <c r="BR128" s="3"/>
    </row>
    <row r="129" spans="1:70" ht="16.5" customHeight="1">
      <c r="B129" s="885" t="s">
        <v>168</v>
      </c>
      <c r="C129" s="1082"/>
      <c r="D129" s="1082"/>
      <c r="E129" s="1082"/>
      <c r="F129" s="1083"/>
      <c r="G129" s="1019" t="s">
        <v>108</v>
      </c>
      <c r="H129" s="1020"/>
      <c r="I129" s="1020"/>
      <c r="J129" s="1020"/>
      <c r="K129" s="1020"/>
      <c r="L129" s="1020"/>
      <c r="M129" s="1020"/>
      <c r="N129" s="1020"/>
      <c r="O129" s="1020"/>
      <c r="P129" s="1020"/>
      <c r="Q129" s="1020"/>
      <c r="R129" s="1020"/>
      <c r="S129" s="1020"/>
      <c r="T129" s="1020"/>
      <c r="U129" s="1020"/>
      <c r="V129" s="1020"/>
      <c r="W129" s="1020"/>
      <c r="X129" s="1020"/>
      <c r="Y129" s="1020"/>
      <c r="Z129" s="1021"/>
      <c r="AA129" s="1019" t="s">
        <v>109</v>
      </c>
      <c r="AB129" s="1020"/>
      <c r="AC129" s="1020"/>
      <c r="AD129" s="1020"/>
      <c r="AE129" s="1020"/>
      <c r="AF129" s="1020"/>
      <c r="AG129" s="1020"/>
      <c r="AH129" s="1020"/>
      <c r="AI129" s="1020"/>
      <c r="AJ129" s="1020"/>
      <c r="AK129" s="1020"/>
      <c r="AL129" s="1020"/>
      <c r="AM129" s="1020"/>
      <c r="AN129" s="1020"/>
      <c r="AO129" s="1020"/>
      <c r="AP129" s="1020"/>
      <c r="AQ129" s="1020"/>
      <c r="AR129" s="1020"/>
      <c r="AS129" s="1020"/>
      <c r="AT129" s="1021"/>
      <c r="BR129" s="3"/>
    </row>
    <row r="130" spans="1:70" ht="16.5" customHeight="1">
      <c r="B130" s="1084"/>
      <c r="C130" s="1085"/>
      <c r="D130" s="1085"/>
      <c r="E130" s="1085"/>
      <c r="F130" s="1086"/>
      <c r="G130" s="639" t="s">
        <v>89</v>
      </c>
      <c r="H130" s="640"/>
      <c r="I130" s="640"/>
      <c r="J130" s="641"/>
      <c r="K130" s="1019" t="s">
        <v>64</v>
      </c>
      <c r="L130" s="1020"/>
      <c r="M130" s="1020"/>
      <c r="N130" s="1020"/>
      <c r="O130" s="1020"/>
      <c r="P130" s="1020"/>
      <c r="Q130" s="1020"/>
      <c r="R130" s="1020"/>
      <c r="S130" s="1020"/>
      <c r="T130" s="1020"/>
      <c r="U130" s="1020"/>
      <c r="V130" s="1020"/>
      <c r="W130" s="1020"/>
      <c r="X130" s="1021"/>
      <c r="Y130" s="639" t="s">
        <v>41</v>
      </c>
      <c r="Z130" s="641"/>
      <c r="AA130" s="640" t="s">
        <v>89</v>
      </c>
      <c r="AB130" s="640"/>
      <c r="AC130" s="640"/>
      <c r="AD130" s="641"/>
      <c r="AE130" s="1019" t="s">
        <v>64</v>
      </c>
      <c r="AF130" s="1020"/>
      <c r="AG130" s="1020"/>
      <c r="AH130" s="1020"/>
      <c r="AI130" s="1020"/>
      <c r="AJ130" s="1020"/>
      <c r="AK130" s="1020"/>
      <c r="AL130" s="1020"/>
      <c r="AM130" s="1020"/>
      <c r="AN130" s="1020"/>
      <c r="AO130" s="1020"/>
      <c r="AP130" s="1020"/>
      <c r="AQ130" s="1020"/>
      <c r="AR130" s="1021"/>
      <c r="AS130" s="639" t="s">
        <v>41</v>
      </c>
      <c r="AT130" s="641"/>
      <c r="BR130" s="3"/>
    </row>
    <row r="131" spans="1:70" ht="16.5" customHeight="1">
      <c r="B131" s="1084"/>
      <c r="C131" s="1085"/>
      <c r="D131" s="1085"/>
      <c r="E131" s="1085"/>
      <c r="F131" s="1086"/>
      <c r="G131" s="642"/>
      <c r="H131" s="643"/>
      <c r="I131" s="643"/>
      <c r="J131" s="644"/>
      <c r="K131" s="1019" t="s">
        <v>383</v>
      </c>
      <c r="L131" s="1020"/>
      <c r="M131" s="1020"/>
      <c r="N131" s="1020"/>
      <c r="O131" s="1020"/>
      <c r="P131" s="1020"/>
      <c r="Q131" s="1020"/>
      <c r="R131" s="1020"/>
      <c r="S131" s="1020"/>
      <c r="T131" s="1020"/>
      <c r="U131" s="1019" t="s">
        <v>144</v>
      </c>
      <c r="V131" s="1020"/>
      <c r="W131" s="1020"/>
      <c r="X131" s="1020"/>
      <c r="Y131" s="642"/>
      <c r="Z131" s="644"/>
      <c r="AA131" s="643"/>
      <c r="AB131" s="643"/>
      <c r="AC131" s="643"/>
      <c r="AD131" s="644"/>
      <c r="AE131" s="1019" t="s">
        <v>383</v>
      </c>
      <c r="AF131" s="1020"/>
      <c r="AG131" s="1020"/>
      <c r="AH131" s="1020"/>
      <c r="AI131" s="1020"/>
      <c r="AJ131" s="1020"/>
      <c r="AK131" s="1020"/>
      <c r="AL131" s="1020"/>
      <c r="AM131" s="1020"/>
      <c r="AN131" s="1020"/>
      <c r="AO131" s="1019" t="s">
        <v>144</v>
      </c>
      <c r="AP131" s="1020"/>
      <c r="AQ131" s="1020"/>
      <c r="AR131" s="1020"/>
      <c r="AS131" s="642"/>
      <c r="AT131" s="644"/>
      <c r="BR131" s="3"/>
    </row>
    <row r="132" spans="1:70" ht="60" customHeight="1">
      <c r="B132" s="1084"/>
      <c r="C132" s="1085"/>
      <c r="D132" s="1085"/>
      <c r="E132" s="1085"/>
      <c r="F132" s="1086"/>
      <c r="G132" s="847" t="s">
        <v>211</v>
      </c>
      <c r="H132" s="848"/>
      <c r="I132" s="849" t="s">
        <v>212</v>
      </c>
      <c r="J132" s="722"/>
      <c r="K132" s="1017" t="s">
        <v>431</v>
      </c>
      <c r="L132" s="1018"/>
      <c r="M132" s="929" t="s">
        <v>432</v>
      </c>
      <c r="N132" s="930"/>
      <c r="O132" s="929" t="s">
        <v>433</v>
      </c>
      <c r="P132" s="930"/>
      <c r="Q132" s="929" t="s">
        <v>434</v>
      </c>
      <c r="R132" s="930"/>
      <c r="S132" s="1022" t="s">
        <v>435</v>
      </c>
      <c r="T132" s="1023"/>
      <c r="U132" s="843" t="s">
        <v>412</v>
      </c>
      <c r="V132" s="844"/>
      <c r="W132" s="845" t="s">
        <v>428</v>
      </c>
      <c r="X132" s="846"/>
      <c r="Y132" s="642"/>
      <c r="Z132" s="644"/>
      <c r="AA132" s="847" t="s">
        <v>211</v>
      </c>
      <c r="AB132" s="848"/>
      <c r="AC132" s="849" t="s">
        <v>212</v>
      </c>
      <c r="AD132" s="722"/>
      <c r="AE132" s="1017" t="s">
        <v>431</v>
      </c>
      <c r="AF132" s="1018"/>
      <c r="AG132" s="929" t="s">
        <v>432</v>
      </c>
      <c r="AH132" s="930"/>
      <c r="AI132" s="929" t="s">
        <v>433</v>
      </c>
      <c r="AJ132" s="930"/>
      <c r="AK132" s="929" t="s">
        <v>434</v>
      </c>
      <c r="AL132" s="930"/>
      <c r="AM132" s="1022" t="s">
        <v>435</v>
      </c>
      <c r="AN132" s="1023"/>
      <c r="AO132" s="843" t="s">
        <v>412</v>
      </c>
      <c r="AP132" s="850"/>
      <c r="AQ132" s="845" t="s">
        <v>428</v>
      </c>
      <c r="AR132" s="846"/>
      <c r="AS132" s="642"/>
      <c r="AT132" s="644"/>
      <c r="BR132" s="3"/>
    </row>
    <row r="133" spans="1:70" ht="16.5" customHeight="1">
      <c r="B133" s="1087"/>
      <c r="C133" s="1088"/>
      <c r="D133" s="1088"/>
      <c r="E133" s="1088"/>
      <c r="F133" s="1089"/>
      <c r="G133" s="707" t="s">
        <v>275</v>
      </c>
      <c r="H133" s="923"/>
      <c r="I133" s="648" t="s">
        <v>299</v>
      </c>
      <c r="J133" s="649"/>
      <c r="K133" s="924" t="s">
        <v>277</v>
      </c>
      <c r="L133" s="925"/>
      <c r="M133" s="926" t="s">
        <v>299</v>
      </c>
      <c r="N133" s="925"/>
      <c r="O133" s="926" t="s">
        <v>299</v>
      </c>
      <c r="P133" s="925"/>
      <c r="Q133" s="926" t="s">
        <v>299</v>
      </c>
      <c r="R133" s="925"/>
      <c r="S133" s="926" t="s">
        <v>299</v>
      </c>
      <c r="T133" s="925"/>
      <c r="U133" s="924" t="s">
        <v>279</v>
      </c>
      <c r="V133" s="927"/>
      <c r="W133" s="926" t="s">
        <v>299</v>
      </c>
      <c r="X133" s="928"/>
      <c r="Y133" s="650" t="s">
        <v>281</v>
      </c>
      <c r="Z133" s="652"/>
      <c r="AA133" s="707" t="s">
        <v>283</v>
      </c>
      <c r="AB133" s="923"/>
      <c r="AC133" s="648" t="s">
        <v>299</v>
      </c>
      <c r="AD133" s="649"/>
      <c r="AE133" s="924" t="s">
        <v>285</v>
      </c>
      <c r="AF133" s="925"/>
      <c r="AG133" s="926" t="s">
        <v>299</v>
      </c>
      <c r="AH133" s="925"/>
      <c r="AI133" s="926" t="s">
        <v>299</v>
      </c>
      <c r="AJ133" s="925"/>
      <c r="AK133" s="926" t="s">
        <v>299</v>
      </c>
      <c r="AL133" s="925"/>
      <c r="AM133" s="926" t="s">
        <v>299</v>
      </c>
      <c r="AN133" s="925"/>
      <c r="AO133" s="924" t="s">
        <v>287</v>
      </c>
      <c r="AP133" s="925"/>
      <c r="AQ133" s="926" t="s">
        <v>299</v>
      </c>
      <c r="AR133" s="928"/>
      <c r="AS133" s="650" t="s">
        <v>289</v>
      </c>
      <c r="AT133" s="652"/>
      <c r="BR133" s="3"/>
    </row>
    <row r="134" spans="1:70" ht="30" customHeight="1">
      <c r="B134" s="1123" t="s">
        <v>437</v>
      </c>
      <c r="C134" s="1124"/>
      <c r="D134" s="1125"/>
      <c r="E134" s="1129" t="s">
        <v>413</v>
      </c>
      <c r="F134" s="1130"/>
      <c r="G134" s="1103" t="s">
        <v>438</v>
      </c>
      <c r="H134" s="1104"/>
      <c r="I134" s="1105" t="s">
        <v>438</v>
      </c>
      <c r="J134" s="1106"/>
      <c r="K134" s="1133" t="str">
        <f>+A3管路!K137</f>
        <v xml:space="preserve">(1) (2) (3) </v>
      </c>
      <c r="L134" s="1134"/>
      <c r="M134" s="1135" t="str">
        <f>+A3管路!M137</f>
        <v xml:space="preserve">(4) (5) </v>
      </c>
      <c r="N134" s="1136"/>
      <c r="O134" s="1090" t="str">
        <f>+A3管路!O137</f>
        <v xml:space="preserve">(6) (7) (8) (9) </v>
      </c>
      <c r="P134" s="1091"/>
      <c r="Q134" s="1090" t="str">
        <f>+A3管路!Q137</f>
        <v xml:space="preserve">(10) (11) (12) (13) </v>
      </c>
      <c r="R134" s="1091"/>
      <c r="S134" s="1090" t="str">
        <f>+A3管路!S137</f>
        <v xml:space="preserve">(14) </v>
      </c>
      <c r="T134" s="1091"/>
      <c r="U134" s="1103" t="s">
        <v>438</v>
      </c>
      <c r="V134" s="1104"/>
      <c r="W134" s="1105" t="s">
        <v>438</v>
      </c>
      <c r="X134" s="1106"/>
      <c r="Y134" s="1105" t="s">
        <v>438</v>
      </c>
      <c r="Z134" s="1106"/>
      <c r="AA134" s="1103" t="s">
        <v>438</v>
      </c>
      <c r="AB134" s="1104"/>
      <c r="AC134" s="1105" t="s">
        <v>438</v>
      </c>
      <c r="AD134" s="1106"/>
      <c r="AE134" s="1113" t="str">
        <f>+A3管路!AE137</f>
        <v xml:space="preserve">(1) (2) (3) </v>
      </c>
      <c r="AF134" s="1114"/>
      <c r="AG134" s="1090" t="str">
        <f>+A3管路!AG137</f>
        <v xml:space="preserve">(4) (5) </v>
      </c>
      <c r="AH134" s="1091"/>
      <c r="AI134" s="1090" t="str">
        <f>+A3管路!AI137</f>
        <v xml:space="preserve">(6) (7) (8) (9) </v>
      </c>
      <c r="AJ134" s="1091"/>
      <c r="AK134" s="1090" t="str">
        <f>+A3管路!AK137</f>
        <v xml:space="preserve">(10) (11) (12) (13) </v>
      </c>
      <c r="AL134" s="1091"/>
      <c r="AM134" s="1090" t="str">
        <f>+A3管路!AM137</f>
        <v xml:space="preserve">(14) </v>
      </c>
      <c r="AN134" s="1091"/>
      <c r="AO134" s="1103" t="s">
        <v>438</v>
      </c>
      <c r="AP134" s="1104"/>
      <c r="AQ134" s="1105" t="s">
        <v>438</v>
      </c>
      <c r="AR134" s="1106"/>
      <c r="AS134" s="1105" t="s">
        <v>438</v>
      </c>
      <c r="AT134" s="1106"/>
      <c r="BR134" s="3"/>
    </row>
    <row r="135" spans="1:70" ht="30" customHeight="1">
      <c r="B135" s="1126"/>
      <c r="C135" s="1127"/>
      <c r="D135" s="1128"/>
      <c r="E135" s="1131" t="s">
        <v>107</v>
      </c>
      <c r="F135" s="1132"/>
      <c r="G135" s="1107" t="s">
        <v>438</v>
      </c>
      <c r="H135" s="1108"/>
      <c r="I135" s="1111" t="s">
        <v>438</v>
      </c>
      <c r="J135" s="1112"/>
      <c r="K135" s="1115" t="str">
        <f>+A3管路!K138</f>
        <v xml:space="preserve">(1) (2) (3) </v>
      </c>
      <c r="L135" s="1110"/>
      <c r="M135" s="1109" t="str">
        <f>+A3管路!M138</f>
        <v xml:space="preserve">(4) (5) (9) </v>
      </c>
      <c r="N135" s="1110"/>
      <c r="O135" s="1109" t="str">
        <f>+A3管路!O138</f>
        <v xml:space="preserve">(6) (7) (8) </v>
      </c>
      <c r="P135" s="1110"/>
      <c r="Q135" s="1109" t="str">
        <f>+A3管路!Q138</f>
        <v xml:space="preserve">(10) (11) (12) (13) </v>
      </c>
      <c r="R135" s="1110"/>
      <c r="S135" s="1109" t="str">
        <f>+A3管路!S138</f>
        <v xml:space="preserve">(14) </v>
      </c>
      <c r="T135" s="1110"/>
      <c r="U135" s="1107" t="s">
        <v>438</v>
      </c>
      <c r="V135" s="1108"/>
      <c r="W135" s="1111" t="s">
        <v>438</v>
      </c>
      <c r="X135" s="1112"/>
      <c r="Y135" s="1111" t="s">
        <v>438</v>
      </c>
      <c r="Z135" s="1112"/>
      <c r="AA135" s="1107" t="s">
        <v>438</v>
      </c>
      <c r="AB135" s="1108"/>
      <c r="AC135" s="1111" t="s">
        <v>438</v>
      </c>
      <c r="AD135" s="1112"/>
      <c r="AE135" s="1115" t="str">
        <f>+A3管路!AE138</f>
        <v xml:space="preserve">(1) (2) (3) </v>
      </c>
      <c r="AF135" s="1110"/>
      <c r="AG135" s="1109" t="str">
        <f>+A3管路!AG138</f>
        <v xml:space="preserve">(4) (5) (9) </v>
      </c>
      <c r="AH135" s="1110"/>
      <c r="AI135" s="1109" t="str">
        <f>+A3管路!AI138</f>
        <v xml:space="preserve">(6) (7) (8) </v>
      </c>
      <c r="AJ135" s="1110"/>
      <c r="AK135" s="1109" t="str">
        <f>+A3管路!AK138</f>
        <v xml:space="preserve">(10) (11) (12) (13) </v>
      </c>
      <c r="AL135" s="1110"/>
      <c r="AM135" s="1109" t="str">
        <f>+A3管路!AM138</f>
        <v xml:space="preserve">(14) </v>
      </c>
      <c r="AN135" s="1110"/>
      <c r="AO135" s="1107" t="s">
        <v>438</v>
      </c>
      <c r="AP135" s="1108"/>
      <c r="AQ135" s="1111" t="s">
        <v>438</v>
      </c>
      <c r="AR135" s="1112"/>
      <c r="AS135" s="1111" t="s">
        <v>438</v>
      </c>
      <c r="AT135" s="1112"/>
      <c r="BR135" s="3"/>
    </row>
    <row r="136" spans="1:70" ht="30" customHeight="1">
      <c r="A136" s="152"/>
      <c r="B136" s="917" t="s">
        <v>439</v>
      </c>
      <c r="C136" s="877" t="s">
        <v>440</v>
      </c>
      <c r="D136" s="880" t="s">
        <v>441</v>
      </c>
      <c r="E136" s="1093" t="s">
        <v>92</v>
      </c>
      <c r="F136" s="1093"/>
      <c r="G136" s="898">
        <f>+AV21</f>
        <v>2051.9999999999995</v>
      </c>
      <c r="H136" s="899"/>
      <c r="I136" s="900" t="str">
        <f>+AX21</f>
        <v>-</v>
      </c>
      <c r="J136" s="1097"/>
      <c r="K136" s="898">
        <f>+AZ21</f>
        <v>695.3</v>
      </c>
      <c r="L136" s="899"/>
      <c r="M136" s="900">
        <f>+BB21</f>
        <v>23</v>
      </c>
      <c r="N136" s="899"/>
      <c r="O136" s="900">
        <f>+BD21</f>
        <v>1333.6999999999998</v>
      </c>
      <c r="P136" s="899"/>
      <c r="Q136" s="900" t="str">
        <f>+BF21</f>
        <v>-</v>
      </c>
      <c r="R136" s="899"/>
      <c r="S136" s="900" t="str">
        <f>+BH21</f>
        <v>-</v>
      </c>
      <c r="T136" s="899"/>
      <c r="U136" s="898">
        <f>+BJ21</f>
        <v>718.30000000000007</v>
      </c>
      <c r="V136" s="899"/>
      <c r="W136" s="900">
        <f>+BL21</f>
        <v>1333.6999999999998</v>
      </c>
      <c r="X136" s="901"/>
      <c r="Y136" s="812">
        <f>+BN21</f>
        <v>2051.9999999999995</v>
      </c>
      <c r="Z136" s="813"/>
      <c r="AA136" s="1048">
        <f>IF(G136="-",0,+G136/SUM(G136,I136)*100)</f>
        <v>100</v>
      </c>
      <c r="AB136" s="798"/>
      <c r="AC136" s="797">
        <f>IF(I136="-",0,I136/SUM(G136,I136)*100)</f>
        <v>0</v>
      </c>
      <c r="AD136" s="1043"/>
      <c r="AE136" s="1042">
        <f>IF(K136="-",0,K136/SUM($K136:$T136)*100)</f>
        <v>33.884015594541914</v>
      </c>
      <c r="AF136" s="798"/>
      <c r="AG136" s="797">
        <f>IF(M136="-",0,M136/SUM($K136:$T136)*100)</f>
        <v>1.1208576998050681</v>
      </c>
      <c r="AH136" s="798"/>
      <c r="AI136" s="797">
        <f>IF(O136="-",0,O136/SUM($K136:$T136)*100)</f>
        <v>64.995126705653021</v>
      </c>
      <c r="AJ136" s="798"/>
      <c r="AK136" s="797">
        <f>IF(Q136="-",0,Q136/SUM($K136:$T136)*100)</f>
        <v>0</v>
      </c>
      <c r="AL136" s="798"/>
      <c r="AM136" s="797">
        <f>IF(S136="-",0,S136/SUM($K136:$T136)*100)</f>
        <v>0</v>
      </c>
      <c r="AN136" s="798"/>
      <c r="AO136" s="1042">
        <f>+U136/(U136+W136)*100</f>
        <v>35.004873294346986</v>
      </c>
      <c r="AP136" s="798"/>
      <c r="AQ136" s="797">
        <f>+W136/(U136+W136)*100</f>
        <v>64.995126705653021</v>
      </c>
      <c r="AR136" s="1043"/>
      <c r="AS136" s="803">
        <f>IF(SUM(AA136:AC136)=0,"-",IF(AND(SUM(AA136:AC136)=SUM(AE136:AN136),SUM(AE136:AN136)=SUM(AO136:AR136)),SUM(AA136:AC136),"エラー"))</f>
        <v>100</v>
      </c>
      <c r="AT136" s="804"/>
      <c r="BR136" s="3"/>
    </row>
    <row r="137" spans="1:70" ht="30" customHeight="1">
      <c r="B137" s="918"/>
      <c r="C137" s="878"/>
      <c r="D137" s="881"/>
      <c r="E137" s="1094" t="s">
        <v>442</v>
      </c>
      <c r="F137" s="1094"/>
      <c r="G137" s="897">
        <f>+AV33</f>
        <v>10367.299999999999</v>
      </c>
      <c r="H137" s="796"/>
      <c r="I137" s="795" t="str">
        <f>+AX33</f>
        <v>-</v>
      </c>
      <c r="J137" s="1098"/>
      <c r="K137" s="897">
        <f>+AZ33</f>
        <v>3041.1</v>
      </c>
      <c r="L137" s="796"/>
      <c r="M137" s="795">
        <f>+BB33</f>
        <v>204.49999999999994</v>
      </c>
      <c r="N137" s="796"/>
      <c r="O137" s="795">
        <f>+BD33</f>
        <v>7052.7999999999993</v>
      </c>
      <c r="P137" s="796"/>
      <c r="Q137" s="795">
        <f>+BF33</f>
        <v>68.900000000000006</v>
      </c>
      <c r="R137" s="796"/>
      <c r="S137" s="795" t="str">
        <f>+BH33</f>
        <v>-</v>
      </c>
      <c r="T137" s="796"/>
      <c r="U137" s="897">
        <f>+BJ33</f>
        <v>3245.6</v>
      </c>
      <c r="V137" s="796"/>
      <c r="W137" s="795">
        <f>+BL33</f>
        <v>7121.7</v>
      </c>
      <c r="X137" s="825"/>
      <c r="Y137" s="841">
        <f>+BN33</f>
        <v>10367.299999999999</v>
      </c>
      <c r="Z137" s="842"/>
      <c r="AA137" s="1069">
        <f>+G137/SUM(G137,I137)*100</f>
        <v>100</v>
      </c>
      <c r="AB137" s="827"/>
      <c r="AC137" s="823">
        <f>IF(I137="-",0,I137/SUM(G137,I137)*100)</f>
        <v>0</v>
      </c>
      <c r="AD137" s="824"/>
      <c r="AE137" s="826">
        <f>IF(K137="-",0,K137/SUM($K137:$T137)*100)</f>
        <v>29.333577691395064</v>
      </c>
      <c r="AF137" s="827"/>
      <c r="AG137" s="823">
        <f>IF(M137="-",0,M137/SUM($K137:$T137)*100)</f>
        <v>1.9725483009076612</v>
      </c>
      <c r="AH137" s="827"/>
      <c r="AI137" s="823">
        <f>IF(O137="-",0,O137/SUM($K137:$T137)*100)</f>
        <v>68.029284384555282</v>
      </c>
      <c r="AJ137" s="827"/>
      <c r="AK137" s="823">
        <f>IF(Q137="-",0,Q137/SUM($K137:$T137)*100)</f>
        <v>0.66458962314199466</v>
      </c>
      <c r="AL137" s="827"/>
      <c r="AM137" s="823">
        <f>IF(S137="-",0,S137/SUM($K137:$T137)*100)</f>
        <v>0</v>
      </c>
      <c r="AN137" s="827"/>
      <c r="AO137" s="826">
        <f>+U137/(U137+W137)*100</f>
        <v>31.306125992302725</v>
      </c>
      <c r="AP137" s="827"/>
      <c r="AQ137" s="823">
        <f>+W137/(U137+W137)*100</f>
        <v>68.693874007697289</v>
      </c>
      <c r="AR137" s="824"/>
      <c r="AS137" s="1051">
        <f>IF(SUM(AA137:AC137)=0,"-",IF(AND(SUM(AA137:AC137)=SUM(AE137:AN137),SUM(AE137:AN137)=SUM(AO137:AR137)),SUM(AA137:AC137),"エラー"))</f>
        <v>100</v>
      </c>
      <c r="AT137" s="1052"/>
      <c r="BR137" s="3"/>
    </row>
    <row r="138" spans="1:70" ht="30" customHeight="1">
      <c r="B138" s="918"/>
      <c r="C138" s="878"/>
      <c r="D138" s="881"/>
      <c r="E138" s="1094" t="s">
        <v>91</v>
      </c>
      <c r="F138" s="1094"/>
      <c r="G138" s="897">
        <f>+AV45</f>
        <v>63210.899999999994</v>
      </c>
      <c r="H138" s="796"/>
      <c r="I138" s="795" t="str">
        <f>+AX45</f>
        <v>-</v>
      </c>
      <c r="J138" s="1098"/>
      <c r="K138" s="897">
        <f>+AZ45</f>
        <v>16693.000000000004</v>
      </c>
      <c r="L138" s="796"/>
      <c r="M138" s="795">
        <f>+BB45</f>
        <v>1372.6000000000004</v>
      </c>
      <c r="N138" s="796"/>
      <c r="O138" s="795">
        <f>+BD45</f>
        <v>44404.099999999991</v>
      </c>
      <c r="P138" s="796"/>
      <c r="Q138" s="795">
        <f>+BF45</f>
        <v>741.19999999999982</v>
      </c>
      <c r="R138" s="796"/>
      <c r="S138" s="795" t="str">
        <f>+BH45</f>
        <v>-</v>
      </c>
      <c r="T138" s="796"/>
      <c r="U138" s="897">
        <f>+BJ45</f>
        <v>18065.600000000002</v>
      </c>
      <c r="V138" s="796"/>
      <c r="W138" s="795">
        <f>+BL45</f>
        <v>45145.3</v>
      </c>
      <c r="X138" s="825"/>
      <c r="Y138" s="828">
        <f>+BN45</f>
        <v>63210.899999999994</v>
      </c>
      <c r="Z138" s="829"/>
      <c r="AA138" s="1069">
        <f>+G138/SUM(G138,I138)*100</f>
        <v>100</v>
      </c>
      <c r="AB138" s="827"/>
      <c r="AC138" s="823">
        <f>IF(I138="-",0,I138/SUM(G138,I138)*100)</f>
        <v>0</v>
      </c>
      <c r="AD138" s="824"/>
      <c r="AE138" s="826">
        <f>IF(K138="-",0,K138/SUM($K138:$T138)*100)</f>
        <v>26.408420066792289</v>
      </c>
      <c r="AF138" s="827"/>
      <c r="AG138" s="823">
        <f>IF(M138="-",0,M138/SUM($K138:$T138)*100)</f>
        <v>2.1714609347438505</v>
      </c>
      <c r="AH138" s="827"/>
      <c r="AI138" s="823">
        <f>IF(O138="-",0,O138/SUM($K138:$T138)*100)</f>
        <v>70.247536421724732</v>
      </c>
      <c r="AJ138" s="827"/>
      <c r="AK138" s="823">
        <f>IF(Q138="-",0,Q138/SUM($K138:$T138)*100)</f>
        <v>1.1725825767391382</v>
      </c>
      <c r="AL138" s="827"/>
      <c r="AM138" s="823">
        <f>IF(S138="-",0,S138/SUM($K138:$T138)*100)</f>
        <v>0</v>
      </c>
      <c r="AN138" s="827"/>
      <c r="AO138" s="826">
        <f>+U138/(U138+W138)*100</f>
        <v>28.57988100153613</v>
      </c>
      <c r="AP138" s="827"/>
      <c r="AQ138" s="823">
        <f>+W138/(U138+W138)*100</f>
        <v>71.420118998463863</v>
      </c>
      <c r="AR138" s="824"/>
      <c r="AS138" s="1053">
        <f>IF(SUM(AA138:AC138)=0,"-",IF(AND(SUM(AA138:AC138)=SUM(AE138:AN138),SUM(AE138:AN138)=SUM(AO138:AR138)),SUM(AA138:AC138),"エラー"))</f>
        <v>100</v>
      </c>
      <c r="AT138" s="1054"/>
      <c r="BR138" s="3"/>
    </row>
    <row r="139" spans="1:70" ht="30" customHeight="1">
      <c r="B139" s="918"/>
      <c r="C139" s="878"/>
      <c r="D139" s="881"/>
      <c r="E139" s="880" t="s">
        <v>104</v>
      </c>
      <c r="F139" s="880"/>
      <c r="G139" s="1027">
        <f>+AV46</f>
        <v>75630.2</v>
      </c>
      <c r="H139" s="1028"/>
      <c r="I139" s="902" t="str">
        <f>+AX46</f>
        <v>-</v>
      </c>
      <c r="J139" s="1038"/>
      <c r="K139" s="1027">
        <f>+AZ46</f>
        <v>20429.400000000001</v>
      </c>
      <c r="L139" s="1028"/>
      <c r="M139" s="1029">
        <f>+BB46</f>
        <v>1600.1000000000004</v>
      </c>
      <c r="N139" s="1028"/>
      <c r="O139" s="1029">
        <f>+BD46</f>
        <v>52790.599999999991</v>
      </c>
      <c r="P139" s="1028"/>
      <c r="Q139" s="1029">
        <f>+BF46</f>
        <v>810.0999999999998</v>
      </c>
      <c r="R139" s="1028"/>
      <c r="S139" s="1029" t="str">
        <f>+BH46</f>
        <v>-</v>
      </c>
      <c r="T139" s="1028"/>
      <c r="U139" s="1027">
        <f>+BJ46</f>
        <v>22029.500000000004</v>
      </c>
      <c r="V139" s="1028"/>
      <c r="W139" s="902">
        <f>+BL46</f>
        <v>53600.700000000004</v>
      </c>
      <c r="X139" s="902"/>
      <c r="Y139" s="951">
        <f>+BN46</f>
        <v>75630.2</v>
      </c>
      <c r="Z139" s="1068"/>
      <c r="AA139" s="1030">
        <f>IF(G139="-","-",G139/SUM(G139,I139)*100)</f>
        <v>100</v>
      </c>
      <c r="AB139" s="873"/>
      <c r="AC139" s="1024" t="str">
        <f>IF(I139="-","-",I139/SUM(G139,I139)*100)</f>
        <v>-</v>
      </c>
      <c r="AD139" s="1025"/>
      <c r="AE139" s="872">
        <f>IF(K139="-",0,K139/SUM($K139:$T139)*100)</f>
        <v>27.012225275088525</v>
      </c>
      <c r="AF139" s="873"/>
      <c r="AG139" s="1024">
        <f>IF(M139="-",0,M139/SUM($K139:$T139)*100)</f>
        <v>2.1156892352525847</v>
      </c>
      <c r="AH139" s="873"/>
      <c r="AI139" s="1024">
        <f>IF(O139="-",0,O139/SUM($K139:$T139)*100)</f>
        <v>69.800952529545071</v>
      </c>
      <c r="AJ139" s="873"/>
      <c r="AK139" s="1024">
        <f>IF(Q139="-",0,Q139/SUM($K139:$T139)*100)</f>
        <v>1.0711329601138166</v>
      </c>
      <c r="AL139" s="873"/>
      <c r="AM139" s="1024">
        <f>IF(S139="-",0,S139/SUM($K139:$T139)*100)</f>
        <v>0</v>
      </c>
      <c r="AN139" s="873"/>
      <c r="AO139" s="872">
        <f>+U139/(U139+W139)*100</f>
        <v>29.127914510341107</v>
      </c>
      <c r="AP139" s="873"/>
      <c r="AQ139" s="1024">
        <f>+W139/(U139+W139)*100</f>
        <v>70.872085489658886</v>
      </c>
      <c r="AR139" s="1025"/>
      <c r="AS139" s="1055">
        <f>IF(SUM(AA139:AC139)=0,"-",IF(AND(SUM(AA139:AC139)=SUM(AE139:AN139),SUM(AE139:AN139)=SUM(AO139:AR139)),SUM(AA139:AC139),"エラー"))</f>
        <v>100</v>
      </c>
      <c r="AT139" s="1056"/>
      <c r="BR139" s="3"/>
    </row>
    <row r="140" spans="1:70" ht="30" customHeight="1">
      <c r="B140" s="918"/>
      <c r="C140" s="879"/>
      <c r="D140" s="1039" t="s">
        <v>46</v>
      </c>
      <c r="E140" s="1095" t="s">
        <v>419</v>
      </c>
      <c r="F140" s="1096"/>
      <c r="G140" s="815">
        <f>+AV53</f>
        <v>1671</v>
      </c>
      <c r="H140" s="816"/>
      <c r="I140" s="817" t="str">
        <f>+AX53</f>
        <v>-</v>
      </c>
      <c r="J140" s="1099"/>
      <c r="K140" s="815">
        <f>+AZ53</f>
        <v>274</v>
      </c>
      <c r="L140" s="816"/>
      <c r="M140" s="903">
        <f>+BB53</f>
        <v>69</v>
      </c>
      <c r="N140" s="816"/>
      <c r="O140" s="903">
        <f>+BD53</f>
        <v>1328</v>
      </c>
      <c r="P140" s="816"/>
      <c r="Q140" s="903" t="str">
        <f>+BF53</f>
        <v>-</v>
      </c>
      <c r="R140" s="816"/>
      <c r="S140" s="903" t="str">
        <f>+BH53</f>
        <v>-</v>
      </c>
      <c r="T140" s="816"/>
      <c r="U140" s="815">
        <f>+BJ53</f>
        <v>343</v>
      </c>
      <c r="V140" s="816"/>
      <c r="W140" s="817">
        <f>+BL53</f>
        <v>1328</v>
      </c>
      <c r="X140" s="817"/>
      <c r="Y140" s="828">
        <f>+BN53</f>
        <v>1671</v>
      </c>
      <c r="Z140" s="829"/>
      <c r="AA140" s="820">
        <f>+G140/SUM(G140,I140)*100</f>
        <v>100</v>
      </c>
      <c r="AB140" s="819"/>
      <c r="AC140" s="821">
        <f>IF(I140="-",0,I140/SUM(G140,I140)*100)</f>
        <v>0</v>
      </c>
      <c r="AD140" s="822"/>
      <c r="AE140" s="818">
        <f>IF(K140="-",0,K140/SUM($K140:$T140)*100)</f>
        <v>16.39736684619988</v>
      </c>
      <c r="AF140" s="819"/>
      <c r="AG140" s="1047">
        <f>IF(M140="-",0,M140/SUM($K140:$T140)*100)</f>
        <v>4.1292639138240581</v>
      </c>
      <c r="AH140" s="819"/>
      <c r="AI140" s="1047">
        <f>IF(O140="-",0,O140/SUM($K140:$T140)*100)</f>
        <v>79.473369239976066</v>
      </c>
      <c r="AJ140" s="819"/>
      <c r="AK140" s="1047">
        <f>IF(Q140="-",0,Q140/SUM($K140:$T140)*100)</f>
        <v>0</v>
      </c>
      <c r="AL140" s="819"/>
      <c r="AM140" s="1047">
        <f>IF(S140="-",0,S140/SUM($K140:$T140)*100)</f>
        <v>0</v>
      </c>
      <c r="AN140" s="819"/>
      <c r="AO140" s="1045">
        <f>+U140/(U140+W140)*100</f>
        <v>20.526630760023938</v>
      </c>
      <c r="AP140" s="1046"/>
      <c r="AQ140" s="821">
        <f>+W140/(U140+W140)*100</f>
        <v>79.473369239976066</v>
      </c>
      <c r="AR140" s="822"/>
      <c r="AS140" s="1053">
        <f>IF(SUM(AA140:AC140)=0,"-",IF(AND(SUM(AA140:AC140)=SUM(AE140:AN140),SUM(AE140:AN140)=SUM(AO140:AR140)),SUM(AA140:AC140),"エラー"))</f>
        <v>100</v>
      </c>
      <c r="AT140" s="1054"/>
      <c r="BR140" s="3"/>
    </row>
    <row r="141" spans="1:70" ht="30" customHeight="1">
      <c r="B141" s="918"/>
      <c r="C141" s="879"/>
      <c r="D141" s="1040"/>
      <c r="E141" s="1076" t="s">
        <v>443</v>
      </c>
      <c r="F141" s="1077"/>
      <c r="G141" s="1078" t="str">
        <f>+AV65</f>
        <v>-</v>
      </c>
      <c r="H141" s="1079"/>
      <c r="I141" s="904" t="str">
        <f>+AX65</f>
        <v>-</v>
      </c>
      <c r="J141" s="1080"/>
      <c r="K141" s="1078" t="str">
        <f>+AZ65</f>
        <v>-</v>
      </c>
      <c r="L141" s="1079"/>
      <c r="M141" s="1081" t="str">
        <f>+BB65</f>
        <v>-</v>
      </c>
      <c r="N141" s="1079"/>
      <c r="O141" s="1081" t="str">
        <f>+BD65</f>
        <v>-</v>
      </c>
      <c r="P141" s="1079"/>
      <c r="Q141" s="1081" t="str">
        <f>+BF65</f>
        <v>-</v>
      </c>
      <c r="R141" s="1079"/>
      <c r="S141" s="1081" t="str">
        <f>+BH65</f>
        <v>-</v>
      </c>
      <c r="T141" s="1079"/>
      <c r="U141" s="1078" t="str">
        <f>+BJ65</f>
        <v>-</v>
      </c>
      <c r="V141" s="1079"/>
      <c r="W141" s="904" t="str">
        <f>+BL65</f>
        <v>-</v>
      </c>
      <c r="X141" s="904"/>
      <c r="Y141" s="1065" t="str">
        <f>+BN65</f>
        <v>-</v>
      </c>
      <c r="Z141" s="1066"/>
      <c r="AA141" s="1059" t="str">
        <f>IF(G141="-","-",G141/SUM(G141,I141)*100)</f>
        <v>-</v>
      </c>
      <c r="AB141" s="1060"/>
      <c r="AC141" s="1047" t="str">
        <f>IF(I141="-","-",I141/SUM(G141,I141)*100)</f>
        <v>-</v>
      </c>
      <c r="AD141" s="1063"/>
      <c r="AE141" s="1059" t="str">
        <f>IF(K141="-","-",K141/SUM($K141:$T141)*100)</f>
        <v>-</v>
      </c>
      <c r="AF141" s="1060"/>
      <c r="AG141" s="1064" t="str">
        <f>IF(M141="-","-",M141/SUM($K141:$T141)*100)</f>
        <v>-</v>
      </c>
      <c r="AH141" s="1060"/>
      <c r="AI141" s="1064" t="str">
        <f>IF(O141="-","-",O141/SUM($K141:$T141)*100)</f>
        <v>-</v>
      </c>
      <c r="AJ141" s="1060"/>
      <c r="AK141" s="1064" t="str">
        <f>IF(Q141="-","-",Q141/SUM($K141:$T141)*100)</f>
        <v>-</v>
      </c>
      <c r="AL141" s="1060"/>
      <c r="AM141" s="1064" t="str">
        <f>IF(S141="-","-",S141/SUM($K141:$T141)*100)</f>
        <v>-</v>
      </c>
      <c r="AN141" s="1060"/>
      <c r="AO141" s="826" t="str">
        <f>IF(U141="-","-",U141/SUM(U141,W141)*100)</f>
        <v>-</v>
      </c>
      <c r="AP141" s="827"/>
      <c r="AQ141" s="823" t="str">
        <f>IF(W141="-","-",W141/SUM(U141,W141)*100)</f>
        <v>-</v>
      </c>
      <c r="AR141" s="824"/>
      <c r="AS141" s="1057" t="str">
        <f>IF(SUM(AA141:AD141)=0,"-",IF(AND(SUM(AA141:AD141)=SUM(AE141:AN141),SUM(AE141:AN141)=SUM(AO141:AR141)),SUM(AA141:AD141),"エラー"))</f>
        <v>-</v>
      </c>
      <c r="AT141" s="1058"/>
      <c r="BR141" s="3"/>
    </row>
    <row r="142" spans="1:70" ht="30" customHeight="1">
      <c r="B142" s="918"/>
      <c r="C142" s="879"/>
      <c r="D142" s="1040"/>
      <c r="E142" s="1076" t="s">
        <v>444</v>
      </c>
      <c r="F142" s="1077"/>
      <c r="G142" s="1078">
        <f>+AV77</f>
        <v>1198</v>
      </c>
      <c r="H142" s="1079"/>
      <c r="I142" s="904" t="str">
        <f>+AX77</f>
        <v>-</v>
      </c>
      <c r="J142" s="1080"/>
      <c r="K142" s="1078">
        <f>+AZ77</f>
        <v>1198</v>
      </c>
      <c r="L142" s="1079"/>
      <c r="M142" s="1081" t="str">
        <f>+BB77</f>
        <v>-</v>
      </c>
      <c r="N142" s="1079"/>
      <c r="O142" s="1081" t="str">
        <f>+BD77</f>
        <v>-</v>
      </c>
      <c r="P142" s="1079"/>
      <c r="Q142" s="1081" t="str">
        <f>+BF77</f>
        <v>-</v>
      </c>
      <c r="R142" s="1079"/>
      <c r="S142" s="1081" t="str">
        <f>+BH77</f>
        <v>-</v>
      </c>
      <c r="T142" s="1079"/>
      <c r="U142" s="1078">
        <f>+BJ77</f>
        <v>1198</v>
      </c>
      <c r="V142" s="1079"/>
      <c r="W142" s="904" t="str">
        <f>+BL77</f>
        <v>-</v>
      </c>
      <c r="X142" s="904"/>
      <c r="Y142" s="1065">
        <f>+BN77</f>
        <v>1198</v>
      </c>
      <c r="Z142" s="1066"/>
      <c r="AA142" s="1059">
        <f>IF(G142="-","-",G142/SUM(G142,I142)*100)</f>
        <v>100</v>
      </c>
      <c r="AB142" s="1060"/>
      <c r="AC142" s="1064" t="str">
        <f>IF(I142="-","-",I142/SUM(G142,I142)*100)</f>
        <v>-</v>
      </c>
      <c r="AD142" s="1067"/>
      <c r="AE142" s="1059">
        <f>IF(K142="-","-",K142/SUM($K142:$T142)*100)</f>
        <v>100</v>
      </c>
      <c r="AF142" s="1060"/>
      <c r="AG142" s="1064" t="str">
        <f>IF(M142="-","-",M142/SUM($K142:$T142)*100)</f>
        <v>-</v>
      </c>
      <c r="AH142" s="1060"/>
      <c r="AI142" s="1064" t="str">
        <f>IF(O142="-","-",O142/SUM($K142:$T142)*100)</f>
        <v>-</v>
      </c>
      <c r="AJ142" s="1060"/>
      <c r="AK142" s="1064" t="str">
        <f>IF(Q142="-","-",Q142/SUM($K142:$T142)*100)</f>
        <v>-</v>
      </c>
      <c r="AL142" s="1060"/>
      <c r="AM142" s="1064" t="str">
        <f>IF(S142="-","-",S142/SUM($K142:$T142)*100)</f>
        <v>-</v>
      </c>
      <c r="AN142" s="1060"/>
      <c r="AO142" s="1059">
        <f>IF(U142="-","-",U142/SUM(U142,W142)*100)</f>
        <v>100</v>
      </c>
      <c r="AP142" s="1060"/>
      <c r="AQ142" s="1064" t="str">
        <f>IF(W142="-","-",W142/SUM(U142,W142)*100)</f>
        <v>-</v>
      </c>
      <c r="AR142" s="1067"/>
      <c r="AS142" s="1057">
        <f>IF(SUM(AA142:AD142)=0,"-",IF(AND(SUM(AA142:AD142)=SUM(AE142:AN142),SUM(AE142:AN142)=SUM(AO142:AR142)),SUM(AA142:AD142),"エラー"))</f>
        <v>100</v>
      </c>
      <c r="AT142" s="1058"/>
      <c r="BR142" s="3"/>
    </row>
    <row r="143" spans="1:70" ht="30" customHeight="1">
      <c r="B143" s="918"/>
      <c r="C143" s="879"/>
      <c r="D143" s="1040"/>
      <c r="E143" s="1026" t="s">
        <v>395</v>
      </c>
      <c r="F143" s="880"/>
      <c r="G143" s="1027">
        <f>+AV78</f>
        <v>78499.199999999997</v>
      </c>
      <c r="H143" s="1028"/>
      <c r="I143" s="902" t="str">
        <f>+AX78</f>
        <v>-</v>
      </c>
      <c r="J143" s="1038"/>
      <c r="K143" s="1027">
        <f>+AZ78</f>
        <v>21901.4</v>
      </c>
      <c r="L143" s="1028"/>
      <c r="M143" s="1029">
        <f>+BB78</f>
        <v>1669.1000000000004</v>
      </c>
      <c r="N143" s="1028"/>
      <c r="O143" s="1029">
        <f>+BD78</f>
        <v>54118.599999999991</v>
      </c>
      <c r="P143" s="1028"/>
      <c r="Q143" s="1029">
        <f>+BF78</f>
        <v>810.0999999999998</v>
      </c>
      <c r="R143" s="1028"/>
      <c r="S143" s="1029" t="str">
        <f>+BH78</f>
        <v>-</v>
      </c>
      <c r="T143" s="1028"/>
      <c r="U143" s="1027">
        <f>+BJ78</f>
        <v>23570.500000000004</v>
      </c>
      <c r="V143" s="1028"/>
      <c r="W143" s="902">
        <f>+BL78</f>
        <v>54928.700000000004</v>
      </c>
      <c r="X143" s="902"/>
      <c r="Y143" s="951">
        <f>+BN78</f>
        <v>78499.199999999997</v>
      </c>
      <c r="Z143" s="1068"/>
      <c r="AA143" s="1030">
        <f>IF(G143="-","-",G143/SUM(G143,I143)*100)</f>
        <v>100</v>
      </c>
      <c r="AB143" s="873"/>
      <c r="AC143" s="1024" t="str">
        <f>IF(I143="-","-",I143/SUM(G143,I143)*100)</f>
        <v>-</v>
      </c>
      <c r="AD143" s="1025"/>
      <c r="AE143" s="872">
        <f>IF(K143="-","-",K143/SUM($K143:$T143)*100)</f>
        <v>27.900156944274595</v>
      </c>
      <c r="AF143" s="873"/>
      <c r="AG143" s="1024">
        <f>IF(M143="-","-",M143/SUM($K143:$T143)*100)</f>
        <v>2.1262637071460606</v>
      </c>
      <c r="AH143" s="873"/>
      <c r="AI143" s="1024">
        <f>IF(O143="-","-",O143/SUM($K143:$T143)*100)</f>
        <v>68.941594309241367</v>
      </c>
      <c r="AJ143" s="873"/>
      <c r="AK143" s="1024">
        <f>IF(Q143="-","-",Q143/SUM($K143:$T143)*100)</f>
        <v>1.0319850393379804</v>
      </c>
      <c r="AL143" s="873"/>
      <c r="AM143" s="1024" t="str">
        <f>IF(S143="-","-",S143/SUM($K143:$T143)*100)</f>
        <v>-</v>
      </c>
      <c r="AN143" s="873"/>
      <c r="AO143" s="872">
        <f>IF(U143="-","-",U143/SUM(U143,W143)*100)</f>
        <v>30.026420651420651</v>
      </c>
      <c r="AP143" s="873"/>
      <c r="AQ143" s="1024">
        <f>IF(W143="-","-",W143/SUM(U143,W143)*100)</f>
        <v>69.973579348579335</v>
      </c>
      <c r="AR143" s="1025"/>
      <c r="AS143" s="1055">
        <f>IF(SUM(AA143:AD143)=0,"-",IF(AND(SUM(AA143:AD143)=SUM(AE143:AN143),SUM(AE143:AN143)=SUM(AO143:AR143)),SUM(AA143:AD143),"エラー"))</f>
        <v>100</v>
      </c>
      <c r="AT143" s="1056"/>
      <c r="BR143" s="3"/>
    </row>
    <row r="144" spans="1:70" ht="30" customHeight="1">
      <c r="B144" s="918"/>
      <c r="C144" s="573" t="s">
        <v>445</v>
      </c>
      <c r="D144" s="1040"/>
      <c r="E144" s="1026" t="s">
        <v>396</v>
      </c>
      <c r="F144" s="880"/>
      <c r="G144" s="1027">
        <f>+AV85</f>
        <v>222493.3</v>
      </c>
      <c r="H144" s="1028"/>
      <c r="I144" s="902" t="str">
        <f>+AX85</f>
        <v>-</v>
      </c>
      <c r="J144" s="1038"/>
      <c r="K144" s="1027">
        <f>+AZ85</f>
        <v>63030.400000000001</v>
      </c>
      <c r="L144" s="1028"/>
      <c r="M144" s="1029">
        <f>+BB85</f>
        <v>9218.9000000000051</v>
      </c>
      <c r="N144" s="1028"/>
      <c r="O144" s="1029">
        <f>+BD85</f>
        <v>129185.7</v>
      </c>
      <c r="P144" s="1028"/>
      <c r="Q144" s="1029">
        <f>+BF85</f>
        <v>21058.30000000001</v>
      </c>
      <c r="R144" s="1028"/>
      <c r="S144" s="1029" t="str">
        <f>+BH85</f>
        <v>-</v>
      </c>
      <c r="T144" s="1028"/>
      <c r="U144" s="1027">
        <f>+BJ85</f>
        <v>72249.300000000017</v>
      </c>
      <c r="V144" s="1028"/>
      <c r="W144" s="902">
        <f>+BL85</f>
        <v>150244</v>
      </c>
      <c r="X144" s="902"/>
      <c r="Y144" s="1061">
        <f>+BN85</f>
        <v>222493.3</v>
      </c>
      <c r="Z144" s="1062"/>
      <c r="AA144" s="1030">
        <f>IF(G144="-","-",G144/SUM(G144,I144)*100)</f>
        <v>100</v>
      </c>
      <c r="AB144" s="873"/>
      <c r="AC144" s="1024" t="str">
        <f>IF(I144="-","-",I144/SUM(G144,I144)*100)</f>
        <v>-</v>
      </c>
      <c r="AD144" s="1025"/>
      <c r="AE144" s="872">
        <f>IF(K144="-","-",K144/SUM($K144:$T144)*100)</f>
        <v>28.329122719650435</v>
      </c>
      <c r="AF144" s="873"/>
      <c r="AG144" s="1024">
        <f>IF(M144="-","-",M144/SUM($K144:$T144)*100)</f>
        <v>4.1434506117712333</v>
      </c>
      <c r="AH144" s="873"/>
      <c r="AI144" s="1024">
        <f>IF(O144="-","-",O144/SUM($K144:$T144)*100)</f>
        <v>58.062737170063095</v>
      </c>
      <c r="AJ144" s="873"/>
      <c r="AK144" s="1024">
        <f>IF(Q144="-","-",Q144/SUM($K144:$T144)*100)</f>
        <v>9.4646894985152397</v>
      </c>
      <c r="AL144" s="873"/>
      <c r="AM144" s="1024" t="str">
        <f>IF(S144="-","-",S144/SUM($K144:$T144)*100)</f>
        <v>-</v>
      </c>
      <c r="AN144" s="873"/>
      <c r="AO144" s="872">
        <f>IF(U144="-","-",U144/SUM(U144,W144)*100)</f>
        <v>32.472573331421671</v>
      </c>
      <c r="AP144" s="873"/>
      <c r="AQ144" s="1024">
        <f>IF(W144="-","-",W144/SUM(U144,W144)*100)</f>
        <v>67.527426668578329</v>
      </c>
      <c r="AR144" s="1025"/>
      <c r="AS144" s="1055">
        <f>IF(SUM(AA144:AD144)=0,"-",IF(AND(SUM(AA144:AD144)=SUM(AE144:AN144),SUM(AE144:AN144)=SUM(AO144:AR144)),SUM(AA144:AD144),"エラー"))</f>
        <v>100</v>
      </c>
      <c r="AT144" s="1056"/>
      <c r="BR144" s="3"/>
    </row>
    <row r="145" spans="2:70" ht="30" customHeight="1">
      <c r="B145" s="918"/>
      <c r="C145" s="574" t="s">
        <v>446</v>
      </c>
      <c r="D145" s="1041"/>
      <c r="E145" s="880" t="s">
        <v>411</v>
      </c>
      <c r="F145" s="880"/>
      <c r="G145" s="1027">
        <f>+AV86</f>
        <v>225362.3</v>
      </c>
      <c r="H145" s="1028"/>
      <c r="I145" s="902" t="str">
        <f>+AX86</f>
        <v>-</v>
      </c>
      <c r="J145" s="1038"/>
      <c r="K145" s="1027">
        <f>+AZ86</f>
        <v>64502.400000000001</v>
      </c>
      <c r="L145" s="1028"/>
      <c r="M145" s="1029">
        <f>+BB86</f>
        <v>9287.9000000000051</v>
      </c>
      <c r="N145" s="1028"/>
      <c r="O145" s="1029">
        <f>+BD86</f>
        <v>130513.7</v>
      </c>
      <c r="P145" s="1028"/>
      <c r="Q145" s="1029">
        <f>+BF86</f>
        <v>21058.30000000001</v>
      </c>
      <c r="R145" s="1028"/>
      <c r="S145" s="1029" t="str">
        <f>+BH86</f>
        <v>-</v>
      </c>
      <c r="T145" s="1028"/>
      <c r="U145" s="1027">
        <f>+BJ86</f>
        <v>73790.300000000017</v>
      </c>
      <c r="V145" s="1028"/>
      <c r="W145" s="902">
        <f>+BL86</f>
        <v>151572</v>
      </c>
      <c r="X145" s="902"/>
      <c r="Y145" s="1061">
        <f>+BN86</f>
        <v>225362.3</v>
      </c>
      <c r="Z145" s="1062"/>
      <c r="AA145" s="1030">
        <f>+G145/SUM(G145,I145)*100</f>
        <v>100</v>
      </c>
      <c r="AB145" s="873"/>
      <c r="AC145" s="1024">
        <f>IF(I145="-",0,I145/SUM(G145,I145)*100)</f>
        <v>0</v>
      </c>
      <c r="AD145" s="1025"/>
      <c r="AE145" s="872">
        <f>IF(K145="-",0,K145/SUM($K145:$T145)*100)</f>
        <v>28.621646122709965</v>
      </c>
      <c r="AF145" s="873"/>
      <c r="AG145" s="1024">
        <f>IF(M145="-",0,M145/SUM($K145:$T145)*100)</f>
        <v>4.1213193156086909</v>
      </c>
      <c r="AH145" s="873"/>
      <c r="AI145" s="1024">
        <f>IF(O145="-",0,O145/SUM($K145:$T145)*100)</f>
        <v>57.912836352841623</v>
      </c>
      <c r="AJ145" s="873"/>
      <c r="AK145" s="1024">
        <f>IF(Q145="-",0,Q145/SUM($K145:$T145)*100)</f>
        <v>9.3441982088397246</v>
      </c>
      <c r="AL145" s="873"/>
      <c r="AM145" s="1024">
        <f>IF(S145="-",0,S145/SUM($K145:$T145)*100)</f>
        <v>0</v>
      </c>
      <c r="AN145" s="873"/>
      <c r="AO145" s="872">
        <f>+U145/(U145+W145)*100</f>
        <v>32.742965438318663</v>
      </c>
      <c r="AP145" s="873"/>
      <c r="AQ145" s="1024">
        <f>+W145/(U145+W145)*100</f>
        <v>67.257034561681337</v>
      </c>
      <c r="AR145" s="1025"/>
      <c r="AS145" s="1055">
        <f>IF(SUM(AA145:AC145)=0,"-",IF(AND(SUM(AA145:AC145)=SUM(AE145:AN145),SUM(AE145:AN145)=SUM(AO145:AR145)),SUM(AA145:AC145),"エラー"))</f>
        <v>100</v>
      </c>
      <c r="AT145" s="1056"/>
      <c r="BR145" s="3"/>
    </row>
    <row r="146" spans="2:70" ht="30" customHeight="1">
      <c r="B146" s="919"/>
      <c r="C146" s="1035" t="s">
        <v>47</v>
      </c>
      <c r="D146" s="1036"/>
      <c r="E146" s="1036"/>
      <c r="F146" s="1026"/>
      <c r="G146" s="1033">
        <f>+AV87</f>
        <v>300992.5</v>
      </c>
      <c r="H146" s="1034"/>
      <c r="I146" s="1031" t="str">
        <f>+AX87</f>
        <v>-</v>
      </c>
      <c r="J146" s="1032"/>
      <c r="K146" s="1033">
        <f>+AZ87</f>
        <v>84931.8</v>
      </c>
      <c r="L146" s="1034"/>
      <c r="M146" s="1031">
        <f>+BB87</f>
        <v>10888.000000000005</v>
      </c>
      <c r="N146" s="1034"/>
      <c r="O146" s="1031">
        <f>+BD87</f>
        <v>183304.3</v>
      </c>
      <c r="P146" s="1034"/>
      <c r="Q146" s="1031">
        <f>+BF87</f>
        <v>21868.400000000009</v>
      </c>
      <c r="R146" s="1034"/>
      <c r="S146" s="1031" t="str">
        <f>+BH87</f>
        <v>-</v>
      </c>
      <c r="T146" s="1034"/>
      <c r="U146" s="1033">
        <f>+BJ87</f>
        <v>95819.800000000017</v>
      </c>
      <c r="V146" s="1034"/>
      <c r="W146" s="1031">
        <f>+BL87</f>
        <v>205172.7</v>
      </c>
      <c r="X146" s="1037"/>
      <c r="Y146" s="1061">
        <f>+BN87</f>
        <v>300992.5</v>
      </c>
      <c r="Z146" s="1062"/>
      <c r="AA146" s="1030">
        <f>IF(G146="-","-",G146/SUM(G146,I146)*100)</f>
        <v>100</v>
      </c>
      <c r="AB146" s="873"/>
      <c r="AC146" s="1024" t="str">
        <f>IF(I146="-","-",I146/SUM(G146,I146)*100)</f>
        <v>-</v>
      </c>
      <c r="AD146" s="1025"/>
      <c r="AE146" s="872">
        <f>IF(K146="-","-",K146/SUM($K146:$T146)*100)</f>
        <v>28.217247938071548</v>
      </c>
      <c r="AF146" s="873"/>
      <c r="AG146" s="1024">
        <f>IF(M146="-","-",M146/SUM($K146:$T146)*100)</f>
        <v>3.6173658812096665</v>
      </c>
      <c r="AH146" s="873"/>
      <c r="AI146" s="1024">
        <f>IF(O146="-","-",O146/SUM($K146:$T146)*100)</f>
        <v>60.899955978969565</v>
      </c>
      <c r="AJ146" s="873"/>
      <c r="AK146" s="1024">
        <f>IF(Q146="-","-",Q146/SUM($K146:$T146)*100)</f>
        <v>7.2654302017492167</v>
      </c>
      <c r="AL146" s="873"/>
      <c r="AM146" s="1024" t="str">
        <f>IF(S146="-","-",S146/SUM($K146:$T146)*100)</f>
        <v>-</v>
      </c>
      <c r="AN146" s="873"/>
      <c r="AO146" s="872">
        <f>IF(U146="-","-",U146/SUM(U146,W146)*100)</f>
        <v>31.834613819281216</v>
      </c>
      <c r="AP146" s="873"/>
      <c r="AQ146" s="1024">
        <f>IF(W146="-","-",W146/SUM(U146,W146)*100)</f>
        <v>68.165386180718784</v>
      </c>
      <c r="AR146" s="1025"/>
      <c r="AS146" s="1049">
        <f>IF(SUM(AA146:AD146)=0,"-",IF(AND(SUM(AA146:AD146)=SUM(AE146:AN146),SUM(AE146:AN146)=SUM(AO146:AR146)),SUM(AA146:AD146),"エラー"))</f>
        <v>100</v>
      </c>
      <c r="AT146" s="1050"/>
      <c r="BR146" s="3"/>
    </row>
    <row r="147" spans="2:70" ht="20.100000000000001" customHeight="1">
      <c r="B147" s="454" t="s">
        <v>363</v>
      </c>
      <c r="C147" s="576" t="s">
        <v>392</v>
      </c>
      <c r="D147" s="576"/>
      <c r="E147" s="575"/>
      <c r="F147" s="575"/>
      <c r="G147" s="473"/>
      <c r="H147" s="473"/>
      <c r="I147" s="473"/>
      <c r="J147" s="473"/>
      <c r="K147" s="473"/>
      <c r="L147" s="473"/>
      <c r="M147" s="473"/>
      <c r="N147" s="473"/>
      <c r="O147" s="473"/>
      <c r="P147" s="473"/>
      <c r="Q147" s="473"/>
      <c r="R147" s="473"/>
      <c r="S147" s="473"/>
      <c r="T147" s="473"/>
      <c r="U147" s="473"/>
      <c r="V147" s="473"/>
      <c r="W147" s="473"/>
      <c r="X147" s="473"/>
      <c r="Y147" s="474"/>
      <c r="Z147" s="475"/>
      <c r="AA147" s="476"/>
      <c r="AB147" s="476"/>
      <c r="AC147" s="476"/>
      <c r="AD147" s="476"/>
      <c r="AE147" s="476"/>
      <c r="AF147" s="476"/>
      <c r="AG147" s="476"/>
      <c r="AH147" s="476"/>
      <c r="AI147" s="476"/>
      <c r="AJ147" s="476"/>
      <c r="AK147" s="476"/>
      <c r="AL147" s="476"/>
      <c r="AM147" s="476"/>
      <c r="AN147" s="476"/>
      <c r="AO147" s="476"/>
      <c r="AP147" s="476"/>
      <c r="AQ147" s="476"/>
      <c r="AR147" s="476"/>
      <c r="AS147" s="477"/>
      <c r="AT147" s="478"/>
      <c r="BR147" s="3"/>
    </row>
    <row r="148" spans="2:70" ht="20.100000000000001" customHeight="1">
      <c r="B148" s="487"/>
      <c r="C148" s="593"/>
      <c r="D148" s="594"/>
      <c r="E148" s="593"/>
      <c r="F148" s="593"/>
      <c r="G148" s="512"/>
      <c r="H148" s="512"/>
      <c r="I148" s="512"/>
      <c r="J148" s="512"/>
      <c r="K148" s="512"/>
      <c r="L148" s="512"/>
      <c r="M148" s="512"/>
      <c r="N148" s="512"/>
      <c r="O148" s="512"/>
      <c r="P148" s="512"/>
      <c r="Q148" s="512"/>
      <c r="R148" s="512"/>
      <c r="S148" s="512"/>
      <c r="T148" s="512"/>
      <c r="U148" s="512"/>
      <c r="V148" s="512"/>
      <c r="W148" s="512"/>
      <c r="X148" s="512"/>
      <c r="Y148" s="513"/>
      <c r="Z148" s="514"/>
      <c r="AA148" s="515"/>
      <c r="AB148" s="515"/>
      <c r="AC148" s="515"/>
      <c r="AD148" s="515"/>
      <c r="AE148" s="515"/>
      <c r="AF148" s="515"/>
      <c r="AG148" s="515"/>
      <c r="AH148" s="515"/>
      <c r="AI148" s="515"/>
      <c r="AJ148" s="515"/>
      <c r="AK148" s="515"/>
      <c r="AL148" s="515"/>
      <c r="AM148" s="515"/>
      <c r="AN148" s="515"/>
      <c r="AO148" s="515"/>
      <c r="AP148" s="515"/>
      <c r="AQ148" s="515"/>
      <c r="AR148" s="515"/>
      <c r="AS148" s="516"/>
      <c r="AT148" s="517"/>
      <c r="BR148" s="3"/>
    </row>
    <row r="149" spans="2:70" ht="20.100000000000001" customHeight="1">
      <c r="B149" s="479"/>
      <c r="C149" s="493" t="s">
        <v>371</v>
      </c>
      <c r="D149" s="493"/>
      <c r="E149" s="480"/>
      <c r="F149" s="480"/>
      <c r="G149" s="481"/>
      <c r="H149" s="481"/>
      <c r="I149" s="481"/>
      <c r="J149" s="481"/>
      <c r="K149" s="481"/>
      <c r="L149" s="481"/>
      <c r="M149" s="481"/>
      <c r="N149" s="481"/>
      <c r="O149" s="481"/>
      <c r="P149" s="481"/>
      <c r="Q149" s="481"/>
      <c r="R149" s="481"/>
      <c r="S149" s="481"/>
      <c r="T149" s="481"/>
      <c r="U149" s="481"/>
      <c r="V149" s="481"/>
      <c r="W149" s="481"/>
      <c r="X149" s="481"/>
      <c r="Y149" s="482"/>
      <c r="Z149" s="483"/>
      <c r="AA149" s="484"/>
      <c r="AB149" s="484"/>
      <c r="AC149" s="484"/>
      <c r="AD149" s="484"/>
      <c r="AE149" s="484"/>
      <c r="AF149" s="484"/>
      <c r="AG149" s="484"/>
      <c r="AH149" s="484"/>
      <c r="AI149" s="484"/>
      <c r="AJ149" s="484"/>
      <c r="AK149" s="484"/>
      <c r="AL149" s="484"/>
      <c r="AM149" s="484"/>
      <c r="AN149" s="484"/>
      <c r="AO149" s="484"/>
      <c r="AP149" s="484"/>
      <c r="AQ149" s="484"/>
      <c r="AR149" s="484"/>
      <c r="AS149" s="485"/>
      <c r="AT149" s="486"/>
      <c r="BR149" s="3"/>
    </row>
    <row r="150" spans="2:70" ht="30" customHeight="1">
      <c r="B150" s="920" t="s">
        <v>382</v>
      </c>
      <c r="C150" s="905" t="s">
        <v>450</v>
      </c>
      <c r="D150" s="906"/>
      <c r="E150" s="907"/>
      <c r="F150" s="908"/>
      <c r="G150" s="807">
        <f>+AV104</f>
        <v>68067.599999999991</v>
      </c>
      <c r="H150" s="808"/>
      <c r="I150" s="809" t="str">
        <f>+AX104</f>
        <v>-</v>
      </c>
      <c r="J150" s="810"/>
      <c r="K150" s="807">
        <f>+AZ104</f>
        <v>18386.7</v>
      </c>
      <c r="L150" s="808"/>
      <c r="M150" s="809">
        <f>+BB104</f>
        <v>1440.1</v>
      </c>
      <c r="N150" s="808"/>
      <c r="O150" s="809">
        <f>+BD104</f>
        <v>47511.7</v>
      </c>
      <c r="P150" s="808"/>
      <c r="Q150" s="809">
        <f>+BF104</f>
        <v>729.09999999999991</v>
      </c>
      <c r="R150" s="808"/>
      <c r="S150" s="809" t="str">
        <f>+BH104</f>
        <v>-</v>
      </c>
      <c r="T150" s="808"/>
      <c r="U150" s="807">
        <f>+BJ104</f>
        <v>19826.8</v>
      </c>
      <c r="V150" s="808"/>
      <c r="W150" s="809">
        <f>+BL104</f>
        <v>48240.800000000003</v>
      </c>
      <c r="X150" s="811"/>
      <c r="Y150" s="812">
        <f>+BN104</f>
        <v>68067.599999999991</v>
      </c>
      <c r="Z150" s="813"/>
      <c r="AA150" s="814">
        <f>IF(G150="-","-",G150/SUM(G150,I150)*100)</f>
        <v>100</v>
      </c>
      <c r="AB150" s="800"/>
      <c r="AC150" s="799" t="str">
        <f>IF(I150="-","-",I150/SUM(G150,I150)*100)</f>
        <v>-</v>
      </c>
      <c r="AD150" s="802"/>
      <c r="AE150" s="801">
        <f>IF(K150="-","-",K150/SUM($K150:$T150)*100)</f>
        <v>27.012411191227542</v>
      </c>
      <c r="AF150" s="800"/>
      <c r="AG150" s="799">
        <f>IF(M150="-","-",M150/SUM($K150:$T150)*100)</f>
        <v>2.1156908720154668</v>
      </c>
      <c r="AH150" s="800"/>
      <c r="AI150" s="799">
        <f>IF(O150="-","-",O150/SUM($K150:$T150)*100)</f>
        <v>69.800756894616526</v>
      </c>
      <c r="AJ150" s="800"/>
      <c r="AK150" s="799">
        <f>IF(Q150="-","-",Q150/SUM($K150:$T150)*100)</f>
        <v>1.0711410421404601</v>
      </c>
      <c r="AL150" s="800"/>
      <c r="AM150" s="799" t="str">
        <f>IF(S150="-","-",S150/SUM($K150:$T150)*100)</f>
        <v>-</v>
      </c>
      <c r="AN150" s="800"/>
      <c r="AO150" s="801">
        <f>IF(U150="-","-",U150/SUM(U150,W150)*100)</f>
        <v>29.128102063243006</v>
      </c>
      <c r="AP150" s="800"/>
      <c r="AQ150" s="799">
        <f>IF(W150="-","-",W150/SUM(U150,W150)*100)</f>
        <v>70.871897936756994</v>
      </c>
      <c r="AR150" s="802"/>
      <c r="AS150" s="803">
        <f>IF(SUM(AA150:AD150)=0,"-",IF(AND(SUM(AA150:AD150)=SUM(AE150:AN150),SUM(AE150:AN150)=SUM(AO150:AR150)),SUM(AA150:AD150),"エラー"))</f>
        <v>100</v>
      </c>
      <c r="AT150" s="804"/>
      <c r="BR150" s="3"/>
    </row>
    <row r="151" spans="2:70" ht="30" customHeight="1">
      <c r="B151" s="921"/>
      <c r="C151" s="731" t="s">
        <v>426</v>
      </c>
      <c r="D151" s="805"/>
      <c r="E151" s="805"/>
      <c r="F151" s="806"/>
      <c r="G151" s="807">
        <f>+AV111</f>
        <v>1671</v>
      </c>
      <c r="H151" s="808"/>
      <c r="I151" s="809" t="str">
        <f>+AX111</f>
        <v>-</v>
      </c>
      <c r="J151" s="810"/>
      <c r="K151" s="807">
        <f>+AZ111</f>
        <v>274</v>
      </c>
      <c r="L151" s="808"/>
      <c r="M151" s="809">
        <f>+BB111</f>
        <v>69</v>
      </c>
      <c r="N151" s="808"/>
      <c r="O151" s="809">
        <f>+BD111</f>
        <v>1328</v>
      </c>
      <c r="P151" s="808"/>
      <c r="Q151" s="809" t="str">
        <f>+BF111</f>
        <v>-</v>
      </c>
      <c r="R151" s="808"/>
      <c r="S151" s="809" t="str">
        <f>+BH111</f>
        <v>-</v>
      </c>
      <c r="T151" s="808"/>
      <c r="U151" s="807">
        <f>+BJ111</f>
        <v>343</v>
      </c>
      <c r="V151" s="808"/>
      <c r="W151" s="809">
        <f>+BL111</f>
        <v>1328</v>
      </c>
      <c r="X151" s="811"/>
      <c r="Y151" s="812">
        <f>+BN111</f>
        <v>1671</v>
      </c>
      <c r="Z151" s="813"/>
      <c r="AA151" s="814">
        <f>IF(G151="-","-",G151/SUM(G151,I151)*100)</f>
        <v>100</v>
      </c>
      <c r="AB151" s="800"/>
      <c r="AC151" s="799" t="str">
        <f>IF(I151="-","-",I151/SUM(G151,I151)*100)</f>
        <v>-</v>
      </c>
      <c r="AD151" s="802"/>
      <c r="AE151" s="801">
        <f>IF(K151="-","-",K151/SUM($K151:$T151)*100)</f>
        <v>16.39736684619988</v>
      </c>
      <c r="AF151" s="800"/>
      <c r="AG151" s="799">
        <f>IF(M151="-","-",M151/SUM($K151:$T151)*100)</f>
        <v>4.1292639138240581</v>
      </c>
      <c r="AH151" s="800"/>
      <c r="AI151" s="799">
        <f>IF(O151="-","-",O151/SUM($K151:$T151)*100)</f>
        <v>79.473369239976066</v>
      </c>
      <c r="AJ151" s="800"/>
      <c r="AK151" s="799" t="str">
        <f>IF(Q151="-","-",Q151/SUM($K151:$T151)*100)</f>
        <v>-</v>
      </c>
      <c r="AL151" s="800"/>
      <c r="AM151" s="799" t="str">
        <f>IF(S151="-","-",S151/SUM($K151:$T151)*100)</f>
        <v>-</v>
      </c>
      <c r="AN151" s="800"/>
      <c r="AO151" s="801">
        <f>IF(U151="-","-",U151/SUM(U151,W151)*100)</f>
        <v>20.526630760023938</v>
      </c>
      <c r="AP151" s="800"/>
      <c r="AQ151" s="799">
        <f>IF(W151="-","-",W151/SUM(U151,W151)*100)</f>
        <v>79.473369239976066</v>
      </c>
      <c r="AR151" s="802"/>
      <c r="AS151" s="803">
        <f>IF(SUM(AA151:AD151)=0,"-",IF(AND(SUM(AA151:AD151)=SUM(AE151:AN151),SUM(AE151:AN151)=SUM(AO151:AR151)),SUM(AA151:AD151),"エラー"))</f>
        <v>100</v>
      </c>
      <c r="AT151" s="804"/>
      <c r="BR151" s="3"/>
    </row>
    <row r="152" spans="2:70" ht="30" customHeight="1">
      <c r="B152" s="922"/>
      <c r="C152" s="905" t="s">
        <v>403</v>
      </c>
      <c r="D152" s="906"/>
      <c r="E152" s="907"/>
      <c r="F152" s="908"/>
      <c r="G152" s="1027">
        <f>+AV123</f>
        <v>69738.599999999991</v>
      </c>
      <c r="H152" s="1028"/>
      <c r="I152" s="902" t="str">
        <f>+AX123</f>
        <v>-</v>
      </c>
      <c r="J152" s="1038"/>
      <c r="K152" s="1027">
        <f>+AZ123</f>
        <v>18660.7</v>
      </c>
      <c r="L152" s="1028"/>
      <c r="M152" s="1029">
        <f>+BB123</f>
        <v>1509.1</v>
      </c>
      <c r="N152" s="1028"/>
      <c r="O152" s="1029">
        <f>+BD123</f>
        <v>48839.7</v>
      </c>
      <c r="P152" s="1028"/>
      <c r="Q152" s="1029">
        <f>+BF123</f>
        <v>729.09999999999991</v>
      </c>
      <c r="R152" s="1028"/>
      <c r="S152" s="1029" t="str">
        <f>+BH123</f>
        <v>-</v>
      </c>
      <c r="T152" s="1028"/>
      <c r="U152" s="1027">
        <f>+BJ123</f>
        <v>20169.8</v>
      </c>
      <c r="V152" s="1028"/>
      <c r="W152" s="902">
        <f>+BL123</f>
        <v>49568.800000000003</v>
      </c>
      <c r="X152" s="902"/>
      <c r="Y152" s="951">
        <f>+BN123</f>
        <v>69738.599999999991</v>
      </c>
      <c r="Z152" s="1068"/>
      <c r="AA152" s="872">
        <f>IF(G152="-","-",G152/SUM(G152,I152)*100)</f>
        <v>100</v>
      </c>
      <c r="AB152" s="873"/>
      <c r="AC152" s="1024" t="str">
        <f>IF(I152="-","-",I152/SUM(G152,I152)*100)</f>
        <v>-</v>
      </c>
      <c r="AD152" s="1025"/>
      <c r="AE152" s="872">
        <f>IF(K152="-","-",K152/SUM($K152:$T152)*100)</f>
        <v>26.75806511745289</v>
      </c>
      <c r="AF152" s="873"/>
      <c r="AG152" s="1024">
        <f>IF(M152="-","-",M152/SUM($K152:$T152)*100)</f>
        <v>2.1639379052633689</v>
      </c>
      <c r="AH152" s="873"/>
      <c r="AI152" s="1024">
        <f>IF(O152="-","-",O152/SUM($K152:$T152)*100)</f>
        <v>70.032521444365088</v>
      </c>
      <c r="AJ152" s="873"/>
      <c r="AK152" s="1024">
        <f>IF(Q152="-","-",Q152/SUM($K152:$T152)*100)</f>
        <v>1.0454755329186418</v>
      </c>
      <c r="AL152" s="873"/>
      <c r="AM152" s="1024" t="str">
        <f>IF(S152="-","-",S152/SUM($K152:$T152)*100)</f>
        <v>-</v>
      </c>
      <c r="AN152" s="873"/>
      <c r="AO152" s="872">
        <f>IF(U152="-","-",U152/SUM(U152,W152)*100)</f>
        <v>28.922003022716254</v>
      </c>
      <c r="AP152" s="873"/>
      <c r="AQ152" s="1024">
        <f>IF(W152="-","-",W152/SUM(U152,W152)*100)</f>
        <v>71.077996977283746</v>
      </c>
      <c r="AR152" s="1025"/>
      <c r="AS152" s="1055">
        <f>IF(SUM(AA152:AD152)=0,"-",IF(AND(SUM(AA152:AD152)=SUM(AE152:AN152),SUM(AE152:AN152)=SUM(AO152:AR152)),SUM(AA152:AD152),"エラー"))</f>
        <v>100</v>
      </c>
      <c r="AT152" s="1056"/>
      <c r="BR152" s="3"/>
    </row>
    <row r="153" spans="2:70" ht="15" customHeight="1">
      <c r="B153" s="454" t="s">
        <v>363</v>
      </c>
      <c r="C153" s="459" t="s">
        <v>377</v>
      </c>
      <c r="D153" s="459"/>
      <c r="E153" s="455"/>
      <c r="F153" s="460"/>
      <c r="G153" s="461"/>
      <c r="H153" s="461"/>
      <c r="I153" s="461"/>
      <c r="J153" s="461"/>
      <c r="K153" s="461"/>
      <c r="BR153" s="3"/>
    </row>
    <row r="154" spans="2:70" ht="15" customHeight="1">
      <c r="B154" s="454"/>
      <c r="C154" s="455" t="s">
        <v>376</v>
      </c>
      <c r="D154" s="455"/>
      <c r="E154" s="455"/>
      <c r="F154" s="455"/>
      <c r="J154" s="455" t="s">
        <v>316</v>
      </c>
      <c r="K154" s="455"/>
      <c r="L154" s="455"/>
      <c r="S154" s="455" t="s">
        <v>317</v>
      </c>
      <c r="BR154" s="3"/>
    </row>
    <row r="155" spans="2:70" ht="15" customHeight="1">
      <c r="B155" s="458"/>
      <c r="C155" s="455" t="s">
        <v>378</v>
      </c>
      <c r="D155" s="455"/>
      <c r="E155" s="455"/>
      <c r="F155" s="455"/>
      <c r="J155" s="455" t="s">
        <v>318</v>
      </c>
      <c r="K155" s="455"/>
      <c r="L155" s="455"/>
      <c r="S155" s="455" t="s">
        <v>319</v>
      </c>
      <c r="BM155" s="316"/>
      <c r="BR155" s="3"/>
    </row>
    <row r="156" spans="2:70" ht="15" customHeight="1">
      <c r="C156" s="455" t="s">
        <v>379</v>
      </c>
      <c r="D156" s="455"/>
      <c r="E156" s="455"/>
      <c r="F156" s="455"/>
      <c r="J156" s="455" t="s">
        <v>320</v>
      </c>
      <c r="K156" s="455"/>
      <c r="L156" s="455"/>
      <c r="S156" s="455" t="s">
        <v>322</v>
      </c>
      <c r="BM156" s="316"/>
      <c r="BR156" s="3"/>
    </row>
    <row r="157" spans="2:70" ht="15" customHeight="1">
      <c r="C157" s="455" t="s">
        <v>380</v>
      </c>
      <c r="D157" s="455"/>
      <c r="E157" s="455"/>
      <c r="F157" s="455"/>
      <c r="J157" s="455" t="s">
        <v>323</v>
      </c>
      <c r="K157" s="455"/>
      <c r="L157" s="455"/>
      <c r="S157" s="455" t="s">
        <v>324</v>
      </c>
      <c r="BO157" s="316"/>
      <c r="BR157" s="3"/>
    </row>
    <row r="158" spans="2:70" ht="15" customHeight="1">
      <c r="C158" s="455" t="s">
        <v>325</v>
      </c>
      <c r="D158" s="455"/>
      <c r="E158" s="455"/>
      <c r="F158" s="455"/>
      <c r="J158" s="455" t="s">
        <v>326</v>
      </c>
      <c r="K158" s="455"/>
      <c r="L158" s="455"/>
      <c r="S158" s="455"/>
      <c r="BO158" s="316"/>
      <c r="BR158" s="3"/>
    </row>
    <row r="159" spans="2:70" ht="15" customHeight="1">
      <c r="F159" s="3"/>
      <c r="BP159" s="316"/>
      <c r="BR159" s="3"/>
    </row>
    <row r="160" spans="2:70" ht="15" customHeight="1">
      <c r="F160" s="3"/>
      <c r="X160" s="505"/>
      <c r="Y160" s="505"/>
      <c r="Z160" s="505"/>
      <c r="BP160" s="316"/>
      <c r="BR160" s="3"/>
    </row>
    <row r="161" spans="26:28" ht="15" customHeight="1">
      <c r="Z161" s="505"/>
      <c r="AA161" s="505"/>
      <c r="AB161" s="505"/>
    </row>
    <row r="162" spans="26:28" ht="15" customHeight="1">
      <c r="Z162" s="505"/>
      <c r="AA162" s="505"/>
      <c r="AB162" s="505"/>
    </row>
    <row r="163" spans="26:28" ht="15" customHeight="1">
      <c r="Z163" s="505"/>
      <c r="AA163" s="505"/>
      <c r="AB163" s="505"/>
    </row>
    <row r="164" spans="26:28" ht="15" customHeight="1">
      <c r="Z164" s="505"/>
      <c r="AA164" s="505"/>
      <c r="AB164" s="505"/>
    </row>
    <row r="165" spans="26:28" ht="15" customHeight="1"/>
  </sheetData>
  <mergeCells count="1675">
    <mergeCell ref="B128:AT128"/>
    <mergeCell ref="G139:H139"/>
    <mergeCell ref="I139:J139"/>
    <mergeCell ref="K139:L139"/>
    <mergeCell ref="M139:N139"/>
    <mergeCell ref="O139:P139"/>
    <mergeCell ref="Q139:R139"/>
    <mergeCell ref="S139:T139"/>
    <mergeCell ref="U139:V139"/>
    <mergeCell ref="W139:X139"/>
    <mergeCell ref="Y139:Z139"/>
    <mergeCell ref="AA139:AB139"/>
    <mergeCell ref="AC139:AD139"/>
    <mergeCell ref="AE139:AF139"/>
    <mergeCell ref="AG139:AH139"/>
    <mergeCell ref="AI139:AJ139"/>
    <mergeCell ref="AK139:AL139"/>
    <mergeCell ref="AM139:AN139"/>
    <mergeCell ref="AO139:AP139"/>
    <mergeCell ref="M135:N135"/>
    <mergeCell ref="O135:P135"/>
    <mergeCell ref="Q135:R135"/>
    <mergeCell ref="S135:T135"/>
    <mergeCell ref="I135:J135"/>
    <mergeCell ref="K135:L135"/>
    <mergeCell ref="W135:X135"/>
    <mergeCell ref="Y135:Z135"/>
    <mergeCell ref="AA135:AB135"/>
    <mergeCell ref="AC135:AD135"/>
    <mergeCell ref="AE135:AF135"/>
    <mergeCell ref="AG135:AH135"/>
    <mergeCell ref="AI135:AJ135"/>
    <mergeCell ref="AK151:AL151"/>
    <mergeCell ref="AM151:AN151"/>
    <mergeCell ref="AO151:AP151"/>
    <mergeCell ref="AQ151:AR151"/>
    <mergeCell ref="AS151:AT151"/>
    <mergeCell ref="E144:F144"/>
    <mergeCell ref="E145:F145"/>
    <mergeCell ref="C146:F146"/>
    <mergeCell ref="B136:B146"/>
    <mergeCell ref="B150:B152"/>
    <mergeCell ref="C150:F150"/>
    <mergeCell ref="C151:F151"/>
    <mergeCell ref="C152:F152"/>
    <mergeCell ref="G151:H151"/>
    <mergeCell ref="I151:J151"/>
    <mergeCell ref="K151:L151"/>
    <mergeCell ref="B129:F133"/>
    <mergeCell ref="C136:C143"/>
    <mergeCell ref="D136:D139"/>
    <mergeCell ref="E136:F136"/>
    <mergeCell ref="E137:F137"/>
    <mergeCell ref="E138:F138"/>
    <mergeCell ref="E139:F139"/>
    <mergeCell ref="D140:D145"/>
    <mergeCell ref="E140:F140"/>
    <mergeCell ref="E141:F141"/>
    <mergeCell ref="E142:F142"/>
    <mergeCell ref="E143:F143"/>
    <mergeCell ref="B134:D135"/>
    <mergeCell ref="E134:F134"/>
    <mergeCell ref="E135:F135"/>
    <mergeCell ref="G135:H135"/>
    <mergeCell ref="AK135:AL135"/>
    <mergeCell ref="AM135:AN135"/>
    <mergeCell ref="AO135:AP135"/>
    <mergeCell ref="AQ135:AR135"/>
    <mergeCell ref="AS135:AT135"/>
    <mergeCell ref="G134:H134"/>
    <mergeCell ref="I134:J134"/>
    <mergeCell ref="K134:L134"/>
    <mergeCell ref="M134:N134"/>
    <mergeCell ref="O134:P134"/>
    <mergeCell ref="Q134:R134"/>
    <mergeCell ref="S134:T134"/>
    <mergeCell ref="U134:V134"/>
    <mergeCell ref="W134:X134"/>
    <mergeCell ref="Y134:Z134"/>
    <mergeCell ref="AA134:AB134"/>
    <mergeCell ref="AC134:AD134"/>
    <mergeCell ref="AE134:AF134"/>
    <mergeCell ref="AG134:AH134"/>
    <mergeCell ref="AI134:AJ134"/>
    <mergeCell ref="AK134:AL134"/>
    <mergeCell ref="AM134:AN134"/>
    <mergeCell ref="AO134:AP134"/>
    <mergeCell ref="AQ134:AR134"/>
    <mergeCell ref="AS134:AT134"/>
    <mergeCell ref="U135:V135"/>
    <mergeCell ref="AV86:AW86"/>
    <mergeCell ref="AX86:AY86"/>
    <mergeCell ref="AZ86:BA86"/>
    <mergeCell ref="BB86:BC86"/>
    <mergeCell ref="BD86:BE86"/>
    <mergeCell ref="BF86:BG86"/>
    <mergeCell ref="BH86:BI86"/>
    <mergeCell ref="BL86:BM86"/>
    <mergeCell ref="BN86:BO86"/>
    <mergeCell ref="K131:T131"/>
    <mergeCell ref="K130:X130"/>
    <mergeCell ref="AA129:AT129"/>
    <mergeCell ref="AE130:AR130"/>
    <mergeCell ref="AE131:AN131"/>
    <mergeCell ref="G129:Z129"/>
    <mergeCell ref="M132:N132"/>
    <mergeCell ref="O132:P132"/>
    <mergeCell ref="Q132:R132"/>
    <mergeCell ref="S132:T132"/>
    <mergeCell ref="G132:H132"/>
    <mergeCell ref="I132:J132"/>
    <mergeCell ref="W132:X132"/>
    <mergeCell ref="AG132:AH132"/>
    <mergeCell ref="AI132:AJ132"/>
    <mergeCell ref="AK132:AL132"/>
    <mergeCell ref="AM132:AN132"/>
    <mergeCell ref="BB110:BC110"/>
    <mergeCell ref="BD110:BE110"/>
    <mergeCell ref="BF110:BG110"/>
    <mergeCell ref="BH110:BI110"/>
    <mergeCell ref="BJ110:BK110"/>
    <mergeCell ref="BL110:BM110"/>
    <mergeCell ref="BN110:BO110"/>
    <mergeCell ref="AV111:AW111"/>
    <mergeCell ref="AX111:AY111"/>
    <mergeCell ref="AZ111:BA111"/>
    <mergeCell ref="BB111:BC111"/>
    <mergeCell ref="BD111:BE111"/>
    <mergeCell ref="BF111:BG111"/>
    <mergeCell ref="BH111:BI111"/>
    <mergeCell ref="BJ111:BK111"/>
    <mergeCell ref="BL111:BM111"/>
    <mergeCell ref="BN111:BO111"/>
    <mergeCell ref="BL107:BM107"/>
    <mergeCell ref="BN107:BO107"/>
    <mergeCell ref="AV108:AW108"/>
    <mergeCell ref="AX108:AY108"/>
    <mergeCell ref="AZ108:BA108"/>
    <mergeCell ref="BB108:BC108"/>
    <mergeCell ref="BD108:BE108"/>
    <mergeCell ref="BF108:BG108"/>
    <mergeCell ref="BH108:BI108"/>
    <mergeCell ref="BL108:BM108"/>
    <mergeCell ref="BN108:BO108"/>
    <mergeCell ref="AV109:AW109"/>
    <mergeCell ref="AX109:AY109"/>
    <mergeCell ref="AZ109:BA109"/>
    <mergeCell ref="BB109:BC109"/>
    <mergeCell ref="BD109:BE109"/>
    <mergeCell ref="BF109:BG109"/>
    <mergeCell ref="BH109:BI109"/>
    <mergeCell ref="BJ109:BK109"/>
    <mergeCell ref="BL109:BM109"/>
    <mergeCell ref="BN109:BO109"/>
    <mergeCell ref="AJ125:AL125"/>
    <mergeCell ref="AM125:AO125"/>
    <mergeCell ref="AP125:AR125"/>
    <mergeCell ref="AS125:AU125"/>
    <mergeCell ref="AV125:BO125"/>
    <mergeCell ref="AV105:AW105"/>
    <mergeCell ref="AX105:AY105"/>
    <mergeCell ref="AZ105:BA105"/>
    <mergeCell ref="BB105:BC105"/>
    <mergeCell ref="BD105:BE105"/>
    <mergeCell ref="BF105:BG105"/>
    <mergeCell ref="BH105:BI105"/>
    <mergeCell ref="BL105:BM105"/>
    <mergeCell ref="BN105:BO105"/>
    <mergeCell ref="AV106:AW106"/>
    <mergeCell ref="AX106:AY106"/>
    <mergeCell ref="AZ106:BA106"/>
    <mergeCell ref="BB106:BC106"/>
    <mergeCell ref="BD106:BE106"/>
    <mergeCell ref="BF106:BG106"/>
    <mergeCell ref="BH106:BI106"/>
    <mergeCell ref="BJ106:BK106"/>
    <mergeCell ref="BL106:BM106"/>
    <mergeCell ref="BN106:BO106"/>
    <mergeCell ref="AV107:AW107"/>
    <mergeCell ref="AX107:AY107"/>
    <mergeCell ref="AZ107:BA107"/>
    <mergeCell ref="BB107:BC107"/>
    <mergeCell ref="BD107:BE107"/>
    <mergeCell ref="BF107:BG107"/>
    <mergeCell ref="BH107:BI107"/>
    <mergeCell ref="BJ107:BK107"/>
    <mergeCell ref="AS89:AU89"/>
    <mergeCell ref="AV89:BO89"/>
    <mergeCell ref="B93:B125"/>
    <mergeCell ref="C105:E111"/>
    <mergeCell ref="C124:D125"/>
    <mergeCell ref="E124:F124"/>
    <mergeCell ref="E125:F125"/>
    <mergeCell ref="G124:I124"/>
    <mergeCell ref="J124:L124"/>
    <mergeCell ref="M124:O124"/>
    <mergeCell ref="P124:R124"/>
    <mergeCell ref="S124:T124"/>
    <mergeCell ref="U124:V124"/>
    <mergeCell ref="X124:Z124"/>
    <mergeCell ref="AA124:AC124"/>
    <mergeCell ref="AD124:AF124"/>
    <mergeCell ref="AG124:AI124"/>
    <mergeCell ref="AJ124:AL124"/>
    <mergeCell ref="AM124:AO124"/>
    <mergeCell ref="AP124:AR124"/>
    <mergeCell ref="AS124:AU124"/>
    <mergeCell ref="AV124:BO124"/>
    <mergeCell ref="G125:I125"/>
    <mergeCell ref="J125:L125"/>
    <mergeCell ref="M125:O125"/>
    <mergeCell ref="P125:R125"/>
    <mergeCell ref="S125:T125"/>
    <mergeCell ref="U125:V125"/>
    <mergeCell ref="X125:Z125"/>
    <mergeCell ref="AA125:AC125"/>
    <mergeCell ref="AD125:AF125"/>
    <mergeCell ref="AG125:AI125"/>
    <mergeCell ref="BH7:BI8"/>
    <mergeCell ref="E46:F46"/>
    <mergeCell ref="AV46:AW46"/>
    <mergeCell ref="AX46:AY46"/>
    <mergeCell ref="AZ46:BA46"/>
    <mergeCell ref="BB46:BC46"/>
    <mergeCell ref="BD46:BE46"/>
    <mergeCell ref="BF46:BG46"/>
    <mergeCell ref="BH46:BI46"/>
    <mergeCell ref="BL46:BM46"/>
    <mergeCell ref="BN46:BO46"/>
    <mergeCell ref="E47:E53"/>
    <mergeCell ref="D10:D46"/>
    <mergeCell ref="D47:D86"/>
    <mergeCell ref="B10:B89"/>
    <mergeCell ref="E86:F86"/>
    <mergeCell ref="C88:D89"/>
    <mergeCell ref="E88:F88"/>
    <mergeCell ref="E89:F89"/>
    <mergeCell ref="G89:I89"/>
    <mergeCell ref="J89:L89"/>
    <mergeCell ref="M89:O89"/>
    <mergeCell ref="P89:R89"/>
    <mergeCell ref="S89:T89"/>
    <mergeCell ref="U89:V89"/>
    <mergeCell ref="X89:Z89"/>
    <mergeCell ref="AA89:AC89"/>
    <mergeCell ref="AD89:AF89"/>
    <mergeCell ref="AG89:AI89"/>
    <mergeCell ref="AJ89:AL89"/>
    <mergeCell ref="AM89:AO89"/>
    <mergeCell ref="AP89:AR89"/>
    <mergeCell ref="B3:E9"/>
    <mergeCell ref="B2:BO2"/>
    <mergeCell ref="AG150:AH150"/>
    <mergeCell ref="AI150:AJ150"/>
    <mergeCell ref="AK150:AL150"/>
    <mergeCell ref="AM150:AN150"/>
    <mergeCell ref="AO150:AP150"/>
    <mergeCell ref="AQ150:AR150"/>
    <mergeCell ref="AS150:AT150"/>
    <mergeCell ref="G152:H152"/>
    <mergeCell ref="I152:J152"/>
    <mergeCell ref="K152:L152"/>
    <mergeCell ref="M152:N152"/>
    <mergeCell ref="O152:P152"/>
    <mergeCell ref="Q152:R152"/>
    <mergeCell ref="S152:T152"/>
    <mergeCell ref="U152:V152"/>
    <mergeCell ref="W152:X152"/>
    <mergeCell ref="Y152:Z152"/>
    <mergeCell ref="AA152:AB152"/>
    <mergeCell ref="AC152:AD152"/>
    <mergeCell ref="AE152:AF152"/>
    <mergeCell ref="AG152:AH152"/>
    <mergeCell ref="AI152:AJ152"/>
    <mergeCell ref="AK152:AL152"/>
    <mergeCell ref="AM152:AN152"/>
    <mergeCell ref="AO152:AP152"/>
    <mergeCell ref="AQ152:AR152"/>
    <mergeCell ref="AS152:AT152"/>
    <mergeCell ref="G150:H150"/>
    <mergeCell ref="I150:J150"/>
    <mergeCell ref="K150:L150"/>
    <mergeCell ref="M150:N150"/>
    <mergeCell ref="O150:P150"/>
    <mergeCell ref="Q150:R150"/>
    <mergeCell ref="S150:T150"/>
    <mergeCell ref="U150:V150"/>
    <mergeCell ref="W150:X150"/>
    <mergeCell ref="Y150:Z150"/>
    <mergeCell ref="AA150:AB150"/>
    <mergeCell ref="AC150:AD150"/>
    <mergeCell ref="AE150:AF150"/>
    <mergeCell ref="M151:N151"/>
    <mergeCell ref="O151:P151"/>
    <mergeCell ref="Q151:R151"/>
    <mergeCell ref="S151:T151"/>
    <mergeCell ref="U151:V151"/>
    <mergeCell ref="W151:X151"/>
    <mergeCell ref="Y151:Z151"/>
    <mergeCell ref="AA151:AB151"/>
    <mergeCell ref="AC151:AD151"/>
    <mergeCell ref="AE151:AF151"/>
    <mergeCell ref="AV115:AW115"/>
    <mergeCell ref="AX115:AY115"/>
    <mergeCell ref="AZ115:BA115"/>
    <mergeCell ref="AV116:AW116"/>
    <mergeCell ref="AX116:AY116"/>
    <mergeCell ref="AZ116:BA116"/>
    <mergeCell ref="AV117:AW117"/>
    <mergeCell ref="AX117:AY117"/>
    <mergeCell ref="AZ117:BA117"/>
    <mergeCell ref="AG151:AH151"/>
    <mergeCell ref="AI151:AJ151"/>
    <mergeCell ref="AV118:AW118"/>
    <mergeCell ref="AX118:AY118"/>
    <mergeCell ref="AZ118:BA118"/>
    <mergeCell ref="AV119:AW119"/>
    <mergeCell ref="AX119:AY119"/>
    <mergeCell ref="AZ119:BA119"/>
    <mergeCell ref="AV120:AW120"/>
    <mergeCell ref="AX120:AY120"/>
    <mergeCell ref="AZ120:BA120"/>
    <mergeCell ref="AV121:AW121"/>
    <mergeCell ref="AX121:AY121"/>
    <mergeCell ref="AZ121:BA121"/>
    <mergeCell ref="AV122:AW122"/>
    <mergeCell ref="AX122:AY122"/>
    <mergeCell ref="AZ122:BA122"/>
    <mergeCell ref="AV123:AW123"/>
    <mergeCell ref="AX123:AY123"/>
    <mergeCell ref="AZ123:BA123"/>
    <mergeCell ref="AM143:AN143"/>
    <mergeCell ref="AM144:AN144"/>
    <mergeCell ref="AM141:AN141"/>
    <mergeCell ref="BH112:BI112"/>
    <mergeCell ref="BJ112:BK112"/>
    <mergeCell ref="BL112:BM112"/>
    <mergeCell ref="BN112:BO112"/>
    <mergeCell ref="AV113:AW113"/>
    <mergeCell ref="AX113:AY113"/>
    <mergeCell ref="AZ113:BA113"/>
    <mergeCell ref="BB113:BC113"/>
    <mergeCell ref="BD113:BE113"/>
    <mergeCell ref="BF113:BG113"/>
    <mergeCell ref="BH113:BI113"/>
    <mergeCell ref="BJ113:BK113"/>
    <mergeCell ref="BL113:BM113"/>
    <mergeCell ref="BN113:BO113"/>
    <mergeCell ref="AV114:AW114"/>
    <mergeCell ref="AX114:AY114"/>
    <mergeCell ref="AZ114:BA114"/>
    <mergeCell ref="BB114:BC114"/>
    <mergeCell ref="BD114:BE114"/>
    <mergeCell ref="BF114:BG114"/>
    <mergeCell ref="BH114:BI114"/>
    <mergeCell ref="BJ114:BK114"/>
    <mergeCell ref="BL114:BM114"/>
    <mergeCell ref="BN114:BO114"/>
    <mergeCell ref="AV103:AW103"/>
    <mergeCell ref="AX103:AY103"/>
    <mergeCell ref="AZ103:BA103"/>
    <mergeCell ref="AV104:AW104"/>
    <mergeCell ref="AX104:AY104"/>
    <mergeCell ref="AZ104:BA104"/>
    <mergeCell ref="AV112:AW112"/>
    <mergeCell ref="AX112:AY112"/>
    <mergeCell ref="AZ112:BA112"/>
    <mergeCell ref="AV110:AW110"/>
    <mergeCell ref="AX110:AY110"/>
    <mergeCell ref="AZ110:BA110"/>
    <mergeCell ref="BB112:BC112"/>
    <mergeCell ref="BD112:BE112"/>
    <mergeCell ref="BB102:BC102"/>
    <mergeCell ref="BD102:BE102"/>
    <mergeCell ref="BF112:BG112"/>
    <mergeCell ref="AX98:AY98"/>
    <mergeCell ref="AZ98:BA98"/>
    <mergeCell ref="AV99:AW99"/>
    <mergeCell ref="AX99:AY99"/>
    <mergeCell ref="AZ99:BA99"/>
    <mergeCell ref="BB97:BC97"/>
    <mergeCell ref="BD97:BE97"/>
    <mergeCell ref="BF97:BG97"/>
    <mergeCell ref="BH97:BI97"/>
    <mergeCell ref="AV100:AW100"/>
    <mergeCell ref="AX100:AY100"/>
    <mergeCell ref="AZ100:BA100"/>
    <mergeCell ref="AV101:AW101"/>
    <mergeCell ref="AX101:AY101"/>
    <mergeCell ref="AZ101:BA101"/>
    <mergeCell ref="AV102:AW102"/>
    <mergeCell ref="AX102:AY102"/>
    <mergeCell ref="AZ102:BA102"/>
    <mergeCell ref="BH102:BI102"/>
    <mergeCell ref="BH93:BI93"/>
    <mergeCell ref="BJ93:BK93"/>
    <mergeCell ref="BL93:BM93"/>
    <mergeCell ref="BN93:BO93"/>
    <mergeCell ref="AV94:AW94"/>
    <mergeCell ref="AX94:AY94"/>
    <mergeCell ref="AZ94:BA94"/>
    <mergeCell ref="BB94:BC94"/>
    <mergeCell ref="BD94:BE94"/>
    <mergeCell ref="BF94:BG94"/>
    <mergeCell ref="BH94:BI94"/>
    <mergeCell ref="BJ94:BK94"/>
    <mergeCell ref="BL94:BM94"/>
    <mergeCell ref="BN94:BO94"/>
    <mergeCell ref="AV95:AW95"/>
    <mergeCell ref="AX95:AY95"/>
    <mergeCell ref="AZ95:BA95"/>
    <mergeCell ref="BB95:BC95"/>
    <mergeCell ref="BD95:BE95"/>
    <mergeCell ref="BF95:BG95"/>
    <mergeCell ref="BH95:BI95"/>
    <mergeCell ref="BH122:BI122"/>
    <mergeCell ref="BJ122:BK122"/>
    <mergeCell ref="BL122:BM122"/>
    <mergeCell ref="BN122:BO122"/>
    <mergeCell ref="BB123:BC123"/>
    <mergeCell ref="BD123:BE123"/>
    <mergeCell ref="BF123:BG123"/>
    <mergeCell ref="BH123:BI123"/>
    <mergeCell ref="BJ123:BK123"/>
    <mergeCell ref="BL123:BM123"/>
    <mergeCell ref="BN123:BO123"/>
    <mergeCell ref="BB120:BC120"/>
    <mergeCell ref="BD120:BE120"/>
    <mergeCell ref="BF120:BG120"/>
    <mergeCell ref="BH120:BI120"/>
    <mergeCell ref="BJ120:BK120"/>
    <mergeCell ref="BL120:BM120"/>
    <mergeCell ref="BN120:BO120"/>
    <mergeCell ref="BB121:BC121"/>
    <mergeCell ref="BD121:BE121"/>
    <mergeCell ref="BF121:BG121"/>
    <mergeCell ref="BH121:BI121"/>
    <mergeCell ref="BJ121:BK121"/>
    <mergeCell ref="BL121:BM121"/>
    <mergeCell ref="BN121:BO121"/>
    <mergeCell ref="BB122:BC122"/>
    <mergeCell ref="BD122:BE122"/>
    <mergeCell ref="BH119:BI119"/>
    <mergeCell ref="BJ119:BK119"/>
    <mergeCell ref="BL119:BM119"/>
    <mergeCell ref="BN119:BO119"/>
    <mergeCell ref="BB116:BC116"/>
    <mergeCell ref="BD116:BE116"/>
    <mergeCell ref="BF116:BG116"/>
    <mergeCell ref="BH116:BI116"/>
    <mergeCell ref="BJ116:BK116"/>
    <mergeCell ref="BL116:BM116"/>
    <mergeCell ref="BN116:BO116"/>
    <mergeCell ref="BB117:BC117"/>
    <mergeCell ref="BD117:BE117"/>
    <mergeCell ref="BF117:BG117"/>
    <mergeCell ref="BH117:BI117"/>
    <mergeCell ref="BJ117:BK117"/>
    <mergeCell ref="BL117:BM117"/>
    <mergeCell ref="BN117:BO117"/>
    <mergeCell ref="BH115:BI115"/>
    <mergeCell ref="BJ105:BK105"/>
    <mergeCell ref="BJ115:BK115"/>
    <mergeCell ref="BL115:BM115"/>
    <mergeCell ref="BN115:BO115"/>
    <mergeCell ref="C112:E123"/>
    <mergeCell ref="BB103:BC103"/>
    <mergeCell ref="BD103:BE103"/>
    <mergeCell ref="BF103:BG103"/>
    <mergeCell ref="BH103:BI103"/>
    <mergeCell ref="BJ103:BK103"/>
    <mergeCell ref="BL103:BM103"/>
    <mergeCell ref="BN103:BO103"/>
    <mergeCell ref="BB104:BC104"/>
    <mergeCell ref="BD104:BE104"/>
    <mergeCell ref="BF104:BG104"/>
    <mergeCell ref="BH104:BI104"/>
    <mergeCell ref="BJ104:BK104"/>
    <mergeCell ref="BL104:BM104"/>
    <mergeCell ref="BN104:BO104"/>
    <mergeCell ref="BB118:BC118"/>
    <mergeCell ref="BD118:BE118"/>
    <mergeCell ref="BF118:BG118"/>
    <mergeCell ref="BH118:BI118"/>
    <mergeCell ref="BJ108:BK108"/>
    <mergeCell ref="BJ118:BK118"/>
    <mergeCell ref="C93:E104"/>
    <mergeCell ref="BL118:BM118"/>
    <mergeCell ref="BN101:BO101"/>
    <mergeCell ref="BN118:BO118"/>
    <mergeCell ref="BB119:BC119"/>
    <mergeCell ref="BD119:BE119"/>
    <mergeCell ref="BJ102:BK102"/>
    <mergeCell ref="BL102:BM102"/>
    <mergeCell ref="BN102:BO102"/>
    <mergeCell ref="BB99:BC99"/>
    <mergeCell ref="BD99:BE99"/>
    <mergeCell ref="BF99:BG99"/>
    <mergeCell ref="BH99:BI99"/>
    <mergeCell ref="BJ99:BK99"/>
    <mergeCell ref="BL99:BM99"/>
    <mergeCell ref="BN99:BO99"/>
    <mergeCell ref="BB100:BC100"/>
    <mergeCell ref="BD100:BE100"/>
    <mergeCell ref="BF100:BG100"/>
    <mergeCell ref="BH100:BI100"/>
    <mergeCell ref="BJ100:BK100"/>
    <mergeCell ref="BL100:BM100"/>
    <mergeCell ref="BN100:BO100"/>
    <mergeCell ref="BH101:BI101"/>
    <mergeCell ref="BJ101:BK101"/>
    <mergeCell ref="BL101:BM101"/>
    <mergeCell ref="BN97:BO97"/>
    <mergeCell ref="BB98:BC98"/>
    <mergeCell ref="BD98:BE98"/>
    <mergeCell ref="BF98:BG98"/>
    <mergeCell ref="BH98:BI98"/>
    <mergeCell ref="BJ98:BK98"/>
    <mergeCell ref="BL98:BM98"/>
    <mergeCell ref="BN98:BO98"/>
    <mergeCell ref="BJ95:BK95"/>
    <mergeCell ref="BL95:BM95"/>
    <mergeCell ref="BN95:BO95"/>
    <mergeCell ref="BB96:BC96"/>
    <mergeCell ref="BD96:BE96"/>
    <mergeCell ref="BF96:BG96"/>
    <mergeCell ref="BH96:BI96"/>
    <mergeCell ref="BJ96:BK96"/>
    <mergeCell ref="BL96:BM96"/>
    <mergeCell ref="BN96:BO96"/>
    <mergeCell ref="BR4:BR8"/>
    <mergeCell ref="BS4:BS8"/>
    <mergeCell ref="BT4:BT8"/>
    <mergeCell ref="BN85:BO85"/>
    <mergeCell ref="BN87:BO87"/>
    <mergeCell ref="AV88:BO88"/>
    <mergeCell ref="BN79:BO79"/>
    <mergeCell ref="BN80:BO80"/>
    <mergeCell ref="BN81:BO81"/>
    <mergeCell ref="BN82:BO82"/>
    <mergeCell ref="BN83:BO83"/>
    <mergeCell ref="BN84:BO84"/>
    <mergeCell ref="BN48:BO48"/>
    <mergeCell ref="BN49:BO49"/>
    <mergeCell ref="BN50:BO50"/>
    <mergeCell ref="BN51:BO51"/>
    <mergeCell ref="BN52:BO52"/>
    <mergeCell ref="BN53:BO53"/>
    <mergeCell ref="BN78:BO78"/>
    <mergeCell ref="BN40:BO40"/>
    <mergeCell ref="BN41:BO41"/>
    <mergeCell ref="BN42:BO42"/>
    <mergeCell ref="BN24:BO24"/>
    <mergeCell ref="BN25:BO25"/>
    <mergeCell ref="BN26:BO26"/>
    <mergeCell ref="BN27:BO27"/>
    <mergeCell ref="BN28:BO28"/>
    <mergeCell ref="BN29:BO29"/>
    <mergeCell ref="BN30:BO30"/>
    <mergeCell ref="BN31:BO31"/>
    <mergeCell ref="BN32:BO32"/>
    <mergeCell ref="BN43:BO43"/>
    <mergeCell ref="BN44:BO44"/>
    <mergeCell ref="BN45:BO45"/>
    <mergeCell ref="BN47:BO47"/>
    <mergeCell ref="BN33:BO33"/>
    <mergeCell ref="BN34:BO34"/>
    <mergeCell ref="BN35:BO35"/>
    <mergeCell ref="BN36:BO36"/>
    <mergeCell ref="BN37:BO37"/>
    <mergeCell ref="BN38:BO38"/>
    <mergeCell ref="BN39:BO39"/>
    <mergeCell ref="BN17:BO17"/>
    <mergeCell ref="BN18:BO18"/>
    <mergeCell ref="BN19:BO19"/>
    <mergeCell ref="BN20:BO20"/>
    <mergeCell ref="BN21:BO21"/>
    <mergeCell ref="BN22:BO22"/>
    <mergeCell ref="BN23:BO23"/>
    <mergeCell ref="AC146:AD146"/>
    <mergeCell ref="AM140:AN140"/>
    <mergeCell ref="AV3:BO3"/>
    <mergeCell ref="BN10:BO10"/>
    <mergeCell ref="BN11:BO11"/>
    <mergeCell ref="BN12:BO12"/>
    <mergeCell ref="BN13:BO13"/>
    <mergeCell ref="BN14:BO14"/>
    <mergeCell ref="BN15:BO15"/>
    <mergeCell ref="BN16:BO16"/>
    <mergeCell ref="BF10:BG10"/>
    <mergeCell ref="BF11:BG11"/>
    <mergeCell ref="BF12:BG12"/>
    <mergeCell ref="BF13:BG13"/>
    <mergeCell ref="BF14:BG14"/>
    <mergeCell ref="BF15:BG15"/>
    <mergeCell ref="BF16:BG16"/>
    <mergeCell ref="AZ4:BM5"/>
    <mergeCell ref="AS145:AT145"/>
    <mergeCell ref="BF87:BG87"/>
    <mergeCell ref="BF17:BG17"/>
    <mergeCell ref="BJ14:BK14"/>
    <mergeCell ref="BJ11:BK11"/>
    <mergeCell ref="BL16:BM16"/>
    <mergeCell ref="BH15:BI15"/>
    <mergeCell ref="BJ15:BK15"/>
    <mergeCell ref="BH14:BI14"/>
    <mergeCell ref="BJ21:BK21"/>
    <mergeCell ref="BL21:BM21"/>
    <mergeCell ref="BH10:BI10"/>
    <mergeCell ref="BJ10:BK10"/>
    <mergeCell ref="BL10:BM10"/>
    <mergeCell ref="AM145:AN145"/>
    <mergeCell ref="AE138:AF138"/>
    <mergeCell ref="AG138:AH138"/>
    <mergeCell ref="AQ144:AR144"/>
    <mergeCell ref="AS136:AT136"/>
    <mergeCell ref="AS137:AT137"/>
    <mergeCell ref="AS138:AT138"/>
    <mergeCell ref="AS140:AT140"/>
    <mergeCell ref="AS143:AT143"/>
    <mergeCell ref="AS144:AT144"/>
    <mergeCell ref="AI142:AJ142"/>
    <mergeCell ref="AQ143:AR143"/>
    <mergeCell ref="AQ140:AR140"/>
    <mergeCell ref="AQ142:AR142"/>
    <mergeCell ref="AS142:AT142"/>
    <mergeCell ref="AO146:AP146"/>
    <mergeCell ref="AK146:AL146"/>
    <mergeCell ref="AM146:AN146"/>
    <mergeCell ref="AO144:AP144"/>
    <mergeCell ref="AK142:AL142"/>
    <mergeCell ref="AM142:AN142"/>
    <mergeCell ref="AO142:AP142"/>
    <mergeCell ref="AO141:AP141"/>
    <mergeCell ref="AQ141:AR141"/>
    <mergeCell ref="AS141:AT141"/>
    <mergeCell ref="AQ139:AR139"/>
    <mergeCell ref="AS139:AT139"/>
    <mergeCell ref="AS146:AT146"/>
    <mergeCell ref="AK138:AL138"/>
    <mergeCell ref="AK140:AL140"/>
    <mergeCell ref="AE136:AF136"/>
    <mergeCell ref="AO138:AP138"/>
    <mergeCell ref="I137:J137"/>
    <mergeCell ref="I138:J138"/>
    <mergeCell ref="I140:J140"/>
    <mergeCell ref="I143:J143"/>
    <mergeCell ref="I144:J144"/>
    <mergeCell ref="I145:J145"/>
    <mergeCell ref="I146:J146"/>
    <mergeCell ref="AE146:AF146"/>
    <mergeCell ref="AQ145:AR145"/>
    <mergeCell ref="AE145:AF145"/>
    <mergeCell ref="AG145:AH145"/>
    <mergeCell ref="AI145:AJ145"/>
    <mergeCell ref="AO145:AP145"/>
    <mergeCell ref="AO140:AP140"/>
    <mergeCell ref="AO136:AP136"/>
    <mergeCell ref="AE137:AF137"/>
    <mergeCell ref="AG137:AH137"/>
    <mergeCell ref="AI146:AJ146"/>
    <mergeCell ref="AI137:AJ137"/>
    <mergeCell ref="AI144:AJ144"/>
    <mergeCell ref="AC136:AD136"/>
    <mergeCell ref="AC137:AD137"/>
    <mergeCell ref="AC138:AD138"/>
    <mergeCell ref="AC140:AD140"/>
    <mergeCell ref="AC143:AD143"/>
    <mergeCell ref="AC144:AD144"/>
    <mergeCell ref="AA145:AB145"/>
    <mergeCell ref="AA146:AB146"/>
    <mergeCell ref="AQ146:AR146"/>
    <mergeCell ref="U136:V136"/>
    <mergeCell ref="W136:X136"/>
    <mergeCell ref="Y146:Z146"/>
    <mergeCell ref="K132:L132"/>
    <mergeCell ref="AP88:AR88"/>
    <mergeCell ref="AS88:AU88"/>
    <mergeCell ref="BB101:BC101"/>
    <mergeCell ref="AZ31:BA31"/>
    <mergeCell ref="AZ32:BA32"/>
    <mergeCell ref="BF85:BG85"/>
    <mergeCell ref="AZ28:BA28"/>
    <mergeCell ref="BB28:BC28"/>
    <mergeCell ref="BD28:BE28"/>
    <mergeCell ref="AZ36:BA36"/>
    <mergeCell ref="BD31:BE31"/>
    <mergeCell ref="AZ33:BA33"/>
    <mergeCell ref="BF122:BG122"/>
    <mergeCell ref="AV93:AW93"/>
    <mergeCell ref="AX93:AY93"/>
    <mergeCell ref="AZ93:BA93"/>
    <mergeCell ref="BB93:BC93"/>
    <mergeCell ref="BD93:BE93"/>
    <mergeCell ref="BF93:BG93"/>
    <mergeCell ref="AV96:AW96"/>
    <mergeCell ref="AX96:AY96"/>
    <mergeCell ref="AZ96:BA96"/>
    <mergeCell ref="AV97:AW97"/>
    <mergeCell ref="BF102:BG102"/>
    <mergeCell ref="BB115:BC115"/>
    <mergeCell ref="BD115:BE115"/>
    <mergeCell ref="BF115:BG115"/>
    <mergeCell ref="BF119:BG119"/>
    <mergeCell ref="AX97:AY97"/>
    <mergeCell ref="AZ97:BA97"/>
    <mergeCell ref="AV98:AW98"/>
    <mergeCell ref="Y136:Z136"/>
    <mergeCell ref="Y137:Z137"/>
    <mergeCell ref="Y138:Z138"/>
    <mergeCell ref="Y140:Z140"/>
    <mergeCell ref="Y143:Z143"/>
    <mergeCell ref="Y144:Z144"/>
    <mergeCell ref="Y145:Z145"/>
    <mergeCell ref="BB9:BC9"/>
    <mergeCell ref="BD9:BE9"/>
    <mergeCell ref="BF9:BG9"/>
    <mergeCell ref="BH9:BI9"/>
    <mergeCell ref="AI138:AJ138"/>
    <mergeCell ref="S138:T138"/>
    <mergeCell ref="S140:T140"/>
    <mergeCell ref="S143:T143"/>
    <mergeCell ref="BF25:BG25"/>
    <mergeCell ref="BF26:BG26"/>
    <mergeCell ref="BF27:BG27"/>
    <mergeCell ref="BF28:BG28"/>
    <mergeCell ref="BF29:BG29"/>
    <mergeCell ref="BF33:BG33"/>
    <mergeCell ref="BF34:BG34"/>
    <mergeCell ref="BF18:BG18"/>
    <mergeCell ref="BF19:BG19"/>
    <mergeCell ref="BF20:BG20"/>
    <mergeCell ref="BF21:BG21"/>
    <mergeCell ref="BF22:BG22"/>
    <mergeCell ref="BF23:BG23"/>
    <mergeCell ref="BF24:BG24"/>
    <mergeCell ref="BH27:BI27"/>
    <mergeCell ref="BH31:BI31"/>
    <mergeCell ref="AO143:AP143"/>
    <mergeCell ref="G5:I5"/>
    <mergeCell ref="J5:L5"/>
    <mergeCell ref="M5:O5"/>
    <mergeCell ref="P5:R5"/>
    <mergeCell ref="S5:T5"/>
    <mergeCell ref="U5:V5"/>
    <mergeCell ref="X5:Z5"/>
    <mergeCell ref="AA5:AC5"/>
    <mergeCell ref="BD11:BE11"/>
    <mergeCell ref="G6:G8"/>
    <mergeCell ref="H6:H8"/>
    <mergeCell ref="I6:I8"/>
    <mergeCell ref="J6:J8"/>
    <mergeCell ref="K6:K8"/>
    <mergeCell ref="L6:L8"/>
    <mergeCell ref="M6:M8"/>
    <mergeCell ref="N6:N8"/>
    <mergeCell ref="AD6:AD8"/>
    <mergeCell ref="AE6:AE8"/>
    <mergeCell ref="AF6:AF8"/>
    <mergeCell ref="AT6:AT8"/>
    <mergeCell ref="AU6:AU8"/>
    <mergeCell ref="S7:S8"/>
    <mergeCell ref="T7:T8"/>
    <mergeCell ref="U7:U8"/>
    <mergeCell ref="V7:V8"/>
    <mergeCell ref="AM6:AM8"/>
    <mergeCell ref="O6:O8"/>
    <mergeCell ref="P6:P8"/>
    <mergeCell ref="AD5:AF5"/>
    <mergeCell ref="AV10:AW10"/>
    <mergeCell ref="AX10:AY10"/>
    <mergeCell ref="AZ35:BA35"/>
    <mergeCell ref="U143:V143"/>
    <mergeCell ref="W143:X143"/>
    <mergeCell ref="AE143:AF143"/>
    <mergeCell ref="AG143:AH143"/>
    <mergeCell ref="AI143:AJ143"/>
    <mergeCell ref="U140:V140"/>
    <mergeCell ref="W140:X140"/>
    <mergeCell ref="AE140:AF140"/>
    <mergeCell ref="AG140:AH140"/>
    <mergeCell ref="AG136:AH136"/>
    <mergeCell ref="AI136:AJ136"/>
    <mergeCell ref="AK143:AL143"/>
    <mergeCell ref="AG133:AH133"/>
    <mergeCell ref="AI133:AJ133"/>
    <mergeCell ref="U145:V145"/>
    <mergeCell ref="W144:X144"/>
    <mergeCell ref="AE144:AF144"/>
    <mergeCell ref="AG144:AH144"/>
    <mergeCell ref="AK144:AL144"/>
    <mergeCell ref="AK145:AL145"/>
    <mergeCell ref="AI141:AJ141"/>
    <mergeCell ref="AK141:AL141"/>
    <mergeCell ref="U137:V137"/>
    <mergeCell ref="W137:X137"/>
    <mergeCell ref="AA136:AB136"/>
    <mergeCell ref="AA137:AB137"/>
    <mergeCell ref="AA138:AB138"/>
    <mergeCell ref="AA140:AB140"/>
    <mergeCell ref="AA143:AB143"/>
    <mergeCell ref="AA144:AB144"/>
    <mergeCell ref="AC145:AD145"/>
    <mergeCell ref="AD4:AF4"/>
    <mergeCell ref="AG5:AI5"/>
    <mergeCell ref="AJ5:AL5"/>
    <mergeCell ref="AM5:AO5"/>
    <mergeCell ref="AP5:AR5"/>
    <mergeCell ref="AS5:AU5"/>
    <mergeCell ref="AI140:AJ140"/>
    <mergeCell ref="S4:W4"/>
    <mergeCell ref="X4:Z4"/>
    <mergeCell ref="U131:X131"/>
    <mergeCell ref="X88:Z88"/>
    <mergeCell ref="S6:T6"/>
    <mergeCell ref="U6:V6"/>
    <mergeCell ref="AA88:AC88"/>
    <mergeCell ref="AD88:AF88"/>
    <mergeCell ref="AG88:AI88"/>
    <mergeCell ref="Q133:R133"/>
    <mergeCell ref="AE132:AF132"/>
    <mergeCell ref="AA132:AB132"/>
    <mergeCell ref="AC132:AD132"/>
    <mergeCell ref="Q6:Q8"/>
    <mergeCell ref="R6:R8"/>
    <mergeCell ref="W6:W8"/>
    <mergeCell ref="X6:X8"/>
    <mergeCell ref="Y6:Y8"/>
    <mergeCell ref="Z6:Z8"/>
    <mergeCell ref="AA6:AA8"/>
    <mergeCell ref="AB6:AB8"/>
    <mergeCell ref="AC6:AC8"/>
    <mergeCell ref="U132:V132"/>
    <mergeCell ref="AA130:AD131"/>
    <mergeCell ref="P88:R88"/>
    <mergeCell ref="U146:V146"/>
    <mergeCell ref="W146:X146"/>
    <mergeCell ref="S145:T145"/>
    <mergeCell ref="W145:X145"/>
    <mergeCell ref="S146:T146"/>
    <mergeCell ref="S144:T144"/>
    <mergeCell ref="AG146:AH146"/>
    <mergeCell ref="M138:N138"/>
    <mergeCell ref="O138:P138"/>
    <mergeCell ref="U138:V138"/>
    <mergeCell ref="W142:X142"/>
    <mergeCell ref="Y142:Z142"/>
    <mergeCell ref="AA142:AB142"/>
    <mergeCell ref="AC142:AD142"/>
    <mergeCell ref="AE142:AF142"/>
    <mergeCell ref="AG142:AH142"/>
    <mergeCell ref="K144:L144"/>
    <mergeCell ref="M144:N144"/>
    <mergeCell ref="O144:P144"/>
    <mergeCell ref="U144:V144"/>
    <mergeCell ref="K146:L146"/>
    <mergeCell ref="M146:N146"/>
    <mergeCell ref="O146:P146"/>
    <mergeCell ref="Q141:R141"/>
    <mergeCell ref="S141:T141"/>
    <mergeCell ref="U141:V141"/>
    <mergeCell ref="W141:X141"/>
    <mergeCell ref="Y141:Z141"/>
    <mergeCell ref="AA141:AB141"/>
    <mergeCell ref="AC141:AD141"/>
    <mergeCell ref="AE141:AF141"/>
    <mergeCell ref="AG141:AH141"/>
    <mergeCell ref="G145:H145"/>
    <mergeCell ref="G146:H146"/>
    <mergeCell ref="K145:L145"/>
    <mergeCell ref="M145:N145"/>
    <mergeCell ref="O145:P145"/>
    <mergeCell ref="G140:H140"/>
    <mergeCell ref="G143:H143"/>
    <mergeCell ref="G144:H144"/>
    <mergeCell ref="Q136:R136"/>
    <mergeCell ref="Q137:R137"/>
    <mergeCell ref="Q138:R138"/>
    <mergeCell ref="Q140:R140"/>
    <mergeCell ref="Q143:R143"/>
    <mergeCell ref="Q144:R144"/>
    <mergeCell ref="Q145:R145"/>
    <mergeCell ref="Q146:R146"/>
    <mergeCell ref="W138:X138"/>
    <mergeCell ref="S136:T136"/>
    <mergeCell ref="S137:T137"/>
    <mergeCell ref="O136:P136"/>
    <mergeCell ref="K140:L140"/>
    <mergeCell ref="M140:N140"/>
    <mergeCell ref="O140:P140"/>
    <mergeCell ref="O137:P137"/>
    <mergeCell ref="G142:H142"/>
    <mergeCell ref="I142:J142"/>
    <mergeCell ref="K142:L142"/>
    <mergeCell ref="M142:N142"/>
    <mergeCell ref="O142:P142"/>
    <mergeCell ref="Q142:R142"/>
    <mergeCell ref="S142:T142"/>
    <mergeCell ref="U142:V142"/>
    <mergeCell ref="C10:C78"/>
    <mergeCell ref="E10:E21"/>
    <mergeCell ref="E78:F78"/>
    <mergeCell ref="E22:E33"/>
    <mergeCell ref="E34:E45"/>
    <mergeCell ref="K143:L143"/>
    <mergeCell ref="M143:N143"/>
    <mergeCell ref="O143:P143"/>
    <mergeCell ref="J88:L88"/>
    <mergeCell ref="K137:L137"/>
    <mergeCell ref="M137:N137"/>
    <mergeCell ref="K136:L136"/>
    <mergeCell ref="M136:N136"/>
    <mergeCell ref="G133:H133"/>
    <mergeCell ref="I133:J133"/>
    <mergeCell ref="K133:L133"/>
    <mergeCell ref="M133:N133"/>
    <mergeCell ref="O133:P133"/>
    <mergeCell ref="G136:H136"/>
    <mergeCell ref="G137:H137"/>
    <mergeCell ref="G138:H138"/>
    <mergeCell ref="C79:C85"/>
    <mergeCell ref="E54:E65"/>
    <mergeCell ref="G141:H141"/>
    <mergeCell ref="I141:J141"/>
    <mergeCell ref="K141:L141"/>
    <mergeCell ref="M141:N141"/>
    <mergeCell ref="O141:P141"/>
    <mergeCell ref="K138:L138"/>
    <mergeCell ref="G130:J131"/>
    <mergeCell ref="M88:O88"/>
    <mergeCell ref="I136:J136"/>
    <mergeCell ref="BB21:BC21"/>
    <mergeCell ref="BD21:BE21"/>
    <mergeCell ref="AZ23:BA23"/>
    <mergeCell ref="BB23:BC23"/>
    <mergeCell ref="BD23:BE23"/>
    <mergeCell ref="AG4:AI4"/>
    <mergeCell ref="AJ4:AL4"/>
    <mergeCell ref="AM4:AO4"/>
    <mergeCell ref="AP4:AR4"/>
    <mergeCell ref="AZ19:BA19"/>
    <mergeCell ref="BB19:BC19"/>
    <mergeCell ref="BD19:BE19"/>
    <mergeCell ref="AZ13:BA13"/>
    <mergeCell ref="BB13:BC13"/>
    <mergeCell ref="BB15:BC15"/>
    <mergeCell ref="BD15:BE15"/>
    <mergeCell ref="AZ10:BA10"/>
    <mergeCell ref="BB10:BC10"/>
    <mergeCell ref="BD10:BE10"/>
    <mergeCell ref="AZ15:BA15"/>
    <mergeCell ref="BD18:BE18"/>
    <mergeCell ref="AS4:AU4"/>
    <mergeCell ref="AR6:AR8"/>
    <mergeCell ref="AZ7:BA8"/>
    <mergeCell ref="BB7:BC8"/>
    <mergeCell ref="BD7:BE8"/>
    <mergeCell ref="AG6:AG8"/>
    <mergeCell ref="AH6:AH8"/>
    <mergeCell ref="AI6:AI8"/>
    <mergeCell ref="AJ6:AJ8"/>
    <mergeCell ref="AV19:AW19"/>
    <mergeCell ref="AX19:AY19"/>
    <mergeCell ref="BH21:BI21"/>
    <mergeCell ref="AZ25:BA25"/>
    <mergeCell ref="AZ27:BA27"/>
    <mergeCell ref="BB27:BC27"/>
    <mergeCell ref="BD27:BE27"/>
    <mergeCell ref="AV15:AW15"/>
    <mergeCell ref="AS6:AS8"/>
    <mergeCell ref="G4:I4"/>
    <mergeCell ref="J4:L4"/>
    <mergeCell ref="M4:O4"/>
    <mergeCell ref="P4:R4"/>
    <mergeCell ref="AA4:AC4"/>
    <mergeCell ref="C87:F87"/>
    <mergeCell ref="BB14:BC14"/>
    <mergeCell ref="G3:AU3"/>
    <mergeCell ref="AZ6:BI6"/>
    <mergeCell ref="BJ19:BK19"/>
    <mergeCell ref="AZ12:BA12"/>
    <mergeCell ref="BB12:BC12"/>
    <mergeCell ref="BD12:BE12"/>
    <mergeCell ref="BH12:BI12"/>
    <mergeCell ref="BJ12:BK12"/>
    <mergeCell ref="AZ16:BA16"/>
    <mergeCell ref="BB16:BC16"/>
    <mergeCell ref="BD16:BE16"/>
    <mergeCell ref="BH16:BI16"/>
    <mergeCell ref="BJ16:BK16"/>
    <mergeCell ref="AZ18:BA18"/>
    <mergeCell ref="BB18:BC18"/>
    <mergeCell ref="AZ20:BA20"/>
    <mergeCell ref="AZ21:BA21"/>
    <mergeCell ref="BD14:BE14"/>
    <mergeCell ref="BL18:BM18"/>
    <mergeCell ref="BB20:BC20"/>
    <mergeCell ref="BD20:BE20"/>
    <mergeCell ref="BH20:BI20"/>
    <mergeCell ref="BJ20:BK20"/>
    <mergeCell ref="BL20:BM20"/>
    <mergeCell ref="AZ17:BA17"/>
    <mergeCell ref="BL14:BM14"/>
    <mergeCell ref="AZ11:BA11"/>
    <mergeCell ref="BB11:BC11"/>
    <mergeCell ref="BD13:BE13"/>
    <mergeCell ref="BH13:BI13"/>
    <mergeCell ref="BJ13:BK13"/>
    <mergeCell ref="BL13:BM13"/>
    <mergeCell ref="AZ14:BA14"/>
    <mergeCell ref="BB17:BC17"/>
    <mergeCell ref="BD17:BE17"/>
    <mergeCell ref="BH17:BI17"/>
    <mergeCell ref="BJ17:BK17"/>
    <mergeCell ref="BL17:BM17"/>
    <mergeCell ref="BH19:BI19"/>
    <mergeCell ref="BH11:BI11"/>
    <mergeCell ref="BL19:BM19"/>
    <mergeCell ref="BL11:BM11"/>
    <mergeCell ref="BL12:BM12"/>
    <mergeCell ref="BL15:BM15"/>
    <mergeCell ref="BJ18:BK18"/>
    <mergeCell ref="BH18:BI18"/>
    <mergeCell ref="BJ27:BK27"/>
    <mergeCell ref="BL27:BM27"/>
    <mergeCell ref="AZ22:BA22"/>
    <mergeCell ref="BB22:BC22"/>
    <mergeCell ref="BD22:BE22"/>
    <mergeCell ref="BH22:BI22"/>
    <mergeCell ref="BJ22:BK22"/>
    <mergeCell ref="BL22:BM22"/>
    <mergeCell ref="BB25:BC25"/>
    <mergeCell ref="BD25:BE25"/>
    <mergeCell ref="BH25:BI25"/>
    <mergeCell ref="BJ25:BK25"/>
    <mergeCell ref="BL25:BM25"/>
    <mergeCell ref="AZ26:BA26"/>
    <mergeCell ref="BD26:BE26"/>
    <mergeCell ref="BH26:BI26"/>
    <mergeCell ref="BJ26:BK26"/>
    <mergeCell ref="BL26:BM26"/>
    <mergeCell ref="BJ23:BK23"/>
    <mergeCell ref="BL23:BM23"/>
    <mergeCell ref="AZ24:BA24"/>
    <mergeCell ref="BB24:BC24"/>
    <mergeCell ref="BD24:BE24"/>
    <mergeCell ref="BH24:BI24"/>
    <mergeCell ref="BJ24:BK24"/>
    <mergeCell ref="BL24:BM24"/>
    <mergeCell ref="BB26:BC26"/>
    <mergeCell ref="BH23:BI23"/>
    <mergeCell ref="AZ30:BA30"/>
    <mergeCell ref="BH28:BI28"/>
    <mergeCell ref="BJ28:BK28"/>
    <mergeCell ref="BL28:BM28"/>
    <mergeCell ref="BF30:BG30"/>
    <mergeCell ref="BF31:BG31"/>
    <mergeCell ref="BB36:BC36"/>
    <mergeCell ref="BD36:BE36"/>
    <mergeCell ref="BH36:BI36"/>
    <mergeCell ref="BJ36:BK36"/>
    <mergeCell ref="BL36:BM36"/>
    <mergeCell ref="BF35:BG35"/>
    <mergeCell ref="BB33:BC33"/>
    <mergeCell ref="BD33:BE33"/>
    <mergeCell ref="BH33:BI33"/>
    <mergeCell ref="BJ33:BK33"/>
    <mergeCell ref="BL33:BM33"/>
    <mergeCell ref="BB30:BC30"/>
    <mergeCell ref="BD30:BE30"/>
    <mergeCell ref="BH30:BI30"/>
    <mergeCell ref="BJ30:BK30"/>
    <mergeCell ref="BL30:BM30"/>
    <mergeCell ref="BL31:BM31"/>
    <mergeCell ref="BB32:BC32"/>
    <mergeCell ref="BD32:BE32"/>
    <mergeCell ref="BB35:BC35"/>
    <mergeCell ref="BD35:BE35"/>
    <mergeCell ref="BB31:BC31"/>
    <mergeCell ref="BL35:BM35"/>
    <mergeCell ref="BJ31:BK31"/>
    <mergeCell ref="BH32:BI32"/>
    <mergeCell ref="BH35:BI35"/>
    <mergeCell ref="BB38:BC38"/>
    <mergeCell ref="BD38:BE38"/>
    <mergeCell ref="BH38:BI38"/>
    <mergeCell ref="BJ38:BK38"/>
    <mergeCell ref="BL38:BM38"/>
    <mergeCell ref="BH40:BI40"/>
    <mergeCell ref="BJ35:BK35"/>
    <mergeCell ref="BL37:BM37"/>
    <mergeCell ref="AZ38:BA38"/>
    <mergeCell ref="BF36:BG36"/>
    <mergeCell ref="BF37:BG37"/>
    <mergeCell ref="BF38:BG38"/>
    <mergeCell ref="BJ32:BK32"/>
    <mergeCell ref="BL32:BM32"/>
    <mergeCell ref="AZ29:BA29"/>
    <mergeCell ref="BB29:BC29"/>
    <mergeCell ref="BD29:BE29"/>
    <mergeCell ref="BH29:BI29"/>
    <mergeCell ref="BJ29:BK29"/>
    <mergeCell ref="BL29:BM29"/>
    <mergeCell ref="BF32:BG32"/>
    <mergeCell ref="AZ37:BA37"/>
    <mergeCell ref="BB37:BC37"/>
    <mergeCell ref="BD37:BE37"/>
    <mergeCell ref="BH37:BI37"/>
    <mergeCell ref="BJ37:BK37"/>
    <mergeCell ref="BH34:BI34"/>
    <mergeCell ref="BJ34:BK34"/>
    <mergeCell ref="BL34:BM34"/>
    <mergeCell ref="AZ34:BA34"/>
    <mergeCell ref="BB34:BC34"/>
    <mergeCell ref="BD34:BE34"/>
    <mergeCell ref="AZ41:BA41"/>
    <mergeCell ref="BB41:BC41"/>
    <mergeCell ref="BD41:BE41"/>
    <mergeCell ref="BH41:BI41"/>
    <mergeCell ref="BJ41:BK41"/>
    <mergeCell ref="BL41:BM41"/>
    <mergeCell ref="BF41:BG41"/>
    <mergeCell ref="BF42:BG42"/>
    <mergeCell ref="BJ40:BK40"/>
    <mergeCell ref="BL40:BM40"/>
    <mergeCell ref="AZ39:BA39"/>
    <mergeCell ref="BB39:BC39"/>
    <mergeCell ref="BD39:BE39"/>
    <mergeCell ref="BH39:BI39"/>
    <mergeCell ref="BJ39:BK39"/>
    <mergeCell ref="BL39:BM39"/>
    <mergeCell ref="BF40:BG40"/>
    <mergeCell ref="BF39:BG39"/>
    <mergeCell ref="AZ40:BA40"/>
    <mergeCell ref="BB40:BC40"/>
    <mergeCell ref="BD40:BE40"/>
    <mergeCell ref="AZ44:BA44"/>
    <mergeCell ref="BB44:BC44"/>
    <mergeCell ref="BD44:BE44"/>
    <mergeCell ref="BH44:BI44"/>
    <mergeCell ref="BJ44:BK44"/>
    <mergeCell ref="BL44:BM44"/>
    <mergeCell ref="AZ43:BA43"/>
    <mergeCell ref="BB43:BC43"/>
    <mergeCell ref="BD43:BE43"/>
    <mergeCell ref="BH43:BI43"/>
    <mergeCell ref="BJ43:BK43"/>
    <mergeCell ref="BL43:BM43"/>
    <mergeCell ref="BF43:BG43"/>
    <mergeCell ref="BF44:BG44"/>
    <mergeCell ref="AZ42:BA42"/>
    <mergeCell ref="BB42:BC42"/>
    <mergeCell ref="BD42:BE42"/>
    <mergeCell ref="BH42:BI42"/>
    <mergeCell ref="BJ42:BK42"/>
    <mergeCell ref="BL42:BM42"/>
    <mergeCell ref="AZ48:BA48"/>
    <mergeCell ref="BB48:BC48"/>
    <mergeCell ref="BD48:BE48"/>
    <mergeCell ref="BH48:BI48"/>
    <mergeCell ref="BJ48:BK48"/>
    <mergeCell ref="BL48:BM48"/>
    <mergeCell ref="BF48:BG48"/>
    <mergeCell ref="BF49:BG49"/>
    <mergeCell ref="AZ47:BA47"/>
    <mergeCell ref="BB47:BC47"/>
    <mergeCell ref="BD47:BE47"/>
    <mergeCell ref="BH47:BI47"/>
    <mergeCell ref="BJ47:BK47"/>
    <mergeCell ref="BL47:BM47"/>
    <mergeCell ref="BJ46:BK46"/>
    <mergeCell ref="AZ45:BA45"/>
    <mergeCell ref="BB45:BC45"/>
    <mergeCell ref="BD45:BE45"/>
    <mergeCell ref="BH45:BI45"/>
    <mergeCell ref="BJ45:BK45"/>
    <mergeCell ref="BL45:BM45"/>
    <mergeCell ref="BF45:BG45"/>
    <mergeCell ref="BF47:BG47"/>
    <mergeCell ref="AZ51:BA51"/>
    <mergeCell ref="BB51:BC51"/>
    <mergeCell ref="BD51:BE51"/>
    <mergeCell ref="BH51:BI51"/>
    <mergeCell ref="BJ51:BK51"/>
    <mergeCell ref="BL51:BM51"/>
    <mergeCell ref="AZ50:BA50"/>
    <mergeCell ref="BB50:BC50"/>
    <mergeCell ref="BD50:BE50"/>
    <mergeCell ref="BH50:BI50"/>
    <mergeCell ref="BJ50:BK50"/>
    <mergeCell ref="BL50:BM50"/>
    <mergeCell ref="BF50:BG50"/>
    <mergeCell ref="BF51:BG51"/>
    <mergeCell ref="AZ49:BA49"/>
    <mergeCell ref="BB49:BC49"/>
    <mergeCell ref="BD49:BE49"/>
    <mergeCell ref="BH49:BI49"/>
    <mergeCell ref="BJ49:BK49"/>
    <mergeCell ref="BL49:BM49"/>
    <mergeCell ref="AZ78:BA78"/>
    <mergeCell ref="BB78:BC78"/>
    <mergeCell ref="BD78:BE78"/>
    <mergeCell ref="BH78:BI78"/>
    <mergeCell ref="BJ78:BK78"/>
    <mergeCell ref="BL78:BM78"/>
    <mergeCell ref="BF78:BG78"/>
    <mergeCell ref="AZ52:BA52"/>
    <mergeCell ref="BB52:BC52"/>
    <mergeCell ref="BD52:BE52"/>
    <mergeCell ref="BH52:BI52"/>
    <mergeCell ref="BJ52:BK52"/>
    <mergeCell ref="BL52:BM52"/>
    <mergeCell ref="BF52:BG52"/>
    <mergeCell ref="AZ53:BA53"/>
    <mergeCell ref="BB53:BC53"/>
    <mergeCell ref="BD53:BE53"/>
    <mergeCell ref="BH53:BI53"/>
    <mergeCell ref="BJ53:BK53"/>
    <mergeCell ref="BL53:BM53"/>
    <mergeCell ref="BF53:BG53"/>
    <mergeCell ref="BL54:BM54"/>
    <mergeCell ref="AZ57:BA57"/>
    <mergeCell ref="BB57:BC57"/>
    <mergeCell ref="BD57:BE57"/>
    <mergeCell ref="BF57:BG57"/>
    <mergeCell ref="BH57:BI57"/>
    <mergeCell ref="BJ57:BK57"/>
    <mergeCell ref="BL57:BM57"/>
    <mergeCell ref="AZ61:BA61"/>
    <mergeCell ref="BB61:BC61"/>
    <mergeCell ref="BD61:BE61"/>
    <mergeCell ref="AZ80:BA80"/>
    <mergeCell ref="BB80:BC80"/>
    <mergeCell ref="BD80:BE80"/>
    <mergeCell ref="BH80:BI80"/>
    <mergeCell ref="BJ80:BK80"/>
    <mergeCell ref="BL80:BM80"/>
    <mergeCell ref="AZ79:BA79"/>
    <mergeCell ref="BB79:BC79"/>
    <mergeCell ref="BD79:BE79"/>
    <mergeCell ref="BH79:BI79"/>
    <mergeCell ref="BJ79:BK79"/>
    <mergeCell ref="BL79:BM79"/>
    <mergeCell ref="BF79:BG79"/>
    <mergeCell ref="BF80:BG80"/>
    <mergeCell ref="BJ83:BK83"/>
    <mergeCell ref="BL83:BM83"/>
    <mergeCell ref="AZ84:BA84"/>
    <mergeCell ref="BB84:BC84"/>
    <mergeCell ref="BD84:BE84"/>
    <mergeCell ref="BH84:BI84"/>
    <mergeCell ref="BJ84:BK84"/>
    <mergeCell ref="BL84:BM84"/>
    <mergeCell ref="AZ83:BA83"/>
    <mergeCell ref="BB83:BC83"/>
    <mergeCell ref="BD83:BE83"/>
    <mergeCell ref="BH83:BI83"/>
    <mergeCell ref="BF83:BG83"/>
    <mergeCell ref="BF84:BG84"/>
    <mergeCell ref="AZ81:BA81"/>
    <mergeCell ref="BB81:BC81"/>
    <mergeCell ref="BD81:BE81"/>
    <mergeCell ref="BH81:BI81"/>
    <mergeCell ref="BL81:BM81"/>
    <mergeCell ref="AZ82:BA82"/>
    <mergeCell ref="BB82:BC82"/>
    <mergeCell ref="BD82:BE82"/>
    <mergeCell ref="BH82:BI82"/>
    <mergeCell ref="BJ82:BK82"/>
    <mergeCell ref="BL82:BM82"/>
    <mergeCell ref="BF81:BG81"/>
    <mergeCell ref="BF82:BG82"/>
    <mergeCell ref="AK133:AL133"/>
    <mergeCell ref="AM133:AN133"/>
    <mergeCell ref="AO133:AP133"/>
    <mergeCell ref="AQ133:AR133"/>
    <mergeCell ref="AS133:AT133"/>
    <mergeCell ref="BL85:BM85"/>
    <mergeCell ref="AZ87:BA87"/>
    <mergeCell ref="BB87:BC87"/>
    <mergeCell ref="BD87:BE87"/>
    <mergeCell ref="BH87:BI87"/>
    <mergeCell ref="BJ87:BK87"/>
    <mergeCell ref="AZ85:BA85"/>
    <mergeCell ref="BB85:BC85"/>
    <mergeCell ref="BD85:BE85"/>
    <mergeCell ref="BH85:BI85"/>
    <mergeCell ref="BJ85:BK85"/>
    <mergeCell ref="BL87:BM87"/>
    <mergeCell ref="BJ86:BK86"/>
    <mergeCell ref="BJ97:BK97"/>
    <mergeCell ref="BL97:BM97"/>
    <mergeCell ref="BD101:BE101"/>
    <mergeCell ref="BF101:BG101"/>
    <mergeCell ref="AO132:AP132"/>
    <mergeCell ref="AQ138:AR138"/>
    <mergeCell ref="AQ136:AR136"/>
    <mergeCell ref="AO137:AP137"/>
    <mergeCell ref="AQ137:AR137"/>
    <mergeCell ref="AM138:AN138"/>
    <mergeCell ref="AQ132:AR132"/>
    <mergeCell ref="AM136:AN136"/>
    <mergeCell ref="AM137:AN137"/>
    <mergeCell ref="AK136:AL136"/>
    <mergeCell ref="AK137:AL137"/>
    <mergeCell ref="BL7:BM8"/>
    <mergeCell ref="BN4:BO8"/>
    <mergeCell ref="BJ7:BK8"/>
    <mergeCell ref="BJ6:BM6"/>
    <mergeCell ref="AV6:AW8"/>
    <mergeCell ref="AX6:AY8"/>
    <mergeCell ref="AV4:AY5"/>
    <mergeCell ref="AK6:AK8"/>
    <mergeCell ref="AL6:AL8"/>
    <mergeCell ref="AN6:AN8"/>
    <mergeCell ref="AO6:AO8"/>
    <mergeCell ref="AP6:AP8"/>
    <mergeCell ref="AQ6:AQ8"/>
    <mergeCell ref="BF7:BG8"/>
    <mergeCell ref="AV16:AW16"/>
    <mergeCell ref="AX16:AY16"/>
    <mergeCell ref="AV17:AW17"/>
    <mergeCell ref="AX17:AY17"/>
    <mergeCell ref="AV18:AW18"/>
    <mergeCell ref="AX18:AY18"/>
    <mergeCell ref="BJ81:BK81"/>
    <mergeCell ref="AV11:AW11"/>
    <mergeCell ref="AX11:AY11"/>
    <mergeCell ref="AV12:AW12"/>
    <mergeCell ref="AX12:AY12"/>
    <mergeCell ref="AV13:AW13"/>
    <mergeCell ref="AX13:AY13"/>
    <mergeCell ref="AV14:AW14"/>
    <mergeCell ref="AX14:AY14"/>
    <mergeCell ref="AX15:AY15"/>
    <mergeCell ref="AV25:AW25"/>
    <mergeCell ref="AX25:AY25"/>
    <mergeCell ref="AV26:AW26"/>
    <mergeCell ref="AX26:AY26"/>
    <mergeCell ref="AV27:AW27"/>
    <mergeCell ref="AX27:AY27"/>
    <mergeCell ref="AV28:AW28"/>
    <mergeCell ref="AX28:AY28"/>
    <mergeCell ref="AV29:AW29"/>
    <mergeCell ref="AX29:AY29"/>
    <mergeCell ref="AV20:AW20"/>
    <mergeCell ref="AX20:AY20"/>
    <mergeCell ref="AV21:AW21"/>
    <mergeCell ref="AX21:AY21"/>
    <mergeCell ref="AV22:AW22"/>
    <mergeCell ref="AX22:AY22"/>
    <mergeCell ref="AV23:AW23"/>
    <mergeCell ref="AX23:AY23"/>
    <mergeCell ref="AV24:AW24"/>
    <mergeCell ref="AX24:AY24"/>
    <mergeCell ref="AV35:AW35"/>
    <mergeCell ref="AX35:AY35"/>
    <mergeCell ref="AV36:AW36"/>
    <mergeCell ref="AX36:AY36"/>
    <mergeCell ref="AV37:AW37"/>
    <mergeCell ref="AX37:AY37"/>
    <mergeCell ref="AV38:AW38"/>
    <mergeCell ref="AX38:AY38"/>
    <mergeCell ref="AV39:AW39"/>
    <mergeCell ref="AX39:AY39"/>
    <mergeCell ref="AV30:AW30"/>
    <mergeCell ref="AX30:AY30"/>
    <mergeCell ref="AV31:AW31"/>
    <mergeCell ref="AX31:AY31"/>
    <mergeCell ref="AV32:AW32"/>
    <mergeCell ref="AX32:AY32"/>
    <mergeCell ref="AV33:AW33"/>
    <mergeCell ref="AX33:AY33"/>
    <mergeCell ref="AV34:AW34"/>
    <mergeCell ref="AX34:AY34"/>
    <mergeCell ref="AV45:AW45"/>
    <mergeCell ref="AX45:AY45"/>
    <mergeCell ref="AV47:AW47"/>
    <mergeCell ref="AX47:AY47"/>
    <mergeCell ref="AV48:AW48"/>
    <mergeCell ref="AX48:AY48"/>
    <mergeCell ref="AV49:AW49"/>
    <mergeCell ref="AX49:AY49"/>
    <mergeCell ref="AV50:AW50"/>
    <mergeCell ref="AX50:AY50"/>
    <mergeCell ref="AV40:AW40"/>
    <mergeCell ref="AX40:AY40"/>
    <mergeCell ref="AV41:AW41"/>
    <mergeCell ref="AX41:AY41"/>
    <mergeCell ref="AV42:AW42"/>
    <mergeCell ref="AX42:AY42"/>
    <mergeCell ref="AV43:AW43"/>
    <mergeCell ref="AX43:AY43"/>
    <mergeCell ref="AV44:AW44"/>
    <mergeCell ref="AX44:AY44"/>
    <mergeCell ref="AV51:AW51"/>
    <mergeCell ref="AX51:AY51"/>
    <mergeCell ref="AV52:AW52"/>
    <mergeCell ref="AX52:AY52"/>
    <mergeCell ref="AV53:AW53"/>
    <mergeCell ref="AX53:AY53"/>
    <mergeCell ref="AV78:AW78"/>
    <mergeCell ref="AX78:AY78"/>
    <mergeCell ref="AV73:AW73"/>
    <mergeCell ref="AX73:AY73"/>
    <mergeCell ref="AV74:AW74"/>
    <mergeCell ref="AX74:AY74"/>
    <mergeCell ref="AV75:AW75"/>
    <mergeCell ref="AX75:AY75"/>
    <mergeCell ref="AV76:AW76"/>
    <mergeCell ref="AX76:AY76"/>
    <mergeCell ref="AV77:AW77"/>
    <mergeCell ref="AX77:AY77"/>
    <mergeCell ref="AX54:AY54"/>
    <mergeCell ref="AV56:AW56"/>
    <mergeCell ref="AV57:AW57"/>
    <mergeCell ref="AX57:AY57"/>
    <mergeCell ref="AV59:AW59"/>
    <mergeCell ref="AX59:AY59"/>
    <mergeCell ref="AV61:AW61"/>
    <mergeCell ref="AX61:AY61"/>
    <mergeCell ref="AV63:AW63"/>
    <mergeCell ref="AX63:AY63"/>
    <mergeCell ref="BJ9:BK9"/>
    <mergeCell ref="BL9:BM9"/>
    <mergeCell ref="BN9:BO9"/>
    <mergeCell ref="F3:F9"/>
    <mergeCell ref="AV84:AW84"/>
    <mergeCell ref="AX84:AY84"/>
    <mergeCell ref="AV85:AW85"/>
    <mergeCell ref="AX85:AY85"/>
    <mergeCell ref="AV87:AW87"/>
    <mergeCell ref="AX87:AY87"/>
    <mergeCell ref="AV9:AW9"/>
    <mergeCell ref="AX9:AY9"/>
    <mergeCell ref="AZ9:BA9"/>
    <mergeCell ref="AZ54:BA54"/>
    <mergeCell ref="AZ56:BA56"/>
    <mergeCell ref="AZ58:BA58"/>
    <mergeCell ref="AZ60:BA60"/>
    <mergeCell ref="AZ62:BA62"/>
    <mergeCell ref="AZ64:BA64"/>
    <mergeCell ref="AZ66:BA66"/>
    <mergeCell ref="AV68:AW68"/>
    <mergeCell ref="AX68:AY68"/>
    <mergeCell ref="AZ68:BA68"/>
    <mergeCell ref="AV70:AW70"/>
    <mergeCell ref="AV58:AW58"/>
    <mergeCell ref="AX58:AY58"/>
    <mergeCell ref="AV60:AW60"/>
    <mergeCell ref="AX60:AY60"/>
    <mergeCell ref="AV62:AW62"/>
    <mergeCell ref="AX62:AY62"/>
    <mergeCell ref="AV64:AW64"/>
    <mergeCell ref="AX64:AY64"/>
    <mergeCell ref="E66:E77"/>
    <mergeCell ref="AV66:AW66"/>
    <mergeCell ref="AX66:AY66"/>
    <mergeCell ref="S133:T133"/>
    <mergeCell ref="U133:V133"/>
    <mergeCell ref="W133:X133"/>
    <mergeCell ref="Y133:Z133"/>
    <mergeCell ref="AA133:AB133"/>
    <mergeCell ref="AC133:AD133"/>
    <mergeCell ref="AE133:AF133"/>
    <mergeCell ref="AX70:AY70"/>
    <mergeCell ref="AV72:AW72"/>
    <mergeCell ref="AX72:AY72"/>
    <mergeCell ref="AV79:AW79"/>
    <mergeCell ref="AX79:AY79"/>
    <mergeCell ref="AV80:AW80"/>
    <mergeCell ref="AX80:AY80"/>
    <mergeCell ref="AV81:AW81"/>
    <mergeCell ref="AX81:AY81"/>
    <mergeCell ref="AV82:AW82"/>
    <mergeCell ref="AX82:AY82"/>
    <mergeCell ref="AV83:AW83"/>
    <mergeCell ref="AX83:AY83"/>
    <mergeCell ref="E79:E85"/>
    <mergeCell ref="AS130:AT132"/>
    <mergeCell ref="S88:T88"/>
    <mergeCell ref="U88:V88"/>
    <mergeCell ref="Y130:Z132"/>
    <mergeCell ref="AM88:AO88"/>
    <mergeCell ref="AO131:AR131"/>
    <mergeCell ref="G88:I88"/>
    <mergeCell ref="AJ88:AL88"/>
    <mergeCell ref="BN54:BO54"/>
    <mergeCell ref="AV55:AW55"/>
    <mergeCell ref="AX55:AY55"/>
    <mergeCell ref="AZ55:BA55"/>
    <mergeCell ref="BB55:BC55"/>
    <mergeCell ref="BD55:BE55"/>
    <mergeCell ref="BF55:BG55"/>
    <mergeCell ref="BH55:BI55"/>
    <mergeCell ref="BJ55:BK55"/>
    <mergeCell ref="BL55:BM55"/>
    <mergeCell ref="BN55:BO55"/>
    <mergeCell ref="BB56:BC56"/>
    <mergeCell ref="BD56:BE56"/>
    <mergeCell ref="BF56:BG56"/>
    <mergeCell ref="BH56:BI56"/>
    <mergeCell ref="BJ56:BK56"/>
    <mergeCell ref="BL56:BM56"/>
    <mergeCell ref="BN56:BO56"/>
    <mergeCell ref="AX56:AY56"/>
    <mergeCell ref="BB54:BC54"/>
    <mergeCell ref="BD54:BE54"/>
    <mergeCell ref="BF54:BG54"/>
    <mergeCell ref="BH54:BI54"/>
    <mergeCell ref="BJ54:BK54"/>
    <mergeCell ref="AV54:AW54"/>
    <mergeCell ref="BN57:BO57"/>
    <mergeCell ref="BB58:BC58"/>
    <mergeCell ref="BD58:BE58"/>
    <mergeCell ref="BF58:BG58"/>
    <mergeCell ref="BH58:BI58"/>
    <mergeCell ref="BJ58:BK58"/>
    <mergeCell ref="BL58:BM58"/>
    <mergeCell ref="BN58:BO58"/>
    <mergeCell ref="AZ59:BA59"/>
    <mergeCell ref="BB59:BC59"/>
    <mergeCell ref="BD59:BE59"/>
    <mergeCell ref="BF59:BG59"/>
    <mergeCell ref="BH59:BI59"/>
    <mergeCell ref="BJ59:BK59"/>
    <mergeCell ref="BL59:BM59"/>
    <mergeCell ref="BN59:BO59"/>
    <mergeCell ref="BB60:BC60"/>
    <mergeCell ref="BD60:BE60"/>
    <mergeCell ref="BF60:BG60"/>
    <mergeCell ref="BH60:BI60"/>
    <mergeCell ref="BJ60:BK60"/>
    <mergeCell ref="BL60:BM60"/>
    <mergeCell ref="BN60:BO60"/>
    <mergeCell ref="BF61:BG61"/>
    <mergeCell ref="BH61:BI61"/>
    <mergeCell ref="BJ61:BK61"/>
    <mergeCell ref="BL61:BM61"/>
    <mergeCell ref="BN61:BO61"/>
    <mergeCell ref="BB62:BC62"/>
    <mergeCell ref="BD62:BE62"/>
    <mergeCell ref="BF62:BG62"/>
    <mergeCell ref="BH62:BI62"/>
    <mergeCell ref="BJ62:BK62"/>
    <mergeCell ref="BL62:BM62"/>
    <mergeCell ref="BN62:BO62"/>
    <mergeCell ref="AZ63:BA63"/>
    <mergeCell ref="BB63:BC63"/>
    <mergeCell ref="BD63:BE63"/>
    <mergeCell ref="BF63:BG63"/>
    <mergeCell ref="BH63:BI63"/>
    <mergeCell ref="BJ63:BK63"/>
    <mergeCell ref="BL63:BM63"/>
    <mergeCell ref="BN63:BO63"/>
    <mergeCell ref="BB64:BC64"/>
    <mergeCell ref="BD64:BE64"/>
    <mergeCell ref="BF64:BG64"/>
    <mergeCell ref="BH64:BI64"/>
    <mergeCell ref="BJ64:BK64"/>
    <mergeCell ref="BL64:BM64"/>
    <mergeCell ref="BN64:BO64"/>
    <mergeCell ref="AV69:AW69"/>
    <mergeCell ref="AX69:AY69"/>
    <mergeCell ref="AV65:AW65"/>
    <mergeCell ref="AX65:AY65"/>
    <mergeCell ref="AZ65:BA65"/>
    <mergeCell ref="BB65:BC65"/>
    <mergeCell ref="BD65:BE65"/>
    <mergeCell ref="BF65:BG65"/>
    <mergeCell ref="BH65:BI65"/>
    <mergeCell ref="BJ65:BK65"/>
    <mergeCell ref="BL65:BM65"/>
    <mergeCell ref="BN65:BO65"/>
    <mergeCell ref="BB66:BC66"/>
    <mergeCell ref="BD66:BE66"/>
    <mergeCell ref="BF66:BG66"/>
    <mergeCell ref="BH66:BI66"/>
    <mergeCell ref="BJ66:BK66"/>
    <mergeCell ref="BL66:BM66"/>
    <mergeCell ref="BN66:BO66"/>
    <mergeCell ref="BJ70:BK70"/>
    <mergeCell ref="BL70:BM70"/>
    <mergeCell ref="AV67:AW67"/>
    <mergeCell ref="AX67:AY67"/>
    <mergeCell ref="AZ67:BA67"/>
    <mergeCell ref="BB67:BC67"/>
    <mergeCell ref="BD67:BE67"/>
    <mergeCell ref="BF67:BG67"/>
    <mergeCell ref="BH67:BI67"/>
    <mergeCell ref="BJ67:BK67"/>
    <mergeCell ref="BL67:BM67"/>
    <mergeCell ref="BN67:BO67"/>
    <mergeCell ref="AV71:AW71"/>
    <mergeCell ref="AX71:AY71"/>
    <mergeCell ref="AZ71:BA71"/>
    <mergeCell ref="BB71:BC71"/>
    <mergeCell ref="BD71:BE71"/>
    <mergeCell ref="BF71:BG71"/>
    <mergeCell ref="BH71:BI71"/>
    <mergeCell ref="BJ71:BK71"/>
    <mergeCell ref="BL71:BM71"/>
    <mergeCell ref="BN71:BO71"/>
    <mergeCell ref="BB68:BC68"/>
    <mergeCell ref="BD68:BE68"/>
    <mergeCell ref="BF68:BG68"/>
    <mergeCell ref="BH68:BI68"/>
    <mergeCell ref="BJ68:BK68"/>
    <mergeCell ref="BL68:BM68"/>
    <mergeCell ref="BN68:BO68"/>
    <mergeCell ref="AZ70:BA70"/>
    <mergeCell ref="BB74:BC74"/>
    <mergeCell ref="BD74:BE74"/>
    <mergeCell ref="AZ69:BA69"/>
    <mergeCell ref="BB69:BC69"/>
    <mergeCell ref="BD69:BE69"/>
    <mergeCell ref="BF69:BG69"/>
    <mergeCell ref="BH69:BI69"/>
    <mergeCell ref="BJ69:BK69"/>
    <mergeCell ref="BL69:BM69"/>
    <mergeCell ref="BN69:BO69"/>
    <mergeCell ref="BD73:BE73"/>
    <mergeCell ref="BF73:BG73"/>
    <mergeCell ref="BH73:BI73"/>
    <mergeCell ref="BJ73:BK73"/>
    <mergeCell ref="BL73:BM73"/>
    <mergeCell ref="BN73:BO73"/>
    <mergeCell ref="AZ72:BA72"/>
    <mergeCell ref="BB72:BC72"/>
    <mergeCell ref="BD72:BE72"/>
    <mergeCell ref="BF72:BG72"/>
    <mergeCell ref="BH72:BI72"/>
    <mergeCell ref="BJ72:BK72"/>
    <mergeCell ref="BL72:BM72"/>
    <mergeCell ref="BN72:BO72"/>
    <mergeCell ref="BB70:BC70"/>
    <mergeCell ref="BD70:BE70"/>
    <mergeCell ref="BF70:BG70"/>
    <mergeCell ref="BH70:BI70"/>
    <mergeCell ref="BN74:BO74"/>
    <mergeCell ref="AZ73:BA73"/>
    <mergeCell ref="BN70:BO70"/>
    <mergeCell ref="BL74:BM74"/>
    <mergeCell ref="BX4:BX8"/>
    <mergeCell ref="AZ77:BA77"/>
    <mergeCell ref="BB77:BC77"/>
    <mergeCell ref="BD77:BE77"/>
    <mergeCell ref="BF77:BG77"/>
    <mergeCell ref="BH77:BI77"/>
    <mergeCell ref="BJ77:BK77"/>
    <mergeCell ref="BL77:BM77"/>
    <mergeCell ref="BN77:BO77"/>
    <mergeCell ref="AZ76:BA76"/>
    <mergeCell ref="BB76:BC76"/>
    <mergeCell ref="BD76:BE76"/>
    <mergeCell ref="BF76:BG76"/>
    <mergeCell ref="BH76:BI76"/>
    <mergeCell ref="BJ76:BK76"/>
    <mergeCell ref="BL76:BM76"/>
    <mergeCell ref="BN76:BO76"/>
    <mergeCell ref="AZ75:BA75"/>
    <mergeCell ref="BB75:BC75"/>
    <mergeCell ref="BD75:BE75"/>
    <mergeCell ref="BF75:BG75"/>
    <mergeCell ref="BH75:BI75"/>
    <mergeCell ref="BJ75:BK75"/>
    <mergeCell ref="BL75:BM75"/>
    <mergeCell ref="BN75:BO75"/>
    <mergeCell ref="AZ74:BA74"/>
    <mergeCell ref="BB73:BC73"/>
    <mergeCell ref="BF74:BG74"/>
    <mergeCell ref="BV4:BW7"/>
    <mergeCell ref="BU4:BU8"/>
    <mergeCell ref="BH74:BI74"/>
    <mergeCell ref="BJ74:BK74"/>
  </mergeCells>
  <phoneticPr fontId="4"/>
  <printOptions horizontalCentered="1"/>
  <pageMargins left="0" right="0" top="0.35433070866141736" bottom="0.35433070866141736" header="0.31496062992125984" footer="0.31496062992125984"/>
  <pageSetup paperSize="9" scale="33" fitToHeight="2" orientation="landscape" r:id="rId1"/>
  <rowBreaks count="1" manualBreakCount="1">
    <brk id="125" min="1" max="6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4"/>
  <sheetViews>
    <sheetView showGridLines="0" zoomScale="70" zoomScaleNormal="70" zoomScaleSheetLayoutView="70" workbookViewId="0">
      <selection activeCell="B3" sqref="B3:E7"/>
    </sheetView>
  </sheetViews>
  <sheetFormatPr defaultColWidth="10.25" defaultRowHeight="12"/>
  <cols>
    <col min="1" max="1" width="11.75" style="3" bestFit="1" customWidth="1"/>
    <col min="2" max="4" width="10.625" style="3" customWidth="1"/>
    <col min="5" max="5" width="12.625" style="3" customWidth="1"/>
    <col min="6" max="18" width="6.75" style="3" customWidth="1"/>
    <col min="19" max="19" width="6.625" style="3" customWidth="1"/>
    <col min="20" max="33" width="6.75" style="3" customWidth="1"/>
    <col min="34" max="34" width="2.75" style="3" customWidth="1"/>
    <col min="35" max="36" width="8" style="3" customWidth="1"/>
    <col min="37" max="37" width="12" style="3" bestFit="1" customWidth="1"/>
    <col min="38" max="42" width="16" style="3" customWidth="1"/>
    <col min="43" max="16384" width="10.25" style="3"/>
  </cols>
  <sheetData>
    <row r="1" spans="2:33" ht="17.25">
      <c r="B1" s="49" t="s">
        <v>353</v>
      </c>
      <c r="E1" s="163"/>
      <c r="F1" s="175"/>
    </row>
    <row r="2" spans="2:33" ht="17.25">
      <c r="B2" s="730" t="s">
        <v>389</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row>
    <row r="3" spans="2:33" ht="91.5" customHeight="1">
      <c r="B3" s="733" t="s">
        <v>124</v>
      </c>
      <c r="C3" s="934"/>
      <c r="D3" s="934"/>
      <c r="E3" s="1147"/>
      <c r="F3" s="733" t="s">
        <v>126</v>
      </c>
      <c r="G3" s="734"/>
      <c r="H3" s="733" t="s">
        <v>127</v>
      </c>
      <c r="I3" s="734"/>
      <c r="J3" s="733" t="s">
        <v>128</v>
      </c>
      <c r="K3" s="734"/>
      <c r="L3" s="733" t="s">
        <v>129</v>
      </c>
      <c r="M3" s="734"/>
      <c r="N3" s="733" t="s">
        <v>130</v>
      </c>
      <c r="O3" s="909"/>
      <c r="P3" s="909"/>
      <c r="Q3" s="734"/>
      <c r="R3" s="733" t="s">
        <v>131</v>
      </c>
      <c r="S3" s="734"/>
      <c r="T3" s="733" t="s">
        <v>132</v>
      </c>
      <c r="U3" s="734"/>
      <c r="V3" s="733" t="s">
        <v>114</v>
      </c>
      <c r="W3" s="734"/>
      <c r="X3" s="733" t="s">
        <v>101</v>
      </c>
      <c r="Y3" s="734"/>
      <c r="Z3" s="733" t="s">
        <v>40</v>
      </c>
      <c r="AA3" s="734"/>
      <c r="AB3" s="733" t="s">
        <v>133</v>
      </c>
      <c r="AC3" s="734"/>
      <c r="AD3" s="733" t="s">
        <v>125</v>
      </c>
      <c r="AE3" s="734"/>
      <c r="AF3" s="733" t="s">
        <v>123</v>
      </c>
      <c r="AG3" s="734"/>
    </row>
    <row r="4" spans="2:33" ht="19.5" customHeight="1">
      <c r="B4" s="1148"/>
      <c r="C4" s="1149"/>
      <c r="D4" s="1149"/>
      <c r="E4" s="765"/>
      <c r="F4" s="1143" t="s">
        <v>195</v>
      </c>
      <c r="G4" s="1144"/>
      <c r="H4" s="1143" t="s">
        <v>196</v>
      </c>
      <c r="I4" s="731"/>
      <c r="J4" s="1143" t="s">
        <v>197</v>
      </c>
      <c r="K4" s="1144"/>
      <c r="L4" s="1145" t="s">
        <v>198</v>
      </c>
      <c r="M4" s="1144"/>
      <c r="N4" s="1143" t="s">
        <v>199</v>
      </c>
      <c r="O4" s="1144"/>
      <c r="P4" s="1143" t="s">
        <v>200</v>
      </c>
      <c r="Q4" s="1144"/>
      <c r="R4" s="1143" t="s">
        <v>201</v>
      </c>
      <c r="S4" s="731"/>
      <c r="T4" s="1143" t="s">
        <v>202</v>
      </c>
      <c r="U4" s="1144"/>
      <c r="V4" s="1145" t="s">
        <v>203</v>
      </c>
      <c r="W4" s="731"/>
      <c r="X4" s="1143" t="s">
        <v>204</v>
      </c>
      <c r="Y4" s="731"/>
      <c r="Z4" s="1143" t="s">
        <v>205</v>
      </c>
      <c r="AA4" s="1144"/>
      <c r="AB4" s="1145" t="s">
        <v>206</v>
      </c>
      <c r="AC4" s="1144"/>
      <c r="AD4" s="1143" t="s">
        <v>207</v>
      </c>
      <c r="AE4" s="1144"/>
      <c r="AF4" s="1145" t="s">
        <v>208</v>
      </c>
      <c r="AG4" s="1144"/>
    </row>
    <row r="5" spans="2:33" ht="19.5" customHeight="1">
      <c r="B5" s="1148"/>
      <c r="C5" s="1149"/>
      <c r="D5" s="1149"/>
      <c r="E5" s="765"/>
      <c r="F5" s="972" t="s">
        <v>193</v>
      </c>
      <c r="G5" s="978" t="s">
        <v>194</v>
      </c>
      <c r="H5" s="972" t="s">
        <v>193</v>
      </c>
      <c r="I5" s="978" t="s">
        <v>194</v>
      </c>
      <c r="J5" s="972" t="s">
        <v>193</v>
      </c>
      <c r="K5" s="978" t="s">
        <v>194</v>
      </c>
      <c r="L5" s="972" t="s">
        <v>193</v>
      </c>
      <c r="M5" s="978" t="s">
        <v>194</v>
      </c>
      <c r="N5" s="731" t="s">
        <v>115</v>
      </c>
      <c r="O5" s="732"/>
      <c r="P5" s="731" t="s">
        <v>116</v>
      </c>
      <c r="Q5" s="732"/>
      <c r="R5" s="972" t="s">
        <v>193</v>
      </c>
      <c r="S5" s="978" t="s">
        <v>194</v>
      </c>
      <c r="T5" s="972" t="s">
        <v>193</v>
      </c>
      <c r="U5" s="978" t="s">
        <v>194</v>
      </c>
      <c r="V5" s="972" t="s">
        <v>193</v>
      </c>
      <c r="W5" s="978" t="s">
        <v>194</v>
      </c>
      <c r="X5" s="972" t="s">
        <v>193</v>
      </c>
      <c r="Y5" s="978" t="s">
        <v>194</v>
      </c>
      <c r="Z5" s="972" t="s">
        <v>193</v>
      </c>
      <c r="AA5" s="978" t="s">
        <v>194</v>
      </c>
      <c r="AB5" s="972" t="s">
        <v>193</v>
      </c>
      <c r="AC5" s="978" t="s">
        <v>194</v>
      </c>
      <c r="AD5" s="972" t="s">
        <v>193</v>
      </c>
      <c r="AE5" s="978" t="s">
        <v>194</v>
      </c>
      <c r="AF5" s="972" t="s">
        <v>193</v>
      </c>
      <c r="AG5" s="978" t="s">
        <v>194</v>
      </c>
    </row>
    <row r="6" spans="2:33" ht="61.5" customHeight="1">
      <c r="B6" s="1148"/>
      <c r="C6" s="1149"/>
      <c r="D6" s="1149"/>
      <c r="E6" s="765"/>
      <c r="F6" s="974"/>
      <c r="G6" s="980"/>
      <c r="H6" s="974"/>
      <c r="I6" s="980"/>
      <c r="J6" s="974"/>
      <c r="K6" s="980"/>
      <c r="L6" s="974"/>
      <c r="M6" s="980"/>
      <c r="N6" s="173" t="s">
        <v>193</v>
      </c>
      <c r="O6" s="174" t="s">
        <v>194</v>
      </c>
      <c r="P6" s="173" t="s">
        <v>193</v>
      </c>
      <c r="Q6" s="174" t="s">
        <v>194</v>
      </c>
      <c r="R6" s="974"/>
      <c r="S6" s="980"/>
      <c r="T6" s="974"/>
      <c r="U6" s="980"/>
      <c r="V6" s="974"/>
      <c r="W6" s="980"/>
      <c r="X6" s="974"/>
      <c r="Y6" s="980"/>
      <c r="Z6" s="974"/>
      <c r="AA6" s="980"/>
      <c r="AB6" s="974"/>
      <c r="AC6" s="980"/>
      <c r="AD6" s="974"/>
      <c r="AE6" s="980"/>
      <c r="AF6" s="974"/>
      <c r="AG6" s="980"/>
    </row>
    <row r="7" spans="2:33" ht="18" customHeight="1">
      <c r="B7" s="935"/>
      <c r="C7" s="936"/>
      <c r="D7" s="936"/>
      <c r="E7" s="766"/>
      <c r="F7" s="286" t="s">
        <v>275</v>
      </c>
      <c r="G7" s="284" t="s">
        <v>299</v>
      </c>
      <c r="H7" s="286" t="s">
        <v>299</v>
      </c>
      <c r="I7" s="343" t="s">
        <v>299</v>
      </c>
      <c r="J7" s="286" t="s">
        <v>299</v>
      </c>
      <c r="K7" s="284" t="s">
        <v>299</v>
      </c>
      <c r="L7" s="286" t="s">
        <v>299</v>
      </c>
      <c r="M7" s="343" t="s">
        <v>299</v>
      </c>
      <c r="N7" s="287" t="s">
        <v>277</v>
      </c>
      <c r="O7" s="288" t="s">
        <v>299</v>
      </c>
      <c r="P7" s="287" t="s">
        <v>299</v>
      </c>
      <c r="Q7" s="289" t="s">
        <v>299</v>
      </c>
      <c r="R7" s="286" t="s">
        <v>275</v>
      </c>
      <c r="S7" s="284" t="s">
        <v>299</v>
      </c>
      <c r="T7" s="286" t="s">
        <v>299</v>
      </c>
      <c r="U7" s="343" t="s">
        <v>299</v>
      </c>
      <c r="V7" s="286" t="s">
        <v>299</v>
      </c>
      <c r="W7" s="284" t="s">
        <v>299</v>
      </c>
      <c r="X7" s="286" t="s">
        <v>299</v>
      </c>
      <c r="Y7" s="343" t="s">
        <v>299</v>
      </c>
      <c r="Z7" s="286" t="s">
        <v>299</v>
      </c>
      <c r="AA7" s="284" t="s">
        <v>299</v>
      </c>
      <c r="AB7" s="286" t="s">
        <v>299</v>
      </c>
      <c r="AC7" s="343" t="s">
        <v>299</v>
      </c>
      <c r="AD7" s="286" t="s">
        <v>299</v>
      </c>
      <c r="AE7" s="284" t="s">
        <v>299</v>
      </c>
      <c r="AF7" s="342" t="s">
        <v>299</v>
      </c>
      <c r="AG7" s="284" t="s">
        <v>299</v>
      </c>
    </row>
    <row r="8" spans="2:33" ht="50.1" customHeight="1">
      <c r="B8" s="1140" t="s">
        <v>364</v>
      </c>
      <c r="C8" s="920" t="s">
        <v>135</v>
      </c>
      <c r="D8" s="1144" t="s">
        <v>421</v>
      </c>
      <c r="E8" s="567" t="s">
        <v>42</v>
      </c>
      <c r="F8" s="199"/>
      <c r="G8" s="196"/>
      <c r="H8" s="120"/>
      <c r="I8" s="197"/>
      <c r="J8" s="120"/>
      <c r="K8" s="196"/>
      <c r="L8" s="120"/>
      <c r="M8" s="197"/>
      <c r="N8" s="120"/>
      <c r="O8" s="196"/>
      <c r="P8" s="120"/>
      <c r="Q8" s="197" t="s">
        <v>149</v>
      </c>
      <c r="R8" s="120"/>
      <c r="S8" s="196" t="s">
        <v>148</v>
      </c>
      <c r="T8" s="120"/>
      <c r="U8" s="197"/>
      <c r="V8" s="120"/>
      <c r="W8" s="196" t="s">
        <v>148</v>
      </c>
      <c r="X8" s="120"/>
      <c r="Y8" s="197" t="s">
        <v>148</v>
      </c>
      <c r="Z8" s="120"/>
      <c r="AA8" s="196" t="s">
        <v>148</v>
      </c>
      <c r="AB8" s="120"/>
      <c r="AC8" s="197"/>
      <c r="AD8" s="120"/>
      <c r="AE8" s="196" t="s">
        <v>148</v>
      </c>
      <c r="AF8" s="198"/>
      <c r="AG8" s="196"/>
    </row>
    <row r="9" spans="2:33" ht="50.1" customHeight="1">
      <c r="B9" s="1141"/>
      <c r="C9" s="921"/>
      <c r="D9" s="1144"/>
      <c r="E9" s="567" t="s">
        <v>43</v>
      </c>
      <c r="F9" s="199"/>
      <c r="G9" s="196"/>
      <c r="H9" s="120"/>
      <c r="I9" s="197"/>
      <c r="J9" s="120"/>
      <c r="K9" s="196"/>
      <c r="L9" s="120"/>
      <c r="M9" s="197"/>
      <c r="N9" s="120"/>
      <c r="O9" s="196"/>
      <c r="P9" s="120"/>
      <c r="Q9" s="197" t="s">
        <v>148</v>
      </c>
      <c r="R9" s="120"/>
      <c r="S9" s="196" t="s">
        <v>148</v>
      </c>
      <c r="T9" s="120"/>
      <c r="U9" s="197"/>
      <c r="V9" s="120"/>
      <c r="W9" s="196" t="s">
        <v>148</v>
      </c>
      <c r="X9" s="120"/>
      <c r="Y9" s="197" t="s">
        <v>148</v>
      </c>
      <c r="Z9" s="120"/>
      <c r="AA9" s="196" t="s">
        <v>148</v>
      </c>
      <c r="AB9" s="120"/>
      <c r="AC9" s="197"/>
      <c r="AD9" s="120"/>
      <c r="AE9" s="196" t="s">
        <v>148</v>
      </c>
      <c r="AF9" s="198"/>
      <c r="AG9" s="196"/>
    </row>
    <row r="10" spans="2:33" ht="50.1" customHeight="1">
      <c r="B10" s="1141"/>
      <c r="C10" s="921"/>
      <c r="D10" s="1144"/>
      <c r="E10" s="567" t="s">
        <v>45</v>
      </c>
      <c r="F10" s="199"/>
      <c r="G10" s="196"/>
      <c r="H10" s="120"/>
      <c r="I10" s="197"/>
      <c r="J10" s="120"/>
      <c r="K10" s="196"/>
      <c r="L10" s="120"/>
      <c r="M10" s="197"/>
      <c r="N10" s="120"/>
      <c r="O10" s="196"/>
      <c r="P10" s="120"/>
      <c r="Q10" s="197" t="s">
        <v>148</v>
      </c>
      <c r="R10" s="120"/>
      <c r="S10" s="196" t="s">
        <v>148</v>
      </c>
      <c r="T10" s="120"/>
      <c r="U10" s="197"/>
      <c r="V10" s="120"/>
      <c r="W10" s="196" t="s">
        <v>148</v>
      </c>
      <c r="X10" s="120"/>
      <c r="Y10" s="197" t="s">
        <v>148</v>
      </c>
      <c r="Z10" s="120"/>
      <c r="AA10" s="196" t="s">
        <v>148</v>
      </c>
      <c r="AB10" s="120"/>
      <c r="AC10" s="197"/>
      <c r="AD10" s="120"/>
      <c r="AE10" s="196" t="s">
        <v>148</v>
      </c>
      <c r="AF10" s="198"/>
      <c r="AG10" s="196"/>
    </row>
    <row r="11" spans="2:33" ht="50.1" customHeight="1">
      <c r="B11" s="1141"/>
      <c r="C11" s="921"/>
      <c r="D11" s="1144" t="s">
        <v>422</v>
      </c>
      <c r="E11" s="568" t="s">
        <v>424</v>
      </c>
      <c r="F11" s="200"/>
      <c r="G11" s="196"/>
      <c r="H11" s="120"/>
      <c r="I11" s="197"/>
      <c r="J11" s="120"/>
      <c r="K11" s="196"/>
      <c r="L11" s="120"/>
      <c r="M11" s="197"/>
      <c r="N11" s="120"/>
      <c r="O11" s="196"/>
      <c r="P11" s="120"/>
      <c r="Q11" s="197" t="s">
        <v>148</v>
      </c>
      <c r="R11" s="120"/>
      <c r="S11" s="196" t="s">
        <v>148</v>
      </c>
      <c r="T11" s="120"/>
      <c r="U11" s="197"/>
      <c r="V11" s="120"/>
      <c r="W11" s="196" t="s">
        <v>148</v>
      </c>
      <c r="X11" s="120"/>
      <c r="Y11" s="197" t="s">
        <v>148</v>
      </c>
      <c r="Z11" s="120"/>
      <c r="AA11" s="196" t="s">
        <v>148</v>
      </c>
      <c r="AB11" s="120"/>
      <c r="AC11" s="197"/>
      <c r="AD11" s="120"/>
      <c r="AE11" s="196" t="s">
        <v>148</v>
      </c>
      <c r="AF11" s="198"/>
      <c r="AG11" s="196"/>
    </row>
    <row r="12" spans="2:33" ht="50.1" customHeight="1">
      <c r="B12" s="1141"/>
      <c r="C12" s="921"/>
      <c r="D12" s="1144"/>
      <c r="E12" s="568" t="s">
        <v>272</v>
      </c>
      <c r="F12" s="200"/>
      <c r="G12" s="196"/>
      <c r="H12" s="120"/>
      <c r="I12" s="197"/>
      <c r="J12" s="120"/>
      <c r="K12" s="196"/>
      <c r="L12" s="120"/>
      <c r="M12" s="197"/>
      <c r="N12" s="120"/>
      <c r="O12" s="196"/>
      <c r="P12" s="120"/>
      <c r="Q12" s="197" t="s">
        <v>148</v>
      </c>
      <c r="R12" s="120"/>
      <c r="S12" s="196" t="s">
        <v>148</v>
      </c>
      <c r="T12" s="120"/>
      <c r="U12" s="197"/>
      <c r="V12" s="120"/>
      <c r="W12" s="196" t="s">
        <v>148</v>
      </c>
      <c r="X12" s="120"/>
      <c r="Y12" s="197" t="s">
        <v>148</v>
      </c>
      <c r="Z12" s="120"/>
      <c r="AA12" s="196" t="s">
        <v>148</v>
      </c>
      <c r="AB12" s="120"/>
      <c r="AC12" s="197"/>
      <c r="AD12" s="120"/>
      <c r="AE12" s="196" t="s">
        <v>148</v>
      </c>
      <c r="AF12" s="198"/>
      <c r="AG12" s="196"/>
    </row>
    <row r="13" spans="2:33" ht="50.1" customHeight="1">
      <c r="B13" s="1141"/>
      <c r="C13" s="966"/>
      <c r="D13" s="1144"/>
      <c r="E13" s="568" t="s">
        <v>271</v>
      </c>
      <c r="F13" s="200"/>
      <c r="G13" s="196"/>
      <c r="H13" s="120"/>
      <c r="I13" s="197"/>
      <c r="J13" s="120"/>
      <c r="K13" s="196"/>
      <c r="L13" s="120"/>
      <c r="M13" s="197"/>
      <c r="N13" s="120"/>
      <c r="O13" s="196"/>
      <c r="P13" s="120"/>
      <c r="Q13" s="197" t="s">
        <v>148</v>
      </c>
      <c r="R13" s="120"/>
      <c r="S13" s="196" t="s">
        <v>148</v>
      </c>
      <c r="T13" s="120"/>
      <c r="U13" s="197"/>
      <c r="V13" s="120"/>
      <c r="W13" s="196" t="s">
        <v>148</v>
      </c>
      <c r="X13" s="120"/>
      <c r="Y13" s="197" t="s">
        <v>148</v>
      </c>
      <c r="Z13" s="120"/>
      <c r="AA13" s="196" t="s">
        <v>148</v>
      </c>
      <c r="AB13" s="120"/>
      <c r="AC13" s="197"/>
      <c r="AD13" s="120"/>
      <c r="AE13" s="196" t="s">
        <v>148</v>
      </c>
      <c r="AF13" s="198"/>
      <c r="AG13" s="196"/>
    </row>
    <row r="14" spans="2:33" ht="50.1" customHeight="1">
      <c r="B14" s="1142"/>
      <c r="C14" s="97" t="s">
        <v>134</v>
      </c>
      <c r="D14" s="1144"/>
      <c r="E14" s="568" t="s">
        <v>423</v>
      </c>
      <c r="F14" s="199"/>
      <c r="G14" s="196"/>
      <c r="H14" s="120"/>
      <c r="I14" s="197"/>
      <c r="J14" s="120"/>
      <c r="K14" s="196"/>
      <c r="L14" s="120"/>
      <c r="M14" s="197"/>
      <c r="N14" s="120"/>
      <c r="O14" s="196"/>
      <c r="P14" s="120"/>
      <c r="Q14" s="197">
        <v>0.1</v>
      </c>
      <c r="R14" s="120"/>
      <c r="S14" s="196">
        <v>0.1</v>
      </c>
      <c r="T14" s="120"/>
      <c r="U14" s="197"/>
      <c r="V14" s="120"/>
      <c r="W14" s="196">
        <v>0.1</v>
      </c>
      <c r="X14" s="120"/>
      <c r="Y14" s="197" t="s">
        <v>148</v>
      </c>
      <c r="Z14" s="120"/>
      <c r="AA14" s="196" t="s">
        <v>148</v>
      </c>
      <c r="AB14" s="120"/>
      <c r="AC14" s="197"/>
      <c r="AD14" s="120"/>
      <c r="AE14" s="196" t="s">
        <v>148</v>
      </c>
      <c r="AF14" s="198"/>
      <c r="AG14" s="196"/>
    </row>
    <row r="15" spans="2:33" s="344" customFormat="1" ht="20.100000000000001" customHeight="1">
      <c r="B15" s="487"/>
      <c r="C15" s="466"/>
      <c r="D15" s="565"/>
      <c r="E15" s="470"/>
      <c r="F15" s="488"/>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row>
    <row r="16" spans="2:33" s="344" customFormat="1" ht="20.100000000000001" customHeight="1">
      <c r="B16" s="490"/>
      <c r="C16" s="493" t="s">
        <v>371</v>
      </c>
      <c r="D16" s="493"/>
      <c r="E16" s="471"/>
      <c r="F16" s="491"/>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row>
    <row r="17" spans="2:33" ht="50.1" customHeight="1">
      <c r="B17" s="920" t="s">
        <v>385</v>
      </c>
      <c r="C17" s="1137" t="s">
        <v>420</v>
      </c>
      <c r="D17" s="1138"/>
      <c r="E17" s="1139"/>
      <c r="F17" s="199"/>
      <c r="G17" s="196"/>
      <c r="H17" s="120"/>
      <c r="I17" s="197"/>
      <c r="J17" s="120"/>
      <c r="K17" s="196"/>
      <c r="L17" s="120"/>
      <c r="M17" s="197"/>
      <c r="N17" s="120"/>
      <c r="O17" s="196"/>
      <c r="P17" s="120"/>
      <c r="Q17" s="197" t="s">
        <v>148</v>
      </c>
      <c r="R17" s="120"/>
      <c r="S17" s="196" t="s">
        <v>148</v>
      </c>
      <c r="T17" s="120"/>
      <c r="U17" s="197"/>
      <c r="V17" s="120"/>
      <c r="W17" s="196" t="s">
        <v>148</v>
      </c>
      <c r="X17" s="120"/>
      <c r="Y17" s="197" t="s">
        <v>148</v>
      </c>
      <c r="Z17" s="120"/>
      <c r="AA17" s="196" t="s">
        <v>148</v>
      </c>
      <c r="AB17" s="120"/>
      <c r="AC17" s="197"/>
      <c r="AD17" s="120"/>
      <c r="AE17" s="196" t="s">
        <v>148</v>
      </c>
      <c r="AF17" s="198"/>
      <c r="AG17" s="196"/>
    </row>
    <row r="18" spans="2:33" ht="50.1" customHeight="1">
      <c r="B18" s="966"/>
      <c r="C18" s="1137" t="s">
        <v>426</v>
      </c>
      <c r="D18" s="1138"/>
      <c r="E18" s="1139"/>
      <c r="F18" s="586" t="str">
        <f>+IF(F11="","",F11)</f>
        <v/>
      </c>
      <c r="G18" s="587" t="str">
        <f t="shared" ref="G18:AG18" si="0">+IF(G11="","",G11)</f>
        <v/>
      </c>
      <c r="H18" s="588" t="str">
        <f t="shared" si="0"/>
        <v/>
      </c>
      <c r="I18" s="589" t="str">
        <f t="shared" si="0"/>
        <v/>
      </c>
      <c r="J18" s="588" t="str">
        <f t="shared" si="0"/>
        <v/>
      </c>
      <c r="K18" s="587" t="str">
        <f t="shared" si="0"/>
        <v/>
      </c>
      <c r="L18" s="588" t="str">
        <f t="shared" si="0"/>
        <v/>
      </c>
      <c r="M18" s="589" t="str">
        <f t="shared" si="0"/>
        <v/>
      </c>
      <c r="N18" s="588" t="str">
        <f t="shared" si="0"/>
        <v/>
      </c>
      <c r="O18" s="587" t="str">
        <f t="shared" si="0"/>
        <v/>
      </c>
      <c r="P18" s="588" t="str">
        <f t="shared" si="0"/>
        <v/>
      </c>
      <c r="Q18" s="589" t="str">
        <f t="shared" si="0"/>
        <v>○</v>
      </c>
      <c r="R18" s="588" t="str">
        <f t="shared" si="0"/>
        <v/>
      </c>
      <c r="S18" s="587" t="str">
        <f t="shared" si="0"/>
        <v>○</v>
      </c>
      <c r="T18" s="588" t="str">
        <f t="shared" si="0"/>
        <v/>
      </c>
      <c r="U18" s="589" t="str">
        <f t="shared" si="0"/>
        <v/>
      </c>
      <c r="V18" s="588" t="str">
        <f t="shared" si="0"/>
        <v/>
      </c>
      <c r="W18" s="587" t="str">
        <f t="shared" si="0"/>
        <v>○</v>
      </c>
      <c r="X18" s="588" t="str">
        <f t="shared" si="0"/>
        <v/>
      </c>
      <c r="Y18" s="589" t="str">
        <f t="shared" si="0"/>
        <v>○</v>
      </c>
      <c r="Z18" s="588" t="str">
        <f t="shared" si="0"/>
        <v/>
      </c>
      <c r="AA18" s="587" t="str">
        <f t="shared" si="0"/>
        <v>○</v>
      </c>
      <c r="AB18" s="588" t="str">
        <f t="shared" si="0"/>
        <v/>
      </c>
      <c r="AC18" s="589" t="str">
        <f t="shared" si="0"/>
        <v/>
      </c>
      <c r="AD18" s="588" t="str">
        <f t="shared" si="0"/>
        <v/>
      </c>
      <c r="AE18" s="587" t="str">
        <f t="shared" si="0"/>
        <v>○</v>
      </c>
      <c r="AF18" s="590" t="str">
        <f t="shared" si="0"/>
        <v/>
      </c>
      <c r="AG18" s="587" t="str">
        <f t="shared" si="0"/>
        <v/>
      </c>
    </row>
    <row r="19" spans="2:33" ht="20.100000000000001" customHeight="1">
      <c r="B19" s="456" t="s">
        <v>363</v>
      </c>
      <c r="C19" s="457" t="s">
        <v>372</v>
      </c>
      <c r="D19" s="457"/>
      <c r="E19" s="448"/>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row>
    <row r="20" spans="2:33" ht="20.100000000000001" customHeight="1">
      <c r="B20" s="456"/>
      <c r="C20" s="457" t="s">
        <v>374</v>
      </c>
      <c r="D20" s="457"/>
      <c r="E20" s="448"/>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row>
    <row r="21" spans="2:33" ht="20.100000000000001" customHeight="1">
      <c r="B21" s="456"/>
      <c r="C21" s="457" t="s">
        <v>373</v>
      </c>
      <c r="D21" s="457"/>
      <c r="E21" s="448"/>
    </row>
    <row r="22" spans="2:33" ht="20.100000000000001" customHeight="1">
      <c r="C22" s="457" t="s">
        <v>375</v>
      </c>
      <c r="D22" s="457"/>
      <c r="E22" s="457"/>
    </row>
    <row r="23" spans="2:33" ht="20.100000000000001" customHeight="1">
      <c r="B23" s="456" t="s">
        <v>425</v>
      </c>
      <c r="C23" s="457" t="s">
        <v>392</v>
      </c>
      <c r="E23" s="457"/>
    </row>
    <row r="24" spans="2:33" ht="20.100000000000001" customHeight="1">
      <c r="B24" s="457"/>
      <c r="E24" s="457"/>
    </row>
  </sheetData>
  <mergeCells count="62">
    <mergeCell ref="D8:D10"/>
    <mergeCell ref="D11:D14"/>
    <mergeCell ref="B17:B18"/>
    <mergeCell ref="C18:E18"/>
    <mergeCell ref="B3:E7"/>
    <mergeCell ref="C17:E17"/>
    <mergeCell ref="B8:B14"/>
    <mergeCell ref="B2:AG2"/>
    <mergeCell ref="C8:C13"/>
    <mergeCell ref="F3:G3"/>
    <mergeCell ref="H3:I3"/>
    <mergeCell ref="J3:K3"/>
    <mergeCell ref="L3:M3"/>
    <mergeCell ref="N3:Q3"/>
    <mergeCell ref="R3:S3"/>
    <mergeCell ref="T3:U3"/>
    <mergeCell ref="V3:W3"/>
    <mergeCell ref="X3:Y3"/>
    <mergeCell ref="Z3:AA3"/>
    <mergeCell ref="AB3:AC3"/>
    <mergeCell ref="N4:O4"/>
    <mergeCell ref="AD3:AE3"/>
    <mergeCell ref="AF3:AG3"/>
    <mergeCell ref="AD4:AE4"/>
    <mergeCell ref="AF4:AG4"/>
    <mergeCell ref="Z4:AA4"/>
    <mergeCell ref="F4:G4"/>
    <mergeCell ref="H4:I4"/>
    <mergeCell ref="J4:K4"/>
    <mergeCell ref="R4:S4"/>
    <mergeCell ref="T4:U4"/>
    <mergeCell ref="V4:W4"/>
    <mergeCell ref="X4:Y4"/>
    <mergeCell ref="AB4:AC4"/>
    <mergeCell ref="K5:K6"/>
    <mergeCell ref="L4:M4"/>
    <mergeCell ref="L5:L6"/>
    <mergeCell ref="M5:M6"/>
    <mergeCell ref="R5:R6"/>
    <mergeCell ref="N5:O5"/>
    <mergeCell ref="S5:S6"/>
    <mergeCell ref="P4:Q4"/>
    <mergeCell ref="Y5:Y6"/>
    <mergeCell ref="T5:T6"/>
    <mergeCell ref="U5:U6"/>
    <mergeCell ref="V5:V6"/>
    <mergeCell ref="W5:W6"/>
    <mergeCell ref="X5:X6"/>
    <mergeCell ref="P5:Q5"/>
    <mergeCell ref="F5:F6"/>
    <mergeCell ref="G5:G6"/>
    <mergeCell ref="H5:H6"/>
    <mergeCell ref="I5:I6"/>
    <mergeCell ref="J5:J6"/>
    <mergeCell ref="Z5:Z6"/>
    <mergeCell ref="AA5:AA6"/>
    <mergeCell ref="AG5:AG6"/>
    <mergeCell ref="AB5:AB6"/>
    <mergeCell ref="AC5:AC6"/>
    <mergeCell ref="AD5:AD6"/>
    <mergeCell ref="AE5:AE6"/>
    <mergeCell ref="AF5:AF6"/>
  </mergeCells>
  <phoneticPr fontId="4"/>
  <printOptions horizontalCentered="1" verticalCentered="1"/>
  <pageMargins left="0" right="0" top="0.35433070866141736" bottom="0.35433070866141736" header="0.31496062992125984" footer="0.31496062992125984"/>
  <pageSetup paperSize="9" scale="6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125"/>
  <sheetViews>
    <sheetView showGridLines="0" topLeftCell="A42" zoomScale="75" zoomScaleNormal="75" zoomScaleSheetLayoutView="40" workbookViewId="0">
      <selection activeCell="E78" sqref="E78:F78"/>
    </sheetView>
  </sheetViews>
  <sheetFormatPr defaultColWidth="10.25" defaultRowHeight="12"/>
  <cols>
    <col min="1" max="1" width="11.75" style="3" bestFit="1" customWidth="1"/>
    <col min="2" max="2" width="9.625" style="3" customWidth="1"/>
    <col min="3" max="5" width="10.625" style="3" customWidth="1"/>
    <col min="6" max="6" width="7.875" style="2" customWidth="1"/>
    <col min="7" max="7" width="6.5" style="3" customWidth="1"/>
    <col min="8" max="26" width="6.25" style="3" customWidth="1"/>
    <col min="27" max="29" width="6.75" style="3" customWidth="1"/>
    <col min="30" max="47" width="6.25" style="3" customWidth="1"/>
    <col min="48" max="48" width="7" style="3" bestFit="1" customWidth="1"/>
    <col min="49" max="49" width="16.375" style="3" customWidth="1"/>
    <col min="50" max="51" width="9.625" style="3" customWidth="1"/>
    <col min="52" max="52" width="3" style="3" customWidth="1"/>
    <col min="53" max="54" width="6.75" style="3" customWidth="1"/>
    <col min="55" max="55" width="6.75" style="2" customWidth="1"/>
    <col min="56" max="73" width="6.75" style="3" customWidth="1"/>
    <col min="74" max="74" width="11.375" style="3" customWidth="1"/>
    <col min="75" max="111" width="6.25" style="3" customWidth="1"/>
    <col min="112" max="140" width="8" style="3" customWidth="1"/>
    <col min="141" max="141" width="18.125" style="3" bestFit="1" customWidth="1"/>
    <col min="142" max="144" width="10.25" style="3" customWidth="1"/>
    <col min="145" max="145" width="0" style="3" hidden="1" customWidth="1"/>
    <col min="146" max="150" width="10.25" style="3" customWidth="1"/>
    <col min="151" max="151" width="0" style="3" hidden="1" customWidth="1"/>
    <col min="152" max="16384" width="10.25" style="3"/>
  </cols>
  <sheetData>
    <row r="1" spans="2:113" ht="17.25">
      <c r="B1" s="49" t="s">
        <v>353</v>
      </c>
      <c r="E1" s="49"/>
      <c r="F1" s="418"/>
      <c r="X1" s="49"/>
      <c r="BC1" s="3"/>
    </row>
    <row r="2" spans="2:113" ht="17.25">
      <c r="B2" s="730" t="s">
        <v>166</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BC2" s="3"/>
    </row>
    <row r="3" spans="2:113" ht="23.25" customHeight="1">
      <c r="B3" s="733" t="s">
        <v>124</v>
      </c>
      <c r="C3" s="934"/>
      <c r="D3" s="934"/>
      <c r="E3" s="1147"/>
      <c r="F3" s="920" t="s">
        <v>183</v>
      </c>
      <c r="G3" s="871" t="s">
        <v>93</v>
      </c>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c r="AL3" s="871"/>
      <c r="AM3" s="871"/>
      <c r="AN3" s="871"/>
      <c r="AO3" s="871"/>
      <c r="AP3" s="871"/>
      <c r="AQ3" s="871"/>
      <c r="AR3" s="871"/>
      <c r="AS3" s="871"/>
      <c r="AT3" s="871"/>
      <c r="AU3" s="871"/>
      <c r="AV3" s="871"/>
      <c r="AW3" s="871"/>
      <c r="AX3" s="871"/>
      <c r="AY3" s="871"/>
      <c r="BB3" s="1144" t="s">
        <v>64</v>
      </c>
      <c r="BC3" s="1144"/>
      <c r="BD3" s="1144"/>
      <c r="BE3" s="1144"/>
      <c r="BF3" s="1144"/>
      <c r="BG3" s="1144"/>
      <c r="BH3" s="1144"/>
      <c r="BI3" s="1144"/>
      <c r="BJ3" s="1144"/>
      <c r="BK3" s="1144"/>
      <c r="BL3" s="1144" t="s">
        <v>66</v>
      </c>
      <c r="BM3" s="1144"/>
      <c r="BN3" s="1144"/>
      <c r="BO3" s="1144"/>
      <c r="BP3" s="1144"/>
      <c r="BQ3" s="1144"/>
      <c r="BR3" s="1144"/>
      <c r="BS3" s="1144"/>
      <c r="BT3" s="1144"/>
      <c r="BU3" s="1144"/>
    </row>
    <row r="4" spans="2:113" ht="45.75" customHeight="1">
      <c r="B4" s="1148"/>
      <c r="C4" s="1149"/>
      <c r="D4" s="1149"/>
      <c r="E4" s="765"/>
      <c r="F4" s="921"/>
      <c r="G4" s="968" t="s">
        <v>96</v>
      </c>
      <c r="H4" s="969"/>
      <c r="I4" s="970"/>
      <c r="J4" s="968" t="s">
        <v>86</v>
      </c>
      <c r="K4" s="969"/>
      <c r="L4" s="970"/>
      <c r="M4" s="968" t="s">
        <v>97</v>
      </c>
      <c r="N4" s="969"/>
      <c r="O4" s="970"/>
      <c r="P4" s="968" t="s">
        <v>98</v>
      </c>
      <c r="Q4" s="969"/>
      <c r="R4" s="970"/>
      <c r="S4" s="968" t="s">
        <v>99</v>
      </c>
      <c r="T4" s="971"/>
      <c r="U4" s="971"/>
      <c r="V4" s="969"/>
      <c r="W4" s="970"/>
      <c r="X4" s="968" t="s">
        <v>100</v>
      </c>
      <c r="Y4" s="969"/>
      <c r="Z4" s="970"/>
      <c r="AA4" s="968" t="s">
        <v>103</v>
      </c>
      <c r="AB4" s="969"/>
      <c r="AC4" s="970"/>
      <c r="AD4" s="968" t="s">
        <v>114</v>
      </c>
      <c r="AE4" s="969"/>
      <c r="AF4" s="970"/>
      <c r="AG4" s="968" t="s">
        <v>101</v>
      </c>
      <c r="AH4" s="969"/>
      <c r="AI4" s="970"/>
      <c r="AJ4" s="968" t="s">
        <v>40</v>
      </c>
      <c r="AK4" s="969"/>
      <c r="AL4" s="970"/>
      <c r="AM4" s="968" t="s">
        <v>102</v>
      </c>
      <c r="AN4" s="969"/>
      <c r="AO4" s="970"/>
      <c r="AP4" s="968" t="s">
        <v>87</v>
      </c>
      <c r="AQ4" s="969"/>
      <c r="AR4" s="993"/>
      <c r="AS4" s="968" t="s">
        <v>123</v>
      </c>
      <c r="AT4" s="969"/>
      <c r="AU4" s="970"/>
      <c r="AV4" s="920" t="s">
        <v>41</v>
      </c>
      <c r="AW4" s="920" t="s">
        <v>105</v>
      </c>
      <c r="AX4" s="920" t="s">
        <v>110</v>
      </c>
      <c r="AY4" s="920" t="s">
        <v>106</v>
      </c>
      <c r="BB4" s="1144"/>
      <c r="BC4" s="1144"/>
      <c r="BD4" s="1144"/>
      <c r="BE4" s="1144"/>
      <c r="BF4" s="1144"/>
      <c r="BG4" s="1144"/>
      <c r="BH4" s="1144"/>
      <c r="BI4" s="1144"/>
      <c r="BJ4" s="1144"/>
      <c r="BK4" s="1144"/>
      <c r="BL4" s="1144"/>
      <c r="BM4" s="1144"/>
      <c r="BN4" s="1144"/>
      <c r="BO4" s="1144"/>
      <c r="BP4" s="1144"/>
      <c r="BQ4" s="1144"/>
      <c r="BR4" s="1144"/>
      <c r="BS4" s="1144"/>
      <c r="BT4" s="1144"/>
      <c r="BU4" s="1144"/>
    </row>
    <row r="5" spans="2:113" ht="14.25">
      <c r="B5" s="1148"/>
      <c r="C5" s="1149"/>
      <c r="D5" s="1149"/>
      <c r="E5" s="765"/>
      <c r="F5" s="921"/>
      <c r="G5" s="986" t="s">
        <v>169</v>
      </c>
      <c r="H5" s="981"/>
      <c r="I5" s="732"/>
      <c r="J5" s="986" t="s">
        <v>170</v>
      </c>
      <c r="K5" s="981"/>
      <c r="L5" s="732"/>
      <c r="M5" s="986" t="s">
        <v>171</v>
      </c>
      <c r="N5" s="981"/>
      <c r="O5" s="732"/>
      <c r="P5" s="986" t="s">
        <v>172</v>
      </c>
      <c r="Q5" s="981"/>
      <c r="R5" s="732"/>
      <c r="S5" s="986" t="s">
        <v>173</v>
      </c>
      <c r="T5" s="987"/>
      <c r="U5" s="988" t="s">
        <v>174</v>
      </c>
      <c r="V5" s="971"/>
      <c r="W5" s="283"/>
      <c r="X5" s="986" t="s">
        <v>175</v>
      </c>
      <c r="Y5" s="981"/>
      <c r="Z5" s="732"/>
      <c r="AA5" s="986" t="s">
        <v>176</v>
      </c>
      <c r="AB5" s="981"/>
      <c r="AC5" s="732"/>
      <c r="AD5" s="986" t="s">
        <v>177</v>
      </c>
      <c r="AE5" s="981"/>
      <c r="AF5" s="732"/>
      <c r="AG5" s="986" t="s">
        <v>178</v>
      </c>
      <c r="AH5" s="981"/>
      <c r="AI5" s="732"/>
      <c r="AJ5" s="986" t="s">
        <v>179</v>
      </c>
      <c r="AK5" s="981"/>
      <c r="AL5" s="732"/>
      <c r="AM5" s="986" t="s">
        <v>180</v>
      </c>
      <c r="AN5" s="981"/>
      <c r="AO5" s="732"/>
      <c r="AP5" s="986" t="s">
        <v>181</v>
      </c>
      <c r="AQ5" s="981"/>
      <c r="AR5" s="732"/>
      <c r="AS5" s="986" t="s">
        <v>182</v>
      </c>
      <c r="AT5" s="981"/>
      <c r="AU5" s="732"/>
      <c r="AV5" s="921"/>
      <c r="AW5" s="921"/>
      <c r="AX5" s="921"/>
      <c r="AY5" s="921"/>
      <c r="BB5" s="1144"/>
      <c r="BC5" s="1144"/>
      <c r="BD5" s="1144"/>
      <c r="BE5" s="1144"/>
      <c r="BF5" s="1144"/>
      <c r="BG5" s="1144"/>
      <c r="BH5" s="1144"/>
      <c r="BI5" s="1144"/>
      <c r="BJ5" s="1144"/>
      <c r="BK5" s="1144"/>
      <c r="BL5" s="1144"/>
      <c r="BM5" s="1144"/>
      <c r="BN5" s="1144"/>
      <c r="BO5" s="1144"/>
      <c r="BP5" s="1144"/>
      <c r="BQ5" s="1144"/>
      <c r="BR5" s="1144"/>
      <c r="BS5" s="1144"/>
      <c r="BT5" s="1144"/>
      <c r="BU5" s="1144"/>
    </row>
    <row r="6" spans="2:113" ht="14.25" customHeight="1">
      <c r="B6" s="1148"/>
      <c r="C6" s="1149"/>
      <c r="D6" s="1149"/>
      <c r="E6" s="765"/>
      <c r="F6" s="921"/>
      <c r="G6" s="972" t="s">
        <v>73</v>
      </c>
      <c r="H6" s="975" t="s">
        <v>74</v>
      </c>
      <c r="I6" s="978" t="s">
        <v>71</v>
      </c>
      <c r="J6" s="972" t="s">
        <v>73</v>
      </c>
      <c r="K6" s="975" t="s">
        <v>74</v>
      </c>
      <c r="L6" s="978" t="s">
        <v>71</v>
      </c>
      <c r="M6" s="972" t="s">
        <v>73</v>
      </c>
      <c r="N6" s="975" t="s">
        <v>74</v>
      </c>
      <c r="O6" s="978" t="s">
        <v>71</v>
      </c>
      <c r="P6" s="972" t="s">
        <v>73</v>
      </c>
      <c r="Q6" s="975" t="s">
        <v>74</v>
      </c>
      <c r="R6" s="978" t="s">
        <v>71</v>
      </c>
      <c r="S6" s="733" t="s">
        <v>115</v>
      </c>
      <c r="T6" s="956"/>
      <c r="U6" s="999" t="s">
        <v>116</v>
      </c>
      <c r="V6" s="1000"/>
      <c r="W6" s="978" t="s">
        <v>71</v>
      </c>
      <c r="X6" s="972" t="s">
        <v>73</v>
      </c>
      <c r="Y6" s="975" t="s">
        <v>74</v>
      </c>
      <c r="Z6" s="978" t="s">
        <v>71</v>
      </c>
      <c r="AA6" s="972" t="s">
        <v>73</v>
      </c>
      <c r="AB6" s="975" t="s">
        <v>74</v>
      </c>
      <c r="AC6" s="978" t="s">
        <v>71</v>
      </c>
      <c r="AD6" s="972" t="s">
        <v>73</v>
      </c>
      <c r="AE6" s="975" t="s">
        <v>74</v>
      </c>
      <c r="AF6" s="978" t="s">
        <v>71</v>
      </c>
      <c r="AG6" s="972" t="s">
        <v>73</v>
      </c>
      <c r="AH6" s="975" t="s">
        <v>74</v>
      </c>
      <c r="AI6" s="978" t="s">
        <v>71</v>
      </c>
      <c r="AJ6" s="972" t="s">
        <v>73</v>
      </c>
      <c r="AK6" s="975" t="s">
        <v>74</v>
      </c>
      <c r="AL6" s="978" t="s">
        <v>71</v>
      </c>
      <c r="AM6" s="972" t="s">
        <v>73</v>
      </c>
      <c r="AN6" s="975" t="s">
        <v>74</v>
      </c>
      <c r="AO6" s="978" t="s">
        <v>71</v>
      </c>
      <c r="AP6" s="972" t="s">
        <v>73</v>
      </c>
      <c r="AQ6" s="975" t="s">
        <v>74</v>
      </c>
      <c r="AR6" s="978" t="s">
        <v>71</v>
      </c>
      <c r="AS6" s="972" t="s">
        <v>73</v>
      </c>
      <c r="AT6" s="975" t="s">
        <v>74</v>
      </c>
      <c r="AU6" s="978" t="s">
        <v>71</v>
      </c>
      <c r="AV6" s="921"/>
      <c r="AW6" s="921"/>
      <c r="AX6" s="921"/>
      <c r="AY6" s="921"/>
      <c r="BB6" s="982" t="s">
        <v>48</v>
      </c>
      <c r="BC6" s="983"/>
      <c r="BD6" s="983"/>
      <c r="BE6" s="983"/>
      <c r="BF6" s="983"/>
      <c r="BG6" s="983"/>
      <c r="BH6" s="983"/>
      <c r="BI6" s="983"/>
      <c r="BJ6" s="983"/>
      <c r="BK6" s="983"/>
      <c r="BL6" s="982" t="s">
        <v>48</v>
      </c>
      <c r="BM6" s="983"/>
      <c r="BN6" s="983"/>
      <c r="BO6" s="983"/>
      <c r="BP6" s="983"/>
      <c r="BQ6" s="983"/>
      <c r="BR6" s="983"/>
      <c r="BS6" s="983"/>
      <c r="BT6" s="983"/>
      <c r="BU6" s="1150"/>
    </row>
    <row r="7" spans="2:113" ht="38.25" customHeight="1">
      <c r="B7" s="1148"/>
      <c r="C7" s="1149"/>
      <c r="D7" s="1149"/>
      <c r="E7" s="765"/>
      <c r="F7" s="921"/>
      <c r="G7" s="973"/>
      <c r="H7" s="976"/>
      <c r="I7" s="979"/>
      <c r="J7" s="973"/>
      <c r="K7" s="976"/>
      <c r="L7" s="979"/>
      <c r="M7" s="973"/>
      <c r="N7" s="976"/>
      <c r="O7" s="979"/>
      <c r="P7" s="973"/>
      <c r="Q7" s="976"/>
      <c r="R7" s="979"/>
      <c r="S7" s="1001" t="s">
        <v>73</v>
      </c>
      <c r="T7" s="1002" t="s">
        <v>74</v>
      </c>
      <c r="U7" s="1002" t="s">
        <v>73</v>
      </c>
      <c r="V7" s="1002" t="s">
        <v>74</v>
      </c>
      <c r="W7" s="979"/>
      <c r="X7" s="973"/>
      <c r="Y7" s="976"/>
      <c r="Z7" s="979"/>
      <c r="AA7" s="973"/>
      <c r="AB7" s="976"/>
      <c r="AC7" s="979"/>
      <c r="AD7" s="973"/>
      <c r="AE7" s="976"/>
      <c r="AF7" s="979"/>
      <c r="AG7" s="973"/>
      <c r="AH7" s="976"/>
      <c r="AI7" s="979"/>
      <c r="AJ7" s="973"/>
      <c r="AK7" s="976"/>
      <c r="AL7" s="979"/>
      <c r="AM7" s="973"/>
      <c r="AN7" s="976"/>
      <c r="AO7" s="979"/>
      <c r="AP7" s="973"/>
      <c r="AQ7" s="976"/>
      <c r="AR7" s="979"/>
      <c r="AS7" s="973"/>
      <c r="AT7" s="976"/>
      <c r="AU7" s="979"/>
      <c r="AV7" s="921"/>
      <c r="AW7" s="921"/>
      <c r="AX7" s="921"/>
      <c r="AY7" s="921"/>
      <c r="BB7" s="994" t="s">
        <v>431</v>
      </c>
      <c r="BC7" s="995"/>
      <c r="BD7" s="1007" t="s">
        <v>432</v>
      </c>
      <c r="BE7" s="995"/>
      <c r="BF7" s="1007" t="s">
        <v>433</v>
      </c>
      <c r="BG7" s="995"/>
      <c r="BH7" s="1007" t="s">
        <v>434</v>
      </c>
      <c r="BI7" s="995"/>
      <c r="BJ7" s="1007" t="s">
        <v>435</v>
      </c>
      <c r="BK7" s="1163"/>
      <c r="BL7" s="994" t="s">
        <v>431</v>
      </c>
      <c r="BM7" s="995"/>
      <c r="BN7" s="1007" t="s">
        <v>432</v>
      </c>
      <c r="BO7" s="995"/>
      <c r="BP7" s="1007" t="s">
        <v>433</v>
      </c>
      <c r="BQ7" s="995"/>
      <c r="BR7" s="1007" t="s">
        <v>434</v>
      </c>
      <c r="BS7" s="995"/>
      <c r="BT7" s="1007" t="s">
        <v>435</v>
      </c>
      <c r="BU7" s="1163"/>
    </row>
    <row r="8" spans="2:113" ht="26.25" customHeight="1">
      <c r="B8" s="1148"/>
      <c r="C8" s="1149"/>
      <c r="D8" s="1149"/>
      <c r="E8" s="765"/>
      <c r="F8" s="921"/>
      <c r="G8" s="974"/>
      <c r="H8" s="977"/>
      <c r="I8" s="980"/>
      <c r="J8" s="974"/>
      <c r="K8" s="977"/>
      <c r="L8" s="980"/>
      <c r="M8" s="974"/>
      <c r="N8" s="977"/>
      <c r="O8" s="980"/>
      <c r="P8" s="974"/>
      <c r="Q8" s="977"/>
      <c r="R8" s="980"/>
      <c r="S8" s="974"/>
      <c r="T8" s="977"/>
      <c r="U8" s="977"/>
      <c r="V8" s="977"/>
      <c r="W8" s="980"/>
      <c r="X8" s="974"/>
      <c r="Y8" s="977"/>
      <c r="Z8" s="980"/>
      <c r="AA8" s="974"/>
      <c r="AB8" s="977"/>
      <c r="AC8" s="980"/>
      <c r="AD8" s="974"/>
      <c r="AE8" s="977"/>
      <c r="AF8" s="980"/>
      <c r="AG8" s="974"/>
      <c r="AH8" s="977"/>
      <c r="AI8" s="980"/>
      <c r="AJ8" s="974"/>
      <c r="AK8" s="977"/>
      <c r="AL8" s="980"/>
      <c r="AM8" s="974"/>
      <c r="AN8" s="977"/>
      <c r="AO8" s="980"/>
      <c r="AP8" s="974"/>
      <c r="AQ8" s="977"/>
      <c r="AR8" s="980"/>
      <c r="AS8" s="974"/>
      <c r="AT8" s="977"/>
      <c r="AU8" s="980"/>
      <c r="AV8" s="966"/>
      <c r="AW8" s="966"/>
      <c r="AX8" s="966"/>
      <c r="AY8" s="966"/>
      <c r="BB8" s="1151"/>
      <c r="BC8" s="1152"/>
      <c r="BD8" s="1153"/>
      <c r="BE8" s="1152"/>
      <c r="BF8" s="1153"/>
      <c r="BG8" s="1152"/>
      <c r="BH8" s="1153"/>
      <c r="BI8" s="1152"/>
      <c r="BJ8" s="1153"/>
      <c r="BK8" s="1164"/>
      <c r="BL8" s="1151"/>
      <c r="BM8" s="1152"/>
      <c r="BN8" s="1153"/>
      <c r="BO8" s="1152"/>
      <c r="BP8" s="1153"/>
      <c r="BQ8" s="1152"/>
      <c r="BR8" s="1153"/>
      <c r="BS8" s="1152"/>
      <c r="BT8" s="1153"/>
      <c r="BU8" s="1164"/>
    </row>
    <row r="9" spans="2:113" ht="13.5" customHeight="1">
      <c r="B9" s="935"/>
      <c r="C9" s="936"/>
      <c r="D9" s="936"/>
      <c r="E9" s="766"/>
      <c r="F9" s="966"/>
      <c r="G9" s="337" t="s">
        <v>275</v>
      </c>
      <c r="H9" s="338" t="s">
        <v>299</v>
      </c>
      <c r="I9" s="339" t="s">
        <v>299</v>
      </c>
      <c r="J9" s="337" t="s">
        <v>275</v>
      </c>
      <c r="K9" s="338" t="s">
        <v>299</v>
      </c>
      <c r="L9" s="339" t="s">
        <v>299</v>
      </c>
      <c r="M9" s="337" t="s">
        <v>275</v>
      </c>
      <c r="N9" s="338" t="s">
        <v>299</v>
      </c>
      <c r="O9" s="339" t="s">
        <v>299</v>
      </c>
      <c r="P9" s="337" t="s">
        <v>275</v>
      </c>
      <c r="Q9" s="338" t="s">
        <v>299</v>
      </c>
      <c r="R9" s="339" t="s">
        <v>299</v>
      </c>
      <c r="S9" s="337" t="s">
        <v>307</v>
      </c>
      <c r="T9" s="340" t="s">
        <v>299</v>
      </c>
      <c r="U9" s="340" t="s">
        <v>299</v>
      </c>
      <c r="V9" s="338" t="s">
        <v>299</v>
      </c>
      <c r="W9" s="339" t="s">
        <v>299</v>
      </c>
      <c r="X9" s="337" t="s">
        <v>275</v>
      </c>
      <c r="Y9" s="338" t="s">
        <v>299</v>
      </c>
      <c r="Z9" s="339" t="s">
        <v>299</v>
      </c>
      <c r="AA9" s="337" t="s">
        <v>275</v>
      </c>
      <c r="AB9" s="338" t="s">
        <v>299</v>
      </c>
      <c r="AC9" s="339" t="s">
        <v>299</v>
      </c>
      <c r="AD9" s="337" t="s">
        <v>275</v>
      </c>
      <c r="AE9" s="338" t="s">
        <v>299</v>
      </c>
      <c r="AF9" s="339" t="s">
        <v>299</v>
      </c>
      <c r="AG9" s="337" t="s">
        <v>275</v>
      </c>
      <c r="AH9" s="338" t="s">
        <v>299</v>
      </c>
      <c r="AI9" s="339" t="s">
        <v>299</v>
      </c>
      <c r="AJ9" s="337" t="s">
        <v>275</v>
      </c>
      <c r="AK9" s="338" t="s">
        <v>299</v>
      </c>
      <c r="AL9" s="339" t="s">
        <v>299</v>
      </c>
      <c r="AM9" s="337" t="s">
        <v>275</v>
      </c>
      <c r="AN9" s="338" t="s">
        <v>299</v>
      </c>
      <c r="AO9" s="339" t="s">
        <v>299</v>
      </c>
      <c r="AP9" s="337" t="s">
        <v>275</v>
      </c>
      <c r="AQ9" s="338" t="s">
        <v>299</v>
      </c>
      <c r="AR9" s="339" t="s">
        <v>299</v>
      </c>
      <c r="AS9" s="337" t="s">
        <v>275</v>
      </c>
      <c r="AT9" s="338" t="s">
        <v>299</v>
      </c>
      <c r="AU9" s="339" t="s">
        <v>299</v>
      </c>
      <c r="AV9" s="384" t="s">
        <v>308</v>
      </c>
      <c r="AW9" s="366" t="s">
        <v>309</v>
      </c>
      <c r="AX9" s="351" t="s">
        <v>310</v>
      </c>
      <c r="AY9" s="366" t="s">
        <v>311</v>
      </c>
      <c r="BB9" s="996"/>
      <c r="BC9" s="997"/>
      <c r="BD9" s="1009"/>
      <c r="BE9" s="997"/>
      <c r="BF9" s="1009"/>
      <c r="BG9" s="997"/>
      <c r="BH9" s="1009"/>
      <c r="BI9" s="997"/>
      <c r="BJ9" s="1009"/>
      <c r="BK9" s="1165"/>
      <c r="BL9" s="996"/>
      <c r="BM9" s="997"/>
      <c r="BN9" s="1009"/>
      <c r="BO9" s="997"/>
      <c r="BP9" s="1009"/>
      <c r="BQ9" s="997"/>
      <c r="BR9" s="1009"/>
      <c r="BS9" s="997"/>
      <c r="BT9" s="1009"/>
      <c r="BU9" s="1165"/>
    </row>
    <row r="10" spans="2:113" ht="13.5" customHeight="1">
      <c r="B10" s="1161" t="s">
        <v>369</v>
      </c>
      <c r="C10" s="875" t="s">
        <v>90</v>
      </c>
      <c r="D10" s="1161" t="s">
        <v>421</v>
      </c>
      <c r="E10" s="875" t="s">
        <v>42</v>
      </c>
      <c r="F10" s="540">
        <v>600</v>
      </c>
      <c r="G10" s="188" t="str">
        <f>IF('A4-1管路(計画設定)'!$F$8="","-",IF('A4-1管路(計画設定)'!$F$8="○",A3管路!G10,IF(A3管路!F10="-","-",'A4-1管路(計画設定)'!$F$8*A3管路!G10)))</f>
        <v>-</v>
      </c>
      <c r="H10" s="178" t="str">
        <f>IF('A4-1管路(計画設定)'!$G$8="","-",IF('A4-1管路(計画設定)'!$G$8="○",A3管路!H10,IF(A3管路!H10="-","-",'A4-1管路(計画設定)'!$G$8*A3管路!H10)))</f>
        <v>-</v>
      </c>
      <c r="I10" s="179" t="str">
        <f t="shared" ref="I10:I20" si="0">IF(SUM(G10:H10)=0,"-",SUM(G10:H10))</f>
        <v>-</v>
      </c>
      <c r="J10" s="188" t="str">
        <f>IF('A4-1管路(計画設定)'!$H$8="","-",IF('A4-1管路(計画設定)'!$H$8="○",A3管路!J10,IF(A3管路!J10="-","-",'A4-1管路(計画設定)'!$H$8*A3管路!J10)))</f>
        <v>-</v>
      </c>
      <c r="K10" s="178" t="str">
        <f>IF('A4-1管路(計画設定)'!$I$8="","-",IF('A4-1管路(計画設定)'!$I$8="○",A3管路!K10,IF(A3管路!K10="-","-",'A4-1管路(計画設定)'!$I$8*A3管路!K10)))</f>
        <v>-</v>
      </c>
      <c r="L10" s="179" t="str">
        <f t="shared" ref="L10:L20" si="1">IF(SUM(J10:K10)=0,"-",SUM(J10:K10))</f>
        <v>-</v>
      </c>
      <c r="M10" s="188" t="str">
        <f>IF('A4-1管路(計画設定)'!$J$8="","-",IF('A4-1管路(計画設定)'!$J$8="○",A3管路!M10,IF(A3管路!M10="-","-",'A4-1管路(計画設定)'!$J$8*A3管路!M10)))</f>
        <v>-</v>
      </c>
      <c r="N10" s="178" t="str">
        <f>IF('A4-1管路(計画設定)'!$K$8="","-",IF('A4-1管路(計画設定)'!$K$8="○",A3管路!N10,IF(A3管路!N10="-","-",'A4-1管路(計画設定)'!$K$8*A3管路!N10)))</f>
        <v>-</v>
      </c>
      <c r="O10" s="179" t="str">
        <f t="shared" ref="O10:O20" si="2">IF(SUM(M10:N10)=0,"-",SUM(M10:N10))</f>
        <v>-</v>
      </c>
      <c r="P10" s="188" t="str">
        <f>IF('A4-1管路(計画設定)'!$L$8="","-",IF('A4-1管路(計画設定)'!$L$8="○",A3管路!P10,IF(A3管路!P10="-","-",'A4-1管路(計画設定)'!$L$8*A3管路!P10)))</f>
        <v>-</v>
      </c>
      <c r="Q10" s="178" t="str">
        <f>IF('A4-1管路(計画設定)'!$M$8="","-",IF('A4-1管路(計画設定)'!$M$8="○",A3管路!Q10,IF(A3管路!Q10="-","-",'A4-1管路(計画設定)'!$M$8*A3管路!Q10)))</f>
        <v>-</v>
      </c>
      <c r="R10" s="179" t="str">
        <f t="shared" ref="R10:R20" si="3">IF(SUM(P10:Q10)=0,"-",SUM(P10:Q10))</f>
        <v>-</v>
      </c>
      <c r="S10" s="188" t="str">
        <f>IF('A4-1管路(計画設定)'!$N$8="","-",IF('A4-1管路(計画設定)'!$N$8="○",A3管路!S10,IF(A3管路!S10="-","-",'A4-1管路(計画設定)'!$N$8*A3管路!S10)))</f>
        <v>-</v>
      </c>
      <c r="T10" s="177" t="str">
        <f>IF('A4-1管路(計画設定)'!$O$8="","-",IF('A4-1管路(計画設定)'!$O$8="○",A3管路!T10,IF(A3管路!T10="-","-",'A4-1管路(計画設定)'!$O$8*A3管路!T10)))</f>
        <v>-</v>
      </c>
      <c r="U10" s="177" t="str">
        <f>IF('A4-1管路(計画設定)'!$P$8="","-",IF('A4-1管路(計画設定)'!$P$8="○",A3管路!U10,IF(A3管路!U10="-","-",'A4-1管路(計画設定)'!$P$8*A3管路!U10)))</f>
        <v>-</v>
      </c>
      <c r="V10" s="178" t="str">
        <f>IF('A4-1管路(計画設定)'!$Q$8="","-",IF('A4-1管路(計画設定)'!$Q$8="○",A3管路!V10,IF(A3管路!V10="-","-",'A4-1管路(計画設定)'!$Q$8*A3管路!V10)))</f>
        <v>-</v>
      </c>
      <c r="W10" s="179" t="str">
        <f t="shared" ref="W10:W20" si="4">IF(SUM(S10:V10)=0,"-",SUM(S10:V10))</f>
        <v>-</v>
      </c>
      <c r="X10" s="188" t="str">
        <f>IF('A4-1管路(計画設定)'!$R$8="","-",IF('A4-1管路(計画設定)'!$R$8="○",A3管路!X10,IF(A3管路!X10="-","-",'A4-1管路(計画設定)'!$R$8*A3管路!X10)))</f>
        <v>-</v>
      </c>
      <c r="Y10" s="178" t="str">
        <f>IF('A4-1管路(計画設定)'!$S$8="","-",IF('A4-1管路(計画設定)'!$S$8="○",A3管路!Y10,IF(A3管路!Y10="-","-",'A4-1管路(計画設定)'!$S$8*A3管路!Y10)))</f>
        <v>-</v>
      </c>
      <c r="Z10" s="179" t="str">
        <f t="shared" ref="Z10:Z20" si="5">IF(SUM(X10:Y10)=0,"-",SUM(X10:Y10))</f>
        <v>-</v>
      </c>
      <c r="AA10" s="188" t="str">
        <f>IF('A4-1管路(計画設定)'!$T$8="","-",IF('A4-1管路(計画設定)'!$T$8="○",A3管路!AA10,IF(A3管路!AA10="-","-",'A4-1管路(計画設定)'!$T$8*A3管路!AA10)))</f>
        <v>-</v>
      </c>
      <c r="AB10" s="178" t="str">
        <f>IF('A4-1管路(計画設定)'!$U$8="","-",IF('A4-1管路(計画設定)'!$U$8="○",A3管路!AB10,IF(A3管路!AB10="-","-",'A4-1管路(計画設定)'!$U$8*A3管路!AB10)))</f>
        <v>-</v>
      </c>
      <c r="AC10" s="179" t="str">
        <f t="shared" ref="AC10:AC20" si="6">IF(SUM(AA10:AB10)=0,"-",SUM(AA10:AB10))</f>
        <v>-</v>
      </c>
      <c r="AD10" s="188" t="str">
        <f>IF('A4-1管路(計画設定)'!$V$8="","-",IF('A4-1管路(計画設定)'!$V$8="○",A3管路!AD10,IF(A3管路!AD10="-","-",'A4-1管路(計画設定)'!$V$8*A3管路!AD10)))</f>
        <v>-</v>
      </c>
      <c r="AE10" s="178" t="str">
        <f>IF('A4-1管路(計画設定)'!$W$8="","-",IF('A4-1管路(計画設定)'!$W$8="○",A3管路!AE10,IF(A3管路!AE10="-","-",'A4-1管路(計画設定)'!$W$8*A3管路!AE10)))</f>
        <v>-</v>
      </c>
      <c r="AF10" s="179" t="str">
        <f t="shared" ref="AF10:AF20" si="7">IF(SUM(AD10:AE10)=0,"-",SUM(AD10:AE10))</f>
        <v>-</v>
      </c>
      <c r="AG10" s="188" t="str">
        <f>IF('A4-1管路(計画設定)'!$X$8="","-",IF('A4-1管路(計画設定)'!$X$8="○",A3管路!AG10,IF(A3管路!AZ10="-","-",'A4-1管路(計画設定)'!$X$8*A3管路!AG10)))</f>
        <v>-</v>
      </c>
      <c r="AH10" s="178" t="str">
        <f>IF('A4-1管路(計画設定)'!$Y$8="","-",IF('A4-1管路(計画設定)'!$Y$8="○",A3管路!AH10,IF(A3管路!AH10="-","-",'A4-1管路(計画設定)'!$Y$8*A3管路!AH10)))</f>
        <v>-</v>
      </c>
      <c r="AI10" s="179" t="str">
        <f t="shared" ref="AI10:AI20" si="8">IF(SUM(AG10:AH10)=0,"-",SUM(AG10:AH10))</f>
        <v>-</v>
      </c>
      <c r="AJ10" s="188" t="str">
        <f>IF('A4-1管路(計画設定)'!$Z$8="","-",IF('A4-1管路(計画設定)'!$Z$8="○",A3管路!AJ10,IF(A3管路!AJ10="-","-",'A4-1管路(計画設定)'!$Z$8*A3管路!AJ10)))</f>
        <v>-</v>
      </c>
      <c r="AK10" s="178" t="str">
        <f>IF('A4-1管路(計画設定)'!$AA$8="","-",IF('A4-1管路(計画設定)'!$AA$8="○",A3管路!AK10,IF(A3管路!AK10="-","-",'A4-1管路(計画設定)'!$AA$8*A3管路!AK10)))</f>
        <v>-</v>
      </c>
      <c r="AL10" s="179" t="str">
        <f t="shared" ref="AL10:AL20" si="9">IF(SUM(AJ10:AK10)=0,"-",SUM(AJ10:AK10))</f>
        <v>-</v>
      </c>
      <c r="AM10" s="188" t="str">
        <f>IF('A4-1管路(計画設定)'!$AB$8="","-",IF('A4-1管路(計画設定)'!$AB$8="○",A3管路!AM10,IF(A3管路!AM10="-","-",'A4-1管路(計画設定)'!$AB$8*A3管路!AM10)))</f>
        <v>-</v>
      </c>
      <c r="AN10" s="178" t="str">
        <f>IF('A4-1管路(計画設定)'!$AC$8="","-",IF('A4-1管路(計画設定)'!$AC$8="○",A3管路!AN10,IF(A3管路!AN10="-","-",'A4-1管路(計画設定)'!$AC$8*A3管路!AN10)))</f>
        <v>-</v>
      </c>
      <c r="AO10" s="179" t="str">
        <f t="shared" ref="AO10:AO20" si="10">IF(SUM(AM10:AN10)=0,"-",SUM(AM10:AN10))</f>
        <v>-</v>
      </c>
      <c r="AP10" s="188" t="str">
        <f>IF('A4-1管路(計画設定)'!$AD$8="","-",IF('A4-1管路(計画設定)'!$AD$8="○",A3管路!AP10,IF(A3管路!AP10="-","-",'A4-1管路(計画設定)'!$AD$8*A3管路!AP10)))</f>
        <v>-</v>
      </c>
      <c r="AQ10" s="178" t="str">
        <f>IF('A4-1管路(計画設定)'!$AE$8="","-",IF('A4-1管路(計画設定)'!$AE$8="○",A3管路!AQ10,IF(A3管路!AQ10="-","-",'A4-1管路(計画設定)'!$AE$8*A3管路!AQ10)))</f>
        <v>-</v>
      </c>
      <c r="AR10" s="179" t="str">
        <f t="shared" ref="AR10:AR20" si="11">IF(SUM(AP10:AQ10)=0,"-",SUM(AP10:AQ10))</f>
        <v>-</v>
      </c>
      <c r="AS10" s="188" t="str">
        <f>IF('A4-1管路(計画設定)'!$AF$8="","-",IF('A4-1管路(計画設定)'!$AF$8="○",A3管路!AS10,IF(A3管路!AS10="-","-",'A4-1管路(計画設定)'!$AF$8*A3管路!AS10)))</f>
        <v>-</v>
      </c>
      <c r="AT10" s="178" t="str">
        <f>IF('A4-1管路(計画設定)'!$AG$8="","-",IF('A4-1管路(計画設定)'!$AG$8="○",A3管路!AT10,IF(A3管路!AT10="-","-",'A4-1管路(計画設定)'!$AG$8*A3管路!AT10)))</f>
        <v>-</v>
      </c>
      <c r="AU10" s="179" t="str">
        <f t="shared" ref="AU10:AU20" si="12">IF(SUM(AS10:AT10)=0,"-",SUM(AS10:AT10))</f>
        <v>-</v>
      </c>
      <c r="AV10" s="66" t="str">
        <f t="shared" ref="AV10:AV20" si="13">IF(SUM(I10,L10,O10,R10,W10,Z10,AC10,AF10,AI10,AL10,AO10,AR10,AU10)=0,"-",SUM(I10,L10,O10,R10,W10,Z10,AC10,AF10,AI10,AL10,AO10,AR10,AU10))</f>
        <v>-</v>
      </c>
      <c r="AW10" s="155" t="str">
        <f>IF('A4-2管路(初期設定)'!AW10="","",'A4-2管路(初期設定)'!AW10)</f>
        <v>ダクタイル鋳鉄管(NS形継手等)</v>
      </c>
      <c r="AX10" s="156">
        <f>IF('A4-2管路(初期設定)'!AX10="","",'A4-2管路(初期設定)'!AX10)</f>
        <v>245</v>
      </c>
      <c r="AY10" s="50" t="str">
        <f t="shared" ref="AY10:AY20" si="14">IF(AV10="-","-",AX10*AV10)</f>
        <v>-</v>
      </c>
      <c r="BB10" s="961">
        <f t="shared" ref="BB10:BB20" si="15">SUMIF(G$88,"①",I10)+SUMIF(J$88,"①",L10)+SUMIF(M$88,"①",O10)+SUMIF(P$88,"①",R10)+SUMIF(S$88,"①",S10)+SUMIF(S$88,"①",T10)+SUMIF(U$88,"①",U10)+SUMIF(U$88,"①",V10)+SUMIF(X$88,"①",Z10)+SUMIF(AA$88,"①",AC10)+SUMIF(AD$88,"①",AF10)+SUMIF(AG$88,"①",AI10)+SUMIF(AJ$88,"①",AL10)+SUMIF(AM$88,"①",AO10)+SUMIF(AP$88,"①",AR10)+SUMIF(AS$88,"①",AU10)</f>
        <v>0</v>
      </c>
      <c r="BC10" s="946"/>
      <c r="BD10" s="963">
        <f t="shared" ref="BD10:BD20" si="16">SUMIF(G$88,"②",I10)+SUMIF(J$88,"②",L10)+SUMIF(M$88,"②",O10)+SUMIF(P$88,"②",R10)+SUMIF(S$88,"②",S10)+SUMIF(S$88,"②",T10)+SUMIF(U$88,"②",U10)+SUMIF(U$88,"②",V10)+SUMIF(X$88,"②",Z10)+SUMIF(AA$88,"②",AC10)+SUMIF(AD$88,"②",AF10)+SUMIF(AG$88,"②",AI10)+SUMIF(AJ$88,"②",AL10)+SUMIF(AM$88,"②",AO10)+SUMIF(AP$88,"②",AR10)+SUMIF(AS$88,"②",AU10)</f>
        <v>0</v>
      </c>
      <c r="BE10" s="946"/>
      <c r="BF10" s="963">
        <f t="shared" ref="BF10:BF20" si="17">SUMIF(G$88,"③",I10)+SUMIF(J$88,"③",L10)+SUMIF(M$88,"③",O10)+SUMIF(P$88,"③",R10)+SUMIF(S$88,"③",S10)+SUMIF(S$88,"③",T10)+SUMIF(U$88,"③",U10)+SUMIF(U$88,"③",V10)+SUMIF(X$88,"③",Z10)+SUMIF(AA$88,"③",AC10)+SUMIF(AD$88,"③",AF10)+SUMIF(AG$88,"③",AI10)+SUMIF(AJ$88,"③",AL10)+SUMIF(AM$88,"③",AO10)+SUMIF(AP$88,"③",AR10)+SUMIF(AS$88,"③",AU10)</f>
        <v>0</v>
      </c>
      <c r="BG10" s="946"/>
      <c r="BH10" s="963">
        <f t="shared" ref="BH10:BH20" si="18">SUMIF(G$88,"④",I10)+SUMIF(J$88,"④",L10)+SUMIF(M$88,"④",O10)+SUMIF(P$88,"④",R10)+SUMIF(S$88,"④",S10)+SUMIF(S$88,"④",T10)+SUMIF(U$88,"④",U10)+SUMIF(U$88,"④",V10)+SUMIF(X$88,"④",Z10)+SUMIF(AA$88,"④",AC10)+SUMIF(AD$88,"④",AF10)+SUMIF(AG$88,"④",AI10)+SUMIF(AJ$88,"④",AL10)+SUMIF(AM$88,"④",AO10)+SUMIF(AP$88,"④",AR10)+SUMIF(AS$88,"④",AU10)</f>
        <v>0</v>
      </c>
      <c r="BI10" s="946"/>
      <c r="BJ10" s="963">
        <f t="shared" ref="BJ10:BJ20" si="19">SUMIF(G$88,"⑤",I10)+SUMIF(J$88,"⑤",L10)+SUMIF(M$88,"⑤",O10)+SUMIF(P$88,"⑤",R10)+SUMIF(S$88,"⑤",S10)+SUMIF(S$88,"⑤",T10)+SUMIF(U$88,"⑤",U10)+SUMIF(U$88,"⑤",V10)+SUMIF(X$88,"⑤",Z10)+SUMIF(AA$88,"⑤",AC10)+SUMIF(AD$88,"⑤",AF10)+SUMIF(AG$88,"⑤",AI10)+SUMIF(AJ$88,"⑤",AL10)+SUMIF(AM$88,"⑤",AO10)+SUMIF(AP$88,"⑤",AR10)+SUMIF(AS$88,"⑤",AU10)</f>
        <v>0</v>
      </c>
      <c r="BK10" s="946"/>
      <c r="BL10" s="961">
        <f t="shared" ref="BL10:BL20" si="20">IF($AY10="-",0,BB10*$AX10)</f>
        <v>0</v>
      </c>
      <c r="BM10" s="946"/>
      <c r="BN10" s="963">
        <f t="shared" ref="BN10:BN20" si="21">IF($AY10="-",0,BD10*$AX10)</f>
        <v>0</v>
      </c>
      <c r="BO10" s="946"/>
      <c r="BP10" s="963">
        <f t="shared" ref="BP10:BP20" si="22">IF($AY10="-",0,BF10*$AX10)</f>
        <v>0</v>
      </c>
      <c r="BQ10" s="946"/>
      <c r="BR10" s="963">
        <f t="shared" ref="BR10:BR20" si="23">IF($AY10="-",0,BH10*$AX10)</f>
        <v>0</v>
      </c>
      <c r="BS10" s="946"/>
      <c r="BT10" s="963">
        <f t="shared" ref="BT10:BT20" si="24">IF($AY10="-",0,BJ10*$AX10)</f>
        <v>0</v>
      </c>
      <c r="BU10" s="965"/>
      <c r="BV10" s="82"/>
    </row>
    <row r="11" spans="2:113" ht="13.5" customHeight="1">
      <c r="B11" s="1161"/>
      <c r="C11" s="1070"/>
      <c r="D11" s="1161"/>
      <c r="E11" s="1070"/>
      <c r="F11" s="75">
        <v>500</v>
      </c>
      <c r="G11" s="182" t="str">
        <f>IF('A4-1管路(計画設定)'!$F$8="","-",IF('A4-1管路(計画設定)'!$F$8="○",A3管路!G11,IF(A3管路!F11="-","-",'A4-1管路(計画設定)'!$F$8*A3管路!G11)))</f>
        <v>-</v>
      </c>
      <c r="H11" s="181" t="str">
        <f>IF('A4-1管路(計画設定)'!$G$8="","-",IF('A4-1管路(計画設定)'!$G$8="○",A3管路!H11,IF(A3管路!H11="-","-",'A4-1管路(計画設定)'!$G$8*A3管路!H11)))</f>
        <v>-</v>
      </c>
      <c r="I11" s="183" t="str">
        <f t="shared" si="0"/>
        <v>-</v>
      </c>
      <c r="J11" s="182" t="str">
        <f>IF('A4-1管路(計画設定)'!$H$8="","-",IF('A4-1管路(計画設定)'!$H$8="○",A3管路!J11,IF(A3管路!J11="-","-",'A4-1管路(計画設定)'!$H$8*A3管路!J11)))</f>
        <v>-</v>
      </c>
      <c r="K11" s="181" t="str">
        <f>IF('A4-1管路(計画設定)'!$I$8="","-",IF('A4-1管路(計画設定)'!$I$8="○",A3管路!K11,IF(A3管路!K11="-","-",'A4-1管路(計画設定)'!$I$8*A3管路!K11)))</f>
        <v>-</v>
      </c>
      <c r="L11" s="183" t="str">
        <f t="shared" si="1"/>
        <v>-</v>
      </c>
      <c r="M11" s="182" t="str">
        <f>IF('A4-1管路(計画設定)'!$J$8="","-",IF('A4-1管路(計画設定)'!$J$8="○",A3管路!M11,IF(A3管路!M11="-","-",'A4-1管路(計画設定)'!$J$8*A3管路!M11)))</f>
        <v>-</v>
      </c>
      <c r="N11" s="181" t="str">
        <f>IF('A4-1管路(計画設定)'!$K$8="","-",IF('A4-1管路(計画設定)'!$K$8="○",A3管路!N11,IF(A3管路!N11="-","-",'A4-1管路(計画設定)'!$K$8*A3管路!N11)))</f>
        <v>-</v>
      </c>
      <c r="O11" s="183" t="str">
        <f t="shared" si="2"/>
        <v>-</v>
      </c>
      <c r="P11" s="182" t="str">
        <f>IF('A4-1管路(計画設定)'!$L$8="","-",IF('A4-1管路(計画設定)'!$L$8="○",A3管路!P11,IF(A3管路!P11="-","-",'A4-1管路(計画設定)'!$L$8*A3管路!P11)))</f>
        <v>-</v>
      </c>
      <c r="Q11" s="181" t="str">
        <f>IF('A4-1管路(計画設定)'!$M$8="","-",IF('A4-1管路(計画設定)'!$M$8="○",A3管路!Q11,IF(A3管路!Q11="-","-",'A4-1管路(計画設定)'!$M$8*A3管路!Q11)))</f>
        <v>-</v>
      </c>
      <c r="R11" s="183" t="str">
        <f t="shared" si="3"/>
        <v>-</v>
      </c>
      <c r="S11" s="182" t="str">
        <f>IF('A4-1管路(計画設定)'!$N$8="","-",IF('A4-1管路(計画設定)'!$N$8="○",A3管路!S11,IF(A3管路!S11="-","-",'A4-1管路(計画設定)'!$N$8*A3管路!S11)))</f>
        <v>-</v>
      </c>
      <c r="T11" s="176" t="str">
        <f>IF('A4-1管路(計画設定)'!$O$8="","-",IF('A4-1管路(計画設定)'!$O$8="○",A3管路!T11,IF(A3管路!T11="-","-",'A4-1管路(計画設定)'!$O$8*A3管路!T11)))</f>
        <v>-</v>
      </c>
      <c r="U11" s="176" t="str">
        <f>IF('A4-1管路(計画設定)'!$P$8="","-",IF('A4-1管路(計画設定)'!$P$8="○",A3管路!U11,IF(A3管路!U11="-","-",'A4-1管路(計画設定)'!$P$8*A3管路!U11)))</f>
        <v>-</v>
      </c>
      <c r="V11" s="181" t="str">
        <f>IF('A4-1管路(計画設定)'!$Q$8="","-",IF('A4-1管路(計画設定)'!$Q$8="○",A3管路!V11,IF(A3管路!V11="-","-",'A4-1管路(計画設定)'!$Q$8*A3管路!V11)))</f>
        <v>-</v>
      </c>
      <c r="W11" s="183" t="str">
        <f t="shared" si="4"/>
        <v>-</v>
      </c>
      <c r="X11" s="182" t="str">
        <f>IF('A4-1管路(計画設定)'!$R$8="","-",IF('A4-1管路(計画設定)'!$R$8="○",A3管路!X11,IF(A3管路!X11="-","-",'A4-1管路(計画設定)'!$R$8*A3管路!X11)))</f>
        <v>-</v>
      </c>
      <c r="Y11" s="181" t="str">
        <f>IF('A4-1管路(計画設定)'!$S$8="","-",IF('A4-1管路(計画設定)'!$S$8="○",A3管路!Y11,IF(A3管路!Y11="-","-",'A4-1管路(計画設定)'!$S$8*A3管路!Y11)))</f>
        <v>-</v>
      </c>
      <c r="Z11" s="183" t="str">
        <f t="shared" si="5"/>
        <v>-</v>
      </c>
      <c r="AA11" s="182" t="str">
        <f>IF('A4-1管路(計画設定)'!$T$8="","-",IF('A4-1管路(計画設定)'!$T$8="○",A3管路!AA11,IF(A3管路!AA11="-","-",'A4-1管路(計画設定)'!$T$8*A3管路!AA11)))</f>
        <v>-</v>
      </c>
      <c r="AB11" s="181" t="str">
        <f>IF('A4-1管路(計画設定)'!$U$8="","-",IF('A4-1管路(計画設定)'!$U$8="○",A3管路!AB11,IF(A3管路!AB11="-","-",'A4-1管路(計画設定)'!$U$8*A3管路!AB11)))</f>
        <v>-</v>
      </c>
      <c r="AC11" s="183" t="str">
        <f t="shared" si="6"/>
        <v>-</v>
      </c>
      <c r="AD11" s="182" t="str">
        <f>IF('A4-1管路(計画設定)'!$V$8="","-",IF('A4-1管路(計画設定)'!$V$8="○",A3管路!AD11,IF(A3管路!AD11="-","-",'A4-1管路(計画設定)'!$V$8*A3管路!AD11)))</f>
        <v>-</v>
      </c>
      <c r="AE11" s="181" t="str">
        <f>IF('A4-1管路(計画設定)'!$W$8="","-",IF('A4-1管路(計画設定)'!$W$8="○",A3管路!AE11,IF(A3管路!AE11="-","-",'A4-1管路(計画設定)'!$W$8*A3管路!AE11)))</f>
        <v>-</v>
      </c>
      <c r="AF11" s="183" t="str">
        <f t="shared" si="7"/>
        <v>-</v>
      </c>
      <c r="AG11" s="182" t="str">
        <f>IF('A4-1管路(計画設定)'!$X$8="","-",IF('A4-1管路(計画設定)'!$X$8="○",A3管路!AG11,IF(A3管路!AZ11="-","-",'A4-1管路(計画設定)'!$X$8*A3管路!AG11)))</f>
        <v>-</v>
      </c>
      <c r="AH11" s="181" t="str">
        <f>IF('A4-1管路(計画設定)'!$Y$8="","-",IF('A4-1管路(計画設定)'!$Y$8="○",A3管路!AH11,IF(A3管路!AH11="-","-",'A4-1管路(計画設定)'!$Y$8*A3管路!AH11)))</f>
        <v>-</v>
      </c>
      <c r="AI11" s="183" t="str">
        <f t="shared" si="8"/>
        <v>-</v>
      </c>
      <c r="AJ11" s="182" t="str">
        <f>IF('A4-1管路(計画設定)'!$Z$8="","-",IF('A4-1管路(計画設定)'!$Z$8="○",A3管路!AJ11,IF(A3管路!AJ11="-","-",'A4-1管路(計画設定)'!$Z$8*A3管路!AJ11)))</f>
        <v>-</v>
      </c>
      <c r="AK11" s="181" t="str">
        <f>IF('A4-1管路(計画設定)'!$AA$8="","-",IF('A4-1管路(計画設定)'!$AA$8="○",A3管路!AK11,IF(A3管路!AK11="-","-",'A4-1管路(計画設定)'!$AA$8*A3管路!AK11)))</f>
        <v>-</v>
      </c>
      <c r="AL11" s="183" t="str">
        <f t="shared" si="9"/>
        <v>-</v>
      </c>
      <c r="AM11" s="182" t="str">
        <f>IF('A4-1管路(計画設定)'!$AB$8="","-",IF('A4-1管路(計画設定)'!$AB$8="○",A3管路!AM11,IF(A3管路!AM11="-","-",'A4-1管路(計画設定)'!$AB$8*A3管路!AM11)))</f>
        <v>-</v>
      </c>
      <c r="AN11" s="181" t="str">
        <f>IF('A4-1管路(計画設定)'!$AC$8="","-",IF('A4-1管路(計画設定)'!$AC$8="○",A3管路!AN11,IF(A3管路!AN11="-","-",'A4-1管路(計画設定)'!$AC$8*A3管路!AN11)))</f>
        <v>-</v>
      </c>
      <c r="AO11" s="183" t="str">
        <f t="shared" si="10"/>
        <v>-</v>
      </c>
      <c r="AP11" s="182" t="str">
        <f>IF('A4-1管路(計画設定)'!$AD$8="","-",IF('A4-1管路(計画設定)'!$AD$8="○",A3管路!AP11,IF(A3管路!AP11="-","-",'A4-1管路(計画設定)'!$AD$8*A3管路!AP11)))</f>
        <v>-</v>
      </c>
      <c r="AQ11" s="181">
        <f>IF('A4-1管路(計画設定)'!$AE$8="","-",IF('A4-1管路(計画設定)'!$AE$8="○",A3管路!AQ11,IF(A3管路!AQ11="-","-",'A4-1管路(計画設定)'!$AE$8*A3管路!AQ11)))</f>
        <v>22.9</v>
      </c>
      <c r="AR11" s="183">
        <f t="shared" si="11"/>
        <v>22.9</v>
      </c>
      <c r="AS11" s="182" t="str">
        <f>IF('A4-1管路(計画設定)'!$AF$8="","-",IF('A4-1管路(計画設定)'!$AF$8="○",A3管路!AS11,IF(A3管路!AS11="-","-",'A4-1管路(計画設定)'!$AF$8*A3管路!AS11)))</f>
        <v>-</v>
      </c>
      <c r="AT11" s="181" t="str">
        <f>IF('A4-1管路(計画設定)'!$AG$8="","-",IF('A4-1管路(計画設定)'!$AG$8="○",A3管路!AT11,IF(A3管路!AT11="-","-",'A4-1管路(計画設定)'!$AG$8*A3管路!AT11)))</f>
        <v>-</v>
      </c>
      <c r="AU11" s="183" t="str">
        <f t="shared" si="12"/>
        <v>-</v>
      </c>
      <c r="AV11" s="67">
        <f t="shared" si="13"/>
        <v>22.9</v>
      </c>
      <c r="AW11" s="157" t="str">
        <f>IF('A4-2管路(初期設定)'!AW11="","",'A4-2管路(初期設定)'!AW11)</f>
        <v>ダクタイル鋳鉄管(NS形継手等)</v>
      </c>
      <c r="AX11" s="158">
        <f>IF('A4-2管路(初期設定)'!AX11="","",'A4-2管路(初期設定)'!AX11)</f>
        <v>189</v>
      </c>
      <c r="AY11" s="45">
        <f t="shared" si="14"/>
        <v>4328.0999999999995</v>
      </c>
      <c r="BB11" s="841">
        <f t="shared" si="15"/>
        <v>0</v>
      </c>
      <c r="BC11" s="853"/>
      <c r="BD11" s="831">
        <f t="shared" si="16"/>
        <v>0</v>
      </c>
      <c r="BE11" s="853"/>
      <c r="BF11" s="831">
        <f t="shared" si="17"/>
        <v>0</v>
      </c>
      <c r="BG11" s="853"/>
      <c r="BH11" s="831">
        <f t="shared" si="18"/>
        <v>22.9</v>
      </c>
      <c r="BI11" s="853"/>
      <c r="BJ11" s="831">
        <f t="shared" si="19"/>
        <v>0</v>
      </c>
      <c r="BK11" s="853"/>
      <c r="BL11" s="841">
        <f t="shared" si="20"/>
        <v>0</v>
      </c>
      <c r="BM11" s="853"/>
      <c r="BN11" s="831">
        <f t="shared" si="21"/>
        <v>0</v>
      </c>
      <c r="BO11" s="853"/>
      <c r="BP11" s="831">
        <f t="shared" si="22"/>
        <v>0</v>
      </c>
      <c r="BQ11" s="853"/>
      <c r="BR11" s="831">
        <f t="shared" si="23"/>
        <v>4328.0999999999995</v>
      </c>
      <c r="BS11" s="853"/>
      <c r="BT11" s="831">
        <f t="shared" si="24"/>
        <v>0</v>
      </c>
      <c r="BU11" s="962"/>
      <c r="BV11" s="82"/>
      <c r="DI11" s="82"/>
    </row>
    <row r="12" spans="2:113" ht="13.5" customHeight="1">
      <c r="B12" s="1161"/>
      <c r="C12" s="1070"/>
      <c r="D12" s="1161"/>
      <c r="E12" s="1070"/>
      <c r="F12" s="75">
        <v>450</v>
      </c>
      <c r="G12" s="182" t="str">
        <f>IF('A4-1管路(計画設定)'!$F$8="","-",IF('A4-1管路(計画設定)'!$F$8="○",A3管路!G12,IF(A3管路!F12="-","-",'A4-1管路(計画設定)'!$F$8*A3管路!G12)))</f>
        <v>-</v>
      </c>
      <c r="H12" s="181" t="str">
        <f>IF('A4-1管路(計画設定)'!$G$8="","-",IF('A4-1管路(計画設定)'!$G$8="○",A3管路!H12,IF(A3管路!H12="-","-",'A4-1管路(計画設定)'!$G$8*A3管路!H12)))</f>
        <v>-</v>
      </c>
      <c r="I12" s="183" t="str">
        <f t="shared" si="0"/>
        <v>-</v>
      </c>
      <c r="J12" s="182" t="str">
        <f>IF('A4-1管路(計画設定)'!$H$8="","-",IF('A4-1管路(計画設定)'!$H$8="○",A3管路!J12,IF(A3管路!J12="-","-",'A4-1管路(計画設定)'!$H$8*A3管路!J12)))</f>
        <v>-</v>
      </c>
      <c r="K12" s="181" t="str">
        <f>IF('A4-1管路(計画設定)'!$I$8="","-",IF('A4-1管路(計画設定)'!$I$8="○",A3管路!K12,IF(A3管路!K12="-","-",'A4-1管路(計画設定)'!$I$8*A3管路!K12)))</f>
        <v>-</v>
      </c>
      <c r="L12" s="183" t="str">
        <f t="shared" si="1"/>
        <v>-</v>
      </c>
      <c r="M12" s="182" t="str">
        <f>IF('A4-1管路(計画設定)'!$J$8="","-",IF('A4-1管路(計画設定)'!$J$8="○",A3管路!M12,IF(A3管路!M12="-","-",'A4-1管路(計画設定)'!$J$8*A3管路!M12)))</f>
        <v>-</v>
      </c>
      <c r="N12" s="181" t="str">
        <f>IF('A4-1管路(計画設定)'!$K$8="","-",IF('A4-1管路(計画設定)'!$K$8="○",A3管路!N12,IF(A3管路!N12="-","-",'A4-1管路(計画設定)'!$K$8*A3管路!N12)))</f>
        <v>-</v>
      </c>
      <c r="O12" s="183" t="str">
        <f t="shared" si="2"/>
        <v>-</v>
      </c>
      <c r="P12" s="182" t="str">
        <f>IF('A4-1管路(計画設定)'!$L$8="","-",IF('A4-1管路(計画設定)'!$L$8="○",A3管路!P12,IF(A3管路!P12="-","-",'A4-1管路(計画設定)'!$L$8*A3管路!P12)))</f>
        <v>-</v>
      </c>
      <c r="Q12" s="181" t="str">
        <f>IF('A4-1管路(計画設定)'!$M$8="","-",IF('A4-1管路(計画設定)'!$M$8="○",A3管路!Q12,IF(A3管路!Q12="-","-",'A4-1管路(計画設定)'!$M$8*A3管路!Q12)))</f>
        <v>-</v>
      </c>
      <c r="R12" s="183" t="str">
        <f t="shared" si="3"/>
        <v>-</v>
      </c>
      <c r="S12" s="182" t="str">
        <f>IF('A4-1管路(計画設定)'!$N$8="","-",IF('A4-1管路(計画設定)'!$N$8="○",A3管路!S12,IF(A3管路!S12="-","-",'A4-1管路(計画設定)'!$N$8*A3管路!S12)))</f>
        <v>-</v>
      </c>
      <c r="T12" s="176" t="str">
        <f>IF('A4-1管路(計画設定)'!$O$8="","-",IF('A4-1管路(計画設定)'!$O$8="○",A3管路!T12,IF(A3管路!T12="-","-",'A4-1管路(計画設定)'!$O$8*A3管路!T12)))</f>
        <v>-</v>
      </c>
      <c r="U12" s="176" t="str">
        <f>IF('A4-1管路(計画設定)'!$P$8="","-",IF('A4-1管路(計画設定)'!$P$8="○",A3管路!U12,IF(A3管路!U12="-","-",'A4-1管路(計画設定)'!$P$8*A3管路!U12)))</f>
        <v>-</v>
      </c>
      <c r="V12" s="181" t="str">
        <f>IF('A4-1管路(計画設定)'!$Q$8="","-",IF('A4-1管路(計画設定)'!$Q$8="○",A3管路!V12,IF(A3管路!V12="-","-",'A4-1管路(計画設定)'!$Q$8*A3管路!V12)))</f>
        <v>-</v>
      </c>
      <c r="W12" s="183" t="str">
        <f t="shared" si="4"/>
        <v>-</v>
      </c>
      <c r="X12" s="182" t="str">
        <f>IF('A4-1管路(計画設定)'!$R$8="","-",IF('A4-1管路(計画設定)'!$R$8="○",A3管路!X12,IF(A3管路!X12="-","-",'A4-1管路(計画設定)'!$R$8*A3管路!X12)))</f>
        <v>-</v>
      </c>
      <c r="Y12" s="181" t="str">
        <f>IF('A4-1管路(計画設定)'!$S$8="","-",IF('A4-1管路(計画設定)'!$S$8="○",A3管路!Y12,IF(A3管路!Y12="-","-",'A4-1管路(計画設定)'!$S$8*A3管路!Y12)))</f>
        <v>-</v>
      </c>
      <c r="Z12" s="183" t="str">
        <f t="shared" si="5"/>
        <v>-</v>
      </c>
      <c r="AA12" s="182" t="str">
        <f>IF('A4-1管路(計画設定)'!$T$8="","-",IF('A4-1管路(計画設定)'!$T$8="○",A3管路!AA12,IF(A3管路!AA12="-","-",'A4-1管路(計画設定)'!$T$8*A3管路!AA12)))</f>
        <v>-</v>
      </c>
      <c r="AB12" s="181" t="str">
        <f>IF('A4-1管路(計画設定)'!$U$8="","-",IF('A4-1管路(計画設定)'!$U$8="○",A3管路!AB12,IF(A3管路!AB12="-","-",'A4-1管路(計画設定)'!$U$8*A3管路!AB12)))</f>
        <v>-</v>
      </c>
      <c r="AC12" s="183" t="str">
        <f t="shared" si="6"/>
        <v>-</v>
      </c>
      <c r="AD12" s="182" t="str">
        <f>IF('A4-1管路(計画設定)'!$V$8="","-",IF('A4-1管路(計画設定)'!$V$8="○",A3管路!AD12,IF(A3管路!AD12="-","-",'A4-1管路(計画設定)'!$V$8*A3管路!AD12)))</f>
        <v>-</v>
      </c>
      <c r="AE12" s="181" t="str">
        <f>IF('A4-1管路(計画設定)'!$W$8="","-",IF('A4-1管路(計画設定)'!$W$8="○",A3管路!AE12,IF(A3管路!AE12="-","-",'A4-1管路(計画設定)'!$W$8*A3管路!AE12)))</f>
        <v>-</v>
      </c>
      <c r="AF12" s="183" t="str">
        <f t="shared" si="7"/>
        <v>-</v>
      </c>
      <c r="AG12" s="182" t="str">
        <f>IF('A4-1管路(計画設定)'!$X$8="","-",IF('A4-1管路(計画設定)'!$X$8="○",A3管路!AG12,IF(A3管路!AZ12="-","-",'A4-1管路(計画設定)'!$X$8*A3管路!AG12)))</f>
        <v>-</v>
      </c>
      <c r="AH12" s="181" t="str">
        <f>IF('A4-1管路(計画設定)'!$Y$8="","-",IF('A4-1管路(計画設定)'!$Y$8="○",A3管路!AH12,IF(A3管路!AH12="-","-",'A4-1管路(計画設定)'!$Y$8*A3管路!AH12)))</f>
        <v>-</v>
      </c>
      <c r="AI12" s="183" t="str">
        <f t="shared" si="8"/>
        <v>-</v>
      </c>
      <c r="AJ12" s="182" t="str">
        <f>IF('A4-1管路(計画設定)'!$Z$8="","-",IF('A4-1管路(計画設定)'!$Z$8="○",A3管路!AJ12,IF(A3管路!AJ12="-","-",'A4-1管路(計画設定)'!$Z$8*A3管路!AJ12)))</f>
        <v>-</v>
      </c>
      <c r="AK12" s="181" t="str">
        <f>IF('A4-1管路(計画設定)'!$AA$8="","-",IF('A4-1管路(計画設定)'!$AA$8="○",A3管路!AK12,IF(A3管路!AK12="-","-",'A4-1管路(計画設定)'!$AA$8*A3管路!AK12)))</f>
        <v>-</v>
      </c>
      <c r="AL12" s="183" t="str">
        <f t="shared" si="9"/>
        <v>-</v>
      </c>
      <c r="AM12" s="182" t="str">
        <f>IF('A4-1管路(計画設定)'!$AB$8="","-",IF('A4-1管路(計画設定)'!$AB$8="○",A3管路!AM12,IF(A3管路!AM12="-","-",'A4-1管路(計画設定)'!$AB$8*A3管路!AM12)))</f>
        <v>-</v>
      </c>
      <c r="AN12" s="181" t="str">
        <f>IF('A4-1管路(計画設定)'!$AC$8="","-",IF('A4-1管路(計画設定)'!$AC$8="○",A3管路!AN12,IF(A3管路!AN12="-","-",'A4-1管路(計画設定)'!$AC$8*A3管路!AN12)))</f>
        <v>-</v>
      </c>
      <c r="AO12" s="183" t="str">
        <f t="shared" si="10"/>
        <v>-</v>
      </c>
      <c r="AP12" s="182" t="str">
        <f>IF('A4-1管路(計画設定)'!$AD$8="","-",IF('A4-1管路(計画設定)'!$AD$8="○",A3管路!AP12,IF(A3管路!AP12="-","-",'A4-1管路(計画設定)'!$AD$8*A3管路!AP12)))</f>
        <v>-</v>
      </c>
      <c r="AQ12" s="181" t="str">
        <f>IF('A4-1管路(計画設定)'!$AE$8="","-",IF('A4-1管路(計画設定)'!$AE$8="○",A3管路!AQ12,IF(A3管路!AQ12="-","-",'A4-1管路(計画設定)'!$AE$8*A3管路!AQ12)))</f>
        <v>-</v>
      </c>
      <c r="AR12" s="183" t="str">
        <f t="shared" si="11"/>
        <v>-</v>
      </c>
      <c r="AS12" s="182" t="str">
        <f>IF('A4-1管路(計画設定)'!$AF$8="","-",IF('A4-1管路(計画設定)'!$AF$8="○",A3管路!AS12,IF(A3管路!AS12="-","-",'A4-1管路(計画設定)'!$AF$8*A3管路!AS12)))</f>
        <v>-</v>
      </c>
      <c r="AT12" s="181" t="str">
        <f>IF('A4-1管路(計画設定)'!$AG$8="","-",IF('A4-1管路(計画設定)'!$AG$8="○",A3管路!AT12,IF(A3管路!AT12="-","-",'A4-1管路(計画設定)'!$AG$8*A3管路!AT12)))</f>
        <v>-</v>
      </c>
      <c r="AU12" s="183" t="str">
        <f t="shared" si="12"/>
        <v>-</v>
      </c>
      <c r="AV12" s="67" t="str">
        <f t="shared" si="13"/>
        <v>-</v>
      </c>
      <c r="AW12" s="157" t="str">
        <f>IF('A4-2管路(初期設定)'!AW12="","",'A4-2管路(初期設定)'!AW12)</f>
        <v>ダクタイル鋳鉄管(NS形継手等)</v>
      </c>
      <c r="AX12" s="158">
        <f>IF('A4-2管路(初期設定)'!AX12="","",'A4-2管路(初期設定)'!AX12)</f>
        <v>166</v>
      </c>
      <c r="AY12" s="45" t="str">
        <f t="shared" si="14"/>
        <v>-</v>
      </c>
      <c r="BB12" s="841">
        <f t="shared" si="15"/>
        <v>0</v>
      </c>
      <c r="BC12" s="853"/>
      <c r="BD12" s="831">
        <f t="shared" si="16"/>
        <v>0</v>
      </c>
      <c r="BE12" s="853"/>
      <c r="BF12" s="831">
        <f t="shared" si="17"/>
        <v>0</v>
      </c>
      <c r="BG12" s="853"/>
      <c r="BH12" s="831">
        <f t="shared" si="18"/>
        <v>0</v>
      </c>
      <c r="BI12" s="853"/>
      <c r="BJ12" s="831">
        <f t="shared" si="19"/>
        <v>0</v>
      </c>
      <c r="BK12" s="853"/>
      <c r="BL12" s="841">
        <f t="shared" si="20"/>
        <v>0</v>
      </c>
      <c r="BM12" s="853"/>
      <c r="BN12" s="831">
        <f t="shared" si="21"/>
        <v>0</v>
      </c>
      <c r="BO12" s="853"/>
      <c r="BP12" s="831">
        <f t="shared" si="22"/>
        <v>0</v>
      </c>
      <c r="BQ12" s="853"/>
      <c r="BR12" s="831">
        <f t="shared" si="23"/>
        <v>0</v>
      </c>
      <c r="BS12" s="853"/>
      <c r="BT12" s="831">
        <f t="shared" si="24"/>
        <v>0</v>
      </c>
      <c r="BU12" s="962"/>
      <c r="BV12" s="82"/>
      <c r="DI12" s="82"/>
    </row>
    <row r="13" spans="2:113" ht="13.5" customHeight="1">
      <c r="B13" s="1161"/>
      <c r="C13" s="1070"/>
      <c r="D13" s="1161"/>
      <c r="E13" s="1070"/>
      <c r="F13" s="541">
        <v>400</v>
      </c>
      <c r="G13" s="182" t="str">
        <f>IF('A4-1管路(計画設定)'!$F$8="","-",IF('A4-1管路(計画設定)'!$F$8="○",A3管路!G13,IF(A3管路!F13="-","-",'A4-1管路(計画設定)'!$F$8*A3管路!G13)))</f>
        <v>-</v>
      </c>
      <c r="H13" s="181" t="str">
        <f>IF('A4-1管路(計画設定)'!$G$8="","-",IF('A4-1管路(計画設定)'!$G$8="○",A3管路!H13,IF(A3管路!H13="-","-",'A4-1管路(計画設定)'!$G$8*A3管路!H13)))</f>
        <v>-</v>
      </c>
      <c r="I13" s="183" t="str">
        <f t="shared" si="0"/>
        <v>-</v>
      </c>
      <c r="J13" s="182" t="str">
        <f>IF('A4-1管路(計画設定)'!$H$8="","-",IF('A4-1管路(計画設定)'!$H$8="○",A3管路!J13,IF(A3管路!J13="-","-",'A4-1管路(計画設定)'!$H$8*A3管路!J13)))</f>
        <v>-</v>
      </c>
      <c r="K13" s="181" t="str">
        <f>IF('A4-1管路(計画設定)'!$I$8="","-",IF('A4-1管路(計画設定)'!$I$8="○",A3管路!K13,IF(A3管路!K13="-","-",'A4-1管路(計画設定)'!$I$8*A3管路!K13)))</f>
        <v>-</v>
      </c>
      <c r="L13" s="183" t="str">
        <f t="shared" si="1"/>
        <v>-</v>
      </c>
      <c r="M13" s="182" t="str">
        <f>IF('A4-1管路(計画設定)'!$J$8="","-",IF('A4-1管路(計画設定)'!$J$8="○",A3管路!M13,IF(A3管路!M13="-","-",'A4-1管路(計画設定)'!$J$8*A3管路!M13)))</f>
        <v>-</v>
      </c>
      <c r="N13" s="181" t="str">
        <f>IF('A4-1管路(計画設定)'!$K$8="","-",IF('A4-1管路(計画設定)'!$K$8="○",A3管路!N13,IF(A3管路!N13="-","-",'A4-1管路(計画設定)'!$K$8*A3管路!N13)))</f>
        <v>-</v>
      </c>
      <c r="O13" s="183" t="str">
        <f t="shared" si="2"/>
        <v>-</v>
      </c>
      <c r="P13" s="182" t="str">
        <f>IF('A4-1管路(計画設定)'!$L$8="","-",IF('A4-1管路(計画設定)'!$L$8="○",A3管路!P13,IF(A3管路!P13="-","-",'A4-1管路(計画設定)'!$L$8*A3管路!P13)))</f>
        <v>-</v>
      </c>
      <c r="Q13" s="181" t="str">
        <f>IF('A4-1管路(計画設定)'!$M$8="","-",IF('A4-1管路(計画設定)'!$M$8="○",A3管路!Q13,IF(A3管路!Q13="-","-",'A4-1管路(計画設定)'!$M$8*A3管路!Q13)))</f>
        <v>-</v>
      </c>
      <c r="R13" s="183" t="str">
        <f t="shared" si="3"/>
        <v>-</v>
      </c>
      <c r="S13" s="182" t="str">
        <f>IF('A4-1管路(計画設定)'!$N$8="","-",IF('A4-1管路(計画設定)'!$N$8="○",A3管路!S13,IF(A3管路!S13="-","-",'A4-1管路(計画設定)'!$N$8*A3管路!S13)))</f>
        <v>-</v>
      </c>
      <c r="T13" s="176" t="str">
        <f>IF('A4-1管路(計画設定)'!$O$8="","-",IF('A4-1管路(計画設定)'!$O$8="○",A3管路!T13,IF(A3管路!T13="-","-",'A4-1管路(計画設定)'!$O$8*A3管路!T13)))</f>
        <v>-</v>
      </c>
      <c r="U13" s="176" t="str">
        <f>IF('A4-1管路(計画設定)'!$P$8="","-",IF('A4-1管路(計画設定)'!$P$8="○",A3管路!U13,IF(A3管路!U13="-","-",'A4-1管路(計画設定)'!$P$8*A3管路!U13)))</f>
        <v>-</v>
      </c>
      <c r="V13" s="181">
        <f>IF('A4-1管路(計画設定)'!$Q$8="","-",IF('A4-1管路(計画設定)'!$Q$8="○",A3管路!V13,IF(A3管路!V13="-","-",'A4-1管路(計画設定)'!$Q$8*A3管路!V13)))</f>
        <v>6</v>
      </c>
      <c r="W13" s="183">
        <f t="shared" si="4"/>
        <v>6</v>
      </c>
      <c r="X13" s="182" t="str">
        <f>IF('A4-1管路(計画設定)'!$R$8="","-",IF('A4-1管路(計画設定)'!$R$8="○",A3管路!X13,IF(A3管路!X13="-","-",'A4-1管路(計画設定)'!$R$8*A3管路!X13)))</f>
        <v>-</v>
      </c>
      <c r="Y13" s="181">
        <f>IF('A4-1管路(計画設定)'!$S$8="","-",IF('A4-1管路(計画設定)'!$S$8="○",A3管路!Y13,IF(A3管路!Y13="-","-",'A4-1管路(計画設定)'!$S$8*A3管路!Y13)))</f>
        <v>3</v>
      </c>
      <c r="Z13" s="183">
        <f t="shared" si="5"/>
        <v>3</v>
      </c>
      <c r="AA13" s="182" t="str">
        <f>IF('A4-1管路(計画設定)'!$T$8="","-",IF('A4-1管路(計画設定)'!$T$8="○",A3管路!AA13,IF(A3管路!AA13="-","-",'A4-1管路(計画設定)'!$T$8*A3管路!AA13)))</f>
        <v>-</v>
      </c>
      <c r="AB13" s="181" t="str">
        <f>IF('A4-1管路(計画設定)'!$U$8="","-",IF('A4-1管路(計画設定)'!$U$8="○",A3管路!AB13,IF(A3管路!AB13="-","-",'A4-1管路(計画設定)'!$U$8*A3管路!AB13)))</f>
        <v>-</v>
      </c>
      <c r="AC13" s="183" t="str">
        <f t="shared" si="6"/>
        <v>-</v>
      </c>
      <c r="AD13" s="182" t="str">
        <f>IF('A4-1管路(計画設定)'!$V$8="","-",IF('A4-1管路(計画設定)'!$V$8="○",A3管路!AD13,IF(A3管路!AD13="-","-",'A4-1管路(計画設定)'!$V$8*A3管路!AD13)))</f>
        <v>-</v>
      </c>
      <c r="AE13" s="181" t="str">
        <f>IF('A4-1管路(計画設定)'!$W$8="","-",IF('A4-1管路(計画設定)'!$W$8="○",A3管路!AE13,IF(A3管路!AE13="-","-",'A4-1管路(計画設定)'!$W$8*A3管路!AE13)))</f>
        <v>-</v>
      </c>
      <c r="AF13" s="183" t="str">
        <f t="shared" si="7"/>
        <v>-</v>
      </c>
      <c r="AG13" s="182" t="str">
        <f>IF('A4-1管路(計画設定)'!$X$8="","-",IF('A4-1管路(計画設定)'!$X$8="○",A3管路!AG13,IF(A3管路!AZ13="-","-",'A4-1管路(計画設定)'!$X$8*A3管路!AG13)))</f>
        <v>-</v>
      </c>
      <c r="AH13" s="181" t="str">
        <f>IF('A4-1管路(計画設定)'!$Y$8="","-",IF('A4-1管路(計画設定)'!$Y$8="○",A3管路!AH13,IF(A3管路!AH13="-","-",'A4-1管路(計画設定)'!$Y$8*A3管路!AH13)))</f>
        <v>-</v>
      </c>
      <c r="AI13" s="183" t="str">
        <f t="shared" si="8"/>
        <v>-</v>
      </c>
      <c r="AJ13" s="182" t="str">
        <f>IF('A4-1管路(計画設定)'!$Z$8="","-",IF('A4-1管路(計画設定)'!$Z$8="○",A3管路!AJ13,IF(A3管路!AJ13="-","-",'A4-1管路(計画設定)'!$Z$8*A3管路!AJ13)))</f>
        <v>-</v>
      </c>
      <c r="AK13" s="181" t="str">
        <f>IF('A4-1管路(計画設定)'!$AA$8="","-",IF('A4-1管路(計画設定)'!$AA$8="○",A3管路!AK13,IF(A3管路!AK13="-","-",'A4-1管路(計画設定)'!$AA$8*A3管路!AK13)))</f>
        <v>-</v>
      </c>
      <c r="AL13" s="183" t="str">
        <f t="shared" si="9"/>
        <v>-</v>
      </c>
      <c r="AM13" s="182" t="str">
        <f>IF('A4-1管路(計画設定)'!$AB$8="","-",IF('A4-1管路(計画設定)'!$AB$8="○",A3管路!AM13,IF(A3管路!AM13="-","-",'A4-1管路(計画設定)'!$AB$8*A3管路!AM13)))</f>
        <v>-</v>
      </c>
      <c r="AN13" s="181" t="str">
        <f>IF('A4-1管路(計画設定)'!$AC$8="","-",IF('A4-1管路(計画設定)'!$AC$8="○",A3管路!AN13,IF(A3管路!AN13="-","-",'A4-1管路(計画設定)'!$AC$8*A3管路!AN13)))</f>
        <v>-</v>
      </c>
      <c r="AO13" s="183" t="str">
        <f t="shared" si="10"/>
        <v>-</v>
      </c>
      <c r="AP13" s="182" t="str">
        <f>IF('A4-1管路(計画設定)'!$AD$8="","-",IF('A4-1管路(計画設定)'!$AD$8="○",A3管路!AP13,IF(A3管路!AP13="-","-",'A4-1管路(計画設定)'!$AD$8*A3管路!AP13)))</f>
        <v>-</v>
      </c>
      <c r="AQ13" s="181" t="str">
        <f>IF('A4-1管路(計画設定)'!$AE$8="","-",IF('A4-1管路(計画設定)'!$AE$8="○",A3管路!AQ13,IF(A3管路!AQ13="-","-",'A4-1管路(計画設定)'!$AE$8*A3管路!AQ13)))</f>
        <v>-</v>
      </c>
      <c r="AR13" s="183" t="str">
        <f t="shared" si="11"/>
        <v>-</v>
      </c>
      <c r="AS13" s="182" t="str">
        <f>IF('A4-1管路(計画設定)'!$AF$8="","-",IF('A4-1管路(計画設定)'!$AF$8="○",A3管路!AS13,IF(A3管路!AS13="-","-",'A4-1管路(計画設定)'!$AF$8*A3管路!AS13)))</f>
        <v>-</v>
      </c>
      <c r="AT13" s="181" t="str">
        <f>IF('A4-1管路(計画設定)'!$AG$8="","-",IF('A4-1管路(計画設定)'!$AG$8="○",A3管路!AT13,IF(A3管路!AT13="-","-",'A4-1管路(計画設定)'!$AG$8*A3管路!AT13)))</f>
        <v>-</v>
      </c>
      <c r="AU13" s="183" t="str">
        <f t="shared" si="12"/>
        <v>-</v>
      </c>
      <c r="AV13" s="67">
        <f t="shared" si="13"/>
        <v>9</v>
      </c>
      <c r="AW13" s="157" t="str">
        <f>IF('A4-2管路(初期設定)'!AW13="","",'A4-2管路(初期設定)'!AW13)</f>
        <v>ダクタイル鋳鉄管(NS形継手等)</v>
      </c>
      <c r="AX13" s="158">
        <f>IF('A4-2管路(初期設定)'!AX13="","",'A4-2管路(初期設定)'!AX13)</f>
        <v>146</v>
      </c>
      <c r="AY13" s="45">
        <f t="shared" si="14"/>
        <v>1314</v>
      </c>
      <c r="BB13" s="841">
        <f t="shared" si="15"/>
        <v>0</v>
      </c>
      <c r="BC13" s="853"/>
      <c r="BD13" s="831">
        <f t="shared" si="16"/>
        <v>0</v>
      </c>
      <c r="BE13" s="853"/>
      <c r="BF13" s="831">
        <f t="shared" si="17"/>
        <v>9</v>
      </c>
      <c r="BG13" s="853"/>
      <c r="BH13" s="831">
        <f t="shared" si="18"/>
        <v>0</v>
      </c>
      <c r="BI13" s="853"/>
      <c r="BJ13" s="831">
        <f t="shared" si="19"/>
        <v>0</v>
      </c>
      <c r="BK13" s="853"/>
      <c r="BL13" s="841">
        <f t="shared" si="20"/>
        <v>0</v>
      </c>
      <c r="BM13" s="853"/>
      <c r="BN13" s="831">
        <f t="shared" si="21"/>
        <v>0</v>
      </c>
      <c r="BO13" s="853"/>
      <c r="BP13" s="831">
        <f t="shared" si="22"/>
        <v>1314</v>
      </c>
      <c r="BQ13" s="853"/>
      <c r="BR13" s="831">
        <f t="shared" si="23"/>
        <v>0</v>
      </c>
      <c r="BS13" s="853"/>
      <c r="BT13" s="831">
        <f t="shared" si="24"/>
        <v>0</v>
      </c>
      <c r="BU13" s="962"/>
      <c r="BV13" s="82"/>
      <c r="DI13" s="82"/>
    </row>
    <row r="14" spans="2:113" ht="13.5" customHeight="1">
      <c r="B14" s="1161"/>
      <c r="C14" s="1070"/>
      <c r="D14" s="1161"/>
      <c r="E14" s="1070"/>
      <c r="F14" s="541">
        <v>350</v>
      </c>
      <c r="G14" s="182" t="str">
        <f>IF('A4-1管路(計画設定)'!$F$8="","-",IF('A4-1管路(計画設定)'!$F$8="○",A3管路!G14,IF(A3管路!F14="-","-",'A4-1管路(計画設定)'!$F$8*A3管路!G14)))</f>
        <v>-</v>
      </c>
      <c r="H14" s="181" t="str">
        <f>IF('A4-1管路(計画設定)'!$G$8="","-",IF('A4-1管路(計画設定)'!$G$8="○",A3管路!H14,IF(A3管路!H14="-","-",'A4-1管路(計画設定)'!$G$8*A3管路!H14)))</f>
        <v>-</v>
      </c>
      <c r="I14" s="183" t="str">
        <f t="shared" si="0"/>
        <v>-</v>
      </c>
      <c r="J14" s="182" t="str">
        <f>IF('A4-1管路(計画設定)'!$H$8="","-",IF('A4-1管路(計画設定)'!$H$8="○",A3管路!J14,IF(A3管路!J14="-","-",'A4-1管路(計画設定)'!$H$8*A3管路!J14)))</f>
        <v>-</v>
      </c>
      <c r="K14" s="181" t="str">
        <f>IF('A4-1管路(計画設定)'!$I$8="","-",IF('A4-1管路(計画設定)'!$I$8="○",A3管路!K14,IF(A3管路!K14="-","-",'A4-1管路(計画設定)'!$I$8*A3管路!K14)))</f>
        <v>-</v>
      </c>
      <c r="L14" s="183" t="str">
        <f t="shared" si="1"/>
        <v>-</v>
      </c>
      <c r="M14" s="182" t="str">
        <f>IF('A4-1管路(計画設定)'!$J$8="","-",IF('A4-1管路(計画設定)'!$J$8="○",A3管路!M14,IF(A3管路!M14="-","-",'A4-1管路(計画設定)'!$J$8*A3管路!M14)))</f>
        <v>-</v>
      </c>
      <c r="N14" s="181" t="str">
        <f>IF('A4-1管路(計画設定)'!$K$8="","-",IF('A4-1管路(計画設定)'!$K$8="○",A3管路!N14,IF(A3管路!N14="-","-",'A4-1管路(計画設定)'!$K$8*A3管路!N14)))</f>
        <v>-</v>
      </c>
      <c r="O14" s="183" t="str">
        <f t="shared" si="2"/>
        <v>-</v>
      </c>
      <c r="P14" s="182" t="str">
        <f>IF('A4-1管路(計画設定)'!$L$8="","-",IF('A4-1管路(計画設定)'!$L$8="○",A3管路!P14,IF(A3管路!P14="-","-",'A4-1管路(計画設定)'!$L$8*A3管路!P14)))</f>
        <v>-</v>
      </c>
      <c r="Q14" s="181" t="str">
        <f>IF('A4-1管路(計画設定)'!$M$8="","-",IF('A4-1管路(計画設定)'!$M$8="○",A3管路!Q14,IF(A3管路!Q14="-","-",'A4-1管路(計画設定)'!$M$8*A3管路!Q14)))</f>
        <v>-</v>
      </c>
      <c r="R14" s="183" t="str">
        <f t="shared" si="3"/>
        <v>-</v>
      </c>
      <c r="S14" s="182" t="str">
        <f>IF('A4-1管路(計画設定)'!$N$8="","-",IF('A4-1管路(計画設定)'!$N$8="○",A3管路!S14,IF(A3管路!S14="-","-",'A4-1管路(計画設定)'!$N$8*A3管路!S14)))</f>
        <v>-</v>
      </c>
      <c r="T14" s="176" t="str">
        <f>IF('A4-1管路(計画設定)'!$O$8="","-",IF('A4-1管路(計画設定)'!$O$8="○",A3管路!T14,IF(A3管路!T14="-","-",'A4-1管路(計画設定)'!$O$8*A3管路!T14)))</f>
        <v>-</v>
      </c>
      <c r="U14" s="176" t="str">
        <f>IF('A4-1管路(計画設定)'!$P$8="","-",IF('A4-1管路(計画設定)'!$P$8="○",A3管路!U14,IF(A3管路!U14="-","-",'A4-1管路(計画設定)'!$P$8*A3管路!U14)))</f>
        <v>-</v>
      </c>
      <c r="V14" s="181" t="str">
        <f>IF('A4-1管路(計画設定)'!$Q$8="","-",IF('A4-1管路(計画設定)'!$Q$8="○",A3管路!V14,IF(A3管路!V14="-","-",'A4-1管路(計画設定)'!$Q$8*A3管路!V14)))</f>
        <v>-</v>
      </c>
      <c r="W14" s="183" t="str">
        <f t="shared" si="4"/>
        <v>-</v>
      </c>
      <c r="X14" s="182" t="str">
        <f>IF('A4-1管路(計画設定)'!$R$8="","-",IF('A4-1管路(計画設定)'!$R$8="○",A3管路!X14,IF(A3管路!X14="-","-",'A4-1管路(計画設定)'!$R$8*A3管路!X14)))</f>
        <v>-</v>
      </c>
      <c r="Y14" s="181" t="str">
        <f>IF('A4-1管路(計画設定)'!$S$8="","-",IF('A4-1管路(計画設定)'!$S$8="○",A3管路!Y14,IF(A3管路!Y14="-","-",'A4-1管路(計画設定)'!$S$8*A3管路!Y14)))</f>
        <v>-</v>
      </c>
      <c r="Z14" s="183" t="str">
        <f t="shared" si="5"/>
        <v>-</v>
      </c>
      <c r="AA14" s="182" t="str">
        <f>IF('A4-1管路(計画設定)'!$T$8="","-",IF('A4-1管路(計画設定)'!$T$8="○",A3管路!AA14,IF(A3管路!AA14="-","-",'A4-1管路(計画設定)'!$T$8*A3管路!AA14)))</f>
        <v>-</v>
      </c>
      <c r="AB14" s="181" t="str">
        <f>IF('A4-1管路(計画設定)'!$U$8="","-",IF('A4-1管路(計画設定)'!$U$8="○",A3管路!AB14,IF(A3管路!AB14="-","-",'A4-1管路(計画設定)'!$U$8*A3管路!AB14)))</f>
        <v>-</v>
      </c>
      <c r="AC14" s="183" t="str">
        <f t="shared" si="6"/>
        <v>-</v>
      </c>
      <c r="AD14" s="182" t="str">
        <f>IF('A4-1管路(計画設定)'!$V$8="","-",IF('A4-1管路(計画設定)'!$V$8="○",A3管路!AD14,IF(A3管路!AD14="-","-",'A4-1管路(計画設定)'!$V$8*A3管路!AD14)))</f>
        <v>-</v>
      </c>
      <c r="AE14" s="181" t="str">
        <f>IF('A4-1管路(計画設定)'!$W$8="","-",IF('A4-1管路(計画設定)'!$W$8="○",A3管路!AE14,IF(A3管路!AE14="-","-",'A4-1管路(計画設定)'!$W$8*A3管路!AE14)))</f>
        <v>-</v>
      </c>
      <c r="AF14" s="183" t="str">
        <f t="shared" si="7"/>
        <v>-</v>
      </c>
      <c r="AG14" s="182" t="str">
        <f>IF('A4-1管路(計画設定)'!$X$8="","-",IF('A4-1管路(計画設定)'!$X$8="○",A3管路!AG14,IF(A3管路!AZ14="-","-",'A4-1管路(計画設定)'!$X$8*A3管路!AG14)))</f>
        <v>-</v>
      </c>
      <c r="AH14" s="181" t="str">
        <f>IF('A4-1管路(計画設定)'!$Y$8="","-",IF('A4-1管路(計画設定)'!$Y$8="○",A3管路!AH14,IF(A3管路!AH14="-","-",'A4-1管路(計画設定)'!$Y$8*A3管路!AH14)))</f>
        <v>-</v>
      </c>
      <c r="AI14" s="183" t="str">
        <f t="shared" si="8"/>
        <v>-</v>
      </c>
      <c r="AJ14" s="182" t="str">
        <f>IF('A4-1管路(計画設定)'!$Z$8="","-",IF('A4-1管路(計画設定)'!$Z$8="○",A3管路!AJ14,IF(A3管路!AJ14="-","-",'A4-1管路(計画設定)'!$Z$8*A3管路!AJ14)))</f>
        <v>-</v>
      </c>
      <c r="AK14" s="181" t="str">
        <f>IF('A4-1管路(計画設定)'!$AA$8="","-",IF('A4-1管路(計画設定)'!$AA$8="○",A3管路!AK14,IF(A3管路!AK14="-","-",'A4-1管路(計画設定)'!$AA$8*A3管路!AK14)))</f>
        <v>-</v>
      </c>
      <c r="AL14" s="183" t="str">
        <f t="shared" si="9"/>
        <v>-</v>
      </c>
      <c r="AM14" s="182" t="str">
        <f>IF('A4-1管路(計画設定)'!$AB$8="","-",IF('A4-1管路(計画設定)'!$AB$8="○",A3管路!AM14,IF(A3管路!AM14="-","-",'A4-1管路(計画設定)'!$AB$8*A3管路!AM14)))</f>
        <v>-</v>
      </c>
      <c r="AN14" s="181" t="str">
        <f>IF('A4-1管路(計画設定)'!$AC$8="","-",IF('A4-1管路(計画設定)'!$AC$8="○",A3管路!AN14,IF(A3管路!AN14="-","-",'A4-1管路(計画設定)'!$AC$8*A3管路!AN14)))</f>
        <v>-</v>
      </c>
      <c r="AO14" s="183" t="str">
        <f t="shared" si="10"/>
        <v>-</v>
      </c>
      <c r="AP14" s="182" t="str">
        <f>IF('A4-1管路(計画設定)'!$AD$8="","-",IF('A4-1管路(計画設定)'!$AD$8="○",A3管路!AP14,IF(A3管路!AP14="-","-",'A4-1管路(計画設定)'!$AD$8*A3管路!AP14)))</f>
        <v>-</v>
      </c>
      <c r="AQ14" s="181" t="str">
        <f>IF('A4-1管路(計画設定)'!$AE$8="","-",IF('A4-1管路(計画設定)'!$AE$8="○",A3管路!AQ14,IF(A3管路!AQ14="-","-",'A4-1管路(計画設定)'!$AE$8*A3管路!AQ14)))</f>
        <v>-</v>
      </c>
      <c r="AR14" s="183" t="str">
        <f t="shared" si="11"/>
        <v>-</v>
      </c>
      <c r="AS14" s="182" t="str">
        <f>IF('A4-1管路(計画設定)'!$AF$8="","-",IF('A4-1管路(計画設定)'!$AF$8="○",A3管路!AS14,IF(A3管路!AS14="-","-",'A4-1管路(計画設定)'!$AF$8*A3管路!AS14)))</f>
        <v>-</v>
      </c>
      <c r="AT14" s="181" t="str">
        <f>IF('A4-1管路(計画設定)'!$AG$8="","-",IF('A4-1管路(計画設定)'!$AG$8="○",A3管路!AT14,IF(A3管路!AT14="-","-",'A4-1管路(計画設定)'!$AG$8*A3管路!AT14)))</f>
        <v>-</v>
      </c>
      <c r="AU14" s="183" t="str">
        <f t="shared" si="12"/>
        <v>-</v>
      </c>
      <c r="AV14" s="67" t="str">
        <f t="shared" si="13"/>
        <v>-</v>
      </c>
      <c r="AW14" s="157" t="str">
        <f>IF('A4-2管路(初期設定)'!AW14="","",'A4-2管路(初期設定)'!AW14)</f>
        <v>ダクタイル鋳鉄管(NS形継手等)</v>
      </c>
      <c r="AX14" s="158">
        <f>IF('A4-2管路(初期設定)'!AX14="","",'A4-2管路(初期設定)'!AX14)</f>
        <v>128</v>
      </c>
      <c r="AY14" s="45" t="str">
        <f t="shared" si="14"/>
        <v>-</v>
      </c>
      <c r="BB14" s="841">
        <f t="shared" si="15"/>
        <v>0</v>
      </c>
      <c r="BC14" s="853"/>
      <c r="BD14" s="831">
        <f t="shared" si="16"/>
        <v>0</v>
      </c>
      <c r="BE14" s="853"/>
      <c r="BF14" s="831">
        <f t="shared" si="17"/>
        <v>0</v>
      </c>
      <c r="BG14" s="853"/>
      <c r="BH14" s="831">
        <f t="shared" si="18"/>
        <v>0</v>
      </c>
      <c r="BI14" s="853"/>
      <c r="BJ14" s="831">
        <f t="shared" si="19"/>
        <v>0</v>
      </c>
      <c r="BK14" s="853"/>
      <c r="BL14" s="841">
        <f t="shared" si="20"/>
        <v>0</v>
      </c>
      <c r="BM14" s="853"/>
      <c r="BN14" s="831">
        <f t="shared" si="21"/>
        <v>0</v>
      </c>
      <c r="BO14" s="853"/>
      <c r="BP14" s="831">
        <f t="shared" si="22"/>
        <v>0</v>
      </c>
      <c r="BQ14" s="853"/>
      <c r="BR14" s="831">
        <f t="shared" si="23"/>
        <v>0</v>
      </c>
      <c r="BS14" s="853"/>
      <c r="BT14" s="831">
        <f t="shared" si="24"/>
        <v>0</v>
      </c>
      <c r="BU14" s="962"/>
      <c r="BV14" s="82"/>
      <c r="DI14" s="82"/>
    </row>
    <row r="15" spans="2:113" ht="13.5" customHeight="1">
      <c r="B15" s="1161"/>
      <c r="C15" s="1070"/>
      <c r="D15" s="1161"/>
      <c r="E15" s="1070"/>
      <c r="F15" s="541">
        <v>300</v>
      </c>
      <c r="G15" s="182" t="str">
        <f>IF('A4-1管路(計画設定)'!$F$8="","-",IF('A4-1管路(計画設定)'!$F$8="○",A3管路!G15,IF(A3管路!F15="-","-",'A4-1管路(計画設定)'!$F$8*A3管路!G15)))</f>
        <v>-</v>
      </c>
      <c r="H15" s="181" t="str">
        <f>IF('A4-1管路(計画設定)'!$G$8="","-",IF('A4-1管路(計画設定)'!$G$8="○",A3管路!H15,IF(A3管路!H15="-","-",'A4-1管路(計画設定)'!$G$8*A3管路!H15)))</f>
        <v>-</v>
      </c>
      <c r="I15" s="183" t="str">
        <f t="shared" si="0"/>
        <v>-</v>
      </c>
      <c r="J15" s="182" t="str">
        <f>IF('A4-1管路(計画設定)'!$H$8="","-",IF('A4-1管路(計画設定)'!$H$8="○",A3管路!J15,IF(A3管路!J15="-","-",'A4-1管路(計画設定)'!$H$8*A3管路!J15)))</f>
        <v>-</v>
      </c>
      <c r="K15" s="181" t="str">
        <f>IF('A4-1管路(計画設定)'!$I$8="","-",IF('A4-1管路(計画設定)'!$I$8="○",A3管路!K15,IF(A3管路!K15="-","-",'A4-1管路(計画設定)'!$I$8*A3管路!K15)))</f>
        <v>-</v>
      </c>
      <c r="L15" s="183" t="str">
        <f t="shared" si="1"/>
        <v>-</v>
      </c>
      <c r="M15" s="182" t="str">
        <f>IF('A4-1管路(計画設定)'!$J$8="","-",IF('A4-1管路(計画設定)'!$J$8="○",A3管路!M15,IF(A3管路!M15="-","-",'A4-1管路(計画設定)'!$J$8*A3管路!M15)))</f>
        <v>-</v>
      </c>
      <c r="N15" s="181" t="str">
        <f>IF('A4-1管路(計画設定)'!$K$8="","-",IF('A4-1管路(計画設定)'!$K$8="○",A3管路!N15,IF(A3管路!N15="-","-",'A4-1管路(計画設定)'!$K$8*A3管路!N15)))</f>
        <v>-</v>
      </c>
      <c r="O15" s="183" t="str">
        <f t="shared" si="2"/>
        <v>-</v>
      </c>
      <c r="P15" s="182" t="str">
        <f>IF('A4-1管路(計画設定)'!$L$8="","-",IF('A4-1管路(計画設定)'!$L$8="○",A3管路!P15,IF(A3管路!P15="-","-",'A4-1管路(計画設定)'!$L$8*A3管路!P15)))</f>
        <v>-</v>
      </c>
      <c r="Q15" s="181" t="str">
        <f>IF('A4-1管路(計画設定)'!$M$8="","-",IF('A4-1管路(計画設定)'!$M$8="○",A3管路!Q15,IF(A3管路!Q15="-","-",'A4-1管路(計画設定)'!$M$8*A3管路!Q15)))</f>
        <v>-</v>
      </c>
      <c r="R15" s="183" t="str">
        <f t="shared" si="3"/>
        <v>-</v>
      </c>
      <c r="S15" s="182" t="str">
        <f>IF('A4-1管路(計画設定)'!$N$8="","-",IF('A4-1管路(計画設定)'!$N$8="○",A3管路!S15,IF(A3管路!S15="-","-",'A4-1管路(計画設定)'!$N$8*A3管路!S15)))</f>
        <v>-</v>
      </c>
      <c r="T15" s="176" t="str">
        <f>IF('A4-1管路(計画設定)'!$O$8="","-",IF('A4-1管路(計画設定)'!$O$8="○",A3管路!T15,IF(A3管路!T15="-","-",'A4-1管路(計画設定)'!$O$8*A3管路!T15)))</f>
        <v>-</v>
      </c>
      <c r="U15" s="176" t="str">
        <f>IF('A4-1管路(計画設定)'!$P$8="","-",IF('A4-1管路(計画設定)'!$P$8="○",A3管路!U15,IF(A3管路!U15="-","-",'A4-1管路(計画設定)'!$P$8*A3管路!U15)))</f>
        <v>-</v>
      </c>
      <c r="V15" s="181" t="str">
        <f>IF('A4-1管路(計画設定)'!$Q$8="","-",IF('A4-1管路(計画設定)'!$Q$8="○",A3管路!V15,IF(A3管路!V15="-","-",'A4-1管路(計画設定)'!$Q$8*A3管路!V15)))</f>
        <v>-</v>
      </c>
      <c r="W15" s="183" t="str">
        <f t="shared" si="4"/>
        <v>-</v>
      </c>
      <c r="X15" s="182" t="str">
        <f>IF('A4-1管路(計画設定)'!$R$8="","-",IF('A4-1管路(計画設定)'!$R$8="○",A3管路!X15,IF(A3管路!X15="-","-",'A4-1管路(計画設定)'!$R$8*A3管路!X15)))</f>
        <v>-</v>
      </c>
      <c r="Y15" s="181" t="str">
        <f>IF('A4-1管路(計画設定)'!$S$8="","-",IF('A4-1管路(計画設定)'!$S$8="○",A3管路!Y15,IF(A3管路!Y15="-","-",'A4-1管路(計画設定)'!$S$8*A3管路!Y15)))</f>
        <v>-</v>
      </c>
      <c r="Z15" s="183" t="str">
        <f t="shared" si="5"/>
        <v>-</v>
      </c>
      <c r="AA15" s="182" t="str">
        <f>IF('A4-1管路(計画設定)'!$T$8="","-",IF('A4-1管路(計画設定)'!$T$8="○",A3管路!AA15,IF(A3管路!AA15="-","-",'A4-1管路(計画設定)'!$T$8*A3管路!AA15)))</f>
        <v>-</v>
      </c>
      <c r="AB15" s="181" t="str">
        <f>IF('A4-1管路(計画設定)'!$U$8="","-",IF('A4-1管路(計画設定)'!$U$8="○",A3管路!AB15,IF(A3管路!AB15="-","-",'A4-1管路(計画設定)'!$U$8*A3管路!AB15)))</f>
        <v>-</v>
      </c>
      <c r="AC15" s="183" t="str">
        <f t="shared" si="6"/>
        <v>-</v>
      </c>
      <c r="AD15" s="182" t="str">
        <f>IF('A4-1管路(計画設定)'!$V$8="","-",IF('A4-1管路(計画設定)'!$V$8="○",A3管路!AD15,IF(A3管路!AD15="-","-",'A4-1管路(計画設定)'!$V$8*A3管路!AD15)))</f>
        <v>-</v>
      </c>
      <c r="AE15" s="181" t="str">
        <f>IF('A4-1管路(計画設定)'!$W$8="","-",IF('A4-1管路(計画設定)'!$W$8="○",A3管路!AE15,IF(A3管路!AE15="-","-",'A4-1管路(計画設定)'!$W$8*A3管路!AE15)))</f>
        <v>-</v>
      </c>
      <c r="AF15" s="183" t="str">
        <f t="shared" si="7"/>
        <v>-</v>
      </c>
      <c r="AG15" s="182" t="str">
        <f>IF('A4-1管路(計画設定)'!$X$8="","-",IF('A4-1管路(計画設定)'!$X$8="○",A3管路!AG15,IF(A3管路!AZ15="-","-",'A4-1管路(計画設定)'!$X$8*A3管路!AG15)))</f>
        <v>-</v>
      </c>
      <c r="AH15" s="181" t="str">
        <f>IF('A4-1管路(計画設定)'!$Y$8="","-",IF('A4-1管路(計画設定)'!$Y$8="○",A3管路!AH15,IF(A3管路!AH15="-","-",'A4-1管路(計画設定)'!$Y$8*A3管路!AH15)))</f>
        <v>-</v>
      </c>
      <c r="AI15" s="183" t="str">
        <f t="shared" si="8"/>
        <v>-</v>
      </c>
      <c r="AJ15" s="182" t="str">
        <f>IF('A4-1管路(計画設定)'!$Z$8="","-",IF('A4-1管路(計画設定)'!$Z$8="○",A3管路!AJ15,IF(A3管路!AJ15="-","-",'A4-1管路(計画設定)'!$Z$8*A3管路!AJ15)))</f>
        <v>-</v>
      </c>
      <c r="AK15" s="181" t="str">
        <f>IF('A4-1管路(計画設定)'!$AA$8="","-",IF('A4-1管路(計画設定)'!$AA$8="○",A3管路!AK15,IF(A3管路!AK15="-","-",'A4-1管路(計画設定)'!$AA$8*A3管路!AK15)))</f>
        <v>-</v>
      </c>
      <c r="AL15" s="183" t="str">
        <f t="shared" si="9"/>
        <v>-</v>
      </c>
      <c r="AM15" s="182" t="str">
        <f>IF('A4-1管路(計画設定)'!$AB$8="","-",IF('A4-1管路(計画設定)'!$AB$8="○",A3管路!AM15,IF(A3管路!AM15="-","-",'A4-1管路(計画設定)'!$AB$8*A3管路!AM15)))</f>
        <v>-</v>
      </c>
      <c r="AN15" s="181" t="str">
        <f>IF('A4-1管路(計画設定)'!$AC$8="","-",IF('A4-1管路(計画設定)'!$AC$8="○",A3管路!AN15,IF(A3管路!AN15="-","-",'A4-1管路(計画設定)'!$AC$8*A3管路!AN15)))</f>
        <v>-</v>
      </c>
      <c r="AO15" s="183" t="str">
        <f t="shared" si="10"/>
        <v>-</v>
      </c>
      <c r="AP15" s="182" t="str">
        <f>IF('A4-1管路(計画設定)'!$AD$8="","-",IF('A4-1管路(計画設定)'!$AD$8="○",A3管路!AP15,IF(A3管路!AP15="-","-",'A4-1管路(計画設定)'!$AD$8*A3管路!AP15)))</f>
        <v>-</v>
      </c>
      <c r="AQ15" s="181" t="str">
        <f>IF('A4-1管路(計画設定)'!$AE$8="","-",IF('A4-1管路(計画設定)'!$AE$8="○",A3管路!AQ15,IF(A3管路!AQ15="-","-",'A4-1管路(計画設定)'!$AE$8*A3管路!AQ15)))</f>
        <v>-</v>
      </c>
      <c r="AR15" s="183" t="str">
        <f t="shared" si="11"/>
        <v>-</v>
      </c>
      <c r="AS15" s="182" t="str">
        <f>IF('A4-1管路(計画設定)'!$AF$8="","-",IF('A4-1管路(計画設定)'!$AF$8="○",A3管路!AS15,IF(A3管路!AS15="-","-",'A4-1管路(計画設定)'!$AF$8*A3管路!AS15)))</f>
        <v>-</v>
      </c>
      <c r="AT15" s="181" t="str">
        <f>IF('A4-1管路(計画設定)'!$AG$8="","-",IF('A4-1管路(計画設定)'!$AG$8="○",A3管路!AT15,IF(A3管路!AT15="-","-",'A4-1管路(計画設定)'!$AG$8*A3管路!AT15)))</f>
        <v>-</v>
      </c>
      <c r="AU15" s="183" t="str">
        <f t="shared" si="12"/>
        <v>-</v>
      </c>
      <c r="AV15" s="67" t="str">
        <f t="shared" si="13"/>
        <v>-</v>
      </c>
      <c r="AW15" s="157" t="str">
        <f>IF('A4-2管路(初期設定)'!AW15="","",'A4-2管路(初期設定)'!AW15)</f>
        <v>ダクタイル鋳鉄管(NS形継手等)</v>
      </c>
      <c r="AX15" s="158">
        <f>IF('A4-2管路(初期設定)'!AX15="","",'A4-2管路(初期設定)'!AX15)</f>
        <v>112</v>
      </c>
      <c r="AY15" s="45" t="str">
        <f t="shared" si="14"/>
        <v>-</v>
      </c>
      <c r="BB15" s="841">
        <f t="shared" si="15"/>
        <v>0</v>
      </c>
      <c r="BC15" s="853"/>
      <c r="BD15" s="831">
        <f t="shared" si="16"/>
        <v>0</v>
      </c>
      <c r="BE15" s="853"/>
      <c r="BF15" s="831">
        <f t="shared" si="17"/>
        <v>0</v>
      </c>
      <c r="BG15" s="853"/>
      <c r="BH15" s="831">
        <f t="shared" si="18"/>
        <v>0</v>
      </c>
      <c r="BI15" s="853"/>
      <c r="BJ15" s="831">
        <f t="shared" si="19"/>
        <v>0</v>
      </c>
      <c r="BK15" s="853"/>
      <c r="BL15" s="841">
        <f t="shared" si="20"/>
        <v>0</v>
      </c>
      <c r="BM15" s="853"/>
      <c r="BN15" s="831">
        <f t="shared" si="21"/>
        <v>0</v>
      </c>
      <c r="BO15" s="853"/>
      <c r="BP15" s="831">
        <f t="shared" si="22"/>
        <v>0</v>
      </c>
      <c r="BQ15" s="853"/>
      <c r="BR15" s="831">
        <f t="shared" si="23"/>
        <v>0</v>
      </c>
      <c r="BS15" s="853"/>
      <c r="BT15" s="831">
        <f t="shared" si="24"/>
        <v>0</v>
      </c>
      <c r="BU15" s="962"/>
      <c r="BV15" s="82"/>
      <c r="DI15" s="82"/>
    </row>
    <row r="16" spans="2:113" ht="13.5" customHeight="1">
      <c r="B16" s="1161"/>
      <c r="C16" s="1070"/>
      <c r="D16" s="1161"/>
      <c r="E16" s="1070"/>
      <c r="F16" s="541">
        <v>250</v>
      </c>
      <c r="G16" s="182" t="str">
        <f>IF('A4-1管路(計画設定)'!$F$8="","-",IF('A4-1管路(計画設定)'!$F$8="○",A3管路!G16,IF(A3管路!F16="-","-",'A4-1管路(計画設定)'!$F$8*A3管路!G16)))</f>
        <v>-</v>
      </c>
      <c r="H16" s="181" t="str">
        <f>IF('A4-1管路(計画設定)'!$G$8="","-",IF('A4-1管路(計画設定)'!$G$8="○",A3管路!H16,IF(A3管路!H16="-","-",'A4-1管路(計画設定)'!$G$8*A3管路!H16)))</f>
        <v>-</v>
      </c>
      <c r="I16" s="183" t="str">
        <f t="shared" si="0"/>
        <v>-</v>
      </c>
      <c r="J16" s="182" t="str">
        <f>IF('A4-1管路(計画設定)'!$H$8="","-",IF('A4-1管路(計画設定)'!$H$8="○",A3管路!J16,IF(A3管路!J16="-","-",'A4-1管路(計画設定)'!$H$8*A3管路!J16)))</f>
        <v>-</v>
      </c>
      <c r="K16" s="181" t="str">
        <f>IF('A4-1管路(計画設定)'!$I$8="","-",IF('A4-1管路(計画設定)'!$I$8="○",A3管路!K16,IF(A3管路!K16="-","-",'A4-1管路(計画設定)'!$I$8*A3管路!K16)))</f>
        <v>-</v>
      </c>
      <c r="L16" s="183" t="str">
        <f t="shared" si="1"/>
        <v>-</v>
      </c>
      <c r="M16" s="182" t="str">
        <f>IF('A4-1管路(計画設定)'!$J$8="","-",IF('A4-1管路(計画設定)'!$J$8="○",A3管路!M16,IF(A3管路!M16="-","-",'A4-1管路(計画設定)'!$J$8*A3管路!M16)))</f>
        <v>-</v>
      </c>
      <c r="N16" s="181" t="str">
        <f>IF('A4-1管路(計画設定)'!$K$8="","-",IF('A4-1管路(計画設定)'!$K$8="○",A3管路!N16,IF(A3管路!N16="-","-",'A4-1管路(計画設定)'!$K$8*A3管路!N16)))</f>
        <v>-</v>
      </c>
      <c r="O16" s="183" t="str">
        <f t="shared" si="2"/>
        <v>-</v>
      </c>
      <c r="P16" s="182" t="str">
        <f>IF('A4-1管路(計画設定)'!$L$8="","-",IF('A4-1管路(計画設定)'!$L$8="○",A3管路!P16,IF(A3管路!P16="-","-",'A4-1管路(計画設定)'!$L$8*A3管路!P16)))</f>
        <v>-</v>
      </c>
      <c r="Q16" s="181" t="str">
        <f>IF('A4-1管路(計画設定)'!$M$8="","-",IF('A4-1管路(計画設定)'!$M$8="○",A3管路!Q16,IF(A3管路!Q16="-","-",'A4-1管路(計画設定)'!$M$8*A3管路!Q16)))</f>
        <v>-</v>
      </c>
      <c r="R16" s="183" t="str">
        <f t="shared" si="3"/>
        <v>-</v>
      </c>
      <c r="S16" s="182" t="str">
        <f>IF('A4-1管路(計画設定)'!$N$8="","-",IF('A4-1管路(計画設定)'!$N$8="○",A3管路!S16,IF(A3管路!S16="-","-",'A4-1管路(計画設定)'!$N$8*A3管路!S16)))</f>
        <v>-</v>
      </c>
      <c r="T16" s="176" t="str">
        <f>IF('A4-1管路(計画設定)'!$O$8="","-",IF('A4-1管路(計画設定)'!$O$8="○",A3管路!T16,IF(A3管路!T16="-","-",'A4-1管路(計画設定)'!$O$8*A3管路!T16)))</f>
        <v>-</v>
      </c>
      <c r="U16" s="176" t="str">
        <f>IF('A4-1管路(計画設定)'!$P$8="","-",IF('A4-1管路(計画設定)'!$P$8="○",A3管路!U16,IF(A3管路!U16="-","-",'A4-1管路(計画設定)'!$P$8*A3管路!U16)))</f>
        <v>-</v>
      </c>
      <c r="V16" s="181" t="str">
        <f>IF('A4-1管路(計画設定)'!$Q$8="","-",IF('A4-1管路(計画設定)'!$Q$8="○",A3管路!V16,IF(A3管路!V16="-","-",'A4-1管路(計画設定)'!$Q$8*A3管路!V16)))</f>
        <v>-</v>
      </c>
      <c r="W16" s="183" t="str">
        <f t="shared" si="4"/>
        <v>-</v>
      </c>
      <c r="X16" s="182" t="str">
        <f>IF('A4-1管路(計画設定)'!$R$8="","-",IF('A4-1管路(計画設定)'!$R$8="○",A3管路!X16,IF(A3管路!X16="-","-",'A4-1管路(計画設定)'!$R$8*A3管路!X16)))</f>
        <v>-</v>
      </c>
      <c r="Y16" s="181" t="str">
        <f>IF('A4-1管路(計画設定)'!$S$8="","-",IF('A4-1管路(計画設定)'!$S$8="○",A3管路!Y16,IF(A3管路!Y16="-","-",'A4-1管路(計画設定)'!$S$8*A3管路!Y16)))</f>
        <v>-</v>
      </c>
      <c r="Z16" s="183" t="str">
        <f t="shared" si="5"/>
        <v>-</v>
      </c>
      <c r="AA16" s="182" t="str">
        <f>IF('A4-1管路(計画設定)'!$T$8="","-",IF('A4-1管路(計画設定)'!$T$8="○",A3管路!AA16,IF(A3管路!AA16="-","-",'A4-1管路(計画設定)'!$T$8*A3管路!AA16)))</f>
        <v>-</v>
      </c>
      <c r="AB16" s="181" t="str">
        <f>IF('A4-1管路(計画設定)'!$U$8="","-",IF('A4-1管路(計画設定)'!$U$8="○",A3管路!AB16,IF(A3管路!AB16="-","-",'A4-1管路(計画設定)'!$U$8*A3管路!AB16)))</f>
        <v>-</v>
      </c>
      <c r="AC16" s="183" t="str">
        <f t="shared" si="6"/>
        <v>-</v>
      </c>
      <c r="AD16" s="182" t="str">
        <f>IF('A4-1管路(計画設定)'!$V$8="","-",IF('A4-1管路(計画設定)'!$V$8="○",A3管路!AD16,IF(A3管路!AD16="-","-",'A4-1管路(計画設定)'!$V$8*A3管路!AD16)))</f>
        <v>-</v>
      </c>
      <c r="AE16" s="181" t="str">
        <f>IF('A4-1管路(計画設定)'!$W$8="","-",IF('A4-1管路(計画設定)'!$W$8="○",A3管路!AE16,IF(A3管路!AE16="-","-",'A4-1管路(計画設定)'!$W$8*A3管路!AE16)))</f>
        <v>-</v>
      </c>
      <c r="AF16" s="183" t="str">
        <f t="shared" si="7"/>
        <v>-</v>
      </c>
      <c r="AG16" s="182" t="str">
        <f>IF('A4-1管路(計画設定)'!$X$8="","-",IF('A4-1管路(計画設定)'!$X$8="○",A3管路!AG16,IF(A3管路!AZ16="-","-",'A4-1管路(計画設定)'!$X$8*A3管路!AG16)))</f>
        <v>-</v>
      </c>
      <c r="AH16" s="181" t="str">
        <f>IF('A4-1管路(計画設定)'!$Y$8="","-",IF('A4-1管路(計画設定)'!$Y$8="○",A3管路!AH16,IF(A3管路!AH16="-","-",'A4-1管路(計画設定)'!$Y$8*A3管路!AH16)))</f>
        <v>-</v>
      </c>
      <c r="AI16" s="183" t="str">
        <f t="shared" si="8"/>
        <v>-</v>
      </c>
      <c r="AJ16" s="182" t="str">
        <f>IF('A4-1管路(計画設定)'!$Z$8="","-",IF('A4-1管路(計画設定)'!$Z$8="○",A3管路!AJ16,IF(A3管路!AJ16="-","-",'A4-1管路(計画設定)'!$Z$8*A3管路!AJ16)))</f>
        <v>-</v>
      </c>
      <c r="AK16" s="181" t="str">
        <f>IF('A4-1管路(計画設定)'!$AA$8="","-",IF('A4-1管路(計画設定)'!$AA$8="○",A3管路!AK16,IF(A3管路!AK16="-","-",'A4-1管路(計画設定)'!$AA$8*A3管路!AK16)))</f>
        <v>-</v>
      </c>
      <c r="AL16" s="183" t="str">
        <f t="shared" si="9"/>
        <v>-</v>
      </c>
      <c r="AM16" s="182" t="str">
        <f>IF('A4-1管路(計画設定)'!$AB$8="","-",IF('A4-1管路(計画設定)'!$AB$8="○",A3管路!AM16,IF(A3管路!AM16="-","-",'A4-1管路(計画設定)'!$AB$8*A3管路!AM16)))</f>
        <v>-</v>
      </c>
      <c r="AN16" s="181" t="str">
        <f>IF('A4-1管路(計画設定)'!$AC$8="","-",IF('A4-1管路(計画設定)'!$AC$8="○",A3管路!AN16,IF(A3管路!AN16="-","-",'A4-1管路(計画設定)'!$AC$8*A3管路!AN16)))</f>
        <v>-</v>
      </c>
      <c r="AO16" s="183" t="str">
        <f t="shared" si="10"/>
        <v>-</v>
      </c>
      <c r="AP16" s="182" t="str">
        <f>IF('A4-1管路(計画設定)'!$AD$8="","-",IF('A4-1管路(計画設定)'!$AD$8="○",A3管路!AP16,IF(A3管路!AP16="-","-",'A4-1管路(計画設定)'!$AD$8*A3管路!AP16)))</f>
        <v>-</v>
      </c>
      <c r="AQ16" s="181" t="str">
        <f>IF('A4-1管路(計画設定)'!$AE$8="","-",IF('A4-1管路(計画設定)'!$AE$8="○",A3管路!AQ16,IF(A3管路!AQ16="-","-",'A4-1管路(計画設定)'!$AE$8*A3管路!AQ16)))</f>
        <v>-</v>
      </c>
      <c r="AR16" s="183" t="str">
        <f t="shared" si="11"/>
        <v>-</v>
      </c>
      <c r="AS16" s="182" t="str">
        <f>IF('A4-1管路(計画設定)'!$AF$8="","-",IF('A4-1管路(計画設定)'!$AF$8="○",A3管路!AS16,IF(A3管路!AS16="-","-",'A4-1管路(計画設定)'!$AF$8*A3管路!AS16)))</f>
        <v>-</v>
      </c>
      <c r="AT16" s="181" t="str">
        <f>IF('A4-1管路(計画設定)'!$AG$8="","-",IF('A4-1管路(計画設定)'!$AG$8="○",A3管路!AT16,IF(A3管路!AT16="-","-",'A4-1管路(計画設定)'!$AG$8*A3管路!AT16)))</f>
        <v>-</v>
      </c>
      <c r="AU16" s="183" t="str">
        <f t="shared" si="12"/>
        <v>-</v>
      </c>
      <c r="AV16" s="67" t="str">
        <f t="shared" si="13"/>
        <v>-</v>
      </c>
      <c r="AW16" s="157" t="str">
        <f>IF('A4-2管路(初期設定)'!AW16="","",'A4-2管路(初期設定)'!AW16)</f>
        <v>ダクタイル鋳鉄管(NS形継手等)</v>
      </c>
      <c r="AX16" s="158">
        <f>IF('A4-2管路(初期設定)'!AX16="","",'A4-2管路(初期設定)'!AX16)</f>
        <v>99</v>
      </c>
      <c r="AY16" s="45" t="str">
        <f t="shared" si="14"/>
        <v>-</v>
      </c>
      <c r="BB16" s="841">
        <f t="shared" si="15"/>
        <v>0</v>
      </c>
      <c r="BC16" s="853"/>
      <c r="BD16" s="831">
        <f t="shared" si="16"/>
        <v>0</v>
      </c>
      <c r="BE16" s="853"/>
      <c r="BF16" s="831">
        <f t="shared" si="17"/>
        <v>0</v>
      </c>
      <c r="BG16" s="853"/>
      <c r="BH16" s="831">
        <f t="shared" si="18"/>
        <v>0</v>
      </c>
      <c r="BI16" s="853"/>
      <c r="BJ16" s="831">
        <f t="shared" si="19"/>
        <v>0</v>
      </c>
      <c r="BK16" s="853"/>
      <c r="BL16" s="841">
        <f t="shared" si="20"/>
        <v>0</v>
      </c>
      <c r="BM16" s="853"/>
      <c r="BN16" s="831">
        <f t="shared" si="21"/>
        <v>0</v>
      </c>
      <c r="BO16" s="853"/>
      <c r="BP16" s="831">
        <f t="shared" si="22"/>
        <v>0</v>
      </c>
      <c r="BQ16" s="853"/>
      <c r="BR16" s="831">
        <f t="shared" si="23"/>
        <v>0</v>
      </c>
      <c r="BS16" s="853"/>
      <c r="BT16" s="831">
        <f t="shared" si="24"/>
        <v>0</v>
      </c>
      <c r="BU16" s="962"/>
      <c r="BV16" s="82"/>
      <c r="DI16" s="82"/>
    </row>
    <row r="17" spans="2:113" ht="13.5" customHeight="1">
      <c r="B17" s="1161"/>
      <c r="C17" s="1070"/>
      <c r="D17" s="1161"/>
      <c r="E17" s="1070"/>
      <c r="F17" s="541">
        <v>200</v>
      </c>
      <c r="G17" s="182" t="str">
        <f>IF('A4-1管路(計画設定)'!$F$8="","-",IF('A4-1管路(計画設定)'!$F$8="○",A3管路!G17,IF(A3管路!F17="-","-",'A4-1管路(計画設定)'!$F$8*A3管路!G17)))</f>
        <v>-</v>
      </c>
      <c r="H17" s="181" t="str">
        <f>IF('A4-1管路(計画設定)'!$G$8="","-",IF('A4-1管路(計画設定)'!$G$8="○",A3管路!H17,IF(A3管路!H17="-","-",'A4-1管路(計画設定)'!$G$8*A3管路!H17)))</f>
        <v>-</v>
      </c>
      <c r="I17" s="183" t="str">
        <f t="shared" si="0"/>
        <v>-</v>
      </c>
      <c r="J17" s="182" t="str">
        <f>IF('A4-1管路(計画設定)'!$H$8="","-",IF('A4-1管路(計画設定)'!$H$8="○",A3管路!J17,IF(A3管路!J17="-","-",'A4-1管路(計画設定)'!$H$8*A3管路!J17)))</f>
        <v>-</v>
      </c>
      <c r="K17" s="181" t="str">
        <f>IF('A4-1管路(計画設定)'!$I$8="","-",IF('A4-1管路(計画設定)'!$I$8="○",A3管路!K17,IF(A3管路!K17="-","-",'A4-1管路(計画設定)'!$I$8*A3管路!K17)))</f>
        <v>-</v>
      </c>
      <c r="L17" s="183" t="str">
        <f t="shared" si="1"/>
        <v>-</v>
      </c>
      <c r="M17" s="182" t="str">
        <f>IF('A4-1管路(計画設定)'!$J$8="","-",IF('A4-1管路(計画設定)'!$J$8="○",A3管路!M17,IF(A3管路!M17="-","-",'A4-1管路(計画設定)'!$J$8*A3管路!M17)))</f>
        <v>-</v>
      </c>
      <c r="N17" s="181" t="str">
        <f>IF('A4-1管路(計画設定)'!$K$8="","-",IF('A4-1管路(計画設定)'!$K$8="○",A3管路!N17,IF(A3管路!N17="-","-",'A4-1管路(計画設定)'!$K$8*A3管路!N17)))</f>
        <v>-</v>
      </c>
      <c r="O17" s="183" t="str">
        <f t="shared" si="2"/>
        <v>-</v>
      </c>
      <c r="P17" s="182" t="str">
        <f>IF('A4-1管路(計画設定)'!$L$8="","-",IF('A4-1管路(計画設定)'!$L$8="○",A3管路!P17,IF(A3管路!P17="-","-",'A4-1管路(計画設定)'!$L$8*A3管路!P17)))</f>
        <v>-</v>
      </c>
      <c r="Q17" s="181" t="str">
        <f>IF('A4-1管路(計画設定)'!$M$8="","-",IF('A4-1管路(計画設定)'!$M$8="○",A3管路!Q17,IF(A3管路!Q17="-","-",'A4-1管路(計画設定)'!$M$8*A3管路!Q17)))</f>
        <v>-</v>
      </c>
      <c r="R17" s="183" t="str">
        <f t="shared" si="3"/>
        <v>-</v>
      </c>
      <c r="S17" s="182" t="str">
        <f>IF('A4-1管路(計画設定)'!$N$8="","-",IF('A4-1管路(計画設定)'!$N$8="○",A3管路!S17,IF(A3管路!S17="-","-",'A4-1管路(計画設定)'!$N$8*A3管路!S17)))</f>
        <v>-</v>
      </c>
      <c r="T17" s="176" t="str">
        <f>IF('A4-1管路(計画設定)'!$O$8="","-",IF('A4-1管路(計画設定)'!$O$8="○",A3管路!T17,IF(A3管路!T17="-","-",'A4-1管路(計画設定)'!$O$8*A3管路!T17)))</f>
        <v>-</v>
      </c>
      <c r="U17" s="176" t="str">
        <f>IF('A4-1管路(計画設定)'!$P$8="","-",IF('A4-1管路(計画設定)'!$P$8="○",A3管路!U17,IF(A3管路!U17="-","-",'A4-1管路(計画設定)'!$P$8*A3管路!U17)))</f>
        <v>-</v>
      </c>
      <c r="V17" s="181" t="str">
        <f>IF('A4-1管路(計画設定)'!$Q$8="","-",IF('A4-1管路(計画設定)'!$Q$8="○",A3管路!V17,IF(A3管路!V17="-","-",'A4-1管路(計画設定)'!$Q$8*A3管路!V17)))</f>
        <v>-</v>
      </c>
      <c r="W17" s="183" t="str">
        <f t="shared" si="4"/>
        <v>-</v>
      </c>
      <c r="X17" s="182" t="str">
        <f>IF('A4-1管路(計画設定)'!$R$8="","-",IF('A4-1管路(計画設定)'!$R$8="○",A3管路!X17,IF(A3管路!X17="-","-",'A4-1管路(計画設定)'!$R$8*A3管路!X17)))</f>
        <v>-</v>
      </c>
      <c r="Y17" s="181" t="str">
        <f>IF('A4-1管路(計画設定)'!$S$8="","-",IF('A4-1管路(計画設定)'!$S$8="○",A3管路!Y17,IF(A3管路!Y17="-","-",'A4-1管路(計画設定)'!$S$8*A3管路!Y17)))</f>
        <v>-</v>
      </c>
      <c r="Z17" s="183" t="str">
        <f t="shared" si="5"/>
        <v>-</v>
      </c>
      <c r="AA17" s="182" t="str">
        <f>IF('A4-1管路(計画設定)'!$T$8="","-",IF('A4-1管路(計画設定)'!$T$8="○",A3管路!AA17,IF(A3管路!AA17="-","-",'A4-1管路(計画設定)'!$T$8*A3管路!AA17)))</f>
        <v>-</v>
      </c>
      <c r="AB17" s="181" t="str">
        <f>IF('A4-1管路(計画設定)'!$U$8="","-",IF('A4-1管路(計画設定)'!$U$8="○",A3管路!AB17,IF(A3管路!AB17="-","-",'A4-1管路(計画設定)'!$U$8*A3管路!AB17)))</f>
        <v>-</v>
      </c>
      <c r="AC17" s="183" t="str">
        <f t="shared" si="6"/>
        <v>-</v>
      </c>
      <c r="AD17" s="182" t="str">
        <f>IF('A4-1管路(計画設定)'!$V$8="","-",IF('A4-1管路(計画設定)'!$V$8="○",A3管路!AD17,IF(A3管路!AD17="-","-",'A4-1管路(計画設定)'!$V$8*A3管路!AD17)))</f>
        <v>-</v>
      </c>
      <c r="AE17" s="181" t="str">
        <f>IF('A4-1管路(計画設定)'!$W$8="","-",IF('A4-1管路(計画設定)'!$W$8="○",A3管路!AE17,IF(A3管路!AE17="-","-",'A4-1管路(計画設定)'!$W$8*A3管路!AE17)))</f>
        <v>-</v>
      </c>
      <c r="AF17" s="183" t="str">
        <f t="shared" si="7"/>
        <v>-</v>
      </c>
      <c r="AG17" s="182" t="str">
        <f>IF('A4-1管路(計画設定)'!$X$8="","-",IF('A4-1管路(計画設定)'!$X$8="○",A3管路!AG17,IF(A3管路!AZ17="-","-",'A4-1管路(計画設定)'!$X$8*A3管路!AG17)))</f>
        <v>-</v>
      </c>
      <c r="AH17" s="181" t="str">
        <f>IF('A4-1管路(計画設定)'!$Y$8="","-",IF('A4-1管路(計画設定)'!$Y$8="○",A3管路!AH17,IF(A3管路!AH17="-","-",'A4-1管路(計画設定)'!$Y$8*A3管路!AH17)))</f>
        <v>-</v>
      </c>
      <c r="AI17" s="183" t="str">
        <f t="shared" si="8"/>
        <v>-</v>
      </c>
      <c r="AJ17" s="182" t="str">
        <f>IF('A4-1管路(計画設定)'!$Z$8="","-",IF('A4-1管路(計画設定)'!$Z$8="○",A3管路!AJ17,IF(A3管路!AJ17="-","-",'A4-1管路(計画設定)'!$Z$8*A3管路!AJ17)))</f>
        <v>-</v>
      </c>
      <c r="AK17" s="181" t="str">
        <f>IF('A4-1管路(計画設定)'!$AA$8="","-",IF('A4-1管路(計画設定)'!$AA$8="○",A3管路!AK17,IF(A3管路!AK17="-","-",'A4-1管路(計画設定)'!$AA$8*A3管路!AK17)))</f>
        <v>-</v>
      </c>
      <c r="AL17" s="183" t="str">
        <f t="shared" si="9"/>
        <v>-</v>
      </c>
      <c r="AM17" s="182" t="str">
        <f>IF('A4-1管路(計画設定)'!$AB$8="","-",IF('A4-1管路(計画設定)'!$AB$8="○",A3管路!AM17,IF(A3管路!AM17="-","-",'A4-1管路(計画設定)'!$AB$8*A3管路!AM17)))</f>
        <v>-</v>
      </c>
      <c r="AN17" s="181" t="str">
        <f>IF('A4-1管路(計画設定)'!$AC$8="","-",IF('A4-1管路(計画設定)'!$AC$8="○",A3管路!AN17,IF(A3管路!AN17="-","-",'A4-1管路(計画設定)'!$AC$8*A3管路!AN17)))</f>
        <v>-</v>
      </c>
      <c r="AO17" s="183" t="str">
        <f t="shared" si="10"/>
        <v>-</v>
      </c>
      <c r="AP17" s="182" t="str">
        <f>IF('A4-1管路(計画設定)'!$AD$8="","-",IF('A4-1管路(計画設定)'!$AD$8="○",A3管路!AP17,IF(A3管路!AP17="-","-",'A4-1管路(計画設定)'!$AD$8*A3管路!AP17)))</f>
        <v>-</v>
      </c>
      <c r="AQ17" s="181" t="str">
        <f>IF('A4-1管路(計画設定)'!$AE$8="","-",IF('A4-1管路(計画設定)'!$AE$8="○",A3管路!AQ17,IF(A3管路!AQ17="-","-",'A4-1管路(計画設定)'!$AE$8*A3管路!AQ17)))</f>
        <v>-</v>
      </c>
      <c r="AR17" s="183" t="str">
        <f t="shared" si="11"/>
        <v>-</v>
      </c>
      <c r="AS17" s="182" t="str">
        <f>IF('A4-1管路(計画設定)'!$AF$8="","-",IF('A4-1管路(計画設定)'!$AF$8="○",A3管路!AS17,IF(A3管路!AS17="-","-",'A4-1管路(計画設定)'!$AF$8*A3管路!AS17)))</f>
        <v>-</v>
      </c>
      <c r="AT17" s="181" t="str">
        <f>IF('A4-1管路(計画設定)'!$AG$8="","-",IF('A4-1管路(計画設定)'!$AG$8="○",A3管路!AT17,IF(A3管路!AT17="-","-",'A4-1管路(計画設定)'!$AG$8*A3管路!AT17)))</f>
        <v>-</v>
      </c>
      <c r="AU17" s="183" t="str">
        <f t="shared" si="12"/>
        <v>-</v>
      </c>
      <c r="AV17" s="67" t="str">
        <f t="shared" si="13"/>
        <v>-</v>
      </c>
      <c r="AW17" s="157" t="str">
        <f>IF('A4-2管路(初期設定)'!AW17="","",'A4-2管路(初期設定)'!AW17)</f>
        <v>ダクタイル鋳鉄管(NS形継手等)</v>
      </c>
      <c r="AX17" s="158">
        <f>IF('A4-2管路(初期設定)'!AX17="","",'A4-2管路(初期設定)'!AX17)</f>
        <v>87</v>
      </c>
      <c r="AY17" s="45" t="str">
        <f t="shared" si="14"/>
        <v>-</v>
      </c>
      <c r="BB17" s="841">
        <f t="shared" si="15"/>
        <v>0</v>
      </c>
      <c r="BC17" s="853"/>
      <c r="BD17" s="831">
        <f t="shared" si="16"/>
        <v>0</v>
      </c>
      <c r="BE17" s="853"/>
      <c r="BF17" s="831">
        <f t="shared" si="17"/>
        <v>0</v>
      </c>
      <c r="BG17" s="853"/>
      <c r="BH17" s="831">
        <f t="shared" si="18"/>
        <v>0</v>
      </c>
      <c r="BI17" s="853"/>
      <c r="BJ17" s="831">
        <f t="shared" si="19"/>
        <v>0</v>
      </c>
      <c r="BK17" s="853"/>
      <c r="BL17" s="841">
        <f t="shared" si="20"/>
        <v>0</v>
      </c>
      <c r="BM17" s="853"/>
      <c r="BN17" s="831">
        <f t="shared" si="21"/>
        <v>0</v>
      </c>
      <c r="BO17" s="853"/>
      <c r="BP17" s="831">
        <f t="shared" si="22"/>
        <v>0</v>
      </c>
      <c r="BQ17" s="853"/>
      <c r="BR17" s="831">
        <f t="shared" si="23"/>
        <v>0</v>
      </c>
      <c r="BS17" s="853"/>
      <c r="BT17" s="831">
        <f t="shared" si="24"/>
        <v>0</v>
      </c>
      <c r="BU17" s="962"/>
      <c r="BV17" s="82"/>
      <c r="DI17" s="82"/>
    </row>
    <row r="18" spans="2:113" ht="13.5" customHeight="1">
      <c r="B18" s="1161"/>
      <c r="C18" s="1070"/>
      <c r="D18" s="1161"/>
      <c r="E18" s="1070"/>
      <c r="F18" s="541">
        <v>150</v>
      </c>
      <c r="G18" s="182" t="str">
        <f>IF('A4-1管路(計画設定)'!$F$8="","-",IF('A4-1管路(計画設定)'!$F$8="○",A3管路!G18,IF(A3管路!F18="-","-",'A4-1管路(計画設定)'!$F$8*A3管路!G18)))</f>
        <v>-</v>
      </c>
      <c r="H18" s="181" t="str">
        <f>IF('A4-1管路(計画設定)'!$G$8="","-",IF('A4-1管路(計画設定)'!$G$8="○",A3管路!H18,IF(A3管路!H18="-","-",'A4-1管路(計画設定)'!$G$8*A3管路!H18)))</f>
        <v>-</v>
      </c>
      <c r="I18" s="183" t="str">
        <f t="shared" si="0"/>
        <v>-</v>
      </c>
      <c r="J18" s="182" t="str">
        <f>IF('A4-1管路(計画設定)'!$H$8="","-",IF('A4-1管路(計画設定)'!$H$8="○",A3管路!J18,IF(A3管路!J18="-","-",'A4-1管路(計画設定)'!$H$8*A3管路!J18)))</f>
        <v>-</v>
      </c>
      <c r="K18" s="181" t="str">
        <f>IF('A4-1管路(計画設定)'!$I$8="","-",IF('A4-1管路(計画設定)'!$I$8="○",A3管路!K18,IF(A3管路!K18="-","-",'A4-1管路(計画設定)'!$I$8*A3管路!K18)))</f>
        <v>-</v>
      </c>
      <c r="L18" s="183" t="str">
        <f t="shared" si="1"/>
        <v>-</v>
      </c>
      <c r="M18" s="182" t="str">
        <f>IF('A4-1管路(計画設定)'!$J$8="","-",IF('A4-1管路(計画設定)'!$J$8="○",A3管路!M18,IF(A3管路!M18="-","-",'A4-1管路(計画設定)'!$J$8*A3管路!M18)))</f>
        <v>-</v>
      </c>
      <c r="N18" s="181" t="str">
        <f>IF('A4-1管路(計画設定)'!$K$8="","-",IF('A4-1管路(計画設定)'!$K$8="○",A3管路!N18,IF(A3管路!N18="-","-",'A4-1管路(計画設定)'!$K$8*A3管路!N18)))</f>
        <v>-</v>
      </c>
      <c r="O18" s="183" t="str">
        <f t="shared" si="2"/>
        <v>-</v>
      </c>
      <c r="P18" s="182" t="str">
        <f>IF('A4-1管路(計画設定)'!$L$8="","-",IF('A4-1管路(計画設定)'!$L$8="○",A3管路!P18,IF(A3管路!P18="-","-",'A4-1管路(計画設定)'!$L$8*A3管路!P18)))</f>
        <v>-</v>
      </c>
      <c r="Q18" s="181" t="str">
        <f>IF('A4-1管路(計画設定)'!$M$8="","-",IF('A4-1管路(計画設定)'!$M$8="○",A3管路!Q18,IF(A3管路!Q18="-","-",'A4-1管路(計画設定)'!$M$8*A3管路!Q18)))</f>
        <v>-</v>
      </c>
      <c r="R18" s="183" t="str">
        <f t="shared" si="3"/>
        <v>-</v>
      </c>
      <c r="S18" s="182" t="str">
        <f>IF('A4-1管路(計画設定)'!$N$8="","-",IF('A4-1管路(計画設定)'!$N$8="○",A3管路!S18,IF(A3管路!S18="-","-",'A4-1管路(計画設定)'!$N$8*A3管路!S18)))</f>
        <v>-</v>
      </c>
      <c r="T18" s="176" t="str">
        <f>IF('A4-1管路(計画設定)'!$O$8="","-",IF('A4-1管路(計画設定)'!$O$8="○",A3管路!T18,IF(A3管路!T18="-","-",'A4-1管路(計画設定)'!$O$8*A3管路!T18)))</f>
        <v>-</v>
      </c>
      <c r="U18" s="176" t="str">
        <f>IF('A4-1管路(計画設定)'!$P$8="","-",IF('A4-1管路(計画設定)'!$P$8="○",A3管路!U18,IF(A3管路!U18="-","-",'A4-1管路(計画設定)'!$P$8*A3管路!U18)))</f>
        <v>-</v>
      </c>
      <c r="V18" s="181" t="str">
        <f>IF('A4-1管路(計画設定)'!$Q$8="","-",IF('A4-1管路(計画設定)'!$Q$8="○",A3管路!V18,IF(A3管路!V18="-","-",'A4-1管路(計画設定)'!$Q$8*A3管路!V18)))</f>
        <v>-</v>
      </c>
      <c r="W18" s="183" t="str">
        <f t="shared" si="4"/>
        <v>-</v>
      </c>
      <c r="X18" s="182" t="str">
        <f>IF('A4-1管路(計画設定)'!$R$8="","-",IF('A4-1管路(計画設定)'!$R$8="○",A3管路!X18,IF(A3管路!X18="-","-",'A4-1管路(計画設定)'!$R$8*A3管路!X18)))</f>
        <v>-</v>
      </c>
      <c r="Y18" s="181">
        <f>IF('A4-1管路(計画設定)'!$S$8="","-",IF('A4-1管路(計画設定)'!$S$8="○",A3管路!Y18,IF(A3管路!Y18="-","-",'A4-1管路(計画設定)'!$S$8*A3管路!Y18)))</f>
        <v>119</v>
      </c>
      <c r="Z18" s="183">
        <f t="shared" si="5"/>
        <v>119</v>
      </c>
      <c r="AA18" s="182" t="str">
        <f>IF('A4-1管路(計画設定)'!$T$8="","-",IF('A4-1管路(計画設定)'!$T$8="○",A3管路!AA18,IF(A3管路!AA18="-","-",'A4-1管路(計画設定)'!$T$8*A3管路!AA18)))</f>
        <v>-</v>
      </c>
      <c r="AB18" s="181" t="str">
        <f>IF('A4-1管路(計画設定)'!$U$8="","-",IF('A4-1管路(計画設定)'!$U$8="○",A3管路!AB18,IF(A3管路!AB18="-","-",'A4-1管路(計画設定)'!$U$8*A3管路!AB18)))</f>
        <v>-</v>
      </c>
      <c r="AC18" s="183" t="str">
        <f t="shared" si="6"/>
        <v>-</v>
      </c>
      <c r="AD18" s="182" t="str">
        <f>IF('A4-1管路(計画設定)'!$V$8="","-",IF('A4-1管路(計画設定)'!$V$8="○",A3管路!AD18,IF(A3管路!AD18="-","-",'A4-1管路(計画設定)'!$V$8*A3管路!AD18)))</f>
        <v>-</v>
      </c>
      <c r="AE18" s="181" t="str">
        <f>IF('A4-1管路(計画設定)'!$W$8="","-",IF('A4-1管路(計画設定)'!$W$8="○",A3管路!AE18,IF(A3管路!AE18="-","-",'A4-1管路(計画設定)'!$W$8*A3管路!AE18)))</f>
        <v>-</v>
      </c>
      <c r="AF18" s="183" t="str">
        <f t="shared" si="7"/>
        <v>-</v>
      </c>
      <c r="AG18" s="182" t="str">
        <f>IF('A4-1管路(計画設定)'!$X$8="","-",IF('A4-1管路(計画設定)'!$X$8="○",A3管路!AG18,IF(A3管路!AZ18="-","-",'A4-1管路(計画設定)'!$X$8*A3管路!AG18)))</f>
        <v>-</v>
      </c>
      <c r="AH18" s="181" t="str">
        <f>IF('A4-1管路(計画設定)'!$Y$8="","-",IF('A4-1管路(計画設定)'!$Y$8="○",A3管路!AH18,IF(A3管路!AH18="-","-",'A4-1管路(計画設定)'!$Y$8*A3管路!AH18)))</f>
        <v>-</v>
      </c>
      <c r="AI18" s="183" t="str">
        <f t="shared" si="8"/>
        <v>-</v>
      </c>
      <c r="AJ18" s="182" t="str">
        <f>IF('A4-1管路(計画設定)'!$Z$8="","-",IF('A4-1管路(計画設定)'!$Z$8="○",A3管路!AJ18,IF(A3管路!AJ18="-","-",'A4-1管路(計画設定)'!$Z$8*A3管路!AJ18)))</f>
        <v>-</v>
      </c>
      <c r="AK18" s="181" t="str">
        <f>IF('A4-1管路(計画設定)'!$AA$8="","-",IF('A4-1管路(計画設定)'!$AA$8="○",A3管路!AK18,IF(A3管路!AK18="-","-",'A4-1管路(計画設定)'!$AA$8*A3管路!AK18)))</f>
        <v>-</v>
      </c>
      <c r="AL18" s="183" t="str">
        <f t="shared" si="9"/>
        <v>-</v>
      </c>
      <c r="AM18" s="182" t="str">
        <f>IF('A4-1管路(計画設定)'!$AB$8="","-",IF('A4-1管路(計画設定)'!$AB$8="○",A3管路!AM18,IF(A3管路!AM18="-","-",'A4-1管路(計画設定)'!$AB$8*A3管路!AM18)))</f>
        <v>-</v>
      </c>
      <c r="AN18" s="181" t="str">
        <f>IF('A4-1管路(計画設定)'!$AC$8="","-",IF('A4-1管路(計画設定)'!$AC$8="○",A3管路!AN18,IF(A3管路!AN18="-","-",'A4-1管路(計画設定)'!$AC$8*A3管路!AN18)))</f>
        <v>-</v>
      </c>
      <c r="AO18" s="183" t="str">
        <f t="shared" si="10"/>
        <v>-</v>
      </c>
      <c r="AP18" s="182" t="str">
        <f>IF('A4-1管路(計画設定)'!$AD$8="","-",IF('A4-1管路(計画設定)'!$AD$8="○",A3管路!AP18,IF(A3管路!AP18="-","-",'A4-1管路(計画設定)'!$AD$8*A3管路!AP18)))</f>
        <v>-</v>
      </c>
      <c r="AQ18" s="181">
        <f>IF('A4-1管路(計画設定)'!$AE$8="","-",IF('A4-1管路(計画設定)'!$AE$8="○",A3管路!AQ18,IF(A3管路!AQ18="-","-",'A4-1管路(計画設定)'!$AE$8*A3管路!AQ18)))</f>
        <v>34.1</v>
      </c>
      <c r="AR18" s="183">
        <f t="shared" si="11"/>
        <v>34.1</v>
      </c>
      <c r="AS18" s="182" t="str">
        <f>IF('A4-1管路(計画設定)'!$AF$8="","-",IF('A4-1管路(計画設定)'!$AF$8="○",A3管路!AS18,IF(A3管路!AS18="-","-",'A4-1管路(計画設定)'!$AF$8*A3管路!AS18)))</f>
        <v>-</v>
      </c>
      <c r="AT18" s="181" t="str">
        <f>IF('A4-1管路(計画設定)'!$AG$8="","-",IF('A4-1管路(計画設定)'!$AG$8="○",A3管路!AT18,IF(A3管路!AT18="-","-",'A4-1管路(計画設定)'!$AG$8*A3管路!AT18)))</f>
        <v>-</v>
      </c>
      <c r="AU18" s="183" t="str">
        <f t="shared" si="12"/>
        <v>-</v>
      </c>
      <c r="AV18" s="67">
        <f t="shared" si="13"/>
        <v>153.1</v>
      </c>
      <c r="AW18" s="157" t="str">
        <f>IF('A4-2管路(初期設定)'!AW18="","",'A4-2管路(初期設定)'!AW18)</f>
        <v>ダクタイル鋳鉄管(NS形継手等)</v>
      </c>
      <c r="AX18" s="158">
        <f>IF('A4-2管路(初期設定)'!AX18="","",'A4-2管路(初期設定)'!AX18)</f>
        <v>76</v>
      </c>
      <c r="AY18" s="45">
        <f t="shared" si="14"/>
        <v>11635.6</v>
      </c>
      <c r="BB18" s="841">
        <f t="shared" si="15"/>
        <v>0</v>
      </c>
      <c r="BC18" s="853"/>
      <c r="BD18" s="831">
        <f t="shared" si="16"/>
        <v>0</v>
      </c>
      <c r="BE18" s="853"/>
      <c r="BF18" s="831">
        <f t="shared" si="17"/>
        <v>119</v>
      </c>
      <c r="BG18" s="853"/>
      <c r="BH18" s="831">
        <f t="shared" si="18"/>
        <v>34.1</v>
      </c>
      <c r="BI18" s="853"/>
      <c r="BJ18" s="831">
        <f t="shared" si="19"/>
        <v>0</v>
      </c>
      <c r="BK18" s="853"/>
      <c r="BL18" s="841">
        <f t="shared" si="20"/>
        <v>0</v>
      </c>
      <c r="BM18" s="853"/>
      <c r="BN18" s="831">
        <f t="shared" si="21"/>
        <v>0</v>
      </c>
      <c r="BO18" s="853"/>
      <c r="BP18" s="831">
        <f t="shared" si="22"/>
        <v>9044</v>
      </c>
      <c r="BQ18" s="853"/>
      <c r="BR18" s="831">
        <f t="shared" si="23"/>
        <v>2591.6</v>
      </c>
      <c r="BS18" s="853"/>
      <c r="BT18" s="831">
        <f t="shared" si="24"/>
        <v>0</v>
      </c>
      <c r="BU18" s="962"/>
      <c r="BV18" s="82"/>
      <c r="DI18" s="82"/>
    </row>
    <row r="19" spans="2:113" ht="13.5" customHeight="1">
      <c r="B19" s="1161"/>
      <c r="C19" s="1070"/>
      <c r="D19" s="1161"/>
      <c r="E19" s="1070"/>
      <c r="F19" s="77">
        <v>100</v>
      </c>
      <c r="G19" s="182" t="str">
        <f>IF('A4-1管路(計画設定)'!$F$8="","-",IF('A4-1管路(計画設定)'!$F$8="○",A3管路!G19,IF(A3管路!F19="-","-",'A4-1管路(計画設定)'!$F$8*A3管路!G19)))</f>
        <v>-</v>
      </c>
      <c r="H19" s="181" t="str">
        <f>IF('A4-1管路(計画設定)'!$G$8="","-",IF('A4-1管路(計画設定)'!$G$8="○",A3管路!H19,IF(A3管路!H19="-","-",'A4-1管路(計画設定)'!$G$8*A3管路!H19)))</f>
        <v>-</v>
      </c>
      <c r="I19" s="183" t="str">
        <f t="shared" si="0"/>
        <v>-</v>
      </c>
      <c r="J19" s="182" t="str">
        <f>IF('A4-1管路(計画設定)'!$H$8="","-",IF('A4-1管路(計画設定)'!$H$8="○",A3管路!J19,IF(A3管路!J19="-","-",'A4-1管路(計画設定)'!$H$8*A3管路!J19)))</f>
        <v>-</v>
      </c>
      <c r="K19" s="181" t="str">
        <f>IF('A4-1管路(計画設定)'!$I$8="","-",IF('A4-1管路(計画設定)'!$I$8="○",A3管路!K19,IF(A3管路!K19="-","-",'A4-1管路(計画設定)'!$I$8*A3管路!K19)))</f>
        <v>-</v>
      </c>
      <c r="L19" s="183" t="str">
        <f t="shared" si="1"/>
        <v>-</v>
      </c>
      <c r="M19" s="182" t="str">
        <f>IF('A4-1管路(計画設定)'!$J$8="","-",IF('A4-1管路(計画設定)'!$J$8="○",A3管路!M19,IF(A3管路!M19="-","-",'A4-1管路(計画設定)'!$J$8*A3管路!M19)))</f>
        <v>-</v>
      </c>
      <c r="N19" s="181" t="str">
        <f>IF('A4-1管路(計画設定)'!$K$8="","-",IF('A4-1管路(計画設定)'!$K$8="○",A3管路!N19,IF(A3管路!N19="-","-",'A4-1管路(計画設定)'!$K$8*A3管路!N19)))</f>
        <v>-</v>
      </c>
      <c r="O19" s="183" t="str">
        <f t="shared" si="2"/>
        <v>-</v>
      </c>
      <c r="P19" s="182" t="str">
        <f>IF('A4-1管路(計画設定)'!$L$8="","-",IF('A4-1管路(計画設定)'!$L$8="○",A3管路!P19,IF(A3管路!P19="-","-",'A4-1管路(計画設定)'!$L$8*A3管路!P19)))</f>
        <v>-</v>
      </c>
      <c r="Q19" s="181" t="str">
        <f>IF('A4-1管路(計画設定)'!$M$8="","-",IF('A4-1管路(計画設定)'!$M$8="○",A3管路!Q19,IF(A3管路!Q19="-","-",'A4-1管路(計画設定)'!$M$8*A3管路!Q19)))</f>
        <v>-</v>
      </c>
      <c r="R19" s="183" t="str">
        <f t="shared" si="3"/>
        <v>-</v>
      </c>
      <c r="S19" s="182" t="str">
        <f>IF('A4-1管路(計画設定)'!$N$8="","-",IF('A4-1管路(計画設定)'!$N$8="○",A3管路!S19,IF(A3管路!S19="-","-",'A4-1管路(計画設定)'!$N$8*A3管路!S19)))</f>
        <v>-</v>
      </c>
      <c r="T19" s="176" t="str">
        <f>IF('A4-1管路(計画設定)'!$O$8="","-",IF('A4-1管路(計画設定)'!$O$8="○",A3管路!T19,IF(A3管路!T19="-","-",'A4-1管路(計画設定)'!$O$8*A3管路!T19)))</f>
        <v>-</v>
      </c>
      <c r="U19" s="176" t="str">
        <f>IF('A4-1管路(計画設定)'!$P$8="","-",IF('A4-1管路(計画設定)'!$P$8="○",A3管路!U19,IF(A3管路!U19="-","-",'A4-1管路(計画設定)'!$P$8*A3管路!U19)))</f>
        <v>-</v>
      </c>
      <c r="V19" s="181" t="str">
        <f>IF('A4-1管路(計画設定)'!$Q$8="","-",IF('A4-1管路(計画設定)'!$Q$8="○",A3管路!V19,IF(A3管路!V19="-","-",'A4-1管路(計画設定)'!$Q$8*A3管路!V19)))</f>
        <v>-</v>
      </c>
      <c r="W19" s="183" t="str">
        <f t="shared" si="4"/>
        <v>-</v>
      </c>
      <c r="X19" s="182" t="str">
        <f>IF('A4-1管路(計画設定)'!$R$8="","-",IF('A4-1管路(計画設定)'!$R$8="○",A3管路!X19,IF(A3管路!X19="-","-",'A4-1管路(計画設定)'!$R$8*A3管路!X19)))</f>
        <v>-</v>
      </c>
      <c r="Y19" s="181">
        <f>IF('A4-1管路(計画設定)'!$S$8="","-",IF('A4-1管路(計画設定)'!$S$8="○",A3管路!Y19,IF(A3管路!Y19="-","-",'A4-1管路(計画設定)'!$S$8*A3管路!Y19)))</f>
        <v>16</v>
      </c>
      <c r="Z19" s="183">
        <f t="shared" si="5"/>
        <v>16</v>
      </c>
      <c r="AA19" s="182" t="str">
        <f>IF('A4-1管路(計画設定)'!$T$8="","-",IF('A4-1管路(計画設定)'!$T$8="○",A3管路!AA19,IF(A3管路!AA19="-","-",'A4-1管路(計画設定)'!$T$8*A3管路!AA19)))</f>
        <v>-</v>
      </c>
      <c r="AB19" s="181" t="str">
        <f>IF('A4-1管路(計画設定)'!$U$8="","-",IF('A4-1管路(計画設定)'!$U$8="○",A3管路!AB19,IF(A3管路!AB19="-","-",'A4-1管路(計画設定)'!$U$8*A3管路!AB19)))</f>
        <v>-</v>
      </c>
      <c r="AC19" s="183" t="str">
        <f t="shared" si="6"/>
        <v>-</v>
      </c>
      <c r="AD19" s="182" t="str">
        <f>IF('A4-1管路(計画設定)'!$V$8="","-",IF('A4-1管路(計画設定)'!$V$8="○",A3管路!AD19,IF(A3管路!AD19="-","-",'A4-1管路(計画設定)'!$V$8*A3管路!AD19)))</f>
        <v>-</v>
      </c>
      <c r="AE19" s="181" t="str">
        <f>IF('A4-1管路(計画設定)'!$W$8="","-",IF('A4-1管路(計画設定)'!$W$8="○",A3管路!AE19,IF(A3管路!AE19="-","-",'A4-1管路(計画設定)'!$W$8*A3管路!AE19)))</f>
        <v>-</v>
      </c>
      <c r="AF19" s="183" t="str">
        <f t="shared" si="7"/>
        <v>-</v>
      </c>
      <c r="AG19" s="182" t="str">
        <f>IF('A4-1管路(計画設定)'!$X$8="","-",IF('A4-1管路(計画設定)'!$X$8="○",A3管路!AG19,IF(A3管路!AZ19="-","-",'A4-1管路(計画設定)'!$X$8*A3管路!AG19)))</f>
        <v>-</v>
      </c>
      <c r="AH19" s="181" t="str">
        <f>IF('A4-1管路(計画設定)'!$Y$8="","-",IF('A4-1管路(計画設定)'!$Y$8="○",A3管路!AH19,IF(A3管路!AH19="-","-",'A4-1管路(計画設定)'!$Y$8*A3管路!AH19)))</f>
        <v>-</v>
      </c>
      <c r="AI19" s="183" t="str">
        <f t="shared" si="8"/>
        <v>-</v>
      </c>
      <c r="AJ19" s="182" t="str">
        <f>IF('A4-1管路(計画設定)'!$Z$8="","-",IF('A4-1管路(計画設定)'!$Z$8="○",A3管路!AJ19,IF(A3管路!AJ19="-","-",'A4-1管路(計画設定)'!$Z$8*A3管路!AJ19)))</f>
        <v>-</v>
      </c>
      <c r="AK19" s="181" t="str">
        <f>IF('A4-1管路(計画設定)'!$AA$8="","-",IF('A4-1管路(計画設定)'!$AA$8="○",A3管路!AK19,IF(A3管路!AK19="-","-",'A4-1管路(計画設定)'!$AA$8*A3管路!AK19)))</f>
        <v>-</v>
      </c>
      <c r="AL19" s="183" t="str">
        <f t="shared" si="9"/>
        <v>-</v>
      </c>
      <c r="AM19" s="182" t="str">
        <f>IF('A4-1管路(計画設定)'!$AB$8="","-",IF('A4-1管路(計画設定)'!$AB$8="○",A3管路!AM19,IF(A3管路!AM19="-","-",'A4-1管路(計画設定)'!$AB$8*A3管路!AM19)))</f>
        <v>-</v>
      </c>
      <c r="AN19" s="181" t="str">
        <f>IF('A4-1管路(計画設定)'!$AC$8="","-",IF('A4-1管路(計画設定)'!$AC$8="○",A3管路!AN19,IF(A3管路!AN19="-","-",'A4-1管路(計画設定)'!$AC$8*A3管路!AN19)))</f>
        <v>-</v>
      </c>
      <c r="AO19" s="183" t="str">
        <f t="shared" si="10"/>
        <v>-</v>
      </c>
      <c r="AP19" s="182" t="str">
        <f>IF('A4-1管路(計画設定)'!$AD$8="","-",IF('A4-1管路(計画設定)'!$AD$8="○",A3管路!AP19,IF(A3管路!AP19="-","-",'A4-1管路(計画設定)'!$AD$8*A3管路!AP19)))</f>
        <v>-</v>
      </c>
      <c r="AQ19" s="181">
        <f>IF('A4-1管路(計画設定)'!$AE$8="","-",IF('A4-1管路(計画設定)'!$AE$8="○",A3管路!AQ19,IF(A3管路!AQ19="-","-",'A4-1管路(計画設定)'!$AE$8*A3管路!AQ19)))</f>
        <v>27.6</v>
      </c>
      <c r="AR19" s="183">
        <f t="shared" si="11"/>
        <v>27.6</v>
      </c>
      <c r="AS19" s="182" t="str">
        <f>IF('A4-1管路(計画設定)'!$AF$8="","-",IF('A4-1管路(計画設定)'!$AF$8="○",A3管路!AS19,IF(A3管路!AS19="-","-",'A4-1管路(計画設定)'!$AF$8*A3管路!AS19)))</f>
        <v>-</v>
      </c>
      <c r="AT19" s="181" t="str">
        <f>IF('A4-1管路(計画設定)'!$AG$8="","-",IF('A4-1管路(計画設定)'!$AG$8="○",A3管路!AT19,IF(A3管路!AT19="-","-",'A4-1管路(計画設定)'!$AG$8*A3管路!AT19)))</f>
        <v>-</v>
      </c>
      <c r="AU19" s="183" t="str">
        <f t="shared" si="12"/>
        <v>-</v>
      </c>
      <c r="AV19" s="67">
        <f t="shared" si="13"/>
        <v>43.6</v>
      </c>
      <c r="AW19" s="157" t="str">
        <f>IF('A4-2管路(初期設定)'!AW19="","",'A4-2管路(初期設定)'!AW19)</f>
        <v>ダクタイル鋳鉄管(NS形継手等)</v>
      </c>
      <c r="AX19" s="158">
        <f>IF('A4-2管路(初期設定)'!AX19="","",'A4-2管路(初期設定)'!AX19)</f>
        <v>67</v>
      </c>
      <c r="AY19" s="45">
        <f t="shared" si="14"/>
        <v>2921.2000000000003</v>
      </c>
      <c r="BB19" s="841">
        <f t="shared" si="15"/>
        <v>0</v>
      </c>
      <c r="BC19" s="853"/>
      <c r="BD19" s="831">
        <f t="shared" si="16"/>
        <v>0</v>
      </c>
      <c r="BE19" s="853"/>
      <c r="BF19" s="831">
        <f t="shared" si="17"/>
        <v>16</v>
      </c>
      <c r="BG19" s="853"/>
      <c r="BH19" s="831">
        <f t="shared" si="18"/>
        <v>27.6</v>
      </c>
      <c r="BI19" s="853"/>
      <c r="BJ19" s="831">
        <f t="shared" si="19"/>
        <v>0</v>
      </c>
      <c r="BK19" s="853"/>
      <c r="BL19" s="841">
        <f t="shared" si="20"/>
        <v>0</v>
      </c>
      <c r="BM19" s="853"/>
      <c r="BN19" s="831">
        <f t="shared" si="21"/>
        <v>0</v>
      </c>
      <c r="BO19" s="853"/>
      <c r="BP19" s="831">
        <f t="shared" si="22"/>
        <v>1072</v>
      </c>
      <c r="BQ19" s="853"/>
      <c r="BR19" s="831">
        <f t="shared" si="23"/>
        <v>1849.2</v>
      </c>
      <c r="BS19" s="853"/>
      <c r="BT19" s="831">
        <f t="shared" si="24"/>
        <v>0</v>
      </c>
      <c r="BU19" s="962"/>
      <c r="BV19" s="82"/>
      <c r="DI19" s="82"/>
    </row>
    <row r="20" spans="2:113" ht="13.5" customHeight="1">
      <c r="B20" s="1161"/>
      <c r="C20" s="1070"/>
      <c r="D20" s="1161"/>
      <c r="E20" s="1070"/>
      <c r="F20" s="538" t="s">
        <v>70</v>
      </c>
      <c r="G20" s="182" t="str">
        <f>IF('A4-1管路(計画設定)'!$F$8="","-",IF('A4-1管路(計画設定)'!$F$8="○",A3管路!G20,IF(A3管路!F20="-","-",'A4-1管路(計画設定)'!$F$8*A3管路!G20)))</f>
        <v>-</v>
      </c>
      <c r="H20" s="181" t="str">
        <f>IF('A4-1管路(計画設定)'!$G$8="","-",IF('A4-1管路(計画設定)'!$G$8="○",A3管路!H20,IF(A3管路!H20="-","-",'A4-1管路(計画設定)'!$G$8*A3管路!H20)))</f>
        <v>-</v>
      </c>
      <c r="I20" s="183" t="str">
        <f t="shared" si="0"/>
        <v>-</v>
      </c>
      <c r="J20" s="182" t="str">
        <f>IF('A4-1管路(計画設定)'!$H$8="","-",IF('A4-1管路(計画設定)'!$H$8="○",A3管路!J20,IF(A3管路!J20="-","-",'A4-1管路(計画設定)'!$H$8*A3管路!J20)))</f>
        <v>-</v>
      </c>
      <c r="K20" s="181" t="str">
        <f>IF('A4-1管路(計画設定)'!$I$8="","-",IF('A4-1管路(計画設定)'!$I$8="○",A3管路!K20,IF(A3管路!K20="-","-",'A4-1管路(計画設定)'!$I$8*A3管路!K20)))</f>
        <v>-</v>
      </c>
      <c r="L20" s="183" t="str">
        <f t="shared" si="1"/>
        <v>-</v>
      </c>
      <c r="M20" s="182" t="str">
        <f>IF('A4-1管路(計画設定)'!$J$8="","-",IF('A4-1管路(計画設定)'!$J$8="○",A3管路!M20,IF(A3管路!M20="-","-",'A4-1管路(計画設定)'!$J$8*A3管路!M20)))</f>
        <v>-</v>
      </c>
      <c r="N20" s="181" t="str">
        <f>IF('A4-1管路(計画設定)'!$K$8="","-",IF('A4-1管路(計画設定)'!$K$8="○",A3管路!N20,IF(A3管路!N20="-","-",'A4-1管路(計画設定)'!$K$8*A3管路!N20)))</f>
        <v>-</v>
      </c>
      <c r="O20" s="183" t="str">
        <f t="shared" si="2"/>
        <v>-</v>
      </c>
      <c r="P20" s="182" t="str">
        <f>IF('A4-1管路(計画設定)'!$L$8="","-",IF('A4-1管路(計画設定)'!$L$8="○",A3管路!P20,IF(A3管路!P20="-","-",'A4-1管路(計画設定)'!$L$8*A3管路!P20)))</f>
        <v>-</v>
      </c>
      <c r="Q20" s="181" t="str">
        <f>IF('A4-1管路(計画設定)'!$M$8="","-",IF('A4-1管路(計画設定)'!$M$8="○",A3管路!Q20,IF(A3管路!Q20="-","-",'A4-1管路(計画設定)'!$M$8*A3管路!Q20)))</f>
        <v>-</v>
      </c>
      <c r="R20" s="183" t="str">
        <f t="shared" si="3"/>
        <v>-</v>
      </c>
      <c r="S20" s="182" t="str">
        <f>IF('A4-1管路(計画設定)'!$N$8="","-",IF('A4-1管路(計画設定)'!$N$8="○",A3管路!S20,IF(A3管路!S20="-","-",'A4-1管路(計画設定)'!$N$8*A3管路!S20)))</f>
        <v>-</v>
      </c>
      <c r="T20" s="176" t="str">
        <f>IF('A4-1管路(計画設定)'!$O$8="","-",IF('A4-1管路(計画設定)'!$O$8="○",A3管路!T20,IF(A3管路!T20="-","-",'A4-1管路(計画設定)'!$O$8*A3管路!T20)))</f>
        <v>-</v>
      </c>
      <c r="U20" s="176" t="str">
        <f>IF('A4-1管路(計画設定)'!$P$8="","-",IF('A4-1管路(計画設定)'!$P$8="○",A3管路!U20,IF(A3管路!U20="-","-",'A4-1管路(計画設定)'!$P$8*A3管路!U20)))</f>
        <v>-</v>
      </c>
      <c r="V20" s="181" t="str">
        <f>IF('A4-1管路(計画設定)'!$Q$8="","-",IF('A4-1管路(計画設定)'!$Q$8="○",A3管路!V20,IF(A3管路!V20="-","-",'A4-1管路(計画設定)'!$Q$8*A3管路!V20)))</f>
        <v>-</v>
      </c>
      <c r="W20" s="183" t="str">
        <f t="shared" si="4"/>
        <v>-</v>
      </c>
      <c r="X20" s="182" t="str">
        <f>IF('A4-1管路(計画設定)'!$R$8="","-",IF('A4-1管路(計画設定)'!$R$8="○",A3管路!X20,IF(A3管路!X20="-","-",'A4-1管路(計画設定)'!$R$8*A3管路!X20)))</f>
        <v>-</v>
      </c>
      <c r="Y20" s="181" t="str">
        <f>IF('A4-1管路(計画設定)'!$S$8="","-",IF('A4-1管路(計画設定)'!$S$8="○",A3管路!Y20,IF(A3管路!Y20="-","-",'A4-1管路(計画設定)'!$S$8*A3管路!Y20)))</f>
        <v>-</v>
      </c>
      <c r="Z20" s="183" t="str">
        <f t="shared" si="5"/>
        <v>-</v>
      </c>
      <c r="AA20" s="182" t="str">
        <f>IF('A4-1管路(計画設定)'!$T$8="","-",IF('A4-1管路(計画設定)'!$T$8="○",A3管路!AA20,IF(A3管路!AA20="-","-",'A4-1管路(計画設定)'!$T$8*A3管路!AA20)))</f>
        <v>-</v>
      </c>
      <c r="AB20" s="181" t="str">
        <f>IF('A4-1管路(計画設定)'!$U$8="","-",IF('A4-1管路(計画設定)'!$U$8="○",A3管路!AB20,IF(A3管路!AB20="-","-",'A4-1管路(計画設定)'!$U$8*A3管路!AB20)))</f>
        <v>-</v>
      </c>
      <c r="AC20" s="183" t="str">
        <f t="shared" si="6"/>
        <v>-</v>
      </c>
      <c r="AD20" s="182" t="str">
        <f>IF('A4-1管路(計画設定)'!$V$8="","-",IF('A4-1管路(計画設定)'!$V$8="○",A3管路!AD20,IF(A3管路!AD20="-","-",'A4-1管路(計画設定)'!$V$8*A3管路!AD20)))</f>
        <v>-</v>
      </c>
      <c r="AE20" s="181" t="str">
        <f>IF('A4-1管路(計画設定)'!$W$8="","-",IF('A4-1管路(計画設定)'!$W$8="○",A3管路!AE20,IF(A3管路!AE20="-","-",'A4-1管路(計画設定)'!$W$8*A3管路!AE20)))</f>
        <v>-</v>
      </c>
      <c r="AF20" s="183" t="str">
        <f t="shared" si="7"/>
        <v>-</v>
      </c>
      <c r="AG20" s="182" t="str">
        <f>IF('A4-1管路(計画設定)'!$X$8="","-",IF('A4-1管路(計画設定)'!$X$8="○",A3管路!AG20,IF(A3管路!AZ20="-","-",'A4-1管路(計画設定)'!$X$8*A3管路!AG20)))</f>
        <v>-</v>
      </c>
      <c r="AH20" s="181" t="str">
        <f>IF('A4-1管路(計画設定)'!$Y$8="","-",IF('A4-1管路(計画設定)'!$Y$8="○",A3管路!AH20,IF(A3管路!AH20="-","-",'A4-1管路(計画設定)'!$Y$8*A3管路!AH20)))</f>
        <v>-</v>
      </c>
      <c r="AI20" s="183" t="str">
        <f t="shared" si="8"/>
        <v>-</v>
      </c>
      <c r="AJ20" s="182" t="str">
        <f>IF('A4-1管路(計画設定)'!$Z$8="","-",IF('A4-1管路(計画設定)'!$Z$8="○",A3管路!AJ20,IF(A3管路!AJ20="-","-",'A4-1管路(計画設定)'!$Z$8*A3管路!AJ20)))</f>
        <v>-</v>
      </c>
      <c r="AK20" s="181" t="str">
        <f>IF('A4-1管路(計画設定)'!$AA$8="","-",IF('A4-1管路(計画設定)'!$AA$8="○",A3管路!AK20,IF(A3管路!AK20="-","-",'A4-1管路(計画設定)'!$AA$8*A3管路!AK20)))</f>
        <v>-</v>
      </c>
      <c r="AL20" s="183" t="str">
        <f t="shared" si="9"/>
        <v>-</v>
      </c>
      <c r="AM20" s="182" t="str">
        <f>IF('A4-1管路(計画設定)'!$AB$8="","-",IF('A4-1管路(計画設定)'!$AB$8="○",A3管路!AM20,IF(A3管路!AM20="-","-",'A4-1管路(計画設定)'!$AB$8*A3管路!AM20)))</f>
        <v>-</v>
      </c>
      <c r="AN20" s="181" t="str">
        <f>IF('A4-1管路(計画設定)'!$AC$8="","-",IF('A4-1管路(計画設定)'!$AC$8="○",A3管路!AN20,IF(A3管路!AN20="-","-",'A4-1管路(計画設定)'!$AC$8*A3管路!AN20)))</f>
        <v>-</v>
      </c>
      <c r="AO20" s="183" t="str">
        <f t="shared" si="10"/>
        <v>-</v>
      </c>
      <c r="AP20" s="182" t="str">
        <f>IF('A4-1管路(計画設定)'!$AD$8="","-",IF('A4-1管路(計画設定)'!$AD$8="○",A3管路!AP20,IF(A3管路!AP20="-","-",'A4-1管路(計画設定)'!$AD$8*A3管路!AP20)))</f>
        <v>-</v>
      </c>
      <c r="AQ20" s="181" t="str">
        <f>IF('A4-1管路(計画設定)'!$AE$8="","-",IF('A4-1管路(計画設定)'!$AE$8="○",A3管路!AQ20,IF(A3管路!AQ20="-","-",'A4-1管路(計画設定)'!$AE$8*A3管路!AQ20)))</f>
        <v>-</v>
      </c>
      <c r="AR20" s="183" t="str">
        <f t="shared" si="11"/>
        <v>-</v>
      </c>
      <c r="AS20" s="182" t="str">
        <f>IF('A4-1管路(計画設定)'!$AF$8="","-",IF('A4-1管路(計画設定)'!$AF$8="○",A3管路!AS20,IF(A3管路!AS20="-","-",'A4-1管路(計画設定)'!$AF$8*A3管路!AS20)))</f>
        <v>-</v>
      </c>
      <c r="AT20" s="181" t="str">
        <f>IF('A4-1管路(計画設定)'!$AG$8="","-",IF('A4-1管路(計画設定)'!$AG$8="○",A3管路!AT20,IF(A3管路!AT20="-","-",'A4-1管路(計画設定)'!$AG$8*A3管路!AT20)))</f>
        <v>-</v>
      </c>
      <c r="AU20" s="183" t="str">
        <f t="shared" si="12"/>
        <v>-</v>
      </c>
      <c r="AV20" s="67" t="str">
        <f t="shared" si="13"/>
        <v>-</v>
      </c>
      <c r="AW20" s="157" t="str">
        <f>IF('A4-2管路(初期設定)'!AW20="","",'A4-2管路(初期設定)'!AW20)</f>
        <v>配水用ポリエチレン管(融着継手)</v>
      </c>
      <c r="AX20" s="158">
        <f>IF('A4-2管路(初期設定)'!AX20="","",'A4-2管路(初期設定)'!AX20)</f>
        <v>42</v>
      </c>
      <c r="AY20" s="45" t="str">
        <f t="shared" si="14"/>
        <v>-</v>
      </c>
      <c r="BB20" s="841">
        <f t="shared" si="15"/>
        <v>0</v>
      </c>
      <c r="BC20" s="853"/>
      <c r="BD20" s="831">
        <f t="shared" si="16"/>
        <v>0</v>
      </c>
      <c r="BE20" s="853"/>
      <c r="BF20" s="831">
        <f t="shared" si="17"/>
        <v>0</v>
      </c>
      <c r="BG20" s="853"/>
      <c r="BH20" s="831">
        <f t="shared" si="18"/>
        <v>0</v>
      </c>
      <c r="BI20" s="853"/>
      <c r="BJ20" s="831">
        <f t="shared" si="19"/>
        <v>0</v>
      </c>
      <c r="BK20" s="853"/>
      <c r="BL20" s="841">
        <f t="shared" si="20"/>
        <v>0</v>
      </c>
      <c r="BM20" s="853"/>
      <c r="BN20" s="831">
        <f t="shared" si="21"/>
        <v>0</v>
      </c>
      <c r="BO20" s="853"/>
      <c r="BP20" s="831">
        <f t="shared" si="22"/>
        <v>0</v>
      </c>
      <c r="BQ20" s="853"/>
      <c r="BR20" s="831">
        <f t="shared" si="23"/>
        <v>0</v>
      </c>
      <c r="BS20" s="853"/>
      <c r="BT20" s="831">
        <f t="shared" si="24"/>
        <v>0</v>
      </c>
      <c r="BU20" s="962"/>
      <c r="BV20" s="82"/>
      <c r="DI20" s="82"/>
    </row>
    <row r="21" spans="2:113" ht="13.5" customHeight="1">
      <c r="B21" s="1161"/>
      <c r="C21" s="1070"/>
      <c r="D21" s="1161"/>
      <c r="E21" s="1071"/>
      <c r="F21" s="567" t="s">
        <v>49</v>
      </c>
      <c r="G21" s="186" t="str">
        <f t="shared" ref="G21:AV21" si="25">IF(SUM(G10:G20)=0,"-",SUM(G10:G20))</f>
        <v>-</v>
      </c>
      <c r="H21" s="184" t="str">
        <f t="shared" si="25"/>
        <v>-</v>
      </c>
      <c r="I21" s="185" t="str">
        <f t="shared" si="25"/>
        <v>-</v>
      </c>
      <c r="J21" s="186" t="str">
        <f t="shared" si="25"/>
        <v>-</v>
      </c>
      <c r="K21" s="184" t="str">
        <f t="shared" si="25"/>
        <v>-</v>
      </c>
      <c r="L21" s="185" t="str">
        <f t="shared" si="25"/>
        <v>-</v>
      </c>
      <c r="M21" s="186" t="str">
        <f t="shared" si="25"/>
        <v>-</v>
      </c>
      <c r="N21" s="184" t="str">
        <f t="shared" si="25"/>
        <v>-</v>
      </c>
      <c r="O21" s="185" t="str">
        <f t="shared" si="25"/>
        <v>-</v>
      </c>
      <c r="P21" s="186" t="str">
        <f t="shared" si="25"/>
        <v>-</v>
      </c>
      <c r="Q21" s="184" t="str">
        <f t="shared" si="25"/>
        <v>-</v>
      </c>
      <c r="R21" s="185" t="str">
        <f t="shared" si="25"/>
        <v>-</v>
      </c>
      <c r="S21" s="186" t="str">
        <f t="shared" si="25"/>
        <v>-</v>
      </c>
      <c r="T21" s="180" t="str">
        <f t="shared" si="25"/>
        <v>-</v>
      </c>
      <c r="U21" s="180" t="str">
        <f t="shared" si="25"/>
        <v>-</v>
      </c>
      <c r="V21" s="184">
        <f t="shared" si="25"/>
        <v>6</v>
      </c>
      <c r="W21" s="185">
        <f t="shared" si="25"/>
        <v>6</v>
      </c>
      <c r="X21" s="186" t="str">
        <f t="shared" si="25"/>
        <v>-</v>
      </c>
      <c r="Y21" s="184">
        <f t="shared" si="25"/>
        <v>138</v>
      </c>
      <c r="Z21" s="185">
        <f t="shared" si="25"/>
        <v>138</v>
      </c>
      <c r="AA21" s="186" t="str">
        <f t="shared" si="25"/>
        <v>-</v>
      </c>
      <c r="AB21" s="184" t="str">
        <f t="shared" si="25"/>
        <v>-</v>
      </c>
      <c r="AC21" s="185" t="str">
        <f t="shared" si="25"/>
        <v>-</v>
      </c>
      <c r="AD21" s="186" t="str">
        <f t="shared" si="25"/>
        <v>-</v>
      </c>
      <c r="AE21" s="184" t="str">
        <f t="shared" si="25"/>
        <v>-</v>
      </c>
      <c r="AF21" s="185" t="str">
        <f t="shared" si="25"/>
        <v>-</v>
      </c>
      <c r="AG21" s="186" t="str">
        <f t="shared" si="25"/>
        <v>-</v>
      </c>
      <c r="AH21" s="184" t="str">
        <f t="shared" si="25"/>
        <v>-</v>
      </c>
      <c r="AI21" s="185" t="str">
        <f t="shared" si="25"/>
        <v>-</v>
      </c>
      <c r="AJ21" s="186" t="str">
        <f t="shared" si="25"/>
        <v>-</v>
      </c>
      <c r="AK21" s="184" t="str">
        <f t="shared" si="25"/>
        <v>-</v>
      </c>
      <c r="AL21" s="185" t="str">
        <f t="shared" si="25"/>
        <v>-</v>
      </c>
      <c r="AM21" s="186" t="str">
        <f t="shared" si="25"/>
        <v>-</v>
      </c>
      <c r="AN21" s="184" t="str">
        <f t="shared" si="25"/>
        <v>-</v>
      </c>
      <c r="AO21" s="185" t="str">
        <f t="shared" si="25"/>
        <v>-</v>
      </c>
      <c r="AP21" s="186" t="str">
        <f t="shared" si="25"/>
        <v>-</v>
      </c>
      <c r="AQ21" s="184">
        <f t="shared" si="25"/>
        <v>84.6</v>
      </c>
      <c r="AR21" s="185">
        <f t="shared" si="25"/>
        <v>84.6</v>
      </c>
      <c r="AS21" s="186" t="str">
        <f t="shared" si="25"/>
        <v>-</v>
      </c>
      <c r="AT21" s="184" t="str">
        <f t="shared" si="25"/>
        <v>-</v>
      </c>
      <c r="AU21" s="185" t="str">
        <f t="shared" si="25"/>
        <v>-</v>
      </c>
      <c r="AV21" s="68">
        <f t="shared" si="25"/>
        <v>228.6</v>
      </c>
      <c r="AW21" s="86" t="str">
        <f>IF('A4-2管路(初期設定)'!AW21="","",'A4-2管路(初期設定)'!AW21)</f>
        <v/>
      </c>
      <c r="AX21" s="51" t="str">
        <f>IF('A4-2管路(初期設定)'!AX21="","",'A4-2管路(初期設定)'!AX21)</f>
        <v>-</v>
      </c>
      <c r="AY21" s="51">
        <f>IF(SUM(AY10:AY20)=0,"-",SUM(AY10:AY20))</f>
        <v>20198.900000000001</v>
      </c>
      <c r="BB21" s="951" t="str">
        <f>IF(SUM(BB10:BC20)=0,"-",SUM(BB10:BC20))</f>
        <v>-</v>
      </c>
      <c r="BC21" s="836"/>
      <c r="BD21" s="837" t="str">
        <f>IF(SUM(BD10:BE20)=0,"-",SUM(BD10:BE20))</f>
        <v>-</v>
      </c>
      <c r="BE21" s="836"/>
      <c r="BF21" s="837">
        <f>IF(SUM(BF10:BG20)=0,"-",SUM(BF10:BG20))</f>
        <v>144</v>
      </c>
      <c r="BG21" s="836"/>
      <c r="BH21" s="837">
        <f>IF(SUM(BH10:BI20)=0,"-",SUM(BH10:BI20))</f>
        <v>84.6</v>
      </c>
      <c r="BI21" s="836"/>
      <c r="BJ21" s="837" t="str">
        <f>IF(SUM(BJ10:BK20)=0,"-",SUM(BJ10:BK20))</f>
        <v>-</v>
      </c>
      <c r="BK21" s="836"/>
      <c r="BL21" s="951" t="str">
        <f>IF(SUM(BL10:BM20)=0,"-",SUM(BL10:BM20))</f>
        <v>-</v>
      </c>
      <c r="BM21" s="836"/>
      <c r="BN21" s="837" t="str">
        <f>IF(SUM(BN10:BO20)=0,"-",SUM(BN10:BO20))</f>
        <v>-</v>
      </c>
      <c r="BO21" s="836"/>
      <c r="BP21" s="837">
        <f>IF(SUM(BP10:BQ20)=0,"-",SUM(BP10:BQ20))</f>
        <v>11430</v>
      </c>
      <c r="BQ21" s="836"/>
      <c r="BR21" s="837">
        <f>IF(SUM(BR10:BS20)=0,"-",SUM(BR10:BS20))</f>
        <v>8768.9</v>
      </c>
      <c r="BS21" s="836"/>
      <c r="BT21" s="837" t="str">
        <f>IF(SUM(BT10:BU20)=0,"-",SUM(BT10:BU20))</f>
        <v>-</v>
      </c>
      <c r="BU21" s="1011"/>
      <c r="BV21" s="82"/>
      <c r="DI21" s="82"/>
    </row>
    <row r="22" spans="2:113" ht="13.5" customHeight="1">
      <c r="B22" s="1161"/>
      <c r="C22" s="1070"/>
      <c r="D22" s="1161"/>
      <c r="E22" s="875" t="s">
        <v>43</v>
      </c>
      <c r="F22" s="78">
        <v>600</v>
      </c>
      <c r="G22" s="188" t="str">
        <f>IF('A4-1管路(計画設定)'!$F$9="","-",IF('A4-1管路(計画設定)'!$F$9="○",A3管路!G22,IF(A3管路!F22="-","-",'A4-1管路(計画設定)'!$F$9*A3管路!G22)))</f>
        <v>-</v>
      </c>
      <c r="H22" s="178" t="str">
        <f>IF('A4-1管路(計画設定)'!$G$9="","-",IF('A4-1管路(計画設定)'!$G$9="○",A3管路!H22,IF(A3管路!H22="-","-",'A4-1管路(計画設定)'!$G$9*A3管路!H22)))</f>
        <v>-</v>
      </c>
      <c r="I22" s="179" t="str">
        <f t="shared" ref="I22:I32" si="26">IF(SUM(G22:H22)=0,"-",SUM(G22:H22))</f>
        <v>-</v>
      </c>
      <c r="J22" s="188" t="str">
        <f>IF('A4-1管路(計画設定)'!$H$9="","-",IF('A4-1管路(計画設定)'!$H$9="○",A3管路!J22,IF(A3管路!J22="-","-",'A4-1管路(計画設定)'!$H$9*A3管路!J22)))</f>
        <v>-</v>
      </c>
      <c r="K22" s="178" t="str">
        <f>IF('A4-1管路(計画設定)'!$I$9="","-",IF('A4-1管路(計画設定)'!$I$9="○",A3管路!K22,IF(A3管路!K22="-","-",'A4-1管路(計画設定)'!$I$9*A3管路!K22)))</f>
        <v>-</v>
      </c>
      <c r="L22" s="179" t="str">
        <f t="shared" ref="L22:L32" si="27">IF(SUM(J22:K22)=0,"-",SUM(J22:K22))</f>
        <v>-</v>
      </c>
      <c r="M22" s="188" t="str">
        <f>IF('A4-1管路(計画設定)'!$J$9="","-",IF('A4-1管路(計画設定)'!$J$9="○",A3管路!M22,IF(A3管路!M22="-","-",'A4-1管路(計画設定)'!$J$9*A3管路!M22)))</f>
        <v>-</v>
      </c>
      <c r="N22" s="178" t="str">
        <f>IF('A4-1管路(計画設定)'!$K$9="","-",IF('A4-1管路(計画設定)'!$K$9="○",A3管路!N22,IF(A3管路!N22="-","-",'A4-1管路(計画設定)'!$K$9*A3管路!N22)))</f>
        <v>-</v>
      </c>
      <c r="O22" s="179" t="str">
        <f t="shared" ref="O22:O32" si="28">IF(SUM(M22:N22)=0,"-",SUM(M22:N22))</f>
        <v>-</v>
      </c>
      <c r="P22" s="188" t="str">
        <f>IF('A4-1管路(計画設定)'!$L$9="","-",IF('A4-1管路(計画設定)'!$L$9="○",A3管路!P22,IF(A3管路!P22="-","-",'A4-1管路(計画設定)'!$L$9*A3管路!P22)))</f>
        <v>-</v>
      </c>
      <c r="Q22" s="178" t="str">
        <f>IF('A4-1管路(計画設定)'!$M$9="","-",IF('A4-1管路(計画設定)'!$M$9="○",A3管路!Q22,IF(A3管路!Q22="-","-",'A4-1管路(計画設定)'!$M$9*A3管路!Q22)))</f>
        <v>-</v>
      </c>
      <c r="R22" s="179" t="str">
        <f t="shared" ref="R22:R32" si="29">IF(SUM(P22:Q22)=0,"-",SUM(P22:Q22))</f>
        <v>-</v>
      </c>
      <c r="S22" s="188" t="str">
        <f>IF('A4-1管路(計画設定)'!$N$9="","-",IF('A4-1管路(計画設定)'!$N$9="○",A3管路!S22,IF(A3管路!S22="-","-",'A4-1管路(計画設定)'!$N$9*A3管路!S22)))</f>
        <v>-</v>
      </c>
      <c r="T22" s="177" t="str">
        <f>IF('A4-1管路(計画設定)'!$O$9="","-",IF('A4-1管路(計画設定)'!$O$9="○",A3管路!T22,IF(A3管路!T22="-","-",'A4-1管路(計画設定)'!$O$9*A3管路!T22)))</f>
        <v>-</v>
      </c>
      <c r="U22" s="177" t="str">
        <f>IF('A4-1管路(計画設定)'!$P$9="","-",IF('A4-1管路(計画設定)'!$P$9="○",A3管路!U22,IF(A3管路!U22="-","-",'A4-1管路(計画設定)'!$P$9*A3管路!U22)))</f>
        <v>-</v>
      </c>
      <c r="V22" s="178" t="str">
        <f>IF('A4-1管路(計画設定)'!$Q$9="","-",IF('A4-1管路(計画設定)'!$Q$9="○",A3管路!V22,IF(A3管路!V22="-","-",'A4-1管路(計画設定)'!$Q$9*A3管路!V22)))</f>
        <v>-</v>
      </c>
      <c r="W22" s="179" t="str">
        <f t="shared" ref="W22:W32" si="30">IF(SUM(S22:V22)=0,"-",SUM(S22:V22))</f>
        <v>-</v>
      </c>
      <c r="X22" s="188" t="str">
        <f>IF('A4-1管路(計画設定)'!$R$9="","-",IF('A4-1管路(計画設定)'!$R$9="○",A3管路!X22,IF(A3管路!X22="-","-",'A4-1管路(計画設定)'!$R$9*A3管路!X22)))</f>
        <v>-</v>
      </c>
      <c r="Y22" s="178" t="str">
        <f>IF('A4-1管路(計画設定)'!$S$9="","-",IF('A4-1管路(計画設定)'!$S$9="○",A3管路!Y22,IF(A3管路!Y22="-","-",'A4-1管路(計画設定)'!$S$9*A3管路!Y22)))</f>
        <v>-</v>
      </c>
      <c r="Z22" s="179" t="str">
        <f t="shared" ref="Z22:Z32" si="31">IF(SUM(X22:Y22)=0,"-",SUM(X22:Y22))</f>
        <v>-</v>
      </c>
      <c r="AA22" s="188" t="str">
        <f>IF('A4-1管路(計画設定)'!$T$9="","-",IF('A4-1管路(計画設定)'!$T$9="○",A3管路!AA22,IF(A3管路!AA22="-","-",'A4-1管路(計画設定)'!$T$9*A3管路!AA22)))</f>
        <v>-</v>
      </c>
      <c r="AB22" s="178" t="str">
        <f>IF('A4-1管路(計画設定)'!$U$9="","-",IF('A4-1管路(計画設定)'!$U$9="○",A3管路!AB22,IF(A3管路!AB22="-","-",'A4-1管路(計画設定)'!$U$9*A3管路!AB22)))</f>
        <v>-</v>
      </c>
      <c r="AC22" s="179" t="str">
        <f t="shared" ref="AC22:AC32" si="32">IF(SUM(AA22:AB22)=0,"-",SUM(AA22:AB22))</f>
        <v>-</v>
      </c>
      <c r="AD22" s="188" t="str">
        <f>IF('A4-1管路(計画設定)'!$V$9="","-",IF('A4-1管路(計画設定)'!$V$9="○",A3管路!AD22,IF(A3管路!AD22="-","-",'A4-1管路(計画設定)'!$V$9*A3管路!AD22)))</f>
        <v>-</v>
      </c>
      <c r="AE22" s="178" t="str">
        <f>IF('A4-1管路(計画設定)'!$W$9="","-",IF('A4-1管路(計画設定)'!$W$9="○",A3管路!AE22,IF(A3管路!AE22="-","-",'A4-1管路(計画設定)'!$W$9*A3管路!AE22)))</f>
        <v>-</v>
      </c>
      <c r="AF22" s="179" t="str">
        <f t="shared" ref="AF22:AF32" si="33">IF(SUM(AD22:AE22)=0,"-",SUM(AD22:AE22))</f>
        <v>-</v>
      </c>
      <c r="AG22" s="188" t="str">
        <f>IF('A4-1管路(計画設定)'!$X$9="","-",IF('A4-1管路(計画設定)'!$X$9="○",A3管路!AG22,IF(A3管路!AZ22="-","-",'A4-1管路(計画設定)'!$X$9*A3管路!AG22)))</f>
        <v>-</v>
      </c>
      <c r="AH22" s="178" t="str">
        <f>IF('A4-1管路(計画設定)'!$Y$9="","-",IF('A4-1管路(計画設定)'!$Y$9="○",A3管路!AH22,IF(A3管路!AH22="-","-",'A4-1管路(計画設定)'!$Y$9*A3管路!AH22)))</f>
        <v>-</v>
      </c>
      <c r="AI22" s="179" t="str">
        <f t="shared" ref="AI22:AI32" si="34">IF(SUM(AG22:AH22)=0,"-",SUM(AG22:AH22))</f>
        <v>-</v>
      </c>
      <c r="AJ22" s="188" t="str">
        <f>IF('A4-1管路(計画設定)'!$Z$9="","-",IF('A4-1管路(計画設定)'!$Z$9="○",A3管路!AJ22,IF(A3管路!AJ22="-","-",'A4-1管路(計画設定)'!$Z$9*A3管路!AJ22)))</f>
        <v>-</v>
      </c>
      <c r="AK22" s="178" t="str">
        <f>IF('A4-1管路(計画設定)'!$AA$9="","-",IF('A4-1管路(計画設定)'!$AA$9="○",A3管路!AK22,IF(A3管路!AK22="-","-",'A4-1管路(計画設定)'!$AA$9*A3管路!AK22)))</f>
        <v>-</v>
      </c>
      <c r="AL22" s="179" t="str">
        <f t="shared" ref="AL22:AL32" si="35">IF(SUM(AJ22:AK22)=0,"-",SUM(AJ22:AK22))</f>
        <v>-</v>
      </c>
      <c r="AM22" s="188" t="str">
        <f>IF('A4-1管路(計画設定)'!$AB$9="","-",IF('A4-1管路(計画設定)'!$AB$9="○",A3管路!AM22,IF(A3管路!AM22="-","-",'A4-1管路(計画設定)'!$AB$9*A3管路!AM22)))</f>
        <v>-</v>
      </c>
      <c r="AN22" s="178" t="str">
        <f>IF('A4-1管路(計画設定)'!$AC$9="","-",IF('A4-1管路(計画設定)'!$AC$9="○",A3管路!AN22,IF(A3管路!AN22="-","-",'A4-1管路(計画設定)'!$AC$9*A3管路!AN22)))</f>
        <v>-</v>
      </c>
      <c r="AO22" s="179" t="str">
        <f t="shared" ref="AO22:AO32" si="36">IF(SUM(AM22:AN22)=0,"-",SUM(AM22:AN22))</f>
        <v>-</v>
      </c>
      <c r="AP22" s="188" t="str">
        <f>IF('A4-1管路(計画設定)'!$AD$9="","-",IF('A4-1管路(計画設定)'!$AD$9="○",A3管路!AP22,IF(A3管路!AP22="-","-",'A4-1管路(計画設定)'!$AD$9*A3管路!AP22)))</f>
        <v>-</v>
      </c>
      <c r="AQ22" s="178" t="str">
        <f>IF('A4-1管路(計画設定)'!$AE$9="","-",IF('A4-1管路(計画設定)'!$AE$9="○",A3管路!AQ22,IF(A3管路!AQ22="-","-",'A4-1管路(計画設定)'!$AE$9*A3管路!AQ22)))</f>
        <v>-</v>
      </c>
      <c r="AR22" s="179" t="str">
        <f t="shared" ref="AR22:AR32" si="37">IF(SUM(AP22:AQ22)=0,"-",SUM(AP22:AQ22))</f>
        <v>-</v>
      </c>
      <c r="AS22" s="188" t="str">
        <f>IF('A4-1管路(計画設定)'!$AF$9="","-",IF('A4-1管路(計画設定)'!$AF$9="○",A3管路!AS22,IF(A3管路!AS22="-","-",'A4-1管路(計画設定)'!$AF$9*A3管路!AS22)))</f>
        <v>-</v>
      </c>
      <c r="AT22" s="178" t="str">
        <f>IF('A4-1管路(計画設定)'!$AG$9="","-",IF('A4-1管路(計画設定)'!$AG$9="○",A3管路!AT22,IF(A3管路!AT22="-","-",'A4-1管路(計画設定)'!$AG$9*A3管路!AT22)))</f>
        <v>-</v>
      </c>
      <c r="AU22" s="179" t="str">
        <f t="shared" ref="AU22:AU32" si="38">IF(SUM(AS22:AT22)=0,"-",SUM(AS22:AT22))</f>
        <v>-</v>
      </c>
      <c r="AV22" s="66" t="str">
        <f t="shared" ref="AV22:AV32" si="39">IF(SUM(I22,L22,O22,R22,W22,Z22,AC22,AF22,AI22,AL22,AO22,AR22,AU22)=0,"-",SUM(I22,L22,O22,R22,W22,Z22,AC22,AF22,AI22,AL22,AO22,AR22,AU22))</f>
        <v>-</v>
      </c>
      <c r="AW22" s="155" t="str">
        <f>IF('A4-2管路(初期設定)'!AW22="","",'A4-2管路(初期設定)'!AW22)</f>
        <v>ダクタイル鋳鉄管(NS形継手等)</v>
      </c>
      <c r="AX22" s="156">
        <f>IF('A4-2管路(初期設定)'!AX22="","",'A4-2管路(初期設定)'!AX22)</f>
        <v>245</v>
      </c>
      <c r="AY22" s="50" t="str">
        <f t="shared" ref="AY22:AY32" si="40">IF(AV22="-","-",AX22*AV22)</f>
        <v>-</v>
      </c>
      <c r="BB22" s="865">
        <f t="shared" ref="BB22:BB32" si="41">SUMIF(G$88,"①",I22)+SUMIF(J$88,"①",L22)+SUMIF(M$88,"①",O22)+SUMIF(P$88,"①",R22)+SUMIF(S$88,"①",S22)+SUMIF(S$88,"①",T22)+SUMIF(U$88,"①",U22)+SUMIF(U$88,"①",V22)+SUMIF(X$88,"①",Z22)+SUMIF(AA$88,"①",AC22)+SUMIF(AD$88,"①",AF22)+SUMIF(AG$88,"①",AI22)+SUMIF(AJ$88,"①",AL22)+SUMIF(AM$88,"①",AO22)+SUMIF(AP$88,"①",AR22)+SUMIF(AS$88,"①",AU22)</f>
        <v>0</v>
      </c>
      <c r="BC22" s="866"/>
      <c r="BD22" s="866">
        <f t="shared" ref="BD22:BD32" si="42">SUMIF(G$88,"②",I22)+SUMIF(J$88,"②",L22)+SUMIF(M$88,"②",O22)+SUMIF(P$88,"②",R22)+SUMIF(S$88,"②",S22)+SUMIF(S$88,"②",T22)+SUMIF(U$88,"②",U22)+SUMIF(U$88,"②",V22)+SUMIF(X$88,"②",Z22)+SUMIF(AA$88,"②",AC22)+SUMIF(AD$88,"②",AF22)+SUMIF(AG$88,"②",AI22)+SUMIF(AJ$88,"②",AL22)+SUMIF(AM$88,"②",AO22)+SUMIF(AP$88,"②",AR22)+SUMIF(AS$88,"②",AU22)</f>
        <v>0</v>
      </c>
      <c r="BE22" s="866"/>
      <c r="BF22" s="866">
        <f t="shared" ref="BF22:BF32" si="43">SUMIF(G$88,"③",I22)+SUMIF(J$88,"③",L22)+SUMIF(M$88,"③",O22)+SUMIF(P$88,"③",R22)+SUMIF(S$88,"③",S22)+SUMIF(S$88,"③",T22)+SUMIF(U$88,"③",U22)+SUMIF(U$88,"③",V22)+SUMIF(X$88,"③",Z22)+SUMIF(AA$88,"③",AC22)+SUMIF(AD$88,"③",AF22)+SUMIF(AG$88,"③",AI22)+SUMIF(AJ$88,"③",AL22)+SUMIF(AM$88,"③",AO22)+SUMIF(AP$88,"③",AR22)+SUMIF(AS$88,"③",AU22)</f>
        <v>0</v>
      </c>
      <c r="BG22" s="866"/>
      <c r="BH22" s="866">
        <f t="shared" ref="BH22:BH32" si="44">SUMIF(G$88,"④",I22)+SUMIF(J$88,"④",L22)+SUMIF(M$88,"④",O22)+SUMIF(P$88,"④",R22)+SUMIF(S$88,"④",S22)+SUMIF(S$88,"④",T22)+SUMIF(U$88,"④",U22)+SUMIF(U$88,"④",V22)+SUMIF(X$88,"④",Z22)+SUMIF(AA$88,"④",AC22)+SUMIF(AD$88,"④",AF22)+SUMIF(AG$88,"④",AI22)+SUMIF(AJ$88,"④",AL22)+SUMIF(AM$88,"④",AO22)+SUMIF(AP$88,"④",AR22)+SUMIF(AS$88,"④",AU22)</f>
        <v>0</v>
      </c>
      <c r="BI22" s="866"/>
      <c r="BJ22" s="866">
        <f t="shared" ref="BJ22:BJ32" si="45">SUMIF(G$88,"⑤",I22)+SUMIF(J$88,"⑤",L22)+SUMIF(M$88,"⑤",O22)+SUMIF(P$88,"⑤",R22)+SUMIF(S$88,"⑤",S22)+SUMIF(S$88,"⑤",T22)+SUMIF(U$88,"⑤",U22)+SUMIF(U$88,"⑤",V22)+SUMIF(X$88,"⑤",Z22)+SUMIF(AA$88,"⑤",AC22)+SUMIF(AD$88,"⑤",AF22)+SUMIF(AG$88,"⑤",AI22)+SUMIF(AJ$88,"⑤",AL22)+SUMIF(AM$88,"⑤",AO22)+SUMIF(AP$88,"⑤",AR22)+SUMIF(AS$88,"⑤",AU22)</f>
        <v>0</v>
      </c>
      <c r="BK22" s="866"/>
      <c r="BL22" s="865">
        <f t="shared" ref="BL22:BL32" si="46">IF($AY22="-",0,BB22*$AX22)</f>
        <v>0</v>
      </c>
      <c r="BM22" s="866"/>
      <c r="BN22" s="866">
        <f t="shared" ref="BN22:BN32" si="47">IF($AY22="-",0,BD22*$AX22)</f>
        <v>0</v>
      </c>
      <c r="BO22" s="866"/>
      <c r="BP22" s="866">
        <f t="shared" ref="BP22:BP32" si="48">IF($AY22="-",0,BF22*$AX22)</f>
        <v>0</v>
      </c>
      <c r="BQ22" s="866"/>
      <c r="BR22" s="866">
        <f t="shared" ref="BR22:BR32" si="49">IF($AY22="-",0,BH22*$AX22)</f>
        <v>0</v>
      </c>
      <c r="BS22" s="866"/>
      <c r="BT22" s="866">
        <f t="shared" ref="BT22:BT32" si="50">IF($AY22="-",0,BJ22*$AX22)</f>
        <v>0</v>
      </c>
      <c r="BU22" s="869"/>
      <c r="BV22" s="82"/>
      <c r="DI22" s="82"/>
    </row>
    <row r="23" spans="2:113" ht="13.5" customHeight="1">
      <c r="B23" s="1161"/>
      <c r="C23" s="1070"/>
      <c r="D23" s="1161"/>
      <c r="E23" s="1070"/>
      <c r="F23" s="541">
        <v>500</v>
      </c>
      <c r="G23" s="182" t="str">
        <f>IF('A4-1管路(計画設定)'!$F$9="","-",IF('A4-1管路(計画設定)'!$F$9="○",A3管路!G23,IF(A3管路!F23="-","-",'A4-1管路(計画設定)'!$F$9*A3管路!G23)))</f>
        <v>-</v>
      </c>
      <c r="H23" s="181" t="str">
        <f>IF('A4-1管路(計画設定)'!$G$9="","-",IF('A4-1管路(計画設定)'!$G$9="○",A3管路!H23,IF(A3管路!H23="-","-",'A4-1管路(計画設定)'!$G$9*A3管路!H23)))</f>
        <v>-</v>
      </c>
      <c r="I23" s="183" t="str">
        <f t="shared" si="26"/>
        <v>-</v>
      </c>
      <c r="J23" s="182" t="str">
        <f>IF('A4-1管路(計画設定)'!$H$9="","-",IF('A4-1管路(計画設定)'!$H$9="○",A3管路!J23,IF(A3管路!J23="-","-",'A4-1管路(計画設定)'!$H$9*A3管路!J23)))</f>
        <v>-</v>
      </c>
      <c r="K23" s="181" t="str">
        <f>IF('A4-1管路(計画設定)'!$I$9="","-",IF('A4-1管路(計画設定)'!$I$9="○",A3管路!K23,IF(A3管路!K23="-","-",'A4-1管路(計画設定)'!$I$9*A3管路!K23)))</f>
        <v>-</v>
      </c>
      <c r="L23" s="183" t="str">
        <f t="shared" si="27"/>
        <v>-</v>
      </c>
      <c r="M23" s="182" t="str">
        <f>IF('A4-1管路(計画設定)'!$J$9="","-",IF('A4-1管路(計画設定)'!$J$9="○",A3管路!M23,IF(A3管路!M23="-","-",'A4-1管路(計画設定)'!$J$9*A3管路!M23)))</f>
        <v>-</v>
      </c>
      <c r="N23" s="181" t="str">
        <f>IF('A4-1管路(計画設定)'!$K$9="","-",IF('A4-1管路(計画設定)'!$K$9="○",A3管路!N23,IF(A3管路!N23="-","-",'A4-1管路(計画設定)'!$K$9*A3管路!N23)))</f>
        <v>-</v>
      </c>
      <c r="O23" s="183" t="str">
        <f t="shared" si="28"/>
        <v>-</v>
      </c>
      <c r="P23" s="182" t="str">
        <f>IF('A4-1管路(計画設定)'!$L$9="","-",IF('A4-1管路(計画設定)'!$L$9="○",A3管路!P23,IF(A3管路!P23="-","-",'A4-1管路(計画設定)'!$L$9*A3管路!P23)))</f>
        <v>-</v>
      </c>
      <c r="Q23" s="181" t="str">
        <f>IF('A4-1管路(計画設定)'!$M$9="","-",IF('A4-1管路(計画設定)'!$M$9="○",A3管路!Q23,IF(A3管路!Q23="-","-",'A4-1管路(計画設定)'!$M$9*A3管路!Q23)))</f>
        <v>-</v>
      </c>
      <c r="R23" s="183" t="str">
        <f t="shared" si="29"/>
        <v>-</v>
      </c>
      <c r="S23" s="182" t="str">
        <f>IF('A4-1管路(計画設定)'!$N$9="","-",IF('A4-1管路(計画設定)'!$N$9="○",A3管路!S23,IF(A3管路!S23="-","-",'A4-1管路(計画設定)'!$N$9*A3管路!S23)))</f>
        <v>-</v>
      </c>
      <c r="T23" s="176" t="str">
        <f>IF('A4-1管路(計画設定)'!$O$9="","-",IF('A4-1管路(計画設定)'!$O$9="○",A3管路!T23,IF(A3管路!T23="-","-",'A4-1管路(計画設定)'!$O$9*A3管路!T23)))</f>
        <v>-</v>
      </c>
      <c r="U23" s="176" t="str">
        <f>IF('A4-1管路(計画設定)'!$P$9="","-",IF('A4-1管路(計画設定)'!$P$9="○",A3管路!U23,IF(A3管路!U23="-","-",'A4-1管路(計画設定)'!$P$9*A3管路!U23)))</f>
        <v>-</v>
      </c>
      <c r="V23" s="181" t="str">
        <f>IF('A4-1管路(計画設定)'!$Q$9="","-",IF('A4-1管路(計画設定)'!$Q$9="○",A3管路!V23,IF(A3管路!V23="-","-",'A4-1管路(計画設定)'!$Q$9*A3管路!V23)))</f>
        <v>-</v>
      </c>
      <c r="W23" s="183" t="str">
        <f t="shared" si="30"/>
        <v>-</v>
      </c>
      <c r="X23" s="182" t="str">
        <f>IF('A4-1管路(計画設定)'!$R$9="","-",IF('A4-1管路(計画設定)'!$R$9="○",A3管路!X23,IF(A3管路!X23="-","-",'A4-1管路(計画設定)'!$R$9*A3管路!X23)))</f>
        <v>-</v>
      </c>
      <c r="Y23" s="181" t="str">
        <f>IF('A4-1管路(計画設定)'!$S$9="","-",IF('A4-1管路(計画設定)'!$S$9="○",A3管路!Y23,IF(A3管路!Y23="-","-",'A4-1管路(計画設定)'!$S$9*A3管路!Y23)))</f>
        <v>-</v>
      </c>
      <c r="Z23" s="183" t="str">
        <f t="shared" si="31"/>
        <v>-</v>
      </c>
      <c r="AA23" s="182" t="str">
        <f>IF('A4-1管路(計画設定)'!$T$9="","-",IF('A4-1管路(計画設定)'!$T$9="○",A3管路!AA23,IF(A3管路!AA23="-","-",'A4-1管路(計画設定)'!$T$9*A3管路!AA23)))</f>
        <v>-</v>
      </c>
      <c r="AB23" s="181" t="str">
        <f>IF('A4-1管路(計画設定)'!$U$9="","-",IF('A4-1管路(計画設定)'!$U$9="○",A3管路!AB23,IF(A3管路!AB23="-","-",'A4-1管路(計画設定)'!$U$9*A3管路!AB23)))</f>
        <v>-</v>
      </c>
      <c r="AC23" s="183" t="str">
        <f t="shared" si="32"/>
        <v>-</v>
      </c>
      <c r="AD23" s="182" t="str">
        <f>IF('A4-1管路(計画設定)'!$V$9="","-",IF('A4-1管路(計画設定)'!$V$9="○",A3管路!AD23,IF(A3管路!AD23="-","-",'A4-1管路(計画設定)'!$V$9*A3管路!AD23)))</f>
        <v>-</v>
      </c>
      <c r="AE23" s="181" t="str">
        <f>IF('A4-1管路(計画設定)'!$W$9="","-",IF('A4-1管路(計画設定)'!$W$9="○",A3管路!AE23,IF(A3管路!AE23="-","-",'A4-1管路(計画設定)'!$W$9*A3管路!AE23)))</f>
        <v>-</v>
      </c>
      <c r="AF23" s="183" t="str">
        <f t="shared" si="33"/>
        <v>-</v>
      </c>
      <c r="AG23" s="182" t="str">
        <f>IF('A4-1管路(計画設定)'!$X$9="","-",IF('A4-1管路(計画設定)'!$X$9="○",A3管路!AG23,IF(A3管路!AZ23="-","-",'A4-1管路(計画設定)'!$X$9*A3管路!AG23)))</f>
        <v>-</v>
      </c>
      <c r="AH23" s="181" t="str">
        <f>IF('A4-1管路(計画設定)'!$Y$9="","-",IF('A4-1管路(計画設定)'!$Y$9="○",A3管路!AH23,IF(A3管路!AH23="-","-",'A4-1管路(計画設定)'!$Y$9*A3管路!AH23)))</f>
        <v>-</v>
      </c>
      <c r="AI23" s="183" t="str">
        <f t="shared" si="34"/>
        <v>-</v>
      </c>
      <c r="AJ23" s="182" t="str">
        <f>IF('A4-1管路(計画設定)'!$Z$9="","-",IF('A4-1管路(計画設定)'!$Z$9="○",A3管路!AJ23,IF(A3管路!AJ23="-","-",'A4-1管路(計画設定)'!$Z$9*A3管路!AJ23)))</f>
        <v>-</v>
      </c>
      <c r="AK23" s="181" t="str">
        <f>IF('A4-1管路(計画設定)'!$AA$9="","-",IF('A4-1管路(計画設定)'!$AA$9="○",A3管路!AK23,IF(A3管路!AK23="-","-",'A4-1管路(計画設定)'!$AA$9*A3管路!AK23)))</f>
        <v>-</v>
      </c>
      <c r="AL23" s="183" t="str">
        <f t="shared" si="35"/>
        <v>-</v>
      </c>
      <c r="AM23" s="182" t="str">
        <f>IF('A4-1管路(計画設定)'!$AB$9="","-",IF('A4-1管路(計画設定)'!$AB$9="○",A3管路!AM23,IF(A3管路!AM23="-","-",'A4-1管路(計画設定)'!$AB$9*A3管路!AM23)))</f>
        <v>-</v>
      </c>
      <c r="AN23" s="181" t="str">
        <f>IF('A4-1管路(計画設定)'!$AC$9="","-",IF('A4-1管路(計画設定)'!$AC$9="○",A3管路!AN23,IF(A3管路!AN23="-","-",'A4-1管路(計画設定)'!$AC$9*A3管路!AN23)))</f>
        <v>-</v>
      </c>
      <c r="AO23" s="183" t="str">
        <f t="shared" si="36"/>
        <v>-</v>
      </c>
      <c r="AP23" s="182" t="str">
        <f>IF('A4-1管路(計画設定)'!$AD$9="","-",IF('A4-1管路(計画設定)'!$AD$9="○",A3管路!AP23,IF(A3管路!AP23="-","-",'A4-1管路(計画設定)'!$AD$9*A3管路!AP23)))</f>
        <v>-</v>
      </c>
      <c r="AQ23" s="181" t="str">
        <f>IF('A4-1管路(計画設定)'!$AE$9="","-",IF('A4-1管路(計画設定)'!$AE$9="○",A3管路!AQ23,IF(A3管路!AQ23="-","-",'A4-1管路(計画設定)'!$AE$9*A3管路!AQ23)))</f>
        <v>-</v>
      </c>
      <c r="AR23" s="183" t="str">
        <f t="shared" si="37"/>
        <v>-</v>
      </c>
      <c r="AS23" s="182" t="str">
        <f>IF('A4-1管路(計画設定)'!$AF$9="","-",IF('A4-1管路(計画設定)'!$AF$9="○",A3管路!AS23,IF(A3管路!AS23="-","-",'A4-1管路(計画設定)'!$AF$9*A3管路!AS23)))</f>
        <v>-</v>
      </c>
      <c r="AT23" s="181" t="str">
        <f>IF('A4-1管路(計画設定)'!$AG$9="","-",IF('A4-1管路(計画設定)'!$AG$9="○",A3管路!AT23,IF(A3管路!AT23="-","-",'A4-1管路(計画設定)'!$AG$9*A3管路!AT23)))</f>
        <v>-</v>
      </c>
      <c r="AU23" s="183" t="str">
        <f t="shared" si="38"/>
        <v>-</v>
      </c>
      <c r="AV23" s="67" t="str">
        <f t="shared" si="39"/>
        <v>-</v>
      </c>
      <c r="AW23" s="157" t="str">
        <f>IF('A4-2管路(初期設定)'!AW23="","",'A4-2管路(初期設定)'!AW23)</f>
        <v>ダクタイル鋳鉄管(NS形継手等)</v>
      </c>
      <c r="AX23" s="158">
        <f>IF('A4-2管路(初期設定)'!AX23="","",'A4-2管路(初期設定)'!AX23)</f>
        <v>189</v>
      </c>
      <c r="AY23" s="45" t="str">
        <f t="shared" si="40"/>
        <v>-</v>
      </c>
      <c r="BB23" s="832">
        <f t="shared" si="41"/>
        <v>0</v>
      </c>
      <c r="BC23" s="830"/>
      <c r="BD23" s="830">
        <f t="shared" si="42"/>
        <v>0</v>
      </c>
      <c r="BE23" s="830"/>
      <c r="BF23" s="830">
        <f t="shared" si="43"/>
        <v>0</v>
      </c>
      <c r="BG23" s="830"/>
      <c r="BH23" s="830">
        <f t="shared" si="44"/>
        <v>0</v>
      </c>
      <c r="BI23" s="830"/>
      <c r="BJ23" s="830">
        <f t="shared" si="45"/>
        <v>0</v>
      </c>
      <c r="BK23" s="830"/>
      <c r="BL23" s="832">
        <f t="shared" si="46"/>
        <v>0</v>
      </c>
      <c r="BM23" s="830"/>
      <c r="BN23" s="830">
        <f t="shared" si="47"/>
        <v>0</v>
      </c>
      <c r="BO23" s="830"/>
      <c r="BP23" s="830">
        <f t="shared" si="48"/>
        <v>0</v>
      </c>
      <c r="BQ23" s="830"/>
      <c r="BR23" s="830">
        <f t="shared" si="49"/>
        <v>0</v>
      </c>
      <c r="BS23" s="830"/>
      <c r="BT23" s="830">
        <f t="shared" si="50"/>
        <v>0</v>
      </c>
      <c r="BU23" s="833"/>
      <c r="BV23" s="82"/>
      <c r="DI23" s="82"/>
    </row>
    <row r="24" spans="2:113" ht="13.5" customHeight="1">
      <c r="B24" s="1161"/>
      <c r="C24" s="1070"/>
      <c r="D24" s="1161"/>
      <c r="E24" s="1070"/>
      <c r="F24" s="75">
        <v>450</v>
      </c>
      <c r="G24" s="182" t="str">
        <f>IF('A4-1管路(計画設定)'!$F$9="","-",IF('A4-1管路(計画設定)'!$F$9="○",A3管路!G24,IF(A3管路!F24="-","-",'A4-1管路(計画設定)'!$F$9*A3管路!G24)))</f>
        <v>-</v>
      </c>
      <c r="H24" s="181" t="str">
        <f>IF('A4-1管路(計画設定)'!$G$9="","-",IF('A4-1管路(計画設定)'!$G$9="○",A3管路!H24,IF(A3管路!H24="-","-",'A4-1管路(計画設定)'!$G$9*A3管路!H24)))</f>
        <v>-</v>
      </c>
      <c r="I24" s="183" t="str">
        <f t="shared" si="26"/>
        <v>-</v>
      </c>
      <c r="J24" s="182" t="str">
        <f>IF('A4-1管路(計画設定)'!$H$9="","-",IF('A4-1管路(計画設定)'!$H$9="○",A3管路!J24,IF(A3管路!J24="-","-",'A4-1管路(計画設定)'!$H$9*A3管路!J24)))</f>
        <v>-</v>
      </c>
      <c r="K24" s="181" t="str">
        <f>IF('A4-1管路(計画設定)'!$I$9="","-",IF('A4-1管路(計画設定)'!$I$9="○",A3管路!K24,IF(A3管路!K24="-","-",'A4-1管路(計画設定)'!$I$9*A3管路!K24)))</f>
        <v>-</v>
      </c>
      <c r="L24" s="183" t="str">
        <f t="shared" si="27"/>
        <v>-</v>
      </c>
      <c r="M24" s="182" t="str">
        <f>IF('A4-1管路(計画設定)'!$J$9="","-",IF('A4-1管路(計画設定)'!$J$9="○",A3管路!M24,IF(A3管路!M24="-","-",'A4-1管路(計画設定)'!$J$9*A3管路!M24)))</f>
        <v>-</v>
      </c>
      <c r="N24" s="181" t="str">
        <f>IF('A4-1管路(計画設定)'!$K$9="","-",IF('A4-1管路(計画設定)'!$K$9="○",A3管路!N24,IF(A3管路!N24="-","-",'A4-1管路(計画設定)'!$K$9*A3管路!N24)))</f>
        <v>-</v>
      </c>
      <c r="O24" s="183" t="str">
        <f t="shared" si="28"/>
        <v>-</v>
      </c>
      <c r="P24" s="182" t="str">
        <f>IF('A4-1管路(計画設定)'!$L$9="","-",IF('A4-1管路(計画設定)'!$L$9="○",A3管路!P24,IF(A3管路!P24="-","-",'A4-1管路(計画設定)'!$L$9*A3管路!P24)))</f>
        <v>-</v>
      </c>
      <c r="Q24" s="181" t="str">
        <f>IF('A4-1管路(計画設定)'!$M$9="","-",IF('A4-1管路(計画設定)'!$M$9="○",A3管路!Q24,IF(A3管路!Q24="-","-",'A4-1管路(計画設定)'!$M$9*A3管路!Q24)))</f>
        <v>-</v>
      </c>
      <c r="R24" s="183" t="str">
        <f t="shared" si="29"/>
        <v>-</v>
      </c>
      <c r="S24" s="182" t="str">
        <f>IF('A4-1管路(計画設定)'!$N$9="","-",IF('A4-1管路(計画設定)'!$N$9="○",A3管路!S24,IF(A3管路!S24="-","-",'A4-1管路(計画設定)'!$N$9*A3管路!S24)))</f>
        <v>-</v>
      </c>
      <c r="T24" s="176" t="str">
        <f>IF('A4-1管路(計画設定)'!$O$9="","-",IF('A4-1管路(計画設定)'!$O$9="○",A3管路!T24,IF(A3管路!T24="-","-",'A4-1管路(計画設定)'!$O$9*A3管路!T24)))</f>
        <v>-</v>
      </c>
      <c r="U24" s="176" t="str">
        <f>IF('A4-1管路(計画設定)'!$P$9="","-",IF('A4-1管路(計画設定)'!$P$9="○",A3管路!U24,IF(A3管路!U24="-","-",'A4-1管路(計画設定)'!$P$9*A3管路!U24)))</f>
        <v>-</v>
      </c>
      <c r="V24" s="181" t="str">
        <f>IF('A4-1管路(計画設定)'!$Q$9="","-",IF('A4-1管路(計画設定)'!$Q$9="○",A3管路!V24,IF(A3管路!V24="-","-",'A4-1管路(計画設定)'!$Q$9*A3管路!V24)))</f>
        <v>-</v>
      </c>
      <c r="W24" s="183" t="str">
        <f t="shared" si="30"/>
        <v>-</v>
      </c>
      <c r="X24" s="182" t="str">
        <f>IF('A4-1管路(計画設定)'!$R$9="","-",IF('A4-1管路(計画設定)'!$R$9="○",A3管路!X24,IF(A3管路!X24="-","-",'A4-1管路(計画設定)'!$R$9*A3管路!X24)))</f>
        <v>-</v>
      </c>
      <c r="Y24" s="181">
        <f>IF('A4-1管路(計画設定)'!$S$9="","-",IF('A4-1管路(計画設定)'!$S$9="○",A3管路!Y24,IF(A3管路!Y24="-","-",'A4-1管路(計画設定)'!$S$9*A3管路!Y24)))</f>
        <v>19</v>
      </c>
      <c r="Z24" s="183">
        <f t="shared" si="31"/>
        <v>19</v>
      </c>
      <c r="AA24" s="182" t="str">
        <f>IF('A4-1管路(計画設定)'!$T$9="","-",IF('A4-1管路(計画設定)'!$T$9="○",A3管路!AA24,IF(A3管路!AA24="-","-",'A4-1管路(計画設定)'!$T$9*A3管路!AA24)))</f>
        <v>-</v>
      </c>
      <c r="AB24" s="181" t="str">
        <f>IF('A4-1管路(計画設定)'!$U$9="","-",IF('A4-1管路(計画設定)'!$U$9="○",A3管路!AB24,IF(A3管路!AB24="-","-",'A4-1管路(計画設定)'!$U$9*A3管路!AB24)))</f>
        <v>-</v>
      </c>
      <c r="AC24" s="183" t="str">
        <f t="shared" si="32"/>
        <v>-</v>
      </c>
      <c r="AD24" s="182" t="str">
        <f>IF('A4-1管路(計画設定)'!$V$9="","-",IF('A4-1管路(計画設定)'!$V$9="○",A3管路!AD24,IF(A3管路!AD24="-","-",'A4-1管路(計画設定)'!$V$9*A3管路!AD24)))</f>
        <v>-</v>
      </c>
      <c r="AE24" s="181" t="str">
        <f>IF('A4-1管路(計画設定)'!$W$9="","-",IF('A4-1管路(計画設定)'!$W$9="○",A3管路!AE24,IF(A3管路!AE24="-","-",'A4-1管路(計画設定)'!$W$9*A3管路!AE24)))</f>
        <v>-</v>
      </c>
      <c r="AF24" s="183" t="str">
        <f t="shared" si="33"/>
        <v>-</v>
      </c>
      <c r="AG24" s="182" t="str">
        <f>IF('A4-1管路(計画設定)'!$X$9="","-",IF('A4-1管路(計画設定)'!$X$9="○",A3管路!AG24,IF(A3管路!AZ24="-","-",'A4-1管路(計画設定)'!$X$9*A3管路!AG24)))</f>
        <v>-</v>
      </c>
      <c r="AH24" s="181" t="str">
        <f>IF('A4-1管路(計画設定)'!$Y$9="","-",IF('A4-1管路(計画設定)'!$Y$9="○",A3管路!AH24,IF(A3管路!AH24="-","-",'A4-1管路(計画設定)'!$Y$9*A3管路!AH24)))</f>
        <v>-</v>
      </c>
      <c r="AI24" s="183" t="str">
        <f t="shared" si="34"/>
        <v>-</v>
      </c>
      <c r="AJ24" s="182" t="str">
        <f>IF('A4-1管路(計画設定)'!$Z$9="","-",IF('A4-1管路(計画設定)'!$Z$9="○",A3管路!AJ24,IF(A3管路!AJ24="-","-",'A4-1管路(計画設定)'!$Z$9*A3管路!AJ24)))</f>
        <v>-</v>
      </c>
      <c r="AK24" s="181" t="str">
        <f>IF('A4-1管路(計画設定)'!$AA$9="","-",IF('A4-1管路(計画設定)'!$AA$9="○",A3管路!AK24,IF(A3管路!AK24="-","-",'A4-1管路(計画設定)'!$AA$9*A3管路!AK24)))</f>
        <v>-</v>
      </c>
      <c r="AL24" s="183" t="str">
        <f t="shared" si="35"/>
        <v>-</v>
      </c>
      <c r="AM24" s="182" t="str">
        <f>IF('A4-1管路(計画設定)'!$AB$9="","-",IF('A4-1管路(計画設定)'!$AB$9="○",A3管路!AM24,IF(A3管路!AM24="-","-",'A4-1管路(計画設定)'!$AB$9*A3管路!AM24)))</f>
        <v>-</v>
      </c>
      <c r="AN24" s="181" t="str">
        <f>IF('A4-1管路(計画設定)'!$AC$9="","-",IF('A4-1管路(計画設定)'!$AC$9="○",A3管路!AN24,IF(A3管路!AN24="-","-",'A4-1管路(計画設定)'!$AC$9*A3管路!AN24)))</f>
        <v>-</v>
      </c>
      <c r="AO24" s="183" t="str">
        <f t="shared" si="36"/>
        <v>-</v>
      </c>
      <c r="AP24" s="182" t="str">
        <f>IF('A4-1管路(計画設定)'!$AD$9="","-",IF('A4-1管路(計画設定)'!$AD$9="○",A3管路!AP24,IF(A3管路!AP24="-","-",'A4-1管路(計画設定)'!$AD$9*A3管路!AP24)))</f>
        <v>-</v>
      </c>
      <c r="AQ24" s="181" t="str">
        <f>IF('A4-1管路(計画設定)'!$AE$9="","-",IF('A4-1管路(計画設定)'!$AE$9="○",A3管路!AQ24,IF(A3管路!AQ24="-","-",'A4-1管路(計画設定)'!$AE$9*A3管路!AQ24)))</f>
        <v>-</v>
      </c>
      <c r="AR24" s="183" t="str">
        <f t="shared" si="37"/>
        <v>-</v>
      </c>
      <c r="AS24" s="182" t="str">
        <f>IF('A4-1管路(計画設定)'!$AF$9="","-",IF('A4-1管路(計画設定)'!$AF$9="○",A3管路!AS24,IF(A3管路!AS24="-","-",'A4-1管路(計画設定)'!$AF$9*A3管路!AS24)))</f>
        <v>-</v>
      </c>
      <c r="AT24" s="181" t="str">
        <f>IF('A4-1管路(計画設定)'!$AG$9="","-",IF('A4-1管路(計画設定)'!$AG$9="○",A3管路!AT24,IF(A3管路!AT24="-","-",'A4-1管路(計画設定)'!$AG$9*A3管路!AT24)))</f>
        <v>-</v>
      </c>
      <c r="AU24" s="183" t="str">
        <f t="shared" si="38"/>
        <v>-</v>
      </c>
      <c r="AV24" s="67">
        <f t="shared" si="39"/>
        <v>19</v>
      </c>
      <c r="AW24" s="157" t="str">
        <f>IF('A4-2管路(初期設定)'!AW24="","",'A4-2管路(初期設定)'!AW24)</f>
        <v>ダクタイル鋳鉄管(NS形継手等)</v>
      </c>
      <c r="AX24" s="158">
        <f>IF('A4-2管路(初期設定)'!AX24="","",'A4-2管路(初期設定)'!AX24)</f>
        <v>166</v>
      </c>
      <c r="AY24" s="45">
        <f t="shared" si="40"/>
        <v>3154</v>
      </c>
      <c r="BB24" s="832">
        <f t="shared" si="41"/>
        <v>0</v>
      </c>
      <c r="BC24" s="830"/>
      <c r="BD24" s="830">
        <f t="shared" si="42"/>
        <v>0</v>
      </c>
      <c r="BE24" s="830"/>
      <c r="BF24" s="830">
        <f t="shared" si="43"/>
        <v>19</v>
      </c>
      <c r="BG24" s="830"/>
      <c r="BH24" s="830">
        <f t="shared" si="44"/>
        <v>0</v>
      </c>
      <c r="BI24" s="830"/>
      <c r="BJ24" s="830">
        <f t="shared" si="45"/>
        <v>0</v>
      </c>
      <c r="BK24" s="830"/>
      <c r="BL24" s="832">
        <f t="shared" si="46"/>
        <v>0</v>
      </c>
      <c r="BM24" s="830"/>
      <c r="BN24" s="830">
        <f t="shared" si="47"/>
        <v>0</v>
      </c>
      <c r="BO24" s="830"/>
      <c r="BP24" s="830">
        <f t="shared" si="48"/>
        <v>3154</v>
      </c>
      <c r="BQ24" s="830"/>
      <c r="BR24" s="830">
        <f t="shared" si="49"/>
        <v>0</v>
      </c>
      <c r="BS24" s="830"/>
      <c r="BT24" s="830">
        <f t="shared" si="50"/>
        <v>0</v>
      </c>
      <c r="BU24" s="833"/>
      <c r="BV24" s="82"/>
      <c r="DI24" s="82"/>
    </row>
    <row r="25" spans="2:113" ht="13.5" customHeight="1">
      <c r="B25" s="1161"/>
      <c r="C25" s="1070"/>
      <c r="D25" s="1161"/>
      <c r="E25" s="1070"/>
      <c r="F25" s="541">
        <v>400</v>
      </c>
      <c r="G25" s="182" t="str">
        <f>IF('A4-1管路(計画設定)'!$F$9="","-",IF('A4-1管路(計画設定)'!$F$9="○",A3管路!G25,IF(A3管路!F25="-","-",'A4-1管路(計画設定)'!$F$9*A3管路!G25)))</f>
        <v>-</v>
      </c>
      <c r="H25" s="181" t="str">
        <f>IF('A4-1管路(計画設定)'!$G$9="","-",IF('A4-1管路(計画設定)'!$G$9="○",A3管路!H25,IF(A3管路!H25="-","-",'A4-1管路(計画設定)'!$G$9*A3管路!H25)))</f>
        <v>-</v>
      </c>
      <c r="I25" s="183" t="str">
        <f t="shared" si="26"/>
        <v>-</v>
      </c>
      <c r="J25" s="182" t="str">
        <f>IF('A4-1管路(計画設定)'!$H$9="","-",IF('A4-1管路(計画設定)'!$H$9="○",A3管路!J25,IF(A3管路!J25="-","-",'A4-1管路(計画設定)'!$H$9*A3管路!J25)))</f>
        <v>-</v>
      </c>
      <c r="K25" s="181" t="str">
        <f>IF('A4-1管路(計画設定)'!$I$9="","-",IF('A4-1管路(計画設定)'!$I$9="○",A3管路!K25,IF(A3管路!K25="-","-",'A4-1管路(計画設定)'!$I$9*A3管路!K25)))</f>
        <v>-</v>
      </c>
      <c r="L25" s="183" t="str">
        <f t="shared" si="27"/>
        <v>-</v>
      </c>
      <c r="M25" s="182" t="str">
        <f>IF('A4-1管路(計画設定)'!$J$9="","-",IF('A4-1管路(計画設定)'!$J$9="○",A3管路!M25,IF(A3管路!M25="-","-",'A4-1管路(計画設定)'!$J$9*A3管路!M25)))</f>
        <v>-</v>
      </c>
      <c r="N25" s="181" t="str">
        <f>IF('A4-1管路(計画設定)'!$K$9="","-",IF('A4-1管路(計画設定)'!$K$9="○",A3管路!N25,IF(A3管路!N25="-","-",'A4-1管路(計画設定)'!$K$9*A3管路!N25)))</f>
        <v>-</v>
      </c>
      <c r="O25" s="183" t="str">
        <f t="shared" si="28"/>
        <v>-</v>
      </c>
      <c r="P25" s="182" t="str">
        <f>IF('A4-1管路(計画設定)'!$L$9="","-",IF('A4-1管路(計画設定)'!$L$9="○",A3管路!P25,IF(A3管路!P25="-","-",'A4-1管路(計画設定)'!$L$9*A3管路!P25)))</f>
        <v>-</v>
      </c>
      <c r="Q25" s="181" t="str">
        <f>IF('A4-1管路(計画設定)'!$M$9="","-",IF('A4-1管路(計画設定)'!$M$9="○",A3管路!Q25,IF(A3管路!Q25="-","-",'A4-1管路(計画設定)'!$M$9*A3管路!Q25)))</f>
        <v>-</v>
      </c>
      <c r="R25" s="183" t="str">
        <f t="shared" si="29"/>
        <v>-</v>
      </c>
      <c r="S25" s="182" t="str">
        <f>IF('A4-1管路(計画設定)'!$N$9="","-",IF('A4-1管路(計画設定)'!$N$9="○",A3管路!S25,IF(A3管路!S25="-","-",'A4-1管路(計画設定)'!$N$9*A3管路!S25)))</f>
        <v>-</v>
      </c>
      <c r="T25" s="176" t="str">
        <f>IF('A4-1管路(計画設定)'!$O$9="","-",IF('A4-1管路(計画設定)'!$O$9="○",A3管路!T25,IF(A3管路!T25="-","-",'A4-1管路(計画設定)'!$O$9*A3管路!T25)))</f>
        <v>-</v>
      </c>
      <c r="U25" s="176" t="str">
        <f>IF('A4-1管路(計画設定)'!$P$9="","-",IF('A4-1管路(計画設定)'!$P$9="○",A3管路!U25,IF(A3管路!U25="-","-",'A4-1管路(計画設定)'!$P$9*A3管路!U25)))</f>
        <v>-</v>
      </c>
      <c r="V25" s="181">
        <f>IF('A4-1管路(計画設定)'!$Q$9="","-",IF('A4-1管路(計画設定)'!$Q$9="○",A3管路!V25,IF(A3管路!V25="-","-",'A4-1管路(計画設定)'!$Q$9*A3管路!V25)))</f>
        <v>4</v>
      </c>
      <c r="W25" s="183">
        <f t="shared" si="30"/>
        <v>4</v>
      </c>
      <c r="X25" s="182" t="str">
        <f>IF('A4-1管路(計画設定)'!$R$9="","-",IF('A4-1管路(計画設定)'!$R$9="○",A3管路!X25,IF(A3管路!X25="-","-",'A4-1管路(計画設定)'!$R$9*A3管路!X25)))</f>
        <v>-</v>
      </c>
      <c r="Y25" s="181">
        <f>IF('A4-1管路(計画設定)'!$S$9="","-",IF('A4-1管路(計画設定)'!$S$9="○",A3管路!Y25,IF(A3管路!Y25="-","-",'A4-1管路(計画設定)'!$S$9*A3管路!Y25)))</f>
        <v>168</v>
      </c>
      <c r="Z25" s="183">
        <f t="shared" si="31"/>
        <v>168</v>
      </c>
      <c r="AA25" s="182" t="str">
        <f>IF('A4-1管路(計画設定)'!$T$9="","-",IF('A4-1管路(計画設定)'!$T$9="○",A3管路!AA25,IF(A3管路!AA25="-","-",'A4-1管路(計画設定)'!$T$9*A3管路!AA25)))</f>
        <v>-</v>
      </c>
      <c r="AB25" s="181" t="str">
        <f>IF('A4-1管路(計画設定)'!$U$9="","-",IF('A4-1管路(計画設定)'!$U$9="○",A3管路!AB25,IF(A3管路!AB25="-","-",'A4-1管路(計画設定)'!$U$9*A3管路!AB25)))</f>
        <v>-</v>
      </c>
      <c r="AC25" s="183" t="str">
        <f t="shared" si="32"/>
        <v>-</v>
      </c>
      <c r="AD25" s="182" t="str">
        <f>IF('A4-1管路(計画設定)'!$V$9="","-",IF('A4-1管路(計画設定)'!$V$9="○",A3管路!AD25,IF(A3管路!AD25="-","-",'A4-1管路(計画設定)'!$V$9*A3管路!AD25)))</f>
        <v>-</v>
      </c>
      <c r="AE25" s="181" t="str">
        <f>IF('A4-1管路(計画設定)'!$W$9="","-",IF('A4-1管路(計画設定)'!$W$9="○",A3管路!AE25,IF(A3管路!AE25="-","-",'A4-1管路(計画設定)'!$W$9*A3管路!AE25)))</f>
        <v>-</v>
      </c>
      <c r="AF25" s="183" t="str">
        <f t="shared" si="33"/>
        <v>-</v>
      </c>
      <c r="AG25" s="182" t="str">
        <f>IF('A4-1管路(計画設定)'!$X$9="","-",IF('A4-1管路(計画設定)'!$X$9="○",A3管路!AG25,IF(A3管路!AZ25="-","-",'A4-1管路(計画設定)'!$X$9*A3管路!AG25)))</f>
        <v>-</v>
      </c>
      <c r="AH25" s="181" t="str">
        <f>IF('A4-1管路(計画設定)'!$Y$9="","-",IF('A4-1管路(計画設定)'!$Y$9="○",A3管路!AH25,IF(A3管路!AH25="-","-",'A4-1管路(計画設定)'!$Y$9*A3管路!AH25)))</f>
        <v>-</v>
      </c>
      <c r="AI25" s="183" t="str">
        <f t="shared" si="34"/>
        <v>-</v>
      </c>
      <c r="AJ25" s="182" t="str">
        <f>IF('A4-1管路(計画設定)'!$Z$9="","-",IF('A4-1管路(計画設定)'!$Z$9="○",A3管路!AJ25,IF(A3管路!AJ25="-","-",'A4-1管路(計画設定)'!$Z$9*A3管路!AJ25)))</f>
        <v>-</v>
      </c>
      <c r="AK25" s="181" t="str">
        <f>IF('A4-1管路(計画設定)'!$AA$9="","-",IF('A4-1管路(計画設定)'!$AA$9="○",A3管路!AK25,IF(A3管路!AK25="-","-",'A4-1管路(計画設定)'!$AA$9*A3管路!AK25)))</f>
        <v>-</v>
      </c>
      <c r="AL25" s="183" t="str">
        <f t="shared" si="35"/>
        <v>-</v>
      </c>
      <c r="AM25" s="182" t="str">
        <f>IF('A4-1管路(計画設定)'!$AB$9="","-",IF('A4-1管路(計画設定)'!$AB$9="○",A3管路!AM25,IF(A3管路!AM25="-","-",'A4-1管路(計画設定)'!$AB$9*A3管路!AM25)))</f>
        <v>-</v>
      </c>
      <c r="AN25" s="181" t="str">
        <f>IF('A4-1管路(計画設定)'!$AC$9="","-",IF('A4-1管路(計画設定)'!$AC$9="○",A3管路!AN25,IF(A3管路!AN25="-","-",'A4-1管路(計画設定)'!$AC$9*A3管路!AN25)))</f>
        <v>-</v>
      </c>
      <c r="AO25" s="183" t="str">
        <f t="shared" si="36"/>
        <v>-</v>
      </c>
      <c r="AP25" s="182" t="str">
        <f>IF('A4-1管路(計画設定)'!$AD$9="","-",IF('A4-1管路(計画設定)'!$AD$9="○",A3管路!AP25,IF(A3管路!AP25="-","-",'A4-1管路(計画設定)'!$AD$9*A3管路!AP25)))</f>
        <v>-</v>
      </c>
      <c r="AQ25" s="181" t="str">
        <f>IF('A4-1管路(計画設定)'!$AE$9="","-",IF('A4-1管路(計画設定)'!$AE$9="○",A3管路!AQ25,IF(A3管路!AQ25="-","-",'A4-1管路(計画設定)'!$AE$9*A3管路!AQ25)))</f>
        <v>-</v>
      </c>
      <c r="AR25" s="183" t="str">
        <f t="shared" si="37"/>
        <v>-</v>
      </c>
      <c r="AS25" s="182" t="str">
        <f>IF('A4-1管路(計画設定)'!$AF$9="","-",IF('A4-1管路(計画設定)'!$AF$9="○",A3管路!AS25,IF(A3管路!AS25="-","-",'A4-1管路(計画設定)'!$AF$9*A3管路!AS25)))</f>
        <v>-</v>
      </c>
      <c r="AT25" s="181" t="str">
        <f>IF('A4-1管路(計画設定)'!$AG$9="","-",IF('A4-1管路(計画設定)'!$AG$9="○",A3管路!AT25,IF(A3管路!AT25="-","-",'A4-1管路(計画設定)'!$AG$9*A3管路!AT25)))</f>
        <v>-</v>
      </c>
      <c r="AU25" s="183" t="str">
        <f t="shared" si="38"/>
        <v>-</v>
      </c>
      <c r="AV25" s="67">
        <f t="shared" si="39"/>
        <v>172</v>
      </c>
      <c r="AW25" s="157" t="str">
        <f>IF('A4-2管路(初期設定)'!AW25="","",'A4-2管路(初期設定)'!AW25)</f>
        <v>ダクタイル鋳鉄管(NS形継手等)</v>
      </c>
      <c r="AX25" s="158">
        <f>IF('A4-2管路(初期設定)'!AX25="","",'A4-2管路(初期設定)'!AX25)</f>
        <v>146</v>
      </c>
      <c r="AY25" s="45">
        <f t="shared" si="40"/>
        <v>25112</v>
      </c>
      <c r="BB25" s="832">
        <f t="shared" si="41"/>
        <v>0</v>
      </c>
      <c r="BC25" s="830"/>
      <c r="BD25" s="830">
        <f t="shared" si="42"/>
        <v>0</v>
      </c>
      <c r="BE25" s="830"/>
      <c r="BF25" s="830">
        <f t="shared" si="43"/>
        <v>172</v>
      </c>
      <c r="BG25" s="830"/>
      <c r="BH25" s="830">
        <f t="shared" si="44"/>
        <v>0</v>
      </c>
      <c r="BI25" s="830"/>
      <c r="BJ25" s="830">
        <f t="shared" si="45"/>
        <v>0</v>
      </c>
      <c r="BK25" s="830"/>
      <c r="BL25" s="832">
        <f t="shared" si="46"/>
        <v>0</v>
      </c>
      <c r="BM25" s="830"/>
      <c r="BN25" s="830">
        <f t="shared" si="47"/>
        <v>0</v>
      </c>
      <c r="BO25" s="830"/>
      <c r="BP25" s="830">
        <f t="shared" si="48"/>
        <v>25112</v>
      </c>
      <c r="BQ25" s="830"/>
      <c r="BR25" s="830">
        <f t="shared" si="49"/>
        <v>0</v>
      </c>
      <c r="BS25" s="830"/>
      <c r="BT25" s="830">
        <f t="shared" si="50"/>
        <v>0</v>
      </c>
      <c r="BU25" s="833"/>
      <c r="BV25" s="82"/>
      <c r="DI25" s="82"/>
    </row>
    <row r="26" spans="2:113" ht="13.5" customHeight="1">
      <c r="B26" s="1161"/>
      <c r="C26" s="1070"/>
      <c r="D26" s="1161"/>
      <c r="E26" s="1070"/>
      <c r="F26" s="541">
        <v>350</v>
      </c>
      <c r="G26" s="182" t="str">
        <f>IF('A4-1管路(計画設定)'!$F$9="","-",IF('A4-1管路(計画設定)'!$F$9="○",A3管路!G26,IF(A3管路!F26="-","-",'A4-1管路(計画設定)'!$F$9*A3管路!G26)))</f>
        <v>-</v>
      </c>
      <c r="H26" s="181" t="str">
        <f>IF('A4-1管路(計画設定)'!$G$9="","-",IF('A4-1管路(計画設定)'!$G$9="○",A3管路!H26,IF(A3管路!H26="-","-",'A4-1管路(計画設定)'!$G$9*A3管路!H26)))</f>
        <v>-</v>
      </c>
      <c r="I26" s="183" t="str">
        <f t="shared" si="26"/>
        <v>-</v>
      </c>
      <c r="J26" s="182" t="str">
        <f>IF('A4-1管路(計画設定)'!$H$9="","-",IF('A4-1管路(計画設定)'!$H$9="○",A3管路!J26,IF(A3管路!J26="-","-",'A4-1管路(計画設定)'!$H$9*A3管路!J26)))</f>
        <v>-</v>
      </c>
      <c r="K26" s="181" t="str">
        <f>IF('A4-1管路(計画設定)'!$I$9="","-",IF('A4-1管路(計画設定)'!$I$9="○",A3管路!K26,IF(A3管路!K26="-","-",'A4-1管路(計画設定)'!$I$9*A3管路!K26)))</f>
        <v>-</v>
      </c>
      <c r="L26" s="183" t="str">
        <f t="shared" si="27"/>
        <v>-</v>
      </c>
      <c r="M26" s="182" t="str">
        <f>IF('A4-1管路(計画設定)'!$J$9="","-",IF('A4-1管路(計画設定)'!$J$9="○",A3管路!M26,IF(A3管路!M26="-","-",'A4-1管路(計画設定)'!$J$9*A3管路!M26)))</f>
        <v>-</v>
      </c>
      <c r="N26" s="181" t="str">
        <f>IF('A4-1管路(計画設定)'!$K$9="","-",IF('A4-1管路(計画設定)'!$K$9="○",A3管路!N26,IF(A3管路!N26="-","-",'A4-1管路(計画設定)'!$K$9*A3管路!N26)))</f>
        <v>-</v>
      </c>
      <c r="O26" s="183" t="str">
        <f t="shared" si="28"/>
        <v>-</v>
      </c>
      <c r="P26" s="182" t="str">
        <f>IF('A4-1管路(計画設定)'!$L$9="","-",IF('A4-1管路(計画設定)'!$L$9="○",A3管路!P26,IF(A3管路!P26="-","-",'A4-1管路(計画設定)'!$L$9*A3管路!P26)))</f>
        <v>-</v>
      </c>
      <c r="Q26" s="181" t="str">
        <f>IF('A4-1管路(計画設定)'!$M$9="","-",IF('A4-1管路(計画設定)'!$M$9="○",A3管路!Q26,IF(A3管路!Q26="-","-",'A4-1管路(計画設定)'!$M$9*A3管路!Q26)))</f>
        <v>-</v>
      </c>
      <c r="R26" s="183" t="str">
        <f t="shared" si="29"/>
        <v>-</v>
      </c>
      <c r="S26" s="182" t="str">
        <f>IF('A4-1管路(計画設定)'!$N$9="","-",IF('A4-1管路(計画設定)'!$N$9="○",A3管路!S26,IF(A3管路!S26="-","-",'A4-1管路(計画設定)'!$N$9*A3管路!S26)))</f>
        <v>-</v>
      </c>
      <c r="T26" s="176" t="str">
        <f>IF('A4-1管路(計画設定)'!$O$9="","-",IF('A4-1管路(計画設定)'!$O$9="○",A3管路!T26,IF(A3管路!T26="-","-",'A4-1管路(計画設定)'!$O$9*A3管路!T26)))</f>
        <v>-</v>
      </c>
      <c r="U26" s="176" t="str">
        <f>IF('A4-1管路(計画設定)'!$P$9="","-",IF('A4-1管路(計画設定)'!$P$9="○",A3管路!U26,IF(A3管路!U26="-","-",'A4-1管路(計画設定)'!$P$9*A3管路!U26)))</f>
        <v>-</v>
      </c>
      <c r="V26" s="181" t="str">
        <f>IF('A4-1管路(計画設定)'!$Q$9="","-",IF('A4-1管路(計画設定)'!$Q$9="○",A3管路!V26,IF(A3管路!V26="-","-",'A4-1管路(計画設定)'!$Q$9*A3管路!V26)))</f>
        <v>-</v>
      </c>
      <c r="W26" s="183" t="str">
        <f t="shared" si="30"/>
        <v>-</v>
      </c>
      <c r="X26" s="182" t="str">
        <f>IF('A4-1管路(計画設定)'!$R$9="","-",IF('A4-1管路(計画設定)'!$R$9="○",A3管路!X26,IF(A3管路!X26="-","-",'A4-1管路(計画設定)'!$R$9*A3管路!X26)))</f>
        <v>-</v>
      </c>
      <c r="Y26" s="181" t="str">
        <f>IF('A4-1管路(計画設定)'!$S$9="","-",IF('A4-1管路(計画設定)'!$S$9="○",A3管路!Y26,IF(A3管路!Y26="-","-",'A4-1管路(計画設定)'!$S$9*A3管路!Y26)))</f>
        <v>-</v>
      </c>
      <c r="Z26" s="183" t="str">
        <f t="shared" si="31"/>
        <v>-</v>
      </c>
      <c r="AA26" s="182" t="str">
        <f>IF('A4-1管路(計画設定)'!$T$9="","-",IF('A4-1管路(計画設定)'!$T$9="○",A3管路!AA26,IF(A3管路!AA26="-","-",'A4-1管路(計画設定)'!$T$9*A3管路!AA26)))</f>
        <v>-</v>
      </c>
      <c r="AB26" s="181" t="str">
        <f>IF('A4-1管路(計画設定)'!$U$9="","-",IF('A4-1管路(計画設定)'!$U$9="○",A3管路!AB26,IF(A3管路!AB26="-","-",'A4-1管路(計画設定)'!$U$9*A3管路!AB26)))</f>
        <v>-</v>
      </c>
      <c r="AC26" s="183" t="str">
        <f t="shared" si="32"/>
        <v>-</v>
      </c>
      <c r="AD26" s="182" t="str">
        <f>IF('A4-1管路(計画設定)'!$V$9="","-",IF('A4-1管路(計画設定)'!$V$9="○",A3管路!AD26,IF(A3管路!AD26="-","-",'A4-1管路(計画設定)'!$V$9*A3管路!AD26)))</f>
        <v>-</v>
      </c>
      <c r="AE26" s="181" t="str">
        <f>IF('A4-1管路(計画設定)'!$W$9="","-",IF('A4-1管路(計画設定)'!$W$9="○",A3管路!AE26,IF(A3管路!AE26="-","-",'A4-1管路(計画設定)'!$W$9*A3管路!AE26)))</f>
        <v>-</v>
      </c>
      <c r="AF26" s="183" t="str">
        <f t="shared" si="33"/>
        <v>-</v>
      </c>
      <c r="AG26" s="182" t="str">
        <f>IF('A4-1管路(計画設定)'!$X$9="","-",IF('A4-1管路(計画設定)'!$X$9="○",A3管路!AG26,IF(A3管路!AZ26="-","-",'A4-1管路(計画設定)'!$X$9*A3管路!AG26)))</f>
        <v>-</v>
      </c>
      <c r="AH26" s="181" t="str">
        <f>IF('A4-1管路(計画設定)'!$Y$9="","-",IF('A4-1管路(計画設定)'!$Y$9="○",A3管路!AH26,IF(A3管路!AH26="-","-",'A4-1管路(計画設定)'!$Y$9*A3管路!AH26)))</f>
        <v>-</v>
      </c>
      <c r="AI26" s="183" t="str">
        <f t="shared" si="34"/>
        <v>-</v>
      </c>
      <c r="AJ26" s="182" t="str">
        <f>IF('A4-1管路(計画設定)'!$Z$9="","-",IF('A4-1管路(計画設定)'!$Z$9="○",A3管路!AJ26,IF(A3管路!AJ26="-","-",'A4-1管路(計画設定)'!$Z$9*A3管路!AJ26)))</f>
        <v>-</v>
      </c>
      <c r="AK26" s="181" t="str">
        <f>IF('A4-1管路(計画設定)'!$AA$9="","-",IF('A4-1管路(計画設定)'!$AA$9="○",A3管路!AK26,IF(A3管路!AK26="-","-",'A4-1管路(計画設定)'!$AA$9*A3管路!AK26)))</f>
        <v>-</v>
      </c>
      <c r="AL26" s="183" t="str">
        <f t="shared" si="35"/>
        <v>-</v>
      </c>
      <c r="AM26" s="182" t="str">
        <f>IF('A4-1管路(計画設定)'!$AB$9="","-",IF('A4-1管路(計画設定)'!$AB$9="○",A3管路!AM26,IF(A3管路!AM26="-","-",'A4-1管路(計画設定)'!$AB$9*A3管路!AM26)))</f>
        <v>-</v>
      </c>
      <c r="AN26" s="181" t="str">
        <f>IF('A4-1管路(計画設定)'!$AC$9="","-",IF('A4-1管路(計画設定)'!$AC$9="○",A3管路!AN26,IF(A3管路!AN26="-","-",'A4-1管路(計画設定)'!$AC$9*A3管路!AN26)))</f>
        <v>-</v>
      </c>
      <c r="AO26" s="183" t="str">
        <f t="shared" si="36"/>
        <v>-</v>
      </c>
      <c r="AP26" s="182" t="str">
        <f>IF('A4-1管路(計画設定)'!$AD$9="","-",IF('A4-1管路(計画設定)'!$AD$9="○",A3管路!AP26,IF(A3管路!AP26="-","-",'A4-1管路(計画設定)'!$AD$9*A3管路!AP26)))</f>
        <v>-</v>
      </c>
      <c r="AQ26" s="181" t="str">
        <f>IF('A4-1管路(計画設定)'!$AE$9="","-",IF('A4-1管路(計画設定)'!$AE$9="○",A3管路!AQ26,IF(A3管路!AQ26="-","-",'A4-1管路(計画設定)'!$AE$9*A3管路!AQ26)))</f>
        <v>-</v>
      </c>
      <c r="AR26" s="183" t="str">
        <f t="shared" si="37"/>
        <v>-</v>
      </c>
      <c r="AS26" s="182" t="str">
        <f>IF('A4-1管路(計画設定)'!$AF$9="","-",IF('A4-1管路(計画設定)'!$AF$9="○",A3管路!AS26,IF(A3管路!AS26="-","-",'A4-1管路(計画設定)'!$AF$9*A3管路!AS26)))</f>
        <v>-</v>
      </c>
      <c r="AT26" s="181" t="str">
        <f>IF('A4-1管路(計画設定)'!$AG$9="","-",IF('A4-1管路(計画設定)'!$AG$9="○",A3管路!AT26,IF(A3管路!AT26="-","-",'A4-1管路(計画設定)'!$AG$9*A3管路!AT26)))</f>
        <v>-</v>
      </c>
      <c r="AU26" s="183" t="str">
        <f t="shared" si="38"/>
        <v>-</v>
      </c>
      <c r="AV26" s="67" t="str">
        <f t="shared" si="39"/>
        <v>-</v>
      </c>
      <c r="AW26" s="157" t="str">
        <f>IF('A4-2管路(初期設定)'!AW26="","",'A4-2管路(初期設定)'!AW26)</f>
        <v>ダクタイル鋳鉄管(NS形継手等)</v>
      </c>
      <c r="AX26" s="158">
        <f>IF('A4-2管路(初期設定)'!AX26="","",'A4-2管路(初期設定)'!AX26)</f>
        <v>128</v>
      </c>
      <c r="AY26" s="45" t="str">
        <f t="shared" si="40"/>
        <v>-</v>
      </c>
      <c r="BB26" s="832">
        <f t="shared" si="41"/>
        <v>0</v>
      </c>
      <c r="BC26" s="830"/>
      <c r="BD26" s="830">
        <f t="shared" si="42"/>
        <v>0</v>
      </c>
      <c r="BE26" s="830"/>
      <c r="BF26" s="830">
        <f t="shared" si="43"/>
        <v>0</v>
      </c>
      <c r="BG26" s="830"/>
      <c r="BH26" s="830">
        <f t="shared" si="44"/>
        <v>0</v>
      </c>
      <c r="BI26" s="830"/>
      <c r="BJ26" s="830">
        <f t="shared" si="45"/>
        <v>0</v>
      </c>
      <c r="BK26" s="830"/>
      <c r="BL26" s="832">
        <f t="shared" si="46"/>
        <v>0</v>
      </c>
      <c r="BM26" s="830"/>
      <c r="BN26" s="830">
        <f t="shared" si="47"/>
        <v>0</v>
      </c>
      <c r="BO26" s="830"/>
      <c r="BP26" s="830">
        <f t="shared" si="48"/>
        <v>0</v>
      </c>
      <c r="BQ26" s="830"/>
      <c r="BR26" s="830">
        <f t="shared" si="49"/>
        <v>0</v>
      </c>
      <c r="BS26" s="830"/>
      <c r="BT26" s="830">
        <f t="shared" si="50"/>
        <v>0</v>
      </c>
      <c r="BU26" s="833"/>
      <c r="BV26" s="82"/>
      <c r="DI26" s="82"/>
    </row>
    <row r="27" spans="2:113" ht="13.5" customHeight="1">
      <c r="B27" s="1161"/>
      <c r="C27" s="1070"/>
      <c r="D27" s="1161"/>
      <c r="E27" s="1070"/>
      <c r="F27" s="541">
        <v>300</v>
      </c>
      <c r="G27" s="182" t="str">
        <f>IF('A4-1管路(計画設定)'!$F$9="","-",IF('A4-1管路(計画設定)'!$F$9="○",A3管路!G27,IF(A3管路!F27="-","-",'A4-1管路(計画設定)'!$F$9*A3管路!G27)))</f>
        <v>-</v>
      </c>
      <c r="H27" s="181" t="str">
        <f>IF('A4-1管路(計画設定)'!$G$9="","-",IF('A4-1管路(計画設定)'!$G$9="○",A3管路!H27,IF(A3管路!H27="-","-",'A4-1管路(計画設定)'!$G$9*A3管路!H27)))</f>
        <v>-</v>
      </c>
      <c r="I27" s="183" t="str">
        <f t="shared" si="26"/>
        <v>-</v>
      </c>
      <c r="J27" s="182" t="str">
        <f>IF('A4-1管路(計画設定)'!$H$9="","-",IF('A4-1管路(計画設定)'!$H$9="○",A3管路!J27,IF(A3管路!J27="-","-",'A4-1管路(計画設定)'!$H$9*A3管路!J27)))</f>
        <v>-</v>
      </c>
      <c r="K27" s="181" t="str">
        <f>IF('A4-1管路(計画設定)'!$I$9="","-",IF('A4-1管路(計画設定)'!$I$9="○",A3管路!K27,IF(A3管路!K27="-","-",'A4-1管路(計画設定)'!$I$9*A3管路!K27)))</f>
        <v>-</v>
      </c>
      <c r="L27" s="183" t="str">
        <f t="shared" si="27"/>
        <v>-</v>
      </c>
      <c r="M27" s="182" t="str">
        <f>IF('A4-1管路(計画設定)'!$J$9="","-",IF('A4-1管路(計画設定)'!$J$9="○",A3管路!M27,IF(A3管路!M27="-","-",'A4-1管路(計画設定)'!$J$9*A3管路!M27)))</f>
        <v>-</v>
      </c>
      <c r="N27" s="181" t="str">
        <f>IF('A4-1管路(計画設定)'!$K$9="","-",IF('A4-1管路(計画設定)'!$K$9="○",A3管路!N27,IF(A3管路!N27="-","-",'A4-1管路(計画設定)'!$K$9*A3管路!N27)))</f>
        <v>-</v>
      </c>
      <c r="O27" s="183" t="str">
        <f t="shared" si="28"/>
        <v>-</v>
      </c>
      <c r="P27" s="182" t="str">
        <f>IF('A4-1管路(計画設定)'!$L$9="","-",IF('A4-1管路(計画設定)'!$L$9="○",A3管路!P27,IF(A3管路!P27="-","-",'A4-1管路(計画設定)'!$L$9*A3管路!P27)))</f>
        <v>-</v>
      </c>
      <c r="Q27" s="181" t="str">
        <f>IF('A4-1管路(計画設定)'!$M$9="","-",IF('A4-1管路(計画設定)'!$M$9="○",A3管路!Q27,IF(A3管路!Q27="-","-",'A4-1管路(計画設定)'!$M$9*A3管路!Q27)))</f>
        <v>-</v>
      </c>
      <c r="R27" s="183" t="str">
        <f t="shared" si="29"/>
        <v>-</v>
      </c>
      <c r="S27" s="182" t="str">
        <f>IF('A4-1管路(計画設定)'!$N$9="","-",IF('A4-1管路(計画設定)'!$N$9="○",A3管路!S27,IF(A3管路!S27="-","-",'A4-1管路(計画設定)'!$N$9*A3管路!S27)))</f>
        <v>-</v>
      </c>
      <c r="T27" s="176" t="str">
        <f>IF('A4-1管路(計画設定)'!$O$9="","-",IF('A4-1管路(計画設定)'!$O$9="○",A3管路!T27,IF(A3管路!T27="-","-",'A4-1管路(計画設定)'!$O$9*A3管路!T27)))</f>
        <v>-</v>
      </c>
      <c r="U27" s="176" t="str">
        <f>IF('A4-1管路(計画設定)'!$P$9="","-",IF('A4-1管路(計画設定)'!$P$9="○",A3管路!U27,IF(A3管路!U27="-","-",'A4-1管路(計画設定)'!$P$9*A3管路!U27)))</f>
        <v>-</v>
      </c>
      <c r="V27" s="181" t="str">
        <f>IF('A4-1管路(計画設定)'!$Q$9="","-",IF('A4-1管路(計画設定)'!$Q$9="○",A3管路!V27,IF(A3管路!V27="-","-",'A4-1管路(計画設定)'!$Q$9*A3管路!V27)))</f>
        <v>-</v>
      </c>
      <c r="W27" s="183" t="str">
        <f t="shared" si="30"/>
        <v>-</v>
      </c>
      <c r="X27" s="182" t="str">
        <f>IF('A4-1管路(計画設定)'!$R$9="","-",IF('A4-1管路(計画設定)'!$R$9="○",A3管路!X27,IF(A3管路!X27="-","-",'A4-1管路(計画設定)'!$R$9*A3管路!X27)))</f>
        <v>-</v>
      </c>
      <c r="Y27" s="181" t="str">
        <f>IF('A4-1管路(計画設定)'!$S$9="","-",IF('A4-1管路(計画設定)'!$S$9="○",A3管路!Y27,IF(A3管路!Y27="-","-",'A4-1管路(計画設定)'!$S$9*A3管路!Y27)))</f>
        <v>-</v>
      </c>
      <c r="Z27" s="183" t="str">
        <f t="shared" si="31"/>
        <v>-</v>
      </c>
      <c r="AA27" s="182" t="str">
        <f>IF('A4-1管路(計画設定)'!$T$9="","-",IF('A4-1管路(計画設定)'!$T$9="○",A3管路!AA27,IF(A3管路!AA27="-","-",'A4-1管路(計画設定)'!$T$9*A3管路!AA27)))</f>
        <v>-</v>
      </c>
      <c r="AB27" s="181" t="str">
        <f>IF('A4-1管路(計画設定)'!$U$9="","-",IF('A4-1管路(計画設定)'!$U$9="○",A3管路!AB27,IF(A3管路!AB27="-","-",'A4-1管路(計画設定)'!$U$9*A3管路!AB27)))</f>
        <v>-</v>
      </c>
      <c r="AC27" s="183" t="str">
        <f t="shared" si="32"/>
        <v>-</v>
      </c>
      <c r="AD27" s="182" t="str">
        <f>IF('A4-1管路(計画設定)'!$V$9="","-",IF('A4-1管路(計画設定)'!$V$9="○",A3管路!AD27,IF(A3管路!AD27="-","-",'A4-1管路(計画設定)'!$V$9*A3管路!AD27)))</f>
        <v>-</v>
      </c>
      <c r="AE27" s="181" t="str">
        <f>IF('A4-1管路(計画設定)'!$W$9="","-",IF('A4-1管路(計画設定)'!$W$9="○",A3管路!AE27,IF(A3管路!AE27="-","-",'A4-1管路(計画設定)'!$W$9*A3管路!AE27)))</f>
        <v>-</v>
      </c>
      <c r="AF27" s="183" t="str">
        <f t="shared" si="33"/>
        <v>-</v>
      </c>
      <c r="AG27" s="182" t="str">
        <f>IF('A4-1管路(計画設定)'!$X$9="","-",IF('A4-1管路(計画設定)'!$X$9="○",A3管路!AG27,IF(A3管路!AZ27="-","-",'A4-1管路(計画設定)'!$X$9*A3管路!AG27)))</f>
        <v>-</v>
      </c>
      <c r="AH27" s="181" t="str">
        <f>IF('A4-1管路(計画設定)'!$Y$9="","-",IF('A4-1管路(計画設定)'!$Y$9="○",A3管路!AH27,IF(A3管路!AH27="-","-",'A4-1管路(計画設定)'!$Y$9*A3管路!AH27)))</f>
        <v>-</v>
      </c>
      <c r="AI27" s="183" t="str">
        <f t="shared" si="34"/>
        <v>-</v>
      </c>
      <c r="AJ27" s="182" t="str">
        <f>IF('A4-1管路(計画設定)'!$Z$9="","-",IF('A4-1管路(計画設定)'!$Z$9="○",A3管路!AJ27,IF(A3管路!AJ27="-","-",'A4-1管路(計画設定)'!$Z$9*A3管路!AJ27)))</f>
        <v>-</v>
      </c>
      <c r="AK27" s="181" t="str">
        <f>IF('A4-1管路(計画設定)'!$AA$9="","-",IF('A4-1管路(計画設定)'!$AA$9="○",A3管路!AK27,IF(A3管路!AK27="-","-",'A4-1管路(計画設定)'!$AA$9*A3管路!AK27)))</f>
        <v>-</v>
      </c>
      <c r="AL27" s="183" t="str">
        <f t="shared" si="35"/>
        <v>-</v>
      </c>
      <c r="AM27" s="182" t="str">
        <f>IF('A4-1管路(計画設定)'!$AB$9="","-",IF('A4-1管路(計画設定)'!$AB$9="○",A3管路!AM27,IF(A3管路!AM27="-","-",'A4-1管路(計画設定)'!$AB$9*A3管路!AM27)))</f>
        <v>-</v>
      </c>
      <c r="AN27" s="181" t="str">
        <f>IF('A4-1管路(計画設定)'!$AC$9="","-",IF('A4-1管路(計画設定)'!$AC$9="○",A3管路!AN27,IF(A3管路!AN27="-","-",'A4-1管路(計画設定)'!$AC$9*A3管路!AN27)))</f>
        <v>-</v>
      </c>
      <c r="AO27" s="183" t="str">
        <f t="shared" si="36"/>
        <v>-</v>
      </c>
      <c r="AP27" s="182" t="str">
        <f>IF('A4-1管路(計画設定)'!$AD$9="","-",IF('A4-1管路(計画設定)'!$AD$9="○",A3管路!AP27,IF(A3管路!AP27="-","-",'A4-1管路(計画設定)'!$AD$9*A3管路!AP27)))</f>
        <v>-</v>
      </c>
      <c r="AQ27" s="181" t="str">
        <f>IF('A4-1管路(計画設定)'!$AE$9="","-",IF('A4-1管路(計画設定)'!$AE$9="○",A3管路!AQ27,IF(A3管路!AQ27="-","-",'A4-1管路(計画設定)'!$AE$9*A3管路!AQ27)))</f>
        <v>-</v>
      </c>
      <c r="AR27" s="183" t="str">
        <f t="shared" si="37"/>
        <v>-</v>
      </c>
      <c r="AS27" s="182" t="str">
        <f>IF('A4-1管路(計画設定)'!$AF$9="","-",IF('A4-1管路(計画設定)'!$AF$9="○",A3管路!AS27,IF(A3管路!AS27="-","-",'A4-1管路(計画設定)'!$AF$9*A3管路!AS27)))</f>
        <v>-</v>
      </c>
      <c r="AT27" s="181" t="str">
        <f>IF('A4-1管路(計画設定)'!$AG$9="","-",IF('A4-1管路(計画設定)'!$AG$9="○",A3管路!AT27,IF(A3管路!AT27="-","-",'A4-1管路(計画設定)'!$AG$9*A3管路!AT27)))</f>
        <v>-</v>
      </c>
      <c r="AU27" s="183" t="str">
        <f t="shared" si="38"/>
        <v>-</v>
      </c>
      <c r="AV27" s="67" t="str">
        <f t="shared" si="39"/>
        <v>-</v>
      </c>
      <c r="AW27" s="157" t="str">
        <f>IF('A4-2管路(初期設定)'!AW27="","",'A4-2管路(初期設定)'!AW27)</f>
        <v>ダクタイル鋳鉄管(NS形継手等)</v>
      </c>
      <c r="AX27" s="158">
        <f>IF('A4-2管路(初期設定)'!AX27="","",'A4-2管路(初期設定)'!AX27)</f>
        <v>112</v>
      </c>
      <c r="AY27" s="45" t="str">
        <f t="shared" si="40"/>
        <v>-</v>
      </c>
      <c r="BB27" s="832">
        <f t="shared" si="41"/>
        <v>0</v>
      </c>
      <c r="BC27" s="830"/>
      <c r="BD27" s="830">
        <f t="shared" si="42"/>
        <v>0</v>
      </c>
      <c r="BE27" s="830"/>
      <c r="BF27" s="830">
        <f t="shared" si="43"/>
        <v>0</v>
      </c>
      <c r="BG27" s="830"/>
      <c r="BH27" s="830">
        <f t="shared" si="44"/>
        <v>0</v>
      </c>
      <c r="BI27" s="830"/>
      <c r="BJ27" s="830">
        <f t="shared" si="45"/>
        <v>0</v>
      </c>
      <c r="BK27" s="830"/>
      <c r="BL27" s="832">
        <f t="shared" si="46"/>
        <v>0</v>
      </c>
      <c r="BM27" s="830"/>
      <c r="BN27" s="830">
        <f t="shared" si="47"/>
        <v>0</v>
      </c>
      <c r="BO27" s="830"/>
      <c r="BP27" s="830">
        <f t="shared" si="48"/>
        <v>0</v>
      </c>
      <c r="BQ27" s="830"/>
      <c r="BR27" s="830">
        <f t="shared" si="49"/>
        <v>0</v>
      </c>
      <c r="BS27" s="830"/>
      <c r="BT27" s="830">
        <f t="shared" si="50"/>
        <v>0</v>
      </c>
      <c r="BU27" s="833"/>
      <c r="BV27" s="82"/>
      <c r="DI27" s="82"/>
    </row>
    <row r="28" spans="2:113" ht="13.5" customHeight="1">
      <c r="B28" s="1161"/>
      <c r="C28" s="1070"/>
      <c r="D28" s="1161"/>
      <c r="E28" s="1070"/>
      <c r="F28" s="541">
        <v>250</v>
      </c>
      <c r="G28" s="182" t="str">
        <f>IF('A4-1管路(計画設定)'!$F$9="","-",IF('A4-1管路(計画設定)'!$F$9="○",A3管路!G28,IF(A3管路!F28="-","-",'A4-1管路(計画設定)'!$F$9*A3管路!G28)))</f>
        <v>-</v>
      </c>
      <c r="H28" s="181" t="str">
        <f>IF('A4-1管路(計画設定)'!$G$9="","-",IF('A4-1管路(計画設定)'!$G$9="○",A3管路!H28,IF(A3管路!H28="-","-",'A4-1管路(計画設定)'!$G$9*A3管路!H28)))</f>
        <v>-</v>
      </c>
      <c r="I28" s="183" t="str">
        <f t="shared" si="26"/>
        <v>-</v>
      </c>
      <c r="J28" s="182" t="str">
        <f>IF('A4-1管路(計画設定)'!$H$9="","-",IF('A4-1管路(計画設定)'!$H$9="○",A3管路!J28,IF(A3管路!J28="-","-",'A4-1管路(計画設定)'!$H$9*A3管路!J28)))</f>
        <v>-</v>
      </c>
      <c r="K28" s="181" t="str">
        <f>IF('A4-1管路(計画設定)'!$I$9="","-",IF('A4-1管路(計画設定)'!$I$9="○",A3管路!K28,IF(A3管路!K28="-","-",'A4-1管路(計画設定)'!$I$9*A3管路!K28)))</f>
        <v>-</v>
      </c>
      <c r="L28" s="183" t="str">
        <f t="shared" si="27"/>
        <v>-</v>
      </c>
      <c r="M28" s="182" t="str">
        <f>IF('A4-1管路(計画設定)'!$J$9="","-",IF('A4-1管路(計画設定)'!$J$9="○",A3管路!M28,IF(A3管路!M28="-","-",'A4-1管路(計画設定)'!$J$9*A3管路!M28)))</f>
        <v>-</v>
      </c>
      <c r="N28" s="181" t="str">
        <f>IF('A4-1管路(計画設定)'!$K$9="","-",IF('A4-1管路(計画設定)'!$K$9="○",A3管路!N28,IF(A3管路!N28="-","-",'A4-1管路(計画設定)'!$K$9*A3管路!N28)))</f>
        <v>-</v>
      </c>
      <c r="O28" s="183" t="str">
        <f t="shared" si="28"/>
        <v>-</v>
      </c>
      <c r="P28" s="182" t="str">
        <f>IF('A4-1管路(計画設定)'!$L$9="","-",IF('A4-1管路(計画設定)'!$L$9="○",A3管路!P28,IF(A3管路!P28="-","-",'A4-1管路(計画設定)'!$L$9*A3管路!P28)))</f>
        <v>-</v>
      </c>
      <c r="Q28" s="181" t="str">
        <f>IF('A4-1管路(計画設定)'!$M$9="","-",IF('A4-1管路(計画設定)'!$M$9="○",A3管路!Q28,IF(A3管路!Q28="-","-",'A4-1管路(計画設定)'!$M$9*A3管路!Q28)))</f>
        <v>-</v>
      </c>
      <c r="R28" s="183" t="str">
        <f t="shared" si="29"/>
        <v>-</v>
      </c>
      <c r="S28" s="182" t="str">
        <f>IF('A4-1管路(計画設定)'!$N$9="","-",IF('A4-1管路(計画設定)'!$N$9="○",A3管路!S28,IF(A3管路!S28="-","-",'A4-1管路(計画設定)'!$N$9*A3管路!S28)))</f>
        <v>-</v>
      </c>
      <c r="T28" s="176" t="str">
        <f>IF('A4-1管路(計画設定)'!$O$9="","-",IF('A4-1管路(計画設定)'!$O$9="○",A3管路!T28,IF(A3管路!T28="-","-",'A4-1管路(計画設定)'!$O$9*A3管路!T28)))</f>
        <v>-</v>
      </c>
      <c r="U28" s="176" t="str">
        <f>IF('A4-1管路(計画設定)'!$P$9="","-",IF('A4-1管路(計画設定)'!$P$9="○",A3管路!U28,IF(A3管路!U28="-","-",'A4-1管路(計画設定)'!$P$9*A3管路!U28)))</f>
        <v>-</v>
      </c>
      <c r="V28" s="181" t="str">
        <f>IF('A4-1管路(計画設定)'!$Q$9="","-",IF('A4-1管路(計画設定)'!$Q$9="○",A3管路!V28,IF(A3管路!V28="-","-",'A4-1管路(計画設定)'!$Q$9*A3管路!V28)))</f>
        <v>-</v>
      </c>
      <c r="W28" s="183" t="str">
        <f t="shared" si="30"/>
        <v>-</v>
      </c>
      <c r="X28" s="182" t="str">
        <f>IF('A4-1管路(計画設定)'!$R$9="","-",IF('A4-1管路(計画設定)'!$R$9="○",A3管路!X28,IF(A3管路!X28="-","-",'A4-1管路(計画設定)'!$R$9*A3管路!X28)))</f>
        <v>-</v>
      </c>
      <c r="Y28" s="181" t="str">
        <f>IF('A4-1管路(計画設定)'!$S$9="","-",IF('A4-1管路(計画設定)'!$S$9="○",A3管路!Y28,IF(A3管路!Y28="-","-",'A4-1管路(計画設定)'!$S$9*A3管路!Y28)))</f>
        <v>-</v>
      </c>
      <c r="Z28" s="183" t="str">
        <f t="shared" si="31"/>
        <v>-</v>
      </c>
      <c r="AA28" s="182" t="str">
        <f>IF('A4-1管路(計画設定)'!$T$9="","-",IF('A4-1管路(計画設定)'!$T$9="○",A3管路!AA28,IF(A3管路!AA28="-","-",'A4-1管路(計画設定)'!$T$9*A3管路!AA28)))</f>
        <v>-</v>
      </c>
      <c r="AB28" s="181" t="str">
        <f>IF('A4-1管路(計画設定)'!$U$9="","-",IF('A4-1管路(計画設定)'!$U$9="○",A3管路!AB28,IF(A3管路!AB28="-","-",'A4-1管路(計画設定)'!$U$9*A3管路!AB28)))</f>
        <v>-</v>
      </c>
      <c r="AC28" s="183" t="str">
        <f t="shared" si="32"/>
        <v>-</v>
      </c>
      <c r="AD28" s="182" t="str">
        <f>IF('A4-1管路(計画設定)'!$V$9="","-",IF('A4-1管路(計画設定)'!$V$9="○",A3管路!AD28,IF(A3管路!AD28="-","-",'A4-1管路(計画設定)'!$V$9*A3管路!AD28)))</f>
        <v>-</v>
      </c>
      <c r="AE28" s="181" t="str">
        <f>IF('A4-1管路(計画設定)'!$W$9="","-",IF('A4-1管路(計画設定)'!$W$9="○",A3管路!AE28,IF(A3管路!AE28="-","-",'A4-1管路(計画設定)'!$W$9*A3管路!AE28)))</f>
        <v>-</v>
      </c>
      <c r="AF28" s="183" t="str">
        <f t="shared" si="33"/>
        <v>-</v>
      </c>
      <c r="AG28" s="182" t="str">
        <f>IF('A4-1管路(計画設定)'!$X$9="","-",IF('A4-1管路(計画設定)'!$X$9="○",A3管路!AG28,IF(A3管路!AZ28="-","-",'A4-1管路(計画設定)'!$X$9*A3管路!AG28)))</f>
        <v>-</v>
      </c>
      <c r="AH28" s="181" t="str">
        <f>IF('A4-1管路(計画設定)'!$Y$9="","-",IF('A4-1管路(計画設定)'!$Y$9="○",A3管路!AH28,IF(A3管路!AH28="-","-",'A4-1管路(計画設定)'!$Y$9*A3管路!AH28)))</f>
        <v>-</v>
      </c>
      <c r="AI28" s="183" t="str">
        <f t="shared" si="34"/>
        <v>-</v>
      </c>
      <c r="AJ28" s="182" t="str">
        <f>IF('A4-1管路(計画設定)'!$Z$9="","-",IF('A4-1管路(計画設定)'!$Z$9="○",A3管路!AJ28,IF(A3管路!AJ28="-","-",'A4-1管路(計画設定)'!$Z$9*A3管路!AJ28)))</f>
        <v>-</v>
      </c>
      <c r="AK28" s="181" t="str">
        <f>IF('A4-1管路(計画設定)'!$AA$9="","-",IF('A4-1管路(計画設定)'!$AA$9="○",A3管路!AK28,IF(A3管路!AK28="-","-",'A4-1管路(計画設定)'!$AA$9*A3管路!AK28)))</f>
        <v>-</v>
      </c>
      <c r="AL28" s="183" t="str">
        <f t="shared" si="35"/>
        <v>-</v>
      </c>
      <c r="AM28" s="182" t="str">
        <f>IF('A4-1管路(計画設定)'!$AB$9="","-",IF('A4-1管路(計画設定)'!$AB$9="○",A3管路!AM28,IF(A3管路!AM28="-","-",'A4-1管路(計画設定)'!$AB$9*A3管路!AM28)))</f>
        <v>-</v>
      </c>
      <c r="AN28" s="181" t="str">
        <f>IF('A4-1管路(計画設定)'!$AC$9="","-",IF('A4-1管路(計画設定)'!$AC$9="○",A3管路!AN28,IF(A3管路!AN28="-","-",'A4-1管路(計画設定)'!$AC$9*A3管路!AN28)))</f>
        <v>-</v>
      </c>
      <c r="AO28" s="183" t="str">
        <f t="shared" si="36"/>
        <v>-</v>
      </c>
      <c r="AP28" s="182" t="str">
        <f>IF('A4-1管路(計画設定)'!$AD$9="","-",IF('A4-1管路(計画設定)'!$AD$9="○",A3管路!AP28,IF(A3管路!AP28="-","-",'A4-1管路(計画設定)'!$AD$9*A3管路!AP28)))</f>
        <v>-</v>
      </c>
      <c r="AQ28" s="181">
        <f>IF('A4-1管路(計画設定)'!$AE$9="","-",IF('A4-1管路(計画設定)'!$AE$9="○",A3管路!AQ28,IF(A3管路!AQ28="-","-",'A4-1管路(計画設定)'!$AE$9*A3管路!AQ28)))</f>
        <v>9.4</v>
      </c>
      <c r="AR28" s="183">
        <f t="shared" si="37"/>
        <v>9.4</v>
      </c>
      <c r="AS28" s="182" t="str">
        <f>IF('A4-1管路(計画設定)'!$AF$9="","-",IF('A4-1管路(計画設定)'!$AF$9="○",A3管路!AS28,IF(A3管路!AS28="-","-",'A4-1管路(計画設定)'!$AF$9*A3管路!AS28)))</f>
        <v>-</v>
      </c>
      <c r="AT28" s="181" t="str">
        <f>IF('A4-1管路(計画設定)'!$AG$9="","-",IF('A4-1管路(計画設定)'!$AG$9="○",A3管路!AT28,IF(A3管路!AT28="-","-",'A4-1管路(計画設定)'!$AG$9*A3管路!AT28)))</f>
        <v>-</v>
      </c>
      <c r="AU28" s="183" t="str">
        <f t="shared" si="38"/>
        <v>-</v>
      </c>
      <c r="AV28" s="67">
        <f t="shared" si="39"/>
        <v>9.4</v>
      </c>
      <c r="AW28" s="157" t="str">
        <f>IF('A4-2管路(初期設定)'!AW28="","",'A4-2管路(初期設定)'!AW28)</f>
        <v>ダクタイル鋳鉄管(NS形継手等)</v>
      </c>
      <c r="AX28" s="158">
        <f>IF('A4-2管路(初期設定)'!AX28="","",'A4-2管路(初期設定)'!AX28)</f>
        <v>99</v>
      </c>
      <c r="AY28" s="45">
        <f t="shared" si="40"/>
        <v>930.6</v>
      </c>
      <c r="BB28" s="832">
        <f t="shared" si="41"/>
        <v>0</v>
      </c>
      <c r="BC28" s="830"/>
      <c r="BD28" s="830">
        <f t="shared" si="42"/>
        <v>0</v>
      </c>
      <c r="BE28" s="830"/>
      <c r="BF28" s="830">
        <f t="shared" si="43"/>
        <v>0</v>
      </c>
      <c r="BG28" s="830"/>
      <c r="BH28" s="830">
        <f t="shared" si="44"/>
        <v>9.4</v>
      </c>
      <c r="BI28" s="830"/>
      <c r="BJ28" s="830">
        <f t="shared" si="45"/>
        <v>0</v>
      </c>
      <c r="BK28" s="830"/>
      <c r="BL28" s="832">
        <f t="shared" si="46"/>
        <v>0</v>
      </c>
      <c r="BM28" s="830"/>
      <c r="BN28" s="830">
        <f t="shared" si="47"/>
        <v>0</v>
      </c>
      <c r="BO28" s="830"/>
      <c r="BP28" s="830">
        <f t="shared" si="48"/>
        <v>0</v>
      </c>
      <c r="BQ28" s="830"/>
      <c r="BR28" s="830">
        <f t="shared" si="49"/>
        <v>930.6</v>
      </c>
      <c r="BS28" s="830"/>
      <c r="BT28" s="830">
        <f t="shared" si="50"/>
        <v>0</v>
      </c>
      <c r="BU28" s="833"/>
      <c r="BV28" s="82"/>
      <c r="DI28" s="82"/>
    </row>
    <row r="29" spans="2:113" ht="13.5" customHeight="1">
      <c r="B29" s="1161"/>
      <c r="C29" s="1070"/>
      <c r="D29" s="1161"/>
      <c r="E29" s="1070"/>
      <c r="F29" s="541">
        <v>200</v>
      </c>
      <c r="G29" s="182" t="str">
        <f>IF('A4-1管路(計画設定)'!$F$9="","-",IF('A4-1管路(計画設定)'!$F$9="○",A3管路!G29,IF(A3管路!F29="-","-",'A4-1管路(計画設定)'!$F$9*A3管路!G29)))</f>
        <v>-</v>
      </c>
      <c r="H29" s="181" t="str">
        <f>IF('A4-1管路(計画設定)'!$G$9="","-",IF('A4-1管路(計画設定)'!$G$9="○",A3管路!H29,IF(A3管路!H29="-","-",'A4-1管路(計画設定)'!$G$9*A3管路!H29)))</f>
        <v>-</v>
      </c>
      <c r="I29" s="183" t="str">
        <f t="shared" si="26"/>
        <v>-</v>
      </c>
      <c r="J29" s="182" t="str">
        <f>IF('A4-1管路(計画設定)'!$H$9="","-",IF('A4-1管路(計画設定)'!$H$9="○",A3管路!J29,IF(A3管路!J29="-","-",'A4-1管路(計画設定)'!$H$9*A3管路!J29)))</f>
        <v>-</v>
      </c>
      <c r="K29" s="181" t="str">
        <f>IF('A4-1管路(計画設定)'!$I$9="","-",IF('A4-1管路(計画設定)'!$I$9="○",A3管路!K29,IF(A3管路!K29="-","-",'A4-1管路(計画設定)'!$I$9*A3管路!K29)))</f>
        <v>-</v>
      </c>
      <c r="L29" s="183" t="str">
        <f t="shared" si="27"/>
        <v>-</v>
      </c>
      <c r="M29" s="182" t="str">
        <f>IF('A4-1管路(計画設定)'!$J$9="","-",IF('A4-1管路(計画設定)'!$J$9="○",A3管路!M29,IF(A3管路!M29="-","-",'A4-1管路(計画設定)'!$J$9*A3管路!M29)))</f>
        <v>-</v>
      </c>
      <c r="N29" s="181" t="str">
        <f>IF('A4-1管路(計画設定)'!$K$9="","-",IF('A4-1管路(計画設定)'!$K$9="○",A3管路!N29,IF(A3管路!N29="-","-",'A4-1管路(計画設定)'!$K$9*A3管路!N29)))</f>
        <v>-</v>
      </c>
      <c r="O29" s="183" t="str">
        <f t="shared" si="28"/>
        <v>-</v>
      </c>
      <c r="P29" s="182" t="str">
        <f>IF('A4-1管路(計画設定)'!$L$9="","-",IF('A4-1管路(計画設定)'!$L$9="○",A3管路!P29,IF(A3管路!P29="-","-",'A4-1管路(計画設定)'!$L$9*A3管路!P29)))</f>
        <v>-</v>
      </c>
      <c r="Q29" s="181" t="str">
        <f>IF('A4-1管路(計画設定)'!$M$9="","-",IF('A4-1管路(計画設定)'!$M$9="○",A3管路!Q29,IF(A3管路!Q29="-","-",'A4-1管路(計画設定)'!$M$9*A3管路!Q29)))</f>
        <v>-</v>
      </c>
      <c r="R29" s="183" t="str">
        <f t="shared" si="29"/>
        <v>-</v>
      </c>
      <c r="S29" s="182" t="str">
        <f>IF('A4-1管路(計画設定)'!$N$9="","-",IF('A4-1管路(計画設定)'!$N$9="○",A3管路!S29,IF(A3管路!S29="-","-",'A4-1管路(計画設定)'!$N$9*A3管路!S29)))</f>
        <v>-</v>
      </c>
      <c r="T29" s="176" t="str">
        <f>IF('A4-1管路(計画設定)'!$O$9="","-",IF('A4-1管路(計画設定)'!$O$9="○",A3管路!T29,IF(A3管路!T29="-","-",'A4-1管路(計画設定)'!$O$9*A3管路!T29)))</f>
        <v>-</v>
      </c>
      <c r="U29" s="176" t="str">
        <f>IF('A4-1管路(計画設定)'!$P$9="","-",IF('A4-1管路(計画設定)'!$P$9="○",A3管路!U29,IF(A3管路!U29="-","-",'A4-1管路(計画設定)'!$P$9*A3管路!U29)))</f>
        <v>-</v>
      </c>
      <c r="V29" s="181" t="str">
        <f>IF('A4-1管路(計画設定)'!$Q$9="","-",IF('A4-1管路(計画設定)'!$Q$9="○",A3管路!V29,IF(A3管路!V29="-","-",'A4-1管路(計画設定)'!$Q$9*A3管路!V29)))</f>
        <v>-</v>
      </c>
      <c r="W29" s="183" t="str">
        <f t="shared" si="30"/>
        <v>-</v>
      </c>
      <c r="X29" s="182" t="str">
        <f>IF('A4-1管路(計画設定)'!$R$9="","-",IF('A4-1管路(計画設定)'!$R$9="○",A3管路!X29,IF(A3管路!X29="-","-",'A4-1管路(計画設定)'!$R$9*A3管路!X29)))</f>
        <v>-</v>
      </c>
      <c r="Y29" s="181">
        <f>IF('A4-1管路(計画設定)'!$S$9="","-",IF('A4-1管路(計画設定)'!$S$9="○",A3管路!Y29,IF(A3管路!Y29="-","-",'A4-1管路(計画設定)'!$S$9*A3管路!Y29)))</f>
        <v>196</v>
      </c>
      <c r="Z29" s="183">
        <f t="shared" si="31"/>
        <v>196</v>
      </c>
      <c r="AA29" s="182" t="str">
        <f>IF('A4-1管路(計画設定)'!$T$9="","-",IF('A4-1管路(計画設定)'!$T$9="○",A3管路!AA29,IF(A3管路!AA29="-","-",'A4-1管路(計画設定)'!$T$9*A3管路!AA29)))</f>
        <v>-</v>
      </c>
      <c r="AB29" s="181" t="str">
        <f>IF('A4-1管路(計画設定)'!$U$9="","-",IF('A4-1管路(計画設定)'!$U$9="○",A3管路!AB29,IF(A3管路!AB29="-","-",'A4-1管路(計画設定)'!$U$9*A3管路!AB29)))</f>
        <v>-</v>
      </c>
      <c r="AC29" s="183" t="str">
        <f t="shared" si="32"/>
        <v>-</v>
      </c>
      <c r="AD29" s="182" t="str">
        <f>IF('A4-1管路(計画設定)'!$V$9="","-",IF('A4-1管路(計画設定)'!$V$9="○",A3管路!AD29,IF(A3管路!AD29="-","-",'A4-1管路(計画設定)'!$V$9*A3管路!AD29)))</f>
        <v>-</v>
      </c>
      <c r="AE29" s="181" t="str">
        <f>IF('A4-1管路(計画設定)'!$W$9="","-",IF('A4-1管路(計画設定)'!$W$9="○",A3管路!AE29,IF(A3管路!AE29="-","-",'A4-1管路(計画設定)'!$W$9*A3管路!AE29)))</f>
        <v>-</v>
      </c>
      <c r="AF29" s="183" t="str">
        <f t="shared" si="33"/>
        <v>-</v>
      </c>
      <c r="AG29" s="182" t="str">
        <f>IF('A4-1管路(計画設定)'!$X$9="","-",IF('A4-1管路(計画設定)'!$X$9="○",A3管路!AG29,IF(A3管路!AZ29="-","-",'A4-1管路(計画設定)'!$X$9*A3管路!AG29)))</f>
        <v>-</v>
      </c>
      <c r="AH29" s="181" t="str">
        <f>IF('A4-1管路(計画設定)'!$Y$9="","-",IF('A4-1管路(計画設定)'!$Y$9="○",A3管路!AH29,IF(A3管路!AH29="-","-",'A4-1管路(計画設定)'!$Y$9*A3管路!AH29)))</f>
        <v>-</v>
      </c>
      <c r="AI29" s="183" t="str">
        <f t="shared" si="34"/>
        <v>-</v>
      </c>
      <c r="AJ29" s="182" t="str">
        <f>IF('A4-1管路(計画設定)'!$Z$9="","-",IF('A4-1管路(計画設定)'!$Z$9="○",A3管路!AJ29,IF(A3管路!AJ29="-","-",'A4-1管路(計画設定)'!$Z$9*A3管路!AJ29)))</f>
        <v>-</v>
      </c>
      <c r="AK29" s="181" t="str">
        <f>IF('A4-1管路(計画設定)'!$AA$9="","-",IF('A4-1管路(計画設定)'!$AA$9="○",A3管路!AK29,IF(A3管路!AK29="-","-",'A4-1管路(計画設定)'!$AA$9*A3管路!AK29)))</f>
        <v>-</v>
      </c>
      <c r="AL29" s="183" t="str">
        <f t="shared" si="35"/>
        <v>-</v>
      </c>
      <c r="AM29" s="182" t="str">
        <f>IF('A4-1管路(計画設定)'!$AB$9="","-",IF('A4-1管路(計画設定)'!$AB$9="○",A3管路!AM29,IF(A3管路!AM29="-","-",'A4-1管路(計画設定)'!$AB$9*A3管路!AM29)))</f>
        <v>-</v>
      </c>
      <c r="AN29" s="181" t="str">
        <f>IF('A4-1管路(計画設定)'!$AC$9="","-",IF('A4-1管路(計画設定)'!$AC$9="○",A3管路!AN29,IF(A3管路!AN29="-","-",'A4-1管路(計画設定)'!$AC$9*A3管路!AN29)))</f>
        <v>-</v>
      </c>
      <c r="AO29" s="183" t="str">
        <f t="shared" si="36"/>
        <v>-</v>
      </c>
      <c r="AP29" s="182" t="str">
        <f>IF('A4-1管路(計画設定)'!$AD$9="","-",IF('A4-1管路(計画設定)'!$AD$9="○",A3管路!AP29,IF(A3管路!AP29="-","-",'A4-1管路(計画設定)'!$AD$9*A3管路!AP29)))</f>
        <v>-</v>
      </c>
      <c r="AQ29" s="181" t="str">
        <f>IF('A4-1管路(計画設定)'!$AE$9="","-",IF('A4-1管路(計画設定)'!$AE$9="○",A3管路!AQ29,IF(A3管路!AQ29="-","-",'A4-1管路(計画設定)'!$AE$9*A3管路!AQ29)))</f>
        <v>-</v>
      </c>
      <c r="AR29" s="183" t="str">
        <f t="shared" si="37"/>
        <v>-</v>
      </c>
      <c r="AS29" s="182" t="str">
        <f>IF('A4-1管路(計画設定)'!$AF$9="","-",IF('A4-1管路(計画設定)'!$AF$9="○",A3管路!AS29,IF(A3管路!AS29="-","-",'A4-1管路(計画設定)'!$AF$9*A3管路!AS29)))</f>
        <v>-</v>
      </c>
      <c r="AT29" s="181" t="str">
        <f>IF('A4-1管路(計画設定)'!$AG$9="","-",IF('A4-1管路(計画設定)'!$AG$9="○",A3管路!AT29,IF(A3管路!AT29="-","-",'A4-1管路(計画設定)'!$AG$9*A3管路!AT29)))</f>
        <v>-</v>
      </c>
      <c r="AU29" s="183" t="str">
        <f t="shared" si="38"/>
        <v>-</v>
      </c>
      <c r="AV29" s="67">
        <f t="shared" si="39"/>
        <v>196</v>
      </c>
      <c r="AW29" s="157" t="str">
        <f>IF('A4-2管路(初期設定)'!AW29="","",'A4-2管路(初期設定)'!AW29)</f>
        <v>ダクタイル鋳鉄管(NS形継手等)</v>
      </c>
      <c r="AX29" s="158">
        <f>IF('A4-2管路(初期設定)'!AX29="","",'A4-2管路(初期設定)'!AX29)</f>
        <v>87</v>
      </c>
      <c r="AY29" s="45">
        <f t="shared" si="40"/>
        <v>17052</v>
      </c>
      <c r="BB29" s="832">
        <f t="shared" si="41"/>
        <v>0</v>
      </c>
      <c r="BC29" s="830"/>
      <c r="BD29" s="830">
        <f t="shared" si="42"/>
        <v>0</v>
      </c>
      <c r="BE29" s="830"/>
      <c r="BF29" s="830">
        <f t="shared" si="43"/>
        <v>196</v>
      </c>
      <c r="BG29" s="830"/>
      <c r="BH29" s="830">
        <f t="shared" si="44"/>
        <v>0</v>
      </c>
      <c r="BI29" s="830"/>
      <c r="BJ29" s="830">
        <f t="shared" si="45"/>
        <v>0</v>
      </c>
      <c r="BK29" s="830"/>
      <c r="BL29" s="832">
        <f t="shared" si="46"/>
        <v>0</v>
      </c>
      <c r="BM29" s="830"/>
      <c r="BN29" s="830">
        <f t="shared" si="47"/>
        <v>0</v>
      </c>
      <c r="BO29" s="830"/>
      <c r="BP29" s="830">
        <f t="shared" si="48"/>
        <v>17052</v>
      </c>
      <c r="BQ29" s="830"/>
      <c r="BR29" s="830">
        <f t="shared" si="49"/>
        <v>0</v>
      </c>
      <c r="BS29" s="830"/>
      <c r="BT29" s="830">
        <f t="shared" si="50"/>
        <v>0</v>
      </c>
      <c r="BU29" s="833"/>
      <c r="BV29" s="82"/>
      <c r="DI29" s="82"/>
    </row>
    <row r="30" spans="2:113" ht="13.5" customHeight="1">
      <c r="B30" s="1161"/>
      <c r="C30" s="1070"/>
      <c r="D30" s="1161"/>
      <c r="E30" s="1070"/>
      <c r="F30" s="541">
        <v>150</v>
      </c>
      <c r="G30" s="182" t="str">
        <f>IF('A4-1管路(計画設定)'!$F$9="","-",IF('A4-1管路(計画設定)'!$F$9="○",A3管路!G30,IF(A3管路!F30="-","-",'A4-1管路(計画設定)'!$F$9*A3管路!G30)))</f>
        <v>-</v>
      </c>
      <c r="H30" s="181" t="str">
        <f>IF('A4-1管路(計画設定)'!$G$9="","-",IF('A4-1管路(計画設定)'!$G$9="○",A3管路!H30,IF(A3管路!H30="-","-",'A4-1管路(計画設定)'!$G$9*A3管路!H30)))</f>
        <v>-</v>
      </c>
      <c r="I30" s="183" t="str">
        <f t="shared" si="26"/>
        <v>-</v>
      </c>
      <c r="J30" s="182" t="str">
        <f>IF('A4-1管路(計画設定)'!$H$9="","-",IF('A4-1管路(計画設定)'!$H$9="○",A3管路!J30,IF(A3管路!J30="-","-",'A4-1管路(計画設定)'!$H$9*A3管路!J30)))</f>
        <v>-</v>
      </c>
      <c r="K30" s="181" t="str">
        <f>IF('A4-1管路(計画設定)'!$I$9="","-",IF('A4-1管路(計画設定)'!$I$9="○",A3管路!K30,IF(A3管路!K30="-","-",'A4-1管路(計画設定)'!$I$9*A3管路!K30)))</f>
        <v>-</v>
      </c>
      <c r="L30" s="183" t="str">
        <f t="shared" si="27"/>
        <v>-</v>
      </c>
      <c r="M30" s="182" t="str">
        <f>IF('A4-1管路(計画設定)'!$J$9="","-",IF('A4-1管路(計画設定)'!$J$9="○",A3管路!M30,IF(A3管路!M30="-","-",'A4-1管路(計画設定)'!$J$9*A3管路!M30)))</f>
        <v>-</v>
      </c>
      <c r="N30" s="181" t="str">
        <f>IF('A4-1管路(計画設定)'!$K$9="","-",IF('A4-1管路(計画設定)'!$K$9="○",A3管路!N30,IF(A3管路!N30="-","-",'A4-1管路(計画設定)'!$K$9*A3管路!N30)))</f>
        <v>-</v>
      </c>
      <c r="O30" s="183" t="str">
        <f t="shared" si="28"/>
        <v>-</v>
      </c>
      <c r="P30" s="182" t="str">
        <f>IF('A4-1管路(計画設定)'!$L$9="","-",IF('A4-1管路(計画設定)'!$L$9="○",A3管路!P30,IF(A3管路!P30="-","-",'A4-1管路(計画設定)'!$L$9*A3管路!P30)))</f>
        <v>-</v>
      </c>
      <c r="Q30" s="181" t="str">
        <f>IF('A4-1管路(計画設定)'!$M$9="","-",IF('A4-1管路(計画設定)'!$M$9="○",A3管路!Q30,IF(A3管路!Q30="-","-",'A4-1管路(計画設定)'!$M$9*A3管路!Q30)))</f>
        <v>-</v>
      </c>
      <c r="R30" s="183" t="str">
        <f t="shared" si="29"/>
        <v>-</v>
      </c>
      <c r="S30" s="182" t="str">
        <f>IF('A4-1管路(計画設定)'!$N$9="","-",IF('A4-1管路(計画設定)'!$N$9="○",A3管路!S30,IF(A3管路!S30="-","-",'A4-1管路(計画設定)'!$N$9*A3管路!S30)))</f>
        <v>-</v>
      </c>
      <c r="T30" s="176" t="str">
        <f>IF('A4-1管路(計画設定)'!$O$9="","-",IF('A4-1管路(計画設定)'!$O$9="○",A3管路!T30,IF(A3管路!T30="-","-",'A4-1管路(計画設定)'!$O$9*A3管路!T30)))</f>
        <v>-</v>
      </c>
      <c r="U30" s="176" t="str">
        <f>IF('A4-1管路(計画設定)'!$P$9="","-",IF('A4-1管路(計画設定)'!$P$9="○",A3管路!U30,IF(A3管路!U30="-","-",'A4-1管路(計画設定)'!$P$9*A3管路!U30)))</f>
        <v>-</v>
      </c>
      <c r="V30" s="181">
        <f>IF('A4-1管路(計画設定)'!$Q$9="","-",IF('A4-1管路(計画設定)'!$Q$9="○",A3管路!V30,IF(A3管路!V30="-","-",'A4-1管路(計画設定)'!$Q$9*A3管路!V30)))</f>
        <v>51</v>
      </c>
      <c r="W30" s="183">
        <f t="shared" si="30"/>
        <v>51</v>
      </c>
      <c r="X30" s="182" t="str">
        <f>IF('A4-1管路(計画設定)'!$R$9="","-",IF('A4-1管路(計画設定)'!$R$9="○",A3管路!X30,IF(A3管路!X30="-","-",'A4-1管路(計画設定)'!$R$9*A3管路!X30)))</f>
        <v>-</v>
      </c>
      <c r="Y30" s="181">
        <f>IF('A4-1管路(計画設定)'!$S$9="","-",IF('A4-1管路(計画設定)'!$S$9="○",A3管路!Y30,IF(A3管路!Y30="-","-",'A4-1管路(計画設定)'!$S$9*A3管路!Y30)))</f>
        <v>125</v>
      </c>
      <c r="Z30" s="183">
        <f t="shared" si="31"/>
        <v>125</v>
      </c>
      <c r="AA30" s="182" t="str">
        <f>IF('A4-1管路(計画設定)'!$T$9="","-",IF('A4-1管路(計画設定)'!$T$9="○",A3管路!AA30,IF(A3管路!AA30="-","-",'A4-1管路(計画設定)'!$T$9*A3管路!AA30)))</f>
        <v>-</v>
      </c>
      <c r="AB30" s="181" t="str">
        <f>IF('A4-1管路(計画設定)'!$U$9="","-",IF('A4-1管路(計画設定)'!$U$9="○",A3管路!AB30,IF(A3管路!AB30="-","-",'A4-1管路(計画設定)'!$U$9*A3管路!AB30)))</f>
        <v>-</v>
      </c>
      <c r="AC30" s="183" t="str">
        <f t="shared" si="32"/>
        <v>-</v>
      </c>
      <c r="AD30" s="182" t="str">
        <f>IF('A4-1管路(計画設定)'!$V$9="","-",IF('A4-1管路(計画設定)'!$V$9="○",A3管路!AD30,IF(A3管路!AD30="-","-",'A4-1管路(計画設定)'!$V$9*A3管路!AD30)))</f>
        <v>-</v>
      </c>
      <c r="AE30" s="181" t="str">
        <f>IF('A4-1管路(計画設定)'!$W$9="","-",IF('A4-1管路(計画設定)'!$W$9="○",A3管路!AE30,IF(A3管路!AE30="-","-",'A4-1管路(計画設定)'!$W$9*A3管路!AE30)))</f>
        <v>-</v>
      </c>
      <c r="AF30" s="183" t="str">
        <f t="shared" si="33"/>
        <v>-</v>
      </c>
      <c r="AG30" s="182" t="str">
        <f>IF('A4-1管路(計画設定)'!$X$9="","-",IF('A4-1管路(計画設定)'!$X$9="○",A3管路!AG30,IF(A3管路!AZ30="-","-",'A4-1管路(計画設定)'!$X$9*A3管路!AG30)))</f>
        <v>-</v>
      </c>
      <c r="AH30" s="181" t="str">
        <f>IF('A4-1管路(計画設定)'!$Y$9="","-",IF('A4-1管路(計画設定)'!$Y$9="○",A3管路!AH30,IF(A3管路!AH30="-","-",'A4-1管路(計画設定)'!$Y$9*A3管路!AH30)))</f>
        <v>-</v>
      </c>
      <c r="AI30" s="183" t="str">
        <f t="shared" si="34"/>
        <v>-</v>
      </c>
      <c r="AJ30" s="182" t="str">
        <f>IF('A4-1管路(計画設定)'!$Z$9="","-",IF('A4-1管路(計画設定)'!$Z$9="○",A3管路!AJ30,IF(A3管路!AJ30="-","-",'A4-1管路(計画設定)'!$Z$9*A3管路!AJ30)))</f>
        <v>-</v>
      </c>
      <c r="AK30" s="181" t="str">
        <f>IF('A4-1管路(計画設定)'!$AA$9="","-",IF('A4-1管路(計画設定)'!$AA$9="○",A3管路!AK30,IF(A3管路!AK30="-","-",'A4-1管路(計画設定)'!$AA$9*A3管路!AK30)))</f>
        <v>-</v>
      </c>
      <c r="AL30" s="183" t="str">
        <f t="shared" si="35"/>
        <v>-</v>
      </c>
      <c r="AM30" s="182" t="str">
        <f>IF('A4-1管路(計画設定)'!$AB$9="","-",IF('A4-1管路(計画設定)'!$AB$9="○",A3管路!AM30,IF(A3管路!AM30="-","-",'A4-1管路(計画設定)'!$AB$9*A3管路!AM30)))</f>
        <v>-</v>
      </c>
      <c r="AN30" s="181" t="str">
        <f>IF('A4-1管路(計画設定)'!$AC$9="","-",IF('A4-1管路(計画設定)'!$AC$9="○",A3管路!AN30,IF(A3管路!AN30="-","-",'A4-1管路(計画設定)'!$AC$9*A3管路!AN30)))</f>
        <v>-</v>
      </c>
      <c r="AO30" s="183" t="str">
        <f t="shared" si="36"/>
        <v>-</v>
      </c>
      <c r="AP30" s="182" t="str">
        <f>IF('A4-1管路(計画設定)'!$AD$9="","-",IF('A4-1管路(計画設定)'!$AD$9="○",A3管路!AP30,IF(A3管路!AP30="-","-",'A4-1管路(計画設定)'!$AD$9*A3管路!AP30)))</f>
        <v>-</v>
      </c>
      <c r="AQ30" s="181" t="str">
        <f>IF('A4-1管路(計画設定)'!$AE$9="","-",IF('A4-1管路(計画設定)'!$AE$9="○",A3管路!AQ30,IF(A3管路!AQ30="-","-",'A4-1管路(計画設定)'!$AE$9*A3管路!AQ30)))</f>
        <v>-</v>
      </c>
      <c r="AR30" s="183" t="str">
        <f t="shared" si="37"/>
        <v>-</v>
      </c>
      <c r="AS30" s="182" t="str">
        <f>IF('A4-1管路(計画設定)'!$AF$9="","-",IF('A4-1管路(計画設定)'!$AF$9="○",A3管路!AS30,IF(A3管路!AS30="-","-",'A4-1管路(計画設定)'!$AF$9*A3管路!AS30)))</f>
        <v>-</v>
      </c>
      <c r="AT30" s="181" t="str">
        <f>IF('A4-1管路(計画設定)'!$AG$9="","-",IF('A4-1管路(計画設定)'!$AG$9="○",A3管路!AT30,IF(A3管路!AT30="-","-",'A4-1管路(計画設定)'!$AG$9*A3管路!AT30)))</f>
        <v>-</v>
      </c>
      <c r="AU30" s="183" t="str">
        <f t="shared" si="38"/>
        <v>-</v>
      </c>
      <c r="AV30" s="67">
        <f t="shared" si="39"/>
        <v>176</v>
      </c>
      <c r="AW30" s="157" t="str">
        <f>IF('A4-2管路(初期設定)'!AW30="","",'A4-2管路(初期設定)'!AW30)</f>
        <v>ダクタイル鋳鉄管(NS形継手等)</v>
      </c>
      <c r="AX30" s="158">
        <f>IF('A4-2管路(初期設定)'!AX30="","",'A4-2管路(初期設定)'!AX30)</f>
        <v>76</v>
      </c>
      <c r="AY30" s="45">
        <f t="shared" si="40"/>
        <v>13376</v>
      </c>
      <c r="BB30" s="832">
        <f t="shared" si="41"/>
        <v>0</v>
      </c>
      <c r="BC30" s="830"/>
      <c r="BD30" s="830">
        <f t="shared" si="42"/>
        <v>0</v>
      </c>
      <c r="BE30" s="830"/>
      <c r="BF30" s="830">
        <f t="shared" si="43"/>
        <v>176</v>
      </c>
      <c r="BG30" s="830"/>
      <c r="BH30" s="830">
        <f t="shared" si="44"/>
        <v>0</v>
      </c>
      <c r="BI30" s="830"/>
      <c r="BJ30" s="830">
        <f t="shared" si="45"/>
        <v>0</v>
      </c>
      <c r="BK30" s="830"/>
      <c r="BL30" s="832">
        <f t="shared" si="46"/>
        <v>0</v>
      </c>
      <c r="BM30" s="830"/>
      <c r="BN30" s="830">
        <f t="shared" si="47"/>
        <v>0</v>
      </c>
      <c r="BO30" s="830"/>
      <c r="BP30" s="830">
        <f t="shared" si="48"/>
        <v>13376</v>
      </c>
      <c r="BQ30" s="830"/>
      <c r="BR30" s="830">
        <f t="shared" si="49"/>
        <v>0</v>
      </c>
      <c r="BS30" s="830"/>
      <c r="BT30" s="830">
        <f t="shared" si="50"/>
        <v>0</v>
      </c>
      <c r="BU30" s="833"/>
      <c r="BV30" s="82"/>
      <c r="DI30" s="82"/>
    </row>
    <row r="31" spans="2:113" ht="13.5" customHeight="1">
      <c r="B31" s="1161"/>
      <c r="C31" s="1070"/>
      <c r="D31" s="1161"/>
      <c r="E31" s="1070"/>
      <c r="F31" s="541">
        <v>100</v>
      </c>
      <c r="G31" s="182" t="str">
        <f>IF('A4-1管路(計画設定)'!$F$9="","-",IF('A4-1管路(計画設定)'!$F$9="○",A3管路!G31,IF(A3管路!F31="-","-",'A4-1管路(計画設定)'!$F$9*A3管路!G31)))</f>
        <v>-</v>
      </c>
      <c r="H31" s="181" t="str">
        <f>IF('A4-1管路(計画設定)'!$G$9="","-",IF('A4-1管路(計画設定)'!$G$9="○",A3管路!H31,IF(A3管路!H31="-","-",'A4-1管路(計画設定)'!$G$9*A3管路!H31)))</f>
        <v>-</v>
      </c>
      <c r="I31" s="183" t="str">
        <f t="shared" si="26"/>
        <v>-</v>
      </c>
      <c r="J31" s="182" t="str">
        <f>IF('A4-1管路(計画設定)'!$H$9="","-",IF('A4-1管路(計画設定)'!$H$9="○",A3管路!J31,IF(A3管路!J31="-","-",'A4-1管路(計画設定)'!$H$9*A3管路!J31)))</f>
        <v>-</v>
      </c>
      <c r="K31" s="181" t="str">
        <f>IF('A4-1管路(計画設定)'!$I$9="","-",IF('A4-1管路(計画設定)'!$I$9="○",A3管路!K31,IF(A3管路!K31="-","-",'A4-1管路(計画設定)'!$I$9*A3管路!K31)))</f>
        <v>-</v>
      </c>
      <c r="L31" s="183" t="str">
        <f t="shared" si="27"/>
        <v>-</v>
      </c>
      <c r="M31" s="182" t="str">
        <f>IF('A4-1管路(計画設定)'!$J$9="","-",IF('A4-1管路(計画設定)'!$J$9="○",A3管路!M31,IF(A3管路!M31="-","-",'A4-1管路(計画設定)'!$J$9*A3管路!M31)))</f>
        <v>-</v>
      </c>
      <c r="N31" s="181" t="str">
        <f>IF('A4-1管路(計画設定)'!$K$9="","-",IF('A4-1管路(計画設定)'!$K$9="○",A3管路!N31,IF(A3管路!N31="-","-",'A4-1管路(計画設定)'!$K$9*A3管路!N31)))</f>
        <v>-</v>
      </c>
      <c r="O31" s="183" t="str">
        <f t="shared" si="28"/>
        <v>-</v>
      </c>
      <c r="P31" s="182" t="str">
        <f>IF('A4-1管路(計画設定)'!$L$9="","-",IF('A4-1管路(計画設定)'!$L$9="○",A3管路!P31,IF(A3管路!P31="-","-",'A4-1管路(計画設定)'!$L$9*A3管路!P31)))</f>
        <v>-</v>
      </c>
      <c r="Q31" s="181" t="str">
        <f>IF('A4-1管路(計画設定)'!$M$9="","-",IF('A4-1管路(計画設定)'!$M$9="○",A3管路!Q31,IF(A3管路!Q31="-","-",'A4-1管路(計画設定)'!$M$9*A3管路!Q31)))</f>
        <v>-</v>
      </c>
      <c r="R31" s="183" t="str">
        <f t="shared" si="29"/>
        <v>-</v>
      </c>
      <c r="S31" s="182" t="str">
        <f>IF('A4-1管路(計画設定)'!$N$9="","-",IF('A4-1管路(計画設定)'!$N$9="○",A3管路!S31,IF(A3管路!S31="-","-",'A4-1管路(計画設定)'!$N$9*A3管路!S31)))</f>
        <v>-</v>
      </c>
      <c r="T31" s="176" t="str">
        <f>IF('A4-1管路(計画設定)'!$O$9="","-",IF('A4-1管路(計画設定)'!$O$9="○",A3管路!T31,IF(A3管路!T31="-","-",'A4-1管路(計画設定)'!$O$9*A3管路!T31)))</f>
        <v>-</v>
      </c>
      <c r="U31" s="176" t="str">
        <f>IF('A4-1管路(計画設定)'!$P$9="","-",IF('A4-1管路(計画設定)'!$P$9="○",A3管路!U31,IF(A3管路!U31="-","-",'A4-1管路(計画設定)'!$P$9*A3管路!U31)))</f>
        <v>-</v>
      </c>
      <c r="V31" s="181" t="str">
        <f>IF('A4-1管路(計画設定)'!$Q$9="","-",IF('A4-1管路(計画設定)'!$Q$9="○",A3管路!V31,IF(A3管路!V31="-","-",'A4-1管路(計画設定)'!$Q$9*A3管路!V31)))</f>
        <v>-</v>
      </c>
      <c r="W31" s="183" t="str">
        <f t="shared" si="30"/>
        <v>-</v>
      </c>
      <c r="X31" s="182" t="str">
        <f>IF('A4-1管路(計画設定)'!$R$9="","-",IF('A4-1管路(計画設定)'!$R$9="○",A3管路!X31,IF(A3管路!X31="-","-",'A4-1管路(計画設定)'!$R$9*A3管路!X31)))</f>
        <v>-</v>
      </c>
      <c r="Y31" s="181">
        <f>IF('A4-1管路(計画設定)'!$S$9="","-",IF('A4-1管路(計画設定)'!$S$9="○",A3管路!Y31,IF(A3管路!Y31="-","-",'A4-1管路(計画設定)'!$S$9*A3管路!Y31)))</f>
        <v>87</v>
      </c>
      <c r="Z31" s="183">
        <f t="shared" si="31"/>
        <v>87</v>
      </c>
      <c r="AA31" s="182" t="str">
        <f>IF('A4-1管路(計画設定)'!$T$9="","-",IF('A4-1管路(計画設定)'!$T$9="○",A3管路!AA31,IF(A3管路!AA31="-","-",'A4-1管路(計画設定)'!$T$9*A3管路!AA31)))</f>
        <v>-</v>
      </c>
      <c r="AB31" s="181" t="str">
        <f>IF('A4-1管路(計画設定)'!$U$9="","-",IF('A4-1管路(計画設定)'!$U$9="○",A3管路!AB31,IF(A3管路!AB31="-","-",'A4-1管路(計画設定)'!$U$9*A3管路!AB31)))</f>
        <v>-</v>
      </c>
      <c r="AC31" s="183" t="str">
        <f t="shared" si="32"/>
        <v>-</v>
      </c>
      <c r="AD31" s="182" t="str">
        <f>IF('A4-1管路(計画設定)'!$V$9="","-",IF('A4-1管路(計画設定)'!$V$9="○",A3管路!AD31,IF(A3管路!AD31="-","-",'A4-1管路(計画設定)'!$V$9*A3管路!AD31)))</f>
        <v>-</v>
      </c>
      <c r="AE31" s="181">
        <f>IF('A4-1管路(計画設定)'!$W$9="","-",IF('A4-1管路(計画設定)'!$W$9="○",A3管路!AE31,IF(A3管路!AE31="-","-",'A4-1管路(計画設定)'!$W$9*A3管路!AE31)))</f>
        <v>365</v>
      </c>
      <c r="AF31" s="183">
        <f t="shared" si="33"/>
        <v>365</v>
      </c>
      <c r="AG31" s="182" t="str">
        <f>IF('A4-1管路(計画設定)'!$X$9="","-",IF('A4-1管路(計画設定)'!$X$9="○",A3管路!AG31,IF(A3管路!AZ31="-","-",'A4-1管路(計画設定)'!$X$9*A3管路!AG31)))</f>
        <v>-</v>
      </c>
      <c r="AH31" s="181">
        <f>IF('A4-1管路(計画設定)'!$Y$9="","-",IF('A4-1管路(計画設定)'!$Y$9="○",A3管路!AH31,IF(A3管路!AH31="-","-",'A4-1管路(計画設定)'!$Y$9*A3管路!AH31)))</f>
        <v>2</v>
      </c>
      <c r="AI31" s="183">
        <f t="shared" si="34"/>
        <v>2</v>
      </c>
      <c r="AJ31" s="182" t="str">
        <f>IF('A4-1管路(計画設定)'!$Z$9="","-",IF('A4-1管路(計画設定)'!$Z$9="○",A3管路!AJ31,IF(A3管路!AJ31="-","-",'A4-1管路(計画設定)'!$Z$9*A3管路!AJ31)))</f>
        <v>-</v>
      </c>
      <c r="AK31" s="181" t="str">
        <f>IF('A4-1管路(計画設定)'!$AA$9="","-",IF('A4-1管路(計画設定)'!$AA$9="○",A3管路!AK31,IF(A3管路!AK31="-","-",'A4-1管路(計画設定)'!$AA$9*A3管路!AK31)))</f>
        <v>-</v>
      </c>
      <c r="AL31" s="183" t="str">
        <f t="shared" si="35"/>
        <v>-</v>
      </c>
      <c r="AM31" s="182" t="str">
        <f>IF('A4-1管路(計画設定)'!$AB$9="","-",IF('A4-1管路(計画設定)'!$AB$9="○",A3管路!AM31,IF(A3管路!AM31="-","-",'A4-1管路(計画設定)'!$AB$9*A3管路!AM31)))</f>
        <v>-</v>
      </c>
      <c r="AN31" s="181" t="str">
        <f>IF('A4-1管路(計画設定)'!$AC$9="","-",IF('A4-1管路(計画設定)'!$AC$9="○",A3管路!AN31,IF(A3管路!AN31="-","-",'A4-1管路(計画設定)'!$AC$9*A3管路!AN31)))</f>
        <v>-</v>
      </c>
      <c r="AO31" s="183" t="str">
        <f t="shared" si="36"/>
        <v>-</v>
      </c>
      <c r="AP31" s="182" t="str">
        <f>IF('A4-1管路(計画設定)'!$AD$9="","-",IF('A4-1管路(計画設定)'!$AD$9="○",A3管路!AP31,IF(A3管路!AP31="-","-",'A4-1管路(計画設定)'!$AD$9*A3管路!AP31)))</f>
        <v>-</v>
      </c>
      <c r="AQ31" s="181" t="str">
        <f>IF('A4-1管路(計画設定)'!$AE$9="","-",IF('A4-1管路(計画設定)'!$AE$9="○",A3管路!AQ31,IF(A3管路!AQ31="-","-",'A4-1管路(計画設定)'!$AE$9*A3管路!AQ31)))</f>
        <v>-</v>
      </c>
      <c r="AR31" s="183" t="str">
        <f t="shared" si="37"/>
        <v>-</v>
      </c>
      <c r="AS31" s="182" t="str">
        <f>IF('A4-1管路(計画設定)'!$AF$9="","-",IF('A4-1管路(計画設定)'!$AF$9="○",A3管路!AS31,IF(A3管路!AS31="-","-",'A4-1管路(計画設定)'!$AF$9*A3管路!AS31)))</f>
        <v>-</v>
      </c>
      <c r="AT31" s="181" t="str">
        <f>IF('A4-1管路(計画設定)'!$AG$9="","-",IF('A4-1管路(計画設定)'!$AG$9="○",A3管路!AT31,IF(A3管路!AT31="-","-",'A4-1管路(計画設定)'!$AG$9*A3管路!AT31)))</f>
        <v>-</v>
      </c>
      <c r="AU31" s="183" t="str">
        <f t="shared" si="38"/>
        <v>-</v>
      </c>
      <c r="AV31" s="67">
        <f t="shared" si="39"/>
        <v>454</v>
      </c>
      <c r="AW31" s="157" t="str">
        <f>IF('A4-2管路(初期設定)'!AW31="","",'A4-2管路(初期設定)'!AW31)</f>
        <v>ダクタイル鋳鉄管(NS形継手等)</v>
      </c>
      <c r="AX31" s="158">
        <f>IF('A4-2管路(初期設定)'!AX31="","",'A4-2管路(初期設定)'!AX31)</f>
        <v>67</v>
      </c>
      <c r="AY31" s="45">
        <f t="shared" si="40"/>
        <v>30418</v>
      </c>
      <c r="BB31" s="832">
        <f t="shared" si="41"/>
        <v>0</v>
      </c>
      <c r="BC31" s="830"/>
      <c r="BD31" s="830">
        <f t="shared" si="42"/>
        <v>0</v>
      </c>
      <c r="BE31" s="830"/>
      <c r="BF31" s="830">
        <f t="shared" si="43"/>
        <v>452</v>
      </c>
      <c r="BG31" s="830"/>
      <c r="BH31" s="830">
        <f t="shared" si="44"/>
        <v>2</v>
      </c>
      <c r="BI31" s="830"/>
      <c r="BJ31" s="830">
        <f t="shared" si="45"/>
        <v>0</v>
      </c>
      <c r="BK31" s="830"/>
      <c r="BL31" s="832">
        <f t="shared" si="46"/>
        <v>0</v>
      </c>
      <c r="BM31" s="830"/>
      <c r="BN31" s="830">
        <f t="shared" si="47"/>
        <v>0</v>
      </c>
      <c r="BO31" s="830"/>
      <c r="BP31" s="830">
        <f t="shared" si="48"/>
        <v>30284</v>
      </c>
      <c r="BQ31" s="830"/>
      <c r="BR31" s="830">
        <f t="shared" si="49"/>
        <v>134</v>
      </c>
      <c r="BS31" s="830"/>
      <c r="BT31" s="830">
        <f t="shared" si="50"/>
        <v>0</v>
      </c>
      <c r="BU31" s="833"/>
      <c r="BV31" s="82"/>
      <c r="DI31" s="82"/>
    </row>
    <row r="32" spans="2:113" ht="13.5" customHeight="1">
      <c r="B32" s="1161"/>
      <c r="C32" s="1070"/>
      <c r="D32" s="1161"/>
      <c r="E32" s="1070"/>
      <c r="F32" s="538" t="s">
        <v>70</v>
      </c>
      <c r="G32" s="182" t="str">
        <f>IF('A4-1管路(計画設定)'!$F$9="","-",IF('A4-1管路(計画設定)'!$F$9="○",A3管路!G32,IF(A3管路!F32="-","-",'A4-1管路(計画設定)'!$F$9*A3管路!G32)))</f>
        <v>-</v>
      </c>
      <c r="H32" s="181" t="str">
        <f>IF('A4-1管路(計画設定)'!$G$9="","-",IF('A4-1管路(計画設定)'!$G$9="○",A3管路!H32,IF(A3管路!H32="-","-",'A4-1管路(計画設定)'!$G$9*A3管路!H32)))</f>
        <v>-</v>
      </c>
      <c r="I32" s="183" t="str">
        <f t="shared" si="26"/>
        <v>-</v>
      </c>
      <c r="J32" s="182" t="str">
        <f>IF('A4-1管路(計画設定)'!$H$9="","-",IF('A4-1管路(計画設定)'!$H$9="○",A3管路!J32,IF(A3管路!J32="-","-",'A4-1管路(計画設定)'!$H$9*A3管路!J32)))</f>
        <v>-</v>
      </c>
      <c r="K32" s="181" t="str">
        <f>IF('A4-1管路(計画設定)'!$I$9="","-",IF('A4-1管路(計画設定)'!$I$9="○",A3管路!K32,IF(A3管路!K32="-","-",'A4-1管路(計画設定)'!$I$9*A3管路!K32)))</f>
        <v>-</v>
      </c>
      <c r="L32" s="183" t="str">
        <f t="shared" si="27"/>
        <v>-</v>
      </c>
      <c r="M32" s="182" t="str">
        <f>IF('A4-1管路(計画設定)'!$J$9="","-",IF('A4-1管路(計画設定)'!$J$9="○",A3管路!M32,IF(A3管路!M32="-","-",'A4-1管路(計画設定)'!$J$9*A3管路!M32)))</f>
        <v>-</v>
      </c>
      <c r="N32" s="181" t="str">
        <f>IF('A4-1管路(計画設定)'!$K$9="","-",IF('A4-1管路(計画設定)'!$K$9="○",A3管路!N32,IF(A3管路!N32="-","-",'A4-1管路(計画設定)'!$K$9*A3管路!N32)))</f>
        <v>-</v>
      </c>
      <c r="O32" s="183" t="str">
        <f t="shared" si="28"/>
        <v>-</v>
      </c>
      <c r="P32" s="182" t="str">
        <f>IF('A4-1管路(計画設定)'!$L$9="","-",IF('A4-1管路(計画設定)'!$L$9="○",A3管路!P32,IF(A3管路!P32="-","-",'A4-1管路(計画設定)'!$L$9*A3管路!P32)))</f>
        <v>-</v>
      </c>
      <c r="Q32" s="181" t="str">
        <f>IF('A4-1管路(計画設定)'!$M$9="","-",IF('A4-1管路(計画設定)'!$M$9="○",A3管路!Q32,IF(A3管路!Q32="-","-",'A4-1管路(計画設定)'!$M$9*A3管路!Q32)))</f>
        <v>-</v>
      </c>
      <c r="R32" s="183" t="str">
        <f t="shared" si="29"/>
        <v>-</v>
      </c>
      <c r="S32" s="182" t="str">
        <f>IF('A4-1管路(計画設定)'!$N$9="","-",IF('A4-1管路(計画設定)'!$N$9="○",A3管路!S32,IF(A3管路!S32="-","-",'A4-1管路(計画設定)'!$N$9*A3管路!S32)))</f>
        <v>-</v>
      </c>
      <c r="T32" s="176" t="str">
        <f>IF('A4-1管路(計画設定)'!$O$9="","-",IF('A4-1管路(計画設定)'!$O$9="○",A3管路!T32,IF(A3管路!T32="-","-",'A4-1管路(計画設定)'!$O$9*A3管路!T32)))</f>
        <v>-</v>
      </c>
      <c r="U32" s="176" t="str">
        <f>IF('A4-1管路(計画設定)'!$P$9="","-",IF('A4-1管路(計画設定)'!$P$9="○",A3管路!U32,IF(A3管路!U32="-","-",'A4-1管路(計画設定)'!$P$9*A3管路!U32)))</f>
        <v>-</v>
      </c>
      <c r="V32" s="181" t="str">
        <f>IF('A4-1管路(計画設定)'!$Q$9="","-",IF('A4-1管路(計画設定)'!$Q$9="○",A3管路!V32,IF(A3管路!V32="-","-",'A4-1管路(計画設定)'!$Q$9*A3管路!V32)))</f>
        <v>-</v>
      </c>
      <c r="W32" s="183" t="str">
        <f t="shared" si="30"/>
        <v>-</v>
      </c>
      <c r="X32" s="182" t="str">
        <f>IF('A4-1管路(計画設定)'!$R$9="","-",IF('A4-1管路(計画設定)'!$R$9="○",A3管路!X32,IF(A3管路!X32="-","-",'A4-1管路(計画設定)'!$R$9*A3管路!X32)))</f>
        <v>-</v>
      </c>
      <c r="Y32" s="181" t="str">
        <f>IF('A4-1管路(計画設定)'!$S$9="","-",IF('A4-1管路(計画設定)'!$S$9="○",A3管路!Y32,IF(A3管路!Y32="-","-",'A4-1管路(計画設定)'!$S$9*A3管路!Y32)))</f>
        <v>-</v>
      </c>
      <c r="Z32" s="183" t="str">
        <f t="shared" si="31"/>
        <v>-</v>
      </c>
      <c r="AA32" s="182" t="str">
        <f>IF('A4-1管路(計画設定)'!$T$9="","-",IF('A4-1管路(計画設定)'!$T$9="○",A3管路!AA32,IF(A3管路!AA32="-","-",'A4-1管路(計画設定)'!$T$9*A3管路!AA32)))</f>
        <v>-</v>
      </c>
      <c r="AB32" s="181" t="str">
        <f>IF('A4-1管路(計画設定)'!$U$9="","-",IF('A4-1管路(計画設定)'!$U$9="○",A3管路!AB32,IF(A3管路!AB32="-","-",'A4-1管路(計画設定)'!$U$9*A3管路!AB32)))</f>
        <v>-</v>
      </c>
      <c r="AC32" s="183" t="str">
        <f t="shared" si="32"/>
        <v>-</v>
      </c>
      <c r="AD32" s="182" t="str">
        <f>IF('A4-1管路(計画設定)'!$V$9="","-",IF('A4-1管路(計画設定)'!$V$9="○",A3管路!AD32,IF(A3管路!AD32="-","-",'A4-1管路(計画設定)'!$V$9*A3管路!AD32)))</f>
        <v>-</v>
      </c>
      <c r="AE32" s="181">
        <f>IF('A4-1管路(計画設定)'!$W$9="","-",IF('A4-1管路(計画設定)'!$W$9="○",A3管路!AE32,IF(A3管路!AE32="-","-",'A4-1管路(計画設定)'!$W$9*A3管路!AE32)))</f>
        <v>2</v>
      </c>
      <c r="AF32" s="183">
        <f t="shared" si="33"/>
        <v>2</v>
      </c>
      <c r="AG32" s="182" t="str">
        <f>IF('A4-1管路(計画設定)'!$X$9="","-",IF('A4-1管路(計画設定)'!$X$9="○",A3管路!AG32,IF(A3管路!AZ32="-","-",'A4-1管路(計画設定)'!$X$9*A3管路!AG32)))</f>
        <v>-</v>
      </c>
      <c r="AH32" s="181">
        <f>IF('A4-1管路(計画設定)'!$Y$9="","-",IF('A4-1管路(計画設定)'!$Y$9="○",A3管路!AH32,IF(A3管路!AH32="-","-",'A4-1管路(計画設定)'!$Y$9*A3管路!AH32)))</f>
        <v>68</v>
      </c>
      <c r="AI32" s="183">
        <f t="shared" si="34"/>
        <v>68</v>
      </c>
      <c r="AJ32" s="182" t="str">
        <f>IF('A4-1管路(計画設定)'!$Z$9="","-",IF('A4-1管路(計画設定)'!$Z$9="○",A3管路!AJ32,IF(A3管路!AJ32="-","-",'A4-1管路(計画設定)'!$Z$9*A3管路!AJ32)))</f>
        <v>-</v>
      </c>
      <c r="AK32" s="181" t="str">
        <f>IF('A4-1管路(計画設定)'!$AA$9="","-",IF('A4-1管路(計画設定)'!$AA$9="○",A3管路!AK32,IF(A3管路!AK32="-","-",'A4-1管路(計画設定)'!$AA$9*A3管路!AK32)))</f>
        <v>-</v>
      </c>
      <c r="AL32" s="183" t="str">
        <f t="shared" si="35"/>
        <v>-</v>
      </c>
      <c r="AM32" s="182" t="str">
        <f>IF('A4-1管路(計画設定)'!$AB$9="","-",IF('A4-1管路(計画設定)'!$AB$9="○",A3管路!AM32,IF(A3管路!AM32="-","-",'A4-1管路(計画設定)'!$AB$9*A3管路!AM32)))</f>
        <v>-</v>
      </c>
      <c r="AN32" s="181" t="str">
        <f>IF('A4-1管路(計画設定)'!$AC$9="","-",IF('A4-1管路(計画設定)'!$AC$9="○",A3管路!AN32,IF(A3管路!AN32="-","-",'A4-1管路(計画設定)'!$AC$9*A3管路!AN32)))</f>
        <v>-</v>
      </c>
      <c r="AO32" s="183" t="str">
        <f t="shared" si="36"/>
        <v>-</v>
      </c>
      <c r="AP32" s="182" t="str">
        <f>IF('A4-1管路(計画設定)'!$AD$9="","-",IF('A4-1管路(計画設定)'!$AD$9="○",A3管路!AP32,IF(A3管路!AP32="-","-",'A4-1管路(計画設定)'!$AD$9*A3管路!AP32)))</f>
        <v>-</v>
      </c>
      <c r="AQ32" s="181">
        <f>IF('A4-1管路(計画設定)'!$AE$9="","-",IF('A4-1管路(計画設定)'!$AE$9="○",A3管路!AQ32,IF(A3管路!AQ32="-","-",'A4-1管路(計画設定)'!$AE$9*A3管路!AQ32)))</f>
        <v>689.19999999999993</v>
      </c>
      <c r="AR32" s="183">
        <f t="shared" si="37"/>
        <v>689.19999999999993</v>
      </c>
      <c r="AS32" s="182" t="str">
        <f>IF('A4-1管路(計画設定)'!$AF$9="","-",IF('A4-1管路(計画設定)'!$AF$9="○",A3管路!AS32,IF(A3管路!AS32="-","-",'A4-1管路(計画設定)'!$AF$9*A3管路!AS32)))</f>
        <v>-</v>
      </c>
      <c r="AT32" s="181" t="str">
        <f>IF('A4-1管路(計画設定)'!$AG$9="","-",IF('A4-1管路(計画設定)'!$AG$9="○",A3管路!AT32,IF(A3管路!AT32="-","-",'A4-1管路(計画設定)'!$AG$9*A3管路!AT32)))</f>
        <v>-</v>
      </c>
      <c r="AU32" s="183" t="str">
        <f t="shared" si="38"/>
        <v>-</v>
      </c>
      <c r="AV32" s="67">
        <f t="shared" si="39"/>
        <v>759.19999999999993</v>
      </c>
      <c r="AW32" s="157" t="str">
        <f>IF('A4-2管路(初期設定)'!AW32="","",'A4-2管路(初期設定)'!AW32)</f>
        <v>配水用ポリエチレン管(融着継手)</v>
      </c>
      <c r="AX32" s="158">
        <f>IF('A4-2管路(初期設定)'!AX32="","",'A4-2管路(初期設定)'!AX32)</f>
        <v>42</v>
      </c>
      <c r="AY32" s="45">
        <f t="shared" si="40"/>
        <v>31886.399999999998</v>
      </c>
      <c r="BB32" s="832">
        <f t="shared" si="41"/>
        <v>0</v>
      </c>
      <c r="BC32" s="830"/>
      <c r="BD32" s="830">
        <f t="shared" si="42"/>
        <v>0</v>
      </c>
      <c r="BE32" s="830"/>
      <c r="BF32" s="830">
        <f t="shared" si="43"/>
        <v>2</v>
      </c>
      <c r="BG32" s="830"/>
      <c r="BH32" s="830">
        <f t="shared" si="44"/>
        <v>757.19999999999993</v>
      </c>
      <c r="BI32" s="830"/>
      <c r="BJ32" s="830">
        <f t="shared" si="45"/>
        <v>0</v>
      </c>
      <c r="BK32" s="830"/>
      <c r="BL32" s="832">
        <f t="shared" si="46"/>
        <v>0</v>
      </c>
      <c r="BM32" s="830"/>
      <c r="BN32" s="830">
        <f t="shared" si="47"/>
        <v>0</v>
      </c>
      <c r="BO32" s="830"/>
      <c r="BP32" s="830">
        <f t="shared" si="48"/>
        <v>84</v>
      </c>
      <c r="BQ32" s="830"/>
      <c r="BR32" s="830">
        <f t="shared" si="49"/>
        <v>31802.399999999998</v>
      </c>
      <c r="BS32" s="830"/>
      <c r="BT32" s="830">
        <f t="shared" si="50"/>
        <v>0</v>
      </c>
      <c r="BU32" s="833"/>
      <c r="BV32" s="82"/>
      <c r="DI32" s="82"/>
    </row>
    <row r="33" spans="2:113" ht="13.5" customHeight="1">
      <c r="B33" s="1161"/>
      <c r="C33" s="1070"/>
      <c r="D33" s="1161"/>
      <c r="E33" s="1071"/>
      <c r="F33" s="567" t="s">
        <v>49</v>
      </c>
      <c r="G33" s="186" t="str">
        <f t="shared" ref="G33:AV33" si="51">IF(SUM(G22:G32)=0,"-",SUM(G22:G32))</f>
        <v>-</v>
      </c>
      <c r="H33" s="184" t="str">
        <f t="shared" si="51"/>
        <v>-</v>
      </c>
      <c r="I33" s="185" t="str">
        <f t="shared" si="51"/>
        <v>-</v>
      </c>
      <c r="J33" s="186" t="str">
        <f t="shared" si="51"/>
        <v>-</v>
      </c>
      <c r="K33" s="184" t="str">
        <f t="shared" si="51"/>
        <v>-</v>
      </c>
      <c r="L33" s="185" t="str">
        <f t="shared" si="51"/>
        <v>-</v>
      </c>
      <c r="M33" s="186" t="str">
        <f t="shared" si="51"/>
        <v>-</v>
      </c>
      <c r="N33" s="184" t="str">
        <f t="shared" si="51"/>
        <v>-</v>
      </c>
      <c r="O33" s="185" t="str">
        <f t="shared" si="51"/>
        <v>-</v>
      </c>
      <c r="P33" s="186" t="str">
        <f t="shared" si="51"/>
        <v>-</v>
      </c>
      <c r="Q33" s="184" t="str">
        <f t="shared" si="51"/>
        <v>-</v>
      </c>
      <c r="R33" s="185" t="str">
        <f t="shared" si="51"/>
        <v>-</v>
      </c>
      <c r="S33" s="186" t="str">
        <f t="shared" si="51"/>
        <v>-</v>
      </c>
      <c r="T33" s="180" t="str">
        <f t="shared" si="51"/>
        <v>-</v>
      </c>
      <c r="U33" s="180" t="str">
        <f t="shared" si="51"/>
        <v>-</v>
      </c>
      <c r="V33" s="184">
        <f t="shared" si="51"/>
        <v>55</v>
      </c>
      <c r="W33" s="185">
        <f t="shared" si="51"/>
        <v>55</v>
      </c>
      <c r="X33" s="186" t="str">
        <f t="shared" si="51"/>
        <v>-</v>
      </c>
      <c r="Y33" s="184">
        <f t="shared" si="51"/>
        <v>595</v>
      </c>
      <c r="Z33" s="185">
        <f t="shared" si="51"/>
        <v>595</v>
      </c>
      <c r="AA33" s="186" t="str">
        <f t="shared" si="51"/>
        <v>-</v>
      </c>
      <c r="AB33" s="184" t="str">
        <f t="shared" si="51"/>
        <v>-</v>
      </c>
      <c r="AC33" s="185" t="str">
        <f t="shared" si="51"/>
        <v>-</v>
      </c>
      <c r="AD33" s="186" t="str">
        <f t="shared" si="51"/>
        <v>-</v>
      </c>
      <c r="AE33" s="184">
        <f t="shared" si="51"/>
        <v>367</v>
      </c>
      <c r="AF33" s="185">
        <f t="shared" si="51"/>
        <v>367</v>
      </c>
      <c r="AG33" s="186" t="str">
        <f t="shared" si="51"/>
        <v>-</v>
      </c>
      <c r="AH33" s="184">
        <f t="shared" si="51"/>
        <v>70</v>
      </c>
      <c r="AI33" s="185">
        <f t="shared" si="51"/>
        <v>70</v>
      </c>
      <c r="AJ33" s="186" t="str">
        <f t="shared" si="51"/>
        <v>-</v>
      </c>
      <c r="AK33" s="184" t="str">
        <f t="shared" si="51"/>
        <v>-</v>
      </c>
      <c r="AL33" s="185" t="str">
        <f t="shared" si="51"/>
        <v>-</v>
      </c>
      <c r="AM33" s="186" t="str">
        <f t="shared" si="51"/>
        <v>-</v>
      </c>
      <c r="AN33" s="184" t="str">
        <f t="shared" si="51"/>
        <v>-</v>
      </c>
      <c r="AO33" s="185" t="str">
        <f t="shared" si="51"/>
        <v>-</v>
      </c>
      <c r="AP33" s="186" t="str">
        <f t="shared" si="51"/>
        <v>-</v>
      </c>
      <c r="AQ33" s="184">
        <f t="shared" si="51"/>
        <v>698.59999999999991</v>
      </c>
      <c r="AR33" s="185">
        <f t="shared" si="51"/>
        <v>698.59999999999991</v>
      </c>
      <c r="AS33" s="186" t="str">
        <f t="shared" si="51"/>
        <v>-</v>
      </c>
      <c r="AT33" s="184" t="str">
        <f t="shared" si="51"/>
        <v>-</v>
      </c>
      <c r="AU33" s="185" t="str">
        <f t="shared" si="51"/>
        <v>-</v>
      </c>
      <c r="AV33" s="68">
        <f t="shared" si="51"/>
        <v>1785.6</v>
      </c>
      <c r="AW33" s="86" t="str">
        <f>IF('A4-2管路(初期設定)'!AW33="","",'A4-2管路(初期設定)'!AW33)</f>
        <v/>
      </c>
      <c r="AX33" s="51" t="str">
        <f>IF('A4-2管路(初期設定)'!AX33="","",'A4-2管路(初期設定)'!AX33)</f>
        <v>-</v>
      </c>
      <c r="AY33" s="51">
        <f>IF(SUM(AY22:AY32)=0,"-",SUM(AY22:AY32))</f>
        <v>121929</v>
      </c>
      <c r="BB33" s="834" t="str">
        <f>IF(SUM(BB22:BC32)=0,"-",SUM(BB22:BC32))</f>
        <v>-</v>
      </c>
      <c r="BC33" s="835"/>
      <c r="BD33" s="835" t="str">
        <f>IF(SUM(BD22:BE32)=0,"-",SUM(BD22:BE32))</f>
        <v>-</v>
      </c>
      <c r="BE33" s="835"/>
      <c r="BF33" s="835">
        <f>IF(SUM(BF22:BG32)=0,"-",SUM(BF22:BG32))</f>
        <v>1017</v>
      </c>
      <c r="BG33" s="835"/>
      <c r="BH33" s="835">
        <f>IF(SUM(BH22:BI32)=0,"-",SUM(BH22:BI32))</f>
        <v>768.59999999999991</v>
      </c>
      <c r="BI33" s="835"/>
      <c r="BJ33" s="835" t="str">
        <f>IF(SUM(BJ22:BK32)=0,"-",SUM(BJ22:BK32))</f>
        <v>-</v>
      </c>
      <c r="BK33" s="835"/>
      <c r="BL33" s="834" t="str">
        <f>IF(SUM(BL22:BM32)=0,"-",SUM(BL22:BM32))</f>
        <v>-</v>
      </c>
      <c r="BM33" s="835"/>
      <c r="BN33" s="835" t="str">
        <f>IF(SUM(BN22:BO32)=0,"-",SUM(BN22:BO32))</f>
        <v>-</v>
      </c>
      <c r="BO33" s="835"/>
      <c r="BP33" s="835">
        <f>IF(SUM(BP22:BQ32)=0,"-",SUM(BP22:BQ32))</f>
        <v>89062</v>
      </c>
      <c r="BQ33" s="835"/>
      <c r="BR33" s="835">
        <f>IF(SUM(BR22:BS32)=0,"-",SUM(BR22:BS32))</f>
        <v>32867</v>
      </c>
      <c r="BS33" s="835"/>
      <c r="BT33" s="835" t="str">
        <f>IF(SUM(BT22:BU32)=0,"-",SUM(BT22:BU32))</f>
        <v>-</v>
      </c>
      <c r="BU33" s="838"/>
      <c r="BV33" s="82"/>
      <c r="DI33" s="82"/>
    </row>
    <row r="34" spans="2:113" ht="13.5" customHeight="1">
      <c r="B34" s="1161"/>
      <c r="C34" s="1070"/>
      <c r="D34" s="1161"/>
      <c r="E34" s="875" t="s">
        <v>45</v>
      </c>
      <c r="F34" s="79">
        <v>600</v>
      </c>
      <c r="G34" s="188" t="str">
        <f>IF('A4-1管路(計画設定)'!$F$10="","-",IF('A4-1管路(計画設定)'!$F$10="○",A3管路!G34,IF(A3管路!F34="-","-",'A4-1管路(計画設定)'!$F$10*A3管路!G34)))</f>
        <v>-</v>
      </c>
      <c r="H34" s="178" t="str">
        <f>IF('A4-1管路(計画設定)'!$G$10="","-",IF('A4-1管路(計画設定)'!$G$10="○",A3管路!H34,IF(A3管路!H34="-","-",'A4-1管路(計画設定)'!$G$10*A3管路!H34)))</f>
        <v>-</v>
      </c>
      <c r="I34" s="179" t="str">
        <f t="shared" ref="I34:I44" si="52">IF(SUM(G34:H34)=0,"-",SUM(G34:H34))</f>
        <v>-</v>
      </c>
      <c r="J34" s="188" t="str">
        <f>IF('A4-1管路(計画設定)'!$H$10="","-",IF('A4-1管路(計画設定)'!$H$10="○",A3管路!J34,IF(A3管路!J34="-","-",'A4-1管路(計画設定)'!$H$10*A3管路!J34)))</f>
        <v>-</v>
      </c>
      <c r="K34" s="178" t="str">
        <f>IF('A4-1管路(計画設定)'!$I$10="","-",IF('A4-1管路(計画設定)'!$I$10="○",A3管路!K34,IF(A3管路!K34="-","-",'A4-1管路(計画設定)'!$I$10*A3管路!K34)))</f>
        <v>-</v>
      </c>
      <c r="L34" s="179" t="str">
        <f t="shared" ref="L34:L44" si="53">IF(SUM(J34:K34)=0,"-",SUM(J34:K34))</f>
        <v>-</v>
      </c>
      <c r="M34" s="188" t="str">
        <f>IF('A4-1管路(計画設定)'!$J$10="","-",IF('A4-1管路(計画設定)'!$J$10="○",A3管路!M34,IF(A3管路!M34="-","-",'A4-1管路(計画設定)'!$J$10*A3管路!M34)))</f>
        <v>-</v>
      </c>
      <c r="N34" s="178" t="str">
        <f>IF('A4-1管路(計画設定)'!$K$10="","-",IF('A4-1管路(計画設定)'!$K$10="○",A3管路!N34,IF(A3管路!N34="-","-",'A4-1管路(計画設定)'!$K$10*A3管路!N34)))</f>
        <v>-</v>
      </c>
      <c r="O34" s="179" t="str">
        <f t="shared" ref="O34:O44" si="54">IF(SUM(M34:N34)=0,"-",SUM(M34:N34))</f>
        <v>-</v>
      </c>
      <c r="P34" s="188" t="str">
        <f>IF('A4-1管路(計画設定)'!$L$10="","-",IF('A4-1管路(計画設定)'!$L$10="○",A3管路!P34,IF(A3管路!P34="-","-",'A4-1管路(計画設定)'!$L$10*A3管路!P34)))</f>
        <v>-</v>
      </c>
      <c r="Q34" s="178" t="str">
        <f>IF('A4-1管路(計画設定)'!$M$10="","-",IF('A4-1管路(計画設定)'!$M$10="○",A3管路!Q34,IF(A3管路!Q34="-","-",'A4-1管路(計画設定)'!$M$10*A3管路!Q34)))</f>
        <v>-</v>
      </c>
      <c r="R34" s="179" t="str">
        <f t="shared" ref="R34:R44" si="55">IF(SUM(P34:Q34)=0,"-",SUM(P34:Q34))</f>
        <v>-</v>
      </c>
      <c r="S34" s="188" t="str">
        <f>IF('A4-1管路(計画設定)'!$N$10="","-",IF('A4-1管路(計画設定)'!$N$10="○",A3管路!S34,IF(A3管路!S34="-","-",'A4-1管路(計画設定)'!$N$10*A3管路!S34)))</f>
        <v>-</v>
      </c>
      <c r="T34" s="177" t="str">
        <f>IF('A4-1管路(計画設定)'!$O$10="","-",IF('A4-1管路(計画設定)'!$O$10="○",A3管路!T34,IF(A3管路!T34="-","-",'A4-1管路(計画設定)'!$O$10*A3管路!T34)))</f>
        <v>-</v>
      </c>
      <c r="U34" s="177" t="str">
        <f>IF('A4-1管路(計画設定)'!$P$10="","-",IF('A4-1管路(計画設定)'!$P$10="○",A3管路!U34,IF(A3管路!U34="-","-",'A4-1管路(計画設定)'!$P$10*A3管路!U34)))</f>
        <v>-</v>
      </c>
      <c r="V34" s="178" t="str">
        <f>IF('A4-1管路(計画設定)'!$Q$10="","-",IF('A4-1管路(計画設定)'!$Q$10="○",A3管路!V34,IF(A3管路!V34="-","-",'A4-1管路(計画設定)'!$Q$10*A3管路!V34)))</f>
        <v>-</v>
      </c>
      <c r="W34" s="179" t="str">
        <f t="shared" ref="W34:W44" si="56">IF(SUM(S34:V34)=0,"-",SUM(S34:V34))</f>
        <v>-</v>
      </c>
      <c r="X34" s="188" t="str">
        <f>IF('A4-1管路(計画設定)'!$R$10="","-",IF('A4-1管路(計画設定)'!$R$10="○",A3管路!X34,IF(A3管路!X34="-","-",'A4-1管路(計画設定)'!$R$10*A3管路!X34)))</f>
        <v>-</v>
      </c>
      <c r="Y34" s="178">
        <f>IF('A4-1管路(計画設定)'!$S$10="","-",IF('A4-1管路(計画設定)'!$S$10="○",A3管路!Y34,IF(A3管路!Y34="-","-",'A4-1管路(計画設定)'!$S$10*A3管路!Y34)))</f>
        <v>73</v>
      </c>
      <c r="Z34" s="179">
        <f t="shared" ref="Z34:Z44" si="57">IF(SUM(X34:Y34)=0,"-",SUM(X34:Y34))</f>
        <v>73</v>
      </c>
      <c r="AA34" s="188" t="str">
        <f>IF('A4-1管路(計画設定)'!$T$10="","-",IF('A4-1管路(計画設定)'!$T$10="○",A3管路!AA34,IF(A3管路!AA34="-","-",'A4-1管路(計画設定)'!$T$10*A3管路!AA34)))</f>
        <v>-</v>
      </c>
      <c r="AB34" s="178" t="str">
        <f>IF('A4-1管路(計画設定)'!$U$10="","-",IF('A4-1管路(計画設定)'!$U$10="○",A3管路!AB34,IF(A3管路!AB34="-","-",'A4-1管路(計画設定)'!$U$10*A3管路!AB34)))</f>
        <v>-</v>
      </c>
      <c r="AC34" s="179" t="str">
        <f t="shared" ref="AC34:AC44" si="58">IF(SUM(AA34:AB34)=0,"-",SUM(AA34:AB34))</f>
        <v>-</v>
      </c>
      <c r="AD34" s="188" t="str">
        <f>IF('A4-1管路(計画設定)'!$V$10="","-",IF('A4-1管路(計画設定)'!$V$10="○",A3管路!AD34,IF(A3管路!AD34="-","-",'A4-1管路(計画設定)'!$V$10*A3管路!AD34)))</f>
        <v>-</v>
      </c>
      <c r="AE34" s="178" t="str">
        <f>IF('A4-1管路(計画設定)'!$W$10="","-",IF('A4-1管路(計画設定)'!$W$10="○",A3管路!AE34,IF(A3管路!AE34="-","-",'A4-1管路(計画設定)'!$W$10*A3管路!AE34)))</f>
        <v>-</v>
      </c>
      <c r="AF34" s="179" t="str">
        <f t="shared" ref="AF34:AF44" si="59">IF(SUM(AD34:AE34)=0,"-",SUM(AD34:AE34))</f>
        <v>-</v>
      </c>
      <c r="AG34" s="188" t="str">
        <f>IF('A4-1管路(計画設定)'!$X$10="","-",IF('A4-1管路(計画設定)'!$X$10="○",A3管路!AG34,IF(A3管路!AZ34="-","-",'A4-1管路(計画設定)'!$X$10*A3管路!AG34)))</f>
        <v>-</v>
      </c>
      <c r="AH34" s="178" t="str">
        <f>IF('A4-1管路(計画設定)'!$Y$10="","-",IF('A4-1管路(計画設定)'!$Y$10="○",A3管路!AH34,IF(A3管路!AH34="-","-",'A4-1管路(計画設定)'!$Y$10*A3管路!AH34)))</f>
        <v>-</v>
      </c>
      <c r="AI34" s="179" t="str">
        <f t="shared" ref="AI34:AI44" si="60">IF(SUM(AG34:AH34)=0,"-",SUM(AG34:AH34))</f>
        <v>-</v>
      </c>
      <c r="AJ34" s="188" t="str">
        <f>IF('A4-1管路(計画設定)'!$Z$10="","-",IF('A4-1管路(計画設定)'!$Z$10="○",A3管路!AJ34,IF(A3管路!AJ34="-","-",'A4-1管路(計画設定)'!$Z$10*A3管路!AJ34)))</f>
        <v>-</v>
      </c>
      <c r="AK34" s="178" t="str">
        <f>IF('A4-1管路(計画設定)'!$AA$10="","-",IF('A4-1管路(計画設定)'!$AA$10="○",A3管路!AK34,IF(A3管路!AK34="-","-",'A4-1管路(計画設定)'!$AA$10*A3管路!AK34)))</f>
        <v>-</v>
      </c>
      <c r="AL34" s="179" t="str">
        <f t="shared" ref="AL34:AL44" si="61">IF(SUM(AJ34:AK34)=0,"-",SUM(AJ34:AK34))</f>
        <v>-</v>
      </c>
      <c r="AM34" s="188" t="str">
        <f>IF('A4-1管路(計画設定)'!$AB$10="","-",IF('A4-1管路(計画設定)'!$AB$10="○",A3管路!AM34,IF(A3管路!AM34="-","-",'A4-1管路(計画設定)'!$AB$10*A3管路!AM34)))</f>
        <v>-</v>
      </c>
      <c r="AN34" s="178" t="str">
        <f>IF('A4-1管路(計画設定)'!$AC$10="","-",IF('A4-1管路(計画設定)'!$AC$10="○",A3管路!AN34,IF(A3管路!AN34="-","-",'A4-1管路(計画設定)'!$AC$10*A3管路!AN34)))</f>
        <v>-</v>
      </c>
      <c r="AO34" s="179" t="str">
        <f t="shared" ref="AO34:AO44" si="62">IF(SUM(AM34:AN34)=0,"-",SUM(AM34:AN34))</f>
        <v>-</v>
      </c>
      <c r="AP34" s="188" t="str">
        <f>IF('A4-1管路(計画設定)'!$AD$10="","-",IF('A4-1管路(計画設定)'!$AD$10="○",A3管路!AP34,IF(A3管路!AP34="-","-",'A4-1管路(計画設定)'!$AD$10*A3管路!AP34)))</f>
        <v>-</v>
      </c>
      <c r="AQ34" s="178" t="str">
        <f>IF('A4-1管路(計画設定)'!$AE$10="","-",IF('A4-1管路(計画設定)'!$AE$10="○",A3管路!AQ34,IF(A3管路!AQ34="-","-",'A4-1管路(計画設定)'!$AE$10*A3管路!AQ34)))</f>
        <v>-</v>
      </c>
      <c r="AR34" s="179" t="str">
        <f t="shared" ref="AR34:AR44" si="63">IF(SUM(AP34:AQ34)=0,"-",SUM(AP34:AQ34))</f>
        <v>-</v>
      </c>
      <c r="AS34" s="188" t="str">
        <f>IF('A4-1管路(計画設定)'!$AF$10="","-",IF('A4-1管路(計画設定)'!$AF$10="○",A3管路!AS34,IF(A3管路!AS34="-","-",'A4-1管路(計画設定)'!$AF$10*A3管路!AS34)))</f>
        <v>-</v>
      </c>
      <c r="AT34" s="178" t="str">
        <f>IF('A4-1管路(計画設定)'!$AG$10="","-",IF('A4-1管路(計画設定)'!$AG$10="○",A3管路!AT34,IF(A3管路!AT34="-","-",'A4-1管路(計画設定)'!$AG$10*A3管路!AT34)))</f>
        <v>-</v>
      </c>
      <c r="AU34" s="179" t="str">
        <f t="shared" ref="AU34:AU44" si="64">IF(SUM(AS34:AT34)=0,"-",SUM(AS34:AT34))</f>
        <v>-</v>
      </c>
      <c r="AV34" s="66">
        <f t="shared" ref="AV34:AV44" si="65">IF(SUM(I34,L34,O34,R34,W34,Z34,AC34,AF34,AI34,AL34,AO34,AR34,AU34)=0,"-",SUM(I34,L34,O34,R34,W34,Z34,AC34,AF34,AI34,AL34,AO34,AR34,AU34))</f>
        <v>73</v>
      </c>
      <c r="AW34" s="155" t="str">
        <f>IF('A4-2管路(初期設定)'!AW34="","",'A4-2管路(初期設定)'!AW34)</f>
        <v>ダクタイル鋳鉄管(NS形継手等)</v>
      </c>
      <c r="AX34" s="156">
        <f>IF('A4-2管路(初期設定)'!AX34="","",'A4-2管路(初期設定)'!AX34)</f>
        <v>245</v>
      </c>
      <c r="AY34" s="50">
        <f t="shared" ref="AY34:AY44" si="66">IF(AV34="-","-",AX34*AV34)</f>
        <v>17885</v>
      </c>
      <c r="BB34" s="865">
        <f t="shared" ref="BB34:BB44" si="67">SUMIF(G$88,"①",I34)+SUMIF(J$88,"①",L34)+SUMIF(M$88,"①",O34)+SUMIF(P$88,"①",R34)+SUMIF(S$88,"①",S34)+SUMIF(S$88,"①",T34)+SUMIF(U$88,"①",U34)+SUMIF(U$88,"①",V34)+SUMIF(X$88,"①",Z34)+SUMIF(AA$88,"①",AC34)+SUMIF(AD$88,"①",AF34)+SUMIF(AG$88,"①",AI34)+SUMIF(AJ$88,"①",AL34)+SUMIF(AM$88,"①",AO34)+SUMIF(AP$88,"①",AR34)+SUMIF(AS$88,"①",AU34)</f>
        <v>0</v>
      </c>
      <c r="BC34" s="866"/>
      <c r="BD34" s="866">
        <f t="shared" ref="BD34:BD44" si="68">SUMIF(G$88,"②",I34)+SUMIF(J$88,"②",L34)+SUMIF(M$88,"②",O34)+SUMIF(P$88,"②",R34)+SUMIF(S$88,"②",S34)+SUMIF(S$88,"②",T34)+SUMIF(U$88,"②",U34)+SUMIF(U$88,"②",V34)+SUMIF(X$88,"②",Z34)+SUMIF(AA$88,"②",AC34)+SUMIF(AD$88,"②",AF34)+SUMIF(AG$88,"②",AI34)+SUMIF(AJ$88,"②",AL34)+SUMIF(AM$88,"②",AO34)+SUMIF(AP$88,"②",AR34)+SUMIF(AS$88,"②",AU34)</f>
        <v>0</v>
      </c>
      <c r="BE34" s="866"/>
      <c r="BF34" s="866">
        <f t="shared" ref="BF34:BF44" si="69">SUMIF(G$88,"③",I34)+SUMIF(J$88,"③",L34)+SUMIF(M$88,"③",O34)+SUMIF(P$88,"③",R34)+SUMIF(S$88,"③",S34)+SUMIF(S$88,"③",T34)+SUMIF(U$88,"③",U34)+SUMIF(U$88,"③",V34)+SUMIF(X$88,"③",Z34)+SUMIF(AA$88,"③",AC34)+SUMIF(AD$88,"③",AF34)+SUMIF(AG$88,"③",AI34)+SUMIF(AJ$88,"③",AL34)+SUMIF(AM$88,"③",AO34)+SUMIF(AP$88,"③",AR34)+SUMIF(AS$88,"③",AU34)</f>
        <v>73</v>
      </c>
      <c r="BG34" s="866"/>
      <c r="BH34" s="866">
        <f t="shared" ref="BH34:BH44" si="70">SUMIF(G$88,"④",I34)+SUMIF(J$88,"④",L34)+SUMIF(M$88,"④",O34)+SUMIF(P$88,"④",R34)+SUMIF(S$88,"④",S34)+SUMIF(S$88,"④",T34)+SUMIF(U$88,"④",U34)+SUMIF(U$88,"④",V34)+SUMIF(X$88,"④",Z34)+SUMIF(AA$88,"④",AC34)+SUMIF(AD$88,"④",AF34)+SUMIF(AG$88,"④",AI34)+SUMIF(AJ$88,"④",AL34)+SUMIF(AM$88,"④",AO34)+SUMIF(AP$88,"④",AR34)+SUMIF(AS$88,"④",AU34)</f>
        <v>0</v>
      </c>
      <c r="BI34" s="866"/>
      <c r="BJ34" s="866">
        <f t="shared" ref="BJ34:BJ44" si="71">SUMIF(G$88,"⑤",I34)+SUMIF(J$88,"⑤",L34)+SUMIF(M$88,"⑤",O34)+SUMIF(P$88,"⑤",R34)+SUMIF(S$88,"⑤",S34)+SUMIF(S$88,"⑤",T34)+SUMIF(U$88,"⑤",U34)+SUMIF(U$88,"⑤",V34)+SUMIF(X$88,"⑤",Z34)+SUMIF(AA$88,"⑤",AC34)+SUMIF(AD$88,"⑤",AF34)+SUMIF(AG$88,"⑤",AI34)+SUMIF(AJ$88,"⑤",AL34)+SUMIF(AM$88,"⑤",AO34)+SUMIF(AP$88,"⑤",AR34)+SUMIF(AS$88,"⑤",AU34)</f>
        <v>0</v>
      </c>
      <c r="BK34" s="866"/>
      <c r="BL34" s="865">
        <f t="shared" ref="BL34:BL44" si="72">IF($AY34="-",0,BB34*$AX34)</f>
        <v>0</v>
      </c>
      <c r="BM34" s="866"/>
      <c r="BN34" s="866">
        <f t="shared" ref="BN34:BN44" si="73">IF($AY34="-",0,BD34*$AX34)</f>
        <v>0</v>
      </c>
      <c r="BO34" s="866"/>
      <c r="BP34" s="866">
        <f t="shared" ref="BP34:BP44" si="74">IF($AY34="-",0,BF34*$AX34)</f>
        <v>17885</v>
      </c>
      <c r="BQ34" s="866"/>
      <c r="BR34" s="866">
        <f t="shared" ref="BR34:BR44" si="75">IF($AY34="-",0,BH34*$AX34)</f>
        <v>0</v>
      </c>
      <c r="BS34" s="866"/>
      <c r="BT34" s="866">
        <f t="shared" ref="BT34:BT44" si="76">IF($AY34="-",0,BJ34*$AX34)</f>
        <v>0</v>
      </c>
      <c r="BU34" s="869"/>
      <c r="BV34" s="82"/>
      <c r="DI34" s="82"/>
    </row>
    <row r="35" spans="2:113" ht="13.5" customHeight="1">
      <c r="B35" s="1161"/>
      <c r="C35" s="1070"/>
      <c r="D35" s="1161"/>
      <c r="E35" s="1070"/>
      <c r="F35" s="80">
        <v>500</v>
      </c>
      <c r="G35" s="182" t="str">
        <f>IF('A4-1管路(計画設定)'!$F$10="","-",IF('A4-1管路(計画設定)'!$F$10="○",A3管路!G35,IF(A3管路!F35="-","-",'A4-1管路(計画設定)'!$F$10*A3管路!G35)))</f>
        <v>-</v>
      </c>
      <c r="H35" s="181" t="str">
        <f>IF('A4-1管路(計画設定)'!$G$10="","-",IF('A4-1管路(計画設定)'!$G$10="○",A3管路!H35,IF(A3管路!H35="-","-",'A4-1管路(計画設定)'!$G$10*A3管路!H35)))</f>
        <v>-</v>
      </c>
      <c r="I35" s="183" t="str">
        <f t="shared" si="52"/>
        <v>-</v>
      </c>
      <c r="J35" s="182" t="str">
        <f>IF('A4-1管路(計画設定)'!$H$10="","-",IF('A4-1管路(計画設定)'!$H$10="○",A3管路!J35,IF(A3管路!J35="-","-",'A4-1管路(計画設定)'!$H$10*A3管路!J35)))</f>
        <v>-</v>
      </c>
      <c r="K35" s="181" t="str">
        <f>IF('A4-1管路(計画設定)'!$I$10="","-",IF('A4-1管路(計画設定)'!$I$10="○",A3管路!K35,IF(A3管路!K35="-","-",'A4-1管路(計画設定)'!$I$10*A3管路!K35)))</f>
        <v>-</v>
      </c>
      <c r="L35" s="183" t="str">
        <f t="shared" si="53"/>
        <v>-</v>
      </c>
      <c r="M35" s="182" t="str">
        <f>IF('A4-1管路(計画設定)'!$J$10="","-",IF('A4-1管路(計画設定)'!$J$10="○",A3管路!M35,IF(A3管路!M35="-","-",'A4-1管路(計画設定)'!$J$10*A3管路!M35)))</f>
        <v>-</v>
      </c>
      <c r="N35" s="181" t="str">
        <f>IF('A4-1管路(計画設定)'!$K$10="","-",IF('A4-1管路(計画設定)'!$K$10="○",A3管路!N35,IF(A3管路!N35="-","-",'A4-1管路(計画設定)'!$K$10*A3管路!N35)))</f>
        <v>-</v>
      </c>
      <c r="O35" s="183" t="str">
        <f t="shared" si="54"/>
        <v>-</v>
      </c>
      <c r="P35" s="182" t="str">
        <f>IF('A4-1管路(計画設定)'!$L$10="","-",IF('A4-1管路(計画設定)'!$L$10="○",A3管路!P35,IF(A3管路!P35="-","-",'A4-1管路(計画設定)'!$L$10*A3管路!P35)))</f>
        <v>-</v>
      </c>
      <c r="Q35" s="181" t="str">
        <f>IF('A4-1管路(計画設定)'!$M$10="","-",IF('A4-1管路(計画設定)'!$M$10="○",A3管路!Q35,IF(A3管路!Q35="-","-",'A4-1管路(計画設定)'!$M$10*A3管路!Q35)))</f>
        <v>-</v>
      </c>
      <c r="R35" s="183" t="str">
        <f t="shared" si="55"/>
        <v>-</v>
      </c>
      <c r="S35" s="182" t="str">
        <f>IF('A4-1管路(計画設定)'!$N$10="","-",IF('A4-1管路(計画設定)'!$N$10="○",A3管路!S35,IF(A3管路!S35="-","-",'A4-1管路(計画設定)'!$N$10*A3管路!S35)))</f>
        <v>-</v>
      </c>
      <c r="T35" s="176" t="str">
        <f>IF('A4-1管路(計画設定)'!$O$10="","-",IF('A4-1管路(計画設定)'!$O$10="○",A3管路!T35,IF(A3管路!T35="-","-",'A4-1管路(計画設定)'!$O$10*A3管路!T35)))</f>
        <v>-</v>
      </c>
      <c r="U35" s="176" t="str">
        <f>IF('A4-1管路(計画設定)'!$P$10="","-",IF('A4-1管路(計画設定)'!$P$10="○",A3管路!U35,IF(A3管路!U35="-","-",'A4-1管路(計画設定)'!$P$10*A3管路!U35)))</f>
        <v>-</v>
      </c>
      <c r="V35" s="181" t="str">
        <f>IF('A4-1管路(計画設定)'!$Q$10="","-",IF('A4-1管路(計画設定)'!$Q$10="○",A3管路!V35,IF(A3管路!V35="-","-",'A4-1管路(計画設定)'!$Q$10*A3管路!V35)))</f>
        <v>-</v>
      </c>
      <c r="W35" s="183" t="str">
        <f t="shared" si="56"/>
        <v>-</v>
      </c>
      <c r="X35" s="182" t="str">
        <f>IF('A4-1管路(計画設定)'!$R$10="","-",IF('A4-1管路(計画設定)'!$R$10="○",A3管路!X35,IF(A3管路!X35="-","-",'A4-1管路(計画設定)'!$R$10*A3管路!X35)))</f>
        <v>-</v>
      </c>
      <c r="Y35" s="181">
        <f>IF('A4-1管路(計画設定)'!$S$10="","-",IF('A4-1管路(計画設定)'!$S$10="○",A3管路!Y35,IF(A3管路!Y35="-","-",'A4-1管路(計画設定)'!$S$10*A3管路!Y35)))</f>
        <v>71</v>
      </c>
      <c r="Z35" s="183">
        <f t="shared" si="57"/>
        <v>71</v>
      </c>
      <c r="AA35" s="182" t="str">
        <f>IF('A4-1管路(計画設定)'!$T$10="","-",IF('A4-1管路(計画設定)'!$T$10="○",A3管路!AA35,IF(A3管路!AA35="-","-",'A4-1管路(計画設定)'!$T$10*A3管路!AA35)))</f>
        <v>-</v>
      </c>
      <c r="AB35" s="181" t="str">
        <f>IF('A4-1管路(計画設定)'!$U$10="","-",IF('A4-1管路(計画設定)'!$U$10="○",A3管路!AB35,IF(A3管路!AB35="-","-",'A4-1管路(計画設定)'!$U$10*A3管路!AB35)))</f>
        <v>-</v>
      </c>
      <c r="AC35" s="183" t="str">
        <f t="shared" si="58"/>
        <v>-</v>
      </c>
      <c r="AD35" s="182" t="str">
        <f>IF('A4-1管路(計画設定)'!$V$10="","-",IF('A4-1管路(計画設定)'!$V$10="○",A3管路!AD35,IF(A3管路!AD35="-","-",'A4-1管路(計画設定)'!$V$10*A3管路!AD35)))</f>
        <v>-</v>
      </c>
      <c r="AE35" s="181" t="str">
        <f>IF('A4-1管路(計画設定)'!$W$10="","-",IF('A4-1管路(計画設定)'!$W$10="○",A3管路!AE35,IF(A3管路!AE35="-","-",'A4-1管路(計画設定)'!$W$10*A3管路!AE35)))</f>
        <v>-</v>
      </c>
      <c r="AF35" s="183" t="str">
        <f t="shared" si="59"/>
        <v>-</v>
      </c>
      <c r="AG35" s="182" t="str">
        <f>IF('A4-1管路(計画設定)'!$X$10="","-",IF('A4-1管路(計画設定)'!$X$10="○",A3管路!AG35,IF(A3管路!AZ35="-","-",'A4-1管路(計画設定)'!$X$10*A3管路!AG35)))</f>
        <v>-</v>
      </c>
      <c r="AH35" s="181" t="str">
        <f>IF('A4-1管路(計画設定)'!$Y$10="","-",IF('A4-1管路(計画設定)'!$Y$10="○",A3管路!AH35,IF(A3管路!AH35="-","-",'A4-1管路(計画設定)'!$Y$10*A3管路!AH35)))</f>
        <v>-</v>
      </c>
      <c r="AI35" s="183" t="str">
        <f t="shared" si="60"/>
        <v>-</v>
      </c>
      <c r="AJ35" s="182" t="str">
        <f>IF('A4-1管路(計画設定)'!$Z$10="","-",IF('A4-1管路(計画設定)'!$Z$10="○",A3管路!AJ35,IF(A3管路!AJ35="-","-",'A4-1管路(計画設定)'!$Z$10*A3管路!AJ35)))</f>
        <v>-</v>
      </c>
      <c r="AK35" s="181" t="str">
        <f>IF('A4-1管路(計画設定)'!$AA$10="","-",IF('A4-1管路(計画設定)'!$AA$10="○",A3管路!AK35,IF(A3管路!AK35="-","-",'A4-1管路(計画設定)'!$AA$10*A3管路!AK35)))</f>
        <v>-</v>
      </c>
      <c r="AL35" s="183" t="str">
        <f t="shared" si="61"/>
        <v>-</v>
      </c>
      <c r="AM35" s="182" t="str">
        <f>IF('A4-1管路(計画設定)'!$AB$10="","-",IF('A4-1管路(計画設定)'!$AB$10="○",A3管路!AM35,IF(A3管路!AM35="-","-",'A4-1管路(計画設定)'!$AB$10*A3管路!AM35)))</f>
        <v>-</v>
      </c>
      <c r="AN35" s="181" t="str">
        <f>IF('A4-1管路(計画設定)'!$AC$10="","-",IF('A4-1管路(計画設定)'!$AC$10="○",A3管路!AN35,IF(A3管路!AN35="-","-",'A4-1管路(計画設定)'!$AC$10*A3管路!AN35)))</f>
        <v>-</v>
      </c>
      <c r="AO35" s="183" t="str">
        <f t="shared" si="62"/>
        <v>-</v>
      </c>
      <c r="AP35" s="182" t="str">
        <f>IF('A4-1管路(計画設定)'!$AD$10="","-",IF('A4-1管路(計画設定)'!$AD$10="○",A3管路!AP35,IF(A3管路!AP35="-","-",'A4-1管路(計画設定)'!$AD$10*A3管路!AP35)))</f>
        <v>-</v>
      </c>
      <c r="AQ35" s="181" t="str">
        <f>IF('A4-1管路(計画設定)'!$AE$10="","-",IF('A4-1管路(計画設定)'!$AE$10="○",A3管路!AQ35,IF(A3管路!AQ35="-","-",'A4-1管路(計画設定)'!$AE$10*A3管路!AQ35)))</f>
        <v>-</v>
      </c>
      <c r="AR35" s="183" t="str">
        <f t="shared" si="63"/>
        <v>-</v>
      </c>
      <c r="AS35" s="182" t="str">
        <f>IF('A4-1管路(計画設定)'!$AF$10="","-",IF('A4-1管路(計画設定)'!$AF$10="○",A3管路!AS35,IF(A3管路!AS35="-","-",'A4-1管路(計画設定)'!$AF$10*A3管路!AS35)))</f>
        <v>-</v>
      </c>
      <c r="AT35" s="181" t="str">
        <f>IF('A4-1管路(計画設定)'!$AG$10="","-",IF('A4-1管路(計画設定)'!$AG$10="○",A3管路!AT35,IF(A3管路!AT35="-","-",'A4-1管路(計画設定)'!$AG$10*A3管路!AT35)))</f>
        <v>-</v>
      </c>
      <c r="AU35" s="183" t="str">
        <f t="shared" si="64"/>
        <v>-</v>
      </c>
      <c r="AV35" s="67">
        <f t="shared" si="65"/>
        <v>71</v>
      </c>
      <c r="AW35" s="157" t="str">
        <f>IF('A4-2管路(初期設定)'!AW35="","",'A4-2管路(初期設定)'!AW35)</f>
        <v>ダクタイル鋳鉄管(NS形継手等)</v>
      </c>
      <c r="AX35" s="158">
        <f>IF('A4-2管路(初期設定)'!AX35="","",'A4-2管路(初期設定)'!AX35)</f>
        <v>189</v>
      </c>
      <c r="AY35" s="45">
        <f t="shared" si="66"/>
        <v>13419</v>
      </c>
      <c r="BB35" s="832">
        <f t="shared" si="67"/>
        <v>0</v>
      </c>
      <c r="BC35" s="830"/>
      <c r="BD35" s="830">
        <f t="shared" si="68"/>
        <v>0</v>
      </c>
      <c r="BE35" s="830"/>
      <c r="BF35" s="830">
        <f t="shared" si="69"/>
        <v>71</v>
      </c>
      <c r="BG35" s="830"/>
      <c r="BH35" s="830">
        <f t="shared" si="70"/>
        <v>0</v>
      </c>
      <c r="BI35" s="830"/>
      <c r="BJ35" s="830">
        <f t="shared" si="71"/>
        <v>0</v>
      </c>
      <c r="BK35" s="830"/>
      <c r="BL35" s="832">
        <f t="shared" si="72"/>
        <v>0</v>
      </c>
      <c r="BM35" s="830"/>
      <c r="BN35" s="830">
        <f t="shared" si="73"/>
        <v>0</v>
      </c>
      <c r="BO35" s="830"/>
      <c r="BP35" s="830">
        <f t="shared" si="74"/>
        <v>13419</v>
      </c>
      <c r="BQ35" s="830"/>
      <c r="BR35" s="830">
        <f t="shared" si="75"/>
        <v>0</v>
      </c>
      <c r="BS35" s="830"/>
      <c r="BT35" s="830">
        <f t="shared" si="76"/>
        <v>0</v>
      </c>
      <c r="BU35" s="833"/>
      <c r="BV35" s="82"/>
      <c r="DI35" s="82"/>
    </row>
    <row r="36" spans="2:113" ht="13.5" customHeight="1">
      <c r="B36" s="1161"/>
      <c r="C36" s="1070"/>
      <c r="D36" s="1161"/>
      <c r="E36" s="1070"/>
      <c r="F36" s="80">
        <v>450</v>
      </c>
      <c r="G36" s="182" t="str">
        <f>IF('A4-1管路(計画設定)'!$F$10="","-",IF('A4-1管路(計画設定)'!$F$10="○",A3管路!G36,IF(A3管路!F36="-","-",'A4-1管路(計画設定)'!$F$10*A3管路!G36)))</f>
        <v>-</v>
      </c>
      <c r="H36" s="181" t="str">
        <f>IF('A4-1管路(計画設定)'!$G$10="","-",IF('A4-1管路(計画設定)'!$G$10="○",A3管路!H36,IF(A3管路!H36="-","-",'A4-1管路(計画設定)'!$G$10*A3管路!H36)))</f>
        <v>-</v>
      </c>
      <c r="I36" s="183" t="str">
        <f t="shared" si="52"/>
        <v>-</v>
      </c>
      <c r="J36" s="182" t="str">
        <f>IF('A4-1管路(計画設定)'!$H$10="","-",IF('A4-1管路(計画設定)'!$H$10="○",A3管路!J36,IF(A3管路!J36="-","-",'A4-1管路(計画設定)'!$H$10*A3管路!J36)))</f>
        <v>-</v>
      </c>
      <c r="K36" s="181" t="str">
        <f>IF('A4-1管路(計画設定)'!$I$10="","-",IF('A4-1管路(計画設定)'!$I$10="○",A3管路!K36,IF(A3管路!K36="-","-",'A4-1管路(計画設定)'!$I$10*A3管路!K36)))</f>
        <v>-</v>
      </c>
      <c r="L36" s="183" t="str">
        <f t="shared" si="53"/>
        <v>-</v>
      </c>
      <c r="M36" s="182" t="str">
        <f>IF('A4-1管路(計画設定)'!$J$10="","-",IF('A4-1管路(計画設定)'!$J$10="○",A3管路!M36,IF(A3管路!M36="-","-",'A4-1管路(計画設定)'!$J$10*A3管路!M36)))</f>
        <v>-</v>
      </c>
      <c r="N36" s="181" t="str">
        <f>IF('A4-1管路(計画設定)'!$K$10="","-",IF('A4-1管路(計画設定)'!$K$10="○",A3管路!N36,IF(A3管路!N36="-","-",'A4-1管路(計画設定)'!$K$10*A3管路!N36)))</f>
        <v>-</v>
      </c>
      <c r="O36" s="183" t="str">
        <f t="shared" si="54"/>
        <v>-</v>
      </c>
      <c r="P36" s="182" t="str">
        <f>IF('A4-1管路(計画設定)'!$L$10="","-",IF('A4-1管路(計画設定)'!$L$10="○",A3管路!P36,IF(A3管路!P36="-","-",'A4-1管路(計画設定)'!$L$10*A3管路!P36)))</f>
        <v>-</v>
      </c>
      <c r="Q36" s="181" t="str">
        <f>IF('A4-1管路(計画設定)'!$M$10="","-",IF('A4-1管路(計画設定)'!$M$10="○",A3管路!Q36,IF(A3管路!Q36="-","-",'A4-1管路(計画設定)'!$M$10*A3管路!Q36)))</f>
        <v>-</v>
      </c>
      <c r="R36" s="183" t="str">
        <f t="shared" si="55"/>
        <v>-</v>
      </c>
      <c r="S36" s="182" t="str">
        <f>IF('A4-1管路(計画設定)'!$N$10="","-",IF('A4-1管路(計画設定)'!$N$10="○",A3管路!S36,IF(A3管路!S36="-","-",'A4-1管路(計画設定)'!$N$10*A3管路!S36)))</f>
        <v>-</v>
      </c>
      <c r="T36" s="176" t="str">
        <f>IF('A4-1管路(計画設定)'!$O$10="","-",IF('A4-1管路(計画設定)'!$O$10="○",A3管路!T36,IF(A3管路!T36="-","-",'A4-1管路(計画設定)'!$O$10*A3管路!T36)))</f>
        <v>-</v>
      </c>
      <c r="U36" s="176" t="str">
        <f>IF('A4-1管路(計画設定)'!$P$10="","-",IF('A4-1管路(計画設定)'!$P$10="○",A3管路!U36,IF(A3管路!U36="-","-",'A4-1管路(計画設定)'!$P$10*A3管路!U36)))</f>
        <v>-</v>
      </c>
      <c r="V36" s="181" t="str">
        <f>IF('A4-1管路(計画設定)'!$Q$10="","-",IF('A4-1管路(計画設定)'!$Q$10="○",A3管路!V36,IF(A3管路!V36="-","-",'A4-1管路(計画設定)'!$Q$10*A3管路!V36)))</f>
        <v>-</v>
      </c>
      <c r="W36" s="183" t="str">
        <f t="shared" si="56"/>
        <v>-</v>
      </c>
      <c r="X36" s="182" t="str">
        <f>IF('A4-1管路(計画設定)'!$R$10="","-",IF('A4-1管路(計画設定)'!$R$10="○",A3管路!X36,IF(A3管路!X36="-","-",'A4-1管路(計画設定)'!$R$10*A3管路!X36)))</f>
        <v>-</v>
      </c>
      <c r="Y36" s="181">
        <f>IF('A4-1管路(計画設定)'!$S$10="","-",IF('A4-1管路(計画設定)'!$S$10="○",A3管路!Y36,IF(A3管路!Y36="-","-",'A4-1管路(計画設定)'!$S$10*A3管路!Y36)))</f>
        <v>342</v>
      </c>
      <c r="Z36" s="183">
        <f t="shared" si="57"/>
        <v>342</v>
      </c>
      <c r="AA36" s="182" t="str">
        <f>IF('A4-1管路(計画設定)'!$T$10="","-",IF('A4-1管路(計画設定)'!$T$10="○",A3管路!AA36,IF(A3管路!AA36="-","-",'A4-1管路(計画設定)'!$T$10*A3管路!AA36)))</f>
        <v>-</v>
      </c>
      <c r="AB36" s="181" t="str">
        <f>IF('A4-1管路(計画設定)'!$U$10="","-",IF('A4-1管路(計画設定)'!$U$10="○",A3管路!AB36,IF(A3管路!AB36="-","-",'A4-1管路(計画設定)'!$U$10*A3管路!AB36)))</f>
        <v>-</v>
      </c>
      <c r="AC36" s="183" t="str">
        <f t="shared" si="58"/>
        <v>-</v>
      </c>
      <c r="AD36" s="182" t="str">
        <f>IF('A4-1管路(計画設定)'!$V$10="","-",IF('A4-1管路(計画設定)'!$V$10="○",A3管路!AD36,IF(A3管路!AD36="-","-",'A4-1管路(計画設定)'!$V$10*A3管路!AD36)))</f>
        <v>-</v>
      </c>
      <c r="AE36" s="181" t="str">
        <f>IF('A4-1管路(計画設定)'!$W$10="","-",IF('A4-1管路(計画設定)'!$W$10="○",A3管路!AE36,IF(A3管路!AE36="-","-",'A4-1管路(計画設定)'!$W$10*A3管路!AE36)))</f>
        <v>-</v>
      </c>
      <c r="AF36" s="183" t="str">
        <f t="shared" si="59"/>
        <v>-</v>
      </c>
      <c r="AG36" s="182" t="str">
        <f>IF('A4-1管路(計画設定)'!$X$10="","-",IF('A4-1管路(計画設定)'!$X$10="○",A3管路!AG36,IF(A3管路!AZ36="-","-",'A4-1管路(計画設定)'!$X$10*A3管路!AG36)))</f>
        <v>-</v>
      </c>
      <c r="AH36" s="181" t="str">
        <f>IF('A4-1管路(計画設定)'!$Y$10="","-",IF('A4-1管路(計画設定)'!$Y$10="○",A3管路!AH36,IF(A3管路!AH36="-","-",'A4-1管路(計画設定)'!$Y$10*A3管路!AH36)))</f>
        <v>-</v>
      </c>
      <c r="AI36" s="183" t="str">
        <f t="shared" si="60"/>
        <v>-</v>
      </c>
      <c r="AJ36" s="182" t="str">
        <f>IF('A4-1管路(計画設定)'!$Z$10="","-",IF('A4-1管路(計画設定)'!$Z$10="○",A3管路!AJ36,IF(A3管路!AJ36="-","-",'A4-1管路(計画設定)'!$Z$10*A3管路!AJ36)))</f>
        <v>-</v>
      </c>
      <c r="AK36" s="181" t="str">
        <f>IF('A4-1管路(計画設定)'!$AA$10="","-",IF('A4-1管路(計画設定)'!$AA$10="○",A3管路!AK36,IF(A3管路!AK36="-","-",'A4-1管路(計画設定)'!$AA$10*A3管路!AK36)))</f>
        <v>-</v>
      </c>
      <c r="AL36" s="183" t="str">
        <f t="shared" si="61"/>
        <v>-</v>
      </c>
      <c r="AM36" s="182" t="str">
        <f>IF('A4-1管路(計画設定)'!$AB$10="","-",IF('A4-1管路(計画設定)'!$AB$10="○",A3管路!AM36,IF(A3管路!AM36="-","-",'A4-1管路(計画設定)'!$AB$10*A3管路!AM36)))</f>
        <v>-</v>
      </c>
      <c r="AN36" s="181" t="str">
        <f>IF('A4-1管路(計画設定)'!$AC$10="","-",IF('A4-1管路(計画設定)'!$AC$10="○",A3管路!AN36,IF(A3管路!AN36="-","-",'A4-1管路(計画設定)'!$AC$10*A3管路!AN36)))</f>
        <v>-</v>
      </c>
      <c r="AO36" s="183" t="str">
        <f t="shared" si="62"/>
        <v>-</v>
      </c>
      <c r="AP36" s="182" t="str">
        <f>IF('A4-1管路(計画設定)'!$AD$10="","-",IF('A4-1管路(計画設定)'!$AD$10="○",A3管路!AP36,IF(A3管路!AP36="-","-",'A4-1管路(計画設定)'!$AD$10*A3管路!AP36)))</f>
        <v>-</v>
      </c>
      <c r="AQ36" s="181" t="str">
        <f>IF('A4-1管路(計画設定)'!$AE$10="","-",IF('A4-1管路(計画設定)'!$AE$10="○",A3管路!AQ36,IF(A3管路!AQ36="-","-",'A4-1管路(計画設定)'!$AE$10*A3管路!AQ36)))</f>
        <v>-</v>
      </c>
      <c r="AR36" s="183" t="str">
        <f t="shared" si="63"/>
        <v>-</v>
      </c>
      <c r="AS36" s="182" t="str">
        <f>IF('A4-1管路(計画設定)'!$AF$10="","-",IF('A4-1管路(計画設定)'!$AF$10="○",A3管路!AS36,IF(A3管路!AS36="-","-",'A4-1管路(計画設定)'!$AF$10*A3管路!AS36)))</f>
        <v>-</v>
      </c>
      <c r="AT36" s="181" t="str">
        <f>IF('A4-1管路(計画設定)'!$AG$10="","-",IF('A4-1管路(計画設定)'!$AG$10="○",A3管路!AT36,IF(A3管路!AT36="-","-",'A4-1管路(計画設定)'!$AG$10*A3管路!AT36)))</f>
        <v>-</v>
      </c>
      <c r="AU36" s="183" t="str">
        <f t="shared" si="64"/>
        <v>-</v>
      </c>
      <c r="AV36" s="67">
        <f t="shared" si="65"/>
        <v>342</v>
      </c>
      <c r="AW36" s="157" t="str">
        <f>IF('A4-2管路(初期設定)'!AW36="","",'A4-2管路(初期設定)'!AW36)</f>
        <v>ダクタイル鋳鉄管(NS形継手等)</v>
      </c>
      <c r="AX36" s="158">
        <f>IF('A4-2管路(初期設定)'!AX36="","",'A4-2管路(初期設定)'!AX36)</f>
        <v>166</v>
      </c>
      <c r="AY36" s="45">
        <f t="shared" si="66"/>
        <v>56772</v>
      </c>
      <c r="BB36" s="832">
        <f t="shared" si="67"/>
        <v>0</v>
      </c>
      <c r="BC36" s="830"/>
      <c r="BD36" s="830">
        <f t="shared" si="68"/>
        <v>0</v>
      </c>
      <c r="BE36" s="830"/>
      <c r="BF36" s="830">
        <f t="shared" si="69"/>
        <v>342</v>
      </c>
      <c r="BG36" s="830"/>
      <c r="BH36" s="830">
        <f t="shared" si="70"/>
        <v>0</v>
      </c>
      <c r="BI36" s="830"/>
      <c r="BJ36" s="830">
        <f t="shared" si="71"/>
        <v>0</v>
      </c>
      <c r="BK36" s="830"/>
      <c r="BL36" s="832">
        <f t="shared" si="72"/>
        <v>0</v>
      </c>
      <c r="BM36" s="830"/>
      <c r="BN36" s="830">
        <f t="shared" si="73"/>
        <v>0</v>
      </c>
      <c r="BO36" s="830"/>
      <c r="BP36" s="830">
        <f t="shared" si="74"/>
        <v>56772</v>
      </c>
      <c r="BQ36" s="830"/>
      <c r="BR36" s="830">
        <f t="shared" si="75"/>
        <v>0</v>
      </c>
      <c r="BS36" s="830"/>
      <c r="BT36" s="830">
        <f t="shared" si="76"/>
        <v>0</v>
      </c>
      <c r="BU36" s="833"/>
      <c r="BV36" s="82"/>
      <c r="DI36" s="82"/>
    </row>
    <row r="37" spans="2:113" ht="13.5" customHeight="1">
      <c r="B37" s="1161"/>
      <c r="C37" s="1070"/>
      <c r="D37" s="1161"/>
      <c r="E37" s="1070"/>
      <c r="F37" s="80">
        <v>400</v>
      </c>
      <c r="G37" s="182" t="str">
        <f>IF('A4-1管路(計画設定)'!$F$10="","-",IF('A4-1管路(計画設定)'!$F$10="○",A3管路!G37,IF(A3管路!F37="-","-",'A4-1管路(計画設定)'!$F$10*A3管路!G37)))</f>
        <v>-</v>
      </c>
      <c r="H37" s="181" t="str">
        <f>IF('A4-1管路(計画設定)'!$G$10="","-",IF('A4-1管路(計画設定)'!$G$10="○",A3管路!H37,IF(A3管路!H37="-","-",'A4-1管路(計画設定)'!$G$10*A3管路!H37)))</f>
        <v>-</v>
      </c>
      <c r="I37" s="183" t="str">
        <f t="shared" si="52"/>
        <v>-</v>
      </c>
      <c r="J37" s="182" t="str">
        <f>IF('A4-1管路(計画設定)'!$H$10="","-",IF('A4-1管路(計画設定)'!$H$10="○",A3管路!J37,IF(A3管路!J37="-","-",'A4-1管路(計画設定)'!$H$10*A3管路!J37)))</f>
        <v>-</v>
      </c>
      <c r="K37" s="181" t="str">
        <f>IF('A4-1管路(計画設定)'!$I$10="","-",IF('A4-1管路(計画設定)'!$I$10="○",A3管路!K37,IF(A3管路!K37="-","-",'A4-1管路(計画設定)'!$I$10*A3管路!K37)))</f>
        <v>-</v>
      </c>
      <c r="L37" s="183" t="str">
        <f t="shared" si="53"/>
        <v>-</v>
      </c>
      <c r="M37" s="182" t="str">
        <f>IF('A4-1管路(計画設定)'!$J$10="","-",IF('A4-1管路(計画設定)'!$J$10="○",A3管路!M37,IF(A3管路!M37="-","-",'A4-1管路(計画設定)'!$J$10*A3管路!M37)))</f>
        <v>-</v>
      </c>
      <c r="N37" s="181" t="str">
        <f>IF('A4-1管路(計画設定)'!$K$10="","-",IF('A4-1管路(計画設定)'!$K$10="○",A3管路!N37,IF(A3管路!N37="-","-",'A4-1管路(計画設定)'!$K$10*A3管路!N37)))</f>
        <v>-</v>
      </c>
      <c r="O37" s="183" t="str">
        <f t="shared" si="54"/>
        <v>-</v>
      </c>
      <c r="P37" s="182" t="str">
        <f>IF('A4-1管路(計画設定)'!$L$10="","-",IF('A4-1管路(計画設定)'!$L$10="○",A3管路!P37,IF(A3管路!P37="-","-",'A4-1管路(計画設定)'!$L$10*A3管路!P37)))</f>
        <v>-</v>
      </c>
      <c r="Q37" s="181" t="str">
        <f>IF('A4-1管路(計画設定)'!$M$10="","-",IF('A4-1管路(計画設定)'!$M$10="○",A3管路!Q37,IF(A3管路!Q37="-","-",'A4-1管路(計画設定)'!$M$10*A3管路!Q37)))</f>
        <v>-</v>
      </c>
      <c r="R37" s="183" t="str">
        <f t="shared" si="55"/>
        <v>-</v>
      </c>
      <c r="S37" s="182" t="str">
        <f>IF('A4-1管路(計画設定)'!$N$10="","-",IF('A4-1管路(計画設定)'!$N$10="○",A3管路!S37,IF(A3管路!S37="-","-",'A4-1管路(計画設定)'!$N$10*A3管路!S37)))</f>
        <v>-</v>
      </c>
      <c r="T37" s="176" t="str">
        <f>IF('A4-1管路(計画設定)'!$O$10="","-",IF('A4-1管路(計画設定)'!$O$10="○",A3管路!T37,IF(A3管路!T37="-","-",'A4-1管路(計画設定)'!$O$10*A3管路!T37)))</f>
        <v>-</v>
      </c>
      <c r="U37" s="176" t="str">
        <f>IF('A4-1管路(計画設定)'!$P$10="","-",IF('A4-1管路(計画設定)'!$P$10="○",A3管路!U37,IF(A3管路!U37="-","-",'A4-1管路(計画設定)'!$P$10*A3管路!U37)))</f>
        <v>-</v>
      </c>
      <c r="V37" s="181" t="str">
        <f>IF('A4-1管路(計画設定)'!$Q$10="","-",IF('A4-1管路(計画設定)'!$Q$10="○",A3管路!V37,IF(A3管路!V37="-","-",'A4-1管路(計画設定)'!$Q$10*A3管路!V37)))</f>
        <v>-</v>
      </c>
      <c r="W37" s="183" t="str">
        <f t="shared" si="56"/>
        <v>-</v>
      </c>
      <c r="X37" s="182" t="str">
        <f>IF('A4-1管路(計画設定)'!$R$10="","-",IF('A4-1管路(計画設定)'!$R$10="○",A3管路!X37,IF(A3管路!X37="-","-",'A4-1管路(計画設定)'!$R$10*A3管路!X37)))</f>
        <v>-</v>
      </c>
      <c r="Y37" s="181">
        <f>IF('A4-1管路(計画設定)'!$S$10="","-",IF('A4-1管路(計画設定)'!$S$10="○",A3管路!Y37,IF(A3管路!Y37="-","-",'A4-1管路(計画設定)'!$S$10*A3管路!Y37)))</f>
        <v>12</v>
      </c>
      <c r="Z37" s="183">
        <f t="shared" si="57"/>
        <v>12</v>
      </c>
      <c r="AA37" s="182" t="str">
        <f>IF('A4-1管路(計画設定)'!$T$10="","-",IF('A4-1管路(計画設定)'!$T$10="○",A3管路!AA37,IF(A3管路!AA37="-","-",'A4-1管路(計画設定)'!$T$10*A3管路!AA37)))</f>
        <v>-</v>
      </c>
      <c r="AB37" s="181" t="str">
        <f>IF('A4-1管路(計画設定)'!$U$10="","-",IF('A4-1管路(計画設定)'!$U$10="○",A3管路!AB37,IF(A3管路!AB37="-","-",'A4-1管路(計画設定)'!$U$10*A3管路!AB37)))</f>
        <v>-</v>
      </c>
      <c r="AC37" s="183" t="str">
        <f t="shared" si="58"/>
        <v>-</v>
      </c>
      <c r="AD37" s="182" t="str">
        <f>IF('A4-1管路(計画設定)'!$V$10="","-",IF('A4-1管路(計画設定)'!$V$10="○",A3管路!AD37,IF(A3管路!AD37="-","-",'A4-1管路(計画設定)'!$V$10*A3管路!AD37)))</f>
        <v>-</v>
      </c>
      <c r="AE37" s="181" t="str">
        <f>IF('A4-1管路(計画設定)'!$W$10="","-",IF('A4-1管路(計画設定)'!$W$10="○",A3管路!AE37,IF(A3管路!AE37="-","-",'A4-1管路(計画設定)'!$W$10*A3管路!AE37)))</f>
        <v>-</v>
      </c>
      <c r="AF37" s="183" t="str">
        <f t="shared" si="59"/>
        <v>-</v>
      </c>
      <c r="AG37" s="182" t="str">
        <f>IF('A4-1管路(計画設定)'!$X$10="","-",IF('A4-1管路(計画設定)'!$X$10="○",A3管路!AG37,IF(A3管路!AZ37="-","-",'A4-1管路(計画設定)'!$X$10*A3管路!AG37)))</f>
        <v>-</v>
      </c>
      <c r="AH37" s="181" t="str">
        <f>IF('A4-1管路(計画設定)'!$Y$10="","-",IF('A4-1管路(計画設定)'!$Y$10="○",A3管路!AH37,IF(A3管路!AH37="-","-",'A4-1管路(計画設定)'!$Y$10*A3管路!AH37)))</f>
        <v>-</v>
      </c>
      <c r="AI37" s="183" t="str">
        <f t="shared" si="60"/>
        <v>-</v>
      </c>
      <c r="AJ37" s="182" t="str">
        <f>IF('A4-1管路(計画設定)'!$Z$10="","-",IF('A4-1管路(計画設定)'!$Z$10="○",A3管路!AJ37,IF(A3管路!AJ37="-","-",'A4-1管路(計画設定)'!$Z$10*A3管路!AJ37)))</f>
        <v>-</v>
      </c>
      <c r="AK37" s="181" t="str">
        <f>IF('A4-1管路(計画設定)'!$AA$10="","-",IF('A4-1管路(計画設定)'!$AA$10="○",A3管路!AK37,IF(A3管路!AK37="-","-",'A4-1管路(計画設定)'!$AA$10*A3管路!AK37)))</f>
        <v>-</v>
      </c>
      <c r="AL37" s="183" t="str">
        <f t="shared" si="61"/>
        <v>-</v>
      </c>
      <c r="AM37" s="182" t="str">
        <f>IF('A4-1管路(計画設定)'!$AB$10="","-",IF('A4-1管路(計画設定)'!$AB$10="○",A3管路!AM37,IF(A3管路!AM37="-","-",'A4-1管路(計画設定)'!$AB$10*A3管路!AM37)))</f>
        <v>-</v>
      </c>
      <c r="AN37" s="181" t="str">
        <f>IF('A4-1管路(計画設定)'!$AC$10="","-",IF('A4-1管路(計画設定)'!$AC$10="○",A3管路!AN37,IF(A3管路!AN37="-","-",'A4-1管路(計画設定)'!$AC$10*A3管路!AN37)))</f>
        <v>-</v>
      </c>
      <c r="AO37" s="183" t="str">
        <f t="shared" si="62"/>
        <v>-</v>
      </c>
      <c r="AP37" s="182" t="str">
        <f>IF('A4-1管路(計画設定)'!$AD$10="","-",IF('A4-1管路(計画設定)'!$AD$10="○",A3管路!AP37,IF(A3管路!AP37="-","-",'A4-1管路(計画設定)'!$AD$10*A3管路!AP37)))</f>
        <v>-</v>
      </c>
      <c r="AQ37" s="181" t="str">
        <f>IF('A4-1管路(計画設定)'!$AE$10="","-",IF('A4-1管路(計画設定)'!$AE$10="○",A3管路!AQ37,IF(A3管路!AQ37="-","-",'A4-1管路(計画設定)'!$AE$10*A3管路!AQ37)))</f>
        <v>-</v>
      </c>
      <c r="AR37" s="183" t="str">
        <f t="shared" si="63"/>
        <v>-</v>
      </c>
      <c r="AS37" s="182" t="str">
        <f>IF('A4-1管路(計画設定)'!$AF$10="","-",IF('A4-1管路(計画設定)'!$AF$10="○",A3管路!AS37,IF(A3管路!AS37="-","-",'A4-1管路(計画設定)'!$AF$10*A3管路!AS37)))</f>
        <v>-</v>
      </c>
      <c r="AT37" s="181" t="str">
        <f>IF('A4-1管路(計画設定)'!$AG$10="","-",IF('A4-1管路(計画設定)'!$AG$10="○",A3管路!AT37,IF(A3管路!AT37="-","-",'A4-1管路(計画設定)'!$AG$10*A3管路!AT37)))</f>
        <v>-</v>
      </c>
      <c r="AU37" s="183" t="str">
        <f t="shared" si="64"/>
        <v>-</v>
      </c>
      <c r="AV37" s="67">
        <f t="shared" si="65"/>
        <v>12</v>
      </c>
      <c r="AW37" s="157" t="str">
        <f>IF('A4-2管路(初期設定)'!AW37="","",'A4-2管路(初期設定)'!AW37)</f>
        <v>ダクタイル鋳鉄管(NS形継手等)</v>
      </c>
      <c r="AX37" s="158">
        <f>IF('A4-2管路(初期設定)'!AX37="","",'A4-2管路(初期設定)'!AX37)</f>
        <v>146</v>
      </c>
      <c r="AY37" s="45">
        <f t="shared" si="66"/>
        <v>1752</v>
      </c>
      <c r="BB37" s="832">
        <f t="shared" si="67"/>
        <v>0</v>
      </c>
      <c r="BC37" s="830"/>
      <c r="BD37" s="830">
        <f t="shared" si="68"/>
        <v>0</v>
      </c>
      <c r="BE37" s="830"/>
      <c r="BF37" s="830">
        <f t="shared" si="69"/>
        <v>12</v>
      </c>
      <c r="BG37" s="830"/>
      <c r="BH37" s="830">
        <f t="shared" si="70"/>
        <v>0</v>
      </c>
      <c r="BI37" s="830"/>
      <c r="BJ37" s="830">
        <f t="shared" si="71"/>
        <v>0</v>
      </c>
      <c r="BK37" s="830"/>
      <c r="BL37" s="832">
        <f t="shared" si="72"/>
        <v>0</v>
      </c>
      <c r="BM37" s="830"/>
      <c r="BN37" s="830">
        <f t="shared" si="73"/>
        <v>0</v>
      </c>
      <c r="BO37" s="830"/>
      <c r="BP37" s="830">
        <f t="shared" si="74"/>
        <v>1752</v>
      </c>
      <c r="BQ37" s="830"/>
      <c r="BR37" s="830">
        <f t="shared" si="75"/>
        <v>0</v>
      </c>
      <c r="BS37" s="830"/>
      <c r="BT37" s="830">
        <f t="shared" si="76"/>
        <v>0</v>
      </c>
      <c r="BU37" s="833"/>
      <c r="BV37" s="82"/>
      <c r="DI37" s="82"/>
    </row>
    <row r="38" spans="2:113" ht="13.5" customHeight="1">
      <c r="B38" s="1161"/>
      <c r="C38" s="1070"/>
      <c r="D38" s="1161"/>
      <c r="E38" s="1070"/>
      <c r="F38" s="80">
        <v>350</v>
      </c>
      <c r="G38" s="182" t="str">
        <f>IF('A4-1管路(計画設定)'!$F$10="","-",IF('A4-1管路(計画設定)'!$F$10="○",A3管路!G38,IF(A3管路!F38="-","-",'A4-1管路(計画設定)'!$F$10*A3管路!G38)))</f>
        <v>-</v>
      </c>
      <c r="H38" s="181" t="str">
        <f>IF('A4-1管路(計画設定)'!$G$10="","-",IF('A4-1管路(計画設定)'!$G$10="○",A3管路!H38,IF(A3管路!H38="-","-",'A4-1管路(計画設定)'!$G$10*A3管路!H38)))</f>
        <v>-</v>
      </c>
      <c r="I38" s="183" t="str">
        <f t="shared" si="52"/>
        <v>-</v>
      </c>
      <c r="J38" s="182" t="str">
        <f>IF('A4-1管路(計画設定)'!$H$10="","-",IF('A4-1管路(計画設定)'!$H$10="○",A3管路!J38,IF(A3管路!J38="-","-",'A4-1管路(計画設定)'!$H$10*A3管路!J38)))</f>
        <v>-</v>
      </c>
      <c r="K38" s="181" t="str">
        <f>IF('A4-1管路(計画設定)'!$I$10="","-",IF('A4-1管路(計画設定)'!$I$10="○",A3管路!K38,IF(A3管路!K38="-","-",'A4-1管路(計画設定)'!$I$10*A3管路!K38)))</f>
        <v>-</v>
      </c>
      <c r="L38" s="183" t="str">
        <f t="shared" si="53"/>
        <v>-</v>
      </c>
      <c r="M38" s="182" t="str">
        <f>IF('A4-1管路(計画設定)'!$J$10="","-",IF('A4-1管路(計画設定)'!$J$10="○",A3管路!M38,IF(A3管路!M38="-","-",'A4-1管路(計画設定)'!$J$10*A3管路!M38)))</f>
        <v>-</v>
      </c>
      <c r="N38" s="181" t="str">
        <f>IF('A4-1管路(計画設定)'!$K$10="","-",IF('A4-1管路(計画設定)'!$K$10="○",A3管路!N38,IF(A3管路!N38="-","-",'A4-1管路(計画設定)'!$K$10*A3管路!N38)))</f>
        <v>-</v>
      </c>
      <c r="O38" s="183" t="str">
        <f t="shared" si="54"/>
        <v>-</v>
      </c>
      <c r="P38" s="182" t="str">
        <f>IF('A4-1管路(計画設定)'!$L$10="","-",IF('A4-1管路(計画設定)'!$L$10="○",A3管路!P38,IF(A3管路!P38="-","-",'A4-1管路(計画設定)'!$L$10*A3管路!P38)))</f>
        <v>-</v>
      </c>
      <c r="Q38" s="181" t="str">
        <f>IF('A4-1管路(計画設定)'!$M$10="","-",IF('A4-1管路(計画設定)'!$M$10="○",A3管路!Q38,IF(A3管路!Q38="-","-",'A4-1管路(計画設定)'!$M$10*A3管路!Q38)))</f>
        <v>-</v>
      </c>
      <c r="R38" s="183" t="str">
        <f t="shared" si="55"/>
        <v>-</v>
      </c>
      <c r="S38" s="182" t="str">
        <f>IF('A4-1管路(計画設定)'!$N$10="","-",IF('A4-1管路(計画設定)'!$N$10="○",A3管路!S38,IF(A3管路!S38="-","-",'A4-1管路(計画設定)'!$N$10*A3管路!S38)))</f>
        <v>-</v>
      </c>
      <c r="T38" s="176" t="str">
        <f>IF('A4-1管路(計画設定)'!$O$10="","-",IF('A4-1管路(計画設定)'!$O$10="○",A3管路!T38,IF(A3管路!T38="-","-",'A4-1管路(計画設定)'!$O$10*A3管路!T38)))</f>
        <v>-</v>
      </c>
      <c r="U38" s="176" t="str">
        <f>IF('A4-1管路(計画設定)'!$P$10="","-",IF('A4-1管路(計画設定)'!$P$10="○",A3管路!U38,IF(A3管路!U38="-","-",'A4-1管路(計画設定)'!$P$10*A3管路!U38)))</f>
        <v>-</v>
      </c>
      <c r="V38" s="181" t="str">
        <f>IF('A4-1管路(計画設定)'!$Q$10="","-",IF('A4-1管路(計画設定)'!$Q$10="○",A3管路!V38,IF(A3管路!V38="-","-",'A4-1管路(計画設定)'!$Q$10*A3管路!V38)))</f>
        <v>-</v>
      </c>
      <c r="W38" s="183" t="str">
        <f t="shared" si="56"/>
        <v>-</v>
      </c>
      <c r="X38" s="182" t="str">
        <f>IF('A4-1管路(計画設定)'!$R$10="","-",IF('A4-1管路(計画設定)'!$R$10="○",A3管路!X38,IF(A3管路!X38="-","-",'A4-1管路(計画設定)'!$R$10*A3管路!X38)))</f>
        <v>-</v>
      </c>
      <c r="Y38" s="181">
        <f>IF('A4-1管路(計画設定)'!$S$10="","-",IF('A4-1管路(計画設定)'!$S$10="○",A3管路!Y38,IF(A3管路!Y38="-","-",'A4-1管路(計画設定)'!$S$10*A3管路!Y38)))</f>
        <v>29</v>
      </c>
      <c r="Z38" s="183">
        <f t="shared" si="57"/>
        <v>29</v>
      </c>
      <c r="AA38" s="182" t="str">
        <f>IF('A4-1管路(計画設定)'!$T$10="","-",IF('A4-1管路(計画設定)'!$T$10="○",A3管路!AA38,IF(A3管路!AA38="-","-",'A4-1管路(計画設定)'!$T$10*A3管路!AA38)))</f>
        <v>-</v>
      </c>
      <c r="AB38" s="181" t="str">
        <f>IF('A4-1管路(計画設定)'!$U$10="","-",IF('A4-1管路(計画設定)'!$U$10="○",A3管路!AB38,IF(A3管路!AB38="-","-",'A4-1管路(計画設定)'!$U$10*A3管路!AB38)))</f>
        <v>-</v>
      </c>
      <c r="AC38" s="183" t="str">
        <f t="shared" si="58"/>
        <v>-</v>
      </c>
      <c r="AD38" s="182" t="str">
        <f>IF('A4-1管路(計画設定)'!$V$10="","-",IF('A4-1管路(計画設定)'!$V$10="○",A3管路!AD38,IF(A3管路!AD38="-","-",'A4-1管路(計画設定)'!$V$10*A3管路!AD38)))</f>
        <v>-</v>
      </c>
      <c r="AE38" s="181" t="str">
        <f>IF('A4-1管路(計画設定)'!$W$10="","-",IF('A4-1管路(計画設定)'!$W$10="○",A3管路!AE38,IF(A3管路!AE38="-","-",'A4-1管路(計画設定)'!$W$10*A3管路!AE38)))</f>
        <v>-</v>
      </c>
      <c r="AF38" s="183" t="str">
        <f t="shared" si="59"/>
        <v>-</v>
      </c>
      <c r="AG38" s="182" t="str">
        <f>IF('A4-1管路(計画設定)'!$X$10="","-",IF('A4-1管路(計画設定)'!$X$10="○",A3管路!AG38,IF(A3管路!AZ38="-","-",'A4-1管路(計画設定)'!$X$10*A3管路!AG38)))</f>
        <v>-</v>
      </c>
      <c r="AH38" s="181" t="str">
        <f>IF('A4-1管路(計画設定)'!$Y$10="","-",IF('A4-1管路(計画設定)'!$Y$10="○",A3管路!AH38,IF(A3管路!AH38="-","-",'A4-1管路(計画設定)'!$Y$10*A3管路!AH38)))</f>
        <v>-</v>
      </c>
      <c r="AI38" s="183" t="str">
        <f t="shared" si="60"/>
        <v>-</v>
      </c>
      <c r="AJ38" s="182" t="str">
        <f>IF('A4-1管路(計画設定)'!$Z$10="","-",IF('A4-1管路(計画設定)'!$Z$10="○",A3管路!AJ38,IF(A3管路!AJ38="-","-",'A4-1管路(計画設定)'!$Z$10*A3管路!AJ38)))</f>
        <v>-</v>
      </c>
      <c r="AK38" s="181" t="str">
        <f>IF('A4-1管路(計画設定)'!$AA$10="","-",IF('A4-1管路(計画設定)'!$AA$10="○",A3管路!AK38,IF(A3管路!AK38="-","-",'A4-1管路(計画設定)'!$AA$10*A3管路!AK38)))</f>
        <v>-</v>
      </c>
      <c r="AL38" s="183" t="str">
        <f t="shared" si="61"/>
        <v>-</v>
      </c>
      <c r="AM38" s="182" t="str">
        <f>IF('A4-1管路(計画設定)'!$AB$10="","-",IF('A4-1管路(計画設定)'!$AB$10="○",A3管路!AM38,IF(A3管路!AM38="-","-",'A4-1管路(計画設定)'!$AB$10*A3管路!AM38)))</f>
        <v>-</v>
      </c>
      <c r="AN38" s="181" t="str">
        <f>IF('A4-1管路(計画設定)'!$AC$10="","-",IF('A4-1管路(計画設定)'!$AC$10="○",A3管路!AN38,IF(A3管路!AN38="-","-",'A4-1管路(計画設定)'!$AC$10*A3管路!AN38)))</f>
        <v>-</v>
      </c>
      <c r="AO38" s="183" t="str">
        <f t="shared" si="62"/>
        <v>-</v>
      </c>
      <c r="AP38" s="182" t="str">
        <f>IF('A4-1管路(計画設定)'!$AD$10="","-",IF('A4-1管路(計画設定)'!$AD$10="○",A3管路!AP38,IF(A3管路!AP38="-","-",'A4-1管路(計画設定)'!$AD$10*A3管路!AP38)))</f>
        <v>-</v>
      </c>
      <c r="AQ38" s="181" t="str">
        <f>IF('A4-1管路(計画設定)'!$AE$10="","-",IF('A4-1管路(計画設定)'!$AE$10="○",A3管路!AQ38,IF(A3管路!AQ38="-","-",'A4-1管路(計画設定)'!$AE$10*A3管路!AQ38)))</f>
        <v>-</v>
      </c>
      <c r="AR38" s="183" t="str">
        <f t="shared" si="63"/>
        <v>-</v>
      </c>
      <c r="AS38" s="182" t="str">
        <f>IF('A4-1管路(計画設定)'!$AF$10="","-",IF('A4-1管路(計画設定)'!$AF$10="○",A3管路!AS38,IF(A3管路!AS38="-","-",'A4-1管路(計画設定)'!$AF$10*A3管路!AS38)))</f>
        <v>-</v>
      </c>
      <c r="AT38" s="181" t="str">
        <f>IF('A4-1管路(計画設定)'!$AG$10="","-",IF('A4-1管路(計画設定)'!$AG$10="○",A3管路!AT38,IF(A3管路!AT38="-","-",'A4-1管路(計画設定)'!$AG$10*A3管路!AT38)))</f>
        <v>-</v>
      </c>
      <c r="AU38" s="183" t="str">
        <f t="shared" si="64"/>
        <v>-</v>
      </c>
      <c r="AV38" s="67">
        <f t="shared" si="65"/>
        <v>29</v>
      </c>
      <c r="AW38" s="157" t="str">
        <f>IF('A4-2管路(初期設定)'!AW38="","",'A4-2管路(初期設定)'!AW38)</f>
        <v>ダクタイル鋳鉄管(NS形継手等)</v>
      </c>
      <c r="AX38" s="158">
        <f>IF('A4-2管路(初期設定)'!AX38="","",'A4-2管路(初期設定)'!AX38)</f>
        <v>128</v>
      </c>
      <c r="AY38" s="45">
        <f t="shared" si="66"/>
        <v>3712</v>
      </c>
      <c r="BB38" s="832">
        <f t="shared" si="67"/>
        <v>0</v>
      </c>
      <c r="BC38" s="830"/>
      <c r="BD38" s="830">
        <f t="shared" si="68"/>
        <v>0</v>
      </c>
      <c r="BE38" s="830"/>
      <c r="BF38" s="830">
        <f t="shared" si="69"/>
        <v>29</v>
      </c>
      <c r="BG38" s="830"/>
      <c r="BH38" s="830">
        <f t="shared" si="70"/>
        <v>0</v>
      </c>
      <c r="BI38" s="830"/>
      <c r="BJ38" s="830">
        <f t="shared" si="71"/>
        <v>0</v>
      </c>
      <c r="BK38" s="830"/>
      <c r="BL38" s="832">
        <f t="shared" si="72"/>
        <v>0</v>
      </c>
      <c r="BM38" s="830"/>
      <c r="BN38" s="830">
        <f t="shared" si="73"/>
        <v>0</v>
      </c>
      <c r="BO38" s="830"/>
      <c r="BP38" s="830">
        <f t="shared" si="74"/>
        <v>3712</v>
      </c>
      <c r="BQ38" s="830"/>
      <c r="BR38" s="830">
        <f t="shared" si="75"/>
        <v>0</v>
      </c>
      <c r="BS38" s="830"/>
      <c r="BT38" s="830">
        <f t="shared" si="76"/>
        <v>0</v>
      </c>
      <c r="BU38" s="833"/>
      <c r="BV38" s="82"/>
      <c r="DI38" s="82"/>
    </row>
    <row r="39" spans="2:113" ht="13.5" customHeight="1">
      <c r="B39" s="1161"/>
      <c r="C39" s="1070"/>
      <c r="D39" s="1161"/>
      <c r="E39" s="1070"/>
      <c r="F39" s="80">
        <v>300</v>
      </c>
      <c r="G39" s="182" t="str">
        <f>IF('A4-1管路(計画設定)'!$F$10="","-",IF('A4-1管路(計画設定)'!$F$10="○",A3管路!G39,IF(A3管路!F39="-","-",'A4-1管路(計画設定)'!$F$10*A3管路!G39)))</f>
        <v>-</v>
      </c>
      <c r="H39" s="181" t="str">
        <f>IF('A4-1管路(計画設定)'!$G$10="","-",IF('A4-1管路(計画設定)'!$G$10="○",A3管路!H39,IF(A3管路!H39="-","-",'A4-1管路(計画設定)'!$G$10*A3管路!H39)))</f>
        <v>-</v>
      </c>
      <c r="I39" s="183" t="str">
        <f t="shared" si="52"/>
        <v>-</v>
      </c>
      <c r="J39" s="182" t="str">
        <f>IF('A4-1管路(計画設定)'!$H$10="","-",IF('A4-1管路(計画設定)'!$H$10="○",A3管路!J39,IF(A3管路!J39="-","-",'A4-1管路(計画設定)'!$H$10*A3管路!J39)))</f>
        <v>-</v>
      </c>
      <c r="K39" s="181" t="str">
        <f>IF('A4-1管路(計画設定)'!$I$10="","-",IF('A4-1管路(計画設定)'!$I$10="○",A3管路!K39,IF(A3管路!K39="-","-",'A4-1管路(計画設定)'!$I$10*A3管路!K39)))</f>
        <v>-</v>
      </c>
      <c r="L39" s="183" t="str">
        <f t="shared" si="53"/>
        <v>-</v>
      </c>
      <c r="M39" s="182" t="str">
        <f>IF('A4-1管路(計画設定)'!$J$10="","-",IF('A4-1管路(計画設定)'!$J$10="○",A3管路!M39,IF(A3管路!M39="-","-",'A4-1管路(計画設定)'!$J$10*A3管路!M39)))</f>
        <v>-</v>
      </c>
      <c r="N39" s="181" t="str">
        <f>IF('A4-1管路(計画設定)'!$K$10="","-",IF('A4-1管路(計画設定)'!$K$10="○",A3管路!N39,IF(A3管路!N39="-","-",'A4-1管路(計画設定)'!$K$10*A3管路!N39)))</f>
        <v>-</v>
      </c>
      <c r="O39" s="183" t="str">
        <f t="shared" si="54"/>
        <v>-</v>
      </c>
      <c r="P39" s="182" t="str">
        <f>IF('A4-1管路(計画設定)'!$L$10="","-",IF('A4-1管路(計画設定)'!$L$10="○",A3管路!P39,IF(A3管路!P39="-","-",'A4-1管路(計画設定)'!$L$10*A3管路!P39)))</f>
        <v>-</v>
      </c>
      <c r="Q39" s="181" t="str">
        <f>IF('A4-1管路(計画設定)'!$M$10="","-",IF('A4-1管路(計画設定)'!$M$10="○",A3管路!Q39,IF(A3管路!Q39="-","-",'A4-1管路(計画設定)'!$M$10*A3管路!Q39)))</f>
        <v>-</v>
      </c>
      <c r="R39" s="183" t="str">
        <f t="shared" si="55"/>
        <v>-</v>
      </c>
      <c r="S39" s="182" t="str">
        <f>IF('A4-1管路(計画設定)'!$N$10="","-",IF('A4-1管路(計画設定)'!$N$10="○",A3管路!S39,IF(A3管路!S39="-","-",'A4-1管路(計画設定)'!$N$10*A3管路!S39)))</f>
        <v>-</v>
      </c>
      <c r="T39" s="176" t="str">
        <f>IF('A4-1管路(計画設定)'!$O$10="","-",IF('A4-1管路(計画設定)'!$O$10="○",A3管路!T39,IF(A3管路!T39="-","-",'A4-1管路(計画設定)'!$O$10*A3管路!T39)))</f>
        <v>-</v>
      </c>
      <c r="U39" s="176" t="str">
        <f>IF('A4-1管路(計画設定)'!$P$10="","-",IF('A4-1管路(計画設定)'!$P$10="○",A3管路!U39,IF(A3管路!U39="-","-",'A4-1管路(計画設定)'!$P$10*A3管路!U39)))</f>
        <v>-</v>
      </c>
      <c r="V39" s="181" t="str">
        <f>IF('A4-1管路(計画設定)'!$Q$10="","-",IF('A4-1管路(計画設定)'!$Q$10="○",A3管路!V39,IF(A3管路!V39="-","-",'A4-1管路(計画設定)'!$Q$10*A3管路!V39)))</f>
        <v>-</v>
      </c>
      <c r="W39" s="183" t="str">
        <f t="shared" si="56"/>
        <v>-</v>
      </c>
      <c r="X39" s="182" t="str">
        <f>IF('A4-1管路(計画設定)'!$R$10="","-",IF('A4-1管路(計画設定)'!$R$10="○",A3管路!X39,IF(A3管路!X39="-","-",'A4-1管路(計画設定)'!$R$10*A3管路!X39)))</f>
        <v>-</v>
      </c>
      <c r="Y39" s="181">
        <f>IF('A4-1管路(計画設定)'!$S$10="","-",IF('A4-1管路(計画設定)'!$S$10="○",A3管路!Y39,IF(A3管路!Y39="-","-",'A4-1管路(計画設定)'!$S$10*A3管路!Y39)))</f>
        <v>180</v>
      </c>
      <c r="Z39" s="183">
        <f t="shared" si="57"/>
        <v>180</v>
      </c>
      <c r="AA39" s="182" t="str">
        <f>IF('A4-1管路(計画設定)'!$T$10="","-",IF('A4-1管路(計画設定)'!$T$10="○",A3管路!AA39,IF(A3管路!AA39="-","-",'A4-1管路(計画設定)'!$T$10*A3管路!AA39)))</f>
        <v>-</v>
      </c>
      <c r="AB39" s="181" t="str">
        <f>IF('A4-1管路(計画設定)'!$U$10="","-",IF('A4-1管路(計画設定)'!$U$10="○",A3管路!AB39,IF(A3管路!AB39="-","-",'A4-1管路(計画設定)'!$U$10*A3管路!AB39)))</f>
        <v>-</v>
      </c>
      <c r="AC39" s="183" t="str">
        <f t="shared" si="58"/>
        <v>-</v>
      </c>
      <c r="AD39" s="182" t="str">
        <f>IF('A4-1管路(計画設定)'!$V$10="","-",IF('A4-1管路(計画設定)'!$V$10="○",A3管路!AD39,IF(A3管路!AD39="-","-",'A4-1管路(計画設定)'!$V$10*A3管路!AD39)))</f>
        <v>-</v>
      </c>
      <c r="AE39" s="181" t="str">
        <f>IF('A4-1管路(計画設定)'!$W$10="","-",IF('A4-1管路(計画設定)'!$W$10="○",A3管路!AE39,IF(A3管路!AE39="-","-",'A4-1管路(計画設定)'!$W$10*A3管路!AE39)))</f>
        <v>-</v>
      </c>
      <c r="AF39" s="183" t="str">
        <f t="shared" si="59"/>
        <v>-</v>
      </c>
      <c r="AG39" s="182" t="str">
        <f>IF('A4-1管路(計画設定)'!$X$10="","-",IF('A4-1管路(計画設定)'!$X$10="○",A3管路!AG39,IF(A3管路!AZ39="-","-",'A4-1管路(計画設定)'!$X$10*A3管路!AG39)))</f>
        <v>-</v>
      </c>
      <c r="AH39" s="181" t="str">
        <f>IF('A4-1管路(計画設定)'!$Y$10="","-",IF('A4-1管路(計画設定)'!$Y$10="○",A3管路!AH39,IF(A3管路!AH39="-","-",'A4-1管路(計画設定)'!$Y$10*A3管路!AH39)))</f>
        <v>-</v>
      </c>
      <c r="AI39" s="183" t="str">
        <f t="shared" si="60"/>
        <v>-</v>
      </c>
      <c r="AJ39" s="182" t="str">
        <f>IF('A4-1管路(計画設定)'!$Z$10="","-",IF('A4-1管路(計画設定)'!$Z$10="○",A3管路!AJ39,IF(A3管路!AJ39="-","-",'A4-1管路(計画設定)'!$Z$10*A3管路!AJ39)))</f>
        <v>-</v>
      </c>
      <c r="AK39" s="181" t="str">
        <f>IF('A4-1管路(計画設定)'!$AA$10="","-",IF('A4-1管路(計画設定)'!$AA$10="○",A3管路!AK39,IF(A3管路!AK39="-","-",'A4-1管路(計画設定)'!$AA$10*A3管路!AK39)))</f>
        <v>-</v>
      </c>
      <c r="AL39" s="183" t="str">
        <f t="shared" si="61"/>
        <v>-</v>
      </c>
      <c r="AM39" s="182" t="str">
        <f>IF('A4-1管路(計画設定)'!$AB$10="","-",IF('A4-1管路(計画設定)'!$AB$10="○",A3管路!AM39,IF(A3管路!AM39="-","-",'A4-1管路(計画設定)'!$AB$10*A3管路!AM39)))</f>
        <v>-</v>
      </c>
      <c r="AN39" s="181" t="str">
        <f>IF('A4-1管路(計画設定)'!$AC$10="","-",IF('A4-1管路(計画設定)'!$AC$10="○",A3管路!AN39,IF(A3管路!AN39="-","-",'A4-1管路(計画設定)'!$AC$10*A3管路!AN39)))</f>
        <v>-</v>
      </c>
      <c r="AO39" s="183" t="str">
        <f t="shared" si="62"/>
        <v>-</v>
      </c>
      <c r="AP39" s="182" t="str">
        <f>IF('A4-1管路(計画設定)'!$AD$10="","-",IF('A4-1管路(計画設定)'!$AD$10="○",A3管路!AP39,IF(A3管路!AP39="-","-",'A4-1管路(計画設定)'!$AD$10*A3管路!AP39)))</f>
        <v>-</v>
      </c>
      <c r="AQ39" s="181" t="str">
        <f>IF('A4-1管路(計画設定)'!$AE$10="","-",IF('A4-1管路(計画設定)'!$AE$10="○",A3管路!AQ39,IF(A3管路!AQ39="-","-",'A4-1管路(計画設定)'!$AE$10*A3管路!AQ39)))</f>
        <v>-</v>
      </c>
      <c r="AR39" s="183" t="str">
        <f t="shared" si="63"/>
        <v>-</v>
      </c>
      <c r="AS39" s="182" t="str">
        <f>IF('A4-1管路(計画設定)'!$AF$10="","-",IF('A4-1管路(計画設定)'!$AF$10="○",A3管路!AS39,IF(A3管路!AS39="-","-",'A4-1管路(計画設定)'!$AF$10*A3管路!AS39)))</f>
        <v>-</v>
      </c>
      <c r="AT39" s="181" t="str">
        <f>IF('A4-1管路(計画設定)'!$AG$10="","-",IF('A4-1管路(計画設定)'!$AG$10="○",A3管路!AT39,IF(A3管路!AT39="-","-",'A4-1管路(計画設定)'!$AG$10*A3管路!AT39)))</f>
        <v>-</v>
      </c>
      <c r="AU39" s="183" t="str">
        <f t="shared" si="64"/>
        <v>-</v>
      </c>
      <c r="AV39" s="67">
        <f t="shared" si="65"/>
        <v>180</v>
      </c>
      <c r="AW39" s="157" t="str">
        <f>IF('A4-2管路(初期設定)'!AW39="","",'A4-2管路(初期設定)'!AW39)</f>
        <v>ダクタイル鋳鉄管(NS形継手等)</v>
      </c>
      <c r="AX39" s="158">
        <f>IF('A4-2管路(初期設定)'!AX39="","",'A4-2管路(初期設定)'!AX39)</f>
        <v>112</v>
      </c>
      <c r="AY39" s="45">
        <f t="shared" si="66"/>
        <v>20160</v>
      </c>
      <c r="BB39" s="832">
        <f t="shared" si="67"/>
        <v>0</v>
      </c>
      <c r="BC39" s="830"/>
      <c r="BD39" s="830">
        <f t="shared" si="68"/>
        <v>0</v>
      </c>
      <c r="BE39" s="830"/>
      <c r="BF39" s="830">
        <f t="shared" si="69"/>
        <v>180</v>
      </c>
      <c r="BG39" s="830"/>
      <c r="BH39" s="830">
        <f t="shared" si="70"/>
        <v>0</v>
      </c>
      <c r="BI39" s="830"/>
      <c r="BJ39" s="830">
        <f t="shared" si="71"/>
        <v>0</v>
      </c>
      <c r="BK39" s="830"/>
      <c r="BL39" s="832">
        <f t="shared" si="72"/>
        <v>0</v>
      </c>
      <c r="BM39" s="830"/>
      <c r="BN39" s="830">
        <f t="shared" si="73"/>
        <v>0</v>
      </c>
      <c r="BO39" s="830"/>
      <c r="BP39" s="830">
        <f t="shared" si="74"/>
        <v>20160</v>
      </c>
      <c r="BQ39" s="830"/>
      <c r="BR39" s="830">
        <f t="shared" si="75"/>
        <v>0</v>
      </c>
      <c r="BS39" s="830"/>
      <c r="BT39" s="830">
        <f t="shared" si="76"/>
        <v>0</v>
      </c>
      <c r="BU39" s="833"/>
      <c r="BV39" s="82"/>
      <c r="DI39" s="82"/>
    </row>
    <row r="40" spans="2:113" ht="13.5" customHeight="1">
      <c r="B40" s="1161"/>
      <c r="C40" s="1070"/>
      <c r="D40" s="1161"/>
      <c r="E40" s="1070"/>
      <c r="F40" s="80">
        <v>250</v>
      </c>
      <c r="G40" s="182" t="str">
        <f>IF('A4-1管路(計画設定)'!$F$10="","-",IF('A4-1管路(計画設定)'!$F$10="○",A3管路!G40,IF(A3管路!F40="-","-",'A4-1管路(計画設定)'!$F$10*A3管路!G40)))</f>
        <v>-</v>
      </c>
      <c r="H40" s="181" t="str">
        <f>IF('A4-1管路(計画設定)'!$G$10="","-",IF('A4-1管路(計画設定)'!$G$10="○",A3管路!H40,IF(A3管路!H40="-","-",'A4-1管路(計画設定)'!$G$10*A3管路!H40)))</f>
        <v>-</v>
      </c>
      <c r="I40" s="183" t="str">
        <f t="shared" si="52"/>
        <v>-</v>
      </c>
      <c r="J40" s="182" t="str">
        <f>IF('A4-1管路(計画設定)'!$H$10="","-",IF('A4-1管路(計画設定)'!$H$10="○",A3管路!J40,IF(A3管路!J40="-","-",'A4-1管路(計画設定)'!$H$10*A3管路!J40)))</f>
        <v>-</v>
      </c>
      <c r="K40" s="181" t="str">
        <f>IF('A4-1管路(計画設定)'!$I$10="","-",IF('A4-1管路(計画設定)'!$I$10="○",A3管路!K40,IF(A3管路!K40="-","-",'A4-1管路(計画設定)'!$I$10*A3管路!K40)))</f>
        <v>-</v>
      </c>
      <c r="L40" s="183" t="str">
        <f t="shared" si="53"/>
        <v>-</v>
      </c>
      <c r="M40" s="182" t="str">
        <f>IF('A4-1管路(計画設定)'!$J$10="","-",IF('A4-1管路(計画設定)'!$J$10="○",A3管路!M40,IF(A3管路!M40="-","-",'A4-1管路(計画設定)'!$J$10*A3管路!M40)))</f>
        <v>-</v>
      </c>
      <c r="N40" s="181" t="str">
        <f>IF('A4-1管路(計画設定)'!$K$10="","-",IF('A4-1管路(計画設定)'!$K$10="○",A3管路!N40,IF(A3管路!N40="-","-",'A4-1管路(計画設定)'!$K$10*A3管路!N40)))</f>
        <v>-</v>
      </c>
      <c r="O40" s="183" t="str">
        <f t="shared" si="54"/>
        <v>-</v>
      </c>
      <c r="P40" s="182" t="str">
        <f>IF('A4-1管路(計画設定)'!$L$10="","-",IF('A4-1管路(計画設定)'!$L$10="○",A3管路!P40,IF(A3管路!P40="-","-",'A4-1管路(計画設定)'!$L$10*A3管路!P40)))</f>
        <v>-</v>
      </c>
      <c r="Q40" s="181" t="str">
        <f>IF('A4-1管路(計画設定)'!$M$10="","-",IF('A4-1管路(計画設定)'!$M$10="○",A3管路!Q40,IF(A3管路!Q40="-","-",'A4-1管路(計画設定)'!$M$10*A3管路!Q40)))</f>
        <v>-</v>
      </c>
      <c r="R40" s="183" t="str">
        <f t="shared" si="55"/>
        <v>-</v>
      </c>
      <c r="S40" s="182" t="str">
        <f>IF('A4-1管路(計画設定)'!$N$10="","-",IF('A4-1管路(計画設定)'!$N$10="○",A3管路!S40,IF(A3管路!S40="-","-",'A4-1管路(計画設定)'!$N$10*A3管路!S40)))</f>
        <v>-</v>
      </c>
      <c r="T40" s="176" t="str">
        <f>IF('A4-1管路(計画設定)'!$O$10="","-",IF('A4-1管路(計画設定)'!$O$10="○",A3管路!T40,IF(A3管路!T40="-","-",'A4-1管路(計画設定)'!$O$10*A3管路!T40)))</f>
        <v>-</v>
      </c>
      <c r="U40" s="176" t="str">
        <f>IF('A4-1管路(計画設定)'!$P$10="","-",IF('A4-1管路(計画設定)'!$P$10="○",A3管路!U40,IF(A3管路!U40="-","-",'A4-1管路(計画設定)'!$P$10*A3管路!U40)))</f>
        <v>-</v>
      </c>
      <c r="V40" s="181">
        <f>IF('A4-1管路(計画設定)'!$Q$10="","-",IF('A4-1管路(計画設定)'!$Q$10="○",A3管路!V40,IF(A3管路!V40="-","-",'A4-1管路(計画設定)'!$Q$10*A3管路!V40)))</f>
        <v>40</v>
      </c>
      <c r="W40" s="183">
        <f t="shared" si="56"/>
        <v>40</v>
      </c>
      <c r="X40" s="182" t="str">
        <f>IF('A4-1管路(計画設定)'!$R$10="","-",IF('A4-1管路(計画設定)'!$R$10="○",A3管路!X40,IF(A3管路!X40="-","-",'A4-1管路(計画設定)'!$R$10*A3管路!X40)))</f>
        <v>-</v>
      </c>
      <c r="Y40" s="181">
        <f>IF('A4-1管路(計画設定)'!$S$10="","-",IF('A4-1管路(計画設定)'!$S$10="○",A3管路!Y40,IF(A3管路!Y40="-","-",'A4-1管路(計画設定)'!$S$10*A3管路!Y40)))</f>
        <v>491</v>
      </c>
      <c r="Z40" s="183">
        <f t="shared" si="57"/>
        <v>491</v>
      </c>
      <c r="AA40" s="182" t="str">
        <f>IF('A4-1管路(計画設定)'!$T$10="","-",IF('A4-1管路(計画設定)'!$T$10="○",A3管路!AA40,IF(A3管路!AA40="-","-",'A4-1管路(計画設定)'!$T$10*A3管路!AA40)))</f>
        <v>-</v>
      </c>
      <c r="AB40" s="181" t="str">
        <f>IF('A4-1管路(計画設定)'!$U$10="","-",IF('A4-1管路(計画設定)'!$U$10="○",A3管路!AB40,IF(A3管路!AB40="-","-",'A4-1管路(計画設定)'!$U$10*A3管路!AB40)))</f>
        <v>-</v>
      </c>
      <c r="AC40" s="183" t="str">
        <f t="shared" si="58"/>
        <v>-</v>
      </c>
      <c r="AD40" s="182" t="str">
        <f>IF('A4-1管路(計画設定)'!$V$10="","-",IF('A4-1管路(計画設定)'!$V$10="○",A3管路!AD40,IF(A3管路!AD40="-","-",'A4-1管路(計画設定)'!$V$10*A3管路!AD40)))</f>
        <v>-</v>
      </c>
      <c r="AE40" s="181" t="str">
        <f>IF('A4-1管路(計画設定)'!$W$10="","-",IF('A4-1管路(計画設定)'!$W$10="○",A3管路!AE40,IF(A3管路!AE40="-","-",'A4-1管路(計画設定)'!$W$10*A3管路!AE40)))</f>
        <v>-</v>
      </c>
      <c r="AF40" s="183" t="str">
        <f t="shared" si="59"/>
        <v>-</v>
      </c>
      <c r="AG40" s="182" t="str">
        <f>IF('A4-1管路(計画設定)'!$X$10="","-",IF('A4-1管路(計画設定)'!$X$10="○",A3管路!AG40,IF(A3管路!AZ40="-","-",'A4-1管路(計画設定)'!$X$10*A3管路!AG40)))</f>
        <v>-</v>
      </c>
      <c r="AH40" s="181" t="str">
        <f>IF('A4-1管路(計画設定)'!$Y$10="","-",IF('A4-1管路(計画設定)'!$Y$10="○",A3管路!AH40,IF(A3管路!AH40="-","-",'A4-1管路(計画設定)'!$Y$10*A3管路!AH40)))</f>
        <v>-</v>
      </c>
      <c r="AI40" s="183" t="str">
        <f t="shared" si="60"/>
        <v>-</v>
      </c>
      <c r="AJ40" s="182" t="str">
        <f>IF('A4-1管路(計画設定)'!$Z$10="","-",IF('A4-1管路(計画設定)'!$Z$10="○",A3管路!AJ40,IF(A3管路!AJ40="-","-",'A4-1管路(計画設定)'!$Z$10*A3管路!AJ40)))</f>
        <v>-</v>
      </c>
      <c r="AK40" s="181">
        <f>IF('A4-1管路(計画設定)'!$AA$10="","-",IF('A4-1管路(計画設定)'!$AA$10="○",A3管路!AK40,IF(A3管路!AK40="-","-",'A4-1管路(計画設定)'!$AA$10*A3管路!AK40)))</f>
        <v>683.30000000000007</v>
      </c>
      <c r="AL40" s="183">
        <f t="shared" si="61"/>
        <v>683.30000000000007</v>
      </c>
      <c r="AM40" s="182" t="str">
        <f>IF('A4-1管路(計画設定)'!$AB$10="","-",IF('A4-1管路(計画設定)'!$AB$10="○",A3管路!AM40,IF(A3管路!AM40="-","-",'A4-1管路(計画設定)'!$AB$10*A3管路!AM40)))</f>
        <v>-</v>
      </c>
      <c r="AN40" s="181" t="str">
        <f>IF('A4-1管路(計画設定)'!$AC$10="","-",IF('A4-1管路(計画設定)'!$AC$10="○",A3管路!AN40,IF(A3管路!AN40="-","-",'A4-1管路(計画設定)'!$AC$10*A3管路!AN40)))</f>
        <v>-</v>
      </c>
      <c r="AO40" s="183" t="str">
        <f t="shared" si="62"/>
        <v>-</v>
      </c>
      <c r="AP40" s="182" t="str">
        <f>IF('A4-1管路(計画設定)'!$AD$10="","-",IF('A4-1管路(計画設定)'!$AD$10="○",A3管路!AP40,IF(A3管路!AP40="-","-",'A4-1管路(計画設定)'!$AD$10*A3管路!AP40)))</f>
        <v>-</v>
      </c>
      <c r="AQ40" s="181" t="str">
        <f>IF('A4-1管路(計画設定)'!$AE$10="","-",IF('A4-1管路(計画設定)'!$AE$10="○",A3管路!AQ40,IF(A3管路!AQ40="-","-",'A4-1管路(計画設定)'!$AE$10*A3管路!AQ40)))</f>
        <v>-</v>
      </c>
      <c r="AR40" s="183" t="str">
        <f t="shared" si="63"/>
        <v>-</v>
      </c>
      <c r="AS40" s="182" t="str">
        <f>IF('A4-1管路(計画設定)'!$AF$10="","-",IF('A4-1管路(計画設定)'!$AF$10="○",A3管路!AS40,IF(A3管路!AS40="-","-",'A4-1管路(計画設定)'!$AF$10*A3管路!AS40)))</f>
        <v>-</v>
      </c>
      <c r="AT40" s="181" t="str">
        <f>IF('A4-1管路(計画設定)'!$AG$10="","-",IF('A4-1管路(計画設定)'!$AG$10="○",A3管路!AT40,IF(A3管路!AT40="-","-",'A4-1管路(計画設定)'!$AG$10*A3管路!AT40)))</f>
        <v>-</v>
      </c>
      <c r="AU40" s="183" t="str">
        <f t="shared" si="64"/>
        <v>-</v>
      </c>
      <c r="AV40" s="67">
        <f t="shared" si="65"/>
        <v>1214.3000000000002</v>
      </c>
      <c r="AW40" s="157" t="str">
        <f>IF('A4-2管路(初期設定)'!AW40="","",'A4-2管路(初期設定)'!AW40)</f>
        <v>ダクタイル鋳鉄管(NS形継手等)</v>
      </c>
      <c r="AX40" s="158">
        <f>IF('A4-2管路(初期設定)'!AX40="","",'A4-2管路(初期設定)'!AX40)</f>
        <v>99</v>
      </c>
      <c r="AY40" s="45">
        <f t="shared" si="66"/>
        <v>120215.70000000001</v>
      </c>
      <c r="BB40" s="832">
        <f t="shared" si="67"/>
        <v>0</v>
      </c>
      <c r="BC40" s="830"/>
      <c r="BD40" s="830">
        <f t="shared" si="68"/>
        <v>0</v>
      </c>
      <c r="BE40" s="830"/>
      <c r="BF40" s="830">
        <f t="shared" si="69"/>
        <v>531</v>
      </c>
      <c r="BG40" s="830"/>
      <c r="BH40" s="830">
        <f t="shared" si="70"/>
        <v>683.30000000000007</v>
      </c>
      <c r="BI40" s="830"/>
      <c r="BJ40" s="830">
        <f t="shared" si="71"/>
        <v>0</v>
      </c>
      <c r="BK40" s="830"/>
      <c r="BL40" s="832">
        <f t="shared" si="72"/>
        <v>0</v>
      </c>
      <c r="BM40" s="830"/>
      <c r="BN40" s="830">
        <f t="shared" si="73"/>
        <v>0</v>
      </c>
      <c r="BO40" s="830"/>
      <c r="BP40" s="830">
        <f t="shared" si="74"/>
        <v>52569</v>
      </c>
      <c r="BQ40" s="830"/>
      <c r="BR40" s="830">
        <f t="shared" si="75"/>
        <v>67646.700000000012</v>
      </c>
      <c r="BS40" s="830"/>
      <c r="BT40" s="830">
        <f t="shared" si="76"/>
        <v>0</v>
      </c>
      <c r="BU40" s="833"/>
      <c r="BV40" s="82"/>
      <c r="DI40" s="82"/>
    </row>
    <row r="41" spans="2:113" ht="13.5" customHeight="1">
      <c r="B41" s="1161"/>
      <c r="C41" s="1070"/>
      <c r="D41" s="1161"/>
      <c r="E41" s="1070"/>
      <c r="F41" s="80">
        <v>200</v>
      </c>
      <c r="G41" s="182" t="str">
        <f>IF('A4-1管路(計画設定)'!$F$10="","-",IF('A4-1管路(計画設定)'!$F$10="○",A3管路!G41,IF(A3管路!F41="-","-",'A4-1管路(計画設定)'!$F$10*A3管路!G41)))</f>
        <v>-</v>
      </c>
      <c r="H41" s="181" t="str">
        <f>IF('A4-1管路(計画設定)'!$G$10="","-",IF('A4-1管路(計画設定)'!$G$10="○",A3管路!H41,IF(A3管路!H41="-","-",'A4-1管路(計画設定)'!$G$10*A3管路!H41)))</f>
        <v>-</v>
      </c>
      <c r="I41" s="183" t="str">
        <f t="shared" si="52"/>
        <v>-</v>
      </c>
      <c r="J41" s="182" t="str">
        <f>IF('A4-1管路(計画設定)'!$H$10="","-",IF('A4-1管路(計画設定)'!$H$10="○",A3管路!J41,IF(A3管路!J41="-","-",'A4-1管路(計画設定)'!$H$10*A3管路!J41)))</f>
        <v>-</v>
      </c>
      <c r="K41" s="181" t="str">
        <f>IF('A4-1管路(計画設定)'!$I$10="","-",IF('A4-1管路(計画設定)'!$I$10="○",A3管路!K41,IF(A3管路!K41="-","-",'A4-1管路(計画設定)'!$I$10*A3管路!K41)))</f>
        <v>-</v>
      </c>
      <c r="L41" s="183" t="str">
        <f t="shared" si="53"/>
        <v>-</v>
      </c>
      <c r="M41" s="182" t="str">
        <f>IF('A4-1管路(計画設定)'!$J$10="","-",IF('A4-1管路(計画設定)'!$J$10="○",A3管路!M41,IF(A3管路!M41="-","-",'A4-1管路(計画設定)'!$J$10*A3管路!M41)))</f>
        <v>-</v>
      </c>
      <c r="N41" s="181" t="str">
        <f>IF('A4-1管路(計画設定)'!$K$10="","-",IF('A4-1管路(計画設定)'!$K$10="○",A3管路!N41,IF(A3管路!N41="-","-",'A4-1管路(計画設定)'!$K$10*A3管路!N41)))</f>
        <v>-</v>
      </c>
      <c r="O41" s="183" t="str">
        <f t="shared" si="54"/>
        <v>-</v>
      </c>
      <c r="P41" s="182" t="str">
        <f>IF('A4-1管路(計画設定)'!$L$10="","-",IF('A4-1管路(計画設定)'!$L$10="○",A3管路!P41,IF(A3管路!P41="-","-",'A4-1管路(計画設定)'!$L$10*A3管路!P41)))</f>
        <v>-</v>
      </c>
      <c r="Q41" s="181" t="str">
        <f>IF('A4-1管路(計画設定)'!$M$10="","-",IF('A4-1管路(計画設定)'!$M$10="○",A3管路!Q41,IF(A3管路!Q41="-","-",'A4-1管路(計画設定)'!$M$10*A3管路!Q41)))</f>
        <v>-</v>
      </c>
      <c r="R41" s="183" t="str">
        <f t="shared" si="55"/>
        <v>-</v>
      </c>
      <c r="S41" s="182" t="str">
        <f>IF('A4-1管路(計画設定)'!$N$10="","-",IF('A4-1管路(計画設定)'!$N$10="○",A3管路!S41,IF(A3管路!S41="-","-",'A4-1管路(計画設定)'!$N$10*A3管路!S41)))</f>
        <v>-</v>
      </c>
      <c r="T41" s="176" t="str">
        <f>IF('A4-1管路(計画設定)'!$O$10="","-",IF('A4-1管路(計画設定)'!$O$10="○",A3管路!T41,IF(A3管路!T41="-","-",'A4-1管路(計画設定)'!$O$10*A3管路!T41)))</f>
        <v>-</v>
      </c>
      <c r="U41" s="176" t="str">
        <f>IF('A4-1管路(計画設定)'!$P$10="","-",IF('A4-1管路(計画設定)'!$P$10="○",A3管路!U41,IF(A3管路!U41="-","-",'A4-1管路(計画設定)'!$P$10*A3管路!U41)))</f>
        <v>-</v>
      </c>
      <c r="V41" s="181">
        <f>IF('A4-1管路(計画設定)'!$Q$10="","-",IF('A4-1管路(計画設定)'!$Q$10="○",A3管路!V41,IF(A3管路!V41="-","-",'A4-1管路(計画設定)'!$Q$10*A3管路!V41)))</f>
        <v>125</v>
      </c>
      <c r="W41" s="183">
        <f t="shared" si="56"/>
        <v>125</v>
      </c>
      <c r="X41" s="182" t="str">
        <f>IF('A4-1管路(計画設定)'!$R$10="","-",IF('A4-1管路(計画設定)'!$R$10="○",A3管路!X41,IF(A3管路!X41="-","-",'A4-1管路(計画設定)'!$R$10*A3管路!X41)))</f>
        <v>-</v>
      </c>
      <c r="Y41" s="181">
        <f>IF('A4-1管路(計画設定)'!$S$10="","-",IF('A4-1管路(計画設定)'!$S$10="○",A3管路!Y41,IF(A3管路!Y41="-","-",'A4-1管路(計画設定)'!$S$10*A3管路!Y41)))</f>
        <v>1182</v>
      </c>
      <c r="Z41" s="183">
        <f t="shared" si="57"/>
        <v>1182</v>
      </c>
      <c r="AA41" s="182" t="str">
        <f>IF('A4-1管路(計画設定)'!$T$10="","-",IF('A4-1管路(計画設定)'!$T$10="○",A3管路!AA41,IF(A3管路!AA41="-","-",'A4-1管路(計画設定)'!$T$10*A3管路!AA41)))</f>
        <v>-</v>
      </c>
      <c r="AB41" s="181" t="str">
        <f>IF('A4-1管路(計画設定)'!$U$10="","-",IF('A4-1管路(計画設定)'!$U$10="○",A3管路!AB41,IF(A3管路!AB41="-","-",'A4-1管路(計画設定)'!$U$10*A3管路!AB41)))</f>
        <v>-</v>
      </c>
      <c r="AC41" s="183" t="str">
        <f t="shared" si="58"/>
        <v>-</v>
      </c>
      <c r="AD41" s="182" t="str">
        <f>IF('A4-1管路(計画設定)'!$V$10="","-",IF('A4-1管路(計画設定)'!$V$10="○",A3管路!AD41,IF(A3管路!AD41="-","-",'A4-1管路(計画設定)'!$V$10*A3管路!AD41)))</f>
        <v>-</v>
      </c>
      <c r="AE41" s="181" t="str">
        <f>IF('A4-1管路(計画設定)'!$W$10="","-",IF('A4-1管路(計画設定)'!$W$10="○",A3管路!AE41,IF(A3管路!AE41="-","-",'A4-1管路(計画設定)'!$W$10*A3管路!AE41)))</f>
        <v>-</v>
      </c>
      <c r="AF41" s="183" t="str">
        <f t="shared" si="59"/>
        <v>-</v>
      </c>
      <c r="AG41" s="182" t="str">
        <f>IF('A4-1管路(計画設定)'!$X$10="","-",IF('A4-1管路(計画設定)'!$X$10="○",A3管路!AG41,IF(A3管路!AZ41="-","-",'A4-1管路(計画設定)'!$X$10*A3管路!AG41)))</f>
        <v>-</v>
      </c>
      <c r="AH41" s="181" t="str">
        <f>IF('A4-1管路(計画設定)'!$Y$10="","-",IF('A4-1管路(計画設定)'!$Y$10="○",A3管路!AH41,IF(A3管路!AH41="-","-",'A4-1管路(計画設定)'!$Y$10*A3管路!AH41)))</f>
        <v>-</v>
      </c>
      <c r="AI41" s="183" t="str">
        <f t="shared" si="60"/>
        <v>-</v>
      </c>
      <c r="AJ41" s="182" t="str">
        <f>IF('A4-1管路(計画設定)'!$Z$10="","-",IF('A4-1管路(計画設定)'!$Z$10="○",A3管路!AJ41,IF(A3管路!AJ41="-","-",'A4-1管路(計画設定)'!$Z$10*A3管路!AJ41)))</f>
        <v>-</v>
      </c>
      <c r="AK41" s="181">
        <f>IF('A4-1管路(計画設定)'!$AA$10="","-",IF('A4-1管路(計画設定)'!$AA$10="○",A3管路!AK41,IF(A3管路!AK41="-","-",'A4-1管路(計画設定)'!$AA$10*A3管路!AK41)))</f>
        <v>1989.4</v>
      </c>
      <c r="AL41" s="183">
        <f t="shared" si="61"/>
        <v>1989.4</v>
      </c>
      <c r="AM41" s="182" t="str">
        <f>IF('A4-1管路(計画設定)'!$AB$10="","-",IF('A4-1管路(計画設定)'!$AB$10="○",A3管路!AM41,IF(A3管路!AM41="-","-",'A4-1管路(計画設定)'!$AB$10*A3管路!AM41)))</f>
        <v>-</v>
      </c>
      <c r="AN41" s="181" t="str">
        <f>IF('A4-1管路(計画設定)'!$AC$10="","-",IF('A4-1管路(計画設定)'!$AC$10="○",A3管路!AN41,IF(A3管路!AN41="-","-",'A4-1管路(計画設定)'!$AC$10*A3管路!AN41)))</f>
        <v>-</v>
      </c>
      <c r="AO41" s="183" t="str">
        <f t="shared" si="62"/>
        <v>-</v>
      </c>
      <c r="AP41" s="182" t="str">
        <f>IF('A4-1管路(計画設定)'!$AD$10="","-",IF('A4-1管路(計画設定)'!$AD$10="○",A3管路!AP41,IF(A3管路!AP41="-","-",'A4-1管路(計画設定)'!$AD$10*A3管路!AP41)))</f>
        <v>-</v>
      </c>
      <c r="AQ41" s="181" t="str">
        <f>IF('A4-1管路(計画設定)'!$AE$10="","-",IF('A4-1管路(計画設定)'!$AE$10="○",A3管路!AQ41,IF(A3管路!AQ41="-","-",'A4-1管路(計画設定)'!$AE$10*A3管路!AQ41)))</f>
        <v>-</v>
      </c>
      <c r="AR41" s="183" t="str">
        <f t="shared" si="63"/>
        <v>-</v>
      </c>
      <c r="AS41" s="182" t="str">
        <f>IF('A4-1管路(計画設定)'!$AF$10="","-",IF('A4-1管路(計画設定)'!$AF$10="○",A3管路!AS41,IF(A3管路!AS41="-","-",'A4-1管路(計画設定)'!$AF$10*A3管路!AS41)))</f>
        <v>-</v>
      </c>
      <c r="AT41" s="181" t="str">
        <f>IF('A4-1管路(計画設定)'!$AG$10="","-",IF('A4-1管路(計画設定)'!$AG$10="○",A3管路!AT41,IF(A3管路!AT41="-","-",'A4-1管路(計画設定)'!$AG$10*A3管路!AT41)))</f>
        <v>-</v>
      </c>
      <c r="AU41" s="183" t="str">
        <f t="shared" si="64"/>
        <v>-</v>
      </c>
      <c r="AV41" s="67">
        <f t="shared" si="65"/>
        <v>3296.4</v>
      </c>
      <c r="AW41" s="157" t="str">
        <f>IF('A4-2管路(初期設定)'!AW41="","",'A4-2管路(初期設定)'!AW41)</f>
        <v>ダクタイル鋳鉄管(NS形継手等)</v>
      </c>
      <c r="AX41" s="158">
        <f>IF('A4-2管路(初期設定)'!AX41="","",'A4-2管路(初期設定)'!AX41)</f>
        <v>87</v>
      </c>
      <c r="AY41" s="45">
        <f t="shared" si="66"/>
        <v>286786.8</v>
      </c>
      <c r="BB41" s="832">
        <f t="shared" si="67"/>
        <v>0</v>
      </c>
      <c r="BC41" s="830"/>
      <c r="BD41" s="830">
        <f t="shared" si="68"/>
        <v>0</v>
      </c>
      <c r="BE41" s="830"/>
      <c r="BF41" s="830">
        <f t="shared" si="69"/>
        <v>1307</v>
      </c>
      <c r="BG41" s="830"/>
      <c r="BH41" s="830">
        <f t="shared" si="70"/>
        <v>1989.4</v>
      </c>
      <c r="BI41" s="830"/>
      <c r="BJ41" s="830">
        <f t="shared" si="71"/>
        <v>0</v>
      </c>
      <c r="BK41" s="830"/>
      <c r="BL41" s="832">
        <f t="shared" si="72"/>
        <v>0</v>
      </c>
      <c r="BM41" s="830"/>
      <c r="BN41" s="830">
        <f t="shared" si="73"/>
        <v>0</v>
      </c>
      <c r="BO41" s="830"/>
      <c r="BP41" s="830">
        <f t="shared" si="74"/>
        <v>113709</v>
      </c>
      <c r="BQ41" s="830"/>
      <c r="BR41" s="830">
        <f t="shared" si="75"/>
        <v>173077.80000000002</v>
      </c>
      <c r="BS41" s="830"/>
      <c r="BT41" s="830">
        <f t="shared" si="76"/>
        <v>0</v>
      </c>
      <c r="BU41" s="833"/>
      <c r="BV41" s="82"/>
      <c r="DI41" s="82"/>
    </row>
    <row r="42" spans="2:113" ht="13.5" customHeight="1">
      <c r="B42" s="1161"/>
      <c r="C42" s="1070"/>
      <c r="D42" s="1161"/>
      <c r="E42" s="1070"/>
      <c r="F42" s="80">
        <v>150</v>
      </c>
      <c r="G42" s="182" t="str">
        <f>IF('A4-1管路(計画設定)'!$F$10="","-",IF('A4-1管路(計画設定)'!$F$10="○",A3管路!G42,IF(A3管路!F42="-","-",'A4-1管路(計画設定)'!$F$10*A3管路!G42)))</f>
        <v>-</v>
      </c>
      <c r="H42" s="181" t="str">
        <f>IF('A4-1管路(計画設定)'!$G$10="","-",IF('A4-1管路(計画設定)'!$G$10="○",A3管路!H42,IF(A3管路!H42="-","-",'A4-1管路(計画設定)'!$G$10*A3管路!H42)))</f>
        <v>-</v>
      </c>
      <c r="I42" s="183" t="str">
        <f t="shared" si="52"/>
        <v>-</v>
      </c>
      <c r="J42" s="182" t="str">
        <f>IF('A4-1管路(計画設定)'!$H$10="","-",IF('A4-1管路(計画設定)'!$H$10="○",A3管路!J42,IF(A3管路!J42="-","-",'A4-1管路(計画設定)'!$H$10*A3管路!J42)))</f>
        <v>-</v>
      </c>
      <c r="K42" s="181" t="str">
        <f>IF('A4-1管路(計画設定)'!$I$10="","-",IF('A4-1管路(計画設定)'!$I$10="○",A3管路!K42,IF(A3管路!K42="-","-",'A4-1管路(計画設定)'!$I$10*A3管路!K42)))</f>
        <v>-</v>
      </c>
      <c r="L42" s="183" t="str">
        <f t="shared" si="53"/>
        <v>-</v>
      </c>
      <c r="M42" s="182" t="str">
        <f>IF('A4-1管路(計画設定)'!$J$10="","-",IF('A4-1管路(計画設定)'!$J$10="○",A3管路!M42,IF(A3管路!M42="-","-",'A4-1管路(計画設定)'!$J$10*A3管路!M42)))</f>
        <v>-</v>
      </c>
      <c r="N42" s="181" t="str">
        <f>IF('A4-1管路(計画設定)'!$K$10="","-",IF('A4-1管路(計画設定)'!$K$10="○",A3管路!N42,IF(A3管路!N42="-","-",'A4-1管路(計画設定)'!$K$10*A3管路!N42)))</f>
        <v>-</v>
      </c>
      <c r="O42" s="183" t="str">
        <f t="shared" si="54"/>
        <v>-</v>
      </c>
      <c r="P42" s="182" t="str">
        <f>IF('A4-1管路(計画設定)'!$L$10="","-",IF('A4-1管路(計画設定)'!$L$10="○",A3管路!P42,IF(A3管路!P42="-","-",'A4-1管路(計画設定)'!$L$10*A3管路!P42)))</f>
        <v>-</v>
      </c>
      <c r="Q42" s="181" t="str">
        <f>IF('A4-1管路(計画設定)'!$M$10="","-",IF('A4-1管路(計画設定)'!$M$10="○",A3管路!Q42,IF(A3管路!Q42="-","-",'A4-1管路(計画設定)'!$M$10*A3管路!Q42)))</f>
        <v>-</v>
      </c>
      <c r="R42" s="183" t="str">
        <f t="shared" si="55"/>
        <v>-</v>
      </c>
      <c r="S42" s="182" t="str">
        <f>IF('A4-1管路(計画設定)'!$N$10="","-",IF('A4-1管路(計画設定)'!$N$10="○",A3管路!S42,IF(A3管路!S42="-","-",'A4-1管路(計画設定)'!$N$10*A3管路!S42)))</f>
        <v>-</v>
      </c>
      <c r="T42" s="176" t="str">
        <f>IF('A4-1管路(計画設定)'!$O$10="","-",IF('A4-1管路(計画設定)'!$O$10="○",A3管路!T42,IF(A3管路!T42="-","-",'A4-1管路(計画設定)'!$O$10*A3管路!T42)))</f>
        <v>-</v>
      </c>
      <c r="U42" s="176" t="str">
        <f>IF('A4-1管路(計画設定)'!$P$10="","-",IF('A4-1管路(計画設定)'!$P$10="○",A3管路!U42,IF(A3管路!U42="-","-",'A4-1管路(計画設定)'!$P$10*A3管路!U42)))</f>
        <v>-</v>
      </c>
      <c r="V42" s="181">
        <f>IF('A4-1管路(計画設定)'!$Q$10="","-",IF('A4-1管路(計画設定)'!$Q$10="○",A3管路!V42,IF(A3管路!V42="-","-",'A4-1管路(計画設定)'!$Q$10*A3管路!V42)))</f>
        <v>191</v>
      </c>
      <c r="W42" s="183">
        <f t="shared" si="56"/>
        <v>191</v>
      </c>
      <c r="X42" s="182" t="str">
        <f>IF('A4-1管路(計画設定)'!$R$10="","-",IF('A4-1管路(計画設定)'!$R$10="○",A3管路!X42,IF(A3管路!X42="-","-",'A4-1管路(計画設定)'!$R$10*A3管路!X42)))</f>
        <v>-</v>
      </c>
      <c r="Y42" s="181">
        <f>IF('A4-1管路(計画設定)'!$S$10="","-",IF('A4-1管路(計画設定)'!$S$10="○",A3管路!Y42,IF(A3管路!Y42="-","-",'A4-1管路(計画設定)'!$S$10*A3管路!Y42)))</f>
        <v>1618</v>
      </c>
      <c r="Z42" s="183">
        <f t="shared" si="57"/>
        <v>1618</v>
      </c>
      <c r="AA42" s="182" t="str">
        <f>IF('A4-1管路(計画設定)'!$T$10="","-",IF('A4-1管路(計画設定)'!$T$10="○",A3管路!AA42,IF(A3管路!AA42="-","-",'A4-1管路(計画設定)'!$T$10*A3管路!AA42)))</f>
        <v>-</v>
      </c>
      <c r="AB42" s="181" t="str">
        <f>IF('A4-1管路(計画設定)'!$U$10="","-",IF('A4-1管路(計画設定)'!$U$10="○",A3管路!AB42,IF(A3管路!AB42="-","-",'A4-1管路(計画設定)'!$U$10*A3管路!AB42)))</f>
        <v>-</v>
      </c>
      <c r="AC42" s="183" t="str">
        <f t="shared" si="58"/>
        <v>-</v>
      </c>
      <c r="AD42" s="182" t="str">
        <f>IF('A4-1管路(計画設定)'!$V$10="","-",IF('A4-1管路(計画設定)'!$V$10="○",A3管路!AD42,IF(A3管路!AD42="-","-",'A4-1管路(計画設定)'!$V$10*A3管路!AD42)))</f>
        <v>-</v>
      </c>
      <c r="AE42" s="181" t="str">
        <f>IF('A4-1管路(計画設定)'!$W$10="","-",IF('A4-1管路(計画設定)'!$W$10="○",A3管路!AE42,IF(A3管路!AE42="-","-",'A4-1管路(計画設定)'!$W$10*A3管路!AE42)))</f>
        <v>-</v>
      </c>
      <c r="AF42" s="183" t="str">
        <f t="shared" si="59"/>
        <v>-</v>
      </c>
      <c r="AG42" s="182" t="str">
        <f>IF('A4-1管路(計画設定)'!$X$10="","-",IF('A4-1管路(計画設定)'!$X$10="○",A3管路!AG42,IF(A3管路!AZ42="-","-",'A4-1管路(計画設定)'!$X$10*A3管路!AG42)))</f>
        <v>-</v>
      </c>
      <c r="AH42" s="181">
        <f>IF('A4-1管路(計画設定)'!$Y$10="","-",IF('A4-1管路(計画設定)'!$Y$10="○",A3管路!AH42,IF(A3管路!AH42="-","-",'A4-1管路(計画設定)'!$Y$10*A3管路!AH42)))</f>
        <v>363</v>
      </c>
      <c r="AI42" s="183">
        <f t="shared" si="60"/>
        <v>363</v>
      </c>
      <c r="AJ42" s="182" t="str">
        <f>IF('A4-1管路(計画設定)'!$Z$10="","-",IF('A4-1管路(計画設定)'!$Z$10="○",A3管路!AJ42,IF(A3管路!AJ42="-","-",'A4-1管路(計画設定)'!$Z$10*A3管路!AJ42)))</f>
        <v>-</v>
      </c>
      <c r="AK42" s="181">
        <f>IF('A4-1管路(計画設定)'!$AA$10="","-",IF('A4-1管路(計画設定)'!$AA$10="○",A3管路!AK42,IF(A3管路!AK42="-","-",'A4-1管路(計画設定)'!$AA$10*A3管路!AK42)))</f>
        <v>974.5</v>
      </c>
      <c r="AL42" s="183">
        <f t="shared" si="61"/>
        <v>974.5</v>
      </c>
      <c r="AM42" s="182" t="str">
        <f>IF('A4-1管路(計画設定)'!$AB$10="","-",IF('A4-1管路(計画設定)'!$AB$10="○",A3管路!AM42,IF(A3管路!AM42="-","-",'A4-1管路(計画設定)'!$AB$10*A3管路!AM42)))</f>
        <v>-</v>
      </c>
      <c r="AN42" s="181" t="str">
        <f>IF('A4-1管路(計画設定)'!$AC$10="","-",IF('A4-1管路(計画設定)'!$AC$10="○",A3管路!AN42,IF(A3管路!AN42="-","-",'A4-1管路(計画設定)'!$AC$10*A3管路!AN42)))</f>
        <v>-</v>
      </c>
      <c r="AO42" s="183" t="str">
        <f t="shared" si="62"/>
        <v>-</v>
      </c>
      <c r="AP42" s="182" t="str">
        <f>IF('A4-1管路(計画設定)'!$AD$10="","-",IF('A4-1管路(計画設定)'!$AD$10="○",A3管路!AP42,IF(A3管路!AP42="-","-",'A4-1管路(計画設定)'!$AD$10*A3管路!AP42)))</f>
        <v>-</v>
      </c>
      <c r="AQ42" s="181" t="str">
        <f>IF('A4-1管路(計画設定)'!$AE$10="","-",IF('A4-1管路(計画設定)'!$AE$10="○",A3管路!AQ42,IF(A3管路!AQ42="-","-",'A4-1管路(計画設定)'!$AE$10*A3管路!AQ42)))</f>
        <v>-</v>
      </c>
      <c r="AR42" s="183" t="str">
        <f t="shared" si="63"/>
        <v>-</v>
      </c>
      <c r="AS42" s="182" t="str">
        <f>IF('A4-1管路(計画設定)'!$AF$10="","-",IF('A4-1管路(計画設定)'!$AF$10="○",A3管路!AS42,IF(A3管路!AS42="-","-",'A4-1管路(計画設定)'!$AF$10*A3管路!AS42)))</f>
        <v>-</v>
      </c>
      <c r="AT42" s="181" t="str">
        <f>IF('A4-1管路(計画設定)'!$AG$10="","-",IF('A4-1管路(計画設定)'!$AG$10="○",A3管路!AT42,IF(A3管路!AT42="-","-",'A4-1管路(計画設定)'!$AG$10*A3管路!AT42)))</f>
        <v>-</v>
      </c>
      <c r="AU42" s="183" t="str">
        <f t="shared" si="64"/>
        <v>-</v>
      </c>
      <c r="AV42" s="67">
        <f t="shared" si="65"/>
        <v>3146.5</v>
      </c>
      <c r="AW42" s="157" t="str">
        <f>IF('A4-2管路(初期設定)'!AW42="","",'A4-2管路(初期設定)'!AW42)</f>
        <v>ダクタイル鋳鉄管(NS形継手等)</v>
      </c>
      <c r="AX42" s="158">
        <f>IF('A4-2管路(初期設定)'!AX42="","",'A4-2管路(初期設定)'!AX42)</f>
        <v>76</v>
      </c>
      <c r="AY42" s="45">
        <f t="shared" si="66"/>
        <v>239134</v>
      </c>
      <c r="BB42" s="832">
        <f t="shared" si="67"/>
        <v>0</v>
      </c>
      <c r="BC42" s="830"/>
      <c r="BD42" s="830">
        <f t="shared" si="68"/>
        <v>0</v>
      </c>
      <c r="BE42" s="830"/>
      <c r="BF42" s="830">
        <f t="shared" si="69"/>
        <v>1809</v>
      </c>
      <c r="BG42" s="830"/>
      <c r="BH42" s="830">
        <f t="shared" si="70"/>
        <v>1337.5</v>
      </c>
      <c r="BI42" s="830"/>
      <c r="BJ42" s="830">
        <f t="shared" si="71"/>
        <v>0</v>
      </c>
      <c r="BK42" s="830"/>
      <c r="BL42" s="832">
        <f t="shared" si="72"/>
        <v>0</v>
      </c>
      <c r="BM42" s="830"/>
      <c r="BN42" s="830">
        <f t="shared" si="73"/>
        <v>0</v>
      </c>
      <c r="BO42" s="830"/>
      <c r="BP42" s="830">
        <f t="shared" si="74"/>
        <v>137484</v>
      </c>
      <c r="BQ42" s="830"/>
      <c r="BR42" s="830">
        <f t="shared" si="75"/>
        <v>101650</v>
      </c>
      <c r="BS42" s="830"/>
      <c r="BT42" s="830">
        <f t="shared" si="76"/>
        <v>0</v>
      </c>
      <c r="BU42" s="833"/>
      <c r="BV42" s="82"/>
      <c r="DI42" s="82"/>
    </row>
    <row r="43" spans="2:113" ht="13.5" customHeight="1">
      <c r="B43" s="1161"/>
      <c r="C43" s="1070"/>
      <c r="D43" s="1161"/>
      <c r="E43" s="1070"/>
      <c r="F43" s="80">
        <v>100</v>
      </c>
      <c r="G43" s="182" t="str">
        <f>IF('A4-1管路(計画設定)'!$F$10="","-",IF('A4-1管路(計画設定)'!$F$10="○",A3管路!G43,IF(A3管路!F43="-","-",'A4-1管路(計画設定)'!$F$10*A3管路!G43)))</f>
        <v>-</v>
      </c>
      <c r="H43" s="181" t="str">
        <f>IF('A4-1管路(計画設定)'!$G$10="","-",IF('A4-1管路(計画設定)'!$G$10="○",A3管路!H43,IF(A3管路!H43="-","-",'A4-1管路(計画設定)'!$G$10*A3管路!H43)))</f>
        <v>-</v>
      </c>
      <c r="I43" s="183" t="str">
        <f t="shared" si="52"/>
        <v>-</v>
      </c>
      <c r="J43" s="182" t="str">
        <f>IF('A4-1管路(計画設定)'!$H$10="","-",IF('A4-1管路(計画設定)'!$H$10="○",A3管路!J43,IF(A3管路!J43="-","-",'A4-1管路(計画設定)'!$H$10*A3管路!J43)))</f>
        <v>-</v>
      </c>
      <c r="K43" s="181" t="str">
        <f>IF('A4-1管路(計画設定)'!$I$10="","-",IF('A4-1管路(計画設定)'!$I$10="○",A3管路!K43,IF(A3管路!K43="-","-",'A4-1管路(計画設定)'!$I$10*A3管路!K43)))</f>
        <v>-</v>
      </c>
      <c r="L43" s="183" t="str">
        <f t="shared" si="53"/>
        <v>-</v>
      </c>
      <c r="M43" s="182" t="str">
        <f>IF('A4-1管路(計画設定)'!$J$10="","-",IF('A4-1管路(計画設定)'!$J$10="○",A3管路!M43,IF(A3管路!M43="-","-",'A4-1管路(計画設定)'!$J$10*A3管路!M43)))</f>
        <v>-</v>
      </c>
      <c r="N43" s="181" t="str">
        <f>IF('A4-1管路(計画設定)'!$K$10="","-",IF('A4-1管路(計画設定)'!$K$10="○",A3管路!N43,IF(A3管路!N43="-","-",'A4-1管路(計画設定)'!$K$10*A3管路!N43)))</f>
        <v>-</v>
      </c>
      <c r="O43" s="183" t="str">
        <f t="shared" si="54"/>
        <v>-</v>
      </c>
      <c r="P43" s="182" t="str">
        <f>IF('A4-1管路(計画設定)'!$L$10="","-",IF('A4-1管路(計画設定)'!$L$10="○",A3管路!P43,IF(A3管路!P43="-","-",'A4-1管路(計画設定)'!$L$10*A3管路!P43)))</f>
        <v>-</v>
      </c>
      <c r="Q43" s="181" t="str">
        <f>IF('A4-1管路(計画設定)'!$M$10="","-",IF('A4-1管路(計画設定)'!$M$10="○",A3管路!Q43,IF(A3管路!Q43="-","-",'A4-1管路(計画設定)'!$M$10*A3管路!Q43)))</f>
        <v>-</v>
      </c>
      <c r="R43" s="183" t="str">
        <f t="shared" si="55"/>
        <v>-</v>
      </c>
      <c r="S43" s="182" t="str">
        <f>IF('A4-1管路(計画設定)'!$N$10="","-",IF('A4-1管路(計画設定)'!$N$10="○",A3管路!S43,IF(A3管路!S43="-","-",'A4-1管路(計画設定)'!$N$10*A3管路!S43)))</f>
        <v>-</v>
      </c>
      <c r="T43" s="176" t="str">
        <f>IF('A4-1管路(計画設定)'!$O$10="","-",IF('A4-1管路(計画設定)'!$O$10="○",A3管路!T43,IF(A3管路!T43="-","-",'A4-1管路(計画設定)'!$O$10*A3管路!T43)))</f>
        <v>-</v>
      </c>
      <c r="U43" s="176" t="str">
        <f>IF('A4-1管路(計画設定)'!$P$10="","-",IF('A4-1管路(計画設定)'!$P$10="○",A3管路!U43,IF(A3管路!U43="-","-",'A4-1管路(計画設定)'!$P$10*A3管路!U43)))</f>
        <v>-</v>
      </c>
      <c r="V43" s="181">
        <f>IF('A4-1管路(計画設定)'!$Q$10="","-",IF('A4-1管路(計画設定)'!$Q$10="○",A3管路!V43,IF(A3管路!V43="-","-",'A4-1管路(計画設定)'!$Q$10*A3管路!V43)))</f>
        <v>25</v>
      </c>
      <c r="W43" s="183">
        <f t="shared" si="56"/>
        <v>25</v>
      </c>
      <c r="X43" s="182" t="str">
        <f>IF('A4-1管路(計画設定)'!$R$10="","-",IF('A4-1管路(計画設定)'!$R$10="○",A3管路!X43,IF(A3管路!X43="-","-",'A4-1管路(計画設定)'!$R$10*A3管路!X43)))</f>
        <v>-</v>
      </c>
      <c r="Y43" s="181">
        <f>IF('A4-1管路(計画設定)'!$S$10="","-",IF('A4-1管路(計画設定)'!$S$10="○",A3管路!Y43,IF(A3管路!Y43="-","-",'A4-1管路(計画設定)'!$S$10*A3管路!Y43)))</f>
        <v>263</v>
      </c>
      <c r="Z43" s="183">
        <f t="shared" si="57"/>
        <v>263</v>
      </c>
      <c r="AA43" s="182" t="str">
        <f>IF('A4-1管路(計画設定)'!$T$10="","-",IF('A4-1管路(計画設定)'!$T$10="○",A3管路!AA43,IF(A3管路!AA43="-","-",'A4-1管路(計画設定)'!$T$10*A3管路!AA43)))</f>
        <v>-</v>
      </c>
      <c r="AB43" s="181" t="str">
        <f>IF('A4-1管路(計画設定)'!$U$10="","-",IF('A4-1管路(計画設定)'!$U$10="○",A3管路!AB43,IF(A3管路!AB43="-","-",'A4-1管路(計画設定)'!$U$10*A3管路!AB43)))</f>
        <v>-</v>
      </c>
      <c r="AC43" s="183" t="str">
        <f t="shared" si="58"/>
        <v>-</v>
      </c>
      <c r="AD43" s="182" t="str">
        <f>IF('A4-1管路(計画設定)'!$V$10="","-",IF('A4-1管路(計画設定)'!$V$10="○",A3管路!AD43,IF(A3管路!AD43="-","-",'A4-1管路(計画設定)'!$V$10*A3管路!AD43)))</f>
        <v>-</v>
      </c>
      <c r="AE43" s="181" t="str">
        <f>IF('A4-1管路(計画設定)'!$W$10="","-",IF('A4-1管路(計画設定)'!$W$10="○",A3管路!AE43,IF(A3管路!AE43="-","-",'A4-1管路(計画設定)'!$W$10*A3管路!AE43)))</f>
        <v>-</v>
      </c>
      <c r="AF43" s="183" t="str">
        <f t="shared" si="59"/>
        <v>-</v>
      </c>
      <c r="AG43" s="182" t="str">
        <f>IF('A4-1管路(計画設定)'!$X$10="","-",IF('A4-1管路(計画設定)'!$X$10="○",A3管路!AG43,IF(A3管路!AZ43="-","-",'A4-1管路(計画設定)'!$X$10*A3管路!AG43)))</f>
        <v>-</v>
      </c>
      <c r="AH43" s="181">
        <f>IF('A4-1管路(計画設定)'!$Y$10="","-",IF('A4-1管路(計画設定)'!$Y$10="○",A3管路!AH43,IF(A3管路!AH43="-","-",'A4-1管路(計画設定)'!$Y$10*A3管路!AH43)))</f>
        <v>116</v>
      </c>
      <c r="AI43" s="183">
        <f t="shared" si="60"/>
        <v>116</v>
      </c>
      <c r="AJ43" s="182" t="str">
        <f>IF('A4-1管路(計画設定)'!$Z$10="","-",IF('A4-1管路(計画設定)'!$Z$10="○",A3管路!AJ43,IF(A3管路!AJ43="-","-",'A4-1管路(計画設定)'!$Z$10*A3管路!AJ43)))</f>
        <v>-</v>
      </c>
      <c r="AK43" s="181">
        <f>IF('A4-1管路(計画設定)'!$AA$10="","-",IF('A4-1管路(計画設定)'!$AA$10="○",A3管路!AK43,IF(A3管路!AK43="-","-",'A4-1管路(計画設定)'!$AA$10*A3管路!AK43)))</f>
        <v>264.20000000000005</v>
      </c>
      <c r="AL43" s="183">
        <f t="shared" si="61"/>
        <v>264.20000000000005</v>
      </c>
      <c r="AM43" s="182" t="str">
        <f>IF('A4-1管路(計画設定)'!$AB$10="","-",IF('A4-1管路(計画設定)'!$AB$10="○",A3管路!AM43,IF(A3管路!AM43="-","-",'A4-1管路(計画設定)'!$AB$10*A3管路!AM43)))</f>
        <v>-</v>
      </c>
      <c r="AN43" s="181" t="str">
        <f>IF('A4-1管路(計画設定)'!$AC$10="","-",IF('A4-1管路(計画設定)'!$AC$10="○",A3管路!AN43,IF(A3管路!AN43="-","-",'A4-1管路(計画設定)'!$AC$10*A3管路!AN43)))</f>
        <v>-</v>
      </c>
      <c r="AO43" s="183" t="str">
        <f t="shared" si="62"/>
        <v>-</v>
      </c>
      <c r="AP43" s="182" t="str">
        <f>IF('A4-1管路(計画設定)'!$AD$10="","-",IF('A4-1管路(計画設定)'!$AD$10="○",A3管路!AP43,IF(A3管路!AP43="-","-",'A4-1管路(計画設定)'!$AD$10*A3管路!AP43)))</f>
        <v>-</v>
      </c>
      <c r="AQ43" s="181" t="str">
        <f>IF('A4-1管路(計画設定)'!$AE$10="","-",IF('A4-1管路(計画設定)'!$AE$10="○",A3管路!AQ43,IF(A3管路!AQ43="-","-",'A4-1管路(計画設定)'!$AE$10*A3管路!AQ43)))</f>
        <v>-</v>
      </c>
      <c r="AR43" s="183" t="str">
        <f t="shared" si="63"/>
        <v>-</v>
      </c>
      <c r="AS43" s="182" t="str">
        <f>IF('A4-1管路(計画設定)'!$AF$10="","-",IF('A4-1管路(計画設定)'!$AF$10="○",A3管路!AS43,IF(A3管路!AS43="-","-",'A4-1管路(計画設定)'!$AF$10*A3管路!AS43)))</f>
        <v>-</v>
      </c>
      <c r="AT43" s="181" t="str">
        <f>IF('A4-1管路(計画設定)'!$AG$10="","-",IF('A4-1管路(計画設定)'!$AG$10="○",A3管路!AT43,IF(A3管路!AT43="-","-",'A4-1管路(計画設定)'!$AG$10*A3管路!AT43)))</f>
        <v>-</v>
      </c>
      <c r="AU43" s="183" t="str">
        <f t="shared" si="64"/>
        <v>-</v>
      </c>
      <c r="AV43" s="67">
        <f t="shared" si="65"/>
        <v>668.2</v>
      </c>
      <c r="AW43" s="157" t="str">
        <f>IF('A4-2管路(初期設定)'!AW43="","",'A4-2管路(初期設定)'!AW43)</f>
        <v>ダクタイル鋳鉄管(NS形継手等)</v>
      </c>
      <c r="AX43" s="158">
        <f>IF('A4-2管路(初期設定)'!AX43="","",'A4-2管路(初期設定)'!AX43)</f>
        <v>67</v>
      </c>
      <c r="AY43" s="45">
        <f t="shared" si="66"/>
        <v>44769.4</v>
      </c>
      <c r="BB43" s="832">
        <f t="shared" si="67"/>
        <v>0</v>
      </c>
      <c r="BC43" s="830"/>
      <c r="BD43" s="830">
        <f t="shared" si="68"/>
        <v>0</v>
      </c>
      <c r="BE43" s="830"/>
      <c r="BF43" s="830">
        <f t="shared" si="69"/>
        <v>288</v>
      </c>
      <c r="BG43" s="830"/>
      <c r="BH43" s="830">
        <f t="shared" si="70"/>
        <v>380.20000000000005</v>
      </c>
      <c r="BI43" s="830"/>
      <c r="BJ43" s="830">
        <f t="shared" si="71"/>
        <v>0</v>
      </c>
      <c r="BK43" s="830"/>
      <c r="BL43" s="832">
        <f t="shared" si="72"/>
        <v>0</v>
      </c>
      <c r="BM43" s="830"/>
      <c r="BN43" s="830">
        <f t="shared" si="73"/>
        <v>0</v>
      </c>
      <c r="BO43" s="830"/>
      <c r="BP43" s="830">
        <f t="shared" si="74"/>
        <v>19296</v>
      </c>
      <c r="BQ43" s="830"/>
      <c r="BR43" s="830">
        <f t="shared" si="75"/>
        <v>25473.4</v>
      </c>
      <c r="BS43" s="830"/>
      <c r="BT43" s="830">
        <f t="shared" si="76"/>
        <v>0</v>
      </c>
      <c r="BU43" s="833"/>
      <c r="BV43" s="82"/>
      <c r="DI43" s="82"/>
    </row>
    <row r="44" spans="2:113" ht="13.5" customHeight="1">
      <c r="B44" s="1161"/>
      <c r="C44" s="1070"/>
      <c r="D44" s="1161"/>
      <c r="E44" s="1070"/>
      <c r="F44" s="538" t="s">
        <v>70</v>
      </c>
      <c r="G44" s="182" t="str">
        <f>IF('A4-1管路(計画設定)'!$F$10="","-",IF('A4-1管路(計画設定)'!$F$10="○",A3管路!G44,IF(A3管路!F44="-","-",'A4-1管路(計画設定)'!$F$10*A3管路!G44)))</f>
        <v>-</v>
      </c>
      <c r="H44" s="181" t="str">
        <f>IF('A4-1管路(計画設定)'!$G$10="","-",IF('A4-1管路(計画設定)'!$G$10="○",A3管路!H44,IF(A3管路!H44="-","-",'A4-1管路(計画設定)'!$G$10*A3管路!H44)))</f>
        <v>-</v>
      </c>
      <c r="I44" s="183" t="str">
        <f t="shared" si="52"/>
        <v>-</v>
      </c>
      <c r="J44" s="182" t="str">
        <f>IF('A4-1管路(計画設定)'!$H$10="","-",IF('A4-1管路(計画設定)'!$H$10="○",A3管路!J44,IF(A3管路!J44="-","-",'A4-1管路(計画設定)'!$H$10*A3管路!J44)))</f>
        <v>-</v>
      </c>
      <c r="K44" s="181" t="str">
        <f>IF('A4-1管路(計画設定)'!$I$10="","-",IF('A4-1管路(計画設定)'!$I$10="○",A3管路!K44,IF(A3管路!K44="-","-",'A4-1管路(計画設定)'!$I$10*A3管路!K44)))</f>
        <v>-</v>
      </c>
      <c r="L44" s="183" t="str">
        <f t="shared" si="53"/>
        <v>-</v>
      </c>
      <c r="M44" s="182" t="str">
        <f>IF('A4-1管路(計画設定)'!$J$10="","-",IF('A4-1管路(計画設定)'!$J$10="○",A3管路!M44,IF(A3管路!M44="-","-",'A4-1管路(計画設定)'!$J$10*A3管路!M44)))</f>
        <v>-</v>
      </c>
      <c r="N44" s="181" t="str">
        <f>IF('A4-1管路(計画設定)'!$K$10="","-",IF('A4-1管路(計画設定)'!$K$10="○",A3管路!N44,IF(A3管路!N44="-","-",'A4-1管路(計画設定)'!$K$10*A3管路!N44)))</f>
        <v>-</v>
      </c>
      <c r="O44" s="183" t="str">
        <f t="shared" si="54"/>
        <v>-</v>
      </c>
      <c r="P44" s="182" t="str">
        <f>IF('A4-1管路(計画設定)'!$L$10="","-",IF('A4-1管路(計画設定)'!$L$10="○",A3管路!P44,IF(A3管路!P44="-","-",'A4-1管路(計画設定)'!$L$10*A3管路!P44)))</f>
        <v>-</v>
      </c>
      <c r="Q44" s="181" t="str">
        <f>IF('A4-1管路(計画設定)'!$M$10="","-",IF('A4-1管路(計画設定)'!$M$10="○",A3管路!Q44,IF(A3管路!Q44="-","-",'A4-1管路(計画設定)'!$M$10*A3管路!Q44)))</f>
        <v>-</v>
      </c>
      <c r="R44" s="183" t="str">
        <f t="shared" si="55"/>
        <v>-</v>
      </c>
      <c r="S44" s="182" t="str">
        <f>IF('A4-1管路(計画設定)'!$N$10="","-",IF('A4-1管路(計画設定)'!$N$10="○",A3管路!S44,IF(A3管路!S44="-","-",'A4-1管路(計画設定)'!$N$10*A3管路!S44)))</f>
        <v>-</v>
      </c>
      <c r="T44" s="176" t="str">
        <f>IF('A4-1管路(計画設定)'!$O$10="","-",IF('A4-1管路(計画設定)'!$O$10="○",A3管路!T44,IF(A3管路!T44="-","-",'A4-1管路(計画設定)'!$O$10*A3管路!T44)))</f>
        <v>-</v>
      </c>
      <c r="U44" s="176" t="str">
        <f>IF('A4-1管路(計画設定)'!$P$10="","-",IF('A4-1管路(計画設定)'!$P$10="○",A3管路!U44,IF(A3管路!U44="-","-",'A4-1管路(計画設定)'!$P$10*A3管路!U44)))</f>
        <v>-</v>
      </c>
      <c r="V44" s="181" t="str">
        <f>IF('A4-1管路(計画設定)'!$Q$10="","-",IF('A4-1管路(計画設定)'!$Q$10="○",A3管路!V44,IF(A3管路!V44="-","-",'A4-1管路(計画設定)'!$Q$10*A3管路!V44)))</f>
        <v>-</v>
      </c>
      <c r="W44" s="183" t="str">
        <f t="shared" si="56"/>
        <v>-</v>
      </c>
      <c r="X44" s="182" t="str">
        <f>IF('A4-1管路(計画設定)'!$R$10="","-",IF('A4-1管路(計画設定)'!$R$10="○",A3管路!X44,IF(A3管路!X44="-","-",'A4-1管路(計画設定)'!$R$10*A3管路!X44)))</f>
        <v>-</v>
      </c>
      <c r="Y44" s="181">
        <f>IF('A4-1管路(計画設定)'!$S$10="","-",IF('A4-1管路(計画設定)'!$S$10="○",A3管路!Y44,IF(A3管路!Y44="-","-",'A4-1管路(計画設定)'!$S$10*A3管路!Y44)))</f>
        <v>27</v>
      </c>
      <c r="Z44" s="183">
        <f t="shared" si="57"/>
        <v>27</v>
      </c>
      <c r="AA44" s="182" t="str">
        <f>IF('A4-1管路(計画設定)'!$T$10="","-",IF('A4-1管路(計画設定)'!$T$10="○",A3管路!AA44,IF(A3管路!AA44="-","-",'A4-1管路(計画設定)'!$T$10*A3管路!AA44)))</f>
        <v>-</v>
      </c>
      <c r="AB44" s="181" t="str">
        <f>IF('A4-1管路(計画設定)'!$U$10="","-",IF('A4-1管路(計画設定)'!$U$10="○",A3管路!AB44,IF(A3管路!AB44="-","-",'A4-1管路(計画設定)'!$U$10*A3管路!AB44)))</f>
        <v>-</v>
      </c>
      <c r="AC44" s="183" t="str">
        <f t="shared" si="58"/>
        <v>-</v>
      </c>
      <c r="AD44" s="182" t="str">
        <f>IF('A4-1管路(計画設定)'!$V$10="","-",IF('A4-1管路(計画設定)'!$V$10="○",A3管路!AD44,IF(A3管路!AD44="-","-",'A4-1管路(計画設定)'!$V$10*A3管路!AD44)))</f>
        <v>-</v>
      </c>
      <c r="AE44" s="181">
        <f>IF('A4-1管路(計画設定)'!$W$10="","-",IF('A4-1管路(計画設定)'!$W$10="○",A3管路!AE44,IF(A3管路!AE44="-","-",'A4-1管路(計画設定)'!$W$10*A3管路!AE44)))</f>
        <v>36</v>
      </c>
      <c r="AF44" s="183">
        <f t="shared" si="59"/>
        <v>36</v>
      </c>
      <c r="AG44" s="182" t="str">
        <f>IF('A4-1管路(計画設定)'!$X$10="","-",IF('A4-1管路(計画設定)'!$X$10="○",A3管路!AG44,IF(A3管路!AZ44="-","-",'A4-1管路(計画設定)'!$X$10*A3管路!AG44)))</f>
        <v>-</v>
      </c>
      <c r="AH44" s="181">
        <f>IF('A4-1管路(計画設定)'!$Y$10="","-",IF('A4-1管路(計画設定)'!$Y$10="○",A3管路!AH44,IF(A3管路!AH44="-","-",'A4-1管路(計画設定)'!$Y$10*A3管路!AH44)))</f>
        <v>262</v>
      </c>
      <c r="AI44" s="183">
        <f t="shared" si="60"/>
        <v>262</v>
      </c>
      <c r="AJ44" s="182" t="str">
        <f>IF('A4-1管路(計画設定)'!$Z$10="","-",IF('A4-1管路(計画設定)'!$Z$10="○",A3管路!AJ44,IF(A3管路!AJ44="-","-",'A4-1管路(計画設定)'!$Z$10*A3管路!AJ44)))</f>
        <v>-</v>
      </c>
      <c r="AK44" s="181" t="str">
        <f>IF('A4-1管路(計画設定)'!$AA$10="","-",IF('A4-1管路(計画設定)'!$AA$10="○",A3管路!AK44,IF(A3管路!AK44="-","-",'A4-1管路(計画設定)'!$AA$10*A3管路!AK44)))</f>
        <v>-</v>
      </c>
      <c r="AL44" s="183" t="str">
        <f t="shared" si="61"/>
        <v>-</v>
      </c>
      <c r="AM44" s="182" t="str">
        <f>IF('A4-1管路(計画設定)'!$AB$10="","-",IF('A4-1管路(計画設定)'!$AB$10="○",A3管路!AM44,IF(A3管路!AM44="-","-",'A4-1管路(計画設定)'!$AB$10*A3管路!AM44)))</f>
        <v>-</v>
      </c>
      <c r="AN44" s="181" t="str">
        <f>IF('A4-1管路(計画設定)'!$AC$10="","-",IF('A4-1管路(計画設定)'!$AC$10="○",A3管路!AN44,IF(A3管路!AN44="-","-",'A4-1管路(計画設定)'!$AC$10*A3管路!AN44)))</f>
        <v>-</v>
      </c>
      <c r="AO44" s="183" t="str">
        <f t="shared" si="62"/>
        <v>-</v>
      </c>
      <c r="AP44" s="182" t="str">
        <f>IF('A4-1管路(計画設定)'!$AD$10="","-",IF('A4-1管路(計画設定)'!$AD$10="○",A3管路!AP44,IF(A3管路!AP44="-","-",'A4-1管路(計画設定)'!$AD$10*A3管路!AP44)))</f>
        <v>-</v>
      </c>
      <c r="AQ44" s="181" t="str">
        <f>IF('A4-1管路(計画設定)'!$AE$10="","-",IF('A4-1管路(計画設定)'!$AE$10="○",A3管路!AQ44,IF(A3管路!AQ44="-","-",'A4-1管路(計画設定)'!$AE$10*A3管路!AQ44)))</f>
        <v>-</v>
      </c>
      <c r="AR44" s="183" t="str">
        <f t="shared" si="63"/>
        <v>-</v>
      </c>
      <c r="AS44" s="182" t="str">
        <f>IF('A4-1管路(計画設定)'!$AF$10="","-",IF('A4-1管路(計画設定)'!$AF$10="○",A3管路!AS44,IF(A3管路!AS44="-","-",'A4-1管路(計画設定)'!$AF$10*A3管路!AS44)))</f>
        <v>-</v>
      </c>
      <c r="AT44" s="181" t="str">
        <f>IF('A4-1管路(計画設定)'!$AG$10="","-",IF('A4-1管路(計画設定)'!$AG$10="○",A3管路!AT44,IF(A3管路!AT44="-","-",'A4-1管路(計画設定)'!$AG$10*A3管路!AT44)))</f>
        <v>-</v>
      </c>
      <c r="AU44" s="183" t="str">
        <f t="shared" si="64"/>
        <v>-</v>
      </c>
      <c r="AV44" s="67">
        <f t="shared" si="65"/>
        <v>325</v>
      </c>
      <c r="AW44" s="157" t="str">
        <f>IF('A4-2管路(初期設定)'!AW44="","",'A4-2管路(初期設定)'!AW44)</f>
        <v>配水用ポリエチレン管(融着継手)</v>
      </c>
      <c r="AX44" s="158">
        <f>IF('A4-2管路(初期設定)'!AX44="","",'A4-2管路(初期設定)'!AX44)</f>
        <v>42</v>
      </c>
      <c r="AY44" s="45">
        <f t="shared" si="66"/>
        <v>13650</v>
      </c>
      <c r="BB44" s="832">
        <f t="shared" si="67"/>
        <v>0</v>
      </c>
      <c r="BC44" s="830"/>
      <c r="BD44" s="830">
        <f t="shared" si="68"/>
        <v>0</v>
      </c>
      <c r="BE44" s="830"/>
      <c r="BF44" s="830">
        <f t="shared" si="69"/>
        <v>63</v>
      </c>
      <c r="BG44" s="830"/>
      <c r="BH44" s="830">
        <f t="shared" si="70"/>
        <v>262</v>
      </c>
      <c r="BI44" s="830"/>
      <c r="BJ44" s="830">
        <f t="shared" si="71"/>
        <v>0</v>
      </c>
      <c r="BK44" s="830"/>
      <c r="BL44" s="832">
        <f t="shared" si="72"/>
        <v>0</v>
      </c>
      <c r="BM44" s="830"/>
      <c r="BN44" s="830">
        <f t="shared" si="73"/>
        <v>0</v>
      </c>
      <c r="BO44" s="830"/>
      <c r="BP44" s="830">
        <f t="shared" si="74"/>
        <v>2646</v>
      </c>
      <c r="BQ44" s="830"/>
      <c r="BR44" s="830">
        <f t="shared" si="75"/>
        <v>11004</v>
      </c>
      <c r="BS44" s="830"/>
      <c r="BT44" s="830">
        <f t="shared" si="76"/>
        <v>0</v>
      </c>
      <c r="BU44" s="833"/>
      <c r="BV44" s="82"/>
      <c r="DI44" s="82"/>
    </row>
    <row r="45" spans="2:113" ht="13.5" customHeight="1">
      <c r="B45" s="1161"/>
      <c r="C45" s="1070"/>
      <c r="D45" s="1161"/>
      <c r="E45" s="1071"/>
      <c r="F45" s="567" t="s">
        <v>49</v>
      </c>
      <c r="G45" s="186" t="str">
        <f t="shared" ref="G45:AV45" si="77">IF(SUM(G34:G44)=0,"-",SUM(G34:G44))</f>
        <v>-</v>
      </c>
      <c r="H45" s="184" t="str">
        <f t="shared" si="77"/>
        <v>-</v>
      </c>
      <c r="I45" s="185" t="str">
        <f t="shared" si="77"/>
        <v>-</v>
      </c>
      <c r="J45" s="186" t="str">
        <f t="shared" si="77"/>
        <v>-</v>
      </c>
      <c r="K45" s="184" t="str">
        <f t="shared" si="77"/>
        <v>-</v>
      </c>
      <c r="L45" s="185" t="str">
        <f t="shared" si="77"/>
        <v>-</v>
      </c>
      <c r="M45" s="186" t="str">
        <f t="shared" si="77"/>
        <v>-</v>
      </c>
      <c r="N45" s="184" t="str">
        <f t="shared" si="77"/>
        <v>-</v>
      </c>
      <c r="O45" s="185" t="str">
        <f t="shared" si="77"/>
        <v>-</v>
      </c>
      <c r="P45" s="186" t="str">
        <f t="shared" si="77"/>
        <v>-</v>
      </c>
      <c r="Q45" s="184" t="str">
        <f t="shared" si="77"/>
        <v>-</v>
      </c>
      <c r="R45" s="185" t="str">
        <f t="shared" si="77"/>
        <v>-</v>
      </c>
      <c r="S45" s="186" t="str">
        <f t="shared" si="77"/>
        <v>-</v>
      </c>
      <c r="T45" s="180" t="str">
        <f t="shared" si="77"/>
        <v>-</v>
      </c>
      <c r="U45" s="180" t="str">
        <f t="shared" si="77"/>
        <v>-</v>
      </c>
      <c r="V45" s="184">
        <f t="shared" si="77"/>
        <v>381</v>
      </c>
      <c r="W45" s="185">
        <f t="shared" si="77"/>
        <v>381</v>
      </c>
      <c r="X45" s="186" t="str">
        <f t="shared" si="77"/>
        <v>-</v>
      </c>
      <c r="Y45" s="184">
        <f t="shared" si="77"/>
        <v>4288</v>
      </c>
      <c r="Z45" s="185">
        <f t="shared" si="77"/>
        <v>4288</v>
      </c>
      <c r="AA45" s="186" t="str">
        <f t="shared" si="77"/>
        <v>-</v>
      </c>
      <c r="AB45" s="184" t="str">
        <f t="shared" si="77"/>
        <v>-</v>
      </c>
      <c r="AC45" s="185" t="str">
        <f t="shared" si="77"/>
        <v>-</v>
      </c>
      <c r="AD45" s="186" t="str">
        <f t="shared" si="77"/>
        <v>-</v>
      </c>
      <c r="AE45" s="184">
        <f t="shared" si="77"/>
        <v>36</v>
      </c>
      <c r="AF45" s="185">
        <f t="shared" si="77"/>
        <v>36</v>
      </c>
      <c r="AG45" s="186" t="str">
        <f t="shared" si="77"/>
        <v>-</v>
      </c>
      <c r="AH45" s="184">
        <f t="shared" si="77"/>
        <v>741</v>
      </c>
      <c r="AI45" s="185">
        <f t="shared" si="77"/>
        <v>741</v>
      </c>
      <c r="AJ45" s="186" t="str">
        <f t="shared" si="77"/>
        <v>-</v>
      </c>
      <c r="AK45" s="184">
        <f t="shared" si="77"/>
        <v>3911.4000000000005</v>
      </c>
      <c r="AL45" s="185">
        <f t="shared" si="77"/>
        <v>3911.4000000000005</v>
      </c>
      <c r="AM45" s="186" t="str">
        <f t="shared" si="77"/>
        <v>-</v>
      </c>
      <c r="AN45" s="184" t="str">
        <f t="shared" si="77"/>
        <v>-</v>
      </c>
      <c r="AO45" s="185" t="str">
        <f t="shared" si="77"/>
        <v>-</v>
      </c>
      <c r="AP45" s="186" t="str">
        <f t="shared" si="77"/>
        <v>-</v>
      </c>
      <c r="AQ45" s="184" t="str">
        <f t="shared" si="77"/>
        <v>-</v>
      </c>
      <c r="AR45" s="185" t="str">
        <f t="shared" si="77"/>
        <v>-</v>
      </c>
      <c r="AS45" s="186" t="str">
        <f t="shared" si="77"/>
        <v>-</v>
      </c>
      <c r="AT45" s="184" t="str">
        <f t="shared" si="77"/>
        <v>-</v>
      </c>
      <c r="AU45" s="185" t="str">
        <f t="shared" si="77"/>
        <v>-</v>
      </c>
      <c r="AV45" s="68">
        <f t="shared" si="77"/>
        <v>9357.4000000000015</v>
      </c>
      <c r="AW45" s="86" t="str">
        <f>IF('A4-2管路(初期設定)'!AW45="","",'A4-2管路(初期設定)'!AW45)</f>
        <v/>
      </c>
      <c r="AX45" s="51" t="str">
        <f>IF('A4-2管路(初期設定)'!AX45="","",'A4-2管路(初期設定)'!AX45)</f>
        <v>-</v>
      </c>
      <c r="AY45" s="51">
        <f>IF(SUM(AY34:AY44)=0,"-",SUM(AY34:AY44))</f>
        <v>818255.9</v>
      </c>
      <c r="BB45" s="834" t="str">
        <f>IF(SUM(BB34:BC44)=0,"-",SUM(BB34:BC44))</f>
        <v>-</v>
      </c>
      <c r="BC45" s="835"/>
      <c r="BD45" s="835" t="str">
        <f>IF(SUM(BD34:BE44)=0,"-",SUM(BD34:BE44))</f>
        <v>-</v>
      </c>
      <c r="BE45" s="835"/>
      <c r="BF45" s="835">
        <f>IF(SUM(BF34:BG44)=0,"-",SUM(BF34:BG44))</f>
        <v>4705</v>
      </c>
      <c r="BG45" s="835"/>
      <c r="BH45" s="835">
        <f>IF(SUM(BH34:BI44)=0,"-",SUM(BH34:BI44))</f>
        <v>4652.4000000000005</v>
      </c>
      <c r="BI45" s="835"/>
      <c r="BJ45" s="835" t="str">
        <f>IF(SUM(BJ34:BK44)=0,"-",SUM(BJ34:BK44))</f>
        <v>-</v>
      </c>
      <c r="BK45" s="835"/>
      <c r="BL45" s="834" t="str">
        <f>IF(SUM(BL34:BM44)=0,"-",SUM(BL34:BM44))</f>
        <v>-</v>
      </c>
      <c r="BM45" s="835"/>
      <c r="BN45" s="835" t="str">
        <f>IF(SUM(BN34:BO44)=0,"-",SUM(BN34:BO44))</f>
        <v>-</v>
      </c>
      <c r="BO45" s="835"/>
      <c r="BP45" s="835">
        <f>IF(SUM(BP34:BQ44)=0,"-",SUM(BP34:BQ44))</f>
        <v>439404</v>
      </c>
      <c r="BQ45" s="835"/>
      <c r="BR45" s="835">
        <f>IF(SUM(BR34:BS44)=0,"-",SUM(BR34:BS44))</f>
        <v>378851.9</v>
      </c>
      <c r="BS45" s="835"/>
      <c r="BT45" s="835" t="str">
        <f>IF(SUM(BT34:BU44)=0,"-",SUM(BT34:BU44))</f>
        <v>-</v>
      </c>
      <c r="BU45" s="838"/>
      <c r="BV45" s="82"/>
      <c r="DI45" s="82"/>
    </row>
    <row r="46" spans="2:113" ht="13.5" customHeight="1">
      <c r="B46" s="1161"/>
      <c r="C46" s="1070"/>
      <c r="D46" s="1161"/>
      <c r="E46" s="1012" t="s">
        <v>104</v>
      </c>
      <c r="F46" s="1012"/>
      <c r="G46" s="367" t="str">
        <f>IF(SUM(G21,G33,G45)=0,"-",SUM(G21,G33,G45))</f>
        <v>-</v>
      </c>
      <c r="H46" s="368" t="str">
        <f>IF(SUM(H21,H33,H45)=0,"-",SUM(H21,H33,H45))</f>
        <v>-</v>
      </c>
      <c r="I46" s="545" t="str">
        <f>IF(SUM(G46:H46)=0,"-",SUM(G46:H46))</f>
        <v>-</v>
      </c>
      <c r="J46" s="367" t="str">
        <f>IF(SUM(J21,J33,J45)=0,"-",SUM(J21,J33,J45))</f>
        <v>-</v>
      </c>
      <c r="K46" s="368" t="str">
        <f>IF(SUM(K21,K33,K45)=0,"-",SUM(K21,K33,K45))</f>
        <v>-</v>
      </c>
      <c r="L46" s="545" t="str">
        <f>IF(SUM(J46:K46)=0,"-",SUM(J46:K46))</f>
        <v>-</v>
      </c>
      <c r="M46" s="367" t="str">
        <f>IF(SUM(M21,M33,M45)=0,"-",SUM(M21,M33,M45))</f>
        <v>-</v>
      </c>
      <c r="N46" s="368" t="str">
        <f>IF(SUM(N21,N33,N45)=0,"-",SUM(N21,N33,N45))</f>
        <v>-</v>
      </c>
      <c r="O46" s="545" t="str">
        <f>IF(SUM(M46:N46)=0,"-",SUM(M46:N46))</f>
        <v>-</v>
      </c>
      <c r="P46" s="367" t="str">
        <f>IF(SUM(P21,P33,P45)=0,"-",SUM(P21,P33,P45))</f>
        <v>-</v>
      </c>
      <c r="Q46" s="368" t="str">
        <f>IF(SUM(Q21,Q33,Q45)=0,"-",SUM(Q21,Q33,Q45))</f>
        <v>-</v>
      </c>
      <c r="R46" s="545" t="str">
        <f>IF(SUM(P46:Q46)=0,"-",SUM(P46:Q46))</f>
        <v>-</v>
      </c>
      <c r="S46" s="367" t="str">
        <f>IF(SUM(S21,S33,S45)=0,"-",SUM(S21,S33,S45))</f>
        <v>-</v>
      </c>
      <c r="T46" s="369" t="str">
        <f>IF(SUM(T21,T33,T45)=0,"-",SUM(T21,T33,T45))</f>
        <v>-</v>
      </c>
      <c r="U46" s="369" t="str">
        <f>IF(SUM(U21,U33,U45)=0,"-",SUM(U21,U33,U45))</f>
        <v>-</v>
      </c>
      <c r="V46" s="368">
        <f>IF(SUM(V21,V33,V45)=0,"-",SUM(V21,V33,V45))</f>
        <v>442</v>
      </c>
      <c r="W46" s="545">
        <f>IF(SUM(S46:V46)=0,"-",SUM(S46:V46))</f>
        <v>442</v>
      </c>
      <c r="X46" s="367" t="str">
        <f>IF(SUM(X21,X33,X45)=0,"-",SUM(X21,X33,X45))</f>
        <v>-</v>
      </c>
      <c r="Y46" s="368">
        <f>IF(SUM(Y21,Y33,Y45)=0,"-",SUM(Y21,Y33,Y45))</f>
        <v>5021</v>
      </c>
      <c r="Z46" s="545">
        <f>IF(SUM(X46:Y46)=0,"-",SUM(X46:Y46))</f>
        <v>5021</v>
      </c>
      <c r="AA46" s="367" t="str">
        <f>IF(SUM(AA21,AA33,AA45)=0,"-",SUM(AA21,AA33,AA45))</f>
        <v>-</v>
      </c>
      <c r="AB46" s="368" t="str">
        <f>IF(SUM(AB21,AB33,AB45)=0,"-",SUM(AB21,AB33,AB45))</f>
        <v>-</v>
      </c>
      <c r="AC46" s="545" t="str">
        <f>IF(SUM(AA46:AB46)=0,"-",SUM(AA46:AB46))</f>
        <v>-</v>
      </c>
      <c r="AD46" s="367" t="str">
        <f>IF(SUM(AD21,AD33,AD45)=0,"-",SUM(AD21,AD33,AD45))</f>
        <v>-</v>
      </c>
      <c r="AE46" s="368">
        <f>IF(SUM(AE21,AE33,AE45)=0,"-",SUM(AE21,AE33,AE45))</f>
        <v>403</v>
      </c>
      <c r="AF46" s="545">
        <f>IF(SUM(AD46:AE46)=0,"-",SUM(AD46:AE46))</f>
        <v>403</v>
      </c>
      <c r="AG46" s="367" t="str">
        <f>IF(SUM(AG21,AG33,AG45)=0,"-",SUM(AG21,AG33,AG45))</f>
        <v>-</v>
      </c>
      <c r="AH46" s="368">
        <f>IF(SUM(AH21,AH33,AH45)=0,"-",SUM(AH21,AH33,AH45))</f>
        <v>811</v>
      </c>
      <c r="AI46" s="545">
        <f>IF(SUM(AG46:AH46)=0,"-",SUM(AG46:AH46))</f>
        <v>811</v>
      </c>
      <c r="AJ46" s="367" t="str">
        <f>IF(SUM(AJ21,AJ33,AJ45)=0,"-",SUM(AJ21,AJ33,AJ45))</f>
        <v>-</v>
      </c>
      <c r="AK46" s="368">
        <f>IF(SUM(AK21,AK33,AK45)=0,"-",SUM(AK21,AK33,AK45))</f>
        <v>3911.4000000000005</v>
      </c>
      <c r="AL46" s="545">
        <f>IF(SUM(AJ46:AK46)=0,"-",SUM(AJ46:AK46))</f>
        <v>3911.4000000000005</v>
      </c>
      <c r="AM46" s="367" t="str">
        <f>IF(SUM(AM21,AM33,AM45)=0,"-",SUM(AM21,AM33,AM45))</f>
        <v>-</v>
      </c>
      <c r="AN46" s="368" t="str">
        <f>IF(SUM(AN21,AN33,AN45)=0,"-",SUM(AN21,AN33,AN45))</f>
        <v>-</v>
      </c>
      <c r="AO46" s="545" t="str">
        <f>IF(SUM(AM46:AN46)=0,"-",SUM(AM46:AN46))</f>
        <v>-</v>
      </c>
      <c r="AP46" s="367" t="str">
        <f>IF(SUM(AP21,AP33,AP45)=0,"-",SUM(AP21,AP33,AP45))</f>
        <v>-</v>
      </c>
      <c r="AQ46" s="368">
        <f>IF(SUM(AQ21,AQ33,AQ45)=0,"-",SUM(AQ21,AQ33,AQ45))</f>
        <v>783.19999999999993</v>
      </c>
      <c r="AR46" s="545">
        <f>IF(SUM(AP46:AQ46)=0,"-",SUM(AP46:AQ46))</f>
        <v>783.19999999999993</v>
      </c>
      <c r="AS46" s="367" t="str">
        <f>IF(SUM(AS21,AS33,AS45)=0,"-",SUM(AS21,AS33,AS45))</f>
        <v>-</v>
      </c>
      <c r="AT46" s="368" t="str">
        <f>IF(SUM(AT21,AT33,AT45)=0,"-",SUM(AT21,AT33,AT45))</f>
        <v>-</v>
      </c>
      <c r="AU46" s="545" t="str">
        <f>IF(SUM(AS46:AT46)=0,"-",SUM(AS46:AT46))</f>
        <v>-</v>
      </c>
      <c r="AV46" s="90">
        <f>IF(SUM(AV21,AV33,AV45)=0,"-",SUM(AV21,AV33,AV45))</f>
        <v>11371.600000000002</v>
      </c>
      <c r="AW46" s="91"/>
      <c r="AX46" s="51" t="s">
        <v>69</v>
      </c>
      <c r="AY46" s="51">
        <f>IF(SUM(AY21,AY33,AY45)=0,"-",SUM(AY21,AY33,AY45))</f>
        <v>960383.8</v>
      </c>
      <c r="BB46" s="834" t="str">
        <f t="shared" ref="BB46:BU46" si="78">IF(SUM(BB21,BB33,BB45)=0,"-",SUM(BB21,BB33,BB45))</f>
        <v>-</v>
      </c>
      <c r="BC46" s="835" t="str">
        <f t="shared" si="78"/>
        <v>-</v>
      </c>
      <c r="BD46" s="835" t="str">
        <f t="shared" si="78"/>
        <v>-</v>
      </c>
      <c r="BE46" s="835" t="str">
        <f t="shared" si="78"/>
        <v>-</v>
      </c>
      <c r="BF46" s="835">
        <f t="shared" si="78"/>
        <v>5866</v>
      </c>
      <c r="BG46" s="835" t="str">
        <f t="shared" si="78"/>
        <v>-</v>
      </c>
      <c r="BH46" s="835">
        <f t="shared" si="78"/>
        <v>5505.6</v>
      </c>
      <c r="BI46" s="835" t="str">
        <f t="shared" si="78"/>
        <v>-</v>
      </c>
      <c r="BJ46" s="835" t="str">
        <f t="shared" si="78"/>
        <v>-</v>
      </c>
      <c r="BK46" s="835" t="str">
        <f t="shared" si="78"/>
        <v>-</v>
      </c>
      <c r="BL46" s="834" t="str">
        <f t="shared" si="78"/>
        <v>-</v>
      </c>
      <c r="BM46" s="835" t="str">
        <f t="shared" si="78"/>
        <v>-</v>
      </c>
      <c r="BN46" s="835" t="str">
        <f t="shared" si="78"/>
        <v>-</v>
      </c>
      <c r="BO46" s="835" t="str">
        <f t="shared" si="78"/>
        <v>-</v>
      </c>
      <c r="BP46" s="835">
        <f t="shared" si="78"/>
        <v>539896</v>
      </c>
      <c r="BQ46" s="835" t="str">
        <f t="shared" si="78"/>
        <v>-</v>
      </c>
      <c r="BR46" s="835">
        <f t="shared" si="78"/>
        <v>420487.80000000005</v>
      </c>
      <c r="BS46" s="835" t="str">
        <f t="shared" si="78"/>
        <v>-</v>
      </c>
      <c r="BT46" s="835" t="str">
        <f t="shared" si="78"/>
        <v>-</v>
      </c>
      <c r="BU46" s="838" t="str">
        <f t="shared" si="78"/>
        <v>-</v>
      </c>
      <c r="BV46" s="571"/>
    </row>
    <row r="47" spans="2:113" ht="13.5" customHeight="1">
      <c r="B47" s="1161"/>
      <c r="C47" s="1070"/>
      <c r="D47" s="1070" t="s">
        <v>422</v>
      </c>
      <c r="E47" s="1100" t="s">
        <v>418</v>
      </c>
      <c r="F47" s="79">
        <v>300</v>
      </c>
      <c r="G47" s="188" t="str">
        <f>IF('A4-1管路(計画設定)'!$F$11="","-",IF('A4-1管路(計画設定)'!$F$11="○",A3管路!G47,IF(A3管路!F47="-","-",'A4-1管路(計画設定)'!$F$11*A3管路!G47)))</f>
        <v>-</v>
      </c>
      <c r="H47" s="178" t="str">
        <f>IF('A4-1管路(計画設定)'!$G$11="","-",IF('A4-1管路(計画設定)'!$G$11="○",A3管路!H47,IF(A3管路!H47="-","-",'A4-1管路(計画設定)'!$G$11*A3管路!H47)))</f>
        <v>-</v>
      </c>
      <c r="I47" s="179" t="str">
        <f t="shared" ref="I47:I52" si="79">IF(SUM(G47:H47)=0,"-",SUM(G47:H47))</f>
        <v>-</v>
      </c>
      <c r="J47" s="188" t="str">
        <f>IF('A4-1管路(計画設定)'!$H$11="","-",IF('A4-1管路(計画設定)'!$H$11="○",A3管路!J47,IF(A3管路!J47="-","-",'A4-1管路(計画設定)'!$H$11*A3管路!J47)))</f>
        <v>-</v>
      </c>
      <c r="K47" s="178" t="str">
        <f>IF('A4-1管路(計画設定)'!$I$11="","-",IF('A4-1管路(計画設定)'!$I$11="○",A3管路!K47,IF(A3管路!K47="-","-",'A4-1管路(計画設定)'!$I$11*A3管路!K47)))</f>
        <v>-</v>
      </c>
      <c r="L47" s="179" t="str">
        <f t="shared" ref="L47:L52" si="80">IF(SUM(J47:K47)=0,"-",SUM(J47:K47))</f>
        <v>-</v>
      </c>
      <c r="M47" s="188" t="str">
        <f>IF('A4-1管路(計画設定)'!$J$11="","-",IF('A4-1管路(計画設定)'!$J$11="○",A3管路!M47,IF(A3管路!M47="-","-",'A4-1管路(計画設定)'!$J$11*A3管路!M47)))</f>
        <v>-</v>
      </c>
      <c r="N47" s="178" t="str">
        <f>IF('A4-1管路(計画設定)'!$K$11="","-",IF('A4-1管路(計画設定)'!$K$11="○",A3管路!N47,IF(A3管路!N47="-","-",'A4-1管路(計画設定)'!$K$11*A3管路!N47)))</f>
        <v>-</v>
      </c>
      <c r="O47" s="179" t="str">
        <f t="shared" ref="O47:O52" si="81">IF(SUM(M47:N47)=0,"-",SUM(M47:N47))</f>
        <v>-</v>
      </c>
      <c r="P47" s="188" t="str">
        <f>IF('A4-1管路(計画設定)'!$L$11="","-",IF('A4-1管路(計画設定)'!$L$11="○",A3管路!P47,IF(A3管路!P47="-","-",'A4-1管路(計画設定)'!$L$11*A3管路!P47)))</f>
        <v>-</v>
      </c>
      <c r="Q47" s="178" t="str">
        <f>IF('A4-1管路(計画設定)'!$M$11="","-",IF('A4-1管路(計画設定)'!$M$11="○",A3管路!Q47,IF(A3管路!Q47="-","-",'A4-1管路(計画設定)'!$M$11*A3管路!Q47)))</f>
        <v>-</v>
      </c>
      <c r="R47" s="179" t="str">
        <f t="shared" ref="R47:R52" si="82">IF(SUM(P47:Q47)=0,"-",SUM(P47:Q47))</f>
        <v>-</v>
      </c>
      <c r="S47" s="188" t="str">
        <f>IF('A4-1管路(計画設定)'!$N$11="","-",IF('A4-1管路(計画設定)'!$N$11="○",A3管路!S47,IF(A3管路!S47="-","-",'A4-1管路(計画設定)'!$N$11*A3管路!S47)))</f>
        <v>-</v>
      </c>
      <c r="T47" s="177" t="str">
        <f>IF('A4-1管路(計画設定)'!$O$11="","-",IF('A4-1管路(計画設定)'!$O$11="○",A3管路!T47,IF(A3管路!T47="-","-",'A4-1管路(計画設定)'!$O$11*A3管路!T47)))</f>
        <v>-</v>
      </c>
      <c r="U47" s="177" t="str">
        <f>IF('A4-1管路(計画設定)'!$P$11="","-",IF('A4-1管路(計画設定)'!$P$11="○",A3管路!U47,IF(A3管路!U47="-","-",'A4-1管路(計画設定)'!$P$11*A3管路!U47)))</f>
        <v>-</v>
      </c>
      <c r="V47" s="178" t="str">
        <f>IF('A4-1管路(計画設定)'!$Q$11="","-",IF('A4-1管路(計画設定)'!$Q$11="○",A3管路!V47,IF(A3管路!V47="-","-",'A4-1管路(計画設定)'!$Q$11*A3管路!V47)))</f>
        <v>-</v>
      </c>
      <c r="W47" s="179" t="str">
        <f t="shared" ref="W47:W52" si="83">IF(SUM(S47:V47)=0,"-",SUM(S47:V47))</f>
        <v>-</v>
      </c>
      <c r="X47" s="188" t="str">
        <f>IF('A4-1管路(計画設定)'!$R$11="","-",IF('A4-1管路(計画設定)'!$R$11="○",A3管路!X47,IF(A3管路!X47="-","-",'A4-1管路(計画設定)'!$R$11*A3管路!X47)))</f>
        <v>-</v>
      </c>
      <c r="Y47" s="178">
        <f>IF('A4-1管路(計画設定)'!$S$11="","-",IF('A4-1管路(計画設定)'!$S$11="○",A3管路!Y47,IF(A3管路!Y47="-","-",'A4-1管路(計画設定)'!$S$11*A3管路!Y47)))</f>
        <v>1</v>
      </c>
      <c r="Z47" s="179">
        <f t="shared" ref="Z47:Z52" si="84">IF(SUM(X47:Y47)=0,"-",SUM(X47:Y47))</f>
        <v>1</v>
      </c>
      <c r="AA47" s="188" t="str">
        <f>IF('A4-1管路(計画設定)'!$T$11="","-",IF('A4-1管路(計画設定)'!$T$11="○",A3管路!AA47,IF(A3管路!AA47="-","-",'A4-1管路(計画設定)'!$T$11*A3管路!AA47)))</f>
        <v>-</v>
      </c>
      <c r="AB47" s="178" t="str">
        <f>IF('A4-1管路(計画設定)'!$U$11="","-",IF('A4-1管路(計画設定)'!$U$11="○",A3管路!AB47,IF(A3管路!AB47="-","-",'A4-1管路(計画設定)'!$U$11*A3管路!AB47)))</f>
        <v>-</v>
      </c>
      <c r="AC47" s="179" t="str">
        <f t="shared" ref="AC47:AC52" si="85">IF(SUM(AA47:AB47)=0,"-",SUM(AA47:AB47))</f>
        <v>-</v>
      </c>
      <c r="AD47" s="188" t="str">
        <f>IF('A4-1管路(計画設定)'!$V$11="","-",IF('A4-1管路(計画設定)'!$V$11="○",A3管路!AD47,IF(A3管路!AD47="-","-",'A4-1管路(計画設定)'!$V$11*A3管路!AD47)))</f>
        <v>-</v>
      </c>
      <c r="AE47" s="178" t="str">
        <f>IF('A4-1管路(計画設定)'!$W$11="","-",IF('A4-1管路(計画設定)'!$W$11="○",A3管路!AE47,IF(A3管路!AE47="-","-",'A4-1管路(計画設定)'!$W$11*A3管路!AE47)))</f>
        <v>-</v>
      </c>
      <c r="AF47" s="179" t="str">
        <f t="shared" ref="AF47:AF52" si="86">IF(SUM(AD47:AE47)=0,"-",SUM(AD47:AE47))</f>
        <v>-</v>
      </c>
      <c r="AG47" s="188" t="str">
        <f>IF('A4-1管路(計画設定)'!$X$11="","-",IF('A4-1管路(計画設定)'!$X$11="○",A3管路!AG47,IF(A3管路!AZ47="-","-",'A4-1管路(計画設定)'!$X$11*A3管路!AG47)))</f>
        <v>-</v>
      </c>
      <c r="AH47" s="178" t="str">
        <f>IF('A4-1管路(計画設定)'!$Y$11="","-",IF('A4-1管路(計画設定)'!$Y$11="○",A3管路!AH47,IF(A3管路!AH47="-","-",'A4-1管路(計画設定)'!$Y$11*A3管路!AH47)))</f>
        <v>-</v>
      </c>
      <c r="AI47" s="179" t="str">
        <f t="shared" ref="AI47:AI52" si="87">IF(SUM(AG47:AH47)=0,"-",SUM(AG47:AH47))</f>
        <v>-</v>
      </c>
      <c r="AJ47" s="188" t="str">
        <f>IF('A4-1管路(計画設定)'!$Z$11="","-",IF('A4-1管路(計画設定)'!$Z$11="○",A3管路!AJ47,IF(A3管路!AJ47="-","-",'A4-1管路(計画設定)'!$Z$11*A3管路!AJ47)))</f>
        <v>-</v>
      </c>
      <c r="AK47" s="178" t="str">
        <f>IF('A4-1管路(計画設定)'!$AA$11="","-",IF('A4-1管路(計画設定)'!$AA$11="○",A3管路!AK47,IF(A3管路!AK47="-","-",'A4-1管路(計画設定)'!$AA$11*A3管路!AK47)))</f>
        <v>-</v>
      </c>
      <c r="AL47" s="179" t="str">
        <f t="shared" ref="AL47:AL52" si="88">IF(SUM(AJ47:AK47)=0,"-",SUM(AJ47:AK47))</f>
        <v>-</v>
      </c>
      <c r="AM47" s="188" t="str">
        <f>IF('A4-1管路(計画設定)'!$AB$11="","-",IF('A4-1管路(計画設定)'!$AB$11="○",A3管路!AM47,IF(A3管路!AM47="-","-",'A4-1管路(計画設定)'!$AB$11*A3管路!AM47)))</f>
        <v>-</v>
      </c>
      <c r="AN47" s="178" t="str">
        <f>IF('A4-1管路(計画設定)'!$AC$11="","-",IF('A4-1管路(計画設定)'!$AC$11="○",A3管路!AN47,IF(A3管路!AN47="-","-",'A4-1管路(計画設定)'!$AC$11*A3管路!AN47)))</f>
        <v>-</v>
      </c>
      <c r="AO47" s="179" t="str">
        <f t="shared" ref="AO47:AO52" si="89">IF(SUM(AM47:AN47)=0,"-",SUM(AM47:AN47))</f>
        <v>-</v>
      </c>
      <c r="AP47" s="188" t="str">
        <f>IF('A4-1管路(計画設定)'!$AD$11="","-",IF('A4-1管路(計画設定)'!$AD$11="○",A3管路!AP47,IF(A3管路!AP47="-","-",'A4-1管路(計画設定)'!$AD$11*A3管路!AP47)))</f>
        <v>-</v>
      </c>
      <c r="AQ47" s="178" t="str">
        <f>IF('A4-1管路(計画設定)'!$AE$11="","-",IF('A4-1管路(計画設定)'!$AE$11="○",A3管路!AQ47,IF(A3管路!AQ47="-","-",'A4-1管路(計画設定)'!$AE$11*A3管路!AQ47)))</f>
        <v>-</v>
      </c>
      <c r="AR47" s="179" t="str">
        <f t="shared" ref="AR47:AR52" si="90">IF(SUM(AP47:AQ47)=0,"-",SUM(AP47:AQ47))</f>
        <v>-</v>
      </c>
      <c r="AS47" s="188" t="str">
        <f>IF('A4-1管路(計画設定)'!$AF$11="","-",IF('A4-1管路(計画設定)'!$AF$11="○",A3管路!AS47,IF(A3管路!AS47="-","-",'A4-1管路(計画設定)'!$AF$11*A3管路!AS47)))</f>
        <v>-</v>
      </c>
      <c r="AT47" s="178" t="str">
        <f>IF('A4-1管路(計画設定)'!$AG$11="","-",IF('A4-1管路(計画設定)'!$AG$11="○",A3管路!AT47,IF(A3管路!AT47="-","-",'A4-1管路(計画設定)'!$AG$11*A3管路!AT47)))</f>
        <v>-</v>
      </c>
      <c r="AU47" s="179" t="str">
        <f t="shared" ref="AU47:AU52" si="91">IF(SUM(AS47:AT47)=0,"-",SUM(AS47:AT47))</f>
        <v>-</v>
      </c>
      <c r="AV47" s="66">
        <f t="shared" ref="AV47:AV52" si="92">IF(SUM(I47,L47,O47,R47,W47,Z47,AC47,AF47,AI47,AL47,AO47,AR47,AU47)=0,"-",SUM(I47,L47,O47,R47,W47,Z47,AC47,AF47,AI47,AL47,AO47,AR47,AU47))</f>
        <v>1</v>
      </c>
      <c r="AW47" s="155" t="str">
        <f>IF('A4-2管路(初期設定)'!AW47="","",'A4-2管路(初期設定)'!AW47)</f>
        <v>ダクタイル鋳鉄管(NS形継手等)</v>
      </c>
      <c r="AX47" s="156">
        <f>IF('A4-2管路(初期設定)'!AX47="","",'A4-2管路(初期設定)'!AX47)</f>
        <v>112</v>
      </c>
      <c r="AY47" s="50">
        <f t="shared" ref="AY47:AY52" si="93">IF(AV47="-","-",AX47*AV47)</f>
        <v>112</v>
      </c>
      <c r="BB47" s="865">
        <f t="shared" ref="BB47:BB52" si="94">SUMIF(G$88,"①",I47)+SUMIF(J$88,"①",L47)+SUMIF(M$88,"①",O47)+SUMIF(P$88,"①",R47)+SUMIF(S$88,"①",S47)+SUMIF(S$88,"①",T47)+SUMIF(U$88,"①",U47)+SUMIF(U$88,"①",V47)+SUMIF(X$88,"①",Z47)+SUMIF(AA$88,"①",AC47)+SUMIF(AD$88,"①",AF47)+SUMIF(AG$88,"①",AI47)+SUMIF(AJ$88,"①",AL47)+SUMIF(AM$88,"①",AO47)+SUMIF(AP$88,"①",AR47)+SUMIF(AS$88,"①",AU47)</f>
        <v>0</v>
      </c>
      <c r="BC47" s="866"/>
      <c r="BD47" s="866">
        <f t="shared" ref="BD47:BD52" si="95">SUMIF(G$88,"②",I47)+SUMIF(J$88,"②",L47)+SUMIF(M$88,"②",O47)+SUMIF(P$88,"②",R47)+SUMIF(S$88,"②",S47)+SUMIF(S$88,"②",T47)+SUMIF(U$88,"②",U47)+SUMIF(U$88,"②",V47)+SUMIF(X$88,"②",Z47)+SUMIF(AA$88,"②",AC47)+SUMIF(AD$88,"②",AF47)+SUMIF(AG$88,"②",AI47)+SUMIF(AJ$88,"②",AL47)+SUMIF(AM$88,"②",AO47)+SUMIF(AP$88,"②",AR47)+SUMIF(AS$88,"②",AU47)</f>
        <v>0</v>
      </c>
      <c r="BE47" s="866"/>
      <c r="BF47" s="866">
        <f t="shared" ref="BF47:BF52" si="96">SUMIF(G$88,"③",I47)+SUMIF(J$88,"③",L47)+SUMIF(M$88,"③",O47)+SUMIF(P$88,"③",R47)+SUMIF(S$88,"③",S47)+SUMIF(S$88,"③",T47)+SUMIF(U$88,"③",U47)+SUMIF(U$88,"③",V47)+SUMIF(X$88,"③",Z47)+SUMIF(AA$88,"③",AC47)+SUMIF(AD$88,"③",AF47)+SUMIF(AG$88,"③",AI47)+SUMIF(AJ$88,"③",AL47)+SUMIF(AM$88,"③",AO47)+SUMIF(AP$88,"③",AR47)+SUMIF(AS$88,"③",AU47)</f>
        <v>1</v>
      </c>
      <c r="BG47" s="866"/>
      <c r="BH47" s="866">
        <f t="shared" ref="BH47:BH52" si="97">SUMIF(G$88,"④",I47)+SUMIF(J$88,"④",L47)+SUMIF(M$88,"④",O47)+SUMIF(P$88,"④",R47)+SUMIF(S$88,"④",S47)+SUMIF(S$88,"④",T47)+SUMIF(U$88,"④",U47)+SUMIF(U$88,"④",V47)+SUMIF(X$88,"④",Z47)+SUMIF(AA$88,"④",AC47)+SUMIF(AD$88,"④",AF47)+SUMIF(AG$88,"④",AI47)+SUMIF(AJ$88,"④",AL47)+SUMIF(AM$88,"④",AO47)+SUMIF(AP$88,"④",AR47)+SUMIF(AS$88,"④",AU47)</f>
        <v>0</v>
      </c>
      <c r="BI47" s="866"/>
      <c r="BJ47" s="866">
        <f t="shared" ref="BJ47:BJ52" si="98">SUMIF(G$88,"⑤",I47)+SUMIF(J$88,"⑤",L47)+SUMIF(M$88,"⑤",O47)+SUMIF(P$88,"⑤",R47)+SUMIF(S$88,"⑤",S47)+SUMIF(S$88,"⑤",T47)+SUMIF(U$88,"⑤",U47)+SUMIF(U$88,"⑤",V47)+SUMIF(X$88,"⑤",Z47)+SUMIF(AA$88,"⑤",AC47)+SUMIF(AD$88,"⑤",AF47)+SUMIF(AG$88,"⑤",AI47)+SUMIF(AJ$88,"⑤",AL47)+SUMIF(AM$88,"⑤",AO47)+SUMIF(AP$88,"⑤",AR47)+SUMIF(AS$88,"⑤",AU47)</f>
        <v>0</v>
      </c>
      <c r="BK47" s="866"/>
      <c r="BL47" s="865">
        <f t="shared" ref="BL47:BL52" si="99">IF($AY47="-",0,BB47*$AX47)</f>
        <v>0</v>
      </c>
      <c r="BM47" s="866"/>
      <c r="BN47" s="866">
        <f t="shared" ref="BN47:BN52" si="100">IF($AY47="-",0,BD47*$AX47)</f>
        <v>0</v>
      </c>
      <c r="BO47" s="866"/>
      <c r="BP47" s="866">
        <f t="shared" ref="BP47:BP52" si="101">IF($AY47="-",0,BF47*$AX47)</f>
        <v>112</v>
      </c>
      <c r="BQ47" s="866"/>
      <c r="BR47" s="866">
        <f t="shared" ref="BR47:BR52" si="102">IF($AY47="-",0,BH47*$AX47)</f>
        <v>0</v>
      </c>
      <c r="BS47" s="866"/>
      <c r="BT47" s="866">
        <f t="shared" ref="BT47:BT52" si="103">IF($AY47="-",0,BJ47*$AX47)</f>
        <v>0</v>
      </c>
      <c r="BU47" s="869"/>
      <c r="BV47" s="82"/>
      <c r="DI47" s="82"/>
    </row>
    <row r="48" spans="2:113" ht="13.5" customHeight="1">
      <c r="B48" s="1161"/>
      <c r="C48" s="1070"/>
      <c r="D48" s="1070"/>
      <c r="E48" s="1101"/>
      <c r="F48" s="80">
        <v>250</v>
      </c>
      <c r="G48" s="182" t="str">
        <f>IF('A4-1管路(計画設定)'!$F$11="","-",IF('A4-1管路(計画設定)'!$F$11="○",A3管路!G48,IF(A3管路!F48="-","-",'A4-1管路(計画設定)'!$F$11*A3管路!G48)))</f>
        <v>-</v>
      </c>
      <c r="H48" s="181" t="str">
        <f>IF('A4-1管路(計画設定)'!$G$11="","-",IF('A4-1管路(計画設定)'!$G$11="○",A3管路!H48,IF(A3管路!H48="-","-",'A4-1管路(計画設定)'!$G$11*A3管路!H48)))</f>
        <v>-</v>
      </c>
      <c r="I48" s="183" t="str">
        <f t="shared" si="79"/>
        <v>-</v>
      </c>
      <c r="J48" s="182" t="str">
        <f>IF('A4-1管路(計画設定)'!$H$11="","-",IF('A4-1管路(計画設定)'!$H$11="○",A3管路!J48,IF(A3管路!J48="-","-",'A4-1管路(計画設定)'!$H$11*A3管路!J48)))</f>
        <v>-</v>
      </c>
      <c r="K48" s="181" t="str">
        <f>IF('A4-1管路(計画設定)'!$I$11="","-",IF('A4-1管路(計画設定)'!$I$11="○",A3管路!K48,IF(A3管路!K48="-","-",'A4-1管路(計画設定)'!$I$11*A3管路!K48)))</f>
        <v>-</v>
      </c>
      <c r="L48" s="183" t="str">
        <f t="shared" si="80"/>
        <v>-</v>
      </c>
      <c r="M48" s="182" t="str">
        <f>IF('A4-1管路(計画設定)'!$J$11="","-",IF('A4-1管路(計画設定)'!$J$11="○",A3管路!M48,IF(A3管路!M48="-","-",'A4-1管路(計画設定)'!$J$11*A3管路!M48)))</f>
        <v>-</v>
      </c>
      <c r="N48" s="181" t="str">
        <f>IF('A4-1管路(計画設定)'!$K$11="","-",IF('A4-1管路(計画設定)'!$K$11="○",A3管路!N48,IF(A3管路!N48="-","-",'A4-1管路(計画設定)'!$K$11*A3管路!N48)))</f>
        <v>-</v>
      </c>
      <c r="O48" s="183" t="str">
        <f t="shared" si="81"/>
        <v>-</v>
      </c>
      <c r="P48" s="182" t="str">
        <f>IF('A4-1管路(計画設定)'!$L$11="","-",IF('A4-1管路(計画設定)'!$L$11="○",A3管路!P48,IF(A3管路!P48="-","-",'A4-1管路(計画設定)'!$L$11*A3管路!P48)))</f>
        <v>-</v>
      </c>
      <c r="Q48" s="181" t="str">
        <f>IF('A4-1管路(計画設定)'!$M$11="","-",IF('A4-1管路(計画設定)'!$M$11="○",A3管路!Q48,IF(A3管路!Q48="-","-",'A4-1管路(計画設定)'!$M$11*A3管路!Q48)))</f>
        <v>-</v>
      </c>
      <c r="R48" s="183" t="str">
        <f t="shared" si="82"/>
        <v>-</v>
      </c>
      <c r="S48" s="182" t="str">
        <f>IF('A4-1管路(計画設定)'!$N$11="","-",IF('A4-1管路(計画設定)'!$N$11="○",A3管路!S48,IF(A3管路!S48="-","-",'A4-1管路(計画設定)'!$N$11*A3管路!S48)))</f>
        <v>-</v>
      </c>
      <c r="T48" s="176" t="str">
        <f>IF('A4-1管路(計画設定)'!$O$11="","-",IF('A4-1管路(計画設定)'!$O$11="○",A3管路!T48,IF(A3管路!T48="-","-",'A4-1管路(計画設定)'!$O$11*A3管路!T48)))</f>
        <v>-</v>
      </c>
      <c r="U48" s="176" t="str">
        <f>IF('A4-1管路(計画設定)'!$P$11="","-",IF('A4-1管路(計画設定)'!$P$11="○",A3管路!U48,IF(A3管路!U48="-","-",'A4-1管路(計画設定)'!$P$11*A3管路!U48)))</f>
        <v>-</v>
      </c>
      <c r="V48" s="181">
        <f>IF('A4-1管路(計画設定)'!$Q$11="","-",IF('A4-1管路(計画設定)'!$Q$11="○",A3管路!V48,IF(A3管路!V48="-","-",'A4-1管路(計画設定)'!$Q$11*A3管路!V48)))</f>
        <v>1</v>
      </c>
      <c r="W48" s="183">
        <f t="shared" si="83"/>
        <v>1</v>
      </c>
      <c r="X48" s="182" t="str">
        <f>IF('A4-1管路(計画設定)'!$R$11="","-",IF('A4-1管路(計画設定)'!$R$11="○",A3管路!X48,IF(A3管路!X48="-","-",'A4-1管路(計画設定)'!$R$11*A3管路!X48)))</f>
        <v>-</v>
      </c>
      <c r="Y48" s="181" t="str">
        <f>IF('A4-1管路(計画設定)'!$S$11="","-",IF('A4-1管路(計画設定)'!$S$11="○",A3管路!Y48,IF(A3管路!Y48="-","-",'A4-1管路(計画設定)'!$S$11*A3管路!Y48)))</f>
        <v>-</v>
      </c>
      <c r="Z48" s="183" t="str">
        <f t="shared" si="84"/>
        <v>-</v>
      </c>
      <c r="AA48" s="182" t="str">
        <f>IF('A4-1管路(計画設定)'!$T$11="","-",IF('A4-1管路(計画設定)'!$T$11="○",A3管路!AA48,IF(A3管路!AA48="-","-",'A4-1管路(計画設定)'!$T$11*A3管路!AA48)))</f>
        <v>-</v>
      </c>
      <c r="AB48" s="181" t="str">
        <f>IF('A4-1管路(計画設定)'!$U$11="","-",IF('A4-1管路(計画設定)'!$U$11="○",A3管路!AB48,IF(A3管路!AB48="-","-",'A4-1管路(計画設定)'!$U$11*A3管路!AB48)))</f>
        <v>-</v>
      </c>
      <c r="AC48" s="183" t="str">
        <f t="shared" si="85"/>
        <v>-</v>
      </c>
      <c r="AD48" s="182" t="str">
        <f>IF('A4-1管路(計画設定)'!$V$11="","-",IF('A4-1管路(計画設定)'!$V$11="○",A3管路!AD48,IF(A3管路!AD48="-","-",'A4-1管路(計画設定)'!$V$11*A3管路!AD48)))</f>
        <v>-</v>
      </c>
      <c r="AE48" s="181" t="str">
        <f>IF('A4-1管路(計画設定)'!$W$11="","-",IF('A4-1管路(計画設定)'!$W$11="○",A3管路!AE48,IF(A3管路!AE48="-","-",'A4-1管路(計画設定)'!$W$11*A3管路!AE48)))</f>
        <v>-</v>
      </c>
      <c r="AF48" s="183" t="str">
        <f t="shared" si="86"/>
        <v>-</v>
      </c>
      <c r="AG48" s="182" t="str">
        <f>IF('A4-1管路(計画設定)'!$X$11="","-",IF('A4-1管路(計画設定)'!$X$11="○",A3管路!AG48,IF(A3管路!AZ48="-","-",'A4-1管路(計画設定)'!$X$11*A3管路!AG48)))</f>
        <v>-</v>
      </c>
      <c r="AH48" s="181" t="str">
        <f>IF('A4-1管路(計画設定)'!$Y$11="","-",IF('A4-1管路(計画設定)'!$Y$11="○",A3管路!AH48,IF(A3管路!AH48="-","-",'A4-1管路(計画設定)'!$Y$11*A3管路!AH48)))</f>
        <v>-</v>
      </c>
      <c r="AI48" s="183" t="str">
        <f t="shared" si="87"/>
        <v>-</v>
      </c>
      <c r="AJ48" s="182" t="str">
        <f>IF('A4-1管路(計画設定)'!$Z$11="","-",IF('A4-1管路(計画設定)'!$Z$11="○",A3管路!AJ48,IF(A3管路!AJ48="-","-",'A4-1管路(計画設定)'!$Z$11*A3管路!AJ48)))</f>
        <v>-</v>
      </c>
      <c r="AK48" s="181" t="str">
        <f>IF('A4-1管路(計画設定)'!$AA$11="","-",IF('A4-1管路(計画設定)'!$AA$11="○",A3管路!AK48,IF(A3管路!AK48="-","-",'A4-1管路(計画設定)'!$AA$11*A3管路!AK48)))</f>
        <v>-</v>
      </c>
      <c r="AL48" s="183" t="str">
        <f t="shared" si="88"/>
        <v>-</v>
      </c>
      <c r="AM48" s="182" t="str">
        <f>IF('A4-1管路(計画設定)'!$AB$11="","-",IF('A4-1管路(計画設定)'!$AB$11="○",A3管路!AM48,IF(A3管路!AM48="-","-",'A4-1管路(計画設定)'!$AB$11*A3管路!AM48)))</f>
        <v>-</v>
      </c>
      <c r="AN48" s="181" t="str">
        <f>IF('A4-1管路(計画設定)'!$AC$11="","-",IF('A4-1管路(計画設定)'!$AC$11="○",A3管路!AN48,IF(A3管路!AN48="-","-",'A4-1管路(計画設定)'!$AC$11*A3管路!AN48)))</f>
        <v>-</v>
      </c>
      <c r="AO48" s="183" t="str">
        <f t="shared" si="89"/>
        <v>-</v>
      </c>
      <c r="AP48" s="182" t="str">
        <f>IF('A4-1管路(計画設定)'!$AD$11="","-",IF('A4-1管路(計画設定)'!$AD$11="○",A3管路!AP48,IF(A3管路!AP48="-","-",'A4-1管路(計画設定)'!$AD$11*A3管路!AP48)))</f>
        <v>-</v>
      </c>
      <c r="AQ48" s="181" t="str">
        <f>IF('A4-1管路(計画設定)'!$AE$11="","-",IF('A4-1管路(計画設定)'!$AE$11="○",A3管路!AQ48,IF(A3管路!AQ48="-","-",'A4-1管路(計画設定)'!$AE$11*A3管路!AQ48)))</f>
        <v>-</v>
      </c>
      <c r="AR48" s="183" t="str">
        <f t="shared" si="90"/>
        <v>-</v>
      </c>
      <c r="AS48" s="182" t="str">
        <f>IF('A4-1管路(計画設定)'!$AF$11="","-",IF('A4-1管路(計画設定)'!$AF$11="○",A3管路!AS48,IF(A3管路!AS48="-","-",'A4-1管路(計画設定)'!$AF$11*A3管路!AS48)))</f>
        <v>-</v>
      </c>
      <c r="AT48" s="181" t="str">
        <f>IF('A4-1管路(計画設定)'!$AG$11="","-",IF('A4-1管路(計画設定)'!$AG$11="○",A3管路!AT48,IF(A3管路!AT48="-","-",'A4-1管路(計画設定)'!$AG$11*A3管路!AT48)))</f>
        <v>-</v>
      </c>
      <c r="AU48" s="183" t="str">
        <f t="shared" si="91"/>
        <v>-</v>
      </c>
      <c r="AV48" s="67">
        <f t="shared" si="92"/>
        <v>1</v>
      </c>
      <c r="AW48" s="157" t="str">
        <f>IF('A4-2管路(初期設定)'!AW48="","",'A4-2管路(初期設定)'!AW48)</f>
        <v>ダクタイル鋳鉄管(NS形継手等)</v>
      </c>
      <c r="AX48" s="158">
        <f>IF('A4-2管路(初期設定)'!AX48="","",'A4-2管路(初期設定)'!AX48)</f>
        <v>99</v>
      </c>
      <c r="AY48" s="45">
        <f t="shared" si="93"/>
        <v>99</v>
      </c>
      <c r="BB48" s="832">
        <f t="shared" si="94"/>
        <v>0</v>
      </c>
      <c r="BC48" s="830"/>
      <c r="BD48" s="830">
        <f t="shared" si="95"/>
        <v>0</v>
      </c>
      <c r="BE48" s="830"/>
      <c r="BF48" s="830">
        <f t="shared" si="96"/>
        <v>1</v>
      </c>
      <c r="BG48" s="830"/>
      <c r="BH48" s="830">
        <f t="shared" si="97"/>
        <v>0</v>
      </c>
      <c r="BI48" s="830"/>
      <c r="BJ48" s="830">
        <f t="shared" si="98"/>
        <v>0</v>
      </c>
      <c r="BK48" s="830"/>
      <c r="BL48" s="832">
        <f t="shared" si="99"/>
        <v>0</v>
      </c>
      <c r="BM48" s="830"/>
      <c r="BN48" s="830">
        <f t="shared" si="100"/>
        <v>0</v>
      </c>
      <c r="BO48" s="830"/>
      <c r="BP48" s="830">
        <f t="shared" si="101"/>
        <v>99</v>
      </c>
      <c r="BQ48" s="830"/>
      <c r="BR48" s="830">
        <f t="shared" si="102"/>
        <v>0</v>
      </c>
      <c r="BS48" s="830"/>
      <c r="BT48" s="830">
        <f t="shared" si="103"/>
        <v>0</v>
      </c>
      <c r="BU48" s="833"/>
      <c r="BV48" s="82"/>
      <c r="DI48" s="82"/>
    </row>
    <row r="49" spans="2:113" ht="13.5" customHeight="1">
      <c r="B49" s="1161"/>
      <c r="C49" s="1070"/>
      <c r="D49" s="1070"/>
      <c r="E49" s="1101"/>
      <c r="F49" s="80">
        <v>200</v>
      </c>
      <c r="G49" s="182" t="str">
        <f>IF('A4-1管路(計画設定)'!$F$11="","-",IF('A4-1管路(計画設定)'!$F$11="○",A3管路!G49,IF(A3管路!F49="-","-",'A4-1管路(計画設定)'!$F$11*A3管路!G49)))</f>
        <v>-</v>
      </c>
      <c r="H49" s="181" t="str">
        <f>IF('A4-1管路(計画設定)'!$G$11="","-",IF('A4-1管路(計画設定)'!$G$11="○",A3管路!H49,IF(A3管路!H49="-","-",'A4-1管路(計画設定)'!$G$11*A3管路!H49)))</f>
        <v>-</v>
      </c>
      <c r="I49" s="183" t="str">
        <f t="shared" si="79"/>
        <v>-</v>
      </c>
      <c r="J49" s="182" t="str">
        <f>IF('A4-1管路(計画設定)'!$H$11="","-",IF('A4-1管路(計画設定)'!$H$11="○",A3管路!J49,IF(A3管路!J49="-","-",'A4-1管路(計画設定)'!$H$11*A3管路!J49)))</f>
        <v>-</v>
      </c>
      <c r="K49" s="181" t="str">
        <f>IF('A4-1管路(計画設定)'!$I$11="","-",IF('A4-1管路(計画設定)'!$I$11="○",A3管路!K49,IF(A3管路!K49="-","-",'A4-1管路(計画設定)'!$I$11*A3管路!K49)))</f>
        <v>-</v>
      </c>
      <c r="L49" s="183" t="str">
        <f t="shared" si="80"/>
        <v>-</v>
      </c>
      <c r="M49" s="182" t="str">
        <f>IF('A4-1管路(計画設定)'!$J$11="","-",IF('A4-1管路(計画設定)'!$J$11="○",A3管路!M49,IF(A3管路!M49="-","-",'A4-1管路(計画設定)'!$J$11*A3管路!M49)))</f>
        <v>-</v>
      </c>
      <c r="N49" s="181" t="str">
        <f>IF('A4-1管路(計画設定)'!$K$11="","-",IF('A4-1管路(計画設定)'!$K$11="○",A3管路!N49,IF(A3管路!N49="-","-",'A4-1管路(計画設定)'!$K$11*A3管路!N49)))</f>
        <v>-</v>
      </c>
      <c r="O49" s="183" t="str">
        <f t="shared" si="81"/>
        <v>-</v>
      </c>
      <c r="P49" s="182" t="str">
        <f>IF('A4-1管路(計画設定)'!$L$11="","-",IF('A4-1管路(計画設定)'!$L$11="○",A3管路!P49,IF(A3管路!P49="-","-",'A4-1管路(計画設定)'!$L$11*A3管路!P49)))</f>
        <v>-</v>
      </c>
      <c r="Q49" s="181" t="str">
        <f>IF('A4-1管路(計画設定)'!$M$11="","-",IF('A4-1管路(計画設定)'!$M$11="○",A3管路!Q49,IF(A3管路!Q49="-","-",'A4-1管路(計画設定)'!$M$11*A3管路!Q49)))</f>
        <v>-</v>
      </c>
      <c r="R49" s="183" t="str">
        <f t="shared" si="82"/>
        <v>-</v>
      </c>
      <c r="S49" s="182" t="str">
        <f>IF('A4-1管路(計画設定)'!$N$11="","-",IF('A4-1管路(計画設定)'!$N$11="○",A3管路!S49,IF(A3管路!S49="-","-",'A4-1管路(計画設定)'!$N$11*A3管路!S49)))</f>
        <v>-</v>
      </c>
      <c r="T49" s="176" t="str">
        <f>IF('A4-1管路(計画設定)'!$O$11="","-",IF('A4-1管路(計画設定)'!$O$11="○",A3管路!T49,IF(A3管路!T49="-","-",'A4-1管路(計画設定)'!$O$11*A3管路!T49)))</f>
        <v>-</v>
      </c>
      <c r="U49" s="176" t="str">
        <f>IF('A4-1管路(計画設定)'!$P$11="","-",IF('A4-1管路(計画設定)'!$P$11="○",A3管路!U49,IF(A3管路!U49="-","-",'A4-1管路(計画設定)'!$P$11*A3管路!U49)))</f>
        <v>-</v>
      </c>
      <c r="V49" s="181">
        <f>IF('A4-1管路(計画設定)'!$Q$11="","-",IF('A4-1管路(計画設定)'!$Q$11="○",A3管路!V49,IF(A3管路!V49="-","-",'A4-1管路(計画設定)'!$Q$11*A3管路!V49)))</f>
        <v>2</v>
      </c>
      <c r="W49" s="183">
        <f t="shared" si="83"/>
        <v>2</v>
      </c>
      <c r="X49" s="182" t="str">
        <f>IF('A4-1管路(計画設定)'!$R$11="","-",IF('A4-1管路(計画設定)'!$R$11="○",A3管路!X49,IF(A3管路!X49="-","-",'A4-1管路(計画設定)'!$R$11*A3管路!X49)))</f>
        <v>-</v>
      </c>
      <c r="Y49" s="181">
        <f>IF('A4-1管路(計画設定)'!$S$11="","-",IF('A4-1管路(計画設定)'!$S$11="○",A3管路!Y49,IF(A3管路!Y49="-","-",'A4-1管路(計画設定)'!$S$11*A3管路!Y49)))</f>
        <v>3</v>
      </c>
      <c r="Z49" s="183">
        <f t="shared" si="84"/>
        <v>3</v>
      </c>
      <c r="AA49" s="182" t="str">
        <f>IF('A4-1管路(計画設定)'!$T$11="","-",IF('A4-1管路(計画設定)'!$T$11="○",A3管路!AA49,IF(A3管路!AA49="-","-",'A4-1管路(計画設定)'!$T$11*A3管路!AA49)))</f>
        <v>-</v>
      </c>
      <c r="AB49" s="181" t="str">
        <f>IF('A4-1管路(計画設定)'!$U$11="","-",IF('A4-1管路(計画設定)'!$U$11="○",A3管路!AB49,IF(A3管路!AB49="-","-",'A4-1管路(計画設定)'!$U$11*A3管路!AB49)))</f>
        <v>-</v>
      </c>
      <c r="AC49" s="183" t="str">
        <f t="shared" si="85"/>
        <v>-</v>
      </c>
      <c r="AD49" s="182" t="str">
        <f>IF('A4-1管路(計画設定)'!$V$11="","-",IF('A4-1管路(計画設定)'!$V$11="○",A3管路!AD49,IF(A3管路!AD49="-","-",'A4-1管路(計画設定)'!$V$11*A3管路!AD49)))</f>
        <v>-</v>
      </c>
      <c r="AE49" s="181" t="str">
        <f>IF('A4-1管路(計画設定)'!$W$11="","-",IF('A4-1管路(計画設定)'!$W$11="○",A3管路!AE49,IF(A3管路!AE49="-","-",'A4-1管路(計画設定)'!$W$11*A3管路!AE49)))</f>
        <v>-</v>
      </c>
      <c r="AF49" s="183" t="str">
        <f t="shared" si="86"/>
        <v>-</v>
      </c>
      <c r="AG49" s="182" t="str">
        <f>IF('A4-1管路(計画設定)'!$X$11="","-",IF('A4-1管路(計画設定)'!$X$11="○",A3管路!AG49,IF(A3管路!AZ49="-","-",'A4-1管路(計画設定)'!$X$11*A3管路!AG49)))</f>
        <v>-</v>
      </c>
      <c r="AH49" s="181" t="str">
        <f>IF('A4-1管路(計画設定)'!$Y$11="","-",IF('A4-1管路(計画設定)'!$Y$11="○",A3管路!AH49,IF(A3管路!AH49="-","-",'A4-1管路(計画設定)'!$Y$11*A3管路!AH49)))</f>
        <v>-</v>
      </c>
      <c r="AI49" s="183" t="str">
        <f t="shared" si="87"/>
        <v>-</v>
      </c>
      <c r="AJ49" s="182" t="str">
        <f>IF('A4-1管路(計画設定)'!$Z$11="","-",IF('A4-1管路(計画設定)'!$Z$11="○",A3管路!AJ49,IF(A3管路!AJ49="-","-",'A4-1管路(計画設定)'!$Z$11*A3管路!AJ49)))</f>
        <v>-</v>
      </c>
      <c r="AK49" s="181" t="str">
        <f>IF('A4-1管路(計画設定)'!$AA$11="","-",IF('A4-1管路(計画設定)'!$AA$11="○",A3管路!AK49,IF(A3管路!AK49="-","-",'A4-1管路(計画設定)'!$AA$11*A3管路!AK49)))</f>
        <v>-</v>
      </c>
      <c r="AL49" s="183" t="str">
        <f t="shared" si="88"/>
        <v>-</v>
      </c>
      <c r="AM49" s="182" t="str">
        <f>IF('A4-1管路(計画設定)'!$AB$11="","-",IF('A4-1管路(計画設定)'!$AB$11="○",A3管路!AM49,IF(A3管路!AM49="-","-",'A4-1管路(計画設定)'!$AB$11*A3管路!AM49)))</f>
        <v>-</v>
      </c>
      <c r="AN49" s="181" t="str">
        <f>IF('A4-1管路(計画設定)'!$AC$11="","-",IF('A4-1管路(計画設定)'!$AC$11="○",A3管路!AN49,IF(A3管路!AN49="-","-",'A4-1管路(計画設定)'!$AC$11*A3管路!AN49)))</f>
        <v>-</v>
      </c>
      <c r="AO49" s="183" t="str">
        <f t="shared" si="89"/>
        <v>-</v>
      </c>
      <c r="AP49" s="182" t="str">
        <f>IF('A4-1管路(計画設定)'!$AD$11="","-",IF('A4-1管路(計画設定)'!$AD$11="○",A3管路!AP49,IF(A3管路!AP49="-","-",'A4-1管路(計画設定)'!$AD$11*A3管路!AP49)))</f>
        <v>-</v>
      </c>
      <c r="AQ49" s="181" t="str">
        <f>IF('A4-1管路(計画設定)'!$AE$11="","-",IF('A4-1管路(計画設定)'!$AE$11="○",A3管路!AQ49,IF(A3管路!AQ49="-","-",'A4-1管路(計画設定)'!$AE$11*A3管路!AQ49)))</f>
        <v>-</v>
      </c>
      <c r="AR49" s="183" t="str">
        <f t="shared" si="90"/>
        <v>-</v>
      </c>
      <c r="AS49" s="182" t="str">
        <f>IF('A4-1管路(計画設定)'!$AF$11="","-",IF('A4-1管路(計画設定)'!$AF$11="○",A3管路!AS49,IF(A3管路!AS49="-","-",'A4-1管路(計画設定)'!$AF$11*A3管路!AS49)))</f>
        <v>-</v>
      </c>
      <c r="AT49" s="181" t="str">
        <f>IF('A4-1管路(計画設定)'!$AG$11="","-",IF('A4-1管路(計画設定)'!$AG$11="○",A3管路!AT49,IF(A3管路!AT49="-","-",'A4-1管路(計画設定)'!$AG$11*A3管路!AT49)))</f>
        <v>-</v>
      </c>
      <c r="AU49" s="183" t="str">
        <f t="shared" si="91"/>
        <v>-</v>
      </c>
      <c r="AV49" s="67">
        <f t="shared" si="92"/>
        <v>5</v>
      </c>
      <c r="AW49" s="157" t="str">
        <f>IF('A4-2管路(初期設定)'!AW49="","",'A4-2管路(初期設定)'!AW49)</f>
        <v>ダクタイル鋳鉄管(NS形継手等)</v>
      </c>
      <c r="AX49" s="158">
        <f>IF('A4-2管路(初期設定)'!AX49="","",'A4-2管路(初期設定)'!AX49)</f>
        <v>87</v>
      </c>
      <c r="AY49" s="45">
        <f t="shared" si="93"/>
        <v>435</v>
      </c>
      <c r="BB49" s="832">
        <f t="shared" si="94"/>
        <v>0</v>
      </c>
      <c r="BC49" s="830"/>
      <c r="BD49" s="830">
        <f t="shared" si="95"/>
        <v>0</v>
      </c>
      <c r="BE49" s="830"/>
      <c r="BF49" s="830">
        <f t="shared" si="96"/>
        <v>5</v>
      </c>
      <c r="BG49" s="830"/>
      <c r="BH49" s="830">
        <f t="shared" si="97"/>
        <v>0</v>
      </c>
      <c r="BI49" s="830"/>
      <c r="BJ49" s="830">
        <f t="shared" si="98"/>
        <v>0</v>
      </c>
      <c r="BK49" s="830"/>
      <c r="BL49" s="832">
        <f t="shared" si="99"/>
        <v>0</v>
      </c>
      <c r="BM49" s="830"/>
      <c r="BN49" s="830">
        <f t="shared" si="100"/>
        <v>0</v>
      </c>
      <c r="BO49" s="830"/>
      <c r="BP49" s="830">
        <f t="shared" si="101"/>
        <v>435</v>
      </c>
      <c r="BQ49" s="830"/>
      <c r="BR49" s="830">
        <f t="shared" si="102"/>
        <v>0</v>
      </c>
      <c r="BS49" s="830"/>
      <c r="BT49" s="830">
        <f t="shared" si="103"/>
        <v>0</v>
      </c>
      <c r="BU49" s="833"/>
      <c r="BV49" s="82"/>
      <c r="DI49" s="82"/>
    </row>
    <row r="50" spans="2:113" ht="13.5" customHeight="1">
      <c r="B50" s="1161"/>
      <c r="C50" s="1070"/>
      <c r="D50" s="1070"/>
      <c r="E50" s="1101"/>
      <c r="F50" s="80">
        <v>150</v>
      </c>
      <c r="G50" s="182" t="str">
        <f>IF('A4-1管路(計画設定)'!$F$11="","-",IF('A4-1管路(計画設定)'!$F$11="○",A3管路!G50,IF(A3管路!F50="-","-",'A4-1管路(計画設定)'!$F$11*A3管路!G50)))</f>
        <v>-</v>
      </c>
      <c r="H50" s="181" t="str">
        <f>IF('A4-1管路(計画設定)'!$G$11="","-",IF('A4-1管路(計画設定)'!$G$11="○",A3管路!H50,IF(A3管路!H50="-","-",'A4-1管路(計画設定)'!$G$11*A3管路!H50)))</f>
        <v>-</v>
      </c>
      <c r="I50" s="183" t="str">
        <f t="shared" si="79"/>
        <v>-</v>
      </c>
      <c r="J50" s="182" t="str">
        <f>IF('A4-1管路(計画設定)'!$H$11="","-",IF('A4-1管路(計画設定)'!$H$11="○",A3管路!J50,IF(A3管路!J50="-","-",'A4-1管路(計画設定)'!$H$11*A3管路!J50)))</f>
        <v>-</v>
      </c>
      <c r="K50" s="181" t="str">
        <f>IF('A4-1管路(計画設定)'!$I$11="","-",IF('A4-1管路(計画設定)'!$I$11="○",A3管路!K50,IF(A3管路!K50="-","-",'A4-1管路(計画設定)'!$I$11*A3管路!K50)))</f>
        <v>-</v>
      </c>
      <c r="L50" s="183" t="str">
        <f t="shared" si="80"/>
        <v>-</v>
      </c>
      <c r="M50" s="182" t="str">
        <f>IF('A4-1管路(計画設定)'!$J$11="","-",IF('A4-1管路(計画設定)'!$J$11="○",A3管路!M50,IF(A3管路!M50="-","-",'A4-1管路(計画設定)'!$J$11*A3管路!M50)))</f>
        <v>-</v>
      </c>
      <c r="N50" s="181" t="str">
        <f>IF('A4-1管路(計画設定)'!$K$11="","-",IF('A4-1管路(計画設定)'!$K$11="○",A3管路!N50,IF(A3管路!N50="-","-",'A4-1管路(計画設定)'!$K$11*A3管路!N50)))</f>
        <v>-</v>
      </c>
      <c r="O50" s="183" t="str">
        <f t="shared" si="81"/>
        <v>-</v>
      </c>
      <c r="P50" s="182" t="str">
        <f>IF('A4-1管路(計画設定)'!$L$11="","-",IF('A4-1管路(計画設定)'!$L$11="○",A3管路!P50,IF(A3管路!P50="-","-",'A4-1管路(計画設定)'!$L$11*A3管路!P50)))</f>
        <v>-</v>
      </c>
      <c r="Q50" s="181" t="str">
        <f>IF('A4-1管路(計画設定)'!$M$11="","-",IF('A4-1管路(計画設定)'!$M$11="○",A3管路!Q50,IF(A3管路!Q50="-","-",'A4-1管路(計画設定)'!$M$11*A3管路!Q50)))</f>
        <v>-</v>
      </c>
      <c r="R50" s="183" t="str">
        <f t="shared" si="82"/>
        <v>-</v>
      </c>
      <c r="S50" s="182" t="str">
        <f>IF('A4-1管路(計画設定)'!$N$11="","-",IF('A4-1管路(計画設定)'!$N$11="○",A3管路!S50,IF(A3管路!S50="-","-",'A4-1管路(計画設定)'!$N$11*A3管路!S50)))</f>
        <v>-</v>
      </c>
      <c r="T50" s="176" t="str">
        <f>IF('A4-1管路(計画設定)'!$O$11="","-",IF('A4-1管路(計画設定)'!$O$11="○",A3管路!T50,IF(A3管路!T50="-","-",'A4-1管路(計画設定)'!$O$11*A3管路!T50)))</f>
        <v>-</v>
      </c>
      <c r="U50" s="176" t="str">
        <f>IF('A4-1管路(計画設定)'!$P$11="","-",IF('A4-1管路(計画設定)'!$P$11="○",A3管路!U50,IF(A3管路!U50="-","-",'A4-1管路(計画設定)'!$P$11*A3管路!U50)))</f>
        <v>-</v>
      </c>
      <c r="V50" s="181">
        <f>IF('A4-1管路(計画設定)'!$Q$11="","-",IF('A4-1管路(計画設定)'!$Q$11="○",A3管路!V50,IF(A3管路!V50="-","-",'A4-1管路(計画設定)'!$Q$11*A3管路!V50)))</f>
        <v>4</v>
      </c>
      <c r="W50" s="183">
        <f t="shared" si="83"/>
        <v>4</v>
      </c>
      <c r="X50" s="182" t="str">
        <f>IF('A4-1管路(計画設定)'!$R$11="","-",IF('A4-1管路(計画設定)'!$R$11="○",A3管路!X50,IF(A3管路!X50="-","-",'A4-1管路(計画設定)'!$R$11*A3管路!X50)))</f>
        <v>-</v>
      </c>
      <c r="Y50" s="181">
        <f>IF('A4-1管路(計画設定)'!$S$11="","-",IF('A4-1管路(計画設定)'!$S$11="○",A3管路!Y50,IF(A3管路!Y50="-","-",'A4-1管路(計画設定)'!$S$11*A3管路!Y50)))</f>
        <v>24</v>
      </c>
      <c r="Z50" s="183">
        <f t="shared" si="84"/>
        <v>24</v>
      </c>
      <c r="AA50" s="182" t="str">
        <f>IF('A4-1管路(計画設定)'!$T$11="","-",IF('A4-1管路(計画設定)'!$T$11="○",A3管路!AA50,IF(A3管路!AA50="-","-",'A4-1管路(計画設定)'!$T$11*A3管路!AA50)))</f>
        <v>-</v>
      </c>
      <c r="AB50" s="181" t="str">
        <f>IF('A4-1管路(計画設定)'!$U$11="","-",IF('A4-1管路(計画設定)'!$U$11="○",A3管路!AB50,IF(A3管路!AB50="-","-",'A4-1管路(計画設定)'!$U$11*A3管路!AB50)))</f>
        <v>-</v>
      </c>
      <c r="AC50" s="183" t="str">
        <f t="shared" si="85"/>
        <v>-</v>
      </c>
      <c r="AD50" s="182" t="str">
        <f>IF('A4-1管路(計画設定)'!$V$11="","-",IF('A4-1管路(計画設定)'!$V$11="○",A3管路!AD50,IF(A3管路!AD50="-","-",'A4-1管路(計画設定)'!$V$11*A3管路!AD50)))</f>
        <v>-</v>
      </c>
      <c r="AE50" s="181">
        <f>IF('A4-1管路(計画設定)'!$W$11="","-",IF('A4-1管路(計画設定)'!$W$11="○",A3管路!AE50,IF(A3管路!AE50="-","-",'A4-1管路(計画設定)'!$W$11*A3管路!AE50)))</f>
        <v>1</v>
      </c>
      <c r="AF50" s="183">
        <f t="shared" si="86"/>
        <v>1</v>
      </c>
      <c r="AG50" s="182" t="str">
        <f>IF('A4-1管路(計画設定)'!$X$11="","-",IF('A4-1管路(計画設定)'!$X$11="○",A3管路!AG50,IF(A3管路!AZ50="-","-",'A4-1管路(計画設定)'!$X$11*A3管路!AG50)))</f>
        <v>-</v>
      </c>
      <c r="AH50" s="181" t="str">
        <f>IF('A4-1管路(計画設定)'!$Y$11="","-",IF('A4-1管路(計画設定)'!$Y$11="○",A3管路!AH50,IF(A3管路!AH50="-","-",'A4-1管路(計画設定)'!$Y$11*A3管路!AH50)))</f>
        <v>-</v>
      </c>
      <c r="AI50" s="183" t="str">
        <f t="shared" si="87"/>
        <v>-</v>
      </c>
      <c r="AJ50" s="182" t="str">
        <f>IF('A4-1管路(計画設定)'!$Z$11="","-",IF('A4-1管路(計画設定)'!$Z$11="○",A3管路!AJ50,IF(A3管路!AJ50="-","-",'A4-1管路(計画設定)'!$Z$11*A3管路!AJ50)))</f>
        <v>-</v>
      </c>
      <c r="AK50" s="181" t="str">
        <f>IF('A4-1管路(計画設定)'!$AA$11="","-",IF('A4-1管路(計画設定)'!$AA$11="○",A3管路!AK50,IF(A3管路!AK50="-","-",'A4-1管路(計画設定)'!$AA$11*A3管路!AK50)))</f>
        <v>-</v>
      </c>
      <c r="AL50" s="183" t="str">
        <f t="shared" si="88"/>
        <v>-</v>
      </c>
      <c r="AM50" s="182" t="str">
        <f>IF('A4-1管路(計画設定)'!$AB$11="","-",IF('A4-1管路(計画設定)'!$AB$11="○",A3管路!AM50,IF(A3管路!AM50="-","-",'A4-1管路(計画設定)'!$AB$11*A3管路!AM50)))</f>
        <v>-</v>
      </c>
      <c r="AN50" s="181" t="str">
        <f>IF('A4-1管路(計画設定)'!$AC$11="","-",IF('A4-1管路(計画設定)'!$AC$11="○",A3管路!AN50,IF(A3管路!AN50="-","-",'A4-1管路(計画設定)'!$AC$11*A3管路!AN50)))</f>
        <v>-</v>
      </c>
      <c r="AO50" s="183" t="str">
        <f t="shared" si="89"/>
        <v>-</v>
      </c>
      <c r="AP50" s="182" t="str">
        <f>IF('A4-1管路(計画設定)'!$AD$11="","-",IF('A4-1管路(計画設定)'!$AD$11="○",A3管路!AP50,IF(A3管路!AP50="-","-",'A4-1管路(計画設定)'!$AD$11*A3管路!AP50)))</f>
        <v>-</v>
      </c>
      <c r="AQ50" s="181" t="str">
        <f>IF('A4-1管路(計画設定)'!$AE$11="","-",IF('A4-1管路(計画設定)'!$AE$11="○",A3管路!AQ50,IF(A3管路!AQ50="-","-",'A4-1管路(計画設定)'!$AE$11*A3管路!AQ50)))</f>
        <v>-</v>
      </c>
      <c r="AR50" s="183" t="str">
        <f t="shared" si="90"/>
        <v>-</v>
      </c>
      <c r="AS50" s="182" t="str">
        <f>IF('A4-1管路(計画設定)'!$AF$11="","-",IF('A4-1管路(計画設定)'!$AF$11="○",A3管路!AS50,IF(A3管路!AS50="-","-",'A4-1管路(計画設定)'!$AF$11*A3管路!AS50)))</f>
        <v>-</v>
      </c>
      <c r="AT50" s="181" t="str">
        <f>IF('A4-1管路(計画設定)'!$AG$11="","-",IF('A4-1管路(計画設定)'!$AG$11="○",A3管路!AT50,IF(A3管路!AT50="-","-",'A4-1管路(計画設定)'!$AG$11*A3管路!AT50)))</f>
        <v>-</v>
      </c>
      <c r="AU50" s="183" t="str">
        <f t="shared" si="91"/>
        <v>-</v>
      </c>
      <c r="AV50" s="67">
        <f t="shared" si="92"/>
        <v>29</v>
      </c>
      <c r="AW50" s="157" t="str">
        <f>IF('A4-2管路(初期設定)'!AW50="","",'A4-2管路(初期設定)'!AW50)</f>
        <v>ダクタイル鋳鉄管(NS形継手等)</v>
      </c>
      <c r="AX50" s="158">
        <f>IF('A4-2管路(初期設定)'!AX50="","",'A4-2管路(初期設定)'!AX50)</f>
        <v>76</v>
      </c>
      <c r="AY50" s="45">
        <f t="shared" si="93"/>
        <v>2204</v>
      </c>
      <c r="BB50" s="832">
        <f t="shared" si="94"/>
        <v>0</v>
      </c>
      <c r="BC50" s="830"/>
      <c r="BD50" s="830">
        <f t="shared" si="95"/>
        <v>0</v>
      </c>
      <c r="BE50" s="830"/>
      <c r="BF50" s="830">
        <f t="shared" si="96"/>
        <v>29</v>
      </c>
      <c r="BG50" s="830"/>
      <c r="BH50" s="830">
        <f t="shared" si="97"/>
        <v>0</v>
      </c>
      <c r="BI50" s="830"/>
      <c r="BJ50" s="830">
        <f t="shared" si="98"/>
        <v>0</v>
      </c>
      <c r="BK50" s="830"/>
      <c r="BL50" s="832">
        <f t="shared" si="99"/>
        <v>0</v>
      </c>
      <c r="BM50" s="830"/>
      <c r="BN50" s="830">
        <f t="shared" si="100"/>
        <v>0</v>
      </c>
      <c r="BO50" s="830"/>
      <c r="BP50" s="830">
        <f t="shared" si="101"/>
        <v>2204</v>
      </c>
      <c r="BQ50" s="830"/>
      <c r="BR50" s="830">
        <f t="shared" si="102"/>
        <v>0</v>
      </c>
      <c r="BS50" s="830"/>
      <c r="BT50" s="830">
        <f t="shared" si="103"/>
        <v>0</v>
      </c>
      <c r="BU50" s="833"/>
      <c r="BV50" s="82"/>
      <c r="DI50" s="82"/>
    </row>
    <row r="51" spans="2:113" ht="13.5" customHeight="1">
      <c r="B51" s="1161"/>
      <c r="C51" s="1070"/>
      <c r="D51" s="1070"/>
      <c r="E51" s="1101"/>
      <c r="F51" s="80">
        <v>100</v>
      </c>
      <c r="G51" s="182" t="str">
        <f>IF('A4-1管路(計画設定)'!$F$11="","-",IF('A4-1管路(計画設定)'!$F$11="○",A3管路!G51,IF(A3管路!F51="-","-",'A4-1管路(計画設定)'!$F$11*A3管路!G51)))</f>
        <v>-</v>
      </c>
      <c r="H51" s="181" t="str">
        <f>IF('A4-1管路(計画設定)'!$G$11="","-",IF('A4-1管路(計画設定)'!$G$11="○",A3管路!H51,IF(A3管路!H51="-","-",'A4-1管路(計画設定)'!$G$11*A3管路!H51)))</f>
        <v>-</v>
      </c>
      <c r="I51" s="183" t="str">
        <f t="shared" si="79"/>
        <v>-</v>
      </c>
      <c r="J51" s="182" t="str">
        <f>IF('A4-1管路(計画設定)'!$H$11="","-",IF('A4-1管路(計画設定)'!$H$11="○",A3管路!J51,IF(A3管路!J51="-","-",'A4-1管路(計画設定)'!$H$11*A3管路!J51)))</f>
        <v>-</v>
      </c>
      <c r="K51" s="181" t="str">
        <f>IF('A4-1管路(計画設定)'!$I$11="","-",IF('A4-1管路(計画設定)'!$I$11="○",A3管路!K51,IF(A3管路!K51="-","-",'A4-1管路(計画設定)'!$I$11*A3管路!K51)))</f>
        <v>-</v>
      </c>
      <c r="L51" s="183" t="str">
        <f t="shared" si="80"/>
        <v>-</v>
      </c>
      <c r="M51" s="182" t="str">
        <f>IF('A4-1管路(計画設定)'!$J$11="","-",IF('A4-1管路(計画設定)'!$J$11="○",A3管路!M51,IF(A3管路!M51="-","-",'A4-1管路(計画設定)'!$J$11*A3管路!M51)))</f>
        <v>-</v>
      </c>
      <c r="N51" s="181" t="str">
        <f>IF('A4-1管路(計画設定)'!$K$11="","-",IF('A4-1管路(計画設定)'!$K$11="○",A3管路!N51,IF(A3管路!N51="-","-",'A4-1管路(計画設定)'!$K$11*A3管路!N51)))</f>
        <v>-</v>
      </c>
      <c r="O51" s="183" t="str">
        <f t="shared" si="81"/>
        <v>-</v>
      </c>
      <c r="P51" s="182" t="str">
        <f>IF('A4-1管路(計画設定)'!$L$11="","-",IF('A4-1管路(計画設定)'!$L$11="○",A3管路!P51,IF(A3管路!P51="-","-",'A4-1管路(計画設定)'!$L$11*A3管路!P51)))</f>
        <v>-</v>
      </c>
      <c r="Q51" s="181" t="str">
        <f>IF('A4-1管路(計画設定)'!$M$11="","-",IF('A4-1管路(計画設定)'!$M$11="○",A3管路!Q51,IF(A3管路!Q51="-","-",'A4-1管路(計画設定)'!$M$11*A3管路!Q51)))</f>
        <v>-</v>
      </c>
      <c r="R51" s="183" t="str">
        <f t="shared" si="82"/>
        <v>-</v>
      </c>
      <c r="S51" s="182" t="str">
        <f>IF('A4-1管路(計画設定)'!$N$11="","-",IF('A4-1管路(計画設定)'!$N$11="○",A3管路!S51,IF(A3管路!S51="-","-",'A4-1管路(計画設定)'!$N$11*A3管路!S51)))</f>
        <v>-</v>
      </c>
      <c r="T51" s="176" t="str">
        <f>IF('A4-1管路(計画設定)'!$O$11="","-",IF('A4-1管路(計画設定)'!$O$11="○",A3管路!T51,IF(A3管路!T51="-","-",'A4-1管路(計画設定)'!$O$11*A3管路!T51)))</f>
        <v>-</v>
      </c>
      <c r="U51" s="176" t="str">
        <f>IF('A4-1管路(計画設定)'!$P$11="","-",IF('A4-1管路(計画設定)'!$P$11="○",A3管路!U51,IF(A3管路!U51="-","-",'A4-1管路(計画設定)'!$P$11*A3管路!U51)))</f>
        <v>-</v>
      </c>
      <c r="V51" s="181">
        <f>IF('A4-1管路(計画設定)'!$Q$11="","-",IF('A4-1管路(計画設定)'!$Q$11="○",A3管路!V51,IF(A3管路!V51="-","-",'A4-1管路(計画設定)'!$Q$11*A3管路!V51)))</f>
        <v>10</v>
      </c>
      <c r="W51" s="183">
        <f t="shared" si="83"/>
        <v>10</v>
      </c>
      <c r="X51" s="182" t="str">
        <f>IF('A4-1管路(計画設定)'!$R$11="","-",IF('A4-1管路(計画設定)'!$R$11="○",A3管路!X51,IF(A3管路!X51="-","-",'A4-1管路(計画設定)'!$R$11*A3管路!X51)))</f>
        <v>-</v>
      </c>
      <c r="Y51" s="181">
        <f>IF('A4-1管路(計画設定)'!$S$11="","-",IF('A4-1管路(計画設定)'!$S$11="○",A3管路!Y51,IF(A3管路!Y51="-","-",'A4-1管路(計画設定)'!$S$11*A3管路!Y51)))</f>
        <v>65</v>
      </c>
      <c r="Z51" s="183">
        <f t="shared" si="84"/>
        <v>65</v>
      </c>
      <c r="AA51" s="182" t="str">
        <f>IF('A4-1管路(計画設定)'!$T$11="","-",IF('A4-1管路(計画設定)'!$T$11="○",A3管路!AA51,IF(A3管路!AA51="-","-",'A4-1管路(計画設定)'!$T$11*A3管路!AA51)))</f>
        <v>-</v>
      </c>
      <c r="AB51" s="181" t="str">
        <f>IF('A4-1管路(計画設定)'!$U$11="","-",IF('A4-1管路(計画設定)'!$U$11="○",A3管路!AB51,IF(A3管路!AB51="-","-",'A4-1管路(計画設定)'!$U$11*A3管路!AB51)))</f>
        <v>-</v>
      </c>
      <c r="AC51" s="183" t="str">
        <f t="shared" si="85"/>
        <v>-</v>
      </c>
      <c r="AD51" s="182" t="str">
        <f>IF('A4-1管路(計画設定)'!$V$11="","-",IF('A4-1管路(計画設定)'!$V$11="○",A3管路!AD51,IF(A3管路!AD51="-","-",'A4-1管路(計画設定)'!$V$11*A3管路!AD51)))</f>
        <v>-</v>
      </c>
      <c r="AE51" s="181">
        <f>IF('A4-1管路(計画設定)'!$W$11="","-",IF('A4-1管路(計画設定)'!$W$11="○",A3管路!AE51,IF(A3管路!AE51="-","-",'A4-1管路(計画設定)'!$W$11*A3管路!AE51)))</f>
        <v>1</v>
      </c>
      <c r="AF51" s="183">
        <f t="shared" si="86"/>
        <v>1</v>
      </c>
      <c r="AG51" s="182" t="str">
        <f>IF('A4-1管路(計画設定)'!$X$11="","-",IF('A4-1管路(計画設定)'!$X$11="○",A3管路!AG51,IF(A3管路!AZ51="-","-",'A4-1管路(計画設定)'!$X$11*A3管路!AG51)))</f>
        <v>-</v>
      </c>
      <c r="AH51" s="181" t="str">
        <f>IF('A4-1管路(計画設定)'!$Y$11="","-",IF('A4-1管路(計画設定)'!$Y$11="○",A3管路!AH51,IF(A3管路!AH51="-","-",'A4-1管路(計画設定)'!$Y$11*A3管路!AH51)))</f>
        <v>-</v>
      </c>
      <c r="AI51" s="183" t="str">
        <f t="shared" si="87"/>
        <v>-</v>
      </c>
      <c r="AJ51" s="182" t="str">
        <f>IF('A4-1管路(計画設定)'!$Z$11="","-",IF('A4-1管路(計画設定)'!$Z$11="○",A3管路!AJ51,IF(A3管路!AJ51="-","-",'A4-1管路(計画設定)'!$Z$11*A3管路!AJ51)))</f>
        <v>-</v>
      </c>
      <c r="AK51" s="181" t="str">
        <f>IF('A4-1管路(計画設定)'!$AA$11="","-",IF('A4-1管路(計画設定)'!$AA$11="○",A3管路!AK51,IF(A3管路!AK51="-","-",'A4-1管路(計画設定)'!$AA$11*A3管路!AK51)))</f>
        <v>-</v>
      </c>
      <c r="AL51" s="183" t="str">
        <f t="shared" si="88"/>
        <v>-</v>
      </c>
      <c r="AM51" s="182" t="str">
        <f>IF('A4-1管路(計画設定)'!$AB$11="","-",IF('A4-1管路(計画設定)'!$AB$11="○",A3管路!AM51,IF(A3管路!AM51="-","-",'A4-1管路(計画設定)'!$AB$11*A3管路!AM51)))</f>
        <v>-</v>
      </c>
      <c r="AN51" s="181" t="str">
        <f>IF('A4-1管路(計画設定)'!$AC$11="","-",IF('A4-1管路(計画設定)'!$AC$11="○",A3管路!AN51,IF(A3管路!AN51="-","-",'A4-1管路(計画設定)'!$AC$11*A3管路!AN51)))</f>
        <v>-</v>
      </c>
      <c r="AO51" s="183" t="str">
        <f t="shared" si="89"/>
        <v>-</v>
      </c>
      <c r="AP51" s="182" t="str">
        <f>IF('A4-1管路(計画設定)'!$AD$11="","-",IF('A4-1管路(計画設定)'!$AD$11="○",A3管路!AP51,IF(A3管路!AP51="-","-",'A4-1管路(計画設定)'!$AD$11*A3管路!AP51)))</f>
        <v>-</v>
      </c>
      <c r="AQ51" s="181">
        <f>IF('A4-1管路(計画設定)'!$AE$11="","-",IF('A4-1管路(計画設定)'!$AE$11="○",A3管路!AQ51,IF(A3管路!AQ51="-","-",'A4-1管路(計画設定)'!$AE$11*A3管路!AQ51)))</f>
        <v>2</v>
      </c>
      <c r="AR51" s="183">
        <f t="shared" si="90"/>
        <v>2</v>
      </c>
      <c r="AS51" s="182" t="str">
        <f>IF('A4-1管路(計画設定)'!$AF$11="","-",IF('A4-1管路(計画設定)'!$AF$11="○",A3管路!AS51,IF(A3管路!AS51="-","-",'A4-1管路(計画設定)'!$AF$11*A3管路!AS51)))</f>
        <v>-</v>
      </c>
      <c r="AT51" s="181" t="str">
        <f>IF('A4-1管路(計画設定)'!$AG$11="","-",IF('A4-1管路(計画設定)'!$AG$11="○",A3管路!AT51,IF(A3管路!AT51="-","-",'A4-1管路(計画設定)'!$AG$11*A3管路!AT51)))</f>
        <v>-</v>
      </c>
      <c r="AU51" s="183" t="str">
        <f t="shared" si="91"/>
        <v>-</v>
      </c>
      <c r="AV51" s="67">
        <f t="shared" si="92"/>
        <v>78</v>
      </c>
      <c r="AW51" s="157" t="str">
        <f>IF('A4-2管路(初期設定)'!AW51="","",'A4-2管路(初期設定)'!AW51)</f>
        <v>ダクタイル鋳鉄管(NS形継手等)</v>
      </c>
      <c r="AX51" s="158">
        <f>IF('A4-2管路(初期設定)'!AX51="","",'A4-2管路(初期設定)'!AX51)</f>
        <v>67</v>
      </c>
      <c r="AY51" s="45">
        <f t="shared" si="93"/>
        <v>5226</v>
      </c>
      <c r="BB51" s="832">
        <f t="shared" si="94"/>
        <v>0</v>
      </c>
      <c r="BC51" s="830"/>
      <c r="BD51" s="830">
        <f t="shared" si="95"/>
        <v>0</v>
      </c>
      <c r="BE51" s="830"/>
      <c r="BF51" s="830">
        <f t="shared" si="96"/>
        <v>76</v>
      </c>
      <c r="BG51" s="830"/>
      <c r="BH51" s="830">
        <f t="shared" si="97"/>
        <v>2</v>
      </c>
      <c r="BI51" s="830"/>
      <c r="BJ51" s="830">
        <f t="shared" si="98"/>
        <v>0</v>
      </c>
      <c r="BK51" s="830"/>
      <c r="BL51" s="832">
        <f t="shared" si="99"/>
        <v>0</v>
      </c>
      <c r="BM51" s="830"/>
      <c r="BN51" s="830">
        <f t="shared" si="100"/>
        <v>0</v>
      </c>
      <c r="BO51" s="830"/>
      <c r="BP51" s="830">
        <f t="shared" si="101"/>
        <v>5092</v>
      </c>
      <c r="BQ51" s="830"/>
      <c r="BR51" s="830">
        <f t="shared" si="102"/>
        <v>134</v>
      </c>
      <c r="BS51" s="830"/>
      <c r="BT51" s="830">
        <f t="shared" si="103"/>
        <v>0</v>
      </c>
      <c r="BU51" s="833"/>
      <c r="BV51" s="82"/>
      <c r="DI51" s="82"/>
    </row>
    <row r="52" spans="2:113" ht="13.5" customHeight="1">
      <c r="B52" s="1161"/>
      <c r="C52" s="1070"/>
      <c r="D52" s="1070"/>
      <c r="E52" s="1101"/>
      <c r="F52" s="80">
        <v>75</v>
      </c>
      <c r="G52" s="182" t="str">
        <f>IF('A4-1管路(計画設定)'!$F$11="","-",IF('A4-1管路(計画設定)'!$F$11="○",A3管路!G52,IF(A3管路!F52="-","-",'A4-1管路(計画設定)'!$F$11*A3管路!G52)))</f>
        <v>-</v>
      </c>
      <c r="H52" s="181" t="str">
        <f>IF('A4-1管路(計画設定)'!$G$11="","-",IF('A4-1管路(計画設定)'!$G$11="○",A3管路!H52,IF(A3管路!H52="-","-",'A4-1管路(計画設定)'!$G$11*A3管路!H52)))</f>
        <v>-</v>
      </c>
      <c r="I52" s="183" t="str">
        <f t="shared" si="79"/>
        <v>-</v>
      </c>
      <c r="J52" s="182" t="str">
        <f>IF('A4-1管路(計画設定)'!$H$11="","-",IF('A4-1管路(計画設定)'!$H$11="○",A3管路!J52,IF(A3管路!J52="-","-",'A4-1管路(計画設定)'!$H$11*A3管路!J52)))</f>
        <v>-</v>
      </c>
      <c r="K52" s="181" t="str">
        <f>IF('A4-1管路(計画設定)'!$I$11="","-",IF('A4-1管路(計画設定)'!$I$11="○",A3管路!K52,IF(A3管路!K52="-","-",'A4-1管路(計画設定)'!$I$11*A3管路!K52)))</f>
        <v>-</v>
      </c>
      <c r="L52" s="183" t="str">
        <f t="shared" si="80"/>
        <v>-</v>
      </c>
      <c r="M52" s="182" t="str">
        <f>IF('A4-1管路(計画設定)'!$J$11="","-",IF('A4-1管路(計画設定)'!$J$11="○",A3管路!M52,IF(A3管路!M52="-","-",'A4-1管路(計画設定)'!$J$11*A3管路!M52)))</f>
        <v>-</v>
      </c>
      <c r="N52" s="181" t="str">
        <f>IF('A4-1管路(計画設定)'!$K$11="","-",IF('A4-1管路(計画設定)'!$K$11="○",A3管路!N52,IF(A3管路!N52="-","-",'A4-1管路(計画設定)'!$K$11*A3管路!N52)))</f>
        <v>-</v>
      </c>
      <c r="O52" s="183" t="str">
        <f t="shared" si="81"/>
        <v>-</v>
      </c>
      <c r="P52" s="182" t="str">
        <f>IF('A4-1管路(計画設定)'!$L$11="","-",IF('A4-1管路(計画設定)'!$L$11="○",A3管路!P52,IF(A3管路!P52="-","-",'A4-1管路(計画設定)'!$L$11*A3管路!P52)))</f>
        <v>-</v>
      </c>
      <c r="Q52" s="181" t="str">
        <f>IF('A4-1管路(計画設定)'!$M$11="","-",IF('A4-1管路(計画設定)'!$M$11="○",A3管路!Q52,IF(A3管路!Q52="-","-",'A4-1管路(計画設定)'!$M$11*A3管路!Q52)))</f>
        <v>-</v>
      </c>
      <c r="R52" s="183" t="str">
        <f t="shared" si="82"/>
        <v>-</v>
      </c>
      <c r="S52" s="182" t="str">
        <f>IF('A4-1管路(計画設定)'!$N$11="","-",IF('A4-1管路(計画設定)'!$N$11="○",A3管路!S52,IF(A3管路!S52="-","-",'A4-1管路(計画設定)'!$N$11*A3管路!S52)))</f>
        <v>-</v>
      </c>
      <c r="T52" s="176" t="str">
        <f>IF('A4-1管路(計画設定)'!$O$11="","-",IF('A4-1管路(計画設定)'!$O$11="○",A3管路!T52,IF(A3管路!T52="-","-",'A4-1管路(計画設定)'!$O$11*A3管路!T52)))</f>
        <v>-</v>
      </c>
      <c r="U52" s="176" t="str">
        <f>IF('A4-1管路(計画設定)'!$P$11="","-",IF('A4-1管路(計画設定)'!$P$11="○",A3管路!U52,IF(A3管路!U52="-","-",'A4-1管路(計画設定)'!$P$11*A3管路!U52)))</f>
        <v>-</v>
      </c>
      <c r="V52" s="181">
        <f>IF('A4-1管路(計画設定)'!$Q$11="","-",IF('A4-1管路(計画設定)'!$Q$11="○",A3管路!V52,IF(A3管路!V52="-","-",'A4-1管路(計画設定)'!$Q$11*A3管路!V52)))</f>
        <v>2</v>
      </c>
      <c r="W52" s="183">
        <f t="shared" si="83"/>
        <v>2</v>
      </c>
      <c r="X52" s="182" t="str">
        <f>IF('A4-1管路(計画設定)'!$R$11="","-",IF('A4-1管路(計画設定)'!$R$11="○",A3管路!X52,IF(A3管路!X52="-","-",'A4-1管路(計画設定)'!$R$11*A3管路!X52)))</f>
        <v>-</v>
      </c>
      <c r="Y52" s="181">
        <f>IF('A4-1管路(計画設定)'!$S$11="","-",IF('A4-1管路(計画設定)'!$S$11="○",A3管路!Y52,IF(A3管路!Y52="-","-",'A4-1管路(計画設定)'!$S$11*A3管路!Y52)))</f>
        <v>20</v>
      </c>
      <c r="Z52" s="183">
        <f t="shared" si="84"/>
        <v>20</v>
      </c>
      <c r="AA52" s="182" t="str">
        <f>IF('A4-1管路(計画設定)'!$T$11="","-",IF('A4-1管路(計画設定)'!$T$11="○",A3管路!AA52,IF(A3管路!AA52="-","-",'A4-1管路(計画設定)'!$T$11*A3管路!AA52)))</f>
        <v>-</v>
      </c>
      <c r="AB52" s="181" t="str">
        <f>IF('A4-1管路(計画設定)'!$U$11="","-",IF('A4-1管路(計画設定)'!$U$11="○",A3管路!AB52,IF(A3管路!AB52="-","-",'A4-1管路(計画設定)'!$U$11*A3管路!AB52)))</f>
        <v>-</v>
      </c>
      <c r="AC52" s="183" t="str">
        <f t="shared" si="85"/>
        <v>-</v>
      </c>
      <c r="AD52" s="182" t="str">
        <f>IF('A4-1管路(計画設定)'!$V$11="","-",IF('A4-1管路(計画設定)'!$V$11="○",A3管路!AD52,IF(A3管路!AD52="-","-",'A4-1管路(計画設定)'!$V$11*A3管路!AD52)))</f>
        <v>-</v>
      </c>
      <c r="AE52" s="181">
        <f>IF('A4-1管路(計画設定)'!$W$11="","-",IF('A4-1管路(計画設定)'!$W$11="○",A3管路!AE52,IF(A3管路!AE52="-","-",'A4-1管路(計画設定)'!$W$11*A3管路!AE52)))</f>
        <v>9</v>
      </c>
      <c r="AF52" s="183">
        <f t="shared" si="86"/>
        <v>9</v>
      </c>
      <c r="AG52" s="182" t="str">
        <f>IF('A4-1管路(計画設定)'!$X$11="","-",IF('A4-1管路(計画設定)'!$X$11="○",A3管路!AG52,IF(A3管路!AZ52="-","-",'A4-1管路(計画設定)'!$X$11*A3管路!AG52)))</f>
        <v>-</v>
      </c>
      <c r="AH52" s="181" t="str">
        <f>IF('A4-1管路(計画設定)'!$Y$11="","-",IF('A4-1管路(計画設定)'!$Y$11="○",A3管路!AH52,IF(A3管路!AH52="-","-",'A4-1管路(計画設定)'!$Y$11*A3管路!AH52)))</f>
        <v>-</v>
      </c>
      <c r="AI52" s="183" t="str">
        <f t="shared" si="87"/>
        <v>-</v>
      </c>
      <c r="AJ52" s="182" t="str">
        <f>IF('A4-1管路(計画設定)'!$Z$11="","-",IF('A4-1管路(計画設定)'!$Z$11="○",A3管路!AJ52,IF(A3管路!AJ52="-","-",'A4-1管路(計画設定)'!$Z$11*A3管路!AJ52)))</f>
        <v>-</v>
      </c>
      <c r="AK52" s="181" t="str">
        <f>IF('A4-1管路(計画設定)'!$AA$11="","-",IF('A4-1管路(計画設定)'!$AA$11="○",A3管路!AK52,IF(A3管路!AK52="-","-",'A4-1管路(計画設定)'!$AA$11*A3管路!AK52)))</f>
        <v>-</v>
      </c>
      <c r="AL52" s="183" t="str">
        <f t="shared" si="88"/>
        <v>-</v>
      </c>
      <c r="AM52" s="182" t="str">
        <f>IF('A4-1管路(計画設定)'!$AB$11="","-",IF('A4-1管路(計画設定)'!$AB$11="○",A3管路!AM52,IF(A3管路!AM52="-","-",'A4-1管路(計画設定)'!$AB$11*A3管路!AM52)))</f>
        <v>-</v>
      </c>
      <c r="AN52" s="181" t="str">
        <f>IF('A4-1管路(計画設定)'!$AC$11="","-",IF('A4-1管路(計画設定)'!$AC$11="○",A3管路!AN52,IF(A3管路!AN52="-","-",'A4-1管路(計画設定)'!$AC$11*A3管路!AN52)))</f>
        <v>-</v>
      </c>
      <c r="AO52" s="183" t="str">
        <f t="shared" si="89"/>
        <v>-</v>
      </c>
      <c r="AP52" s="182" t="str">
        <f>IF('A4-1管路(計画設定)'!$AD$11="","-",IF('A4-1管路(計画設定)'!$AD$11="○",A3管路!AP52,IF(A3管路!AP52="-","-",'A4-1管路(計画設定)'!$AD$11*A3管路!AP52)))</f>
        <v>-</v>
      </c>
      <c r="AQ52" s="181">
        <f>IF('A4-1管路(計画設定)'!$AE$11="","-",IF('A4-1管路(計画設定)'!$AE$11="○",A3管路!AQ52,IF(A3管路!AQ52="-","-",'A4-1管路(計画設定)'!$AE$11*A3管路!AQ52)))</f>
        <v>2</v>
      </c>
      <c r="AR52" s="183">
        <f t="shared" si="90"/>
        <v>2</v>
      </c>
      <c r="AS52" s="182" t="str">
        <f>IF('A4-1管路(計画設定)'!$AF$11="","-",IF('A4-1管路(計画設定)'!$AF$11="○",A3管路!AS52,IF(A3管路!AS52="-","-",'A4-1管路(計画設定)'!$AF$11*A3管路!AS52)))</f>
        <v>-</v>
      </c>
      <c r="AT52" s="181" t="str">
        <f>IF('A4-1管路(計画設定)'!$AG$11="","-",IF('A4-1管路(計画設定)'!$AG$11="○",A3管路!AT52,IF(A3管路!AT52="-","-",'A4-1管路(計画設定)'!$AG$11*A3管路!AT52)))</f>
        <v>-</v>
      </c>
      <c r="AU52" s="183" t="str">
        <f t="shared" si="91"/>
        <v>-</v>
      </c>
      <c r="AV52" s="67">
        <f t="shared" si="92"/>
        <v>33</v>
      </c>
      <c r="AW52" s="157" t="str">
        <f>IF('A4-2管路(初期設定)'!AW52="","",'A4-2管路(初期設定)'!AW52)</f>
        <v>配水用ポリエチレン管(融着継手)</v>
      </c>
      <c r="AX52" s="158">
        <f>IF('A4-2管路(初期設定)'!AX52="","",'A4-2管路(初期設定)'!AX52)</f>
        <v>42</v>
      </c>
      <c r="AY52" s="45">
        <f t="shared" si="93"/>
        <v>1386</v>
      </c>
      <c r="BB52" s="832">
        <f t="shared" si="94"/>
        <v>0</v>
      </c>
      <c r="BC52" s="830"/>
      <c r="BD52" s="830">
        <f t="shared" si="95"/>
        <v>0</v>
      </c>
      <c r="BE52" s="830"/>
      <c r="BF52" s="830">
        <f t="shared" si="96"/>
        <v>31</v>
      </c>
      <c r="BG52" s="830"/>
      <c r="BH52" s="830">
        <f t="shared" si="97"/>
        <v>2</v>
      </c>
      <c r="BI52" s="830"/>
      <c r="BJ52" s="830">
        <f t="shared" si="98"/>
        <v>0</v>
      </c>
      <c r="BK52" s="830"/>
      <c r="BL52" s="832">
        <f t="shared" si="99"/>
        <v>0</v>
      </c>
      <c r="BM52" s="830"/>
      <c r="BN52" s="830">
        <f t="shared" si="100"/>
        <v>0</v>
      </c>
      <c r="BO52" s="830"/>
      <c r="BP52" s="830">
        <f t="shared" si="101"/>
        <v>1302</v>
      </c>
      <c r="BQ52" s="830"/>
      <c r="BR52" s="830">
        <f t="shared" si="102"/>
        <v>84</v>
      </c>
      <c r="BS52" s="830"/>
      <c r="BT52" s="830">
        <f t="shared" si="103"/>
        <v>0</v>
      </c>
      <c r="BU52" s="833"/>
      <c r="BV52" s="82"/>
      <c r="DI52" s="82"/>
    </row>
    <row r="53" spans="2:113" ht="13.5" customHeight="1">
      <c r="B53" s="1161"/>
      <c r="C53" s="1070"/>
      <c r="D53" s="1070"/>
      <c r="E53" s="1102"/>
      <c r="F53" s="504" t="s">
        <v>49</v>
      </c>
      <c r="G53" s="186" t="str">
        <f t="shared" ref="G53:AV53" si="104">IF(SUM(G47:G52)=0,"-",SUM(G47:G52))</f>
        <v>-</v>
      </c>
      <c r="H53" s="184" t="str">
        <f t="shared" si="104"/>
        <v>-</v>
      </c>
      <c r="I53" s="185" t="str">
        <f t="shared" si="104"/>
        <v>-</v>
      </c>
      <c r="J53" s="186" t="str">
        <f t="shared" si="104"/>
        <v>-</v>
      </c>
      <c r="K53" s="184" t="str">
        <f t="shared" si="104"/>
        <v>-</v>
      </c>
      <c r="L53" s="185" t="str">
        <f t="shared" si="104"/>
        <v>-</v>
      </c>
      <c r="M53" s="186" t="str">
        <f t="shared" si="104"/>
        <v>-</v>
      </c>
      <c r="N53" s="184" t="str">
        <f t="shared" si="104"/>
        <v>-</v>
      </c>
      <c r="O53" s="185" t="str">
        <f t="shared" si="104"/>
        <v>-</v>
      </c>
      <c r="P53" s="186" t="str">
        <f t="shared" si="104"/>
        <v>-</v>
      </c>
      <c r="Q53" s="184" t="str">
        <f t="shared" si="104"/>
        <v>-</v>
      </c>
      <c r="R53" s="185" t="str">
        <f t="shared" si="104"/>
        <v>-</v>
      </c>
      <c r="S53" s="186" t="str">
        <f t="shared" si="104"/>
        <v>-</v>
      </c>
      <c r="T53" s="180" t="str">
        <f t="shared" si="104"/>
        <v>-</v>
      </c>
      <c r="U53" s="180" t="str">
        <f t="shared" si="104"/>
        <v>-</v>
      </c>
      <c r="V53" s="184">
        <f t="shared" si="104"/>
        <v>19</v>
      </c>
      <c r="W53" s="185">
        <f t="shared" si="104"/>
        <v>19</v>
      </c>
      <c r="X53" s="186" t="str">
        <f t="shared" si="104"/>
        <v>-</v>
      </c>
      <c r="Y53" s="184">
        <f t="shared" si="104"/>
        <v>113</v>
      </c>
      <c r="Z53" s="185">
        <f t="shared" si="104"/>
        <v>113</v>
      </c>
      <c r="AA53" s="186" t="str">
        <f t="shared" si="104"/>
        <v>-</v>
      </c>
      <c r="AB53" s="184" t="str">
        <f t="shared" si="104"/>
        <v>-</v>
      </c>
      <c r="AC53" s="185" t="str">
        <f t="shared" si="104"/>
        <v>-</v>
      </c>
      <c r="AD53" s="186" t="str">
        <f t="shared" si="104"/>
        <v>-</v>
      </c>
      <c r="AE53" s="184">
        <f t="shared" si="104"/>
        <v>11</v>
      </c>
      <c r="AF53" s="185">
        <f t="shared" si="104"/>
        <v>11</v>
      </c>
      <c r="AG53" s="186" t="str">
        <f t="shared" si="104"/>
        <v>-</v>
      </c>
      <c r="AH53" s="184" t="str">
        <f t="shared" si="104"/>
        <v>-</v>
      </c>
      <c r="AI53" s="185" t="str">
        <f t="shared" si="104"/>
        <v>-</v>
      </c>
      <c r="AJ53" s="186" t="str">
        <f t="shared" si="104"/>
        <v>-</v>
      </c>
      <c r="AK53" s="184" t="str">
        <f t="shared" si="104"/>
        <v>-</v>
      </c>
      <c r="AL53" s="185" t="str">
        <f t="shared" si="104"/>
        <v>-</v>
      </c>
      <c r="AM53" s="186" t="str">
        <f t="shared" si="104"/>
        <v>-</v>
      </c>
      <c r="AN53" s="184" t="str">
        <f t="shared" si="104"/>
        <v>-</v>
      </c>
      <c r="AO53" s="185" t="str">
        <f t="shared" si="104"/>
        <v>-</v>
      </c>
      <c r="AP53" s="186" t="str">
        <f t="shared" si="104"/>
        <v>-</v>
      </c>
      <c r="AQ53" s="184">
        <f t="shared" si="104"/>
        <v>4</v>
      </c>
      <c r="AR53" s="185">
        <f t="shared" si="104"/>
        <v>4</v>
      </c>
      <c r="AS53" s="186" t="str">
        <f t="shared" si="104"/>
        <v>-</v>
      </c>
      <c r="AT53" s="184" t="str">
        <f t="shared" si="104"/>
        <v>-</v>
      </c>
      <c r="AU53" s="185" t="str">
        <f t="shared" si="104"/>
        <v>-</v>
      </c>
      <c r="AV53" s="68">
        <f t="shared" si="104"/>
        <v>147</v>
      </c>
      <c r="AW53" s="86" t="str">
        <f>IF('A4-2管路(初期設定)'!AW53="","",'A4-2管路(初期設定)'!AW53)</f>
        <v/>
      </c>
      <c r="AX53" s="92" t="str">
        <f>IF('A4-2管路(初期設定)'!AX53="","",'A4-2管路(初期設定)'!AX53)</f>
        <v>-</v>
      </c>
      <c r="AY53" s="51">
        <f>IF(SUM(AY47:AY52)=0,"-",SUM(AY47:AY52))</f>
        <v>9462</v>
      </c>
      <c r="BB53" s="834" t="str">
        <f>IF(SUM(BB47:BC52)=0,"-",SUM(BB47:BC52))</f>
        <v>-</v>
      </c>
      <c r="BC53" s="835"/>
      <c r="BD53" s="835" t="str">
        <f>IF(SUM(BD47:BE52)=0,"-",SUM(BD47:BE52))</f>
        <v>-</v>
      </c>
      <c r="BE53" s="835"/>
      <c r="BF53" s="835">
        <f>IF(SUM(BF47:BG52)=0,"-",SUM(BF47:BG52))</f>
        <v>143</v>
      </c>
      <c r="BG53" s="835"/>
      <c r="BH53" s="835">
        <f>IF(SUM(BH47:BI52)=0,"-",SUM(BH47:BI52))</f>
        <v>4</v>
      </c>
      <c r="BI53" s="835"/>
      <c r="BJ53" s="835" t="str">
        <f>IF(SUM(BJ47:BK52)=0,"-",SUM(BJ47:BK52))</f>
        <v>-</v>
      </c>
      <c r="BK53" s="835"/>
      <c r="BL53" s="834" t="str">
        <f>IF(SUM(BL47:BM52)=0,"-",SUM(BL47:BM52))</f>
        <v>-</v>
      </c>
      <c r="BM53" s="835"/>
      <c r="BN53" s="835" t="str">
        <f>IF(SUM(BN47:BO52)=0,"-",SUM(BN47:BO52))</f>
        <v>-</v>
      </c>
      <c r="BO53" s="835"/>
      <c r="BP53" s="835">
        <f>IF(SUM(BP47:BQ52)=0,"-",SUM(BP47:BQ52))</f>
        <v>9244</v>
      </c>
      <c r="BQ53" s="835"/>
      <c r="BR53" s="835">
        <f>IF(SUM(BR47:BS52)=0,"-",SUM(BR47:BS52))</f>
        <v>218</v>
      </c>
      <c r="BS53" s="835"/>
      <c r="BT53" s="835" t="str">
        <f>IF(SUM(BT47:BU52)=0,"-",SUM(BT47:BU52))</f>
        <v>-</v>
      </c>
      <c r="BU53" s="838"/>
      <c r="BV53" s="82"/>
      <c r="DI53" s="82"/>
    </row>
    <row r="54" spans="2:113" ht="13.5" customHeight="1">
      <c r="B54" s="1161"/>
      <c r="C54" s="1070"/>
      <c r="D54" s="1070"/>
      <c r="E54" s="931" t="s">
        <v>268</v>
      </c>
      <c r="F54" s="79">
        <v>600</v>
      </c>
      <c r="G54" s="270" t="str">
        <f>IF('A4-1管路(計画設定)'!$F$12="","-",IF('A4-1管路(計画設定)'!$F$12="○",A3管路!G54,IF(A3管路!F54="-","-",'A4-1管路(計画設定)'!$F$12*A3管路!G54)))</f>
        <v>-</v>
      </c>
      <c r="H54" s="267" t="str">
        <f>IF('A4-1管路(計画設定)'!$G$12="","-",IF('A4-1管路(計画設定)'!$G$12="○",A3管路!H54,IF(A3管路!H54="-","-",'A4-1管路(計画設定)'!$G$12*A3管路!H54)))</f>
        <v>-</v>
      </c>
      <c r="I54" s="268" t="str">
        <f t="shared" ref="I54:I64" si="105">IF(SUM(G54:H54)=0,"-",SUM(G54:H54))</f>
        <v>-</v>
      </c>
      <c r="J54" s="270" t="str">
        <f>IF('A4-1管路(計画設定)'!$H$12="","-",IF('A4-1管路(計画設定)'!$H$12="○",A3管路!J54,IF(A3管路!J54="-","-",'A4-1管路(計画設定)'!$H$12*A3管路!J54)))</f>
        <v>-</v>
      </c>
      <c r="K54" s="267" t="str">
        <f>IF('A4-1管路(計画設定)'!$I$12="","-",IF('A4-1管路(計画設定)'!$I$12="○",A3管路!K54,IF(A3管路!K54="-","-",'A4-1管路(計画設定)'!$I$12*A3管路!K54)))</f>
        <v>-</v>
      </c>
      <c r="L54" s="268" t="str">
        <f t="shared" ref="L54:L64" si="106">IF(SUM(J54:K54)=0,"-",SUM(J54:K54))</f>
        <v>-</v>
      </c>
      <c r="M54" s="270" t="str">
        <f>IF('A4-1管路(計画設定)'!$J$12="","-",IF('A4-1管路(計画設定)'!$J$12="○",A3管路!M54,IF(A3管路!M54="-","-",'A4-1管路(計画設定)'!$J$12*A3管路!M54)))</f>
        <v>-</v>
      </c>
      <c r="N54" s="267" t="str">
        <f>IF('A4-1管路(計画設定)'!$K$12="","-",IF('A4-1管路(計画設定)'!$K$12="○",A3管路!N54,IF(A3管路!N54="-","-",'A4-1管路(計画設定)'!$K$12*A3管路!N54)))</f>
        <v>-</v>
      </c>
      <c r="O54" s="268" t="str">
        <f t="shared" ref="O54:O64" si="107">IF(SUM(M54:N54)=0,"-",SUM(M54:N54))</f>
        <v>-</v>
      </c>
      <c r="P54" s="270" t="str">
        <f>IF('A4-1管路(計画設定)'!$L$12="","-",IF('A4-1管路(計画設定)'!$L$12="○",A3管路!P54,IF(A3管路!P54="-","-",'A4-1管路(計画設定)'!$L$12*A3管路!P54)))</f>
        <v>-</v>
      </c>
      <c r="Q54" s="267" t="str">
        <f>IF('A4-1管路(計画設定)'!$M$12="","-",IF('A4-1管路(計画設定)'!$M$12="○",A3管路!Q54,IF(A3管路!Q54="-","-",'A4-1管路(計画設定)'!$M$12*A3管路!Q54)))</f>
        <v>-</v>
      </c>
      <c r="R54" s="268" t="str">
        <f t="shared" ref="R54:R64" si="108">IF(SUM(P54:Q54)=0,"-",SUM(P54:Q54))</f>
        <v>-</v>
      </c>
      <c r="S54" s="270" t="str">
        <f>IF('A4-1管路(計画設定)'!$N$12="","-",IF('A4-1管路(計画設定)'!$N$12="○",A3管路!S54,IF(A3管路!S54="-","-",'A4-1管路(計画設定)'!$N$12*A3管路!S54)))</f>
        <v>-</v>
      </c>
      <c r="T54" s="256" t="str">
        <f>IF('A4-1管路(計画設定)'!$O$12="","-",IF('A4-1管路(計画設定)'!$O$12="○",A3管路!T54,IF(A3管路!T54="-","-",'A4-1管路(計画設定)'!$O$12*A3管路!T54)))</f>
        <v>-</v>
      </c>
      <c r="U54" s="256" t="str">
        <f>IF('A4-1管路(計画設定)'!$P$12="","-",IF('A4-1管路(計画設定)'!$P$12="○",A3管路!U54,IF(A3管路!U54="-","-",'A4-1管路(計画設定)'!$P$12*A3管路!U54)))</f>
        <v>-</v>
      </c>
      <c r="V54" s="267" t="str">
        <f>IF('A4-1管路(計画設定)'!$Q$12="","-",IF('A4-1管路(計画設定)'!$Q$12="○",A3管路!V54,IF(A3管路!V54="-","-",'A4-1管路(計画設定)'!$Q$12*A3管路!V54)))</f>
        <v>-</v>
      </c>
      <c r="W54" s="268" t="str">
        <f t="shared" ref="W54:W64" si="109">IF(SUM(S54:V54)=0,"-",SUM(S54:V54))</f>
        <v>-</v>
      </c>
      <c r="X54" s="270" t="str">
        <f>IF('A4-1管路(計画設定)'!$R$12="","-",IF('A4-1管路(計画設定)'!$R$12="○",A3管路!X54,IF(A3管路!X54="-","-",'A4-1管路(計画設定)'!$R$12*A3管路!X54)))</f>
        <v>-</v>
      </c>
      <c r="Y54" s="267" t="str">
        <f>IF('A4-1管路(計画設定)'!$S$12="","-",IF('A4-1管路(計画設定)'!$S$12="○",A3管路!Y54,IF(A3管路!Y54="-","-",'A4-1管路(計画設定)'!$S$12*A3管路!Y54)))</f>
        <v>-</v>
      </c>
      <c r="Z54" s="268" t="str">
        <f t="shared" ref="Z54:Z64" si="110">IF(SUM(X54:Y54)=0,"-",SUM(X54:Y54))</f>
        <v>-</v>
      </c>
      <c r="AA54" s="270" t="str">
        <f>IF('A4-1管路(計画設定)'!$T$12="","-",IF('A4-1管路(計画設定)'!$T$12="○",A3管路!AA54,IF(A3管路!AA54="-","-",'A4-1管路(計画設定)'!$T$12*A3管路!AA54)))</f>
        <v>-</v>
      </c>
      <c r="AB54" s="267" t="str">
        <f>IF('A4-1管路(計画設定)'!$U$12="","-",IF('A4-1管路(計画設定)'!$U$12="○",A3管路!AB54,IF(A3管路!AB54="-","-",'A4-1管路(計画設定)'!$U$12*A3管路!AB54)))</f>
        <v>-</v>
      </c>
      <c r="AC54" s="268" t="str">
        <f t="shared" ref="AC54:AC64" si="111">IF(SUM(AA54:AB54)=0,"-",SUM(AA54:AB54))</f>
        <v>-</v>
      </c>
      <c r="AD54" s="270" t="str">
        <f>IF('A4-1管路(計画設定)'!$V$12="","-",IF('A4-1管路(計画設定)'!$V$12="○",A3管路!AD54,IF(A3管路!AD54="-","-",'A4-1管路(計画設定)'!$V$12*A3管路!AD54)))</f>
        <v>-</v>
      </c>
      <c r="AE54" s="267" t="str">
        <f>IF('A4-1管路(計画設定)'!$W$12="","-",IF('A4-1管路(計画設定)'!$W$12="○",A3管路!AE54,IF(A3管路!AE54="-","-",'A4-1管路(計画設定)'!$W$12*A3管路!AE54)))</f>
        <v>-</v>
      </c>
      <c r="AF54" s="268" t="str">
        <f t="shared" ref="AF54:AF64" si="112">IF(SUM(AD54:AE54)=0,"-",SUM(AD54:AE54))</f>
        <v>-</v>
      </c>
      <c r="AG54" s="270" t="str">
        <f>IF('A4-1管路(計画設定)'!$X$12="","-",IF('A4-1管路(計画設定)'!$X$12="○",A3管路!AG54,IF(A3管路!AZ54="-","-",'A4-1管路(計画設定)'!$X$12*A3管路!AG54)))</f>
        <v>-</v>
      </c>
      <c r="AH54" s="267" t="str">
        <f>IF('A4-1管路(計画設定)'!$Y$12="","-",IF('A4-1管路(計画設定)'!$Y$12="○",A3管路!AH54,IF(A3管路!AH54="-","-",'A4-1管路(計画設定)'!$Y$12*A3管路!AH54)))</f>
        <v>-</v>
      </c>
      <c r="AI54" s="268" t="str">
        <f t="shared" ref="AI54:AI64" si="113">IF(SUM(AG54:AH54)=0,"-",SUM(AG54:AH54))</f>
        <v>-</v>
      </c>
      <c r="AJ54" s="270" t="str">
        <f>IF('A4-1管路(計画設定)'!$Z$12="","-",IF('A4-1管路(計画設定)'!$Z$12="○",A3管路!AJ54,IF(A3管路!AJ54="-","-",'A4-1管路(計画設定)'!$Z$12*A3管路!AJ54)))</f>
        <v>-</v>
      </c>
      <c r="AK54" s="267" t="str">
        <f>IF('A4-1管路(計画設定)'!$AA$12="","-",IF('A4-1管路(計画設定)'!$AA$12="○",A3管路!AK54,IF(A3管路!AK54="-","-",'A4-1管路(計画設定)'!$AA$12*A3管路!AK54)))</f>
        <v>-</v>
      </c>
      <c r="AL54" s="268" t="str">
        <f t="shared" ref="AL54:AL64" si="114">IF(SUM(AJ54:AK54)=0,"-",SUM(AJ54:AK54))</f>
        <v>-</v>
      </c>
      <c r="AM54" s="270" t="str">
        <f>IF('A4-1管路(計画設定)'!$AB$12="","-",IF('A4-1管路(計画設定)'!$AB$12="○",A3管路!AM54,IF(A3管路!AM54="-","-",'A4-1管路(計画設定)'!$AB$12*A3管路!AM54)))</f>
        <v>-</v>
      </c>
      <c r="AN54" s="267" t="str">
        <f>IF('A4-1管路(計画設定)'!$AC$12="","-",IF('A4-1管路(計画設定)'!$AC$12="○",A3管路!AN54,IF(A3管路!AN54="-","-",'A4-1管路(計画設定)'!$AC$12*A3管路!AN54)))</f>
        <v>-</v>
      </c>
      <c r="AO54" s="268" t="str">
        <f t="shared" ref="AO54:AO64" si="115">IF(SUM(AM54:AN54)=0,"-",SUM(AM54:AN54))</f>
        <v>-</v>
      </c>
      <c r="AP54" s="270" t="str">
        <f>IF('A4-1管路(計画設定)'!$AD$12="","-",IF('A4-1管路(計画設定)'!$AD$12="○",A3管路!AP54,IF(A3管路!AP54="-","-",'A4-1管路(計画設定)'!$AD$12*A3管路!AP54)))</f>
        <v>-</v>
      </c>
      <c r="AQ54" s="267" t="str">
        <f>IF('A4-1管路(計画設定)'!$AE$12="","-",IF('A4-1管路(計画設定)'!$AE$12="○",A3管路!AQ54,IF(A3管路!AQ54="-","-",'A4-1管路(計画設定)'!$AE$12*A3管路!AQ54)))</f>
        <v>-</v>
      </c>
      <c r="AR54" s="268" t="str">
        <f t="shared" ref="AR54:AR64" si="116">IF(SUM(AP54:AQ54)=0,"-",SUM(AP54:AQ54))</f>
        <v>-</v>
      </c>
      <c r="AS54" s="270" t="str">
        <f>IF('A4-1管路(計画設定)'!$AF$12="","-",IF('A4-1管路(計画設定)'!$AF$12="○",A3管路!AS54,IF(A3管路!AS54="-","-",'A4-1管路(計画設定)'!$AF$12*A3管路!AS54)))</f>
        <v>-</v>
      </c>
      <c r="AT54" s="267" t="str">
        <f>IF('A4-1管路(計画設定)'!$AG$12="","-",IF('A4-1管路(計画設定)'!$AG$12="○",A3管路!AT54,IF(A3管路!AT54="-","-",'A4-1管路(計画設定)'!$AG$12*A3管路!AT54)))</f>
        <v>-</v>
      </c>
      <c r="AU54" s="268" t="str">
        <f t="shared" ref="AU54:AU64" si="117">IF(SUM(AS54:AT54)=0,"-",SUM(AS54:AT54))</f>
        <v>-</v>
      </c>
      <c r="AV54" s="269" t="str">
        <f t="shared" ref="AV54:AV64" si="118">IF(SUM(I54,L54,O54,R54,W54,Z54,AC54,AF54,AI54,AL54,AO54,AR54,AU54)=0,"-",SUM(I54,L54,O54,R54,W54,Z54,AC54,AF54,AI54,AL54,AO54,AR54,AU54))</f>
        <v>-</v>
      </c>
      <c r="AW54" s="155" t="str">
        <f>IF('A4-2管路(初期設定)'!AW54="","",'A4-2管路(初期設定)'!AW54)</f>
        <v>ダクタイル鋳鉄管(NS形継手等)</v>
      </c>
      <c r="AX54" s="266"/>
      <c r="AY54" s="50" t="str">
        <f t="shared" ref="AY54:AY64" si="119">IF(AV54="-","-",AX54*AV54)</f>
        <v>-</v>
      </c>
      <c r="BB54" s="865">
        <f t="shared" ref="BB54:BB64" si="120">SUMIF(G$88,"①",I54)+SUMIF(J$88,"①",L54)+SUMIF(M$88,"①",O54)+SUMIF(P$88,"①",R54)+SUMIF(S$88,"①",S54)+SUMIF(S$88,"①",T54)+SUMIF(U$88,"①",U54)+SUMIF(U$88,"①",V54)+SUMIF(X$88,"①",Z54)+SUMIF(AA$88,"①",AC54)+SUMIF(AD$88,"①",AF54)+SUMIF(AG$88,"①",AI54)+SUMIF(AJ$88,"①",AL54)+SUMIF(AM$88,"①",AO54)+SUMIF(AP$88,"①",AR54)+SUMIF(AS$88,"①",AU54)</f>
        <v>0</v>
      </c>
      <c r="BC54" s="866"/>
      <c r="BD54" s="866">
        <f t="shared" ref="BD54:BD64" si="121">SUMIF(G$88,"②",I54)+SUMIF(J$88,"②",L54)+SUMIF(M$88,"②",O54)+SUMIF(P$88,"②",R54)+SUMIF(S$88,"②",S54)+SUMIF(S$88,"②",T54)+SUMIF(U$88,"②",U54)+SUMIF(U$88,"②",V54)+SUMIF(X$88,"②",Z54)+SUMIF(AA$88,"②",AC54)+SUMIF(AD$88,"②",AF54)+SUMIF(AG$88,"②",AI54)+SUMIF(AJ$88,"②",AL54)+SUMIF(AM$88,"②",AO54)+SUMIF(AP$88,"②",AR54)+SUMIF(AS$88,"②",AU54)</f>
        <v>0</v>
      </c>
      <c r="BE54" s="866"/>
      <c r="BF54" s="866">
        <f t="shared" ref="BF54:BF64" si="122">SUMIF(G$88,"③",I54)+SUMIF(J$88,"③",L54)+SUMIF(M$88,"③",O54)+SUMIF(P$88,"③",R54)+SUMIF(S$88,"③",S54)+SUMIF(S$88,"③",T54)+SUMIF(U$88,"③",U54)+SUMIF(U$88,"③",V54)+SUMIF(X$88,"③",Z54)+SUMIF(AA$88,"③",AC54)+SUMIF(AD$88,"③",AF54)+SUMIF(AG$88,"③",AI54)+SUMIF(AJ$88,"③",AL54)+SUMIF(AM$88,"③",AO54)+SUMIF(AP$88,"③",AR54)+SUMIF(AS$88,"③",AU54)</f>
        <v>0</v>
      </c>
      <c r="BG54" s="866"/>
      <c r="BH54" s="866">
        <f t="shared" ref="BH54:BH64" si="123">SUMIF(G$88,"④",I54)+SUMIF(J$88,"④",L54)+SUMIF(M$88,"④",O54)+SUMIF(P$88,"④",R54)+SUMIF(S$88,"④",S54)+SUMIF(S$88,"④",T54)+SUMIF(U$88,"④",U54)+SUMIF(U$88,"④",V54)+SUMIF(X$88,"④",Z54)+SUMIF(AA$88,"④",AC54)+SUMIF(AD$88,"④",AF54)+SUMIF(AG$88,"④",AI54)+SUMIF(AJ$88,"④",AL54)+SUMIF(AM$88,"④",AO54)+SUMIF(AP$88,"④",AR54)+SUMIF(AS$88,"④",AU54)</f>
        <v>0</v>
      </c>
      <c r="BI54" s="866"/>
      <c r="BJ54" s="866">
        <f t="shared" ref="BJ54:BJ64" si="124">SUMIF(G$88,"⑤",I54)+SUMIF(J$88,"⑤",L54)+SUMIF(M$88,"⑤",O54)+SUMIF(P$88,"⑤",R54)+SUMIF(S$88,"⑤",S54)+SUMIF(S$88,"⑤",T54)+SUMIF(U$88,"⑤",U54)+SUMIF(U$88,"⑤",V54)+SUMIF(X$88,"⑤",Z54)+SUMIF(AA$88,"⑤",AC54)+SUMIF(AD$88,"⑤",AF54)+SUMIF(AG$88,"⑤",AI54)+SUMIF(AJ$88,"⑤",AL54)+SUMIF(AM$88,"⑤",AO54)+SUMIF(AP$88,"⑤",AR54)+SUMIF(AS$88,"⑤",AU54)</f>
        <v>0</v>
      </c>
      <c r="BK54" s="866"/>
      <c r="BL54" s="865">
        <f t="shared" ref="BL54:BL64" si="125">IF($AY54="-",0,BB54*$AX54)</f>
        <v>0</v>
      </c>
      <c r="BM54" s="866"/>
      <c r="BN54" s="866">
        <f t="shared" ref="BN54:BN64" si="126">IF($AY54="-",0,BD54*$AX54)</f>
        <v>0</v>
      </c>
      <c r="BO54" s="866"/>
      <c r="BP54" s="866">
        <f t="shared" ref="BP54:BP64" si="127">IF($AY54="-",0,BF54*$AX54)</f>
        <v>0</v>
      </c>
      <c r="BQ54" s="866"/>
      <c r="BR54" s="866">
        <f t="shared" ref="BR54:BR64" si="128">IF($AY54="-",0,BH54*$AX54)</f>
        <v>0</v>
      </c>
      <c r="BS54" s="866"/>
      <c r="BT54" s="866">
        <f t="shared" ref="BT54:BT64" si="129">IF($AY54="-",0,BJ54*$AX54)</f>
        <v>0</v>
      </c>
      <c r="BU54" s="869"/>
      <c r="BV54" s="82"/>
      <c r="DI54" s="82"/>
    </row>
    <row r="55" spans="2:113" ht="13.5" customHeight="1">
      <c r="B55" s="1161"/>
      <c r="C55" s="1070"/>
      <c r="D55" s="1070"/>
      <c r="E55" s="932"/>
      <c r="F55" s="80">
        <v>500</v>
      </c>
      <c r="G55" s="251" t="str">
        <f>IF('A4-1管路(計画設定)'!$F$12="","-",IF('A4-1管路(計画設定)'!$F$12="○",A3管路!G55,IF(A3管路!F55="-","-",'A4-1管路(計画設定)'!$F$12*A3管路!G55)))</f>
        <v>-</v>
      </c>
      <c r="H55" s="245" t="str">
        <f>IF('A4-1管路(計画設定)'!$G$12="","-",IF('A4-1管路(計画設定)'!$G$12="○",A3管路!H55,IF(A3管路!H55="-","-",'A4-1管路(計画設定)'!$G$12*A3管路!H55)))</f>
        <v>-</v>
      </c>
      <c r="I55" s="246" t="str">
        <f t="shared" si="105"/>
        <v>-</v>
      </c>
      <c r="J55" s="251" t="str">
        <f>IF('A4-1管路(計画設定)'!$H$12="","-",IF('A4-1管路(計画設定)'!$H$12="○",A3管路!J55,IF(A3管路!J55="-","-",'A4-1管路(計画設定)'!$H$12*A3管路!J55)))</f>
        <v>-</v>
      </c>
      <c r="K55" s="245" t="str">
        <f>IF('A4-1管路(計画設定)'!$I$12="","-",IF('A4-1管路(計画設定)'!$I$12="○",A3管路!K55,IF(A3管路!K55="-","-",'A4-1管路(計画設定)'!$I$12*A3管路!K55)))</f>
        <v>-</v>
      </c>
      <c r="L55" s="246" t="str">
        <f t="shared" si="106"/>
        <v>-</v>
      </c>
      <c r="M55" s="251" t="str">
        <f>IF('A4-1管路(計画設定)'!$J$12="","-",IF('A4-1管路(計画設定)'!$J$12="○",A3管路!M55,IF(A3管路!M55="-","-",'A4-1管路(計画設定)'!$J$12*A3管路!M55)))</f>
        <v>-</v>
      </c>
      <c r="N55" s="245" t="str">
        <f>IF('A4-1管路(計画設定)'!$K$12="","-",IF('A4-1管路(計画設定)'!$K$12="○",A3管路!N55,IF(A3管路!N55="-","-",'A4-1管路(計画設定)'!$K$12*A3管路!N55)))</f>
        <v>-</v>
      </c>
      <c r="O55" s="246" t="str">
        <f t="shared" si="107"/>
        <v>-</v>
      </c>
      <c r="P55" s="251" t="str">
        <f>IF('A4-1管路(計画設定)'!$L$12="","-",IF('A4-1管路(計画設定)'!$L$12="○",A3管路!P55,IF(A3管路!P55="-","-",'A4-1管路(計画設定)'!$L$12*A3管路!P55)))</f>
        <v>-</v>
      </c>
      <c r="Q55" s="245" t="str">
        <f>IF('A4-1管路(計画設定)'!$M$12="","-",IF('A4-1管路(計画設定)'!$M$12="○",A3管路!Q55,IF(A3管路!Q55="-","-",'A4-1管路(計画設定)'!$M$12*A3管路!Q55)))</f>
        <v>-</v>
      </c>
      <c r="R55" s="246" t="str">
        <f t="shared" si="108"/>
        <v>-</v>
      </c>
      <c r="S55" s="251" t="str">
        <f>IF('A4-1管路(計画設定)'!$N$12="","-",IF('A4-1管路(計画設定)'!$N$12="○",A3管路!S55,IF(A3管路!S55="-","-",'A4-1管路(計画設定)'!$N$12*A3管路!S55)))</f>
        <v>-</v>
      </c>
      <c r="T55" s="257" t="str">
        <f>IF('A4-1管路(計画設定)'!$O$12="","-",IF('A4-1管路(計画設定)'!$O$12="○",A3管路!T55,IF(A3管路!T55="-","-",'A4-1管路(計画設定)'!$O$12*A3管路!T55)))</f>
        <v>-</v>
      </c>
      <c r="U55" s="257" t="str">
        <f>IF('A4-1管路(計画設定)'!$P$12="","-",IF('A4-1管路(計画設定)'!$P$12="○",A3管路!U55,IF(A3管路!U55="-","-",'A4-1管路(計画設定)'!$P$12*A3管路!U55)))</f>
        <v>-</v>
      </c>
      <c r="V55" s="245" t="str">
        <f>IF('A4-1管路(計画設定)'!$Q$12="","-",IF('A4-1管路(計画設定)'!$Q$12="○",A3管路!V55,IF(A3管路!V55="-","-",'A4-1管路(計画設定)'!$Q$12*A3管路!V55)))</f>
        <v>-</v>
      </c>
      <c r="W55" s="246" t="str">
        <f t="shared" si="109"/>
        <v>-</v>
      </c>
      <c r="X55" s="251" t="str">
        <f>IF('A4-1管路(計画設定)'!$R$12="","-",IF('A4-1管路(計画設定)'!$R$12="○",A3管路!X55,IF(A3管路!X55="-","-",'A4-1管路(計画設定)'!$R$12*A3管路!X55)))</f>
        <v>-</v>
      </c>
      <c r="Y55" s="245" t="str">
        <f>IF('A4-1管路(計画設定)'!$S$12="","-",IF('A4-1管路(計画設定)'!$S$12="○",A3管路!Y55,IF(A3管路!Y55="-","-",'A4-1管路(計画設定)'!$S$12*A3管路!Y55)))</f>
        <v>-</v>
      </c>
      <c r="Z55" s="246" t="str">
        <f t="shared" si="110"/>
        <v>-</v>
      </c>
      <c r="AA55" s="251" t="str">
        <f>IF('A4-1管路(計画設定)'!$T$12="","-",IF('A4-1管路(計画設定)'!$T$12="○",A3管路!AA55,IF(A3管路!AA55="-","-",'A4-1管路(計画設定)'!$T$12*A3管路!AA55)))</f>
        <v>-</v>
      </c>
      <c r="AB55" s="245" t="str">
        <f>IF('A4-1管路(計画設定)'!$U$12="","-",IF('A4-1管路(計画設定)'!$U$12="○",A3管路!AB55,IF(A3管路!AB55="-","-",'A4-1管路(計画設定)'!$U$12*A3管路!AB55)))</f>
        <v>-</v>
      </c>
      <c r="AC55" s="246" t="str">
        <f t="shared" si="111"/>
        <v>-</v>
      </c>
      <c r="AD55" s="251" t="str">
        <f>IF('A4-1管路(計画設定)'!$V$12="","-",IF('A4-1管路(計画設定)'!$V$12="○",A3管路!AD55,IF(A3管路!AD55="-","-",'A4-1管路(計画設定)'!$V$12*A3管路!AD55)))</f>
        <v>-</v>
      </c>
      <c r="AE55" s="245" t="str">
        <f>IF('A4-1管路(計画設定)'!$W$12="","-",IF('A4-1管路(計画設定)'!$W$12="○",A3管路!AE55,IF(A3管路!AE55="-","-",'A4-1管路(計画設定)'!$W$12*A3管路!AE55)))</f>
        <v>-</v>
      </c>
      <c r="AF55" s="246" t="str">
        <f t="shared" si="112"/>
        <v>-</v>
      </c>
      <c r="AG55" s="251" t="str">
        <f>IF('A4-1管路(計画設定)'!$X$12="","-",IF('A4-1管路(計画設定)'!$X$12="○",A3管路!AG55,IF(A3管路!AZ55="-","-",'A4-1管路(計画設定)'!$X$12*A3管路!AG55)))</f>
        <v>-</v>
      </c>
      <c r="AH55" s="245" t="str">
        <f>IF('A4-1管路(計画設定)'!$Y$12="","-",IF('A4-1管路(計画設定)'!$Y$12="○",A3管路!AH55,IF(A3管路!AH55="-","-",'A4-1管路(計画設定)'!$Y$12*A3管路!AH55)))</f>
        <v>-</v>
      </c>
      <c r="AI55" s="246" t="str">
        <f t="shared" si="113"/>
        <v>-</v>
      </c>
      <c r="AJ55" s="251" t="str">
        <f>IF('A4-1管路(計画設定)'!$Z$12="","-",IF('A4-1管路(計画設定)'!$Z$12="○",A3管路!AJ55,IF(A3管路!AJ55="-","-",'A4-1管路(計画設定)'!$Z$12*A3管路!AJ55)))</f>
        <v>-</v>
      </c>
      <c r="AK55" s="245" t="str">
        <f>IF('A4-1管路(計画設定)'!$AA$12="","-",IF('A4-1管路(計画設定)'!$AA$12="○",A3管路!AK55,IF(A3管路!AK55="-","-",'A4-1管路(計画設定)'!$AA$12*A3管路!AK55)))</f>
        <v>-</v>
      </c>
      <c r="AL55" s="246" t="str">
        <f t="shared" si="114"/>
        <v>-</v>
      </c>
      <c r="AM55" s="251" t="str">
        <f>IF('A4-1管路(計画設定)'!$AB$12="","-",IF('A4-1管路(計画設定)'!$AB$12="○",A3管路!AM55,IF(A3管路!AM55="-","-",'A4-1管路(計画設定)'!$AB$12*A3管路!AM55)))</f>
        <v>-</v>
      </c>
      <c r="AN55" s="245" t="str">
        <f>IF('A4-1管路(計画設定)'!$AC$12="","-",IF('A4-1管路(計画設定)'!$AC$12="○",A3管路!AN55,IF(A3管路!AN55="-","-",'A4-1管路(計画設定)'!$AC$12*A3管路!AN55)))</f>
        <v>-</v>
      </c>
      <c r="AO55" s="246" t="str">
        <f t="shared" si="115"/>
        <v>-</v>
      </c>
      <c r="AP55" s="251" t="str">
        <f>IF('A4-1管路(計画設定)'!$AD$12="","-",IF('A4-1管路(計画設定)'!$AD$12="○",A3管路!AP55,IF(A3管路!AP55="-","-",'A4-1管路(計画設定)'!$AD$12*A3管路!AP55)))</f>
        <v>-</v>
      </c>
      <c r="AQ55" s="245" t="str">
        <f>IF('A4-1管路(計画設定)'!$AE$12="","-",IF('A4-1管路(計画設定)'!$AE$12="○",A3管路!AQ55,IF(A3管路!AQ55="-","-",'A4-1管路(計画設定)'!$AE$12*A3管路!AQ55)))</f>
        <v>-</v>
      </c>
      <c r="AR55" s="246" t="str">
        <f t="shared" si="116"/>
        <v>-</v>
      </c>
      <c r="AS55" s="251" t="str">
        <f>IF('A4-1管路(計画設定)'!$AF$12="","-",IF('A4-1管路(計画設定)'!$AF$12="○",A3管路!AS55,IF(A3管路!AS55="-","-",'A4-1管路(計画設定)'!$AF$12*A3管路!AS55)))</f>
        <v>-</v>
      </c>
      <c r="AT55" s="245" t="str">
        <f>IF('A4-1管路(計画設定)'!$AG$12="","-",IF('A4-1管路(計画設定)'!$AG$12="○",A3管路!AT55,IF(A3管路!AT55="-","-",'A4-1管路(計画設定)'!$AG$12*A3管路!AT55)))</f>
        <v>-</v>
      </c>
      <c r="AU55" s="246" t="str">
        <f t="shared" si="117"/>
        <v>-</v>
      </c>
      <c r="AV55" s="265" t="str">
        <f t="shared" si="118"/>
        <v>-</v>
      </c>
      <c r="AW55" s="157" t="str">
        <f>IF('A4-2管路(初期設定)'!AW55="","",'A4-2管路(初期設定)'!AW55)</f>
        <v>ダクタイル鋳鉄管(NS形継手等)</v>
      </c>
      <c r="AX55" s="259">
        <f>IF('A4-2管路(初期設定)'!AX55="","",'A4-2管路(初期設定)'!AX55)</f>
        <v>189</v>
      </c>
      <c r="AY55" s="45" t="str">
        <f t="shared" si="119"/>
        <v>-</v>
      </c>
      <c r="BB55" s="832">
        <f t="shared" si="120"/>
        <v>0</v>
      </c>
      <c r="BC55" s="830"/>
      <c r="BD55" s="830">
        <f t="shared" si="121"/>
        <v>0</v>
      </c>
      <c r="BE55" s="830"/>
      <c r="BF55" s="830">
        <f t="shared" si="122"/>
        <v>0</v>
      </c>
      <c r="BG55" s="830"/>
      <c r="BH55" s="830">
        <f t="shared" si="123"/>
        <v>0</v>
      </c>
      <c r="BI55" s="830"/>
      <c r="BJ55" s="830">
        <f t="shared" si="124"/>
        <v>0</v>
      </c>
      <c r="BK55" s="830"/>
      <c r="BL55" s="832">
        <f t="shared" si="125"/>
        <v>0</v>
      </c>
      <c r="BM55" s="830"/>
      <c r="BN55" s="830">
        <f t="shared" si="126"/>
        <v>0</v>
      </c>
      <c r="BO55" s="830"/>
      <c r="BP55" s="830">
        <f t="shared" si="127"/>
        <v>0</v>
      </c>
      <c r="BQ55" s="830"/>
      <c r="BR55" s="830">
        <f t="shared" si="128"/>
        <v>0</v>
      </c>
      <c r="BS55" s="830"/>
      <c r="BT55" s="830">
        <f t="shared" si="129"/>
        <v>0</v>
      </c>
      <c r="BU55" s="833"/>
      <c r="BV55" s="82"/>
      <c r="DI55" s="82"/>
    </row>
    <row r="56" spans="2:113" ht="13.5" customHeight="1">
      <c r="B56" s="1161"/>
      <c r="C56" s="1070"/>
      <c r="D56" s="1070"/>
      <c r="E56" s="932"/>
      <c r="F56" s="80">
        <v>450</v>
      </c>
      <c r="G56" s="251" t="str">
        <f>IF('A4-1管路(計画設定)'!$F$12="","-",IF('A4-1管路(計画設定)'!$F$12="○",A3管路!G56,IF(A3管路!F56="-","-",'A4-1管路(計画設定)'!$F$12*A3管路!G56)))</f>
        <v>-</v>
      </c>
      <c r="H56" s="245" t="str">
        <f>IF('A4-1管路(計画設定)'!$G$12="","-",IF('A4-1管路(計画設定)'!$G$12="○",A3管路!H56,IF(A3管路!H56="-","-",'A4-1管路(計画設定)'!$G$12*A3管路!H56)))</f>
        <v>-</v>
      </c>
      <c r="I56" s="246" t="str">
        <f t="shared" si="105"/>
        <v>-</v>
      </c>
      <c r="J56" s="251" t="str">
        <f>IF('A4-1管路(計画設定)'!$H$12="","-",IF('A4-1管路(計画設定)'!$H$12="○",A3管路!J56,IF(A3管路!J56="-","-",'A4-1管路(計画設定)'!$H$12*A3管路!J56)))</f>
        <v>-</v>
      </c>
      <c r="K56" s="245" t="str">
        <f>IF('A4-1管路(計画設定)'!$I$12="","-",IF('A4-1管路(計画設定)'!$I$12="○",A3管路!K56,IF(A3管路!K56="-","-",'A4-1管路(計画設定)'!$I$12*A3管路!K56)))</f>
        <v>-</v>
      </c>
      <c r="L56" s="246" t="str">
        <f t="shared" si="106"/>
        <v>-</v>
      </c>
      <c r="M56" s="251" t="str">
        <f>IF('A4-1管路(計画設定)'!$J$12="","-",IF('A4-1管路(計画設定)'!$J$12="○",A3管路!M56,IF(A3管路!M56="-","-",'A4-1管路(計画設定)'!$J$12*A3管路!M56)))</f>
        <v>-</v>
      </c>
      <c r="N56" s="245" t="str">
        <f>IF('A4-1管路(計画設定)'!$K$12="","-",IF('A4-1管路(計画設定)'!$K$12="○",A3管路!N56,IF(A3管路!N56="-","-",'A4-1管路(計画設定)'!$K$12*A3管路!N56)))</f>
        <v>-</v>
      </c>
      <c r="O56" s="246" t="str">
        <f t="shared" si="107"/>
        <v>-</v>
      </c>
      <c r="P56" s="251" t="str">
        <f>IF('A4-1管路(計画設定)'!$L$12="","-",IF('A4-1管路(計画設定)'!$L$12="○",A3管路!P56,IF(A3管路!P56="-","-",'A4-1管路(計画設定)'!$L$12*A3管路!P56)))</f>
        <v>-</v>
      </c>
      <c r="Q56" s="245" t="str">
        <f>IF('A4-1管路(計画設定)'!$M$12="","-",IF('A4-1管路(計画設定)'!$M$12="○",A3管路!Q56,IF(A3管路!Q56="-","-",'A4-1管路(計画設定)'!$M$12*A3管路!Q56)))</f>
        <v>-</v>
      </c>
      <c r="R56" s="246" t="str">
        <f t="shared" si="108"/>
        <v>-</v>
      </c>
      <c r="S56" s="251" t="str">
        <f>IF('A4-1管路(計画設定)'!$N$12="","-",IF('A4-1管路(計画設定)'!$N$12="○",A3管路!S56,IF(A3管路!S56="-","-",'A4-1管路(計画設定)'!$N$12*A3管路!S56)))</f>
        <v>-</v>
      </c>
      <c r="T56" s="257" t="str">
        <f>IF('A4-1管路(計画設定)'!$O$12="","-",IF('A4-1管路(計画設定)'!$O$12="○",A3管路!T56,IF(A3管路!T56="-","-",'A4-1管路(計画設定)'!$O$12*A3管路!T56)))</f>
        <v>-</v>
      </c>
      <c r="U56" s="257" t="str">
        <f>IF('A4-1管路(計画設定)'!$P$12="","-",IF('A4-1管路(計画設定)'!$P$12="○",A3管路!U56,IF(A3管路!U56="-","-",'A4-1管路(計画設定)'!$P$12*A3管路!U56)))</f>
        <v>-</v>
      </c>
      <c r="V56" s="245" t="str">
        <f>IF('A4-1管路(計画設定)'!$Q$12="","-",IF('A4-1管路(計画設定)'!$Q$12="○",A3管路!V56,IF(A3管路!V56="-","-",'A4-1管路(計画設定)'!$Q$12*A3管路!V56)))</f>
        <v>-</v>
      </c>
      <c r="W56" s="246" t="str">
        <f t="shared" si="109"/>
        <v>-</v>
      </c>
      <c r="X56" s="251" t="str">
        <f>IF('A4-1管路(計画設定)'!$R$12="","-",IF('A4-1管路(計画設定)'!$R$12="○",A3管路!X56,IF(A3管路!X56="-","-",'A4-1管路(計画設定)'!$R$12*A3管路!X56)))</f>
        <v>-</v>
      </c>
      <c r="Y56" s="245" t="str">
        <f>IF('A4-1管路(計画設定)'!$S$12="","-",IF('A4-1管路(計画設定)'!$S$12="○",A3管路!Y56,IF(A3管路!Y56="-","-",'A4-1管路(計画設定)'!$S$12*A3管路!Y56)))</f>
        <v>-</v>
      </c>
      <c r="Z56" s="246" t="str">
        <f t="shared" si="110"/>
        <v>-</v>
      </c>
      <c r="AA56" s="251" t="str">
        <f>IF('A4-1管路(計画設定)'!$T$12="","-",IF('A4-1管路(計画設定)'!$T$12="○",A3管路!AA56,IF(A3管路!AA56="-","-",'A4-1管路(計画設定)'!$T$12*A3管路!AA56)))</f>
        <v>-</v>
      </c>
      <c r="AB56" s="245" t="str">
        <f>IF('A4-1管路(計画設定)'!$U$12="","-",IF('A4-1管路(計画設定)'!$U$12="○",A3管路!AB56,IF(A3管路!AB56="-","-",'A4-1管路(計画設定)'!$U$12*A3管路!AB56)))</f>
        <v>-</v>
      </c>
      <c r="AC56" s="246" t="str">
        <f t="shared" si="111"/>
        <v>-</v>
      </c>
      <c r="AD56" s="251" t="str">
        <f>IF('A4-1管路(計画設定)'!$V$12="","-",IF('A4-1管路(計画設定)'!$V$12="○",A3管路!AD56,IF(A3管路!AD56="-","-",'A4-1管路(計画設定)'!$V$12*A3管路!AD56)))</f>
        <v>-</v>
      </c>
      <c r="AE56" s="245" t="str">
        <f>IF('A4-1管路(計画設定)'!$W$12="","-",IF('A4-1管路(計画設定)'!$W$12="○",A3管路!AE56,IF(A3管路!AE56="-","-",'A4-1管路(計画設定)'!$W$12*A3管路!AE56)))</f>
        <v>-</v>
      </c>
      <c r="AF56" s="246" t="str">
        <f t="shared" si="112"/>
        <v>-</v>
      </c>
      <c r="AG56" s="251" t="str">
        <f>IF('A4-1管路(計画設定)'!$X$12="","-",IF('A4-1管路(計画設定)'!$X$12="○",A3管路!AG56,IF(A3管路!AZ56="-","-",'A4-1管路(計画設定)'!$X$12*A3管路!AG56)))</f>
        <v>-</v>
      </c>
      <c r="AH56" s="245" t="str">
        <f>IF('A4-1管路(計画設定)'!$Y$12="","-",IF('A4-1管路(計画設定)'!$Y$12="○",A3管路!AH56,IF(A3管路!AH56="-","-",'A4-1管路(計画設定)'!$Y$12*A3管路!AH56)))</f>
        <v>-</v>
      </c>
      <c r="AI56" s="246" t="str">
        <f t="shared" si="113"/>
        <v>-</v>
      </c>
      <c r="AJ56" s="251" t="str">
        <f>IF('A4-1管路(計画設定)'!$Z$12="","-",IF('A4-1管路(計画設定)'!$Z$12="○",A3管路!AJ56,IF(A3管路!AJ56="-","-",'A4-1管路(計画設定)'!$Z$12*A3管路!AJ56)))</f>
        <v>-</v>
      </c>
      <c r="AK56" s="245" t="str">
        <f>IF('A4-1管路(計画設定)'!$AA$12="","-",IF('A4-1管路(計画設定)'!$AA$12="○",A3管路!AK56,IF(A3管路!AK56="-","-",'A4-1管路(計画設定)'!$AA$12*A3管路!AK56)))</f>
        <v>-</v>
      </c>
      <c r="AL56" s="246" t="str">
        <f t="shared" si="114"/>
        <v>-</v>
      </c>
      <c r="AM56" s="251" t="str">
        <f>IF('A4-1管路(計画設定)'!$AB$12="","-",IF('A4-1管路(計画設定)'!$AB$12="○",A3管路!AM56,IF(A3管路!AM56="-","-",'A4-1管路(計画設定)'!$AB$12*A3管路!AM56)))</f>
        <v>-</v>
      </c>
      <c r="AN56" s="245" t="str">
        <f>IF('A4-1管路(計画設定)'!$AC$12="","-",IF('A4-1管路(計画設定)'!$AC$12="○",A3管路!AN56,IF(A3管路!AN56="-","-",'A4-1管路(計画設定)'!$AC$12*A3管路!AN56)))</f>
        <v>-</v>
      </c>
      <c r="AO56" s="246" t="str">
        <f t="shared" si="115"/>
        <v>-</v>
      </c>
      <c r="AP56" s="251" t="str">
        <f>IF('A4-1管路(計画設定)'!$AD$12="","-",IF('A4-1管路(計画設定)'!$AD$12="○",A3管路!AP56,IF(A3管路!AP56="-","-",'A4-1管路(計画設定)'!$AD$12*A3管路!AP56)))</f>
        <v>-</v>
      </c>
      <c r="AQ56" s="245" t="str">
        <f>IF('A4-1管路(計画設定)'!$AE$12="","-",IF('A4-1管路(計画設定)'!$AE$12="○",A3管路!AQ56,IF(A3管路!AQ56="-","-",'A4-1管路(計画設定)'!$AE$12*A3管路!AQ56)))</f>
        <v>-</v>
      </c>
      <c r="AR56" s="246" t="str">
        <f t="shared" si="116"/>
        <v>-</v>
      </c>
      <c r="AS56" s="251" t="str">
        <f>IF('A4-1管路(計画設定)'!$AF$12="","-",IF('A4-1管路(計画設定)'!$AF$12="○",A3管路!AS56,IF(A3管路!AS56="-","-",'A4-1管路(計画設定)'!$AF$12*A3管路!AS56)))</f>
        <v>-</v>
      </c>
      <c r="AT56" s="245" t="str">
        <f>IF('A4-1管路(計画設定)'!$AG$12="","-",IF('A4-1管路(計画設定)'!$AG$12="○",A3管路!AT56,IF(A3管路!AT56="-","-",'A4-1管路(計画設定)'!$AG$12*A3管路!AT56)))</f>
        <v>-</v>
      </c>
      <c r="AU56" s="246" t="str">
        <f t="shared" si="117"/>
        <v>-</v>
      </c>
      <c r="AV56" s="265" t="str">
        <f t="shared" si="118"/>
        <v>-</v>
      </c>
      <c r="AW56" s="157" t="str">
        <f>IF('A4-2管路(初期設定)'!AW56="","",'A4-2管路(初期設定)'!AW56)</f>
        <v>ダクタイル鋳鉄管(NS形継手等)</v>
      </c>
      <c r="AX56" s="259">
        <f>IF('A4-2管路(初期設定)'!AX56="","",'A4-2管路(初期設定)'!AX56)</f>
        <v>166</v>
      </c>
      <c r="AY56" s="45" t="str">
        <f t="shared" si="119"/>
        <v>-</v>
      </c>
      <c r="BB56" s="832">
        <f t="shared" si="120"/>
        <v>0</v>
      </c>
      <c r="BC56" s="830"/>
      <c r="BD56" s="830">
        <f t="shared" si="121"/>
        <v>0</v>
      </c>
      <c r="BE56" s="830"/>
      <c r="BF56" s="830">
        <f t="shared" si="122"/>
        <v>0</v>
      </c>
      <c r="BG56" s="830"/>
      <c r="BH56" s="830">
        <f t="shared" si="123"/>
        <v>0</v>
      </c>
      <c r="BI56" s="830"/>
      <c r="BJ56" s="830">
        <f t="shared" si="124"/>
        <v>0</v>
      </c>
      <c r="BK56" s="830"/>
      <c r="BL56" s="832">
        <f t="shared" si="125"/>
        <v>0</v>
      </c>
      <c r="BM56" s="830"/>
      <c r="BN56" s="830">
        <f t="shared" si="126"/>
        <v>0</v>
      </c>
      <c r="BO56" s="830"/>
      <c r="BP56" s="830">
        <f t="shared" si="127"/>
        <v>0</v>
      </c>
      <c r="BQ56" s="830"/>
      <c r="BR56" s="830">
        <f t="shared" si="128"/>
        <v>0</v>
      </c>
      <c r="BS56" s="830"/>
      <c r="BT56" s="830">
        <f t="shared" si="129"/>
        <v>0</v>
      </c>
      <c r="BU56" s="833"/>
      <c r="BV56" s="82"/>
      <c r="DI56" s="82"/>
    </row>
    <row r="57" spans="2:113" ht="13.5" customHeight="1">
      <c r="B57" s="1161"/>
      <c r="C57" s="1070"/>
      <c r="D57" s="1070"/>
      <c r="E57" s="932"/>
      <c r="F57" s="80">
        <v>400</v>
      </c>
      <c r="G57" s="251" t="str">
        <f>IF('A4-1管路(計画設定)'!$F$12="","-",IF('A4-1管路(計画設定)'!$F$12="○",A3管路!G57,IF(A3管路!F57="-","-",'A4-1管路(計画設定)'!$F$12*A3管路!G57)))</f>
        <v>-</v>
      </c>
      <c r="H57" s="245" t="str">
        <f>IF('A4-1管路(計画設定)'!$G$12="","-",IF('A4-1管路(計画設定)'!$G$12="○",A3管路!H57,IF(A3管路!H57="-","-",'A4-1管路(計画設定)'!$G$12*A3管路!H57)))</f>
        <v>-</v>
      </c>
      <c r="I57" s="246" t="str">
        <f t="shared" si="105"/>
        <v>-</v>
      </c>
      <c r="J57" s="251" t="str">
        <f>IF('A4-1管路(計画設定)'!$H$12="","-",IF('A4-1管路(計画設定)'!$H$12="○",A3管路!J57,IF(A3管路!J57="-","-",'A4-1管路(計画設定)'!$H$12*A3管路!J57)))</f>
        <v>-</v>
      </c>
      <c r="K57" s="245" t="str">
        <f>IF('A4-1管路(計画設定)'!$I$12="","-",IF('A4-1管路(計画設定)'!$I$12="○",A3管路!K57,IF(A3管路!K57="-","-",'A4-1管路(計画設定)'!$I$12*A3管路!K57)))</f>
        <v>-</v>
      </c>
      <c r="L57" s="246" t="str">
        <f t="shared" si="106"/>
        <v>-</v>
      </c>
      <c r="M57" s="251" t="str">
        <f>IF('A4-1管路(計画設定)'!$J$12="","-",IF('A4-1管路(計画設定)'!$J$12="○",A3管路!M57,IF(A3管路!M57="-","-",'A4-1管路(計画設定)'!$J$12*A3管路!M57)))</f>
        <v>-</v>
      </c>
      <c r="N57" s="245" t="str">
        <f>IF('A4-1管路(計画設定)'!$K$12="","-",IF('A4-1管路(計画設定)'!$K$12="○",A3管路!N57,IF(A3管路!N57="-","-",'A4-1管路(計画設定)'!$K$12*A3管路!N57)))</f>
        <v>-</v>
      </c>
      <c r="O57" s="246" t="str">
        <f t="shared" si="107"/>
        <v>-</v>
      </c>
      <c r="P57" s="251" t="str">
        <f>IF('A4-1管路(計画設定)'!$L$12="","-",IF('A4-1管路(計画設定)'!$L$12="○",A3管路!P57,IF(A3管路!P57="-","-",'A4-1管路(計画設定)'!$L$12*A3管路!P57)))</f>
        <v>-</v>
      </c>
      <c r="Q57" s="245" t="str">
        <f>IF('A4-1管路(計画設定)'!$M$12="","-",IF('A4-1管路(計画設定)'!$M$12="○",A3管路!Q57,IF(A3管路!Q57="-","-",'A4-1管路(計画設定)'!$M$12*A3管路!Q57)))</f>
        <v>-</v>
      </c>
      <c r="R57" s="246" t="str">
        <f t="shared" si="108"/>
        <v>-</v>
      </c>
      <c r="S57" s="251" t="str">
        <f>IF('A4-1管路(計画設定)'!$N$12="","-",IF('A4-1管路(計画設定)'!$N$12="○",A3管路!S57,IF(A3管路!S57="-","-",'A4-1管路(計画設定)'!$N$12*A3管路!S57)))</f>
        <v>-</v>
      </c>
      <c r="T57" s="257" t="str">
        <f>IF('A4-1管路(計画設定)'!$O$12="","-",IF('A4-1管路(計画設定)'!$O$12="○",A3管路!T57,IF(A3管路!T57="-","-",'A4-1管路(計画設定)'!$O$12*A3管路!T57)))</f>
        <v>-</v>
      </c>
      <c r="U57" s="257" t="str">
        <f>IF('A4-1管路(計画設定)'!$P$12="","-",IF('A4-1管路(計画設定)'!$P$12="○",A3管路!U57,IF(A3管路!U57="-","-",'A4-1管路(計画設定)'!$P$12*A3管路!U57)))</f>
        <v>-</v>
      </c>
      <c r="V57" s="245" t="str">
        <f>IF('A4-1管路(計画設定)'!$Q$12="","-",IF('A4-1管路(計画設定)'!$Q$12="○",A3管路!V57,IF(A3管路!V57="-","-",'A4-1管路(計画設定)'!$Q$12*A3管路!V57)))</f>
        <v>-</v>
      </c>
      <c r="W57" s="246" t="str">
        <f t="shared" si="109"/>
        <v>-</v>
      </c>
      <c r="X57" s="251" t="str">
        <f>IF('A4-1管路(計画設定)'!$R$12="","-",IF('A4-1管路(計画設定)'!$R$12="○",A3管路!X57,IF(A3管路!X57="-","-",'A4-1管路(計画設定)'!$R$12*A3管路!X57)))</f>
        <v>-</v>
      </c>
      <c r="Y57" s="245" t="str">
        <f>IF('A4-1管路(計画設定)'!$S$12="","-",IF('A4-1管路(計画設定)'!$S$12="○",A3管路!Y57,IF(A3管路!Y57="-","-",'A4-1管路(計画設定)'!$S$12*A3管路!Y57)))</f>
        <v>-</v>
      </c>
      <c r="Z57" s="246" t="str">
        <f t="shared" si="110"/>
        <v>-</v>
      </c>
      <c r="AA57" s="251" t="str">
        <f>IF('A4-1管路(計画設定)'!$T$12="","-",IF('A4-1管路(計画設定)'!$T$12="○",A3管路!AA57,IF(A3管路!AA57="-","-",'A4-1管路(計画設定)'!$T$12*A3管路!AA57)))</f>
        <v>-</v>
      </c>
      <c r="AB57" s="245" t="str">
        <f>IF('A4-1管路(計画設定)'!$U$12="","-",IF('A4-1管路(計画設定)'!$U$12="○",A3管路!AB57,IF(A3管路!AB57="-","-",'A4-1管路(計画設定)'!$U$12*A3管路!AB57)))</f>
        <v>-</v>
      </c>
      <c r="AC57" s="246" t="str">
        <f t="shared" si="111"/>
        <v>-</v>
      </c>
      <c r="AD57" s="251" t="str">
        <f>IF('A4-1管路(計画設定)'!$V$12="","-",IF('A4-1管路(計画設定)'!$V$12="○",A3管路!AD57,IF(A3管路!AD57="-","-",'A4-1管路(計画設定)'!$V$12*A3管路!AD57)))</f>
        <v>-</v>
      </c>
      <c r="AE57" s="245" t="str">
        <f>IF('A4-1管路(計画設定)'!$W$12="","-",IF('A4-1管路(計画設定)'!$W$12="○",A3管路!AE57,IF(A3管路!AE57="-","-",'A4-1管路(計画設定)'!$W$12*A3管路!AE57)))</f>
        <v>-</v>
      </c>
      <c r="AF57" s="246" t="str">
        <f t="shared" si="112"/>
        <v>-</v>
      </c>
      <c r="AG57" s="251" t="str">
        <f>IF('A4-1管路(計画設定)'!$X$12="","-",IF('A4-1管路(計画設定)'!$X$12="○",A3管路!AG57,IF(A3管路!AZ57="-","-",'A4-1管路(計画設定)'!$X$12*A3管路!AG57)))</f>
        <v>-</v>
      </c>
      <c r="AH57" s="245" t="str">
        <f>IF('A4-1管路(計画設定)'!$Y$12="","-",IF('A4-1管路(計画設定)'!$Y$12="○",A3管路!AH57,IF(A3管路!AH57="-","-",'A4-1管路(計画設定)'!$Y$12*A3管路!AH57)))</f>
        <v>-</v>
      </c>
      <c r="AI57" s="246" t="str">
        <f t="shared" si="113"/>
        <v>-</v>
      </c>
      <c r="AJ57" s="251" t="str">
        <f>IF('A4-1管路(計画設定)'!$Z$12="","-",IF('A4-1管路(計画設定)'!$Z$12="○",A3管路!AJ57,IF(A3管路!AJ57="-","-",'A4-1管路(計画設定)'!$Z$12*A3管路!AJ57)))</f>
        <v>-</v>
      </c>
      <c r="AK57" s="245" t="str">
        <f>IF('A4-1管路(計画設定)'!$AA$12="","-",IF('A4-1管路(計画設定)'!$AA$12="○",A3管路!AK57,IF(A3管路!AK57="-","-",'A4-1管路(計画設定)'!$AA$12*A3管路!AK57)))</f>
        <v>-</v>
      </c>
      <c r="AL57" s="246" t="str">
        <f t="shared" si="114"/>
        <v>-</v>
      </c>
      <c r="AM57" s="251" t="str">
        <f>IF('A4-1管路(計画設定)'!$AB$12="","-",IF('A4-1管路(計画設定)'!$AB$12="○",A3管路!AM57,IF(A3管路!AM57="-","-",'A4-1管路(計画設定)'!$AB$12*A3管路!AM57)))</f>
        <v>-</v>
      </c>
      <c r="AN57" s="245" t="str">
        <f>IF('A4-1管路(計画設定)'!$AC$12="","-",IF('A4-1管路(計画設定)'!$AC$12="○",A3管路!AN57,IF(A3管路!AN57="-","-",'A4-1管路(計画設定)'!$AC$12*A3管路!AN57)))</f>
        <v>-</v>
      </c>
      <c r="AO57" s="246" t="str">
        <f t="shared" si="115"/>
        <v>-</v>
      </c>
      <c r="AP57" s="251" t="str">
        <f>IF('A4-1管路(計画設定)'!$AD$12="","-",IF('A4-1管路(計画設定)'!$AD$12="○",A3管路!AP57,IF(A3管路!AP57="-","-",'A4-1管路(計画設定)'!$AD$12*A3管路!AP57)))</f>
        <v>-</v>
      </c>
      <c r="AQ57" s="245" t="str">
        <f>IF('A4-1管路(計画設定)'!$AE$12="","-",IF('A4-1管路(計画設定)'!$AE$12="○",A3管路!AQ57,IF(A3管路!AQ57="-","-",'A4-1管路(計画設定)'!$AE$12*A3管路!AQ57)))</f>
        <v>-</v>
      </c>
      <c r="AR57" s="246" t="str">
        <f t="shared" si="116"/>
        <v>-</v>
      </c>
      <c r="AS57" s="251" t="str">
        <f>IF('A4-1管路(計画設定)'!$AF$12="","-",IF('A4-1管路(計画設定)'!$AF$12="○",A3管路!AS57,IF(A3管路!AS57="-","-",'A4-1管路(計画設定)'!$AF$12*A3管路!AS57)))</f>
        <v>-</v>
      </c>
      <c r="AT57" s="245" t="str">
        <f>IF('A4-1管路(計画設定)'!$AG$12="","-",IF('A4-1管路(計画設定)'!$AG$12="○",A3管路!AT57,IF(A3管路!AT57="-","-",'A4-1管路(計画設定)'!$AG$12*A3管路!AT57)))</f>
        <v>-</v>
      </c>
      <c r="AU57" s="246" t="str">
        <f t="shared" si="117"/>
        <v>-</v>
      </c>
      <c r="AV57" s="265" t="str">
        <f t="shared" si="118"/>
        <v>-</v>
      </c>
      <c r="AW57" s="157" t="str">
        <f>IF('A4-2管路(初期設定)'!AW57="","",'A4-2管路(初期設定)'!AW57)</f>
        <v>ダクタイル鋳鉄管(NS形継手等)</v>
      </c>
      <c r="AX57" s="259">
        <f>IF('A4-2管路(初期設定)'!AX57="","",'A4-2管路(初期設定)'!AX57)</f>
        <v>146</v>
      </c>
      <c r="AY57" s="45" t="str">
        <f t="shared" si="119"/>
        <v>-</v>
      </c>
      <c r="BB57" s="832">
        <f t="shared" si="120"/>
        <v>0</v>
      </c>
      <c r="BC57" s="830"/>
      <c r="BD57" s="830">
        <f t="shared" si="121"/>
        <v>0</v>
      </c>
      <c r="BE57" s="830"/>
      <c r="BF57" s="830">
        <f t="shared" si="122"/>
        <v>0</v>
      </c>
      <c r="BG57" s="830"/>
      <c r="BH57" s="830">
        <f t="shared" si="123"/>
        <v>0</v>
      </c>
      <c r="BI57" s="830"/>
      <c r="BJ57" s="830">
        <f t="shared" si="124"/>
        <v>0</v>
      </c>
      <c r="BK57" s="830"/>
      <c r="BL57" s="832">
        <f t="shared" si="125"/>
        <v>0</v>
      </c>
      <c r="BM57" s="830"/>
      <c r="BN57" s="830">
        <f t="shared" si="126"/>
        <v>0</v>
      </c>
      <c r="BO57" s="830"/>
      <c r="BP57" s="830">
        <f t="shared" si="127"/>
        <v>0</v>
      </c>
      <c r="BQ57" s="830"/>
      <c r="BR57" s="830">
        <f t="shared" si="128"/>
        <v>0</v>
      </c>
      <c r="BS57" s="830"/>
      <c r="BT57" s="830">
        <f t="shared" si="129"/>
        <v>0</v>
      </c>
      <c r="BU57" s="833"/>
      <c r="BV57" s="82"/>
      <c r="DI57" s="82"/>
    </row>
    <row r="58" spans="2:113" ht="13.5" customHeight="1">
      <c r="B58" s="1161"/>
      <c r="C58" s="1070"/>
      <c r="D58" s="1070"/>
      <c r="E58" s="932"/>
      <c r="F58" s="80">
        <v>350</v>
      </c>
      <c r="G58" s="251" t="str">
        <f>IF('A4-1管路(計画設定)'!$F$12="","-",IF('A4-1管路(計画設定)'!$F$12="○",A3管路!G58,IF(A3管路!F58="-","-",'A4-1管路(計画設定)'!$F$12*A3管路!G58)))</f>
        <v>-</v>
      </c>
      <c r="H58" s="245" t="str">
        <f>IF('A4-1管路(計画設定)'!$G$12="","-",IF('A4-1管路(計画設定)'!$G$12="○",A3管路!H58,IF(A3管路!H58="-","-",'A4-1管路(計画設定)'!$G$12*A3管路!H58)))</f>
        <v>-</v>
      </c>
      <c r="I58" s="246" t="str">
        <f t="shared" si="105"/>
        <v>-</v>
      </c>
      <c r="J58" s="251" t="str">
        <f>IF('A4-1管路(計画設定)'!$H$12="","-",IF('A4-1管路(計画設定)'!$H$12="○",A3管路!J58,IF(A3管路!J58="-","-",'A4-1管路(計画設定)'!$H$12*A3管路!J58)))</f>
        <v>-</v>
      </c>
      <c r="K58" s="245" t="str">
        <f>IF('A4-1管路(計画設定)'!$I$12="","-",IF('A4-1管路(計画設定)'!$I$12="○",A3管路!K58,IF(A3管路!K58="-","-",'A4-1管路(計画設定)'!$I$12*A3管路!K58)))</f>
        <v>-</v>
      </c>
      <c r="L58" s="246" t="str">
        <f t="shared" si="106"/>
        <v>-</v>
      </c>
      <c r="M58" s="251" t="str">
        <f>IF('A4-1管路(計画設定)'!$J$12="","-",IF('A4-1管路(計画設定)'!$J$12="○",A3管路!M58,IF(A3管路!M58="-","-",'A4-1管路(計画設定)'!$J$12*A3管路!M58)))</f>
        <v>-</v>
      </c>
      <c r="N58" s="245" t="str">
        <f>IF('A4-1管路(計画設定)'!$K$12="","-",IF('A4-1管路(計画設定)'!$K$12="○",A3管路!N58,IF(A3管路!N58="-","-",'A4-1管路(計画設定)'!$K$12*A3管路!N58)))</f>
        <v>-</v>
      </c>
      <c r="O58" s="246" t="str">
        <f t="shared" si="107"/>
        <v>-</v>
      </c>
      <c r="P58" s="251" t="str">
        <f>IF('A4-1管路(計画設定)'!$L$12="","-",IF('A4-1管路(計画設定)'!$L$12="○",A3管路!P58,IF(A3管路!P58="-","-",'A4-1管路(計画設定)'!$L$12*A3管路!P58)))</f>
        <v>-</v>
      </c>
      <c r="Q58" s="245" t="str">
        <f>IF('A4-1管路(計画設定)'!$M$12="","-",IF('A4-1管路(計画設定)'!$M$12="○",A3管路!Q58,IF(A3管路!Q58="-","-",'A4-1管路(計画設定)'!$M$12*A3管路!Q58)))</f>
        <v>-</v>
      </c>
      <c r="R58" s="246" t="str">
        <f t="shared" si="108"/>
        <v>-</v>
      </c>
      <c r="S58" s="251" t="str">
        <f>IF('A4-1管路(計画設定)'!$N$12="","-",IF('A4-1管路(計画設定)'!$N$12="○",A3管路!S58,IF(A3管路!S58="-","-",'A4-1管路(計画設定)'!$N$12*A3管路!S58)))</f>
        <v>-</v>
      </c>
      <c r="T58" s="257" t="str">
        <f>IF('A4-1管路(計画設定)'!$O$12="","-",IF('A4-1管路(計画設定)'!$O$12="○",A3管路!T58,IF(A3管路!T58="-","-",'A4-1管路(計画設定)'!$O$12*A3管路!T58)))</f>
        <v>-</v>
      </c>
      <c r="U58" s="257" t="str">
        <f>IF('A4-1管路(計画設定)'!$P$12="","-",IF('A4-1管路(計画設定)'!$P$12="○",A3管路!U58,IF(A3管路!U58="-","-",'A4-1管路(計画設定)'!$P$12*A3管路!U58)))</f>
        <v>-</v>
      </c>
      <c r="V58" s="245" t="str">
        <f>IF('A4-1管路(計画設定)'!$Q$12="","-",IF('A4-1管路(計画設定)'!$Q$12="○",A3管路!V58,IF(A3管路!V58="-","-",'A4-1管路(計画設定)'!$Q$12*A3管路!V58)))</f>
        <v>-</v>
      </c>
      <c r="W58" s="246" t="str">
        <f t="shared" si="109"/>
        <v>-</v>
      </c>
      <c r="X58" s="251" t="str">
        <f>IF('A4-1管路(計画設定)'!$R$12="","-",IF('A4-1管路(計画設定)'!$R$12="○",A3管路!X58,IF(A3管路!X58="-","-",'A4-1管路(計画設定)'!$R$12*A3管路!X58)))</f>
        <v>-</v>
      </c>
      <c r="Y58" s="245" t="str">
        <f>IF('A4-1管路(計画設定)'!$S$12="","-",IF('A4-1管路(計画設定)'!$S$12="○",A3管路!Y58,IF(A3管路!Y58="-","-",'A4-1管路(計画設定)'!$S$12*A3管路!Y58)))</f>
        <v>-</v>
      </c>
      <c r="Z58" s="246" t="str">
        <f t="shared" si="110"/>
        <v>-</v>
      </c>
      <c r="AA58" s="251" t="str">
        <f>IF('A4-1管路(計画設定)'!$T$12="","-",IF('A4-1管路(計画設定)'!$T$12="○",A3管路!AA58,IF(A3管路!AA58="-","-",'A4-1管路(計画設定)'!$T$12*A3管路!AA58)))</f>
        <v>-</v>
      </c>
      <c r="AB58" s="245" t="str">
        <f>IF('A4-1管路(計画設定)'!$U$12="","-",IF('A4-1管路(計画設定)'!$U$12="○",A3管路!AB58,IF(A3管路!AB58="-","-",'A4-1管路(計画設定)'!$U$12*A3管路!AB58)))</f>
        <v>-</v>
      </c>
      <c r="AC58" s="246" t="str">
        <f t="shared" si="111"/>
        <v>-</v>
      </c>
      <c r="AD58" s="251" t="str">
        <f>IF('A4-1管路(計画設定)'!$V$12="","-",IF('A4-1管路(計画設定)'!$V$12="○",A3管路!AD58,IF(A3管路!AD58="-","-",'A4-1管路(計画設定)'!$V$12*A3管路!AD58)))</f>
        <v>-</v>
      </c>
      <c r="AE58" s="245" t="str">
        <f>IF('A4-1管路(計画設定)'!$W$12="","-",IF('A4-1管路(計画設定)'!$W$12="○",A3管路!AE58,IF(A3管路!AE58="-","-",'A4-1管路(計画設定)'!$W$12*A3管路!AE58)))</f>
        <v>-</v>
      </c>
      <c r="AF58" s="246" t="str">
        <f t="shared" si="112"/>
        <v>-</v>
      </c>
      <c r="AG58" s="251" t="str">
        <f>IF('A4-1管路(計画設定)'!$X$12="","-",IF('A4-1管路(計画設定)'!$X$12="○",A3管路!AG58,IF(A3管路!AZ58="-","-",'A4-1管路(計画設定)'!$X$12*A3管路!AG58)))</f>
        <v>-</v>
      </c>
      <c r="AH58" s="245" t="str">
        <f>IF('A4-1管路(計画設定)'!$Y$12="","-",IF('A4-1管路(計画設定)'!$Y$12="○",A3管路!AH58,IF(A3管路!AH58="-","-",'A4-1管路(計画設定)'!$Y$12*A3管路!AH58)))</f>
        <v>-</v>
      </c>
      <c r="AI58" s="246" t="str">
        <f t="shared" si="113"/>
        <v>-</v>
      </c>
      <c r="AJ58" s="251" t="str">
        <f>IF('A4-1管路(計画設定)'!$Z$12="","-",IF('A4-1管路(計画設定)'!$Z$12="○",A3管路!AJ58,IF(A3管路!AJ58="-","-",'A4-1管路(計画設定)'!$Z$12*A3管路!AJ58)))</f>
        <v>-</v>
      </c>
      <c r="AK58" s="245" t="str">
        <f>IF('A4-1管路(計画設定)'!$AA$12="","-",IF('A4-1管路(計画設定)'!$AA$12="○",A3管路!AK58,IF(A3管路!AK58="-","-",'A4-1管路(計画設定)'!$AA$12*A3管路!AK58)))</f>
        <v>-</v>
      </c>
      <c r="AL58" s="246" t="str">
        <f t="shared" si="114"/>
        <v>-</v>
      </c>
      <c r="AM58" s="251" t="str">
        <f>IF('A4-1管路(計画設定)'!$AB$12="","-",IF('A4-1管路(計画設定)'!$AB$12="○",A3管路!AM58,IF(A3管路!AM58="-","-",'A4-1管路(計画設定)'!$AB$12*A3管路!AM58)))</f>
        <v>-</v>
      </c>
      <c r="AN58" s="245" t="str">
        <f>IF('A4-1管路(計画設定)'!$AC$12="","-",IF('A4-1管路(計画設定)'!$AC$12="○",A3管路!AN58,IF(A3管路!AN58="-","-",'A4-1管路(計画設定)'!$AC$12*A3管路!AN58)))</f>
        <v>-</v>
      </c>
      <c r="AO58" s="246" t="str">
        <f t="shared" si="115"/>
        <v>-</v>
      </c>
      <c r="AP58" s="251" t="str">
        <f>IF('A4-1管路(計画設定)'!$AD$12="","-",IF('A4-1管路(計画設定)'!$AD$12="○",A3管路!AP58,IF(A3管路!AP58="-","-",'A4-1管路(計画設定)'!$AD$12*A3管路!AP58)))</f>
        <v>-</v>
      </c>
      <c r="AQ58" s="245" t="str">
        <f>IF('A4-1管路(計画設定)'!$AE$12="","-",IF('A4-1管路(計画設定)'!$AE$12="○",A3管路!AQ58,IF(A3管路!AQ58="-","-",'A4-1管路(計画設定)'!$AE$12*A3管路!AQ58)))</f>
        <v>-</v>
      </c>
      <c r="AR58" s="246" t="str">
        <f t="shared" si="116"/>
        <v>-</v>
      </c>
      <c r="AS58" s="251" t="str">
        <f>IF('A4-1管路(計画設定)'!$AF$12="","-",IF('A4-1管路(計画設定)'!$AF$12="○",A3管路!AS58,IF(A3管路!AS58="-","-",'A4-1管路(計画設定)'!$AF$12*A3管路!AS58)))</f>
        <v>-</v>
      </c>
      <c r="AT58" s="245" t="str">
        <f>IF('A4-1管路(計画設定)'!$AG$12="","-",IF('A4-1管路(計画設定)'!$AG$12="○",A3管路!AT58,IF(A3管路!AT58="-","-",'A4-1管路(計画設定)'!$AG$12*A3管路!AT58)))</f>
        <v>-</v>
      </c>
      <c r="AU58" s="246" t="str">
        <f t="shared" si="117"/>
        <v>-</v>
      </c>
      <c r="AV58" s="265" t="str">
        <f t="shared" si="118"/>
        <v>-</v>
      </c>
      <c r="AW58" s="157" t="str">
        <f>IF('A4-2管路(初期設定)'!AW58="","",'A4-2管路(初期設定)'!AW58)</f>
        <v>ダクタイル鋳鉄管(NS形継手等)</v>
      </c>
      <c r="AX58" s="259">
        <f>IF('A4-2管路(初期設定)'!AX58="","",'A4-2管路(初期設定)'!AX58)</f>
        <v>128</v>
      </c>
      <c r="AY58" s="45" t="str">
        <f t="shared" si="119"/>
        <v>-</v>
      </c>
      <c r="BB58" s="832">
        <f t="shared" si="120"/>
        <v>0</v>
      </c>
      <c r="BC58" s="830"/>
      <c r="BD58" s="830">
        <f t="shared" si="121"/>
        <v>0</v>
      </c>
      <c r="BE58" s="830"/>
      <c r="BF58" s="830">
        <f t="shared" si="122"/>
        <v>0</v>
      </c>
      <c r="BG58" s="830"/>
      <c r="BH58" s="830">
        <f t="shared" si="123"/>
        <v>0</v>
      </c>
      <c r="BI58" s="830"/>
      <c r="BJ58" s="830">
        <f t="shared" si="124"/>
        <v>0</v>
      </c>
      <c r="BK58" s="830"/>
      <c r="BL58" s="832">
        <f t="shared" si="125"/>
        <v>0</v>
      </c>
      <c r="BM58" s="830"/>
      <c r="BN58" s="830">
        <f t="shared" si="126"/>
        <v>0</v>
      </c>
      <c r="BO58" s="830"/>
      <c r="BP58" s="830">
        <f t="shared" si="127"/>
        <v>0</v>
      </c>
      <c r="BQ58" s="830"/>
      <c r="BR58" s="830">
        <f t="shared" si="128"/>
        <v>0</v>
      </c>
      <c r="BS58" s="830"/>
      <c r="BT58" s="830">
        <f t="shared" si="129"/>
        <v>0</v>
      </c>
      <c r="BU58" s="833"/>
      <c r="BV58" s="82"/>
      <c r="DI58" s="82"/>
    </row>
    <row r="59" spans="2:113" ht="13.5" customHeight="1">
      <c r="B59" s="1161"/>
      <c r="C59" s="1070"/>
      <c r="D59" s="1070"/>
      <c r="E59" s="932"/>
      <c r="F59" s="80">
        <v>300</v>
      </c>
      <c r="G59" s="251" t="str">
        <f>IF('A4-1管路(計画設定)'!$F$12="","-",IF('A4-1管路(計画設定)'!$F$12="○",A3管路!G59,IF(A3管路!F59="-","-",'A4-1管路(計画設定)'!$F$12*A3管路!G59)))</f>
        <v>-</v>
      </c>
      <c r="H59" s="245" t="str">
        <f>IF('A4-1管路(計画設定)'!$G$12="","-",IF('A4-1管路(計画設定)'!$G$12="○",A3管路!H59,IF(A3管路!H59="-","-",'A4-1管路(計画設定)'!$G$12*A3管路!H59)))</f>
        <v>-</v>
      </c>
      <c r="I59" s="246" t="str">
        <f t="shared" si="105"/>
        <v>-</v>
      </c>
      <c r="J59" s="251" t="str">
        <f>IF('A4-1管路(計画設定)'!$H$12="","-",IF('A4-1管路(計画設定)'!$H$12="○",A3管路!J59,IF(A3管路!J59="-","-",'A4-1管路(計画設定)'!$H$12*A3管路!J59)))</f>
        <v>-</v>
      </c>
      <c r="K59" s="245" t="str">
        <f>IF('A4-1管路(計画設定)'!$I$12="","-",IF('A4-1管路(計画設定)'!$I$12="○",A3管路!K59,IF(A3管路!K59="-","-",'A4-1管路(計画設定)'!$I$12*A3管路!K59)))</f>
        <v>-</v>
      </c>
      <c r="L59" s="246" t="str">
        <f t="shared" si="106"/>
        <v>-</v>
      </c>
      <c r="M59" s="251" t="str">
        <f>IF('A4-1管路(計画設定)'!$J$12="","-",IF('A4-1管路(計画設定)'!$J$12="○",A3管路!M59,IF(A3管路!M59="-","-",'A4-1管路(計画設定)'!$J$12*A3管路!M59)))</f>
        <v>-</v>
      </c>
      <c r="N59" s="245" t="str">
        <f>IF('A4-1管路(計画設定)'!$K$12="","-",IF('A4-1管路(計画設定)'!$K$12="○",A3管路!N59,IF(A3管路!N59="-","-",'A4-1管路(計画設定)'!$K$12*A3管路!N59)))</f>
        <v>-</v>
      </c>
      <c r="O59" s="246" t="str">
        <f t="shared" si="107"/>
        <v>-</v>
      </c>
      <c r="P59" s="251" t="str">
        <f>IF('A4-1管路(計画設定)'!$L$12="","-",IF('A4-1管路(計画設定)'!$L$12="○",A3管路!P59,IF(A3管路!P59="-","-",'A4-1管路(計画設定)'!$L$12*A3管路!P59)))</f>
        <v>-</v>
      </c>
      <c r="Q59" s="245" t="str">
        <f>IF('A4-1管路(計画設定)'!$M$12="","-",IF('A4-1管路(計画設定)'!$M$12="○",A3管路!Q59,IF(A3管路!Q59="-","-",'A4-1管路(計画設定)'!$M$12*A3管路!Q59)))</f>
        <v>-</v>
      </c>
      <c r="R59" s="246" t="str">
        <f t="shared" si="108"/>
        <v>-</v>
      </c>
      <c r="S59" s="251" t="str">
        <f>IF('A4-1管路(計画設定)'!$N$12="","-",IF('A4-1管路(計画設定)'!$N$12="○",A3管路!S59,IF(A3管路!S59="-","-",'A4-1管路(計画設定)'!$N$12*A3管路!S59)))</f>
        <v>-</v>
      </c>
      <c r="T59" s="257" t="str">
        <f>IF('A4-1管路(計画設定)'!$O$12="","-",IF('A4-1管路(計画設定)'!$O$12="○",A3管路!T59,IF(A3管路!T59="-","-",'A4-1管路(計画設定)'!$O$12*A3管路!T59)))</f>
        <v>-</v>
      </c>
      <c r="U59" s="257" t="str">
        <f>IF('A4-1管路(計画設定)'!$P$12="","-",IF('A4-1管路(計画設定)'!$P$12="○",A3管路!U59,IF(A3管路!U59="-","-",'A4-1管路(計画設定)'!$P$12*A3管路!U59)))</f>
        <v>-</v>
      </c>
      <c r="V59" s="245" t="str">
        <f>IF('A4-1管路(計画設定)'!$Q$12="","-",IF('A4-1管路(計画設定)'!$Q$12="○",A3管路!V59,IF(A3管路!V59="-","-",'A4-1管路(計画設定)'!$Q$12*A3管路!V59)))</f>
        <v>-</v>
      </c>
      <c r="W59" s="246" t="str">
        <f t="shared" si="109"/>
        <v>-</v>
      </c>
      <c r="X59" s="251" t="str">
        <f>IF('A4-1管路(計画設定)'!$R$12="","-",IF('A4-1管路(計画設定)'!$R$12="○",A3管路!X59,IF(A3管路!X59="-","-",'A4-1管路(計画設定)'!$R$12*A3管路!X59)))</f>
        <v>-</v>
      </c>
      <c r="Y59" s="245" t="str">
        <f>IF('A4-1管路(計画設定)'!$S$12="","-",IF('A4-1管路(計画設定)'!$S$12="○",A3管路!Y59,IF(A3管路!Y59="-","-",'A4-1管路(計画設定)'!$S$12*A3管路!Y59)))</f>
        <v>-</v>
      </c>
      <c r="Z59" s="246" t="str">
        <f t="shared" si="110"/>
        <v>-</v>
      </c>
      <c r="AA59" s="251" t="str">
        <f>IF('A4-1管路(計画設定)'!$T$12="","-",IF('A4-1管路(計画設定)'!$T$12="○",A3管路!AA59,IF(A3管路!AA59="-","-",'A4-1管路(計画設定)'!$T$12*A3管路!AA59)))</f>
        <v>-</v>
      </c>
      <c r="AB59" s="245" t="str">
        <f>IF('A4-1管路(計画設定)'!$U$12="","-",IF('A4-1管路(計画設定)'!$U$12="○",A3管路!AB59,IF(A3管路!AB59="-","-",'A4-1管路(計画設定)'!$U$12*A3管路!AB59)))</f>
        <v>-</v>
      </c>
      <c r="AC59" s="246" t="str">
        <f t="shared" si="111"/>
        <v>-</v>
      </c>
      <c r="AD59" s="251" t="str">
        <f>IF('A4-1管路(計画設定)'!$V$12="","-",IF('A4-1管路(計画設定)'!$V$12="○",A3管路!AD59,IF(A3管路!AD59="-","-",'A4-1管路(計画設定)'!$V$12*A3管路!AD59)))</f>
        <v>-</v>
      </c>
      <c r="AE59" s="245" t="str">
        <f>IF('A4-1管路(計画設定)'!$W$12="","-",IF('A4-1管路(計画設定)'!$W$12="○",A3管路!AE59,IF(A3管路!AE59="-","-",'A4-1管路(計画設定)'!$W$12*A3管路!AE59)))</f>
        <v>-</v>
      </c>
      <c r="AF59" s="246" t="str">
        <f t="shared" si="112"/>
        <v>-</v>
      </c>
      <c r="AG59" s="251" t="str">
        <f>IF('A4-1管路(計画設定)'!$X$12="","-",IF('A4-1管路(計画設定)'!$X$12="○",A3管路!AG59,IF(A3管路!AZ59="-","-",'A4-1管路(計画設定)'!$X$12*A3管路!AG59)))</f>
        <v>-</v>
      </c>
      <c r="AH59" s="245" t="str">
        <f>IF('A4-1管路(計画設定)'!$Y$12="","-",IF('A4-1管路(計画設定)'!$Y$12="○",A3管路!AH59,IF(A3管路!AH59="-","-",'A4-1管路(計画設定)'!$Y$12*A3管路!AH59)))</f>
        <v>-</v>
      </c>
      <c r="AI59" s="246" t="str">
        <f t="shared" si="113"/>
        <v>-</v>
      </c>
      <c r="AJ59" s="251" t="str">
        <f>IF('A4-1管路(計画設定)'!$Z$12="","-",IF('A4-1管路(計画設定)'!$Z$12="○",A3管路!AJ59,IF(A3管路!AJ59="-","-",'A4-1管路(計画設定)'!$Z$12*A3管路!AJ59)))</f>
        <v>-</v>
      </c>
      <c r="AK59" s="245" t="str">
        <f>IF('A4-1管路(計画設定)'!$AA$12="","-",IF('A4-1管路(計画設定)'!$AA$12="○",A3管路!AK59,IF(A3管路!AK59="-","-",'A4-1管路(計画設定)'!$AA$12*A3管路!AK59)))</f>
        <v>-</v>
      </c>
      <c r="AL59" s="246" t="str">
        <f t="shared" si="114"/>
        <v>-</v>
      </c>
      <c r="AM59" s="251" t="str">
        <f>IF('A4-1管路(計画設定)'!$AB$12="","-",IF('A4-1管路(計画設定)'!$AB$12="○",A3管路!AM59,IF(A3管路!AM59="-","-",'A4-1管路(計画設定)'!$AB$12*A3管路!AM59)))</f>
        <v>-</v>
      </c>
      <c r="AN59" s="245" t="str">
        <f>IF('A4-1管路(計画設定)'!$AC$12="","-",IF('A4-1管路(計画設定)'!$AC$12="○",A3管路!AN59,IF(A3管路!AN59="-","-",'A4-1管路(計画設定)'!$AC$12*A3管路!AN59)))</f>
        <v>-</v>
      </c>
      <c r="AO59" s="246" t="str">
        <f t="shared" si="115"/>
        <v>-</v>
      </c>
      <c r="AP59" s="251" t="str">
        <f>IF('A4-1管路(計画設定)'!$AD$12="","-",IF('A4-1管路(計画設定)'!$AD$12="○",A3管路!AP59,IF(A3管路!AP59="-","-",'A4-1管路(計画設定)'!$AD$12*A3管路!AP59)))</f>
        <v>-</v>
      </c>
      <c r="AQ59" s="245" t="str">
        <f>IF('A4-1管路(計画設定)'!$AE$12="","-",IF('A4-1管路(計画設定)'!$AE$12="○",A3管路!AQ59,IF(A3管路!AQ59="-","-",'A4-1管路(計画設定)'!$AE$12*A3管路!AQ59)))</f>
        <v>-</v>
      </c>
      <c r="AR59" s="246" t="str">
        <f t="shared" si="116"/>
        <v>-</v>
      </c>
      <c r="AS59" s="251" t="str">
        <f>IF('A4-1管路(計画設定)'!$AF$12="","-",IF('A4-1管路(計画設定)'!$AF$12="○",A3管路!AS59,IF(A3管路!AS59="-","-",'A4-1管路(計画設定)'!$AF$12*A3管路!AS59)))</f>
        <v>-</v>
      </c>
      <c r="AT59" s="245" t="str">
        <f>IF('A4-1管路(計画設定)'!$AG$12="","-",IF('A4-1管路(計画設定)'!$AG$12="○",A3管路!AT59,IF(A3管路!AT59="-","-",'A4-1管路(計画設定)'!$AG$12*A3管路!AT59)))</f>
        <v>-</v>
      </c>
      <c r="AU59" s="246" t="str">
        <f t="shared" si="117"/>
        <v>-</v>
      </c>
      <c r="AV59" s="265" t="str">
        <f t="shared" si="118"/>
        <v>-</v>
      </c>
      <c r="AW59" s="157" t="str">
        <f>IF('A4-2管路(初期設定)'!AW59="","",'A4-2管路(初期設定)'!AW59)</f>
        <v>ダクタイル鋳鉄管(NS形継手等)</v>
      </c>
      <c r="AX59" s="259">
        <f>IF('A4-2管路(初期設定)'!AX59="","",'A4-2管路(初期設定)'!AX59)</f>
        <v>112</v>
      </c>
      <c r="AY59" s="45" t="str">
        <f t="shared" si="119"/>
        <v>-</v>
      </c>
      <c r="BB59" s="832">
        <f t="shared" si="120"/>
        <v>0</v>
      </c>
      <c r="BC59" s="830"/>
      <c r="BD59" s="830">
        <f t="shared" si="121"/>
        <v>0</v>
      </c>
      <c r="BE59" s="830"/>
      <c r="BF59" s="830">
        <f t="shared" si="122"/>
        <v>0</v>
      </c>
      <c r="BG59" s="830"/>
      <c r="BH59" s="830">
        <f t="shared" si="123"/>
        <v>0</v>
      </c>
      <c r="BI59" s="830"/>
      <c r="BJ59" s="830">
        <f t="shared" si="124"/>
        <v>0</v>
      </c>
      <c r="BK59" s="830"/>
      <c r="BL59" s="832">
        <f t="shared" si="125"/>
        <v>0</v>
      </c>
      <c r="BM59" s="830"/>
      <c r="BN59" s="830">
        <f t="shared" si="126"/>
        <v>0</v>
      </c>
      <c r="BO59" s="830"/>
      <c r="BP59" s="830">
        <f t="shared" si="127"/>
        <v>0</v>
      </c>
      <c r="BQ59" s="830"/>
      <c r="BR59" s="830">
        <f t="shared" si="128"/>
        <v>0</v>
      </c>
      <c r="BS59" s="830"/>
      <c r="BT59" s="830">
        <f t="shared" si="129"/>
        <v>0</v>
      </c>
      <c r="BU59" s="833"/>
      <c r="BV59" s="82"/>
      <c r="DI59" s="82"/>
    </row>
    <row r="60" spans="2:113" ht="13.5" customHeight="1">
      <c r="B60" s="1161"/>
      <c r="C60" s="1070"/>
      <c r="D60" s="1070"/>
      <c r="E60" s="932"/>
      <c r="F60" s="80">
        <v>250</v>
      </c>
      <c r="G60" s="251" t="str">
        <f>IF('A4-1管路(計画設定)'!$F$12="","-",IF('A4-1管路(計画設定)'!$F$12="○",A3管路!G60,IF(A3管路!F60="-","-",'A4-1管路(計画設定)'!$F$12*A3管路!G60)))</f>
        <v>-</v>
      </c>
      <c r="H60" s="245" t="str">
        <f>IF('A4-1管路(計画設定)'!$G$12="","-",IF('A4-1管路(計画設定)'!$G$12="○",A3管路!H60,IF(A3管路!H60="-","-",'A4-1管路(計画設定)'!$G$12*A3管路!H60)))</f>
        <v>-</v>
      </c>
      <c r="I60" s="246" t="str">
        <f t="shared" si="105"/>
        <v>-</v>
      </c>
      <c r="J60" s="251" t="str">
        <f>IF('A4-1管路(計画設定)'!$H$12="","-",IF('A4-1管路(計画設定)'!$H$12="○",A3管路!J60,IF(A3管路!J60="-","-",'A4-1管路(計画設定)'!$H$12*A3管路!J60)))</f>
        <v>-</v>
      </c>
      <c r="K60" s="245" t="str">
        <f>IF('A4-1管路(計画設定)'!$I$12="","-",IF('A4-1管路(計画設定)'!$I$12="○",A3管路!K60,IF(A3管路!K60="-","-",'A4-1管路(計画設定)'!$I$12*A3管路!K60)))</f>
        <v>-</v>
      </c>
      <c r="L60" s="246" t="str">
        <f t="shared" si="106"/>
        <v>-</v>
      </c>
      <c r="M60" s="251" t="str">
        <f>IF('A4-1管路(計画設定)'!$J$12="","-",IF('A4-1管路(計画設定)'!$J$12="○",A3管路!M60,IF(A3管路!M60="-","-",'A4-1管路(計画設定)'!$J$12*A3管路!M60)))</f>
        <v>-</v>
      </c>
      <c r="N60" s="245" t="str">
        <f>IF('A4-1管路(計画設定)'!$K$12="","-",IF('A4-1管路(計画設定)'!$K$12="○",A3管路!N60,IF(A3管路!N60="-","-",'A4-1管路(計画設定)'!$K$12*A3管路!N60)))</f>
        <v>-</v>
      </c>
      <c r="O60" s="246" t="str">
        <f t="shared" si="107"/>
        <v>-</v>
      </c>
      <c r="P60" s="251" t="str">
        <f>IF('A4-1管路(計画設定)'!$L$12="","-",IF('A4-1管路(計画設定)'!$L$12="○",A3管路!P60,IF(A3管路!P60="-","-",'A4-1管路(計画設定)'!$L$12*A3管路!P60)))</f>
        <v>-</v>
      </c>
      <c r="Q60" s="245" t="str">
        <f>IF('A4-1管路(計画設定)'!$M$12="","-",IF('A4-1管路(計画設定)'!$M$12="○",A3管路!Q60,IF(A3管路!Q60="-","-",'A4-1管路(計画設定)'!$M$12*A3管路!Q60)))</f>
        <v>-</v>
      </c>
      <c r="R60" s="246" t="str">
        <f t="shared" si="108"/>
        <v>-</v>
      </c>
      <c r="S60" s="251" t="str">
        <f>IF('A4-1管路(計画設定)'!$N$12="","-",IF('A4-1管路(計画設定)'!$N$12="○",A3管路!S60,IF(A3管路!S60="-","-",'A4-1管路(計画設定)'!$N$12*A3管路!S60)))</f>
        <v>-</v>
      </c>
      <c r="T60" s="257" t="str">
        <f>IF('A4-1管路(計画設定)'!$O$12="","-",IF('A4-1管路(計画設定)'!$O$12="○",A3管路!T60,IF(A3管路!T60="-","-",'A4-1管路(計画設定)'!$O$12*A3管路!T60)))</f>
        <v>-</v>
      </c>
      <c r="U60" s="257" t="str">
        <f>IF('A4-1管路(計画設定)'!$P$12="","-",IF('A4-1管路(計画設定)'!$P$12="○",A3管路!U60,IF(A3管路!U60="-","-",'A4-1管路(計画設定)'!$P$12*A3管路!U60)))</f>
        <v>-</v>
      </c>
      <c r="V60" s="245" t="str">
        <f>IF('A4-1管路(計画設定)'!$Q$12="","-",IF('A4-1管路(計画設定)'!$Q$12="○",A3管路!V60,IF(A3管路!V60="-","-",'A4-1管路(計画設定)'!$Q$12*A3管路!V60)))</f>
        <v>-</v>
      </c>
      <c r="W60" s="246" t="str">
        <f t="shared" si="109"/>
        <v>-</v>
      </c>
      <c r="X60" s="251" t="str">
        <f>IF('A4-1管路(計画設定)'!$R$12="","-",IF('A4-1管路(計画設定)'!$R$12="○",A3管路!X60,IF(A3管路!X60="-","-",'A4-1管路(計画設定)'!$R$12*A3管路!X60)))</f>
        <v>-</v>
      </c>
      <c r="Y60" s="245" t="str">
        <f>IF('A4-1管路(計画設定)'!$S$12="","-",IF('A4-1管路(計画設定)'!$S$12="○",A3管路!Y60,IF(A3管路!Y60="-","-",'A4-1管路(計画設定)'!$S$12*A3管路!Y60)))</f>
        <v>-</v>
      </c>
      <c r="Z60" s="246" t="str">
        <f t="shared" si="110"/>
        <v>-</v>
      </c>
      <c r="AA60" s="251" t="str">
        <f>IF('A4-1管路(計画設定)'!$T$12="","-",IF('A4-1管路(計画設定)'!$T$12="○",A3管路!AA60,IF(A3管路!AA60="-","-",'A4-1管路(計画設定)'!$T$12*A3管路!AA60)))</f>
        <v>-</v>
      </c>
      <c r="AB60" s="245" t="str">
        <f>IF('A4-1管路(計画設定)'!$U$12="","-",IF('A4-1管路(計画設定)'!$U$12="○",A3管路!AB60,IF(A3管路!AB60="-","-",'A4-1管路(計画設定)'!$U$12*A3管路!AB60)))</f>
        <v>-</v>
      </c>
      <c r="AC60" s="246" t="str">
        <f t="shared" si="111"/>
        <v>-</v>
      </c>
      <c r="AD60" s="251" t="str">
        <f>IF('A4-1管路(計画設定)'!$V$12="","-",IF('A4-1管路(計画設定)'!$V$12="○",A3管路!AD60,IF(A3管路!AD60="-","-",'A4-1管路(計画設定)'!$V$12*A3管路!AD60)))</f>
        <v>-</v>
      </c>
      <c r="AE60" s="245" t="str">
        <f>IF('A4-1管路(計画設定)'!$W$12="","-",IF('A4-1管路(計画設定)'!$W$12="○",A3管路!AE60,IF(A3管路!AE60="-","-",'A4-1管路(計画設定)'!$W$12*A3管路!AE60)))</f>
        <v>-</v>
      </c>
      <c r="AF60" s="246" t="str">
        <f t="shared" si="112"/>
        <v>-</v>
      </c>
      <c r="AG60" s="251" t="str">
        <f>IF('A4-1管路(計画設定)'!$X$12="","-",IF('A4-1管路(計画設定)'!$X$12="○",A3管路!AG60,IF(A3管路!AZ60="-","-",'A4-1管路(計画設定)'!$X$12*A3管路!AG60)))</f>
        <v>-</v>
      </c>
      <c r="AH60" s="245" t="str">
        <f>IF('A4-1管路(計画設定)'!$Y$12="","-",IF('A4-1管路(計画設定)'!$Y$12="○",A3管路!AH60,IF(A3管路!AH60="-","-",'A4-1管路(計画設定)'!$Y$12*A3管路!AH60)))</f>
        <v>-</v>
      </c>
      <c r="AI60" s="246" t="str">
        <f t="shared" si="113"/>
        <v>-</v>
      </c>
      <c r="AJ60" s="251" t="str">
        <f>IF('A4-1管路(計画設定)'!$Z$12="","-",IF('A4-1管路(計画設定)'!$Z$12="○",A3管路!AJ60,IF(A3管路!AJ60="-","-",'A4-1管路(計画設定)'!$Z$12*A3管路!AJ60)))</f>
        <v>-</v>
      </c>
      <c r="AK60" s="245" t="str">
        <f>IF('A4-1管路(計画設定)'!$AA$12="","-",IF('A4-1管路(計画設定)'!$AA$12="○",A3管路!AK60,IF(A3管路!AK60="-","-",'A4-1管路(計画設定)'!$AA$12*A3管路!AK60)))</f>
        <v>-</v>
      </c>
      <c r="AL60" s="246" t="str">
        <f t="shared" si="114"/>
        <v>-</v>
      </c>
      <c r="AM60" s="251" t="str">
        <f>IF('A4-1管路(計画設定)'!$AB$12="","-",IF('A4-1管路(計画設定)'!$AB$12="○",A3管路!AM60,IF(A3管路!AM60="-","-",'A4-1管路(計画設定)'!$AB$12*A3管路!AM60)))</f>
        <v>-</v>
      </c>
      <c r="AN60" s="245" t="str">
        <f>IF('A4-1管路(計画設定)'!$AC$12="","-",IF('A4-1管路(計画設定)'!$AC$12="○",A3管路!AN60,IF(A3管路!AN60="-","-",'A4-1管路(計画設定)'!$AC$12*A3管路!AN60)))</f>
        <v>-</v>
      </c>
      <c r="AO60" s="246" t="str">
        <f t="shared" si="115"/>
        <v>-</v>
      </c>
      <c r="AP60" s="251" t="str">
        <f>IF('A4-1管路(計画設定)'!$AD$12="","-",IF('A4-1管路(計画設定)'!$AD$12="○",A3管路!AP60,IF(A3管路!AP60="-","-",'A4-1管路(計画設定)'!$AD$12*A3管路!AP60)))</f>
        <v>-</v>
      </c>
      <c r="AQ60" s="245" t="str">
        <f>IF('A4-1管路(計画設定)'!$AE$12="","-",IF('A4-1管路(計画設定)'!$AE$12="○",A3管路!AQ60,IF(A3管路!AQ60="-","-",'A4-1管路(計画設定)'!$AE$12*A3管路!AQ60)))</f>
        <v>-</v>
      </c>
      <c r="AR60" s="246" t="str">
        <f t="shared" si="116"/>
        <v>-</v>
      </c>
      <c r="AS60" s="251" t="str">
        <f>IF('A4-1管路(計画設定)'!$AF$12="","-",IF('A4-1管路(計画設定)'!$AF$12="○",A3管路!AS60,IF(A3管路!AS60="-","-",'A4-1管路(計画設定)'!$AF$12*A3管路!AS60)))</f>
        <v>-</v>
      </c>
      <c r="AT60" s="245" t="str">
        <f>IF('A4-1管路(計画設定)'!$AG$12="","-",IF('A4-1管路(計画設定)'!$AG$12="○",A3管路!AT60,IF(A3管路!AT60="-","-",'A4-1管路(計画設定)'!$AG$12*A3管路!AT60)))</f>
        <v>-</v>
      </c>
      <c r="AU60" s="246" t="str">
        <f t="shared" si="117"/>
        <v>-</v>
      </c>
      <c r="AV60" s="265" t="str">
        <f t="shared" si="118"/>
        <v>-</v>
      </c>
      <c r="AW60" s="157" t="str">
        <f>IF('A4-2管路(初期設定)'!AW60="","",'A4-2管路(初期設定)'!AW60)</f>
        <v>ダクタイル鋳鉄管(NS形継手等)</v>
      </c>
      <c r="AX60" s="259">
        <f>IF('A4-2管路(初期設定)'!AX60="","",'A4-2管路(初期設定)'!AX60)</f>
        <v>99</v>
      </c>
      <c r="AY60" s="45" t="str">
        <f t="shared" si="119"/>
        <v>-</v>
      </c>
      <c r="BB60" s="832">
        <f t="shared" si="120"/>
        <v>0</v>
      </c>
      <c r="BC60" s="830"/>
      <c r="BD60" s="830">
        <f t="shared" si="121"/>
        <v>0</v>
      </c>
      <c r="BE60" s="830"/>
      <c r="BF60" s="830">
        <f t="shared" si="122"/>
        <v>0</v>
      </c>
      <c r="BG60" s="830"/>
      <c r="BH60" s="830">
        <f t="shared" si="123"/>
        <v>0</v>
      </c>
      <c r="BI60" s="830"/>
      <c r="BJ60" s="830">
        <f t="shared" si="124"/>
        <v>0</v>
      </c>
      <c r="BK60" s="830"/>
      <c r="BL60" s="832">
        <f t="shared" si="125"/>
        <v>0</v>
      </c>
      <c r="BM60" s="830"/>
      <c r="BN60" s="830">
        <f t="shared" si="126"/>
        <v>0</v>
      </c>
      <c r="BO60" s="830"/>
      <c r="BP60" s="830">
        <f t="shared" si="127"/>
        <v>0</v>
      </c>
      <c r="BQ60" s="830"/>
      <c r="BR60" s="830">
        <f t="shared" si="128"/>
        <v>0</v>
      </c>
      <c r="BS60" s="830"/>
      <c r="BT60" s="830">
        <f t="shared" si="129"/>
        <v>0</v>
      </c>
      <c r="BU60" s="833"/>
      <c r="BV60" s="82"/>
      <c r="DI60" s="82"/>
    </row>
    <row r="61" spans="2:113" ht="13.5" customHeight="1">
      <c r="B61" s="1161"/>
      <c r="C61" s="1070"/>
      <c r="D61" s="1070"/>
      <c r="E61" s="932"/>
      <c r="F61" s="80">
        <v>200</v>
      </c>
      <c r="G61" s="251" t="str">
        <f>IF('A4-1管路(計画設定)'!$F$12="","-",IF('A4-1管路(計画設定)'!$F$12="○",A3管路!G61,IF(A3管路!F61="-","-",'A4-1管路(計画設定)'!$F$12*A3管路!G61)))</f>
        <v>-</v>
      </c>
      <c r="H61" s="245" t="str">
        <f>IF('A4-1管路(計画設定)'!$G$12="","-",IF('A4-1管路(計画設定)'!$G$12="○",A3管路!H61,IF(A3管路!H61="-","-",'A4-1管路(計画設定)'!$G$12*A3管路!H61)))</f>
        <v>-</v>
      </c>
      <c r="I61" s="246" t="str">
        <f t="shared" si="105"/>
        <v>-</v>
      </c>
      <c r="J61" s="251" t="str">
        <f>IF('A4-1管路(計画設定)'!$H$12="","-",IF('A4-1管路(計画設定)'!$H$12="○",A3管路!J61,IF(A3管路!J61="-","-",'A4-1管路(計画設定)'!$H$12*A3管路!J61)))</f>
        <v>-</v>
      </c>
      <c r="K61" s="245" t="str">
        <f>IF('A4-1管路(計画設定)'!$I$12="","-",IF('A4-1管路(計画設定)'!$I$12="○",A3管路!K61,IF(A3管路!K61="-","-",'A4-1管路(計画設定)'!$I$12*A3管路!K61)))</f>
        <v>-</v>
      </c>
      <c r="L61" s="246" t="str">
        <f t="shared" si="106"/>
        <v>-</v>
      </c>
      <c r="M61" s="251" t="str">
        <f>IF('A4-1管路(計画設定)'!$J$12="","-",IF('A4-1管路(計画設定)'!$J$12="○",A3管路!M61,IF(A3管路!M61="-","-",'A4-1管路(計画設定)'!$J$12*A3管路!M61)))</f>
        <v>-</v>
      </c>
      <c r="N61" s="245" t="str">
        <f>IF('A4-1管路(計画設定)'!$K$12="","-",IF('A4-1管路(計画設定)'!$K$12="○",A3管路!N61,IF(A3管路!N61="-","-",'A4-1管路(計画設定)'!$K$12*A3管路!N61)))</f>
        <v>-</v>
      </c>
      <c r="O61" s="246" t="str">
        <f t="shared" si="107"/>
        <v>-</v>
      </c>
      <c r="P61" s="251" t="str">
        <f>IF('A4-1管路(計画設定)'!$L$12="","-",IF('A4-1管路(計画設定)'!$L$12="○",A3管路!P61,IF(A3管路!P61="-","-",'A4-1管路(計画設定)'!$L$12*A3管路!P61)))</f>
        <v>-</v>
      </c>
      <c r="Q61" s="245" t="str">
        <f>IF('A4-1管路(計画設定)'!$M$12="","-",IF('A4-1管路(計画設定)'!$M$12="○",A3管路!Q61,IF(A3管路!Q61="-","-",'A4-1管路(計画設定)'!$M$12*A3管路!Q61)))</f>
        <v>-</v>
      </c>
      <c r="R61" s="246" t="str">
        <f t="shared" si="108"/>
        <v>-</v>
      </c>
      <c r="S61" s="251" t="str">
        <f>IF('A4-1管路(計画設定)'!$N$12="","-",IF('A4-1管路(計画設定)'!$N$12="○",A3管路!S61,IF(A3管路!S61="-","-",'A4-1管路(計画設定)'!$N$12*A3管路!S61)))</f>
        <v>-</v>
      </c>
      <c r="T61" s="257" t="str">
        <f>IF('A4-1管路(計画設定)'!$O$12="","-",IF('A4-1管路(計画設定)'!$O$12="○",A3管路!T61,IF(A3管路!T61="-","-",'A4-1管路(計画設定)'!$O$12*A3管路!T61)))</f>
        <v>-</v>
      </c>
      <c r="U61" s="257" t="str">
        <f>IF('A4-1管路(計画設定)'!$P$12="","-",IF('A4-1管路(計画設定)'!$P$12="○",A3管路!U61,IF(A3管路!U61="-","-",'A4-1管路(計画設定)'!$P$12*A3管路!U61)))</f>
        <v>-</v>
      </c>
      <c r="V61" s="245" t="str">
        <f>IF('A4-1管路(計画設定)'!$Q$12="","-",IF('A4-1管路(計画設定)'!$Q$12="○",A3管路!V61,IF(A3管路!V61="-","-",'A4-1管路(計画設定)'!$Q$12*A3管路!V61)))</f>
        <v>-</v>
      </c>
      <c r="W61" s="246" t="str">
        <f t="shared" si="109"/>
        <v>-</v>
      </c>
      <c r="X61" s="251" t="str">
        <f>IF('A4-1管路(計画設定)'!$R$12="","-",IF('A4-1管路(計画設定)'!$R$12="○",A3管路!X61,IF(A3管路!X61="-","-",'A4-1管路(計画設定)'!$R$12*A3管路!X61)))</f>
        <v>-</v>
      </c>
      <c r="Y61" s="245" t="str">
        <f>IF('A4-1管路(計画設定)'!$S$12="","-",IF('A4-1管路(計画設定)'!$S$12="○",A3管路!Y61,IF(A3管路!Y61="-","-",'A4-1管路(計画設定)'!$S$12*A3管路!Y61)))</f>
        <v>-</v>
      </c>
      <c r="Z61" s="246" t="str">
        <f t="shared" si="110"/>
        <v>-</v>
      </c>
      <c r="AA61" s="251" t="str">
        <f>IF('A4-1管路(計画設定)'!$T$12="","-",IF('A4-1管路(計画設定)'!$T$12="○",A3管路!AA61,IF(A3管路!AA61="-","-",'A4-1管路(計画設定)'!$T$12*A3管路!AA61)))</f>
        <v>-</v>
      </c>
      <c r="AB61" s="245" t="str">
        <f>IF('A4-1管路(計画設定)'!$U$12="","-",IF('A4-1管路(計画設定)'!$U$12="○",A3管路!AB61,IF(A3管路!AB61="-","-",'A4-1管路(計画設定)'!$U$12*A3管路!AB61)))</f>
        <v>-</v>
      </c>
      <c r="AC61" s="246" t="str">
        <f t="shared" si="111"/>
        <v>-</v>
      </c>
      <c r="AD61" s="251" t="str">
        <f>IF('A4-1管路(計画設定)'!$V$12="","-",IF('A4-1管路(計画設定)'!$V$12="○",A3管路!AD61,IF(A3管路!AD61="-","-",'A4-1管路(計画設定)'!$V$12*A3管路!AD61)))</f>
        <v>-</v>
      </c>
      <c r="AE61" s="245" t="str">
        <f>IF('A4-1管路(計画設定)'!$W$12="","-",IF('A4-1管路(計画設定)'!$W$12="○",A3管路!AE61,IF(A3管路!AE61="-","-",'A4-1管路(計画設定)'!$W$12*A3管路!AE61)))</f>
        <v>-</v>
      </c>
      <c r="AF61" s="246" t="str">
        <f t="shared" si="112"/>
        <v>-</v>
      </c>
      <c r="AG61" s="251" t="str">
        <f>IF('A4-1管路(計画設定)'!$X$12="","-",IF('A4-1管路(計画設定)'!$X$12="○",A3管路!AG61,IF(A3管路!AZ61="-","-",'A4-1管路(計画設定)'!$X$12*A3管路!AG61)))</f>
        <v>-</v>
      </c>
      <c r="AH61" s="245" t="str">
        <f>IF('A4-1管路(計画設定)'!$Y$12="","-",IF('A4-1管路(計画設定)'!$Y$12="○",A3管路!AH61,IF(A3管路!AH61="-","-",'A4-1管路(計画設定)'!$Y$12*A3管路!AH61)))</f>
        <v>-</v>
      </c>
      <c r="AI61" s="246" t="str">
        <f t="shared" si="113"/>
        <v>-</v>
      </c>
      <c r="AJ61" s="251" t="str">
        <f>IF('A4-1管路(計画設定)'!$Z$12="","-",IF('A4-1管路(計画設定)'!$Z$12="○",A3管路!AJ61,IF(A3管路!AJ61="-","-",'A4-1管路(計画設定)'!$Z$12*A3管路!AJ61)))</f>
        <v>-</v>
      </c>
      <c r="AK61" s="245" t="str">
        <f>IF('A4-1管路(計画設定)'!$AA$12="","-",IF('A4-1管路(計画設定)'!$AA$12="○",A3管路!AK61,IF(A3管路!AK61="-","-",'A4-1管路(計画設定)'!$AA$12*A3管路!AK61)))</f>
        <v>-</v>
      </c>
      <c r="AL61" s="246" t="str">
        <f t="shared" si="114"/>
        <v>-</v>
      </c>
      <c r="AM61" s="251" t="str">
        <f>IF('A4-1管路(計画設定)'!$AB$12="","-",IF('A4-1管路(計画設定)'!$AB$12="○",A3管路!AM61,IF(A3管路!AM61="-","-",'A4-1管路(計画設定)'!$AB$12*A3管路!AM61)))</f>
        <v>-</v>
      </c>
      <c r="AN61" s="245" t="str">
        <f>IF('A4-1管路(計画設定)'!$AC$12="","-",IF('A4-1管路(計画設定)'!$AC$12="○",A3管路!AN61,IF(A3管路!AN61="-","-",'A4-1管路(計画設定)'!$AC$12*A3管路!AN61)))</f>
        <v>-</v>
      </c>
      <c r="AO61" s="246" t="str">
        <f t="shared" si="115"/>
        <v>-</v>
      </c>
      <c r="AP61" s="251" t="str">
        <f>IF('A4-1管路(計画設定)'!$AD$12="","-",IF('A4-1管路(計画設定)'!$AD$12="○",A3管路!AP61,IF(A3管路!AP61="-","-",'A4-1管路(計画設定)'!$AD$12*A3管路!AP61)))</f>
        <v>-</v>
      </c>
      <c r="AQ61" s="245" t="str">
        <f>IF('A4-1管路(計画設定)'!$AE$12="","-",IF('A4-1管路(計画設定)'!$AE$12="○",A3管路!AQ61,IF(A3管路!AQ61="-","-",'A4-1管路(計画設定)'!$AE$12*A3管路!AQ61)))</f>
        <v>-</v>
      </c>
      <c r="AR61" s="246" t="str">
        <f t="shared" si="116"/>
        <v>-</v>
      </c>
      <c r="AS61" s="251" t="str">
        <f>IF('A4-1管路(計画設定)'!$AF$12="","-",IF('A4-1管路(計画設定)'!$AF$12="○",A3管路!AS61,IF(A3管路!AS61="-","-",'A4-1管路(計画設定)'!$AF$12*A3管路!AS61)))</f>
        <v>-</v>
      </c>
      <c r="AT61" s="245" t="str">
        <f>IF('A4-1管路(計画設定)'!$AG$12="","-",IF('A4-1管路(計画設定)'!$AG$12="○",A3管路!AT61,IF(A3管路!AT61="-","-",'A4-1管路(計画設定)'!$AG$12*A3管路!AT61)))</f>
        <v>-</v>
      </c>
      <c r="AU61" s="246" t="str">
        <f t="shared" si="117"/>
        <v>-</v>
      </c>
      <c r="AV61" s="265" t="str">
        <f t="shared" si="118"/>
        <v>-</v>
      </c>
      <c r="AW61" s="157" t="str">
        <f>IF('A4-2管路(初期設定)'!AW61="","",'A4-2管路(初期設定)'!AW61)</f>
        <v>ダクタイル鋳鉄管(NS形継手等)</v>
      </c>
      <c r="AX61" s="259">
        <f>IF('A4-2管路(初期設定)'!AX61="","",'A4-2管路(初期設定)'!AX61)</f>
        <v>87</v>
      </c>
      <c r="AY61" s="45" t="str">
        <f t="shared" si="119"/>
        <v>-</v>
      </c>
      <c r="BB61" s="832">
        <f t="shared" si="120"/>
        <v>0</v>
      </c>
      <c r="BC61" s="830"/>
      <c r="BD61" s="830">
        <f t="shared" si="121"/>
        <v>0</v>
      </c>
      <c r="BE61" s="830"/>
      <c r="BF61" s="830">
        <f t="shared" si="122"/>
        <v>0</v>
      </c>
      <c r="BG61" s="830"/>
      <c r="BH61" s="830">
        <f t="shared" si="123"/>
        <v>0</v>
      </c>
      <c r="BI61" s="830"/>
      <c r="BJ61" s="830">
        <f t="shared" si="124"/>
        <v>0</v>
      </c>
      <c r="BK61" s="830"/>
      <c r="BL61" s="832">
        <f t="shared" si="125"/>
        <v>0</v>
      </c>
      <c r="BM61" s="830"/>
      <c r="BN61" s="830">
        <f t="shared" si="126"/>
        <v>0</v>
      </c>
      <c r="BO61" s="830"/>
      <c r="BP61" s="830">
        <f t="shared" si="127"/>
        <v>0</v>
      </c>
      <c r="BQ61" s="830"/>
      <c r="BR61" s="830">
        <f t="shared" si="128"/>
        <v>0</v>
      </c>
      <c r="BS61" s="830"/>
      <c r="BT61" s="830">
        <f t="shared" si="129"/>
        <v>0</v>
      </c>
      <c r="BU61" s="833"/>
      <c r="BV61" s="82"/>
      <c r="DI61" s="82"/>
    </row>
    <row r="62" spans="2:113" ht="13.5" customHeight="1">
      <c r="B62" s="1161"/>
      <c r="C62" s="1070"/>
      <c r="D62" s="1070"/>
      <c r="E62" s="932"/>
      <c r="F62" s="80">
        <v>150</v>
      </c>
      <c r="G62" s="251" t="str">
        <f>IF('A4-1管路(計画設定)'!$F$12="","-",IF('A4-1管路(計画設定)'!$F$12="○",A3管路!G62,IF(A3管路!F62="-","-",'A4-1管路(計画設定)'!$F$12*A3管路!G62)))</f>
        <v>-</v>
      </c>
      <c r="H62" s="245" t="str">
        <f>IF('A4-1管路(計画設定)'!$G$12="","-",IF('A4-1管路(計画設定)'!$G$12="○",A3管路!H62,IF(A3管路!H62="-","-",'A4-1管路(計画設定)'!$G$12*A3管路!H62)))</f>
        <v>-</v>
      </c>
      <c r="I62" s="246" t="str">
        <f t="shared" si="105"/>
        <v>-</v>
      </c>
      <c r="J62" s="251" t="str">
        <f>IF('A4-1管路(計画設定)'!$H$12="","-",IF('A4-1管路(計画設定)'!$H$12="○",A3管路!J62,IF(A3管路!J62="-","-",'A4-1管路(計画設定)'!$H$12*A3管路!J62)))</f>
        <v>-</v>
      </c>
      <c r="K62" s="245" t="str">
        <f>IF('A4-1管路(計画設定)'!$I$12="","-",IF('A4-1管路(計画設定)'!$I$12="○",A3管路!K62,IF(A3管路!K62="-","-",'A4-1管路(計画設定)'!$I$12*A3管路!K62)))</f>
        <v>-</v>
      </c>
      <c r="L62" s="246" t="str">
        <f t="shared" si="106"/>
        <v>-</v>
      </c>
      <c r="M62" s="251" t="str">
        <f>IF('A4-1管路(計画設定)'!$J$12="","-",IF('A4-1管路(計画設定)'!$J$12="○",A3管路!M62,IF(A3管路!M62="-","-",'A4-1管路(計画設定)'!$J$12*A3管路!M62)))</f>
        <v>-</v>
      </c>
      <c r="N62" s="245" t="str">
        <f>IF('A4-1管路(計画設定)'!$K$12="","-",IF('A4-1管路(計画設定)'!$K$12="○",A3管路!N62,IF(A3管路!N62="-","-",'A4-1管路(計画設定)'!$K$12*A3管路!N62)))</f>
        <v>-</v>
      </c>
      <c r="O62" s="246" t="str">
        <f t="shared" si="107"/>
        <v>-</v>
      </c>
      <c r="P62" s="251" t="str">
        <f>IF('A4-1管路(計画設定)'!$L$12="","-",IF('A4-1管路(計画設定)'!$L$12="○",A3管路!P62,IF(A3管路!P62="-","-",'A4-1管路(計画設定)'!$L$12*A3管路!P62)))</f>
        <v>-</v>
      </c>
      <c r="Q62" s="245" t="str">
        <f>IF('A4-1管路(計画設定)'!$M$12="","-",IF('A4-1管路(計画設定)'!$M$12="○",A3管路!Q62,IF(A3管路!Q62="-","-",'A4-1管路(計画設定)'!$M$12*A3管路!Q62)))</f>
        <v>-</v>
      </c>
      <c r="R62" s="246" t="str">
        <f t="shared" si="108"/>
        <v>-</v>
      </c>
      <c r="S62" s="251" t="str">
        <f>IF('A4-1管路(計画設定)'!$N$12="","-",IF('A4-1管路(計画設定)'!$N$12="○",A3管路!S62,IF(A3管路!S62="-","-",'A4-1管路(計画設定)'!$N$12*A3管路!S62)))</f>
        <v>-</v>
      </c>
      <c r="T62" s="257" t="str">
        <f>IF('A4-1管路(計画設定)'!$O$12="","-",IF('A4-1管路(計画設定)'!$O$12="○",A3管路!T62,IF(A3管路!T62="-","-",'A4-1管路(計画設定)'!$O$12*A3管路!T62)))</f>
        <v>-</v>
      </c>
      <c r="U62" s="257" t="str">
        <f>IF('A4-1管路(計画設定)'!$P$12="","-",IF('A4-1管路(計画設定)'!$P$12="○",A3管路!U62,IF(A3管路!U62="-","-",'A4-1管路(計画設定)'!$P$12*A3管路!U62)))</f>
        <v>-</v>
      </c>
      <c r="V62" s="245" t="str">
        <f>IF('A4-1管路(計画設定)'!$Q$12="","-",IF('A4-1管路(計画設定)'!$Q$12="○",A3管路!V62,IF(A3管路!V62="-","-",'A4-1管路(計画設定)'!$Q$12*A3管路!V62)))</f>
        <v>-</v>
      </c>
      <c r="W62" s="246" t="str">
        <f t="shared" si="109"/>
        <v>-</v>
      </c>
      <c r="X62" s="251" t="str">
        <f>IF('A4-1管路(計画設定)'!$R$12="","-",IF('A4-1管路(計画設定)'!$R$12="○",A3管路!X62,IF(A3管路!X62="-","-",'A4-1管路(計画設定)'!$R$12*A3管路!X62)))</f>
        <v>-</v>
      </c>
      <c r="Y62" s="245" t="str">
        <f>IF('A4-1管路(計画設定)'!$S$12="","-",IF('A4-1管路(計画設定)'!$S$12="○",A3管路!Y62,IF(A3管路!Y62="-","-",'A4-1管路(計画設定)'!$S$12*A3管路!Y62)))</f>
        <v>-</v>
      </c>
      <c r="Z62" s="246" t="str">
        <f t="shared" si="110"/>
        <v>-</v>
      </c>
      <c r="AA62" s="251" t="str">
        <f>IF('A4-1管路(計画設定)'!$T$12="","-",IF('A4-1管路(計画設定)'!$T$12="○",A3管路!AA62,IF(A3管路!AA62="-","-",'A4-1管路(計画設定)'!$T$12*A3管路!AA62)))</f>
        <v>-</v>
      </c>
      <c r="AB62" s="245" t="str">
        <f>IF('A4-1管路(計画設定)'!$U$12="","-",IF('A4-1管路(計画設定)'!$U$12="○",A3管路!AB62,IF(A3管路!AB62="-","-",'A4-1管路(計画設定)'!$U$12*A3管路!AB62)))</f>
        <v>-</v>
      </c>
      <c r="AC62" s="246" t="str">
        <f t="shared" si="111"/>
        <v>-</v>
      </c>
      <c r="AD62" s="251" t="str">
        <f>IF('A4-1管路(計画設定)'!$V$12="","-",IF('A4-1管路(計画設定)'!$V$12="○",A3管路!AD62,IF(A3管路!AD62="-","-",'A4-1管路(計画設定)'!$V$12*A3管路!AD62)))</f>
        <v>-</v>
      </c>
      <c r="AE62" s="245" t="str">
        <f>IF('A4-1管路(計画設定)'!$W$12="","-",IF('A4-1管路(計画設定)'!$W$12="○",A3管路!AE62,IF(A3管路!AE62="-","-",'A4-1管路(計画設定)'!$W$12*A3管路!AE62)))</f>
        <v>-</v>
      </c>
      <c r="AF62" s="246" t="str">
        <f t="shared" si="112"/>
        <v>-</v>
      </c>
      <c r="AG62" s="251" t="str">
        <f>IF('A4-1管路(計画設定)'!$X$12="","-",IF('A4-1管路(計画設定)'!$X$12="○",A3管路!AG62,IF(A3管路!AZ62="-","-",'A4-1管路(計画設定)'!$X$12*A3管路!AG62)))</f>
        <v>-</v>
      </c>
      <c r="AH62" s="245" t="str">
        <f>IF('A4-1管路(計画設定)'!$Y$12="","-",IF('A4-1管路(計画設定)'!$Y$12="○",A3管路!AH62,IF(A3管路!AH62="-","-",'A4-1管路(計画設定)'!$Y$12*A3管路!AH62)))</f>
        <v>-</v>
      </c>
      <c r="AI62" s="246" t="str">
        <f t="shared" si="113"/>
        <v>-</v>
      </c>
      <c r="AJ62" s="251" t="str">
        <f>IF('A4-1管路(計画設定)'!$Z$12="","-",IF('A4-1管路(計画設定)'!$Z$12="○",A3管路!AJ62,IF(A3管路!AJ62="-","-",'A4-1管路(計画設定)'!$Z$12*A3管路!AJ62)))</f>
        <v>-</v>
      </c>
      <c r="AK62" s="245" t="str">
        <f>IF('A4-1管路(計画設定)'!$AA$12="","-",IF('A4-1管路(計画設定)'!$AA$12="○",A3管路!AK62,IF(A3管路!AK62="-","-",'A4-1管路(計画設定)'!$AA$12*A3管路!AK62)))</f>
        <v>-</v>
      </c>
      <c r="AL62" s="246" t="str">
        <f t="shared" si="114"/>
        <v>-</v>
      </c>
      <c r="AM62" s="251" t="str">
        <f>IF('A4-1管路(計画設定)'!$AB$12="","-",IF('A4-1管路(計画設定)'!$AB$12="○",A3管路!AM62,IF(A3管路!AM62="-","-",'A4-1管路(計画設定)'!$AB$12*A3管路!AM62)))</f>
        <v>-</v>
      </c>
      <c r="AN62" s="245" t="str">
        <f>IF('A4-1管路(計画設定)'!$AC$12="","-",IF('A4-1管路(計画設定)'!$AC$12="○",A3管路!AN62,IF(A3管路!AN62="-","-",'A4-1管路(計画設定)'!$AC$12*A3管路!AN62)))</f>
        <v>-</v>
      </c>
      <c r="AO62" s="246" t="str">
        <f t="shared" si="115"/>
        <v>-</v>
      </c>
      <c r="AP62" s="251" t="str">
        <f>IF('A4-1管路(計画設定)'!$AD$12="","-",IF('A4-1管路(計画設定)'!$AD$12="○",A3管路!AP62,IF(A3管路!AP62="-","-",'A4-1管路(計画設定)'!$AD$12*A3管路!AP62)))</f>
        <v>-</v>
      </c>
      <c r="AQ62" s="245" t="str">
        <f>IF('A4-1管路(計画設定)'!$AE$12="","-",IF('A4-1管路(計画設定)'!$AE$12="○",A3管路!AQ62,IF(A3管路!AQ62="-","-",'A4-1管路(計画設定)'!$AE$12*A3管路!AQ62)))</f>
        <v>-</v>
      </c>
      <c r="AR62" s="246" t="str">
        <f t="shared" si="116"/>
        <v>-</v>
      </c>
      <c r="AS62" s="251" t="str">
        <f>IF('A4-1管路(計画設定)'!$AF$12="","-",IF('A4-1管路(計画設定)'!$AF$12="○",A3管路!AS62,IF(A3管路!AS62="-","-",'A4-1管路(計画設定)'!$AF$12*A3管路!AS62)))</f>
        <v>-</v>
      </c>
      <c r="AT62" s="245" t="str">
        <f>IF('A4-1管路(計画設定)'!$AG$12="","-",IF('A4-1管路(計画設定)'!$AG$12="○",A3管路!AT62,IF(A3管路!AT62="-","-",'A4-1管路(計画設定)'!$AG$12*A3管路!AT62)))</f>
        <v>-</v>
      </c>
      <c r="AU62" s="246" t="str">
        <f t="shared" si="117"/>
        <v>-</v>
      </c>
      <c r="AV62" s="265" t="str">
        <f t="shared" si="118"/>
        <v>-</v>
      </c>
      <c r="AW62" s="157" t="str">
        <f>IF('A4-2管路(初期設定)'!AW62="","",'A4-2管路(初期設定)'!AW62)</f>
        <v>ダクタイル鋳鉄管(NS形継手等)</v>
      </c>
      <c r="AX62" s="259">
        <f>IF('A4-2管路(初期設定)'!AX62="","",'A4-2管路(初期設定)'!AX62)</f>
        <v>76</v>
      </c>
      <c r="AY62" s="45" t="str">
        <f t="shared" si="119"/>
        <v>-</v>
      </c>
      <c r="BB62" s="832">
        <f t="shared" si="120"/>
        <v>0</v>
      </c>
      <c r="BC62" s="830"/>
      <c r="BD62" s="830">
        <f t="shared" si="121"/>
        <v>0</v>
      </c>
      <c r="BE62" s="830"/>
      <c r="BF62" s="830">
        <f t="shared" si="122"/>
        <v>0</v>
      </c>
      <c r="BG62" s="830"/>
      <c r="BH62" s="830">
        <f t="shared" si="123"/>
        <v>0</v>
      </c>
      <c r="BI62" s="830"/>
      <c r="BJ62" s="830">
        <f t="shared" si="124"/>
        <v>0</v>
      </c>
      <c r="BK62" s="830"/>
      <c r="BL62" s="832">
        <f t="shared" si="125"/>
        <v>0</v>
      </c>
      <c r="BM62" s="830"/>
      <c r="BN62" s="830">
        <f t="shared" si="126"/>
        <v>0</v>
      </c>
      <c r="BO62" s="830"/>
      <c r="BP62" s="830">
        <f t="shared" si="127"/>
        <v>0</v>
      </c>
      <c r="BQ62" s="830"/>
      <c r="BR62" s="830">
        <f t="shared" si="128"/>
        <v>0</v>
      </c>
      <c r="BS62" s="830"/>
      <c r="BT62" s="830">
        <f t="shared" si="129"/>
        <v>0</v>
      </c>
      <c r="BU62" s="833"/>
      <c r="BV62" s="82"/>
      <c r="DI62" s="82"/>
    </row>
    <row r="63" spans="2:113" ht="13.5" customHeight="1">
      <c r="B63" s="1161"/>
      <c r="C63" s="1070"/>
      <c r="D63" s="1070"/>
      <c r="E63" s="932"/>
      <c r="F63" s="80">
        <v>100</v>
      </c>
      <c r="G63" s="251" t="str">
        <f>IF('A4-1管路(計画設定)'!$F$12="","-",IF('A4-1管路(計画設定)'!$F$12="○",A3管路!G63,IF(A3管路!F63="-","-",'A4-1管路(計画設定)'!$F$12*A3管路!G63)))</f>
        <v>-</v>
      </c>
      <c r="H63" s="245" t="str">
        <f>IF('A4-1管路(計画設定)'!$G$12="","-",IF('A4-1管路(計画設定)'!$G$12="○",A3管路!H63,IF(A3管路!H63="-","-",'A4-1管路(計画設定)'!$G$12*A3管路!H63)))</f>
        <v>-</v>
      </c>
      <c r="I63" s="246" t="str">
        <f t="shared" si="105"/>
        <v>-</v>
      </c>
      <c r="J63" s="251" t="str">
        <f>IF('A4-1管路(計画設定)'!$H$12="","-",IF('A4-1管路(計画設定)'!$H$12="○",A3管路!J63,IF(A3管路!J63="-","-",'A4-1管路(計画設定)'!$H$12*A3管路!J63)))</f>
        <v>-</v>
      </c>
      <c r="K63" s="245" t="str">
        <f>IF('A4-1管路(計画設定)'!$I$12="","-",IF('A4-1管路(計画設定)'!$I$12="○",A3管路!K63,IF(A3管路!K63="-","-",'A4-1管路(計画設定)'!$I$12*A3管路!K63)))</f>
        <v>-</v>
      </c>
      <c r="L63" s="246" t="str">
        <f t="shared" si="106"/>
        <v>-</v>
      </c>
      <c r="M63" s="251" t="str">
        <f>IF('A4-1管路(計画設定)'!$J$12="","-",IF('A4-1管路(計画設定)'!$J$12="○",A3管路!M63,IF(A3管路!M63="-","-",'A4-1管路(計画設定)'!$J$12*A3管路!M63)))</f>
        <v>-</v>
      </c>
      <c r="N63" s="245" t="str">
        <f>IF('A4-1管路(計画設定)'!$K$12="","-",IF('A4-1管路(計画設定)'!$K$12="○",A3管路!N63,IF(A3管路!N63="-","-",'A4-1管路(計画設定)'!$K$12*A3管路!N63)))</f>
        <v>-</v>
      </c>
      <c r="O63" s="246" t="str">
        <f t="shared" si="107"/>
        <v>-</v>
      </c>
      <c r="P63" s="251" t="str">
        <f>IF('A4-1管路(計画設定)'!$L$12="","-",IF('A4-1管路(計画設定)'!$L$12="○",A3管路!P63,IF(A3管路!P63="-","-",'A4-1管路(計画設定)'!$L$12*A3管路!P63)))</f>
        <v>-</v>
      </c>
      <c r="Q63" s="245" t="str">
        <f>IF('A4-1管路(計画設定)'!$M$12="","-",IF('A4-1管路(計画設定)'!$M$12="○",A3管路!Q63,IF(A3管路!Q63="-","-",'A4-1管路(計画設定)'!$M$12*A3管路!Q63)))</f>
        <v>-</v>
      </c>
      <c r="R63" s="246" t="str">
        <f t="shared" si="108"/>
        <v>-</v>
      </c>
      <c r="S63" s="251" t="str">
        <f>IF('A4-1管路(計画設定)'!$N$12="","-",IF('A4-1管路(計画設定)'!$N$12="○",A3管路!S63,IF(A3管路!S63="-","-",'A4-1管路(計画設定)'!$N$12*A3管路!S63)))</f>
        <v>-</v>
      </c>
      <c r="T63" s="257" t="str">
        <f>IF('A4-1管路(計画設定)'!$O$12="","-",IF('A4-1管路(計画設定)'!$O$12="○",A3管路!T63,IF(A3管路!T63="-","-",'A4-1管路(計画設定)'!$O$12*A3管路!T63)))</f>
        <v>-</v>
      </c>
      <c r="U63" s="257" t="str">
        <f>IF('A4-1管路(計画設定)'!$P$12="","-",IF('A4-1管路(計画設定)'!$P$12="○",A3管路!U63,IF(A3管路!U63="-","-",'A4-1管路(計画設定)'!$P$12*A3管路!U63)))</f>
        <v>-</v>
      </c>
      <c r="V63" s="245" t="str">
        <f>IF('A4-1管路(計画設定)'!$Q$12="","-",IF('A4-1管路(計画設定)'!$Q$12="○",A3管路!V63,IF(A3管路!V63="-","-",'A4-1管路(計画設定)'!$Q$12*A3管路!V63)))</f>
        <v>-</v>
      </c>
      <c r="W63" s="246" t="str">
        <f t="shared" si="109"/>
        <v>-</v>
      </c>
      <c r="X63" s="251" t="str">
        <f>IF('A4-1管路(計画設定)'!$R$12="","-",IF('A4-1管路(計画設定)'!$R$12="○",A3管路!X63,IF(A3管路!X63="-","-",'A4-1管路(計画設定)'!$R$12*A3管路!X63)))</f>
        <v>-</v>
      </c>
      <c r="Y63" s="245" t="str">
        <f>IF('A4-1管路(計画設定)'!$S$12="","-",IF('A4-1管路(計画設定)'!$S$12="○",A3管路!Y63,IF(A3管路!Y63="-","-",'A4-1管路(計画設定)'!$S$12*A3管路!Y63)))</f>
        <v>-</v>
      </c>
      <c r="Z63" s="246" t="str">
        <f t="shared" si="110"/>
        <v>-</v>
      </c>
      <c r="AA63" s="251" t="str">
        <f>IF('A4-1管路(計画設定)'!$T$12="","-",IF('A4-1管路(計画設定)'!$T$12="○",A3管路!AA63,IF(A3管路!AA63="-","-",'A4-1管路(計画設定)'!$T$12*A3管路!AA63)))</f>
        <v>-</v>
      </c>
      <c r="AB63" s="245" t="str">
        <f>IF('A4-1管路(計画設定)'!$U$12="","-",IF('A4-1管路(計画設定)'!$U$12="○",A3管路!AB63,IF(A3管路!AB63="-","-",'A4-1管路(計画設定)'!$U$12*A3管路!AB63)))</f>
        <v>-</v>
      </c>
      <c r="AC63" s="246" t="str">
        <f t="shared" si="111"/>
        <v>-</v>
      </c>
      <c r="AD63" s="251" t="str">
        <f>IF('A4-1管路(計画設定)'!$V$12="","-",IF('A4-1管路(計画設定)'!$V$12="○",A3管路!AD63,IF(A3管路!AD63="-","-",'A4-1管路(計画設定)'!$V$12*A3管路!AD63)))</f>
        <v>-</v>
      </c>
      <c r="AE63" s="245" t="str">
        <f>IF('A4-1管路(計画設定)'!$W$12="","-",IF('A4-1管路(計画設定)'!$W$12="○",A3管路!AE63,IF(A3管路!AE63="-","-",'A4-1管路(計画設定)'!$W$12*A3管路!AE63)))</f>
        <v>-</v>
      </c>
      <c r="AF63" s="246" t="str">
        <f t="shared" si="112"/>
        <v>-</v>
      </c>
      <c r="AG63" s="251" t="str">
        <f>IF('A4-1管路(計画設定)'!$X$12="","-",IF('A4-1管路(計画設定)'!$X$12="○",A3管路!AG63,IF(A3管路!AZ63="-","-",'A4-1管路(計画設定)'!$X$12*A3管路!AG63)))</f>
        <v>-</v>
      </c>
      <c r="AH63" s="245" t="str">
        <f>IF('A4-1管路(計画設定)'!$Y$12="","-",IF('A4-1管路(計画設定)'!$Y$12="○",A3管路!AH63,IF(A3管路!AH63="-","-",'A4-1管路(計画設定)'!$Y$12*A3管路!AH63)))</f>
        <v>-</v>
      </c>
      <c r="AI63" s="246" t="str">
        <f t="shared" si="113"/>
        <v>-</v>
      </c>
      <c r="AJ63" s="251" t="str">
        <f>IF('A4-1管路(計画設定)'!$Z$12="","-",IF('A4-1管路(計画設定)'!$Z$12="○",A3管路!AJ63,IF(A3管路!AJ63="-","-",'A4-1管路(計画設定)'!$Z$12*A3管路!AJ63)))</f>
        <v>-</v>
      </c>
      <c r="AK63" s="245" t="str">
        <f>IF('A4-1管路(計画設定)'!$AA$12="","-",IF('A4-1管路(計画設定)'!$AA$12="○",A3管路!AK63,IF(A3管路!AK63="-","-",'A4-1管路(計画設定)'!$AA$12*A3管路!AK63)))</f>
        <v>-</v>
      </c>
      <c r="AL63" s="246" t="str">
        <f t="shared" si="114"/>
        <v>-</v>
      </c>
      <c r="AM63" s="251" t="str">
        <f>IF('A4-1管路(計画設定)'!$AB$12="","-",IF('A4-1管路(計画設定)'!$AB$12="○",A3管路!AM63,IF(A3管路!AM63="-","-",'A4-1管路(計画設定)'!$AB$12*A3管路!AM63)))</f>
        <v>-</v>
      </c>
      <c r="AN63" s="245" t="str">
        <f>IF('A4-1管路(計画設定)'!$AC$12="","-",IF('A4-1管路(計画設定)'!$AC$12="○",A3管路!AN63,IF(A3管路!AN63="-","-",'A4-1管路(計画設定)'!$AC$12*A3管路!AN63)))</f>
        <v>-</v>
      </c>
      <c r="AO63" s="246" t="str">
        <f t="shared" si="115"/>
        <v>-</v>
      </c>
      <c r="AP63" s="251" t="str">
        <f>IF('A4-1管路(計画設定)'!$AD$12="","-",IF('A4-1管路(計画設定)'!$AD$12="○",A3管路!AP63,IF(A3管路!AP63="-","-",'A4-1管路(計画設定)'!$AD$12*A3管路!AP63)))</f>
        <v>-</v>
      </c>
      <c r="AQ63" s="245" t="str">
        <f>IF('A4-1管路(計画設定)'!$AE$12="","-",IF('A4-1管路(計画設定)'!$AE$12="○",A3管路!AQ63,IF(A3管路!AQ63="-","-",'A4-1管路(計画設定)'!$AE$12*A3管路!AQ63)))</f>
        <v>-</v>
      </c>
      <c r="AR63" s="246" t="str">
        <f t="shared" si="116"/>
        <v>-</v>
      </c>
      <c r="AS63" s="251" t="str">
        <f>IF('A4-1管路(計画設定)'!$AF$12="","-",IF('A4-1管路(計画設定)'!$AF$12="○",A3管路!AS63,IF(A3管路!AS63="-","-",'A4-1管路(計画設定)'!$AF$12*A3管路!AS63)))</f>
        <v>-</v>
      </c>
      <c r="AT63" s="245" t="str">
        <f>IF('A4-1管路(計画設定)'!$AG$12="","-",IF('A4-1管路(計画設定)'!$AG$12="○",A3管路!AT63,IF(A3管路!AT63="-","-",'A4-1管路(計画設定)'!$AG$12*A3管路!AT63)))</f>
        <v>-</v>
      </c>
      <c r="AU63" s="246" t="str">
        <f t="shared" si="117"/>
        <v>-</v>
      </c>
      <c r="AV63" s="265" t="str">
        <f t="shared" si="118"/>
        <v>-</v>
      </c>
      <c r="AW63" s="157" t="str">
        <f>IF('A4-2管路(初期設定)'!AW63="","",'A4-2管路(初期設定)'!AW63)</f>
        <v>ダクタイル鋳鉄管(NS形継手等)</v>
      </c>
      <c r="AX63" s="259">
        <f>IF('A4-2管路(初期設定)'!AX63="","",'A4-2管路(初期設定)'!AX63)</f>
        <v>67</v>
      </c>
      <c r="AY63" s="45" t="str">
        <f t="shared" si="119"/>
        <v>-</v>
      </c>
      <c r="BB63" s="832">
        <f t="shared" si="120"/>
        <v>0</v>
      </c>
      <c r="BC63" s="830"/>
      <c r="BD63" s="830">
        <f t="shared" si="121"/>
        <v>0</v>
      </c>
      <c r="BE63" s="830"/>
      <c r="BF63" s="830">
        <f t="shared" si="122"/>
        <v>0</v>
      </c>
      <c r="BG63" s="830"/>
      <c r="BH63" s="830">
        <f t="shared" si="123"/>
        <v>0</v>
      </c>
      <c r="BI63" s="830"/>
      <c r="BJ63" s="830">
        <f t="shared" si="124"/>
        <v>0</v>
      </c>
      <c r="BK63" s="830"/>
      <c r="BL63" s="832">
        <f t="shared" si="125"/>
        <v>0</v>
      </c>
      <c r="BM63" s="830"/>
      <c r="BN63" s="830">
        <f t="shared" si="126"/>
        <v>0</v>
      </c>
      <c r="BO63" s="830"/>
      <c r="BP63" s="830">
        <f t="shared" si="127"/>
        <v>0</v>
      </c>
      <c r="BQ63" s="830"/>
      <c r="BR63" s="830">
        <f t="shared" si="128"/>
        <v>0</v>
      </c>
      <c r="BS63" s="830"/>
      <c r="BT63" s="830">
        <f t="shared" si="129"/>
        <v>0</v>
      </c>
      <c r="BU63" s="833"/>
      <c r="BV63" s="82"/>
      <c r="DI63" s="82"/>
    </row>
    <row r="64" spans="2:113" ht="13.5" customHeight="1">
      <c r="B64" s="1161"/>
      <c r="C64" s="1070"/>
      <c r="D64" s="1070"/>
      <c r="E64" s="932"/>
      <c r="F64" s="81" t="s">
        <v>70</v>
      </c>
      <c r="G64" s="251" t="str">
        <f>IF('A4-1管路(計画設定)'!$F$12="","-",IF('A4-1管路(計画設定)'!$F$12="○",A3管路!G64,IF(A3管路!F64="-","-",'A4-1管路(計画設定)'!$F$12*A3管路!G64)))</f>
        <v>-</v>
      </c>
      <c r="H64" s="245" t="str">
        <f>IF('A4-1管路(計画設定)'!$G$12="","-",IF('A4-1管路(計画設定)'!$G$12="○",A3管路!H64,IF(A3管路!H64="-","-",'A4-1管路(計画設定)'!$G$12*A3管路!H64)))</f>
        <v>-</v>
      </c>
      <c r="I64" s="246" t="str">
        <f t="shared" si="105"/>
        <v>-</v>
      </c>
      <c r="J64" s="251" t="str">
        <f>IF('A4-1管路(計画設定)'!$H$12="","-",IF('A4-1管路(計画設定)'!$H$12="○",A3管路!J64,IF(A3管路!J64="-","-",'A4-1管路(計画設定)'!$H$12*A3管路!J64)))</f>
        <v>-</v>
      </c>
      <c r="K64" s="245" t="str">
        <f>IF('A4-1管路(計画設定)'!$I$12="","-",IF('A4-1管路(計画設定)'!$I$12="○",A3管路!K64,IF(A3管路!K64="-","-",'A4-1管路(計画設定)'!$I$12*A3管路!K64)))</f>
        <v>-</v>
      </c>
      <c r="L64" s="246" t="str">
        <f t="shared" si="106"/>
        <v>-</v>
      </c>
      <c r="M64" s="251" t="str">
        <f>IF('A4-1管路(計画設定)'!$J$12="","-",IF('A4-1管路(計画設定)'!$J$12="○",A3管路!M64,IF(A3管路!M64="-","-",'A4-1管路(計画設定)'!$J$12*A3管路!M64)))</f>
        <v>-</v>
      </c>
      <c r="N64" s="245" t="str">
        <f>IF('A4-1管路(計画設定)'!$K$12="","-",IF('A4-1管路(計画設定)'!$K$12="○",A3管路!N64,IF(A3管路!N64="-","-",'A4-1管路(計画設定)'!$K$12*A3管路!N64)))</f>
        <v>-</v>
      </c>
      <c r="O64" s="246" t="str">
        <f t="shared" si="107"/>
        <v>-</v>
      </c>
      <c r="P64" s="251" t="str">
        <f>IF('A4-1管路(計画設定)'!$L$12="","-",IF('A4-1管路(計画設定)'!$L$12="○",A3管路!P64,IF(A3管路!P64="-","-",'A4-1管路(計画設定)'!$L$12*A3管路!P64)))</f>
        <v>-</v>
      </c>
      <c r="Q64" s="245" t="str">
        <f>IF('A4-1管路(計画設定)'!$M$12="","-",IF('A4-1管路(計画設定)'!$M$12="○",A3管路!Q64,IF(A3管路!Q64="-","-",'A4-1管路(計画設定)'!$M$12*A3管路!Q64)))</f>
        <v>-</v>
      </c>
      <c r="R64" s="246" t="str">
        <f t="shared" si="108"/>
        <v>-</v>
      </c>
      <c r="S64" s="251" t="str">
        <f>IF('A4-1管路(計画設定)'!$N$12="","-",IF('A4-1管路(計画設定)'!$N$12="○",A3管路!S64,IF(A3管路!S64="-","-",'A4-1管路(計画設定)'!$N$12*A3管路!S64)))</f>
        <v>-</v>
      </c>
      <c r="T64" s="257" t="str">
        <f>IF('A4-1管路(計画設定)'!$O$12="","-",IF('A4-1管路(計画設定)'!$O$12="○",A3管路!T64,IF(A3管路!T64="-","-",'A4-1管路(計画設定)'!$O$12*A3管路!T64)))</f>
        <v>-</v>
      </c>
      <c r="U64" s="257" t="str">
        <f>IF('A4-1管路(計画設定)'!$P$12="","-",IF('A4-1管路(計画設定)'!$P$12="○",A3管路!U64,IF(A3管路!U64="-","-",'A4-1管路(計画設定)'!$P$12*A3管路!U64)))</f>
        <v>-</v>
      </c>
      <c r="V64" s="245" t="str">
        <f>IF('A4-1管路(計画設定)'!$Q$12="","-",IF('A4-1管路(計画設定)'!$Q$12="○",A3管路!V64,IF(A3管路!V64="-","-",'A4-1管路(計画設定)'!$Q$12*A3管路!V64)))</f>
        <v>-</v>
      </c>
      <c r="W64" s="246" t="str">
        <f t="shared" si="109"/>
        <v>-</v>
      </c>
      <c r="X64" s="251" t="str">
        <f>IF('A4-1管路(計画設定)'!$R$12="","-",IF('A4-1管路(計画設定)'!$R$12="○",A3管路!X64,IF(A3管路!X64="-","-",'A4-1管路(計画設定)'!$R$12*A3管路!X64)))</f>
        <v>-</v>
      </c>
      <c r="Y64" s="245" t="str">
        <f>IF('A4-1管路(計画設定)'!$S$12="","-",IF('A4-1管路(計画設定)'!$S$12="○",A3管路!Y64,IF(A3管路!Y64="-","-",'A4-1管路(計画設定)'!$S$12*A3管路!Y64)))</f>
        <v>-</v>
      </c>
      <c r="Z64" s="246" t="str">
        <f t="shared" si="110"/>
        <v>-</v>
      </c>
      <c r="AA64" s="251" t="str">
        <f>IF('A4-1管路(計画設定)'!$T$12="","-",IF('A4-1管路(計画設定)'!$T$12="○",A3管路!AA64,IF(A3管路!AA64="-","-",'A4-1管路(計画設定)'!$T$12*A3管路!AA64)))</f>
        <v>-</v>
      </c>
      <c r="AB64" s="245" t="str">
        <f>IF('A4-1管路(計画設定)'!$U$12="","-",IF('A4-1管路(計画設定)'!$U$12="○",A3管路!AB64,IF(A3管路!AB64="-","-",'A4-1管路(計画設定)'!$U$12*A3管路!AB64)))</f>
        <v>-</v>
      </c>
      <c r="AC64" s="246" t="str">
        <f t="shared" si="111"/>
        <v>-</v>
      </c>
      <c r="AD64" s="251" t="str">
        <f>IF('A4-1管路(計画設定)'!$V$12="","-",IF('A4-1管路(計画設定)'!$V$12="○",A3管路!AD64,IF(A3管路!AD64="-","-",'A4-1管路(計画設定)'!$V$12*A3管路!AD64)))</f>
        <v>-</v>
      </c>
      <c r="AE64" s="245" t="str">
        <f>IF('A4-1管路(計画設定)'!$W$12="","-",IF('A4-1管路(計画設定)'!$W$12="○",A3管路!AE64,IF(A3管路!AE64="-","-",'A4-1管路(計画設定)'!$W$12*A3管路!AE64)))</f>
        <v>-</v>
      </c>
      <c r="AF64" s="246" t="str">
        <f t="shared" si="112"/>
        <v>-</v>
      </c>
      <c r="AG64" s="251" t="str">
        <f>IF('A4-1管路(計画設定)'!$X$12="","-",IF('A4-1管路(計画設定)'!$X$12="○",A3管路!AG64,IF(A3管路!AZ64="-","-",'A4-1管路(計画設定)'!$X$12*A3管路!AG64)))</f>
        <v>-</v>
      </c>
      <c r="AH64" s="245" t="str">
        <f>IF('A4-1管路(計画設定)'!$Y$12="","-",IF('A4-1管路(計画設定)'!$Y$12="○",A3管路!AH64,IF(A3管路!AH64="-","-",'A4-1管路(計画設定)'!$Y$12*A3管路!AH64)))</f>
        <v>-</v>
      </c>
      <c r="AI64" s="246" t="str">
        <f t="shared" si="113"/>
        <v>-</v>
      </c>
      <c r="AJ64" s="251" t="str">
        <f>IF('A4-1管路(計画設定)'!$Z$12="","-",IF('A4-1管路(計画設定)'!$Z$12="○",A3管路!AJ64,IF(A3管路!AJ64="-","-",'A4-1管路(計画設定)'!$Z$12*A3管路!AJ64)))</f>
        <v>-</v>
      </c>
      <c r="AK64" s="245" t="str">
        <f>IF('A4-1管路(計画設定)'!$AA$12="","-",IF('A4-1管路(計画設定)'!$AA$12="○",A3管路!AK64,IF(A3管路!AK64="-","-",'A4-1管路(計画設定)'!$AA$12*A3管路!AK64)))</f>
        <v>-</v>
      </c>
      <c r="AL64" s="246" t="str">
        <f t="shared" si="114"/>
        <v>-</v>
      </c>
      <c r="AM64" s="251" t="str">
        <f>IF('A4-1管路(計画設定)'!$AB$12="","-",IF('A4-1管路(計画設定)'!$AB$12="○",A3管路!AM64,IF(A3管路!AM64="-","-",'A4-1管路(計画設定)'!$AB$12*A3管路!AM64)))</f>
        <v>-</v>
      </c>
      <c r="AN64" s="245" t="str">
        <f>IF('A4-1管路(計画設定)'!$AC$12="","-",IF('A4-1管路(計画設定)'!$AC$12="○",A3管路!AN64,IF(A3管路!AN64="-","-",'A4-1管路(計画設定)'!$AC$12*A3管路!AN64)))</f>
        <v>-</v>
      </c>
      <c r="AO64" s="246" t="str">
        <f t="shared" si="115"/>
        <v>-</v>
      </c>
      <c r="AP64" s="251" t="str">
        <f>IF('A4-1管路(計画設定)'!$AD$12="","-",IF('A4-1管路(計画設定)'!$AD$12="○",A3管路!AP64,IF(A3管路!AP64="-","-",'A4-1管路(計画設定)'!$AD$12*A3管路!AP64)))</f>
        <v>-</v>
      </c>
      <c r="AQ64" s="245" t="str">
        <f>IF('A4-1管路(計画設定)'!$AE$12="","-",IF('A4-1管路(計画設定)'!$AE$12="○",A3管路!AQ64,IF(A3管路!AQ64="-","-",'A4-1管路(計画設定)'!$AE$12*A3管路!AQ64)))</f>
        <v>-</v>
      </c>
      <c r="AR64" s="246" t="str">
        <f t="shared" si="116"/>
        <v>-</v>
      </c>
      <c r="AS64" s="251" t="str">
        <f>IF('A4-1管路(計画設定)'!$AF$12="","-",IF('A4-1管路(計画設定)'!$AF$12="○",A3管路!AS64,IF(A3管路!AS64="-","-",'A4-1管路(計画設定)'!$AF$12*A3管路!AS64)))</f>
        <v>-</v>
      </c>
      <c r="AT64" s="245" t="str">
        <f>IF('A4-1管路(計画設定)'!$AG$12="","-",IF('A4-1管路(計画設定)'!$AG$12="○",A3管路!AT64,IF(A3管路!AT64="-","-",'A4-1管路(計画設定)'!$AG$12*A3管路!AT64)))</f>
        <v>-</v>
      </c>
      <c r="AU64" s="246" t="str">
        <f t="shared" si="117"/>
        <v>-</v>
      </c>
      <c r="AV64" s="265" t="str">
        <f t="shared" si="118"/>
        <v>-</v>
      </c>
      <c r="AW64" s="157" t="str">
        <f>IF('A4-2管路(初期設定)'!AW64="","",'A4-2管路(初期設定)'!AW64)</f>
        <v>配水用ポリエチレン管(融着継手)</v>
      </c>
      <c r="AX64" s="259">
        <f>IF('A4-2管路(初期設定)'!AX64="","",'A4-2管路(初期設定)'!AX64)</f>
        <v>42</v>
      </c>
      <c r="AY64" s="45" t="str">
        <f t="shared" si="119"/>
        <v>-</v>
      </c>
      <c r="BB64" s="832">
        <f t="shared" si="120"/>
        <v>0</v>
      </c>
      <c r="BC64" s="830"/>
      <c r="BD64" s="830">
        <f t="shared" si="121"/>
        <v>0</v>
      </c>
      <c r="BE64" s="830"/>
      <c r="BF64" s="830">
        <f t="shared" si="122"/>
        <v>0</v>
      </c>
      <c r="BG64" s="830"/>
      <c r="BH64" s="830">
        <f t="shared" si="123"/>
        <v>0</v>
      </c>
      <c r="BI64" s="830"/>
      <c r="BJ64" s="830">
        <f t="shared" si="124"/>
        <v>0</v>
      </c>
      <c r="BK64" s="830"/>
      <c r="BL64" s="832">
        <f t="shared" si="125"/>
        <v>0</v>
      </c>
      <c r="BM64" s="830"/>
      <c r="BN64" s="830">
        <f t="shared" si="126"/>
        <v>0</v>
      </c>
      <c r="BO64" s="830"/>
      <c r="BP64" s="830">
        <f t="shared" si="127"/>
        <v>0</v>
      </c>
      <c r="BQ64" s="830"/>
      <c r="BR64" s="830">
        <f t="shared" si="128"/>
        <v>0</v>
      </c>
      <c r="BS64" s="830"/>
      <c r="BT64" s="830">
        <f t="shared" si="129"/>
        <v>0</v>
      </c>
      <c r="BU64" s="833"/>
      <c r="BV64" s="82"/>
      <c r="DI64" s="82"/>
    </row>
    <row r="65" spans="2:113" ht="13.5" customHeight="1">
      <c r="B65" s="1161"/>
      <c r="C65" s="1070"/>
      <c r="D65" s="1070"/>
      <c r="E65" s="1075"/>
      <c r="F65" s="261" t="s">
        <v>49</v>
      </c>
      <c r="G65" s="260" t="str">
        <f t="shared" ref="G65:AV65" si="130">IF(SUM(G54:G64)=0,"-",SUM(G54:G64))</f>
        <v>-</v>
      </c>
      <c r="H65" s="247" t="str">
        <f t="shared" si="130"/>
        <v>-</v>
      </c>
      <c r="I65" s="248" t="str">
        <f t="shared" si="130"/>
        <v>-</v>
      </c>
      <c r="J65" s="260" t="str">
        <f t="shared" si="130"/>
        <v>-</v>
      </c>
      <c r="K65" s="247" t="str">
        <f t="shared" si="130"/>
        <v>-</v>
      </c>
      <c r="L65" s="248" t="str">
        <f t="shared" si="130"/>
        <v>-</v>
      </c>
      <c r="M65" s="260" t="str">
        <f t="shared" si="130"/>
        <v>-</v>
      </c>
      <c r="N65" s="247" t="str">
        <f t="shared" si="130"/>
        <v>-</v>
      </c>
      <c r="O65" s="248" t="str">
        <f t="shared" si="130"/>
        <v>-</v>
      </c>
      <c r="P65" s="260" t="str">
        <f t="shared" si="130"/>
        <v>-</v>
      </c>
      <c r="Q65" s="247" t="str">
        <f t="shared" si="130"/>
        <v>-</v>
      </c>
      <c r="R65" s="248" t="str">
        <f t="shared" si="130"/>
        <v>-</v>
      </c>
      <c r="S65" s="260" t="str">
        <f t="shared" si="130"/>
        <v>-</v>
      </c>
      <c r="T65" s="258" t="str">
        <f t="shared" si="130"/>
        <v>-</v>
      </c>
      <c r="U65" s="258" t="str">
        <f t="shared" si="130"/>
        <v>-</v>
      </c>
      <c r="V65" s="247" t="str">
        <f t="shared" si="130"/>
        <v>-</v>
      </c>
      <c r="W65" s="248" t="str">
        <f t="shared" si="130"/>
        <v>-</v>
      </c>
      <c r="X65" s="260" t="str">
        <f t="shared" si="130"/>
        <v>-</v>
      </c>
      <c r="Y65" s="247" t="str">
        <f t="shared" si="130"/>
        <v>-</v>
      </c>
      <c r="Z65" s="248" t="str">
        <f t="shared" si="130"/>
        <v>-</v>
      </c>
      <c r="AA65" s="260" t="str">
        <f t="shared" si="130"/>
        <v>-</v>
      </c>
      <c r="AB65" s="247" t="str">
        <f t="shared" si="130"/>
        <v>-</v>
      </c>
      <c r="AC65" s="248" t="str">
        <f t="shared" si="130"/>
        <v>-</v>
      </c>
      <c r="AD65" s="260" t="str">
        <f t="shared" si="130"/>
        <v>-</v>
      </c>
      <c r="AE65" s="247" t="str">
        <f t="shared" si="130"/>
        <v>-</v>
      </c>
      <c r="AF65" s="248" t="str">
        <f t="shared" si="130"/>
        <v>-</v>
      </c>
      <c r="AG65" s="260" t="str">
        <f t="shared" si="130"/>
        <v>-</v>
      </c>
      <c r="AH65" s="247" t="str">
        <f t="shared" si="130"/>
        <v>-</v>
      </c>
      <c r="AI65" s="248" t="str">
        <f t="shared" si="130"/>
        <v>-</v>
      </c>
      <c r="AJ65" s="260" t="str">
        <f t="shared" si="130"/>
        <v>-</v>
      </c>
      <c r="AK65" s="247" t="str">
        <f t="shared" si="130"/>
        <v>-</v>
      </c>
      <c r="AL65" s="248" t="str">
        <f t="shared" si="130"/>
        <v>-</v>
      </c>
      <c r="AM65" s="260" t="str">
        <f t="shared" si="130"/>
        <v>-</v>
      </c>
      <c r="AN65" s="247" t="str">
        <f t="shared" si="130"/>
        <v>-</v>
      </c>
      <c r="AO65" s="248" t="str">
        <f t="shared" si="130"/>
        <v>-</v>
      </c>
      <c r="AP65" s="260" t="str">
        <f t="shared" si="130"/>
        <v>-</v>
      </c>
      <c r="AQ65" s="247" t="str">
        <f t="shared" si="130"/>
        <v>-</v>
      </c>
      <c r="AR65" s="248" t="str">
        <f t="shared" si="130"/>
        <v>-</v>
      </c>
      <c r="AS65" s="260" t="str">
        <f t="shared" si="130"/>
        <v>-</v>
      </c>
      <c r="AT65" s="247" t="str">
        <f t="shared" si="130"/>
        <v>-</v>
      </c>
      <c r="AU65" s="248" t="str">
        <f t="shared" si="130"/>
        <v>-</v>
      </c>
      <c r="AV65" s="264" t="str">
        <f t="shared" si="130"/>
        <v>-</v>
      </c>
      <c r="AW65" s="86" t="str">
        <f>IF('A4-2管路(初期設定)'!AW65="","",'A4-2管路(初期設定)'!AW65)</f>
        <v/>
      </c>
      <c r="AX65" s="51" t="str">
        <f>IF('A4-2管路(初期設定)'!AX65="","",'A4-2管路(初期設定)'!AX65)</f>
        <v>-</v>
      </c>
      <c r="AY65" s="51" t="str">
        <f>IF(SUM(AY54:AY64)=0,"-",SUM(AY54:AY64))</f>
        <v>-</v>
      </c>
      <c r="BB65" s="834" t="str">
        <f>IF(SUM(BB54:BC64)=0,"-",SUM(BB54:BC64))</f>
        <v>-</v>
      </c>
      <c r="BC65" s="835"/>
      <c r="BD65" s="835" t="str">
        <f>IF(SUM(BD54:BE64)=0,"-",SUM(BD54:BE64))</f>
        <v>-</v>
      </c>
      <c r="BE65" s="835"/>
      <c r="BF65" s="835" t="str">
        <f>IF(SUM(BF54:BG64)=0,"-",SUM(BF54:BG64))</f>
        <v>-</v>
      </c>
      <c r="BG65" s="835"/>
      <c r="BH65" s="835" t="str">
        <f>IF(SUM(BH54:BI64)=0,"-",SUM(BH54:BI64))</f>
        <v>-</v>
      </c>
      <c r="BI65" s="835"/>
      <c r="BJ65" s="835" t="str">
        <f>IF(SUM(BJ54:BK64)=0,"-",SUM(BJ54:BK64))</f>
        <v>-</v>
      </c>
      <c r="BK65" s="835"/>
      <c r="BL65" s="834" t="str">
        <f>IF(SUM(BL54:BM64)=0,"-",SUM(BL54:BM64))</f>
        <v>-</v>
      </c>
      <c r="BM65" s="835"/>
      <c r="BN65" s="835" t="str">
        <f>IF(SUM(BN54:BO64)=0,"-",SUM(BN54:BO64))</f>
        <v>-</v>
      </c>
      <c r="BO65" s="835"/>
      <c r="BP65" s="835" t="str">
        <f>IF(SUM(BP54:BQ64)=0,"-",SUM(BP54:BQ64))</f>
        <v>-</v>
      </c>
      <c r="BQ65" s="835"/>
      <c r="BR65" s="835" t="str">
        <f>IF(SUM(BR54:BS64)=0,"-",SUM(BR54:BS64))</f>
        <v>-</v>
      </c>
      <c r="BS65" s="835"/>
      <c r="BT65" s="835" t="str">
        <f>IF(SUM(BT54:BU64)=0,"-",SUM(BT54:BU64))</f>
        <v>-</v>
      </c>
      <c r="BU65" s="838"/>
      <c r="BV65" s="82"/>
      <c r="DI65" s="82"/>
    </row>
    <row r="66" spans="2:113" ht="13.5" customHeight="1">
      <c r="B66" s="1161"/>
      <c r="C66" s="1070"/>
      <c r="D66" s="1070"/>
      <c r="E66" s="931" t="s">
        <v>269</v>
      </c>
      <c r="F66" s="79">
        <v>600</v>
      </c>
      <c r="G66" s="270" t="str">
        <f>IF('A4-1管路(計画設定)'!$F$13="","-",IF('A4-1管路(計画設定)'!$F$13="○",A3管路!G66,IF(A3管路!F66="-","-",'A4-1管路(計画設定)'!$F$13*A3管路!G66)))</f>
        <v>-</v>
      </c>
      <c r="H66" s="267" t="str">
        <f>IF('A4-1管路(計画設定)'!$G$13="","-",IF('A4-1管路(計画設定)'!$G$13="○",A3管路!H66,IF(A3管路!H66="-","-",'A4-1管路(計画設定)'!$G$13*A3管路!H66)))</f>
        <v>-</v>
      </c>
      <c r="I66" s="268" t="str">
        <f t="shared" ref="I66:I76" si="131">IF(SUM(G66:H66)=0,"-",SUM(G66:H66))</f>
        <v>-</v>
      </c>
      <c r="J66" s="270" t="str">
        <f>IF('A4-1管路(計画設定)'!$H$13="","-",IF('A4-1管路(計画設定)'!$H$13="○",A3管路!J66,IF(A3管路!J66="-","-",'A4-1管路(計画設定)'!$H$13*A3管路!J66)))</f>
        <v>-</v>
      </c>
      <c r="K66" s="267" t="str">
        <f>IF('A4-1管路(計画設定)'!$I$13="","-",IF('A4-1管路(計画設定)'!$I$13="○",A3管路!K66,IF(A3管路!K66="-","-",'A4-1管路(計画設定)'!$I$13*A3管路!K66)))</f>
        <v>-</v>
      </c>
      <c r="L66" s="268" t="str">
        <f t="shared" ref="L66:L76" si="132">IF(SUM(J66:K66)=0,"-",SUM(J66:K66))</f>
        <v>-</v>
      </c>
      <c r="M66" s="270" t="str">
        <f>IF('A4-1管路(計画設定)'!$J$13="","-",IF('A4-1管路(計画設定)'!$J$13="○",A3管路!M66,IF(A3管路!M66="-","-",'A4-1管路(計画設定)'!$J$13*A3管路!M66)))</f>
        <v>-</v>
      </c>
      <c r="N66" s="267" t="str">
        <f>IF('A4-1管路(計画設定)'!$K$13="","-",IF('A4-1管路(計画設定)'!$K$13="○",A3管路!N66,IF(A3管路!N66="-","-",'A4-1管路(計画設定)'!$K$13*A3管路!N66)))</f>
        <v>-</v>
      </c>
      <c r="O66" s="268" t="str">
        <f t="shared" ref="O66:O76" si="133">IF(SUM(M66:N66)=0,"-",SUM(M66:N66))</f>
        <v>-</v>
      </c>
      <c r="P66" s="270" t="str">
        <f>IF('A4-1管路(計画設定)'!$L$13="","-",IF('A4-1管路(計画設定)'!$L$13="○",A3管路!P66,IF(A3管路!P66="-","-",'A4-1管路(計画設定)'!$L$13*A3管路!P66)))</f>
        <v>-</v>
      </c>
      <c r="Q66" s="267" t="str">
        <f>IF('A4-1管路(計画設定)'!$M$13="","-",IF('A4-1管路(計画設定)'!$M$13="○",A3管路!Q66,IF(A3管路!Q66="-","-",'A4-1管路(計画設定)'!$M$13*A3管路!Q66)))</f>
        <v>-</v>
      </c>
      <c r="R66" s="268" t="str">
        <f t="shared" ref="R66:R76" si="134">IF(SUM(P66:Q66)=0,"-",SUM(P66:Q66))</f>
        <v>-</v>
      </c>
      <c r="S66" s="270" t="str">
        <f>IF('A4-1管路(計画設定)'!$N$13="","-",IF('A4-1管路(計画設定)'!$N$13="○",A3管路!S66,IF(A3管路!S66="-","-",'A4-1管路(計画設定)'!$N$13*A3管路!S66)))</f>
        <v>-</v>
      </c>
      <c r="T66" s="256" t="str">
        <f>IF('A4-1管路(計画設定)'!$O$13="","-",IF('A4-1管路(計画設定)'!$O$13="○",A3管路!T66,IF(A3管路!T66="-","-",'A4-1管路(計画設定)'!$O$13*A3管路!T66)))</f>
        <v>-</v>
      </c>
      <c r="U66" s="256" t="str">
        <f>IF('A4-1管路(計画設定)'!$P$13="","-",IF('A4-1管路(計画設定)'!$P$13="○",A3管路!U66,IF(A3管路!U66="-","-",'A4-1管路(計画設定)'!$P$13*A3管路!U66)))</f>
        <v>-</v>
      </c>
      <c r="V66" s="267" t="str">
        <f>IF('A4-1管路(計画設定)'!$Q$13="","-",IF('A4-1管路(計画設定)'!$Q$13="○",A3管路!V66,IF(A3管路!V66="-","-",'A4-1管路(計画設定)'!$Q$13*A3管路!V66)))</f>
        <v>-</v>
      </c>
      <c r="W66" s="268" t="str">
        <f t="shared" ref="W66:W76" si="135">IF(SUM(S66:V66)=0,"-",SUM(S66:V66))</f>
        <v>-</v>
      </c>
      <c r="X66" s="270" t="str">
        <f>IF('A4-1管路(計画設定)'!$R$13="","-",IF('A4-1管路(計画設定)'!$R$13="○",A3管路!X66,IF(A3管路!X66="-","-",'A4-1管路(計画設定)'!$R$13*A3管路!X66)))</f>
        <v>-</v>
      </c>
      <c r="Y66" s="267" t="str">
        <f>IF('A4-1管路(計画設定)'!$S$13="","-",IF('A4-1管路(計画設定)'!$S$13="○",A3管路!Y66,IF(A3管路!Y66="-","-",'A4-1管路(計画設定)'!$S$13*A3管路!Y66)))</f>
        <v>-</v>
      </c>
      <c r="Z66" s="268" t="str">
        <f t="shared" ref="Z66:Z76" si="136">IF(SUM(X66:Y66)=0,"-",SUM(X66:Y66))</f>
        <v>-</v>
      </c>
      <c r="AA66" s="270" t="str">
        <f>IF('A4-1管路(計画設定)'!$T$13="","-",IF('A4-1管路(計画設定)'!$T$13="○",A3管路!AA66,IF(A3管路!AA66="-","-",'A4-1管路(計画設定)'!$T$13*A3管路!AA66)))</f>
        <v>-</v>
      </c>
      <c r="AB66" s="267" t="str">
        <f>IF('A4-1管路(計画設定)'!$U$13="","-",IF('A4-1管路(計画設定)'!$U$13="○",A3管路!AB66,IF(A3管路!AB66="-","-",'A4-1管路(計画設定)'!$U$13*A3管路!AB66)))</f>
        <v>-</v>
      </c>
      <c r="AC66" s="268" t="str">
        <f t="shared" ref="AC66:AC76" si="137">IF(SUM(AA66:AB66)=0,"-",SUM(AA66:AB66))</f>
        <v>-</v>
      </c>
      <c r="AD66" s="270" t="str">
        <f>IF('A4-1管路(計画設定)'!$V$13="","-",IF('A4-1管路(計画設定)'!$V$13="○",A3管路!AD66,IF(A3管路!AD66="-","-",'A4-1管路(計画設定)'!$V$13*A3管路!AD66)))</f>
        <v>-</v>
      </c>
      <c r="AE66" s="267" t="str">
        <f>IF('A4-1管路(計画設定)'!$W$13="","-",IF('A4-1管路(計画設定)'!$W$13="○",A3管路!AE66,IF(A3管路!AE66="-","-",'A4-1管路(計画設定)'!$W$13*A3管路!AE66)))</f>
        <v>-</v>
      </c>
      <c r="AF66" s="268" t="str">
        <f t="shared" ref="AF66:AF76" si="138">IF(SUM(AD66:AE66)=0,"-",SUM(AD66:AE66))</f>
        <v>-</v>
      </c>
      <c r="AG66" s="270" t="str">
        <f>IF('A4-1管路(計画設定)'!$X$13="","-",IF('A4-1管路(計画設定)'!$X$13="○",A3管路!AG66,IF(A3管路!AZ66="-","-",'A4-1管路(計画設定)'!$X$13*A3管路!AG66)))</f>
        <v>-</v>
      </c>
      <c r="AH66" s="267" t="str">
        <f>IF('A4-1管路(計画設定)'!$Y$13="","-",IF('A4-1管路(計画設定)'!$Y$13="○",A3管路!AH66,IF(A3管路!AH66="-","-",'A4-1管路(計画設定)'!$Y$13*A3管路!AH66)))</f>
        <v>-</v>
      </c>
      <c r="AI66" s="268" t="str">
        <f t="shared" ref="AI66:AI76" si="139">IF(SUM(AG66:AH66)=0,"-",SUM(AG66:AH66))</f>
        <v>-</v>
      </c>
      <c r="AJ66" s="270" t="str">
        <f>IF('A4-1管路(計画設定)'!$Z$13="","-",IF('A4-1管路(計画設定)'!$Z$13="○",A3管路!AJ66,IF(A3管路!AJ66="-","-",'A4-1管路(計画設定)'!$Z$13*A3管路!AJ66)))</f>
        <v>-</v>
      </c>
      <c r="AK66" s="267" t="str">
        <f>IF('A4-1管路(計画設定)'!$AA$13="","-",IF('A4-1管路(計画設定)'!$AA$13="○",A3管路!AK66,IF(A3管路!AK66="-","-",'A4-1管路(計画設定)'!$AA$13*A3管路!AK66)))</f>
        <v>-</v>
      </c>
      <c r="AL66" s="268" t="str">
        <f t="shared" ref="AL66:AL76" si="140">IF(SUM(AJ66:AK66)=0,"-",SUM(AJ66:AK66))</f>
        <v>-</v>
      </c>
      <c r="AM66" s="270" t="str">
        <f>IF('A4-1管路(計画設定)'!$AB$13="","-",IF('A4-1管路(計画設定)'!$AB$13="○",A3管路!AM66,IF(A3管路!AM66="-","-",'A4-1管路(計画設定)'!$AB$13*A3管路!AM66)))</f>
        <v>-</v>
      </c>
      <c r="AN66" s="267" t="str">
        <f>IF('A4-1管路(計画設定)'!$AC$13="","-",IF('A4-1管路(計画設定)'!$AC$13="○",A3管路!AN66,IF(A3管路!AN66="-","-",'A4-1管路(計画設定)'!$AC$13*A3管路!AN66)))</f>
        <v>-</v>
      </c>
      <c r="AO66" s="268" t="str">
        <f t="shared" ref="AO66:AO76" si="141">IF(SUM(AM66:AN66)=0,"-",SUM(AM66:AN66))</f>
        <v>-</v>
      </c>
      <c r="AP66" s="270" t="str">
        <f>IF('A4-1管路(計画設定)'!$AD$13="","-",IF('A4-1管路(計画設定)'!$AD$13="○",A3管路!AP66,IF(A3管路!AP66="-","-",'A4-1管路(計画設定)'!$AD$13*A3管路!AP66)))</f>
        <v>-</v>
      </c>
      <c r="AQ66" s="267" t="str">
        <f>IF('A4-1管路(計画設定)'!$AE$13="","-",IF('A4-1管路(計画設定)'!$AE$13="○",A3管路!AQ66,IF(A3管路!AQ66="-","-",'A4-1管路(計画設定)'!$AE$13*A3管路!AQ66)))</f>
        <v>-</v>
      </c>
      <c r="AR66" s="268" t="str">
        <f t="shared" ref="AR66:AR76" si="142">IF(SUM(AP66:AQ66)=0,"-",SUM(AP66:AQ66))</f>
        <v>-</v>
      </c>
      <c r="AS66" s="270" t="str">
        <f>IF('A4-1管路(計画設定)'!$AF$13="","-",IF('A4-1管路(計画設定)'!$AF$13="○",A3管路!AS66,IF(A3管路!AS66="-","-",'A4-1管路(計画設定)'!$AF$13*A3管路!AS66)))</f>
        <v>-</v>
      </c>
      <c r="AT66" s="267" t="str">
        <f>IF('A4-1管路(計画設定)'!$AG$13="","-",IF('A4-1管路(計画設定)'!$AG$13="○",A3管路!AT66,IF(A3管路!AT66="-","-",'A4-1管路(計画設定)'!$AG$13*A3管路!AT66)))</f>
        <v>-</v>
      </c>
      <c r="AU66" s="268" t="str">
        <f t="shared" ref="AU66:AU76" si="143">IF(SUM(AS66:AT66)=0,"-",SUM(AS66:AT66))</f>
        <v>-</v>
      </c>
      <c r="AV66" s="269" t="str">
        <f t="shared" ref="AV66:AV76" si="144">IF(SUM(I66,L66,O66,R66,W66,Z66,AC66,AF66,AI66,AL66,AO66,AR66,AU66)=0,"-",SUM(I66,L66,O66,R66,W66,Z66,AC66,AF66,AI66,AL66,AO66,AR66,AU66))</f>
        <v>-</v>
      </c>
      <c r="AW66" s="155" t="str">
        <f>IF('A4-2管路(初期設定)'!AW66="","",'A4-2管路(初期設定)'!AW66)</f>
        <v>ダクタイル鋳鉄管(NS形継手等)</v>
      </c>
      <c r="AX66" s="266">
        <f>IF('A4-2管路(初期設定)'!AX66="","",'A4-2管路(初期設定)'!AX66)</f>
        <v>245</v>
      </c>
      <c r="AY66" s="50" t="str">
        <f t="shared" ref="AY66:AY76" si="145">IF(AV66="-","-",AX66*AV66)</f>
        <v>-</v>
      </c>
      <c r="BB66" s="865">
        <f t="shared" ref="BB66:BB76" si="146">SUMIF(G$88,"①",I66)+SUMIF(J$88,"①",L66)+SUMIF(M$88,"①",O66)+SUMIF(P$88,"①",R66)+SUMIF(S$88,"①",S66)+SUMIF(S$88,"①",T66)+SUMIF(U$88,"①",U66)+SUMIF(U$88,"①",V66)+SUMIF(X$88,"①",Z66)+SUMIF(AA$88,"①",AC66)+SUMIF(AD$88,"①",AF66)+SUMIF(AG$88,"①",AI66)+SUMIF(AJ$88,"①",AL66)+SUMIF(AM$88,"①",AO66)+SUMIF(AP$88,"①",AR66)+SUMIF(AS$88,"①",AU66)</f>
        <v>0</v>
      </c>
      <c r="BC66" s="866"/>
      <c r="BD66" s="866">
        <f t="shared" ref="BD66:BD76" si="147">SUMIF(G$88,"②",I66)+SUMIF(J$88,"②",L66)+SUMIF(M$88,"②",O66)+SUMIF(P$88,"②",R66)+SUMIF(S$88,"②",S66)+SUMIF(S$88,"②",T66)+SUMIF(U$88,"②",U66)+SUMIF(U$88,"②",V66)+SUMIF(X$88,"②",Z66)+SUMIF(AA$88,"②",AC66)+SUMIF(AD$88,"②",AF66)+SUMIF(AG$88,"②",AI66)+SUMIF(AJ$88,"②",AL66)+SUMIF(AM$88,"②",AO66)+SUMIF(AP$88,"②",AR66)+SUMIF(AS$88,"②",AU66)</f>
        <v>0</v>
      </c>
      <c r="BE66" s="866"/>
      <c r="BF66" s="866">
        <f t="shared" ref="BF66:BF76" si="148">SUMIF(G$88,"③",I66)+SUMIF(J$88,"③",L66)+SUMIF(M$88,"③",O66)+SUMIF(P$88,"③",R66)+SUMIF(S$88,"③",S66)+SUMIF(S$88,"③",T66)+SUMIF(U$88,"③",U66)+SUMIF(U$88,"③",V66)+SUMIF(X$88,"③",Z66)+SUMIF(AA$88,"③",AC66)+SUMIF(AD$88,"③",AF66)+SUMIF(AG$88,"③",AI66)+SUMIF(AJ$88,"③",AL66)+SUMIF(AM$88,"③",AO66)+SUMIF(AP$88,"③",AR66)+SUMIF(AS$88,"③",AU66)</f>
        <v>0</v>
      </c>
      <c r="BG66" s="866"/>
      <c r="BH66" s="866">
        <f t="shared" ref="BH66:BH76" si="149">SUMIF(G$88,"④",I66)+SUMIF(J$88,"④",L66)+SUMIF(M$88,"④",O66)+SUMIF(P$88,"④",R66)+SUMIF(S$88,"④",S66)+SUMIF(S$88,"④",T66)+SUMIF(U$88,"④",U66)+SUMIF(U$88,"④",V66)+SUMIF(X$88,"④",Z66)+SUMIF(AA$88,"④",AC66)+SUMIF(AD$88,"④",AF66)+SUMIF(AG$88,"④",AI66)+SUMIF(AJ$88,"④",AL66)+SUMIF(AM$88,"④",AO66)+SUMIF(AP$88,"④",AR66)+SUMIF(AS$88,"④",AU66)</f>
        <v>0</v>
      </c>
      <c r="BI66" s="866"/>
      <c r="BJ66" s="866">
        <f t="shared" ref="BJ66:BJ76" si="150">SUMIF(G$88,"⑤",I66)+SUMIF(J$88,"⑤",L66)+SUMIF(M$88,"⑤",O66)+SUMIF(P$88,"⑤",R66)+SUMIF(S$88,"⑤",S66)+SUMIF(S$88,"⑤",T66)+SUMIF(U$88,"⑤",U66)+SUMIF(U$88,"⑤",V66)+SUMIF(X$88,"⑤",Z66)+SUMIF(AA$88,"⑤",AC66)+SUMIF(AD$88,"⑤",AF66)+SUMIF(AG$88,"⑤",AI66)+SUMIF(AJ$88,"⑤",AL66)+SUMIF(AM$88,"⑤",AO66)+SUMIF(AP$88,"⑤",AR66)+SUMIF(AS$88,"⑤",AU66)</f>
        <v>0</v>
      </c>
      <c r="BK66" s="866"/>
      <c r="BL66" s="865">
        <f t="shared" ref="BL66:BL76" si="151">IF($AY66="-",0,BB66*$AX66)</f>
        <v>0</v>
      </c>
      <c r="BM66" s="866"/>
      <c r="BN66" s="866">
        <f t="shared" ref="BN66:BN76" si="152">IF($AY66="-",0,BD66*$AX66)</f>
        <v>0</v>
      </c>
      <c r="BO66" s="866"/>
      <c r="BP66" s="866">
        <f t="shared" ref="BP66:BP76" si="153">IF($AY66="-",0,BF66*$AX66)</f>
        <v>0</v>
      </c>
      <c r="BQ66" s="866"/>
      <c r="BR66" s="866">
        <f t="shared" ref="BR66:BR76" si="154">IF($AY66="-",0,BH66*$AX66)</f>
        <v>0</v>
      </c>
      <c r="BS66" s="866"/>
      <c r="BT66" s="866">
        <f t="shared" ref="BT66:BT76" si="155">IF($AY66="-",0,BJ66*$AX66)</f>
        <v>0</v>
      </c>
      <c r="BU66" s="869"/>
      <c r="BV66" s="82"/>
      <c r="DI66" s="82"/>
    </row>
    <row r="67" spans="2:113" ht="13.5" customHeight="1">
      <c r="B67" s="1161"/>
      <c r="C67" s="1070"/>
      <c r="D67" s="1070"/>
      <c r="E67" s="1070"/>
      <c r="F67" s="80">
        <v>500</v>
      </c>
      <c r="G67" s="251" t="str">
        <f>IF('A4-1管路(計画設定)'!$F$13="","-",IF('A4-1管路(計画設定)'!$F$13="○",A3管路!G67,IF(A3管路!F67="-","-",'A4-1管路(計画設定)'!$F$13*A3管路!G67)))</f>
        <v>-</v>
      </c>
      <c r="H67" s="245" t="str">
        <f>IF('A4-1管路(計画設定)'!$G$13="","-",IF('A4-1管路(計画設定)'!$G$13="○",A3管路!H67,IF(A3管路!H67="-","-",'A4-1管路(計画設定)'!$G$13*A3管路!H67)))</f>
        <v>-</v>
      </c>
      <c r="I67" s="246" t="str">
        <f t="shared" si="131"/>
        <v>-</v>
      </c>
      <c r="J67" s="251" t="str">
        <f>IF('A4-1管路(計画設定)'!$H$13="","-",IF('A4-1管路(計画設定)'!$H$13="○",A3管路!J67,IF(A3管路!J67="-","-",'A4-1管路(計画設定)'!$H$13*A3管路!J67)))</f>
        <v>-</v>
      </c>
      <c r="K67" s="245" t="str">
        <f>IF('A4-1管路(計画設定)'!$I$13="","-",IF('A4-1管路(計画設定)'!$I$13="○",A3管路!K67,IF(A3管路!K67="-","-",'A4-1管路(計画設定)'!$I$13*A3管路!K67)))</f>
        <v>-</v>
      </c>
      <c r="L67" s="246" t="str">
        <f t="shared" si="132"/>
        <v>-</v>
      </c>
      <c r="M67" s="251" t="str">
        <f>IF('A4-1管路(計画設定)'!$J$13="","-",IF('A4-1管路(計画設定)'!$J$13="○",A3管路!M67,IF(A3管路!M67="-","-",'A4-1管路(計画設定)'!$J$13*A3管路!M67)))</f>
        <v>-</v>
      </c>
      <c r="N67" s="245" t="str">
        <f>IF('A4-1管路(計画設定)'!$K$13="","-",IF('A4-1管路(計画設定)'!$K$13="○",A3管路!N67,IF(A3管路!N67="-","-",'A4-1管路(計画設定)'!$K$13*A3管路!N67)))</f>
        <v>-</v>
      </c>
      <c r="O67" s="246" t="str">
        <f t="shared" si="133"/>
        <v>-</v>
      </c>
      <c r="P67" s="251" t="str">
        <f>IF('A4-1管路(計画設定)'!$L$13="","-",IF('A4-1管路(計画設定)'!$L$13="○",A3管路!P67,IF(A3管路!P67="-","-",'A4-1管路(計画設定)'!$L$13*A3管路!P67)))</f>
        <v>-</v>
      </c>
      <c r="Q67" s="245" t="str">
        <f>IF('A4-1管路(計画設定)'!$M$13="","-",IF('A4-1管路(計画設定)'!$M$13="○",A3管路!Q67,IF(A3管路!Q67="-","-",'A4-1管路(計画設定)'!$M$13*A3管路!Q67)))</f>
        <v>-</v>
      </c>
      <c r="R67" s="246" t="str">
        <f t="shared" si="134"/>
        <v>-</v>
      </c>
      <c r="S67" s="251" t="str">
        <f>IF('A4-1管路(計画設定)'!$N$13="","-",IF('A4-1管路(計画設定)'!$N$13="○",A3管路!S67,IF(A3管路!S67="-","-",'A4-1管路(計画設定)'!$N$13*A3管路!S67)))</f>
        <v>-</v>
      </c>
      <c r="T67" s="257" t="str">
        <f>IF('A4-1管路(計画設定)'!$O$13="","-",IF('A4-1管路(計画設定)'!$O$13="○",A3管路!T67,IF(A3管路!T67="-","-",'A4-1管路(計画設定)'!$O$13*A3管路!T67)))</f>
        <v>-</v>
      </c>
      <c r="U67" s="257" t="str">
        <f>IF('A4-1管路(計画設定)'!$P$13="","-",IF('A4-1管路(計画設定)'!$P$13="○",A3管路!U67,IF(A3管路!U67="-","-",'A4-1管路(計画設定)'!$P$13*A3管路!U67)))</f>
        <v>-</v>
      </c>
      <c r="V67" s="245" t="str">
        <f>IF('A4-1管路(計画設定)'!$Q$13="","-",IF('A4-1管路(計画設定)'!$Q$13="○",A3管路!V67,IF(A3管路!V67="-","-",'A4-1管路(計画設定)'!$Q$13*A3管路!V67)))</f>
        <v>-</v>
      </c>
      <c r="W67" s="246" t="str">
        <f t="shared" si="135"/>
        <v>-</v>
      </c>
      <c r="X67" s="251" t="str">
        <f>IF('A4-1管路(計画設定)'!$R$13="","-",IF('A4-1管路(計画設定)'!$R$13="○",A3管路!X67,IF(A3管路!X67="-","-",'A4-1管路(計画設定)'!$R$13*A3管路!X67)))</f>
        <v>-</v>
      </c>
      <c r="Y67" s="245" t="str">
        <f>IF('A4-1管路(計画設定)'!$S$13="","-",IF('A4-1管路(計画設定)'!$S$13="○",A3管路!Y67,IF(A3管路!Y67="-","-",'A4-1管路(計画設定)'!$S$13*A3管路!Y67)))</f>
        <v>-</v>
      </c>
      <c r="Z67" s="246" t="str">
        <f t="shared" si="136"/>
        <v>-</v>
      </c>
      <c r="AA67" s="251" t="str">
        <f>IF('A4-1管路(計画設定)'!$T$13="","-",IF('A4-1管路(計画設定)'!$T$13="○",A3管路!AA67,IF(A3管路!AA67="-","-",'A4-1管路(計画設定)'!$T$13*A3管路!AA67)))</f>
        <v>-</v>
      </c>
      <c r="AB67" s="245" t="str">
        <f>IF('A4-1管路(計画設定)'!$U$13="","-",IF('A4-1管路(計画設定)'!$U$13="○",A3管路!AB67,IF(A3管路!AB67="-","-",'A4-1管路(計画設定)'!$U$13*A3管路!AB67)))</f>
        <v>-</v>
      </c>
      <c r="AC67" s="246" t="str">
        <f t="shared" si="137"/>
        <v>-</v>
      </c>
      <c r="AD67" s="251" t="str">
        <f>IF('A4-1管路(計画設定)'!$V$13="","-",IF('A4-1管路(計画設定)'!$V$13="○",A3管路!AD67,IF(A3管路!AD67="-","-",'A4-1管路(計画設定)'!$V$13*A3管路!AD67)))</f>
        <v>-</v>
      </c>
      <c r="AE67" s="245" t="str">
        <f>IF('A4-1管路(計画設定)'!$W$13="","-",IF('A4-1管路(計画設定)'!$W$13="○",A3管路!AE67,IF(A3管路!AE67="-","-",'A4-1管路(計画設定)'!$W$13*A3管路!AE67)))</f>
        <v>-</v>
      </c>
      <c r="AF67" s="246" t="str">
        <f t="shared" si="138"/>
        <v>-</v>
      </c>
      <c r="AG67" s="251" t="str">
        <f>IF('A4-1管路(計画設定)'!$X$13="","-",IF('A4-1管路(計画設定)'!$X$13="○",A3管路!AG67,IF(A3管路!AZ67="-","-",'A4-1管路(計画設定)'!$X$13*A3管路!AG67)))</f>
        <v>-</v>
      </c>
      <c r="AH67" s="245" t="str">
        <f>IF('A4-1管路(計画設定)'!$Y$13="","-",IF('A4-1管路(計画設定)'!$Y$13="○",A3管路!AH67,IF(A3管路!AH67="-","-",'A4-1管路(計画設定)'!$Y$13*A3管路!AH67)))</f>
        <v>-</v>
      </c>
      <c r="AI67" s="246" t="str">
        <f t="shared" si="139"/>
        <v>-</v>
      </c>
      <c r="AJ67" s="251" t="str">
        <f>IF('A4-1管路(計画設定)'!$Z$13="","-",IF('A4-1管路(計画設定)'!$Z$13="○",A3管路!AJ67,IF(A3管路!AJ67="-","-",'A4-1管路(計画設定)'!$Z$13*A3管路!AJ67)))</f>
        <v>-</v>
      </c>
      <c r="AK67" s="245" t="str">
        <f>IF('A4-1管路(計画設定)'!$AA$13="","-",IF('A4-1管路(計画設定)'!$AA$13="○",A3管路!AK67,IF(A3管路!AK67="-","-",'A4-1管路(計画設定)'!$AA$13*A3管路!AK67)))</f>
        <v>-</v>
      </c>
      <c r="AL67" s="246" t="str">
        <f t="shared" si="140"/>
        <v>-</v>
      </c>
      <c r="AM67" s="251" t="str">
        <f>IF('A4-1管路(計画設定)'!$AB$13="","-",IF('A4-1管路(計画設定)'!$AB$13="○",A3管路!AM67,IF(A3管路!AM67="-","-",'A4-1管路(計画設定)'!$AB$13*A3管路!AM67)))</f>
        <v>-</v>
      </c>
      <c r="AN67" s="245" t="str">
        <f>IF('A4-1管路(計画設定)'!$AC$13="","-",IF('A4-1管路(計画設定)'!$AC$13="○",A3管路!AN67,IF(A3管路!AN67="-","-",'A4-1管路(計画設定)'!$AC$13*A3管路!AN67)))</f>
        <v>-</v>
      </c>
      <c r="AO67" s="246" t="str">
        <f t="shared" si="141"/>
        <v>-</v>
      </c>
      <c r="AP67" s="251" t="str">
        <f>IF('A4-1管路(計画設定)'!$AD$13="","-",IF('A4-1管路(計画設定)'!$AD$13="○",A3管路!AP67,IF(A3管路!AP67="-","-",'A4-1管路(計画設定)'!$AD$13*A3管路!AP67)))</f>
        <v>-</v>
      </c>
      <c r="AQ67" s="245" t="str">
        <f>IF('A4-1管路(計画設定)'!$AE$13="","-",IF('A4-1管路(計画設定)'!$AE$13="○",A3管路!AQ67,IF(A3管路!AQ67="-","-",'A4-1管路(計画設定)'!$AE$13*A3管路!AQ67)))</f>
        <v>-</v>
      </c>
      <c r="AR67" s="246" t="str">
        <f t="shared" si="142"/>
        <v>-</v>
      </c>
      <c r="AS67" s="251" t="str">
        <f>IF('A4-1管路(計画設定)'!$AF$13="","-",IF('A4-1管路(計画設定)'!$AF$13="○",A3管路!AS67,IF(A3管路!AS67="-","-",'A4-1管路(計画設定)'!$AF$13*A3管路!AS67)))</f>
        <v>-</v>
      </c>
      <c r="AT67" s="245" t="str">
        <f>IF('A4-1管路(計画設定)'!$AG$13="","-",IF('A4-1管路(計画設定)'!$AG$13="○",A3管路!AT67,IF(A3管路!AT67="-","-",'A4-1管路(計画設定)'!$AG$13*A3管路!AT67)))</f>
        <v>-</v>
      </c>
      <c r="AU67" s="246" t="str">
        <f t="shared" si="143"/>
        <v>-</v>
      </c>
      <c r="AV67" s="265" t="str">
        <f t="shared" si="144"/>
        <v>-</v>
      </c>
      <c r="AW67" s="157" t="str">
        <f>IF('A4-2管路(初期設定)'!AW67="","",'A4-2管路(初期設定)'!AW67)</f>
        <v>ダクタイル鋳鉄管(NS形継手等)</v>
      </c>
      <c r="AX67" s="259">
        <f>IF('A4-2管路(初期設定)'!AX67="","",'A4-2管路(初期設定)'!AX67)</f>
        <v>189</v>
      </c>
      <c r="AY67" s="45" t="str">
        <f t="shared" si="145"/>
        <v>-</v>
      </c>
      <c r="BB67" s="832">
        <f t="shared" si="146"/>
        <v>0</v>
      </c>
      <c r="BC67" s="830"/>
      <c r="BD67" s="830">
        <f t="shared" si="147"/>
        <v>0</v>
      </c>
      <c r="BE67" s="830"/>
      <c r="BF67" s="830">
        <f t="shared" si="148"/>
        <v>0</v>
      </c>
      <c r="BG67" s="830"/>
      <c r="BH67" s="830">
        <f t="shared" si="149"/>
        <v>0</v>
      </c>
      <c r="BI67" s="830"/>
      <c r="BJ67" s="830">
        <f t="shared" si="150"/>
        <v>0</v>
      </c>
      <c r="BK67" s="830"/>
      <c r="BL67" s="832">
        <f t="shared" si="151"/>
        <v>0</v>
      </c>
      <c r="BM67" s="830"/>
      <c r="BN67" s="830">
        <f t="shared" si="152"/>
        <v>0</v>
      </c>
      <c r="BO67" s="830"/>
      <c r="BP67" s="830">
        <f t="shared" si="153"/>
        <v>0</v>
      </c>
      <c r="BQ67" s="830"/>
      <c r="BR67" s="830">
        <f t="shared" si="154"/>
        <v>0</v>
      </c>
      <c r="BS67" s="830"/>
      <c r="BT67" s="830">
        <f t="shared" si="155"/>
        <v>0</v>
      </c>
      <c r="BU67" s="833"/>
      <c r="BV67" s="82"/>
      <c r="DI67" s="82"/>
    </row>
    <row r="68" spans="2:113" ht="13.5" customHeight="1">
      <c r="B68" s="1161"/>
      <c r="C68" s="1070"/>
      <c r="D68" s="1070"/>
      <c r="E68" s="1070"/>
      <c r="F68" s="80">
        <v>450</v>
      </c>
      <c r="G68" s="251" t="str">
        <f>IF('A4-1管路(計画設定)'!$F$13="","-",IF('A4-1管路(計画設定)'!$F$13="○",A3管路!G68,IF(A3管路!F68="-","-",'A4-1管路(計画設定)'!$F$13*A3管路!G68)))</f>
        <v>-</v>
      </c>
      <c r="H68" s="245" t="str">
        <f>IF('A4-1管路(計画設定)'!$G$13="","-",IF('A4-1管路(計画設定)'!$G$13="○",A3管路!H68,IF(A3管路!H68="-","-",'A4-1管路(計画設定)'!$G$13*A3管路!H68)))</f>
        <v>-</v>
      </c>
      <c r="I68" s="246" t="str">
        <f t="shared" si="131"/>
        <v>-</v>
      </c>
      <c r="J68" s="251" t="str">
        <f>IF('A4-1管路(計画設定)'!$H$13="","-",IF('A4-1管路(計画設定)'!$H$13="○",A3管路!J68,IF(A3管路!J68="-","-",'A4-1管路(計画設定)'!$H$13*A3管路!J68)))</f>
        <v>-</v>
      </c>
      <c r="K68" s="245" t="str">
        <f>IF('A4-1管路(計画設定)'!$I$13="","-",IF('A4-1管路(計画設定)'!$I$13="○",A3管路!K68,IF(A3管路!K68="-","-",'A4-1管路(計画設定)'!$I$13*A3管路!K68)))</f>
        <v>-</v>
      </c>
      <c r="L68" s="246" t="str">
        <f t="shared" si="132"/>
        <v>-</v>
      </c>
      <c r="M68" s="251" t="str">
        <f>IF('A4-1管路(計画設定)'!$J$13="","-",IF('A4-1管路(計画設定)'!$J$13="○",A3管路!M68,IF(A3管路!M68="-","-",'A4-1管路(計画設定)'!$J$13*A3管路!M68)))</f>
        <v>-</v>
      </c>
      <c r="N68" s="245" t="str">
        <f>IF('A4-1管路(計画設定)'!$K$13="","-",IF('A4-1管路(計画設定)'!$K$13="○",A3管路!N68,IF(A3管路!N68="-","-",'A4-1管路(計画設定)'!$K$13*A3管路!N68)))</f>
        <v>-</v>
      </c>
      <c r="O68" s="246" t="str">
        <f t="shared" si="133"/>
        <v>-</v>
      </c>
      <c r="P68" s="251" t="str">
        <f>IF('A4-1管路(計画設定)'!$L$13="","-",IF('A4-1管路(計画設定)'!$L$13="○",A3管路!P68,IF(A3管路!P68="-","-",'A4-1管路(計画設定)'!$L$13*A3管路!P68)))</f>
        <v>-</v>
      </c>
      <c r="Q68" s="245" t="str">
        <f>IF('A4-1管路(計画設定)'!$M$13="","-",IF('A4-1管路(計画設定)'!$M$13="○",A3管路!Q68,IF(A3管路!Q68="-","-",'A4-1管路(計画設定)'!$M$13*A3管路!Q68)))</f>
        <v>-</v>
      </c>
      <c r="R68" s="246" t="str">
        <f t="shared" si="134"/>
        <v>-</v>
      </c>
      <c r="S68" s="251" t="str">
        <f>IF('A4-1管路(計画設定)'!$N$13="","-",IF('A4-1管路(計画設定)'!$N$13="○",A3管路!S68,IF(A3管路!S68="-","-",'A4-1管路(計画設定)'!$N$13*A3管路!S68)))</f>
        <v>-</v>
      </c>
      <c r="T68" s="257" t="str">
        <f>IF('A4-1管路(計画設定)'!$O$13="","-",IF('A4-1管路(計画設定)'!$O$13="○",A3管路!T68,IF(A3管路!T68="-","-",'A4-1管路(計画設定)'!$O$13*A3管路!T68)))</f>
        <v>-</v>
      </c>
      <c r="U68" s="257" t="str">
        <f>IF('A4-1管路(計画設定)'!$P$13="","-",IF('A4-1管路(計画設定)'!$P$13="○",A3管路!U68,IF(A3管路!U68="-","-",'A4-1管路(計画設定)'!$P$13*A3管路!U68)))</f>
        <v>-</v>
      </c>
      <c r="V68" s="245" t="str">
        <f>IF('A4-1管路(計画設定)'!$Q$13="","-",IF('A4-1管路(計画設定)'!$Q$13="○",A3管路!V68,IF(A3管路!V68="-","-",'A4-1管路(計画設定)'!$Q$13*A3管路!V68)))</f>
        <v>-</v>
      </c>
      <c r="W68" s="246" t="str">
        <f t="shared" si="135"/>
        <v>-</v>
      </c>
      <c r="X68" s="251" t="str">
        <f>IF('A4-1管路(計画設定)'!$R$13="","-",IF('A4-1管路(計画設定)'!$R$13="○",A3管路!X68,IF(A3管路!X68="-","-",'A4-1管路(計画設定)'!$R$13*A3管路!X68)))</f>
        <v>-</v>
      </c>
      <c r="Y68" s="245" t="str">
        <f>IF('A4-1管路(計画設定)'!$S$13="","-",IF('A4-1管路(計画設定)'!$S$13="○",A3管路!Y68,IF(A3管路!Y68="-","-",'A4-1管路(計画設定)'!$S$13*A3管路!Y68)))</f>
        <v>-</v>
      </c>
      <c r="Z68" s="246" t="str">
        <f t="shared" si="136"/>
        <v>-</v>
      </c>
      <c r="AA68" s="251" t="str">
        <f>IF('A4-1管路(計画設定)'!$T$13="","-",IF('A4-1管路(計画設定)'!$T$13="○",A3管路!AA68,IF(A3管路!AA68="-","-",'A4-1管路(計画設定)'!$T$13*A3管路!AA68)))</f>
        <v>-</v>
      </c>
      <c r="AB68" s="245" t="str">
        <f>IF('A4-1管路(計画設定)'!$U$13="","-",IF('A4-1管路(計画設定)'!$U$13="○",A3管路!AB68,IF(A3管路!AB68="-","-",'A4-1管路(計画設定)'!$U$13*A3管路!AB68)))</f>
        <v>-</v>
      </c>
      <c r="AC68" s="246" t="str">
        <f t="shared" si="137"/>
        <v>-</v>
      </c>
      <c r="AD68" s="251" t="str">
        <f>IF('A4-1管路(計画設定)'!$V$13="","-",IF('A4-1管路(計画設定)'!$V$13="○",A3管路!AD68,IF(A3管路!AD68="-","-",'A4-1管路(計画設定)'!$V$13*A3管路!AD68)))</f>
        <v>-</v>
      </c>
      <c r="AE68" s="245" t="str">
        <f>IF('A4-1管路(計画設定)'!$W$13="","-",IF('A4-1管路(計画設定)'!$W$13="○",A3管路!AE68,IF(A3管路!AE68="-","-",'A4-1管路(計画設定)'!$W$13*A3管路!AE68)))</f>
        <v>-</v>
      </c>
      <c r="AF68" s="246" t="str">
        <f t="shared" si="138"/>
        <v>-</v>
      </c>
      <c r="AG68" s="251" t="str">
        <f>IF('A4-1管路(計画設定)'!$X$13="","-",IF('A4-1管路(計画設定)'!$X$13="○",A3管路!AG68,IF(A3管路!AZ68="-","-",'A4-1管路(計画設定)'!$X$13*A3管路!AG68)))</f>
        <v>-</v>
      </c>
      <c r="AH68" s="245" t="str">
        <f>IF('A4-1管路(計画設定)'!$Y$13="","-",IF('A4-1管路(計画設定)'!$Y$13="○",A3管路!AH68,IF(A3管路!AH68="-","-",'A4-1管路(計画設定)'!$Y$13*A3管路!AH68)))</f>
        <v>-</v>
      </c>
      <c r="AI68" s="246" t="str">
        <f t="shared" si="139"/>
        <v>-</v>
      </c>
      <c r="AJ68" s="251" t="str">
        <f>IF('A4-1管路(計画設定)'!$Z$13="","-",IF('A4-1管路(計画設定)'!$Z$13="○",A3管路!AJ68,IF(A3管路!AJ68="-","-",'A4-1管路(計画設定)'!$Z$13*A3管路!AJ68)))</f>
        <v>-</v>
      </c>
      <c r="AK68" s="245" t="str">
        <f>IF('A4-1管路(計画設定)'!$AA$13="","-",IF('A4-1管路(計画設定)'!$AA$13="○",A3管路!AK68,IF(A3管路!AK68="-","-",'A4-1管路(計画設定)'!$AA$13*A3管路!AK68)))</f>
        <v>-</v>
      </c>
      <c r="AL68" s="246" t="str">
        <f t="shared" si="140"/>
        <v>-</v>
      </c>
      <c r="AM68" s="251" t="str">
        <f>IF('A4-1管路(計画設定)'!$AB$13="","-",IF('A4-1管路(計画設定)'!$AB$13="○",A3管路!AM68,IF(A3管路!AM68="-","-",'A4-1管路(計画設定)'!$AB$13*A3管路!AM68)))</f>
        <v>-</v>
      </c>
      <c r="AN68" s="245" t="str">
        <f>IF('A4-1管路(計画設定)'!$AC$13="","-",IF('A4-1管路(計画設定)'!$AC$13="○",A3管路!AN68,IF(A3管路!AN68="-","-",'A4-1管路(計画設定)'!$AC$13*A3管路!AN68)))</f>
        <v>-</v>
      </c>
      <c r="AO68" s="246" t="str">
        <f t="shared" si="141"/>
        <v>-</v>
      </c>
      <c r="AP68" s="251" t="str">
        <f>IF('A4-1管路(計画設定)'!$AD$13="","-",IF('A4-1管路(計画設定)'!$AD$13="○",A3管路!AP68,IF(A3管路!AP68="-","-",'A4-1管路(計画設定)'!$AD$13*A3管路!AP68)))</f>
        <v>-</v>
      </c>
      <c r="AQ68" s="245" t="str">
        <f>IF('A4-1管路(計画設定)'!$AE$13="","-",IF('A4-1管路(計画設定)'!$AE$13="○",A3管路!AQ68,IF(A3管路!AQ68="-","-",'A4-1管路(計画設定)'!$AE$13*A3管路!AQ68)))</f>
        <v>-</v>
      </c>
      <c r="AR68" s="246" t="str">
        <f t="shared" si="142"/>
        <v>-</v>
      </c>
      <c r="AS68" s="251" t="str">
        <f>IF('A4-1管路(計画設定)'!$AF$13="","-",IF('A4-1管路(計画設定)'!$AF$13="○",A3管路!AS68,IF(A3管路!AS68="-","-",'A4-1管路(計画設定)'!$AF$13*A3管路!AS68)))</f>
        <v>-</v>
      </c>
      <c r="AT68" s="245" t="str">
        <f>IF('A4-1管路(計画設定)'!$AG$13="","-",IF('A4-1管路(計画設定)'!$AG$13="○",A3管路!AT68,IF(A3管路!AT68="-","-",'A4-1管路(計画設定)'!$AG$13*A3管路!AT68)))</f>
        <v>-</v>
      </c>
      <c r="AU68" s="246" t="str">
        <f t="shared" si="143"/>
        <v>-</v>
      </c>
      <c r="AV68" s="265" t="str">
        <f t="shared" si="144"/>
        <v>-</v>
      </c>
      <c r="AW68" s="157" t="str">
        <f>IF('A4-2管路(初期設定)'!AW68="","",'A4-2管路(初期設定)'!AW68)</f>
        <v>ダクタイル鋳鉄管(NS形継手等)</v>
      </c>
      <c r="AX68" s="259">
        <f>IF('A4-2管路(初期設定)'!AX68="","",'A4-2管路(初期設定)'!AX68)</f>
        <v>166</v>
      </c>
      <c r="AY68" s="45" t="str">
        <f t="shared" si="145"/>
        <v>-</v>
      </c>
      <c r="BB68" s="832">
        <f t="shared" si="146"/>
        <v>0</v>
      </c>
      <c r="BC68" s="830"/>
      <c r="BD68" s="830">
        <f t="shared" si="147"/>
        <v>0</v>
      </c>
      <c r="BE68" s="830"/>
      <c r="BF68" s="830">
        <f t="shared" si="148"/>
        <v>0</v>
      </c>
      <c r="BG68" s="830"/>
      <c r="BH68" s="830">
        <f t="shared" si="149"/>
        <v>0</v>
      </c>
      <c r="BI68" s="830"/>
      <c r="BJ68" s="830">
        <f t="shared" si="150"/>
        <v>0</v>
      </c>
      <c r="BK68" s="830"/>
      <c r="BL68" s="832">
        <f t="shared" si="151"/>
        <v>0</v>
      </c>
      <c r="BM68" s="830"/>
      <c r="BN68" s="830">
        <f t="shared" si="152"/>
        <v>0</v>
      </c>
      <c r="BO68" s="830"/>
      <c r="BP68" s="830">
        <f t="shared" si="153"/>
        <v>0</v>
      </c>
      <c r="BQ68" s="830"/>
      <c r="BR68" s="830">
        <f t="shared" si="154"/>
        <v>0</v>
      </c>
      <c r="BS68" s="830"/>
      <c r="BT68" s="830">
        <f t="shared" si="155"/>
        <v>0</v>
      </c>
      <c r="BU68" s="833"/>
      <c r="BV68" s="82"/>
      <c r="DI68" s="82"/>
    </row>
    <row r="69" spans="2:113" ht="13.5" customHeight="1">
      <c r="B69" s="1161"/>
      <c r="C69" s="1070"/>
      <c r="D69" s="1070"/>
      <c r="E69" s="1070"/>
      <c r="F69" s="80">
        <v>400</v>
      </c>
      <c r="G69" s="251" t="str">
        <f>IF('A4-1管路(計画設定)'!$F$13="","-",IF('A4-1管路(計画設定)'!$F$13="○",A3管路!G69,IF(A3管路!F69="-","-",'A4-1管路(計画設定)'!$F$13*A3管路!G69)))</f>
        <v>-</v>
      </c>
      <c r="H69" s="245" t="str">
        <f>IF('A4-1管路(計画設定)'!$G$13="","-",IF('A4-1管路(計画設定)'!$G$13="○",A3管路!H69,IF(A3管路!H69="-","-",'A4-1管路(計画設定)'!$G$13*A3管路!H69)))</f>
        <v>-</v>
      </c>
      <c r="I69" s="246" t="str">
        <f t="shared" si="131"/>
        <v>-</v>
      </c>
      <c r="J69" s="251" t="str">
        <f>IF('A4-1管路(計画設定)'!$H$13="","-",IF('A4-1管路(計画設定)'!$H$13="○",A3管路!J69,IF(A3管路!J69="-","-",'A4-1管路(計画設定)'!$H$13*A3管路!J69)))</f>
        <v>-</v>
      </c>
      <c r="K69" s="245" t="str">
        <f>IF('A4-1管路(計画設定)'!$I$13="","-",IF('A4-1管路(計画設定)'!$I$13="○",A3管路!K69,IF(A3管路!K69="-","-",'A4-1管路(計画設定)'!$I$13*A3管路!K69)))</f>
        <v>-</v>
      </c>
      <c r="L69" s="246" t="str">
        <f t="shared" si="132"/>
        <v>-</v>
      </c>
      <c r="M69" s="251" t="str">
        <f>IF('A4-1管路(計画設定)'!$J$13="","-",IF('A4-1管路(計画設定)'!$J$13="○",A3管路!M69,IF(A3管路!M69="-","-",'A4-1管路(計画設定)'!$J$13*A3管路!M69)))</f>
        <v>-</v>
      </c>
      <c r="N69" s="245" t="str">
        <f>IF('A4-1管路(計画設定)'!$K$13="","-",IF('A4-1管路(計画設定)'!$K$13="○",A3管路!N69,IF(A3管路!N69="-","-",'A4-1管路(計画設定)'!$K$13*A3管路!N69)))</f>
        <v>-</v>
      </c>
      <c r="O69" s="246" t="str">
        <f t="shared" si="133"/>
        <v>-</v>
      </c>
      <c r="P69" s="251" t="str">
        <f>IF('A4-1管路(計画設定)'!$L$13="","-",IF('A4-1管路(計画設定)'!$L$13="○",A3管路!P69,IF(A3管路!P69="-","-",'A4-1管路(計画設定)'!$L$13*A3管路!P69)))</f>
        <v>-</v>
      </c>
      <c r="Q69" s="245" t="str">
        <f>IF('A4-1管路(計画設定)'!$M$13="","-",IF('A4-1管路(計画設定)'!$M$13="○",A3管路!Q69,IF(A3管路!Q69="-","-",'A4-1管路(計画設定)'!$M$13*A3管路!Q69)))</f>
        <v>-</v>
      </c>
      <c r="R69" s="246" t="str">
        <f t="shared" si="134"/>
        <v>-</v>
      </c>
      <c r="S69" s="251" t="str">
        <f>IF('A4-1管路(計画設定)'!$N$13="","-",IF('A4-1管路(計画設定)'!$N$13="○",A3管路!S69,IF(A3管路!S69="-","-",'A4-1管路(計画設定)'!$N$13*A3管路!S69)))</f>
        <v>-</v>
      </c>
      <c r="T69" s="257" t="str">
        <f>IF('A4-1管路(計画設定)'!$O$13="","-",IF('A4-1管路(計画設定)'!$O$13="○",A3管路!T69,IF(A3管路!T69="-","-",'A4-1管路(計画設定)'!$O$13*A3管路!T69)))</f>
        <v>-</v>
      </c>
      <c r="U69" s="257" t="str">
        <f>IF('A4-1管路(計画設定)'!$P$13="","-",IF('A4-1管路(計画設定)'!$P$13="○",A3管路!U69,IF(A3管路!U69="-","-",'A4-1管路(計画設定)'!$P$13*A3管路!U69)))</f>
        <v>-</v>
      </c>
      <c r="V69" s="245" t="str">
        <f>IF('A4-1管路(計画設定)'!$Q$13="","-",IF('A4-1管路(計画設定)'!$Q$13="○",A3管路!V69,IF(A3管路!V69="-","-",'A4-1管路(計画設定)'!$Q$13*A3管路!V69)))</f>
        <v>-</v>
      </c>
      <c r="W69" s="246" t="str">
        <f t="shared" si="135"/>
        <v>-</v>
      </c>
      <c r="X69" s="251" t="str">
        <f>IF('A4-1管路(計画設定)'!$R$13="","-",IF('A4-1管路(計画設定)'!$R$13="○",A3管路!X69,IF(A3管路!X69="-","-",'A4-1管路(計画設定)'!$R$13*A3管路!X69)))</f>
        <v>-</v>
      </c>
      <c r="Y69" s="245" t="str">
        <f>IF('A4-1管路(計画設定)'!$S$13="","-",IF('A4-1管路(計画設定)'!$S$13="○",A3管路!Y69,IF(A3管路!Y69="-","-",'A4-1管路(計画設定)'!$S$13*A3管路!Y69)))</f>
        <v>-</v>
      </c>
      <c r="Z69" s="246" t="str">
        <f t="shared" si="136"/>
        <v>-</v>
      </c>
      <c r="AA69" s="251" t="str">
        <f>IF('A4-1管路(計画設定)'!$T$13="","-",IF('A4-1管路(計画設定)'!$T$13="○",A3管路!AA69,IF(A3管路!AA69="-","-",'A4-1管路(計画設定)'!$T$13*A3管路!AA69)))</f>
        <v>-</v>
      </c>
      <c r="AB69" s="245" t="str">
        <f>IF('A4-1管路(計画設定)'!$U$13="","-",IF('A4-1管路(計画設定)'!$U$13="○",A3管路!AB69,IF(A3管路!AB69="-","-",'A4-1管路(計画設定)'!$U$13*A3管路!AB69)))</f>
        <v>-</v>
      </c>
      <c r="AC69" s="246" t="str">
        <f t="shared" si="137"/>
        <v>-</v>
      </c>
      <c r="AD69" s="251" t="str">
        <f>IF('A4-1管路(計画設定)'!$V$13="","-",IF('A4-1管路(計画設定)'!$V$13="○",A3管路!AD69,IF(A3管路!AD69="-","-",'A4-1管路(計画設定)'!$V$13*A3管路!AD69)))</f>
        <v>-</v>
      </c>
      <c r="AE69" s="245" t="str">
        <f>IF('A4-1管路(計画設定)'!$W$13="","-",IF('A4-1管路(計画設定)'!$W$13="○",A3管路!AE69,IF(A3管路!AE69="-","-",'A4-1管路(計画設定)'!$W$13*A3管路!AE69)))</f>
        <v>-</v>
      </c>
      <c r="AF69" s="246" t="str">
        <f t="shared" si="138"/>
        <v>-</v>
      </c>
      <c r="AG69" s="251" t="str">
        <f>IF('A4-1管路(計画設定)'!$X$13="","-",IF('A4-1管路(計画設定)'!$X$13="○",A3管路!AG69,IF(A3管路!AZ69="-","-",'A4-1管路(計画設定)'!$X$13*A3管路!AG69)))</f>
        <v>-</v>
      </c>
      <c r="AH69" s="245" t="str">
        <f>IF('A4-1管路(計画設定)'!$Y$13="","-",IF('A4-1管路(計画設定)'!$Y$13="○",A3管路!AH69,IF(A3管路!AH69="-","-",'A4-1管路(計画設定)'!$Y$13*A3管路!AH69)))</f>
        <v>-</v>
      </c>
      <c r="AI69" s="246" t="str">
        <f t="shared" si="139"/>
        <v>-</v>
      </c>
      <c r="AJ69" s="251" t="str">
        <f>IF('A4-1管路(計画設定)'!$Z$13="","-",IF('A4-1管路(計画設定)'!$Z$13="○",A3管路!AJ69,IF(A3管路!AJ69="-","-",'A4-1管路(計画設定)'!$Z$13*A3管路!AJ69)))</f>
        <v>-</v>
      </c>
      <c r="AK69" s="245" t="str">
        <f>IF('A4-1管路(計画設定)'!$AA$13="","-",IF('A4-1管路(計画設定)'!$AA$13="○",A3管路!AK69,IF(A3管路!AK69="-","-",'A4-1管路(計画設定)'!$AA$13*A3管路!AK69)))</f>
        <v>-</v>
      </c>
      <c r="AL69" s="246" t="str">
        <f t="shared" si="140"/>
        <v>-</v>
      </c>
      <c r="AM69" s="251" t="str">
        <f>IF('A4-1管路(計画設定)'!$AB$13="","-",IF('A4-1管路(計画設定)'!$AB$13="○",A3管路!AM69,IF(A3管路!AM69="-","-",'A4-1管路(計画設定)'!$AB$13*A3管路!AM69)))</f>
        <v>-</v>
      </c>
      <c r="AN69" s="245" t="str">
        <f>IF('A4-1管路(計画設定)'!$AC$13="","-",IF('A4-1管路(計画設定)'!$AC$13="○",A3管路!AN69,IF(A3管路!AN69="-","-",'A4-1管路(計画設定)'!$AC$13*A3管路!AN69)))</f>
        <v>-</v>
      </c>
      <c r="AO69" s="246" t="str">
        <f t="shared" si="141"/>
        <v>-</v>
      </c>
      <c r="AP69" s="251" t="str">
        <f>IF('A4-1管路(計画設定)'!$AD$13="","-",IF('A4-1管路(計画設定)'!$AD$13="○",A3管路!AP69,IF(A3管路!AP69="-","-",'A4-1管路(計画設定)'!$AD$13*A3管路!AP69)))</f>
        <v>-</v>
      </c>
      <c r="AQ69" s="245" t="str">
        <f>IF('A4-1管路(計画設定)'!$AE$13="","-",IF('A4-1管路(計画設定)'!$AE$13="○",A3管路!AQ69,IF(A3管路!AQ69="-","-",'A4-1管路(計画設定)'!$AE$13*A3管路!AQ69)))</f>
        <v>-</v>
      </c>
      <c r="AR69" s="246" t="str">
        <f t="shared" si="142"/>
        <v>-</v>
      </c>
      <c r="AS69" s="251" t="str">
        <f>IF('A4-1管路(計画設定)'!$AF$13="","-",IF('A4-1管路(計画設定)'!$AF$13="○",A3管路!AS69,IF(A3管路!AS69="-","-",'A4-1管路(計画設定)'!$AF$13*A3管路!AS69)))</f>
        <v>-</v>
      </c>
      <c r="AT69" s="245" t="str">
        <f>IF('A4-1管路(計画設定)'!$AG$13="","-",IF('A4-1管路(計画設定)'!$AG$13="○",A3管路!AT69,IF(A3管路!AT69="-","-",'A4-1管路(計画設定)'!$AG$13*A3管路!AT69)))</f>
        <v>-</v>
      </c>
      <c r="AU69" s="246" t="str">
        <f t="shared" si="143"/>
        <v>-</v>
      </c>
      <c r="AV69" s="265" t="str">
        <f t="shared" si="144"/>
        <v>-</v>
      </c>
      <c r="AW69" s="157" t="str">
        <f>IF('A4-2管路(初期設定)'!AW69="","",'A4-2管路(初期設定)'!AW69)</f>
        <v>ダクタイル鋳鉄管(NS形継手等)</v>
      </c>
      <c r="AX69" s="259">
        <f>IF('A4-2管路(初期設定)'!AX69="","",'A4-2管路(初期設定)'!AX69)</f>
        <v>146</v>
      </c>
      <c r="AY69" s="45" t="str">
        <f t="shared" si="145"/>
        <v>-</v>
      </c>
      <c r="BB69" s="832">
        <f t="shared" si="146"/>
        <v>0</v>
      </c>
      <c r="BC69" s="830"/>
      <c r="BD69" s="830">
        <f t="shared" si="147"/>
        <v>0</v>
      </c>
      <c r="BE69" s="830"/>
      <c r="BF69" s="830">
        <f t="shared" si="148"/>
        <v>0</v>
      </c>
      <c r="BG69" s="830"/>
      <c r="BH69" s="830">
        <f t="shared" si="149"/>
        <v>0</v>
      </c>
      <c r="BI69" s="830"/>
      <c r="BJ69" s="830">
        <f t="shared" si="150"/>
        <v>0</v>
      </c>
      <c r="BK69" s="830"/>
      <c r="BL69" s="832">
        <f t="shared" si="151"/>
        <v>0</v>
      </c>
      <c r="BM69" s="830"/>
      <c r="BN69" s="830">
        <f t="shared" si="152"/>
        <v>0</v>
      </c>
      <c r="BO69" s="830"/>
      <c r="BP69" s="830">
        <f t="shared" si="153"/>
        <v>0</v>
      </c>
      <c r="BQ69" s="830"/>
      <c r="BR69" s="830">
        <f t="shared" si="154"/>
        <v>0</v>
      </c>
      <c r="BS69" s="830"/>
      <c r="BT69" s="830">
        <f t="shared" si="155"/>
        <v>0</v>
      </c>
      <c r="BU69" s="833"/>
      <c r="BV69" s="82"/>
      <c r="DI69" s="82"/>
    </row>
    <row r="70" spans="2:113" ht="13.5" customHeight="1">
      <c r="B70" s="1161"/>
      <c r="C70" s="1070"/>
      <c r="D70" s="1070"/>
      <c r="E70" s="1070"/>
      <c r="F70" s="80">
        <v>350</v>
      </c>
      <c r="G70" s="251" t="str">
        <f>IF('A4-1管路(計画設定)'!$F$13="","-",IF('A4-1管路(計画設定)'!$F$13="○",A3管路!G70,IF(A3管路!F70="-","-",'A4-1管路(計画設定)'!$F$13*A3管路!G70)))</f>
        <v>-</v>
      </c>
      <c r="H70" s="245" t="str">
        <f>IF('A4-1管路(計画設定)'!$G$13="","-",IF('A4-1管路(計画設定)'!$G$13="○",A3管路!H70,IF(A3管路!H70="-","-",'A4-1管路(計画設定)'!$G$13*A3管路!H70)))</f>
        <v>-</v>
      </c>
      <c r="I70" s="246" t="str">
        <f t="shared" si="131"/>
        <v>-</v>
      </c>
      <c r="J70" s="251" t="str">
        <f>IF('A4-1管路(計画設定)'!$H$13="","-",IF('A4-1管路(計画設定)'!$H$13="○",A3管路!J70,IF(A3管路!J70="-","-",'A4-1管路(計画設定)'!$H$13*A3管路!J70)))</f>
        <v>-</v>
      </c>
      <c r="K70" s="245" t="str">
        <f>IF('A4-1管路(計画設定)'!$I$13="","-",IF('A4-1管路(計画設定)'!$I$13="○",A3管路!K70,IF(A3管路!K70="-","-",'A4-1管路(計画設定)'!$I$13*A3管路!K70)))</f>
        <v>-</v>
      </c>
      <c r="L70" s="246" t="str">
        <f t="shared" si="132"/>
        <v>-</v>
      </c>
      <c r="M70" s="251" t="str">
        <f>IF('A4-1管路(計画設定)'!$J$13="","-",IF('A4-1管路(計画設定)'!$J$13="○",A3管路!M70,IF(A3管路!M70="-","-",'A4-1管路(計画設定)'!$J$13*A3管路!M70)))</f>
        <v>-</v>
      </c>
      <c r="N70" s="245" t="str">
        <f>IF('A4-1管路(計画設定)'!$K$13="","-",IF('A4-1管路(計画設定)'!$K$13="○",A3管路!N70,IF(A3管路!N70="-","-",'A4-1管路(計画設定)'!$K$13*A3管路!N70)))</f>
        <v>-</v>
      </c>
      <c r="O70" s="246" t="str">
        <f t="shared" si="133"/>
        <v>-</v>
      </c>
      <c r="P70" s="251" t="str">
        <f>IF('A4-1管路(計画設定)'!$L$13="","-",IF('A4-1管路(計画設定)'!$L$13="○",A3管路!P70,IF(A3管路!P70="-","-",'A4-1管路(計画設定)'!$L$13*A3管路!P70)))</f>
        <v>-</v>
      </c>
      <c r="Q70" s="245" t="str">
        <f>IF('A4-1管路(計画設定)'!$M$13="","-",IF('A4-1管路(計画設定)'!$M$13="○",A3管路!Q70,IF(A3管路!Q70="-","-",'A4-1管路(計画設定)'!$M$13*A3管路!Q70)))</f>
        <v>-</v>
      </c>
      <c r="R70" s="246" t="str">
        <f t="shared" si="134"/>
        <v>-</v>
      </c>
      <c r="S70" s="251" t="str">
        <f>IF('A4-1管路(計画設定)'!$N$13="","-",IF('A4-1管路(計画設定)'!$N$13="○",A3管路!S70,IF(A3管路!S70="-","-",'A4-1管路(計画設定)'!$N$13*A3管路!S70)))</f>
        <v>-</v>
      </c>
      <c r="T70" s="257" t="str">
        <f>IF('A4-1管路(計画設定)'!$O$13="","-",IF('A4-1管路(計画設定)'!$O$13="○",A3管路!T70,IF(A3管路!T70="-","-",'A4-1管路(計画設定)'!$O$13*A3管路!T70)))</f>
        <v>-</v>
      </c>
      <c r="U70" s="257" t="str">
        <f>IF('A4-1管路(計画設定)'!$P$13="","-",IF('A4-1管路(計画設定)'!$P$13="○",A3管路!U70,IF(A3管路!U70="-","-",'A4-1管路(計画設定)'!$P$13*A3管路!U70)))</f>
        <v>-</v>
      </c>
      <c r="V70" s="245" t="str">
        <f>IF('A4-1管路(計画設定)'!$Q$13="","-",IF('A4-1管路(計画設定)'!$Q$13="○",A3管路!V70,IF(A3管路!V70="-","-",'A4-1管路(計画設定)'!$Q$13*A3管路!V70)))</f>
        <v>-</v>
      </c>
      <c r="W70" s="246" t="str">
        <f t="shared" si="135"/>
        <v>-</v>
      </c>
      <c r="X70" s="251" t="str">
        <f>IF('A4-1管路(計画設定)'!$R$13="","-",IF('A4-1管路(計画設定)'!$R$13="○",A3管路!X70,IF(A3管路!X70="-","-",'A4-1管路(計画設定)'!$R$13*A3管路!X70)))</f>
        <v>-</v>
      </c>
      <c r="Y70" s="245" t="str">
        <f>IF('A4-1管路(計画設定)'!$S$13="","-",IF('A4-1管路(計画設定)'!$S$13="○",A3管路!Y70,IF(A3管路!Y70="-","-",'A4-1管路(計画設定)'!$S$13*A3管路!Y70)))</f>
        <v>-</v>
      </c>
      <c r="Z70" s="246" t="str">
        <f t="shared" si="136"/>
        <v>-</v>
      </c>
      <c r="AA70" s="251" t="str">
        <f>IF('A4-1管路(計画設定)'!$T$13="","-",IF('A4-1管路(計画設定)'!$T$13="○",A3管路!AA70,IF(A3管路!AA70="-","-",'A4-1管路(計画設定)'!$T$13*A3管路!AA70)))</f>
        <v>-</v>
      </c>
      <c r="AB70" s="245" t="str">
        <f>IF('A4-1管路(計画設定)'!$U$13="","-",IF('A4-1管路(計画設定)'!$U$13="○",A3管路!AB70,IF(A3管路!AB70="-","-",'A4-1管路(計画設定)'!$U$13*A3管路!AB70)))</f>
        <v>-</v>
      </c>
      <c r="AC70" s="246" t="str">
        <f t="shared" si="137"/>
        <v>-</v>
      </c>
      <c r="AD70" s="251" t="str">
        <f>IF('A4-1管路(計画設定)'!$V$13="","-",IF('A4-1管路(計画設定)'!$V$13="○",A3管路!AD70,IF(A3管路!AD70="-","-",'A4-1管路(計画設定)'!$V$13*A3管路!AD70)))</f>
        <v>-</v>
      </c>
      <c r="AE70" s="245" t="str">
        <f>IF('A4-1管路(計画設定)'!$W$13="","-",IF('A4-1管路(計画設定)'!$W$13="○",A3管路!AE70,IF(A3管路!AE70="-","-",'A4-1管路(計画設定)'!$W$13*A3管路!AE70)))</f>
        <v>-</v>
      </c>
      <c r="AF70" s="246" t="str">
        <f t="shared" si="138"/>
        <v>-</v>
      </c>
      <c r="AG70" s="251" t="str">
        <f>IF('A4-1管路(計画設定)'!$X$13="","-",IF('A4-1管路(計画設定)'!$X$13="○",A3管路!AG70,IF(A3管路!AZ70="-","-",'A4-1管路(計画設定)'!$X$13*A3管路!AG70)))</f>
        <v>-</v>
      </c>
      <c r="AH70" s="245" t="str">
        <f>IF('A4-1管路(計画設定)'!$Y$13="","-",IF('A4-1管路(計画設定)'!$Y$13="○",A3管路!AH70,IF(A3管路!AH70="-","-",'A4-1管路(計画設定)'!$Y$13*A3管路!AH70)))</f>
        <v>-</v>
      </c>
      <c r="AI70" s="246" t="str">
        <f t="shared" si="139"/>
        <v>-</v>
      </c>
      <c r="AJ70" s="251" t="str">
        <f>IF('A4-1管路(計画設定)'!$Z$13="","-",IF('A4-1管路(計画設定)'!$Z$13="○",A3管路!AJ70,IF(A3管路!AJ70="-","-",'A4-1管路(計画設定)'!$Z$13*A3管路!AJ70)))</f>
        <v>-</v>
      </c>
      <c r="AK70" s="245" t="str">
        <f>IF('A4-1管路(計画設定)'!$AA$13="","-",IF('A4-1管路(計画設定)'!$AA$13="○",A3管路!AK70,IF(A3管路!AK70="-","-",'A4-1管路(計画設定)'!$AA$13*A3管路!AK70)))</f>
        <v>-</v>
      </c>
      <c r="AL70" s="246" t="str">
        <f t="shared" si="140"/>
        <v>-</v>
      </c>
      <c r="AM70" s="251" t="str">
        <f>IF('A4-1管路(計画設定)'!$AB$13="","-",IF('A4-1管路(計画設定)'!$AB$13="○",A3管路!AM70,IF(A3管路!AM70="-","-",'A4-1管路(計画設定)'!$AB$13*A3管路!AM70)))</f>
        <v>-</v>
      </c>
      <c r="AN70" s="245" t="str">
        <f>IF('A4-1管路(計画設定)'!$AC$13="","-",IF('A4-1管路(計画設定)'!$AC$13="○",A3管路!AN70,IF(A3管路!AN70="-","-",'A4-1管路(計画設定)'!$AC$13*A3管路!AN70)))</f>
        <v>-</v>
      </c>
      <c r="AO70" s="246" t="str">
        <f t="shared" si="141"/>
        <v>-</v>
      </c>
      <c r="AP70" s="251" t="str">
        <f>IF('A4-1管路(計画設定)'!$AD$13="","-",IF('A4-1管路(計画設定)'!$AD$13="○",A3管路!AP70,IF(A3管路!AP70="-","-",'A4-1管路(計画設定)'!$AD$13*A3管路!AP70)))</f>
        <v>-</v>
      </c>
      <c r="AQ70" s="245" t="str">
        <f>IF('A4-1管路(計画設定)'!$AE$13="","-",IF('A4-1管路(計画設定)'!$AE$13="○",A3管路!AQ70,IF(A3管路!AQ70="-","-",'A4-1管路(計画設定)'!$AE$13*A3管路!AQ70)))</f>
        <v>-</v>
      </c>
      <c r="AR70" s="246" t="str">
        <f t="shared" si="142"/>
        <v>-</v>
      </c>
      <c r="AS70" s="251" t="str">
        <f>IF('A4-1管路(計画設定)'!$AF$13="","-",IF('A4-1管路(計画設定)'!$AF$13="○",A3管路!AS70,IF(A3管路!AS70="-","-",'A4-1管路(計画設定)'!$AF$13*A3管路!AS70)))</f>
        <v>-</v>
      </c>
      <c r="AT70" s="245" t="str">
        <f>IF('A4-1管路(計画設定)'!$AG$13="","-",IF('A4-1管路(計画設定)'!$AG$13="○",A3管路!AT70,IF(A3管路!AT70="-","-",'A4-1管路(計画設定)'!$AG$13*A3管路!AT70)))</f>
        <v>-</v>
      </c>
      <c r="AU70" s="246" t="str">
        <f t="shared" si="143"/>
        <v>-</v>
      </c>
      <c r="AV70" s="265" t="str">
        <f t="shared" si="144"/>
        <v>-</v>
      </c>
      <c r="AW70" s="157" t="str">
        <f>IF('A4-2管路(初期設定)'!AW70="","",'A4-2管路(初期設定)'!AW70)</f>
        <v>ダクタイル鋳鉄管(NS形継手等)</v>
      </c>
      <c r="AX70" s="259">
        <f>IF('A4-2管路(初期設定)'!AX70="","",'A4-2管路(初期設定)'!AX70)</f>
        <v>128</v>
      </c>
      <c r="AY70" s="45" t="str">
        <f t="shared" si="145"/>
        <v>-</v>
      </c>
      <c r="BB70" s="832">
        <f t="shared" si="146"/>
        <v>0</v>
      </c>
      <c r="BC70" s="830"/>
      <c r="BD70" s="830">
        <f t="shared" si="147"/>
        <v>0</v>
      </c>
      <c r="BE70" s="830"/>
      <c r="BF70" s="830">
        <f t="shared" si="148"/>
        <v>0</v>
      </c>
      <c r="BG70" s="830"/>
      <c r="BH70" s="830">
        <f t="shared" si="149"/>
        <v>0</v>
      </c>
      <c r="BI70" s="830"/>
      <c r="BJ70" s="830">
        <f t="shared" si="150"/>
        <v>0</v>
      </c>
      <c r="BK70" s="830"/>
      <c r="BL70" s="832">
        <f t="shared" si="151"/>
        <v>0</v>
      </c>
      <c r="BM70" s="830"/>
      <c r="BN70" s="830">
        <f t="shared" si="152"/>
        <v>0</v>
      </c>
      <c r="BO70" s="830"/>
      <c r="BP70" s="830">
        <f t="shared" si="153"/>
        <v>0</v>
      </c>
      <c r="BQ70" s="830"/>
      <c r="BR70" s="830">
        <f t="shared" si="154"/>
        <v>0</v>
      </c>
      <c r="BS70" s="830"/>
      <c r="BT70" s="830">
        <f t="shared" si="155"/>
        <v>0</v>
      </c>
      <c r="BU70" s="833"/>
      <c r="BV70" s="82"/>
      <c r="DI70" s="82"/>
    </row>
    <row r="71" spans="2:113" ht="13.5" customHeight="1">
      <c r="B71" s="1161"/>
      <c r="C71" s="1070"/>
      <c r="D71" s="1070"/>
      <c r="E71" s="1070"/>
      <c r="F71" s="80">
        <v>300</v>
      </c>
      <c r="G71" s="251" t="str">
        <f>IF('A4-1管路(計画設定)'!$F$13="","-",IF('A4-1管路(計画設定)'!$F$13="○",A3管路!G71,IF(A3管路!F71="-","-",'A4-1管路(計画設定)'!$F$13*A3管路!G71)))</f>
        <v>-</v>
      </c>
      <c r="H71" s="245" t="str">
        <f>IF('A4-1管路(計画設定)'!$G$13="","-",IF('A4-1管路(計画設定)'!$G$13="○",A3管路!H71,IF(A3管路!H71="-","-",'A4-1管路(計画設定)'!$G$13*A3管路!H71)))</f>
        <v>-</v>
      </c>
      <c r="I71" s="246" t="str">
        <f t="shared" si="131"/>
        <v>-</v>
      </c>
      <c r="J71" s="251" t="str">
        <f>IF('A4-1管路(計画設定)'!$H$13="","-",IF('A4-1管路(計画設定)'!$H$13="○",A3管路!J71,IF(A3管路!J71="-","-",'A4-1管路(計画設定)'!$H$13*A3管路!J71)))</f>
        <v>-</v>
      </c>
      <c r="K71" s="245" t="str">
        <f>IF('A4-1管路(計画設定)'!$I$13="","-",IF('A4-1管路(計画設定)'!$I$13="○",A3管路!K71,IF(A3管路!K71="-","-",'A4-1管路(計画設定)'!$I$13*A3管路!K71)))</f>
        <v>-</v>
      </c>
      <c r="L71" s="246" t="str">
        <f t="shared" si="132"/>
        <v>-</v>
      </c>
      <c r="M71" s="251" t="str">
        <f>IF('A4-1管路(計画設定)'!$J$13="","-",IF('A4-1管路(計画設定)'!$J$13="○",A3管路!M71,IF(A3管路!M71="-","-",'A4-1管路(計画設定)'!$J$13*A3管路!M71)))</f>
        <v>-</v>
      </c>
      <c r="N71" s="245" t="str">
        <f>IF('A4-1管路(計画設定)'!$K$13="","-",IF('A4-1管路(計画設定)'!$K$13="○",A3管路!N71,IF(A3管路!N71="-","-",'A4-1管路(計画設定)'!$K$13*A3管路!N71)))</f>
        <v>-</v>
      </c>
      <c r="O71" s="246" t="str">
        <f t="shared" si="133"/>
        <v>-</v>
      </c>
      <c r="P71" s="251" t="str">
        <f>IF('A4-1管路(計画設定)'!$L$13="","-",IF('A4-1管路(計画設定)'!$L$13="○",A3管路!P71,IF(A3管路!P71="-","-",'A4-1管路(計画設定)'!$L$13*A3管路!P71)))</f>
        <v>-</v>
      </c>
      <c r="Q71" s="245" t="str">
        <f>IF('A4-1管路(計画設定)'!$M$13="","-",IF('A4-1管路(計画設定)'!$M$13="○",A3管路!Q71,IF(A3管路!Q71="-","-",'A4-1管路(計画設定)'!$M$13*A3管路!Q71)))</f>
        <v>-</v>
      </c>
      <c r="R71" s="246" t="str">
        <f t="shared" si="134"/>
        <v>-</v>
      </c>
      <c r="S71" s="251" t="str">
        <f>IF('A4-1管路(計画設定)'!$N$13="","-",IF('A4-1管路(計画設定)'!$N$13="○",A3管路!S71,IF(A3管路!S71="-","-",'A4-1管路(計画設定)'!$N$13*A3管路!S71)))</f>
        <v>-</v>
      </c>
      <c r="T71" s="257" t="str">
        <f>IF('A4-1管路(計画設定)'!$O$13="","-",IF('A4-1管路(計画設定)'!$O$13="○",A3管路!T71,IF(A3管路!T71="-","-",'A4-1管路(計画設定)'!$O$13*A3管路!T71)))</f>
        <v>-</v>
      </c>
      <c r="U71" s="257" t="str">
        <f>IF('A4-1管路(計画設定)'!$P$13="","-",IF('A4-1管路(計画設定)'!$P$13="○",A3管路!U71,IF(A3管路!U71="-","-",'A4-1管路(計画設定)'!$P$13*A3管路!U71)))</f>
        <v>-</v>
      </c>
      <c r="V71" s="245" t="str">
        <f>IF('A4-1管路(計画設定)'!$Q$13="","-",IF('A4-1管路(計画設定)'!$Q$13="○",A3管路!V71,IF(A3管路!V71="-","-",'A4-1管路(計画設定)'!$Q$13*A3管路!V71)))</f>
        <v>-</v>
      </c>
      <c r="W71" s="246" t="str">
        <f t="shared" si="135"/>
        <v>-</v>
      </c>
      <c r="X71" s="251" t="str">
        <f>IF('A4-1管路(計画設定)'!$R$13="","-",IF('A4-1管路(計画設定)'!$R$13="○",A3管路!X71,IF(A3管路!X71="-","-",'A4-1管路(計画設定)'!$R$13*A3管路!X71)))</f>
        <v>-</v>
      </c>
      <c r="Y71" s="245" t="str">
        <f>IF('A4-1管路(計画設定)'!$S$13="","-",IF('A4-1管路(計画設定)'!$S$13="○",A3管路!Y71,IF(A3管路!Y71="-","-",'A4-1管路(計画設定)'!$S$13*A3管路!Y71)))</f>
        <v>-</v>
      </c>
      <c r="Z71" s="246" t="str">
        <f t="shared" si="136"/>
        <v>-</v>
      </c>
      <c r="AA71" s="251" t="str">
        <f>IF('A4-1管路(計画設定)'!$T$13="","-",IF('A4-1管路(計画設定)'!$T$13="○",A3管路!AA71,IF(A3管路!AA71="-","-",'A4-1管路(計画設定)'!$T$13*A3管路!AA71)))</f>
        <v>-</v>
      </c>
      <c r="AB71" s="245" t="str">
        <f>IF('A4-1管路(計画設定)'!$U$13="","-",IF('A4-1管路(計画設定)'!$U$13="○",A3管路!AB71,IF(A3管路!AB71="-","-",'A4-1管路(計画設定)'!$U$13*A3管路!AB71)))</f>
        <v>-</v>
      </c>
      <c r="AC71" s="246" t="str">
        <f t="shared" si="137"/>
        <v>-</v>
      </c>
      <c r="AD71" s="251" t="str">
        <f>IF('A4-1管路(計画設定)'!$V$13="","-",IF('A4-1管路(計画設定)'!$V$13="○",A3管路!AD71,IF(A3管路!AD71="-","-",'A4-1管路(計画設定)'!$V$13*A3管路!AD71)))</f>
        <v>-</v>
      </c>
      <c r="AE71" s="245" t="str">
        <f>IF('A4-1管路(計画設定)'!$W$13="","-",IF('A4-1管路(計画設定)'!$W$13="○",A3管路!AE71,IF(A3管路!AE71="-","-",'A4-1管路(計画設定)'!$W$13*A3管路!AE71)))</f>
        <v>-</v>
      </c>
      <c r="AF71" s="246" t="str">
        <f t="shared" si="138"/>
        <v>-</v>
      </c>
      <c r="AG71" s="251" t="str">
        <f>IF('A4-1管路(計画設定)'!$X$13="","-",IF('A4-1管路(計画設定)'!$X$13="○",A3管路!AG71,IF(A3管路!AZ71="-","-",'A4-1管路(計画設定)'!$X$13*A3管路!AG71)))</f>
        <v>-</v>
      </c>
      <c r="AH71" s="245" t="str">
        <f>IF('A4-1管路(計画設定)'!$Y$13="","-",IF('A4-1管路(計画設定)'!$Y$13="○",A3管路!AH71,IF(A3管路!AH71="-","-",'A4-1管路(計画設定)'!$Y$13*A3管路!AH71)))</f>
        <v>-</v>
      </c>
      <c r="AI71" s="246" t="str">
        <f t="shared" si="139"/>
        <v>-</v>
      </c>
      <c r="AJ71" s="251" t="str">
        <f>IF('A4-1管路(計画設定)'!$Z$13="","-",IF('A4-1管路(計画設定)'!$Z$13="○",A3管路!AJ71,IF(A3管路!AJ71="-","-",'A4-1管路(計画設定)'!$Z$13*A3管路!AJ71)))</f>
        <v>-</v>
      </c>
      <c r="AK71" s="245">
        <f>IF('A4-1管路(計画設定)'!$AA$13="","-",IF('A4-1管路(計画設定)'!$AA$13="○",A3管路!AK71,IF(A3管路!AK71="-","-",'A4-1管路(計画設定)'!$AA$13*A3管路!AK71)))</f>
        <v>265</v>
      </c>
      <c r="AL71" s="246">
        <f t="shared" si="140"/>
        <v>265</v>
      </c>
      <c r="AM71" s="251" t="str">
        <f>IF('A4-1管路(計画設定)'!$AB$13="","-",IF('A4-1管路(計画設定)'!$AB$13="○",A3管路!AM71,IF(A3管路!AM71="-","-",'A4-1管路(計画設定)'!$AB$13*A3管路!AM71)))</f>
        <v>-</v>
      </c>
      <c r="AN71" s="245" t="str">
        <f>IF('A4-1管路(計画設定)'!$AC$13="","-",IF('A4-1管路(計画設定)'!$AC$13="○",A3管路!AN71,IF(A3管路!AN71="-","-",'A4-1管路(計画設定)'!$AC$13*A3管路!AN71)))</f>
        <v>-</v>
      </c>
      <c r="AO71" s="246" t="str">
        <f t="shared" si="141"/>
        <v>-</v>
      </c>
      <c r="AP71" s="251" t="str">
        <f>IF('A4-1管路(計画設定)'!$AD$13="","-",IF('A4-1管路(計画設定)'!$AD$13="○",A3管路!AP71,IF(A3管路!AP71="-","-",'A4-1管路(計画設定)'!$AD$13*A3管路!AP71)))</f>
        <v>-</v>
      </c>
      <c r="AQ71" s="245" t="str">
        <f>IF('A4-1管路(計画設定)'!$AE$13="","-",IF('A4-1管路(計画設定)'!$AE$13="○",A3管路!AQ71,IF(A3管路!AQ71="-","-",'A4-1管路(計画設定)'!$AE$13*A3管路!AQ71)))</f>
        <v>-</v>
      </c>
      <c r="AR71" s="246" t="str">
        <f t="shared" si="142"/>
        <v>-</v>
      </c>
      <c r="AS71" s="251" t="str">
        <f>IF('A4-1管路(計画設定)'!$AF$13="","-",IF('A4-1管路(計画設定)'!$AF$13="○",A3管路!AS71,IF(A3管路!AS71="-","-",'A4-1管路(計画設定)'!$AF$13*A3管路!AS71)))</f>
        <v>-</v>
      </c>
      <c r="AT71" s="245" t="str">
        <f>IF('A4-1管路(計画設定)'!$AG$13="","-",IF('A4-1管路(計画設定)'!$AG$13="○",A3管路!AT71,IF(A3管路!AT71="-","-",'A4-1管路(計画設定)'!$AG$13*A3管路!AT71)))</f>
        <v>-</v>
      </c>
      <c r="AU71" s="246" t="str">
        <f t="shared" si="143"/>
        <v>-</v>
      </c>
      <c r="AV71" s="265">
        <f t="shared" si="144"/>
        <v>265</v>
      </c>
      <c r="AW71" s="157" t="str">
        <f>IF('A4-2管路(初期設定)'!AW71="","",'A4-2管路(初期設定)'!AW71)</f>
        <v>ダクタイル鋳鉄管(NS形継手等)</v>
      </c>
      <c r="AX71" s="259">
        <f>IF('A4-2管路(初期設定)'!AX71="","",'A4-2管路(初期設定)'!AX71)</f>
        <v>112</v>
      </c>
      <c r="AY71" s="45">
        <f t="shared" si="145"/>
        <v>29680</v>
      </c>
      <c r="BB71" s="832">
        <f t="shared" si="146"/>
        <v>0</v>
      </c>
      <c r="BC71" s="830"/>
      <c r="BD71" s="830">
        <f t="shared" si="147"/>
        <v>0</v>
      </c>
      <c r="BE71" s="830"/>
      <c r="BF71" s="830">
        <f t="shared" si="148"/>
        <v>0</v>
      </c>
      <c r="BG71" s="830"/>
      <c r="BH71" s="830">
        <f t="shared" si="149"/>
        <v>265</v>
      </c>
      <c r="BI71" s="830"/>
      <c r="BJ71" s="830">
        <f t="shared" si="150"/>
        <v>0</v>
      </c>
      <c r="BK71" s="830"/>
      <c r="BL71" s="832">
        <f t="shared" si="151"/>
        <v>0</v>
      </c>
      <c r="BM71" s="830"/>
      <c r="BN71" s="830">
        <f t="shared" si="152"/>
        <v>0</v>
      </c>
      <c r="BO71" s="830"/>
      <c r="BP71" s="830">
        <f t="shared" si="153"/>
        <v>0</v>
      </c>
      <c r="BQ71" s="830"/>
      <c r="BR71" s="830">
        <f t="shared" si="154"/>
        <v>29680</v>
      </c>
      <c r="BS71" s="830"/>
      <c r="BT71" s="830">
        <f t="shared" si="155"/>
        <v>0</v>
      </c>
      <c r="BU71" s="833"/>
      <c r="BV71" s="82"/>
      <c r="DI71" s="82"/>
    </row>
    <row r="72" spans="2:113" ht="13.5" customHeight="1">
      <c r="B72" s="1161"/>
      <c r="C72" s="1070"/>
      <c r="D72" s="1070"/>
      <c r="E72" s="1070"/>
      <c r="F72" s="80">
        <v>250</v>
      </c>
      <c r="G72" s="251" t="str">
        <f>IF('A4-1管路(計画設定)'!$F$13="","-",IF('A4-1管路(計画設定)'!$F$13="○",A3管路!G72,IF(A3管路!F72="-","-",'A4-1管路(計画設定)'!$F$13*A3管路!G72)))</f>
        <v>-</v>
      </c>
      <c r="H72" s="245" t="str">
        <f>IF('A4-1管路(計画設定)'!$G$13="","-",IF('A4-1管路(計画設定)'!$G$13="○",A3管路!H72,IF(A3管路!H72="-","-",'A4-1管路(計画設定)'!$G$13*A3管路!H72)))</f>
        <v>-</v>
      </c>
      <c r="I72" s="246" t="str">
        <f t="shared" si="131"/>
        <v>-</v>
      </c>
      <c r="J72" s="251" t="str">
        <f>IF('A4-1管路(計画設定)'!$H$13="","-",IF('A4-1管路(計画設定)'!$H$13="○",A3管路!J72,IF(A3管路!J72="-","-",'A4-1管路(計画設定)'!$H$13*A3管路!J72)))</f>
        <v>-</v>
      </c>
      <c r="K72" s="245" t="str">
        <f>IF('A4-1管路(計画設定)'!$I$13="","-",IF('A4-1管路(計画設定)'!$I$13="○",A3管路!K72,IF(A3管路!K72="-","-",'A4-1管路(計画設定)'!$I$13*A3管路!K72)))</f>
        <v>-</v>
      </c>
      <c r="L72" s="246" t="str">
        <f t="shared" si="132"/>
        <v>-</v>
      </c>
      <c r="M72" s="251" t="str">
        <f>IF('A4-1管路(計画設定)'!$J$13="","-",IF('A4-1管路(計画設定)'!$J$13="○",A3管路!M72,IF(A3管路!M72="-","-",'A4-1管路(計画設定)'!$J$13*A3管路!M72)))</f>
        <v>-</v>
      </c>
      <c r="N72" s="245" t="str">
        <f>IF('A4-1管路(計画設定)'!$K$13="","-",IF('A4-1管路(計画設定)'!$K$13="○",A3管路!N72,IF(A3管路!N72="-","-",'A4-1管路(計画設定)'!$K$13*A3管路!N72)))</f>
        <v>-</v>
      </c>
      <c r="O72" s="246" t="str">
        <f t="shared" si="133"/>
        <v>-</v>
      </c>
      <c r="P72" s="251" t="str">
        <f>IF('A4-1管路(計画設定)'!$L$13="","-",IF('A4-1管路(計画設定)'!$L$13="○",A3管路!P72,IF(A3管路!P72="-","-",'A4-1管路(計画設定)'!$L$13*A3管路!P72)))</f>
        <v>-</v>
      </c>
      <c r="Q72" s="245" t="str">
        <f>IF('A4-1管路(計画設定)'!$M$13="","-",IF('A4-1管路(計画設定)'!$M$13="○",A3管路!Q72,IF(A3管路!Q72="-","-",'A4-1管路(計画設定)'!$M$13*A3管路!Q72)))</f>
        <v>-</v>
      </c>
      <c r="R72" s="246" t="str">
        <f t="shared" si="134"/>
        <v>-</v>
      </c>
      <c r="S72" s="251" t="str">
        <f>IF('A4-1管路(計画設定)'!$N$13="","-",IF('A4-1管路(計画設定)'!$N$13="○",A3管路!S72,IF(A3管路!S72="-","-",'A4-1管路(計画設定)'!$N$13*A3管路!S72)))</f>
        <v>-</v>
      </c>
      <c r="T72" s="257" t="str">
        <f>IF('A4-1管路(計画設定)'!$O$13="","-",IF('A4-1管路(計画設定)'!$O$13="○",A3管路!T72,IF(A3管路!T72="-","-",'A4-1管路(計画設定)'!$O$13*A3管路!T72)))</f>
        <v>-</v>
      </c>
      <c r="U72" s="257" t="str">
        <f>IF('A4-1管路(計画設定)'!$P$13="","-",IF('A4-1管路(計画設定)'!$P$13="○",A3管路!U72,IF(A3管路!U72="-","-",'A4-1管路(計画設定)'!$P$13*A3管路!U72)))</f>
        <v>-</v>
      </c>
      <c r="V72" s="245" t="str">
        <f>IF('A4-1管路(計画設定)'!$Q$13="","-",IF('A4-1管路(計画設定)'!$Q$13="○",A3管路!V72,IF(A3管路!V72="-","-",'A4-1管路(計画設定)'!$Q$13*A3管路!V72)))</f>
        <v>-</v>
      </c>
      <c r="W72" s="246" t="str">
        <f t="shared" si="135"/>
        <v>-</v>
      </c>
      <c r="X72" s="251" t="str">
        <f>IF('A4-1管路(計画設定)'!$R$13="","-",IF('A4-1管路(計画設定)'!$R$13="○",A3管路!X72,IF(A3管路!X72="-","-",'A4-1管路(計画設定)'!$R$13*A3管路!X72)))</f>
        <v>-</v>
      </c>
      <c r="Y72" s="245" t="str">
        <f>IF('A4-1管路(計画設定)'!$S$13="","-",IF('A4-1管路(計画設定)'!$S$13="○",A3管路!Y72,IF(A3管路!Y72="-","-",'A4-1管路(計画設定)'!$S$13*A3管路!Y72)))</f>
        <v>-</v>
      </c>
      <c r="Z72" s="246" t="str">
        <f t="shared" si="136"/>
        <v>-</v>
      </c>
      <c r="AA72" s="251" t="str">
        <f>IF('A4-1管路(計画設定)'!$T$13="","-",IF('A4-1管路(計画設定)'!$T$13="○",A3管路!AA72,IF(A3管路!AA72="-","-",'A4-1管路(計画設定)'!$T$13*A3管路!AA72)))</f>
        <v>-</v>
      </c>
      <c r="AB72" s="245" t="str">
        <f>IF('A4-1管路(計画設定)'!$U$13="","-",IF('A4-1管路(計画設定)'!$U$13="○",A3管路!AB72,IF(A3管路!AB72="-","-",'A4-1管路(計画設定)'!$U$13*A3管路!AB72)))</f>
        <v>-</v>
      </c>
      <c r="AC72" s="246" t="str">
        <f t="shared" si="137"/>
        <v>-</v>
      </c>
      <c r="AD72" s="251" t="str">
        <f>IF('A4-1管路(計画設定)'!$V$13="","-",IF('A4-1管路(計画設定)'!$V$13="○",A3管路!AD72,IF(A3管路!AD72="-","-",'A4-1管路(計画設定)'!$V$13*A3管路!AD72)))</f>
        <v>-</v>
      </c>
      <c r="AE72" s="245" t="str">
        <f>IF('A4-1管路(計画設定)'!$W$13="","-",IF('A4-1管路(計画設定)'!$W$13="○",A3管路!AE72,IF(A3管路!AE72="-","-",'A4-1管路(計画設定)'!$W$13*A3管路!AE72)))</f>
        <v>-</v>
      </c>
      <c r="AF72" s="246" t="str">
        <f t="shared" si="138"/>
        <v>-</v>
      </c>
      <c r="AG72" s="251" t="str">
        <f>IF('A4-1管路(計画設定)'!$X$13="","-",IF('A4-1管路(計画設定)'!$X$13="○",A3管路!AG72,IF(A3管路!AZ72="-","-",'A4-1管路(計画設定)'!$X$13*A3管路!AG72)))</f>
        <v>-</v>
      </c>
      <c r="AH72" s="245" t="str">
        <f>IF('A4-1管路(計画設定)'!$Y$13="","-",IF('A4-1管路(計画設定)'!$Y$13="○",A3管路!AH72,IF(A3管路!AH72="-","-",'A4-1管路(計画設定)'!$Y$13*A3管路!AH72)))</f>
        <v>-</v>
      </c>
      <c r="AI72" s="246" t="str">
        <f t="shared" si="139"/>
        <v>-</v>
      </c>
      <c r="AJ72" s="251" t="str">
        <f>IF('A4-1管路(計画設定)'!$Z$13="","-",IF('A4-1管路(計画設定)'!$Z$13="○",A3管路!AJ72,IF(A3管路!AJ72="-","-",'A4-1管路(計画設定)'!$Z$13*A3管路!AJ72)))</f>
        <v>-</v>
      </c>
      <c r="AK72" s="245" t="str">
        <f>IF('A4-1管路(計画設定)'!$AA$13="","-",IF('A4-1管路(計画設定)'!$AA$13="○",A3管路!AK72,IF(A3管路!AK72="-","-",'A4-1管路(計画設定)'!$AA$13*A3管路!AK72)))</f>
        <v>-</v>
      </c>
      <c r="AL72" s="246" t="str">
        <f t="shared" si="140"/>
        <v>-</v>
      </c>
      <c r="AM72" s="251" t="str">
        <f>IF('A4-1管路(計画設定)'!$AB$13="","-",IF('A4-1管路(計画設定)'!$AB$13="○",A3管路!AM72,IF(A3管路!AM72="-","-",'A4-1管路(計画設定)'!$AB$13*A3管路!AM72)))</f>
        <v>-</v>
      </c>
      <c r="AN72" s="245" t="str">
        <f>IF('A4-1管路(計画設定)'!$AC$13="","-",IF('A4-1管路(計画設定)'!$AC$13="○",A3管路!AN72,IF(A3管路!AN72="-","-",'A4-1管路(計画設定)'!$AC$13*A3管路!AN72)))</f>
        <v>-</v>
      </c>
      <c r="AO72" s="246" t="str">
        <f t="shared" si="141"/>
        <v>-</v>
      </c>
      <c r="AP72" s="251" t="str">
        <f>IF('A4-1管路(計画設定)'!$AD$13="","-",IF('A4-1管路(計画設定)'!$AD$13="○",A3管路!AP72,IF(A3管路!AP72="-","-",'A4-1管路(計画設定)'!$AD$13*A3管路!AP72)))</f>
        <v>-</v>
      </c>
      <c r="AQ72" s="245" t="str">
        <f>IF('A4-1管路(計画設定)'!$AE$13="","-",IF('A4-1管路(計画設定)'!$AE$13="○",A3管路!AQ72,IF(A3管路!AQ72="-","-",'A4-1管路(計画設定)'!$AE$13*A3管路!AQ72)))</f>
        <v>-</v>
      </c>
      <c r="AR72" s="246" t="str">
        <f t="shared" si="142"/>
        <v>-</v>
      </c>
      <c r="AS72" s="251" t="str">
        <f>IF('A4-1管路(計画設定)'!$AF$13="","-",IF('A4-1管路(計画設定)'!$AF$13="○",A3管路!AS72,IF(A3管路!AS72="-","-",'A4-1管路(計画設定)'!$AF$13*A3管路!AS72)))</f>
        <v>-</v>
      </c>
      <c r="AT72" s="245" t="str">
        <f>IF('A4-1管路(計画設定)'!$AG$13="","-",IF('A4-1管路(計画設定)'!$AG$13="○",A3管路!AT72,IF(A3管路!AT72="-","-",'A4-1管路(計画設定)'!$AG$13*A3管路!AT72)))</f>
        <v>-</v>
      </c>
      <c r="AU72" s="246" t="str">
        <f t="shared" si="143"/>
        <v>-</v>
      </c>
      <c r="AV72" s="265" t="str">
        <f t="shared" si="144"/>
        <v>-</v>
      </c>
      <c r="AW72" s="157" t="str">
        <f>IF('A4-2管路(初期設定)'!AW72="","",'A4-2管路(初期設定)'!AW72)</f>
        <v>ダクタイル鋳鉄管(NS形継手等)</v>
      </c>
      <c r="AX72" s="259">
        <f>IF('A4-2管路(初期設定)'!AX72="","",'A4-2管路(初期設定)'!AX72)</f>
        <v>99</v>
      </c>
      <c r="AY72" s="45" t="str">
        <f t="shared" si="145"/>
        <v>-</v>
      </c>
      <c r="BB72" s="832">
        <f t="shared" si="146"/>
        <v>0</v>
      </c>
      <c r="BC72" s="830"/>
      <c r="BD72" s="830">
        <f t="shared" si="147"/>
        <v>0</v>
      </c>
      <c r="BE72" s="830"/>
      <c r="BF72" s="830">
        <f t="shared" si="148"/>
        <v>0</v>
      </c>
      <c r="BG72" s="830"/>
      <c r="BH72" s="830">
        <f t="shared" si="149"/>
        <v>0</v>
      </c>
      <c r="BI72" s="830"/>
      <c r="BJ72" s="830">
        <f t="shared" si="150"/>
        <v>0</v>
      </c>
      <c r="BK72" s="830"/>
      <c r="BL72" s="832">
        <f t="shared" si="151"/>
        <v>0</v>
      </c>
      <c r="BM72" s="830"/>
      <c r="BN72" s="830">
        <f t="shared" si="152"/>
        <v>0</v>
      </c>
      <c r="BO72" s="830"/>
      <c r="BP72" s="830">
        <f t="shared" si="153"/>
        <v>0</v>
      </c>
      <c r="BQ72" s="830"/>
      <c r="BR72" s="830">
        <f t="shared" si="154"/>
        <v>0</v>
      </c>
      <c r="BS72" s="830"/>
      <c r="BT72" s="830">
        <f t="shared" si="155"/>
        <v>0</v>
      </c>
      <c r="BU72" s="833"/>
      <c r="BV72" s="82"/>
      <c r="DI72" s="82"/>
    </row>
    <row r="73" spans="2:113" ht="13.5" customHeight="1">
      <c r="B73" s="1161"/>
      <c r="C73" s="1070"/>
      <c r="D73" s="1070"/>
      <c r="E73" s="1070"/>
      <c r="F73" s="80">
        <v>200</v>
      </c>
      <c r="G73" s="251" t="str">
        <f>IF('A4-1管路(計画設定)'!$F$13="","-",IF('A4-1管路(計画設定)'!$F$13="○",A3管路!G73,IF(A3管路!F73="-","-",'A4-1管路(計画設定)'!$F$13*A3管路!G73)))</f>
        <v>-</v>
      </c>
      <c r="H73" s="245" t="str">
        <f>IF('A4-1管路(計画設定)'!$G$13="","-",IF('A4-1管路(計画設定)'!$G$13="○",A3管路!H73,IF(A3管路!H73="-","-",'A4-1管路(計画設定)'!$G$13*A3管路!H73)))</f>
        <v>-</v>
      </c>
      <c r="I73" s="246" t="str">
        <f t="shared" si="131"/>
        <v>-</v>
      </c>
      <c r="J73" s="251" t="str">
        <f>IF('A4-1管路(計画設定)'!$H$13="","-",IF('A4-1管路(計画設定)'!$H$13="○",A3管路!J73,IF(A3管路!J73="-","-",'A4-1管路(計画設定)'!$H$13*A3管路!J73)))</f>
        <v>-</v>
      </c>
      <c r="K73" s="245" t="str">
        <f>IF('A4-1管路(計画設定)'!$I$13="","-",IF('A4-1管路(計画設定)'!$I$13="○",A3管路!K73,IF(A3管路!K73="-","-",'A4-1管路(計画設定)'!$I$13*A3管路!K73)))</f>
        <v>-</v>
      </c>
      <c r="L73" s="246" t="str">
        <f t="shared" si="132"/>
        <v>-</v>
      </c>
      <c r="M73" s="251" t="str">
        <f>IF('A4-1管路(計画設定)'!$J$13="","-",IF('A4-1管路(計画設定)'!$J$13="○",A3管路!M73,IF(A3管路!M73="-","-",'A4-1管路(計画設定)'!$J$13*A3管路!M73)))</f>
        <v>-</v>
      </c>
      <c r="N73" s="245" t="str">
        <f>IF('A4-1管路(計画設定)'!$K$13="","-",IF('A4-1管路(計画設定)'!$K$13="○",A3管路!N73,IF(A3管路!N73="-","-",'A4-1管路(計画設定)'!$K$13*A3管路!N73)))</f>
        <v>-</v>
      </c>
      <c r="O73" s="246" t="str">
        <f t="shared" si="133"/>
        <v>-</v>
      </c>
      <c r="P73" s="251" t="str">
        <f>IF('A4-1管路(計画設定)'!$L$13="","-",IF('A4-1管路(計画設定)'!$L$13="○",A3管路!P73,IF(A3管路!P73="-","-",'A4-1管路(計画設定)'!$L$13*A3管路!P73)))</f>
        <v>-</v>
      </c>
      <c r="Q73" s="245" t="str">
        <f>IF('A4-1管路(計画設定)'!$M$13="","-",IF('A4-1管路(計画設定)'!$M$13="○",A3管路!Q73,IF(A3管路!Q73="-","-",'A4-1管路(計画設定)'!$M$13*A3管路!Q73)))</f>
        <v>-</v>
      </c>
      <c r="R73" s="246" t="str">
        <f t="shared" si="134"/>
        <v>-</v>
      </c>
      <c r="S73" s="251" t="str">
        <f>IF('A4-1管路(計画設定)'!$N$13="","-",IF('A4-1管路(計画設定)'!$N$13="○",A3管路!S73,IF(A3管路!S73="-","-",'A4-1管路(計画設定)'!$N$13*A3管路!S73)))</f>
        <v>-</v>
      </c>
      <c r="T73" s="257" t="str">
        <f>IF('A4-1管路(計画設定)'!$O$13="","-",IF('A4-1管路(計画設定)'!$O$13="○",A3管路!T73,IF(A3管路!T73="-","-",'A4-1管路(計画設定)'!$O$13*A3管路!T73)))</f>
        <v>-</v>
      </c>
      <c r="U73" s="257" t="str">
        <f>IF('A4-1管路(計画設定)'!$P$13="","-",IF('A4-1管路(計画設定)'!$P$13="○",A3管路!U73,IF(A3管路!U73="-","-",'A4-1管路(計画設定)'!$P$13*A3管路!U73)))</f>
        <v>-</v>
      </c>
      <c r="V73" s="245" t="str">
        <f>IF('A4-1管路(計画設定)'!$Q$13="","-",IF('A4-1管路(計画設定)'!$Q$13="○",A3管路!V73,IF(A3管路!V73="-","-",'A4-1管路(計画設定)'!$Q$13*A3管路!V73)))</f>
        <v>-</v>
      </c>
      <c r="W73" s="246" t="str">
        <f t="shared" si="135"/>
        <v>-</v>
      </c>
      <c r="X73" s="251" t="str">
        <f>IF('A4-1管路(計画設定)'!$R$13="","-",IF('A4-1管路(計画設定)'!$R$13="○",A3管路!X73,IF(A3管路!X73="-","-",'A4-1管路(計画設定)'!$R$13*A3管路!X73)))</f>
        <v>-</v>
      </c>
      <c r="Y73" s="245" t="str">
        <f>IF('A4-1管路(計画設定)'!$S$13="","-",IF('A4-1管路(計画設定)'!$S$13="○",A3管路!Y73,IF(A3管路!Y73="-","-",'A4-1管路(計画設定)'!$S$13*A3管路!Y73)))</f>
        <v>-</v>
      </c>
      <c r="Z73" s="246" t="str">
        <f t="shared" si="136"/>
        <v>-</v>
      </c>
      <c r="AA73" s="251" t="str">
        <f>IF('A4-1管路(計画設定)'!$T$13="","-",IF('A4-1管路(計画設定)'!$T$13="○",A3管路!AA73,IF(A3管路!AA73="-","-",'A4-1管路(計画設定)'!$T$13*A3管路!AA73)))</f>
        <v>-</v>
      </c>
      <c r="AB73" s="245" t="str">
        <f>IF('A4-1管路(計画設定)'!$U$13="","-",IF('A4-1管路(計画設定)'!$U$13="○",A3管路!AB73,IF(A3管路!AB73="-","-",'A4-1管路(計画設定)'!$U$13*A3管路!AB73)))</f>
        <v>-</v>
      </c>
      <c r="AC73" s="246" t="str">
        <f t="shared" si="137"/>
        <v>-</v>
      </c>
      <c r="AD73" s="251" t="str">
        <f>IF('A4-1管路(計画設定)'!$V$13="","-",IF('A4-1管路(計画設定)'!$V$13="○",A3管路!AD73,IF(A3管路!AD73="-","-",'A4-1管路(計画設定)'!$V$13*A3管路!AD73)))</f>
        <v>-</v>
      </c>
      <c r="AE73" s="245" t="str">
        <f>IF('A4-1管路(計画設定)'!$W$13="","-",IF('A4-1管路(計画設定)'!$W$13="○",A3管路!AE73,IF(A3管路!AE73="-","-",'A4-1管路(計画設定)'!$W$13*A3管路!AE73)))</f>
        <v>-</v>
      </c>
      <c r="AF73" s="246" t="str">
        <f t="shared" si="138"/>
        <v>-</v>
      </c>
      <c r="AG73" s="251" t="str">
        <f>IF('A4-1管路(計画設定)'!$X$13="","-",IF('A4-1管路(計画設定)'!$X$13="○",A3管路!AG73,IF(A3管路!AZ73="-","-",'A4-1管路(計画設定)'!$X$13*A3管路!AG73)))</f>
        <v>-</v>
      </c>
      <c r="AH73" s="245" t="str">
        <f>IF('A4-1管路(計画設定)'!$Y$13="","-",IF('A4-1管路(計画設定)'!$Y$13="○",A3管路!AH73,IF(A3管路!AH73="-","-",'A4-1管路(計画設定)'!$Y$13*A3管路!AH73)))</f>
        <v>-</v>
      </c>
      <c r="AI73" s="246" t="str">
        <f t="shared" si="139"/>
        <v>-</v>
      </c>
      <c r="AJ73" s="251" t="str">
        <f>IF('A4-1管路(計画設定)'!$Z$13="","-",IF('A4-1管路(計画設定)'!$Z$13="○",A3管路!AJ73,IF(A3管路!AJ73="-","-",'A4-1管路(計画設定)'!$Z$13*A3管路!AJ73)))</f>
        <v>-</v>
      </c>
      <c r="AK73" s="245">
        <f>IF('A4-1管路(計画設定)'!$AA$13="","-",IF('A4-1管路(計画設定)'!$AA$13="○",A3管路!AK73,IF(A3管路!AK73="-","-",'A4-1管路(計画設定)'!$AA$13*A3管路!AK73)))</f>
        <v>560</v>
      </c>
      <c r="AL73" s="246">
        <f t="shared" si="140"/>
        <v>560</v>
      </c>
      <c r="AM73" s="251" t="str">
        <f>IF('A4-1管路(計画設定)'!$AB$13="","-",IF('A4-1管路(計画設定)'!$AB$13="○",A3管路!AM73,IF(A3管路!AM73="-","-",'A4-1管路(計画設定)'!$AB$13*A3管路!AM73)))</f>
        <v>-</v>
      </c>
      <c r="AN73" s="245" t="str">
        <f>IF('A4-1管路(計画設定)'!$AC$13="","-",IF('A4-1管路(計画設定)'!$AC$13="○",A3管路!AN73,IF(A3管路!AN73="-","-",'A4-1管路(計画設定)'!$AC$13*A3管路!AN73)))</f>
        <v>-</v>
      </c>
      <c r="AO73" s="246" t="str">
        <f t="shared" si="141"/>
        <v>-</v>
      </c>
      <c r="AP73" s="251" t="str">
        <f>IF('A4-1管路(計画設定)'!$AD$13="","-",IF('A4-1管路(計画設定)'!$AD$13="○",A3管路!AP73,IF(A3管路!AP73="-","-",'A4-1管路(計画設定)'!$AD$13*A3管路!AP73)))</f>
        <v>-</v>
      </c>
      <c r="AQ73" s="245" t="str">
        <f>IF('A4-1管路(計画設定)'!$AE$13="","-",IF('A4-1管路(計画設定)'!$AE$13="○",A3管路!AQ73,IF(A3管路!AQ73="-","-",'A4-1管路(計画設定)'!$AE$13*A3管路!AQ73)))</f>
        <v>-</v>
      </c>
      <c r="AR73" s="246" t="str">
        <f t="shared" si="142"/>
        <v>-</v>
      </c>
      <c r="AS73" s="251" t="str">
        <f>IF('A4-1管路(計画設定)'!$AF$13="","-",IF('A4-1管路(計画設定)'!$AF$13="○",A3管路!AS73,IF(A3管路!AS73="-","-",'A4-1管路(計画設定)'!$AF$13*A3管路!AS73)))</f>
        <v>-</v>
      </c>
      <c r="AT73" s="245" t="str">
        <f>IF('A4-1管路(計画設定)'!$AG$13="","-",IF('A4-1管路(計画設定)'!$AG$13="○",A3管路!AT73,IF(A3管路!AT73="-","-",'A4-1管路(計画設定)'!$AG$13*A3管路!AT73)))</f>
        <v>-</v>
      </c>
      <c r="AU73" s="246" t="str">
        <f t="shared" si="143"/>
        <v>-</v>
      </c>
      <c r="AV73" s="265">
        <f t="shared" si="144"/>
        <v>560</v>
      </c>
      <c r="AW73" s="157" t="str">
        <f>IF('A4-2管路(初期設定)'!AW73="","",'A4-2管路(初期設定)'!AW73)</f>
        <v>ダクタイル鋳鉄管(NS形継手等)</v>
      </c>
      <c r="AX73" s="259">
        <f>IF('A4-2管路(初期設定)'!AX73="","",'A4-2管路(初期設定)'!AX73)</f>
        <v>87</v>
      </c>
      <c r="AY73" s="45">
        <f t="shared" si="145"/>
        <v>48720</v>
      </c>
      <c r="BB73" s="832">
        <f t="shared" si="146"/>
        <v>0</v>
      </c>
      <c r="BC73" s="830"/>
      <c r="BD73" s="830">
        <f t="shared" si="147"/>
        <v>0</v>
      </c>
      <c r="BE73" s="830"/>
      <c r="BF73" s="830">
        <f t="shared" si="148"/>
        <v>0</v>
      </c>
      <c r="BG73" s="830"/>
      <c r="BH73" s="830">
        <f t="shared" si="149"/>
        <v>560</v>
      </c>
      <c r="BI73" s="830"/>
      <c r="BJ73" s="830">
        <f t="shared" si="150"/>
        <v>0</v>
      </c>
      <c r="BK73" s="830"/>
      <c r="BL73" s="832">
        <f t="shared" si="151"/>
        <v>0</v>
      </c>
      <c r="BM73" s="830"/>
      <c r="BN73" s="830">
        <f t="shared" si="152"/>
        <v>0</v>
      </c>
      <c r="BO73" s="830"/>
      <c r="BP73" s="830">
        <f t="shared" si="153"/>
        <v>0</v>
      </c>
      <c r="BQ73" s="830"/>
      <c r="BR73" s="830">
        <f t="shared" si="154"/>
        <v>48720</v>
      </c>
      <c r="BS73" s="830"/>
      <c r="BT73" s="830">
        <f t="shared" si="155"/>
        <v>0</v>
      </c>
      <c r="BU73" s="833"/>
      <c r="BV73" s="82"/>
      <c r="DI73" s="82"/>
    </row>
    <row r="74" spans="2:113" ht="13.5" customHeight="1">
      <c r="B74" s="1161"/>
      <c r="C74" s="1070"/>
      <c r="D74" s="1070"/>
      <c r="E74" s="1070"/>
      <c r="F74" s="80">
        <v>150</v>
      </c>
      <c r="G74" s="251" t="str">
        <f>IF('A4-1管路(計画設定)'!$F$13="","-",IF('A4-1管路(計画設定)'!$F$13="○",A3管路!G74,IF(A3管路!F74="-","-",'A4-1管路(計画設定)'!$F$13*A3管路!G74)))</f>
        <v>-</v>
      </c>
      <c r="H74" s="245" t="str">
        <f>IF('A4-1管路(計画設定)'!$G$13="","-",IF('A4-1管路(計画設定)'!$G$13="○",A3管路!H74,IF(A3管路!H74="-","-",'A4-1管路(計画設定)'!$G$13*A3管路!H74)))</f>
        <v>-</v>
      </c>
      <c r="I74" s="246" t="str">
        <f t="shared" si="131"/>
        <v>-</v>
      </c>
      <c r="J74" s="251" t="str">
        <f>IF('A4-1管路(計画設定)'!$H$13="","-",IF('A4-1管路(計画設定)'!$H$13="○",A3管路!J74,IF(A3管路!J74="-","-",'A4-1管路(計画設定)'!$H$13*A3管路!J74)))</f>
        <v>-</v>
      </c>
      <c r="K74" s="245" t="str">
        <f>IF('A4-1管路(計画設定)'!$I$13="","-",IF('A4-1管路(計画設定)'!$I$13="○",A3管路!K74,IF(A3管路!K74="-","-",'A4-1管路(計画設定)'!$I$13*A3管路!K74)))</f>
        <v>-</v>
      </c>
      <c r="L74" s="246" t="str">
        <f t="shared" si="132"/>
        <v>-</v>
      </c>
      <c r="M74" s="251" t="str">
        <f>IF('A4-1管路(計画設定)'!$J$13="","-",IF('A4-1管路(計画設定)'!$J$13="○",A3管路!M74,IF(A3管路!M74="-","-",'A4-1管路(計画設定)'!$J$13*A3管路!M74)))</f>
        <v>-</v>
      </c>
      <c r="N74" s="245" t="str">
        <f>IF('A4-1管路(計画設定)'!$K$13="","-",IF('A4-1管路(計画設定)'!$K$13="○",A3管路!N74,IF(A3管路!N74="-","-",'A4-1管路(計画設定)'!$K$13*A3管路!N74)))</f>
        <v>-</v>
      </c>
      <c r="O74" s="246" t="str">
        <f t="shared" si="133"/>
        <v>-</v>
      </c>
      <c r="P74" s="251" t="str">
        <f>IF('A4-1管路(計画設定)'!$L$13="","-",IF('A4-1管路(計画設定)'!$L$13="○",A3管路!P74,IF(A3管路!P74="-","-",'A4-1管路(計画設定)'!$L$13*A3管路!P74)))</f>
        <v>-</v>
      </c>
      <c r="Q74" s="245" t="str">
        <f>IF('A4-1管路(計画設定)'!$M$13="","-",IF('A4-1管路(計画設定)'!$M$13="○",A3管路!Q74,IF(A3管路!Q74="-","-",'A4-1管路(計画設定)'!$M$13*A3管路!Q74)))</f>
        <v>-</v>
      </c>
      <c r="R74" s="246" t="str">
        <f t="shared" si="134"/>
        <v>-</v>
      </c>
      <c r="S74" s="251" t="str">
        <f>IF('A4-1管路(計画設定)'!$N$13="","-",IF('A4-1管路(計画設定)'!$N$13="○",A3管路!S74,IF(A3管路!S74="-","-",'A4-1管路(計画設定)'!$N$13*A3管路!S74)))</f>
        <v>-</v>
      </c>
      <c r="T74" s="257" t="str">
        <f>IF('A4-1管路(計画設定)'!$O$13="","-",IF('A4-1管路(計画設定)'!$O$13="○",A3管路!T74,IF(A3管路!T74="-","-",'A4-1管路(計画設定)'!$O$13*A3管路!T74)))</f>
        <v>-</v>
      </c>
      <c r="U74" s="257" t="str">
        <f>IF('A4-1管路(計画設定)'!$P$13="","-",IF('A4-1管路(計画設定)'!$P$13="○",A3管路!U74,IF(A3管路!U74="-","-",'A4-1管路(計画設定)'!$P$13*A3管路!U74)))</f>
        <v>-</v>
      </c>
      <c r="V74" s="245" t="str">
        <f>IF('A4-1管路(計画設定)'!$Q$13="","-",IF('A4-1管路(計画設定)'!$Q$13="○",A3管路!V74,IF(A3管路!V74="-","-",'A4-1管路(計画設定)'!$Q$13*A3管路!V74)))</f>
        <v>-</v>
      </c>
      <c r="W74" s="246" t="str">
        <f t="shared" si="135"/>
        <v>-</v>
      </c>
      <c r="X74" s="251" t="str">
        <f>IF('A4-1管路(計画設定)'!$R$13="","-",IF('A4-1管路(計画設定)'!$R$13="○",A3管路!X74,IF(A3管路!X74="-","-",'A4-1管路(計画設定)'!$R$13*A3管路!X74)))</f>
        <v>-</v>
      </c>
      <c r="Y74" s="245" t="str">
        <f>IF('A4-1管路(計画設定)'!$S$13="","-",IF('A4-1管路(計画設定)'!$S$13="○",A3管路!Y74,IF(A3管路!Y74="-","-",'A4-1管路(計画設定)'!$S$13*A3管路!Y74)))</f>
        <v>-</v>
      </c>
      <c r="Z74" s="246" t="str">
        <f t="shared" si="136"/>
        <v>-</v>
      </c>
      <c r="AA74" s="251" t="str">
        <f>IF('A4-1管路(計画設定)'!$T$13="","-",IF('A4-1管路(計画設定)'!$T$13="○",A3管路!AA74,IF(A3管路!AA74="-","-",'A4-1管路(計画設定)'!$T$13*A3管路!AA74)))</f>
        <v>-</v>
      </c>
      <c r="AB74" s="245" t="str">
        <f>IF('A4-1管路(計画設定)'!$U$13="","-",IF('A4-1管路(計画設定)'!$U$13="○",A3管路!AB74,IF(A3管路!AB74="-","-",'A4-1管路(計画設定)'!$U$13*A3管路!AB74)))</f>
        <v>-</v>
      </c>
      <c r="AC74" s="246" t="str">
        <f t="shared" si="137"/>
        <v>-</v>
      </c>
      <c r="AD74" s="251" t="str">
        <f>IF('A4-1管路(計画設定)'!$V$13="","-",IF('A4-1管路(計画設定)'!$V$13="○",A3管路!AD74,IF(A3管路!AD74="-","-",'A4-1管路(計画設定)'!$V$13*A3管路!AD74)))</f>
        <v>-</v>
      </c>
      <c r="AE74" s="245" t="str">
        <f>IF('A4-1管路(計画設定)'!$W$13="","-",IF('A4-1管路(計画設定)'!$W$13="○",A3管路!AE74,IF(A3管路!AE74="-","-",'A4-1管路(計画設定)'!$W$13*A3管路!AE74)))</f>
        <v>-</v>
      </c>
      <c r="AF74" s="246" t="str">
        <f t="shared" si="138"/>
        <v>-</v>
      </c>
      <c r="AG74" s="251" t="str">
        <f>IF('A4-1管路(計画設定)'!$X$13="","-",IF('A4-1管路(計画設定)'!$X$13="○",A3管路!AG74,IF(A3管路!AZ74="-","-",'A4-1管路(計画設定)'!$X$13*A3管路!AG74)))</f>
        <v>-</v>
      </c>
      <c r="AH74" s="245" t="str">
        <f>IF('A4-1管路(計画設定)'!$Y$13="","-",IF('A4-1管路(計画設定)'!$Y$13="○",A3管路!AH74,IF(A3管路!AH74="-","-",'A4-1管路(計画設定)'!$Y$13*A3管路!AH74)))</f>
        <v>-</v>
      </c>
      <c r="AI74" s="246" t="str">
        <f t="shared" si="139"/>
        <v>-</v>
      </c>
      <c r="AJ74" s="251" t="str">
        <f>IF('A4-1管路(計画設定)'!$Z$13="","-",IF('A4-1管路(計画設定)'!$Z$13="○",A3管路!AJ74,IF(A3管路!AJ74="-","-",'A4-1管路(計画設定)'!$Z$13*A3管路!AJ74)))</f>
        <v>-</v>
      </c>
      <c r="AK74" s="245">
        <f>IF('A4-1管路(計画設定)'!$AA$13="","-",IF('A4-1管路(計画設定)'!$AA$13="○",A3管路!AK74,IF(A3管路!AK74="-","-",'A4-1管路(計画設定)'!$AA$13*A3管路!AK74)))</f>
        <v>373</v>
      </c>
      <c r="AL74" s="246">
        <f t="shared" si="140"/>
        <v>373</v>
      </c>
      <c r="AM74" s="251" t="str">
        <f>IF('A4-1管路(計画設定)'!$AB$13="","-",IF('A4-1管路(計画設定)'!$AB$13="○",A3管路!AM74,IF(A3管路!AM74="-","-",'A4-1管路(計画設定)'!$AB$13*A3管路!AM74)))</f>
        <v>-</v>
      </c>
      <c r="AN74" s="245" t="str">
        <f>IF('A4-1管路(計画設定)'!$AC$13="","-",IF('A4-1管路(計画設定)'!$AC$13="○",A3管路!AN74,IF(A3管路!AN74="-","-",'A4-1管路(計画設定)'!$AC$13*A3管路!AN74)))</f>
        <v>-</v>
      </c>
      <c r="AO74" s="246" t="str">
        <f t="shared" si="141"/>
        <v>-</v>
      </c>
      <c r="AP74" s="251" t="str">
        <f>IF('A4-1管路(計画設定)'!$AD$13="","-",IF('A4-1管路(計画設定)'!$AD$13="○",A3管路!AP74,IF(A3管路!AP74="-","-",'A4-1管路(計画設定)'!$AD$13*A3管路!AP74)))</f>
        <v>-</v>
      </c>
      <c r="AQ74" s="245" t="str">
        <f>IF('A4-1管路(計画設定)'!$AE$13="","-",IF('A4-1管路(計画設定)'!$AE$13="○",A3管路!AQ74,IF(A3管路!AQ74="-","-",'A4-1管路(計画設定)'!$AE$13*A3管路!AQ74)))</f>
        <v>-</v>
      </c>
      <c r="AR74" s="246" t="str">
        <f t="shared" si="142"/>
        <v>-</v>
      </c>
      <c r="AS74" s="251" t="str">
        <f>IF('A4-1管路(計画設定)'!$AF$13="","-",IF('A4-1管路(計画設定)'!$AF$13="○",A3管路!AS74,IF(A3管路!AS74="-","-",'A4-1管路(計画設定)'!$AF$13*A3管路!AS74)))</f>
        <v>-</v>
      </c>
      <c r="AT74" s="245" t="str">
        <f>IF('A4-1管路(計画設定)'!$AG$13="","-",IF('A4-1管路(計画設定)'!$AG$13="○",A3管路!AT74,IF(A3管路!AT74="-","-",'A4-1管路(計画設定)'!$AG$13*A3管路!AT74)))</f>
        <v>-</v>
      </c>
      <c r="AU74" s="246" t="str">
        <f t="shared" si="143"/>
        <v>-</v>
      </c>
      <c r="AV74" s="265">
        <f t="shared" si="144"/>
        <v>373</v>
      </c>
      <c r="AW74" s="157" t="str">
        <f>IF('A4-2管路(初期設定)'!AW74="","",'A4-2管路(初期設定)'!AW74)</f>
        <v>ダクタイル鋳鉄管(NS形継手等)</v>
      </c>
      <c r="AX74" s="259">
        <f>IF('A4-2管路(初期設定)'!AX74="","",'A4-2管路(初期設定)'!AX74)</f>
        <v>76</v>
      </c>
      <c r="AY74" s="45">
        <f t="shared" si="145"/>
        <v>28348</v>
      </c>
      <c r="BB74" s="832">
        <f t="shared" si="146"/>
        <v>0</v>
      </c>
      <c r="BC74" s="830"/>
      <c r="BD74" s="830">
        <f t="shared" si="147"/>
        <v>0</v>
      </c>
      <c r="BE74" s="830"/>
      <c r="BF74" s="830">
        <f t="shared" si="148"/>
        <v>0</v>
      </c>
      <c r="BG74" s="830"/>
      <c r="BH74" s="830">
        <f t="shared" si="149"/>
        <v>373</v>
      </c>
      <c r="BI74" s="830"/>
      <c r="BJ74" s="830">
        <f t="shared" si="150"/>
        <v>0</v>
      </c>
      <c r="BK74" s="830"/>
      <c r="BL74" s="832">
        <f t="shared" si="151"/>
        <v>0</v>
      </c>
      <c r="BM74" s="830"/>
      <c r="BN74" s="830">
        <f t="shared" si="152"/>
        <v>0</v>
      </c>
      <c r="BO74" s="830"/>
      <c r="BP74" s="830">
        <f t="shared" si="153"/>
        <v>0</v>
      </c>
      <c r="BQ74" s="830"/>
      <c r="BR74" s="830">
        <f t="shared" si="154"/>
        <v>28348</v>
      </c>
      <c r="BS74" s="830"/>
      <c r="BT74" s="830">
        <f t="shared" si="155"/>
        <v>0</v>
      </c>
      <c r="BU74" s="833"/>
      <c r="BV74" s="82"/>
      <c r="DI74" s="82"/>
    </row>
    <row r="75" spans="2:113" ht="13.5" customHeight="1">
      <c r="B75" s="1161"/>
      <c r="C75" s="1070"/>
      <c r="D75" s="1070"/>
      <c r="E75" s="1070"/>
      <c r="F75" s="80">
        <v>100</v>
      </c>
      <c r="G75" s="251" t="str">
        <f>IF('A4-1管路(計画設定)'!$F$13="","-",IF('A4-1管路(計画設定)'!$F$13="○",A3管路!G75,IF(A3管路!F75="-","-",'A4-1管路(計画設定)'!$F$13*A3管路!G75)))</f>
        <v>-</v>
      </c>
      <c r="H75" s="245" t="str">
        <f>IF('A4-1管路(計画設定)'!$G$13="","-",IF('A4-1管路(計画設定)'!$G$13="○",A3管路!H75,IF(A3管路!H75="-","-",'A4-1管路(計画設定)'!$G$13*A3管路!H75)))</f>
        <v>-</v>
      </c>
      <c r="I75" s="246" t="str">
        <f t="shared" si="131"/>
        <v>-</v>
      </c>
      <c r="J75" s="251" t="str">
        <f>IF('A4-1管路(計画設定)'!$H$13="","-",IF('A4-1管路(計画設定)'!$H$13="○",A3管路!J75,IF(A3管路!J75="-","-",'A4-1管路(計画設定)'!$H$13*A3管路!J75)))</f>
        <v>-</v>
      </c>
      <c r="K75" s="245" t="str">
        <f>IF('A4-1管路(計画設定)'!$I$13="","-",IF('A4-1管路(計画設定)'!$I$13="○",A3管路!K75,IF(A3管路!K75="-","-",'A4-1管路(計画設定)'!$I$13*A3管路!K75)))</f>
        <v>-</v>
      </c>
      <c r="L75" s="246" t="str">
        <f t="shared" si="132"/>
        <v>-</v>
      </c>
      <c r="M75" s="251" t="str">
        <f>IF('A4-1管路(計画設定)'!$J$13="","-",IF('A4-1管路(計画設定)'!$J$13="○",A3管路!M75,IF(A3管路!M75="-","-",'A4-1管路(計画設定)'!$J$13*A3管路!M75)))</f>
        <v>-</v>
      </c>
      <c r="N75" s="245" t="str">
        <f>IF('A4-1管路(計画設定)'!$K$13="","-",IF('A4-1管路(計画設定)'!$K$13="○",A3管路!N75,IF(A3管路!N75="-","-",'A4-1管路(計画設定)'!$K$13*A3管路!N75)))</f>
        <v>-</v>
      </c>
      <c r="O75" s="246" t="str">
        <f t="shared" si="133"/>
        <v>-</v>
      </c>
      <c r="P75" s="251" t="str">
        <f>IF('A4-1管路(計画設定)'!$L$13="","-",IF('A4-1管路(計画設定)'!$L$13="○",A3管路!P75,IF(A3管路!P75="-","-",'A4-1管路(計画設定)'!$L$13*A3管路!P75)))</f>
        <v>-</v>
      </c>
      <c r="Q75" s="245" t="str">
        <f>IF('A4-1管路(計画設定)'!$M$13="","-",IF('A4-1管路(計画設定)'!$M$13="○",A3管路!Q75,IF(A3管路!Q75="-","-",'A4-1管路(計画設定)'!$M$13*A3管路!Q75)))</f>
        <v>-</v>
      </c>
      <c r="R75" s="246" t="str">
        <f t="shared" si="134"/>
        <v>-</v>
      </c>
      <c r="S75" s="251" t="str">
        <f>IF('A4-1管路(計画設定)'!$N$13="","-",IF('A4-1管路(計画設定)'!$N$13="○",A3管路!S75,IF(A3管路!S75="-","-",'A4-1管路(計画設定)'!$N$13*A3管路!S75)))</f>
        <v>-</v>
      </c>
      <c r="T75" s="257" t="str">
        <f>IF('A4-1管路(計画設定)'!$O$13="","-",IF('A4-1管路(計画設定)'!$O$13="○",A3管路!T75,IF(A3管路!T75="-","-",'A4-1管路(計画設定)'!$O$13*A3管路!T75)))</f>
        <v>-</v>
      </c>
      <c r="U75" s="257" t="str">
        <f>IF('A4-1管路(計画設定)'!$P$13="","-",IF('A4-1管路(計画設定)'!$P$13="○",A3管路!U75,IF(A3管路!U75="-","-",'A4-1管路(計画設定)'!$P$13*A3管路!U75)))</f>
        <v>-</v>
      </c>
      <c r="V75" s="245" t="str">
        <f>IF('A4-1管路(計画設定)'!$Q$13="","-",IF('A4-1管路(計画設定)'!$Q$13="○",A3管路!V75,IF(A3管路!V75="-","-",'A4-1管路(計画設定)'!$Q$13*A3管路!V75)))</f>
        <v>-</v>
      </c>
      <c r="W75" s="246" t="str">
        <f t="shared" si="135"/>
        <v>-</v>
      </c>
      <c r="X75" s="251" t="str">
        <f>IF('A4-1管路(計画設定)'!$R$13="","-",IF('A4-1管路(計画設定)'!$R$13="○",A3管路!X75,IF(A3管路!X75="-","-",'A4-1管路(計画設定)'!$R$13*A3管路!X75)))</f>
        <v>-</v>
      </c>
      <c r="Y75" s="245" t="str">
        <f>IF('A4-1管路(計画設定)'!$S$13="","-",IF('A4-1管路(計画設定)'!$S$13="○",A3管路!Y75,IF(A3管路!Y75="-","-",'A4-1管路(計画設定)'!$S$13*A3管路!Y75)))</f>
        <v>-</v>
      </c>
      <c r="Z75" s="246" t="str">
        <f t="shared" si="136"/>
        <v>-</v>
      </c>
      <c r="AA75" s="251" t="str">
        <f>IF('A4-1管路(計画設定)'!$T$13="","-",IF('A4-1管路(計画設定)'!$T$13="○",A3管路!AA75,IF(A3管路!AA75="-","-",'A4-1管路(計画設定)'!$T$13*A3管路!AA75)))</f>
        <v>-</v>
      </c>
      <c r="AB75" s="245" t="str">
        <f>IF('A4-1管路(計画設定)'!$U$13="","-",IF('A4-1管路(計画設定)'!$U$13="○",A3管路!AB75,IF(A3管路!AB75="-","-",'A4-1管路(計画設定)'!$U$13*A3管路!AB75)))</f>
        <v>-</v>
      </c>
      <c r="AC75" s="246" t="str">
        <f t="shared" si="137"/>
        <v>-</v>
      </c>
      <c r="AD75" s="251" t="str">
        <f>IF('A4-1管路(計画設定)'!$V$13="","-",IF('A4-1管路(計画設定)'!$V$13="○",A3管路!AD75,IF(A3管路!AD75="-","-",'A4-1管路(計画設定)'!$V$13*A3管路!AD75)))</f>
        <v>-</v>
      </c>
      <c r="AE75" s="245" t="str">
        <f>IF('A4-1管路(計画設定)'!$W$13="","-",IF('A4-1管路(計画設定)'!$W$13="○",A3管路!AE75,IF(A3管路!AE75="-","-",'A4-1管路(計画設定)'!$W$13*A3管路!AE75)))</f>
        <v>-</v>
      </c>
      <c r="AF75" s="246" t="str">
        <f t="shared" si="138"/>
        <v>-</v>
      </c>
      <c r="AG75" s="251" t="str">
        <f>IF('A4-1管路(計画設定)'!$X$13="","-",IF('A4-1管路(計画設定)'!$X$13="○",A3管路!AG75,IF(A3管路!AZ75="-","-",'A4-1管路(計画設定)'!$X$13*A3管路!AG75)))</f>
        <v>-</v>
      </c>
      <c r="AH75" s="245" t="str">
        <f>IF('A4-1管路(計画設定)'!$Y$13="","-",IF('A4-1管路(計画設定)'!$Y$13="○",A3管路!AH75,IF(A3管路!AH75="-","-",'A4-1管路(計画設定)'!$Y$13*A3管路!AH75)))</f>
        <v>-</v>
      </c>
      <c r="AI75" s="246" t="str">
        <f t="shared" si="139"/>
        <v>-</v>
      </c>
      <c r="AJ75" s="251" t="str">
        <f>IF('A4-1管路(計画設定)'!$Z$13="","-",IF('A4-1管路(計画設定)'!$Z$13="○",A3管路!AJ75,IF(A3管路!AJ75="-","-",'A4-1管路(計画設定)'!$Z$13*A3管路!AJ75)))</f>
        <v>-</v>
      </c>
      <c r="AK75" s="245" t="str">
        <f>IF('A4-1管路(計画設定)'!$AA$13="","-",IF('A4-1管路(計画設定)'!$AA$13="○",A3管路!AK75,IF(A3管路!AK75="-","-",'A4-1管路(計画設定)'!$AA$13*A3管路!AK75)))</f>
        <v>-</v>
      </c>
      <c r="AL75" s="246" t="str">
        <f t="shared" si="140"/>
        <v>-</v>
      </c>
      <c r="AM75" s="251" t="str">
        <f>IF('A4-1管路(計画設定)'!$AB$13="","-",IF('A4-1管路(計画設定)'!$AB$13="○",A3管路!AM75,IF(A3管路!AM75="-","-",'A4-1管路(計画設定)'!$AB$13*A3管路!AM75)))</f>
        <v>-</v>
      </c>
      <c r="AN75" s="245" t="str">
        <f>IF('A4-1管路(計画設定)'!$AC$13="","-",IF('A4-1管路(計画設定)'!$AC$13="○",A3管路!AN75,IF(A3管路!AN75="-","-",'A4-1管路(計画設定)'!$AC$13*A3管路!AN75)))</f>
        <v>-</v>
      </c>
      <c r="AO75" s="246" t="str">
        <f t="shared" si="141"/>
        <v>-</v>
      </c>
      <c r="AP75" s="251" t="str">
        <f>IF('A4-1管路(計画設定)'!$AD$13="","-",IF('A4-1管路(計画設定)'!$AD$13="○",A3管路!AP75,IF(A3管路!AP75="-","-",'A4-1管路(計画設定)'!$AD$13*A3管路!AP75)))</f>
        <v>-</v>
      </c>
      <c r="AQ75" s="245" t="str">
        <f>IF('A4-1管路(計画設定)'!$AE$13="","-",IF('A4-1管路(計画設定)'!$AE$13="○",A3管路!AQ75,IF(A3管路!AQ75="-","-",'A4-1管路(計画設定)'!$AE$13*A3管路!AQ75)))</f>
        <v>-</v>
      </c>
      <c r="AR75" s="246" t="str">
        <f t="shared" si="142"/>
        <v>-</v>
      </c>
      <c r="AS75" s="251" t="str">
        <f>IF('A4-1管路(計画設定)'!$AF$13="","-",IF('A4-1管路(計画設定)'!$AF$13="○",A3管路!AS75,IF(A3管路!AS75="-","-",'A4-1管路(計画設定)'!$AF$13*A3管路!AS75)))</f>
        <v>-</v>
      </c>
      <c r="AT75" s="245" t="str">
        <f>IF('A4-1管路(計画設定)'!$AG$13="","-",IF('A4-1管路(計画設定)'!$AG$13="○",A3管路!AT75,IF(A3管路!AT75="-","-",'A4-1管路(計画設定)'!$AG$13*A3管路!AT75)))</f>
        <v>-</v>
      </c>
      <c r="AU75" s="246" t="str">
        <f t="shared" si="143"/>
        <v>-</v>
      </c>
      <c r="AV75" s="265" t="str">
        <f t="shared" si="144"/>
        <v>-</v>
      </c>
      <c r="AW75" s="157" t="str">
        <f>IF('A4-2管路(初期設定)'!AW75="","",'A4-2管路(初期設定)'!AW75)</f>
        <v>ダクタイル鋳鉄管(NS形継手等)</v>
      </c>
      <c r="AX75" s="259">
        <f>IF('A4-2管路(初期設定)'!AX75="","",'A4-2管路(初期設定)'!AX75)</f>
        <v>67</v>
      </c>
      <c r="AY75" s="45" t="str">
        <f t="shared" si="145"/>
        <v>-</v>
      </c>
      <c r="BB75" s="832">
        <f t="shared" si="146"/>
        <v>0</v>
      </c>
      <c r="BC75" s="830"/>
      <c r="BD75" s="830">
        <f t="shared" si="147"/>
        <v>0</v>
      </c>
      <c r="BE75" s="830"/>
      <c r="BF75" s="830">
        <f t="shared" si="148"/>
        <v>0</v>
      </c>
      <c r="BG75" s="830"/>
      <c r="BH75" s="830">
        <f t="shared" si="149"/>
        <v>0</v>
      </c>
      <c r="BI75" s="830"/>
      <c r="BJ75" s="830">
        <f t="shared" si="150"/>
        <v>0</v>
      </c>
      <c r="BK75" s="830"/>
      <c r="BL75" s="832">
        <f t="shared" si="151"/>
        <v>0</v>
      </c>
      <c r="BM75" s="830"/>
      <c r="BN75" s="830">
        <f t="shared" si="152"/>
        <v>0</v>
      </c>
      <c r="BO75" s="830"/>
      <c r="BP75" s="830">
        <f t="shared" si="153"/>
        <v>0</v>
      </c>
      <c r="BQ75" s="830"/>
      <c r="BR75" s="830">
        <f t="shared" si="154"/>
        <v>0</v>
      </c>
      <c r="BS75" s="830"/>
      <c r="BT75" s="830">
        <f t="shared" si="155"/>
        <v>0</v>
      </c>
      <c r="BU75" s="833"/>
      <c r="BV75" s="82"/>
      <c r="DI75" s="82"/>
    </row>
    <row r="76" spans="2:113" ht="13.5" customHeight="1">
      <c r="B76" s="1161"/>
      <c r="C76" s="1070"/>
      <c r="D76" s="1070"/>
      <c r="E76" s="1070"/>
      <c r="F76" s="81" t="s">
        <v>70</v>
      </c>
      <c r="G76" s="251" t="str">
        <f>IF('A4-1管路(計画設定)'!$F$13="","-",IF('A4-1管路(計画設定)'!$F$13="○",A3管路!G76,IF(A3管路!F76="-","-",'A4-1管路(計画設定)'!$F$13*A3管路!G76)))</f>
        <v>-</v>
      </c>
      <c r="H76" s="245" t="str">
        <f>IF('A4-1管路(計画設定)'!$G$13="","-",IF('A4-1管路(計画設定)'!$G$13="○",A3管路!H76,IF(A3管路!H76="-","-",'A4-1管路(計画設定)'!$G$13*A3管路!H76)))</f>
        <v>-</v>
      </c>
      <c r="I76" s="246" t="str">
        <f t="shared" si="131"/>
        <v>-</v>
      </c>
      <c r="J76" s="251" t="str">
        <f>IF('A4-1管路(計画設定)'!$H$13="","-",IF('A4-1管路(計画設定)'!$H$13="○",A3管路!J76,IF(A3管路!J76="-","-",'A4-1管路(計画設定)'!$H$13*A3管路!J76)))</f>
        <v>-</v>
      </c>
      <c r="K76" s="245" t="str">
        <f>IF('A4-1管路(計画設定)'!$I$13="","-",IF('A4-1管路(計画設定)'!$I$13="○",A3管路!K76,IF(A3管路!K76="-","-",'A4-1管路(計画設定)'!$I$13*A3管路!K76)))</f>
        <v>-</v>
      </c>
      <c r="L76" s="246" t="str">
        <f t="shared" si="132"/>
        <v>-</v>
      </c>
      <c r="M76" s="251" t="str">
        <f>IF('A4-1管路(計画設定)'!$J$13="","-",IF('A4-1管路(計画設定)'!$J$13="○",A3管路!M76,IF(A3管路!M76="-","-",'A4-1管路(計画設定)'!$J$13*A3管路!M76)))</f>
        <v>-</v>
      </c>
      <c r="N76" s="245" t="str">
        <f>IF('A4-1管路(計画設定)'!$K$13="","-",IF('A4-1管路(計画設定)'!$K$13="○",A3管路!N76,IF(A3管路!N76="-","-",'A4-1管路(計画設定)'!$K$13*A3管路!N76)))</f>
        <v>-</v>
      </c>
      <c r="O76" s="246" t="str">
        <f t="shared" si="133"/>
        <v>-</v>
      </c>
      <c r="P76" s="251" t="str">
        <f>IF('A4-1管路(計画設定)'!$L$13="","-",IF('A4-1管路(計画設定)'!$L$13="○",A3管路!P76,IF(A3管路!P76="-","-",'A4-1管路(計画設定)'!$L$13*A3管路!P76)))</f>
        <v>-</v>
      </c>
      <c r="Q76" s="245" t="str">
        <f>IF('A4-1管路(計画設定)'!$M$13="","-",IF('A4-1管路(計画設定)'!$M$13="○",A3管路!Q76,IF(A3管路!Q76="-","-",'A4-1管路(計画設定)'!$M$13*A3管路!Q76)))</f>
        <v>-</v>
      </c>
      <c r="R76" s="246" t="str">
        <f t="shared" si="134"/>
        <v>-</v>
      </c>
      <c r="S76" s="251" t="str">
        <f>IF('A4-1管路(計画設定)'!$N$13="","-",IF('A4-1管路(計画設定)'!$N$13="○",A3管路!S76,IF(A3管路!S76="-","-",'A4-1管路(計画設定)'!$N$13*A3管路!S76)))</f>
        <v>-</v>
      </c>
      <c r="T76" s="257" t="str">
        <f>IF('A4-1管路(計画設定)'!$O$13="","-",IF('A4-1管路(計画設定)'!$O$13="○",A3管路!T76,IF(A3管路!T76="-","-",'A4-1管路(計画設定)'!$O$13*A3管路!T76)))</f>
        <v>-</v>
      </c>
      <c r="U76" s="257" t="str">
        <f>IF('A4-1管路(計画設定)'!$P$13="","-",IF('A4-1管路(計画設定)'!$P$13="○",A3管路!U76,IF(A3管路!U76="-","-",'A4-1管路(計画設定)'!$P$13*A3管路!U76)))</f>
        <v>-</v>
      </c>
      <c r="V76" s="245" t="str">
        <f>IF('A4-1管路(計画設定)'!$Q$13="","-",IF('A4-1管路(計画設定)'!$Q$13="○",A3管路!V76,IF(A3管路!V76="-","-",'A4-1管路(計画設定)'!$Q$13*A3管路!V76)))</f>
        <v>-</v>
      </c>
      <c r="W76" s="246" t="str">
        <f t="shared" si="135"/>
        <v>-</v>
      </c>
      <c r="X76" s="251" t="str">
        <f>IF('A4-1管路(計画設定)'!$R$13="","-",IF('A4-1管路(計画設定)'!$R$13="○",A3管路!X76,IF(A3管路!X76="-","-",'A4-1管路(計画設定)'!$R$13*A3管路!X76)))</f>
        <v>-</v>
      </c>
      <c r="Y76" s="245" t="str">
        <f>IF('A4-1管路(計画設定)'!$S$13="","-",IF('A4-1管路(計画設定)'!$S$13="○",A3管路!Y76,IF(A3管路!Y76="-","-",'A4-1管路(計画設定)'!$S$13*A3管路!Y76)))</f>
        <v>-</v>
      </c>
      <c r="Z76" s="246" t="str">
        <f t="shared" si="136"/>
        <v>-</v>
      </c>
      <c r="AA76" s="251" t="str">
        <f>IF('A4-1管路(計画設定)'!$T$13="","-",IF('A4-1管路(計画設定)'!$T$13="○",A3管路!AA76,IF(A3管路!AA76="-","-",'A4-1管路(計画設定)'!$T$13*A3管路!AA76)))</f>
        <v>-</v>
      </c>
      <c r="AB76" s="245" t="str">
        <f>IF('A4-1管路(計画設定)'!$U$13="","-",IF('A4-1管路(計画設定)'!$U$13="○",A3管路!AB76,IF(A3管路!AB76="-","-",'A4-1管路(計画設定)'!$U$13*A3管路!AB76)))</f>
        <v>-</v>
      </c>
      <c r="AC76" s="246" t="str">
        <f t="shared" si="137"/>
        <v>-</v>
      </c>
      <c r="AD76" s="251" t="str">
        <f>IF('A4-1管路(計画設定)'!$V$13="","-",IF('A4-1管路(計画設定)'!$V$13="○",A3管路!AD76,IF(A3管路!AD76="-","-",'A4-1管路(計画設定)'!$V$13*A3管路!AD76)))</f>
        <v>-</v>
      </c>
      <c r="AE76" s="245" t="str">
        <f>IF('A4-1管路(計画設定)'!$W$13="","-",IF('A4-1管路(計画設定)'!$W$13="○",A3管路!AE76,IF(A3管路!AE76="-","-",'A4-1管路(計画設定)'!$W$13*A3管路!AE76)))</f>
        <v>-</v>
      </c>
      <c r="AF76" s="246" t="str">
        <f t="shared" si="138"/>
        <v>-</v>
      </c>
      <c r="AG76" s="251" t="str">
        <f>IF('A4-1管路(計画設定)'!$X$13="","-",IF('A4-1管路(計画設定)'!$X$13="○",A3管路!AG76,IF(A3管路!AZ76="-","-",'A4-1管路(計画設定)'!$X$13*A3管路!AG76)))</f>
        <v>-</v>
      </c>
      <c r="AH76" s="245" t="str">
        <f>IF('A4-1管路(計画設定)'!$Y$13="","-",IF('A4-1管路(計画設定)'!$Y$13="○",A3管路!AH76,IF(A3管路!AH76="-","-",'A4-1管路(計画設定)'!$Y$13*A3管路!AH76)))</f>
        <v>-</v>
      </c>
      <c r="AI76" s="246" t="str">
        <f t="shared" si="139"/>
        <v>-</v>
      </c>
      <c r="AJ76" s="251" t="str">
        <f>IF('A4-1管路(計画設定)'!$Z$13="","-",IF('A4-1管路(計画設定)'!$Z$13="○",A3管路!AJ76,IF(A3管路!AJ76="-","-",'A4-1管路(計画設定)'!$Z$13*A3管路!AJ76)))</f>
        <v>-</v>
      </c>
      <c r="AK76" s="245" t="str">
        <f>IF('A4-1管路(計画設定)'!$AA$13="","-",IF('A4-1管路(計画設定)'!$AA$13="○",A3管路!AK76,IF(A3管路!AK76="-","-",'A4-1管路(計画設定)'!$AA$13*A3管路!AK76)))</f>
        <v>-</v>
      </c>
      <c r="AL76" s="246" t="str">
        <f t="shared" si="140"/>
        <v>-</v>
      </c>
      <c r="AM76" s="251" t="str">
        <f>IF('A4-1管路(計画設定)'!$AB$13="","-",IF('A4-1管路(計画設定)'!$AB$13="○",A3管路!AM76,IF(A3管路!AM76="-","-",'A4-1管路(計画設定)'!$AB$13*A3管路!AM76)))</f>
        <v>-</v>
      </c>
      <c r="AN76" s="245" t="str">
        <f>IF('A4-1管路(計画設定)'!$AC$13="","-",IF('A4-1管路(計画設定)'!$AC$13="○",A3管路!AN76,IF(A3管路!AN76="-","-",'A4-1管路(計画設定)'!$AC$13*A3管路!AN76)))</f>
        <v>-</v>
      </c>
      <c r="AO76" s="246" t="str">
        <f t="shared" si="141"/>
        <v>-</v>
      </c>
      <c r="AP76" s="251" t="str">
        <f>IF('A4-1管路(計画設定)'!$AD$13="","-",IF('A4-1管路(計画設定)'!$AD$13="○",A3管路!AP76,IF(A3管路!AP76="-","-",'A4-1管路(計画設定)'!$AD$13*A3管路!AP76)))</f>
        <v>-</v>
      </c>
      <c r="AQ76" s="245" t="str">
        <f>IF('A4-1管路(計画設定)'!$AE$13="","-",IF('A4-1管路(計画設定)'!$AE$13="○",A3管路!AQ76,IF(A3管路!AQ76="-","-",'A4-1管路(計画設定)'!$AE$13*A3管路!AQ76)))</f>
        <v>-</v>
      </c>
      <c r="AR76" s="246" t="str">
        <f t="shared" si="142"/>
        <v>-</v>
      </c>
      <c r="AS76" s="251" t="str">
        <f>IF('A4-1管路(計画設定)'!$AF$13="","-",IF('A4-1管路(計画設定)'!$AF$13="○",A3管路!AS76,IF(A3管路!AS76="-","-",'A4-1管路(計画設定)'!$AF$13*A3管路!AS76)))</f>
        <v>-</v>
      </c>
      <c r="AT76" s="245" t="str">
        <f>IF('A4-1管路(計画設定)'!$AG$13="","-",IF('A4-1管路(計画設定)'!$AG$13="○",A3管路!AT76,IF(A3管路!AT76="-","-",'A4-1管路(計画設定)'!$AG$13*A3管路!AT76)))</f>
        <v>-</v>
      </c>
      <c r="AU76" s="246" t="str">
        <f t="shared" si="143"/>
        <v>-</v>
      </c>
      <c r="AV76" s="265" t="str">
        <f t="shared" si="144"/>
        <v>-</v>
      </c>
      <c r="AW76" s="157" t="str">
        <f>IF('A4-2管路(初期設定)'!AW76="","",'A4-2管路(初期設定)'!AW76)</f>
        <v>配水用ポリエチレン管(融着継手)</v>
      </c>
      <c r="AX76" s="259">
        <f>IF('A4-2管路(初期設定)'!AX76="","",'A4-2管路(初期設定)'!AX76)</f>
        <v>42</v>
      </c>
      <c r="AY76" s="45" t="str">
        <f t="shared" si="145"/>
        <v>-</v>
      </c>
      <c r="BB76" s="832">
        <f t="shared" si="146"/>
        <v>0</v>
      </c>
      <c r="BC76" s="830"/>
      <c r="BD76" s="830">
        <f t="shared" si="147"/>
        <v>0</v>
      </c>
      <c r="BE76" s="830"/>
      <c r="BF76" s="830">
        <f t="shared" si="148"/>
        <v>0</v>
      </c>
      <c r="BG76" s="830"/>
      <c r="BH76" s="830">
        <f t="shared" si="149"/>
        <v>0</v>
      </c>
      <c r="BI76" s="830"/>
      <c r="BJ76" s="830">
        <f t="shared" si="150"/>
        <v>0</v>
      </c>
      <c r="BK76" s="830"/>
      <c r="BL76" s="832">
        <f t="shared" si="151"/>
        <v>0</v>
      </c>
      <c r="BM76" s="830"/>
      <c r="BN76" s="830">
        <f t="shared" si="152"/>
        <v>0</v>
      </c>
      <c r="BO76" s="830"/>
      <c r="BP76" s="830">
        <f t="shared" si="153"/>
        <v>0</v>
      </c>
      <c r="BQ76" s="830"/>
      <c r="BR76" s="830">
        <f t="shared" si="154"/>
        <v>0</v>
      </c>
      <c r="BS76" s="830"/>
      <c r="BT76" s="830">
        <f t="shared" si="155"/>
        <v>0</v>
      </c>
      <c r="BU76" s="833"/>
      <c r="BV76" s="82"/>
      <c r="DI76" s="82"/>
    </row>
    <row r="77" spans="2:113" ht="13.5" customHeight="1">
      <c r="B77" s="1161"/>
      <c r="C77" s="1070"/>
      <c r="D77" s="1070"/>
      <c r="E77" s="1071"/>
      <c r="F77" s="261" t="s">
        <v>49</v>
      </c>
      <c r="G77" s="260" t="str">
        <f t="shared" ref="G77:AV77" si="156">IF(SUM(G66:G76)=0,"-",SUM(G66:G76))</f>
        <v>-</v>
      </c>
      <c r="H77" s="247" t="str">
        <f t="shared" si="156"/>
        <v>-</v>
      </c>
      <c r="I77" s="248" t="str">
        <f t="shared" si="156"/>
        <v>-</v>
      </c>
      <c r="J77" s="260" t="str">
        <f t="shared" si="156"/>
        <v>-</v>
      </c>
      <c r="K77" s="247" t="str">
        <f t="shared" si="156"/>
        <v>-</v>
      </c>
      <c r="L77" s="248" t="str">
        <f t="shared" si="156"/>
        <v>-</v>
      </c>
      <c r="M77" s="260" t="str">
        <f t="shared" si="156"/>
        <v>-</v>
      </c>
      <c r="N77" s="247" t="str">
        <f t="shared" si="156"/>
        <v>-</v>
      </c>
      <c r="O77" s="248" t="str">
        <f t="shared" si="156"/>
        <v>-</v>
      </c>
      <c r="P77" s="260" t="str">
        <f t="shared" si="156"/>
        <v>-</v>
      </c>
      <c r="Q77" s="247" t="str">
        <f t="shared" si="156"/>
        <v>-</v>
      </c>
      <c r="R77" s="248" t="str">
        <f t="shared" si="156"/>
        <v>-</v>
      </c>
      <c r="S77" s="260" t="str">
        <f t="shared" si="156"/>
        <v>-</v>
      </c>
      <c r="T77" s="258" t="str">
        <f t="shared" si="156"/>
        <v>-</v>
      </c>
      <c r="U77" s="258" t="str">
        <f t="shared" si="156"/>
        <v>-</v>
      </c>
      <c r="V77" s="247" t="str">
        <f t="shared" si="156"/>
        <v>-</v>
      </c>
      <c r="W77" s="248" t="str">
        <f t="shared" si="156"/>
        <v>-</v>
      </c>
      <c r="X77" s="260" t="str">
        <f t="shared" si="156"/>
        <v>-</v>
      </c>
      <c r="Y77" s="247" t="str">
        <f t="shared" si="156"/>
        <v>-</v>
      </c>
      <c r="Z77" s="248" t="str">
        <f t="shared" si="156"/>
        <v>-</v>
      </c>
      <c r="AA77" s="260" t="str">
        <f t="shared" si="156"/>
        <v>-</v>
      </c>
      <c r="AB77" s="247" t="str">
        <f t="shared" si="156"/>
        <v>-</v>
      </c>
      <c r="AC77" s="248" t="str">
        <f t="shared" si="156"/>
        <v>-</v>
      </c>
      <c r="AD77" s="260" t="str">
        <f t="shared" si="156"/>
        <v>-</v>
      </c>
      <c r="AE77" s="247" t="str">
        <f t="shared" si="156"/>
        <v>-</v>
      </c>
      <c r="AF77" s="248" t="str">
        <f t="shared" si="156"/>
        <v>-</v>
      </c>
      <c r="AG77" s="260" t="str">
        <f t="shared" si="156"/>
        <v>-</v>
      </c>
      <c r="AH77" s="247" t="str">
        <f t="shared" si="156"/>
        <v>-</v>
      </c>
      <c r="AI77" s="248" t="str">
        <f t="shared" si="156"/>
        <v>-</v>
      </c>
      <c r="AJ77" s="260" t="str">
        <f t="shared" si="156"/>
        <v>-</v>
      </c>
      <c r="AK77" s="247">
        <f t="shared" si="156"/>
        <v>1198</v>
      </c>
      <c r="AL77" s="248">
        <f t="shared" si="156"/>
        <v>1198</v>
      </c>
      <c r="AM77" s="260" t="str">
        <f t="shared" si="156"/>
        <v>-</v>
      </c>
      <c r="AN77" s="247" t="str">
        <f t="shared" si="156"/>
        <v>-</v>
      </c>
      <c r="AO77" s="248" t="str">
        <f t="shared" si="156"/>
        <v>-</v>
      </c>
      <c r="AP77" s="260" t="str">
        <f t="shared" si="156"/>
        <v>-</v>
      </c>
      <c r="AQ77" s="247" t="str">
        <f t="shared" si="156"/>
        <v>-</v>
      </c>
      <c r="AR77" s="248" t="str">
        <f t="shared" si="156"/>
        <v>-</v>
      </c>
      <c r="AS77" s="260" t="str">
        <f t="shared" si="156"/>
        <v>-</v>
      </c>
      <c r="AT77" s="247" t="str">
        <f t="shared" si="156"/>
        <v>-</v>
      </c>
      <c r="AU77" s="248" t="str">
        <f t="shared" si="156"/>
        <v>-</v>
      </c>
      <c r="AV77" s="264">
        <f t="shared" si="156"/>
        <v>1198</v>
      </c>
      <c r="AW77" s="86" t="str">
        <f>IF('A4-2管路(初期設定)'!AW77="","",'A4-2管路(初期設定)'!AW77)</f>
        <v/>
      </c>
      <c r="AX77" s="51" t="str">
        <f>IF('A4-2管路(初期設定)'!AX77="","",'A4-2管路(初期設定)'!AX77)</f>
        <v>-</v>
      </c>
      <c r="AY77" s="51">
        <f t="shared" ref="AY77" si="157">IF(SUM(AY66:AY76)=0,"-",SUM(AY66:AY76))</f>
        <v>106748</v>
      </c>
      <c r="BB77" s="834" t="str">
        <f>IF(SUM(BB66:BC76)=0,"-",SUM(BB66:BC76))</f>
        <v>-</v>
      </c>
      <c r="BC77" s="835"/>
      <c r="BD77" s="835" t="str">
        <f>IF(SUM(BD66:BE76)=0,"-",SUM(BD66:BE76))</f>
        <v>-</v>
      </c>
      <c r="BE77" s="835"/>
      <c r="BF77" s="835" t="str">
        <f>IF(SUM(BF66:BG76)=0,"-",SUM(BF66:BG76))</f>
        <v>-</v>
      </c>
      <c r="BG77" s="835"/>
      <c r="BH77" s="835">
        <f>IF(SUM(BH66:BI76)=0,"-",SUM(BH66:BI76))</f>
        <v>1198</v>
      </c>
      <c r="BI77" s="835"/>
      <c r="BJ77" s="835" t="str">
        <f>IF(SUM(BJ66:BK76)=0,"-",SUM(BJ66:BK76))</f>
        <v>-</v>
      </c>
      <c r="BK77" s="835"/>
      <c r="BL77" s="834" t="str">
        <f>IF(SUM(BL66:BM76)=0,"-",SUM(BL66:BM76))</f>
        <v>-</v>
      </c>
      <c r="BM77" s="835"/>
      <c r="BN77" s="835" t="str">
        <f>IF(SUM(BN66:BO76)=0,"-",SUM(BN66:BO76))</f>
        <v>-</v>
      </c>
      <c r="BO77" s="835"/>
      <c r="BP77" s="835" t="str">
        <f>IF(SUM(BP66:BQ76)=0,"-",SUM(BP66:BQ76))</f>
        <v>-</v>
      </c>
      <c r="BQ77" s="835"/>
      <c r="BR77" s="835">
        <f>IF(SUM(BR66:BS76)=0,"-",SUM(BR66:BS76))</f>
        <v>106748</v>
      </c>
      <c r="BS77" s="835"/>
      <c r="BT77" s="835" t="str">
        <f>IF(SUM(BT66:BU76)=0,"-",SUM(BT66:BU76))</f>
        <v>-</v>
      </c>
      <c r="BU77" s="838"/>
      <c r="BV77" s="82"/>
      <c r="DI77" s="82"/>
    </row>
    <row r="78" spans="2:113" ht="13.5" customHeight="1">
      <c r="B78" s="1161"/>
      <c r="C78" s="1070"/>
      <c r="D78" s="1070"/>
      <c r="E78" s="1012" t="s">
        <v>429</v>
      </c>
      <c r="F78" s="1012"/>
      <c r="G78" s="367" t="str">
        <f>IF(SUM(G21,G33,G45,G53,G65,G77)=0,"-",SUM(G21,G33,G45,G53,G65,G77))</f>
        <v>-</v>
      </c>
      <c r="H78" s="368" t="str">
        <f t="shared" ref="H78:AV78" si="158">IF(SUM(H21,H33,H45,H53,H65,H77)=0,"-",SUM(H21,H33,H45,H53,H65,H77))</f>
        <v>-</v>
      </c>
      <c r="I78" s="545" t="str">
        <f t="shared" si="158"/>
        <v>-</v>
      </c>
      <c r="J78" s="367" t="str">
        <f t="shared" si="158"/>
        <v>-</v>
      </c>
      <c r="K78" s="368" t="str">
        <f t="shared" si="158"/>
        <v>-</v>
      </c>
      <c r="L78" s="545" t="str">
        <f t="shared" si="158"/>
        <v>-</v>
      </c>
      <c r="M78" s="367" t="str">
        <f t="shared" si="158"/>
        <v>-</v>
      </c>
      <c r="N78" s="368" t="str">
        <f t="shared" si="158"/>
        <v>-</v>
      </c>
      <c r="O78" s="545" t="str">
        <f t="shared" si="158"/>
        <v>-</v>
      </c>
      <c r="P78" s="367" t="str">
        <f t="shared" si="158"/>
        <v>-</v>
      </c>
      <c r="Q78" s="368" t="str">
        <f t="shared" si="158"/>
        <v>-</v>
      </c>
      <c r="R78" s="545" t="str">
        <f t="shared" si="158"/>
        <v>-</v>
      </c>
      <c r="S78" s="367" t="str">
        <f t="shared" si="158"/>
        <v>-</v>
      </c>
      <c r="T78" s="369" t="str">
        <f t="shared" si="158"/>
        <v>-</v>
      </c>
      <c r="U78" s="369" t="str">
        <f t="shared" si="158"/>
        <v>-</v>
      </c>
      <c r="V78" s="368">
        <f t="shared" si="158"/>
        <v>461</v>
      </c>
      <c r="W78" s="545">
        <f t="shared" si="158"/>
        <v>461</v>
      </c>
      <c r="X78" s="367" t="str">
        <f t="shared" si="158"/>
        <v>-</v>
      </c>
      <c r="Y78" s="368">
        <f t="shared" si="158"/>
        <v>5134</v>
      </c>
      <c r="Z78" s="545">
        <f t="shared" si="158"/>
        <v>5134</v>
      </c>
      <c r="AA78" s="367" t="str">
        <f t="shared" si="158"/>
        <v>-</v>
      </c>
      <c r="AB78" s="368" t="str">
        <f t="shared" si="158"/>
        <v>-</v>
      </c>
      <c r="AC78" s="545" t="str">
        <f t="shared" si="158"/>
        <v>-</v>
      </c>
      <c r="AD78" s="367" t="str">
        <f t="shared" si="158"/>
        <v>-</v>
      </c>
      <c r="AE78" s="368">
        <f t="shared" si="158"/>
        <v>414</v>
      </c>
      <c r="AF78" s="545">
        <f t="shared" si="158"/>
        <v>414</v>
      </c>
      <c r="AG78" s="367" t="str">
        <f t="shared" si="158"/>
        <v>-</v>
      </c>
      <c r="AH78" s="368">
        <f t="shared" si="158"/>
        <v>811</v>
      </c>
      <c r="AI78" s="545">
        <f t="shared" si="158"/>
        <v>811</v>
      </c>
      <c r="AJ78" s="367" t="str">
        <f t="shared" si="158"/>
        <v>-</v>
      </c>
      <c r="AK78" s="368">
        <f t="shared" si="158"/>
        <v>5109.4000000000005</v>
      </c>
      <c r="AL78" s="545">
        <f t="shared" si="158"/>
        <v>5109.4000000000005</v>
      </c>
      <c r="AM78" s="367" t="str">
        <f t="shared" si="158"/>
        <v>-</v>
      </c>
      <c r="AN78" s="368" t="str">
        <f t="shared" si="158"/>
        <v>-</v>
      </c>
      <c r="AO78" s="545" t="str">
        <f t="shared" si="158"/>
        <v>-</v>
      </c>
      <c r="AP78" s="367" t="str">
        <f t="shared" si="158"/>
        <v>-</v>
      </c>
      <c r="AQ78" s="368">
        <f t="shared" si="158"/>
        <v>787.19999999999993</v>
      </c>
      <c r="AR78" s="545">
        <f t="shared" si="158"/>
        <v>787.19999999999993</v>
      </c>
      <c r="AS78" s="367" t="str">
        <f t="shared" si="158"/>
        <v>-</v>
      </c>
      <c r="AT78" s="368" t="str">
        <f t="shared" si="158"/>
        <v>-</v>
      </c>
      <c r="AU78" s="545" t="str">
        <f t="shared" si="158"/>
        <v>-</v>
      </c>
      <c r="AV78" s="90">
        <f t="shared" si="158"/>
        <v>12716.600000000002</v>
      </c>
      <c r="AW78" s="91"/>
      <c r="AX78" s="51" t="s">
        <v>69</v>
      </c>
      <c r="AY78" s="51">
        <f>IF(SUM(AY21,AY33,AY45,AY53,AY65,AY77)=0,"-",SUM(AY21,AY33,AY45,AY53,AY65,AY77))</f>
        <v>1076593.8</v>
      </c>
      <c r="BB78" s="834" t="str">
        <f t="shared" ref="BB78:BU78" si="159">IF(SUM(BB21,BB33,BB45,BB53,BB65,BB77)=0,"-",SUM(BB21,BB33,BB45,BB53,BB65,BB77))</f>
        <v>-</v>
      </c>
      <c r="BC78" s="835" t="str">
        <f t="shared" si="159"/>
        <v>-</v>
      </c>
      <c r="BD78" s="835" t="str">
        <f t="shared" si="159"/>
        <v>-</v>
      </c>
      <c r="BE78" s="835" t="str">
        <f t="shared" si="159"/>
        <v>-</v>
      </c>
      <c r="BF78" s="835">
        <f t="shared" si="159"/>
        <v>6009</v>
      </c>
      <c r="BG78" s="835" t="str">
        <f t="shared" si="159"/>
        <v>-</v>
      </c>
      <c r="BH78" s="835">
        <f t="shared" si="159"/>
        <v>6707.6</v>
      </c>
      <c r="BI78" s="835" t="str">
        <f t="shared" si="159"/>
        <v>-</v>
      </c>
      <c r="BJ78" s="835" t="str">
        <f t="shared" si="159"/>
        <v>-</v>
      </c>
      <c r="BK78" s="835" t="str">
        <f t="shared" si="159"/>
        <v>-</v>
      </c>
      <c r="BL78" s="834" t="str">
        <f t="shared" si="159"/>
        <v>-</v>
      </c>
      <c r="BM78" s="835" t="str">
        <f t="shared" si="159"/>
        <v>-</v>
      </c>
      <c r="BN78" s="835" t="str">
        <f t="shared" si="159"/>
        <v>-</v>
      </c>
      <c r="BO78" s="835" t="str">
        <f t="shared" si="159"/>
        <v>-</v>
      </c>
      <c r="BP78" s="835">
        <f t="shared" si="159"/>
        <v>549140</v>
      </c>
      <c r="BQ78" s="835" t="str">
        <f t="shared" si="159"/>
        <v>-</v>
      </c>
      <c r="BR78" s="835">
        <f t="shared" si="159"/>
        <v>527453.80000000005</v>
      </c>
      <c r="BS78" s="835" t="str">
        <f t="shared" si="159"/>
        <v>-</v>
      </c>
      <c r="BT78" s="835" t="str">
        <f t="shared" si="159"/>
        <v>-</v>
      </c>
      <c r="BU78" s="838" t="str">
        <f t="shared" si="159"/>
        <v>-</v>
      </c>
      <c r="BV78" s="571"/>
      <c r="DI78" s="571"/>
    </row>
    <row r="79" spans="2:113" ht="13.5" customHeight="1">
      <c r="B79" s="1161"/>
      <c r="C79" s="931" t="s">
        <v>340</v>
      </c>
      <c r="D79" s="1070"/>
      <c r="E79" s="931" t="s">
        <v>397</v>
      </c>
      <c r="F79" s="79">
        <v>300</v>
      </c>
      <c r="G79" s="188" t="str">
        <f>IF('A4-1管路(計画設定)'!$F$14="","-",IF('A4-1管路(計画設定)'!$F$14="○",A3管路!G79,IF(A3管路!F79="-","-",'A4-1管路(計画設定)'!$F$14*A3管路!G79)))</f>
        <v>-</v>
      </c>
      <c r="H79" s="178" t="str">
        <f>IF('A4-1管路(計画設定)'!$G$14="","-",IF('A4-1管路(計画設定)'!$G$14="○",A3管路!H79,IF(A3管路!H79="-","-",'A4-1管路(計画設定)'!$G$14*A3管路!H79)))</f>
        <v>-</v>
      </c>
      <c r="I79" s="179" t="str">
        <f t="shared" ref="I79:I84" si="160">IF(SUM(G79:H79)=0,"-",SUM(G79:H79))</f>
        <v>-</v>
      </c>
      <c r="J79" s="188" t="str">
        <f>IF('A4-1管路(計画設定)'!$H$14="","-",IF('A4-1管路(計画設定)'!$H$14="○",A3管路!J79,IF(A3管路!J79="-","-",'A4-1管路(計画設定)'!$H$14*A3管路!J79)))</f>
        <v>-</v>
      </c>
      <c r="K79" s="178" t="str">
        <f>IF('A4-1管路(計画設定)'!$I$14="","-",IF('A4-1管路(計画設定)'!$I$14="○",A3管路!K79,IF(A3管路!K79="-","-",'A4-1管路(計画設定)'!$I$14*A3管路!K79)))</f>
        <v>-</v>
      </c>
      <c r="L79" s="179" t="str">
        <f t="shared" ref="L79:L84" si="161">IF(SUM(J79:K79)=0,"-",SUM(J79:K79))</f>
        <v>-</v>
      </c>
      <c r="M79" s="188" t="str">
        <f>IF('A4-1管路(計画設定)'!$J$14="","-",IF('A4-1管路(計画設定)'!$J$14="○",A3管路!M79,IF(A3管路!M79="-","-",'A4-1管路(計画設定)'!$J$14*A3管路!M79)))</f>
        <v>-</v>
      </c>
      <c r="N79" s="178" t="str">
        <f>IF('A4-1管路(計画設定)'!$K$14="","-",IF('A4-1管路(計画設定)'!$K$14="○",A3管路!N79,IF(A3管路!N79="-","-",'A4-1管路(計画設定)'!$K$14*A3管路!N79)))</f>
        <v>-</v>
      </c>
      <c r="O79" s="179" t="str">
        <f t="shared" ref="O79:O84" si="162">IF(SUM(M79:N79)=0,"-",SUM(M79:N79))</f>
        <v>-</v>
      </c>
      <c r="P79" s="188" t="str">
        <f>IF('A4-1管路(計画設定)'!$L$14="","-",IF('A4-1管路(計画設定)'!$L$14="○",A3管路!P79,IF(A3管路!P79="-","-",'A4-1管路(計画設定)'!$L$14*A3管路!P79)))</f>
        <v>-</v>
      </c>
      <c r="Q79" s="178" t="str">
        <f>IF('A4-1管路(計画設定)'!$M$14="","-",IF('A4-1管路(計画設定)'!$M$14="○",A3管路!Q79,IF(A3管路!Q79="-","-",'A4-1管路(計画設定)'!$M$14*A3管路!Q79)))</f>
        <v>-</v>
      </c>
      <c r="R79" s="179" t="str">
        <f t="shared" ref="R79:R84" si="163">IF(SUM(P79:Q79)=0,"-",SUM(P79:Q79))</f>
        <v>-</v>
      </c>
      <c r="S79" s="188" t="str">
        <f>IF('A4-1管路(計画設定)'!$N$14="","-",IF('A4-1管路(計画設定)'!$N$14="○",A3管路!S79,IF(A3管路!S79="-","-",'A4-1管路(計画設定)'!$N$14*A3管路!S79)))</f>
        <v>-</v>
      </c>
      <c r="T79" s="177" t="str">
        <f>IF('A4-1管路(計画設定)'!$O$14="","-",IF('A4-1管路(計画設定)'!$O$14="○",A3管路!T79,IF(A3管路!T79="-","-",'A4-1管路(計画設定)'!$O$14*A3管路!T79)))</f>
        <v>-</v>
      </c>
      <c r="U79" s="177" t="str">
        <f>IF('A4-1管路(計画設定)'!$P$14="","-",IF('A4-1管路(計画設定)'!$P$14="○",A3管路!U79,IF(A3管路!U79="-","-",'A4-1管路(計画設定)'!$P$14*A3管路!U79)))</f>
        <v>-</v>
      </c>
      <c r="V79" s="178">
        <f>IF('A4-1管路(計画設定)'!$Q$14="","-",IF('A4-1管路(計画設定)'!$Q$14="○",A3管路!V79,IF(A3管路!V79="-","-",'A4-1管路(計画設定)'!$Q$14*A3管路!V79)))</f>
        <v>0.9</v>
      </c>
      <c r="W79" s="179">
        <f t="shared" ref="W79:W84" si="164">IF(SUM(S79:V79)=0,"-",SUM(S79:V79))</f>
        <v>0.9</v>
      </c>
      <c r="X79" s="188" t="str">
        <f>IF('A4-1管路(計画設定)'!$R$14="","-",IF('A4-1管路(計画設定)'!$R$14="○",A3管路!X79,IF(A3管路!X79="-","-",'A4-1管路(計画設定)'!$R$14*A3管路!X79)))</f>
        <v>-</v>
      </c>
      <c r="Y79" s="178">
        <f>IF('A4-1管路(計画設定)'!$S$14="","-",IF('A4-1管路(計画設定)'!$S$14="○",A3管路!Y79,IF(A3管路!Y79="-","-",'A4-1管路(計画設定)'!$S$14*A3管路!Y79)))</f>
        <v>14.5</v>
      </c>
      <c r="Z79" s="179">
        <f t="shared" ref="Z79:Z84" si="165">IF(SUM(X79:Y79)=0,"-",SUM(X79:Y79))</f>
        <v>14.5</v>
      </c>
      <c r="AA79" s="188" t="str">
        <f>IF('A4-1管路(計画設定)'!$T$14="","-",IF('A4-1管路(計画設定)'!$T$14="○",A3管路!AA79,IF(A3管路!AA79="-","-",'A4-1管路(計画設定)'!$T$14*A3管路!AA79)))</f>
        <v>-</v>
      </c>
      <c r="AB79" s="178" t="str">
        <f>IF('A4-1管路(計画設定)'!$U$14="","-",IF('A4-1管路(計画設定)'!$U$14="○",A3管路!AB79,IF(A3管路!AB79="-","-",'A4-1管路(計画設定)'!$U$14*A3管路!AB79)))</f>
        <v>-</v>
      </c>
      <c r="AC79" s="179" t="str">
        <f t="shared" ref="AC79:AC84" si="166">IF(SUM(AA79:AB79)=0,"-",SUM(AA79:AB79))</f>
        <v>-</v>
      </c>
      <c r="AD79" s="188" t="str">
        <f>IF('A4-1管路(計画設定)'!$V$14="","-",IF('A4-1管路(計画設定)'!$V$14="○",A3管路!AD79,IF(A3管路!AD79="-","-",'A4-1管路(計画設定)'!$V$14*A3管路!AD79)))</f>
        <v>-</v>
      </c>
      <c r="AE79" s="178" t="str">
        <f>IF('A4-1管路(計画設定)'!$W$14="","-",IF('A4-1管路(計画設定)'!$W$14="○",A3管路!AE79,IF(A3管路!AE79="-","-",'A4-1管路(計画設定)'!$W$14*A3管路!AE79)))</f>
        <v>-</v>
      </c>
      <c r="AF79" s="179" t="str">
        <f t="shared" ref="AF79:AF84" si="167">IF(SUM(AD79:AE79)=0,"-",SUM(AD79:AE79))</f>
        <v>-</v>
      </c>
      <c r="AG79" s="188" t="str">
        <f>IF('A4-1管路(計画設定)'!$X$14="","-",IF('A4-1管路(計画設定)'!$X$14="○",A3管路!AG79,IF(A3管路!AZ79="-","-",'A4-1管路(計画設定)'!$X$14*A3管路!AG79)))</f>
        <v>-</v>
      </c>
      <c r="AH79" s="178" t="str">
        <f>IF('A4-1管路(計画設定)'!$Y$14="","-",IF('A4-1管路(計画設定)'!$Y$14="○",A3管路!AH79,IF(A3管路!AH79="-","-",'A4-1管路(計画設定)'!$Y$14*A3管路!AH79)))</f>
        <v>-</v>
      </c>
      <c r="AI79" s="179" t="str">
        <f t="shared" ref="AI79:AI84" si="168">IF(SUM(AG79:AH79)=0,"-",SUM(AG79:AH79))</f>
        <v>-</v>
      </c>
      <c r="AJ79" s="188" t="str">
        <f>IF('A4-1管路(計画設定)'!$Z$14="","-",IF('A4-1管路(計画設定)'!$Z$14="○",A3管路!AJ79,IF(A3管路!AJ79="-","-",'A4-1管路(計画設定)'!$Z$14*A3管路!AJ79)))</f>
        <v>-</v>
      </c>
      <c r="AK79" s="178" t="str">
        <f>IF('A4-1管路(計画設定)'!$AA$14="","-",IF('A4-1管路(計画設定)'!$AA$14="○",A3管路!AK79,IF(A3管路!AK79="-","-",'A4-1管路(計画設定)'!$AA$14*A3管路!AK79)))</f>
        <v>-</v>
      </c>
      <c r="AL79" s="179" t="str">
        <f t="shared" ref="AL79:AL84" si="169">IF(SUM(AJ79:AK79)=0,"-",SUM(AJ79:AK79))</f>
        <v>-</v>
      </c>
      <c r="AM79" s="188" t="str">
        <f>IF('A4-1管路(計画設定)'!$AB$14="","-",IF('A4-1管路(計画設定)'!$AB$14="○",A3管路!AM79,IF(A3管路!AM79="-","-",'A4-1管路(計画設定)'!$AB$14*A3管路!AM79)))</f>
        <v>-</v>
      </c>
      <c r="AN79" s="178" t="str">
        <f>IF('A4-1管路(計画設定)'!$AC$14="","-",IF('A4-1管路(計画設定)'!$AC$14="○",A3管路!AN79,IF(A3管路!AN79="-","-",'A4-1管路(計画設定)'!$AC$14*A3管路!AN79)))</f>
        <v>-</v>
      </c>
      <c r="AO79" s="179" t="str">
        <f t="shared" ref="AO79:AO84" si="170">IF(SUM(AM79:AN79)=0,"-",SUM(AM79:AN79))</f>
        <v>-</v>
      </c>
      <c r="AP79" s="188" t="str">
        <f>IF('A4-1管路(計画設定)'!$AD$14="","-",IF('A4-1管路(計画設定)'!$AD$14="○",A3管路!AP79,IF(A3管路!AP79="-","-",'A4-1管路(計画設定)'!$AD$14*A3管路!AP79)))</f>
        <v>-</v>
      </c>
      <c r="AQ79" s="178" t="str">
        <f>IF('A4-1管路(計画設定)'!$AE$14="","-",IF('A4-1管路(計画設定)'!$AE$14="○",A3管路!AQ79,IF(A3管路!AQ79="-","-",'A4-1管路(計画設定)'!$AE$14*A3管路!AQ79)))</f>
        <v>-</v>
      </c>
      <c r="AR79" s="179" t="str">
        <f t="shared" ref="AR79:AR84" si="171">IF(SUM(AP79:AQ79)=0,"-",SUM(AP79:AQ79))</f>
        <v>-</v>
      </c>
      <c r="AS79" s="188" t="str">
        <f>IF('A4-1管路(計画設定)'!$AF$14="","-",IF('A4-1管路(計画設定)'!$AF$14="○",A3管路!AS79,IF(A3管路!AS79="-","-",'A4-1管路(計画設定)'!$AF$14*A3管路!AS79)))</f>
        <v>-</v>
      </c>
      <c r="AT79" s="178" t="str">
        <f>IF('A4-1管路(計画設定)'!$AG$14="","-",IF('A4-1管路(計画設定)'!$AG$14="○",A3管路!AT79,IF(A3管路!AT79="-","-",'A4-1管路(計画設定)'!$AG$14*A3管路!AT79)))</f>
        <v>-</v>
      </c>
      <c r="AU79" s="179" t="str">
        <f t="shared" ref="AU79:AU84" si="172">IF(SUM(AS79:AT79)=0,"-",SUM(AS79:AT79))</f>
        <v>-</v>
      </c>
      <c r="AV79" s="66">
        <f t="shared" ref="AV79:AV84" si="173">IF(SUM(I79,L79,O79,R79,W79,Z79,AC79,AF79,AI79,AL79,AO79,AR79,AU79)=0,"-",SUM(I79,L79,O79,R79,W79,Z79,AC79,AF79,AI79,AL79,AO79,AR79,AU79))</f>
        <v>15.4</v>
      </c>
      <c r="AW79" s="155" t="str">
        <f>IF('A4-2管路(初期設定)'!AW79="","",'A4-2管路(初期設定)'!AW79)</f>
        <v>ダクタイル鋳鉄管(NS形継手等)</v>
      </c>
      <c r="AX79" s="156">
        <f>IF('A4-2管路(初期設定)'!AX79="","",'A4-2管路(初期設定)'!AX79)</f>
        <v>112</v>
      </c>
      <c r="AY79" s="50">
        <f t="shared" ref="AY79:AY84" si="174">IF(AV79="-","-",AX79*AV79)</f>
        <v>1724.8</v>
      </c>
      <c r="BB79" s="865">
        <f t="shared" ref="BB79:BB84" si="175">SUMIF(G$89,"①",I79)+SUMIF(J$89,"①",L79)+SUMIF(M$89,"①",O79)+SUMIF(P$89,"①",R79)+SUMIF(S$89,"①",S79)+SUMIF(S$89,"①",T79)+SUMIF(U$89,"①",U79)+SUMIF(U$89,"①",V79)+SUMIF(X$89,"①",Z79)+SUMIF(AA$89,"①",AC79)+SUMIF(AD$89,"①",AF79)+SUMIF(AG$89,"①",AI79)+SUMIF(AJ$89,"①",AL79)+SUMIF(AM$89,"①",AO79)+SUMIF(AP$89,"①",AR79)+SUMIF(AS$89,"①",AU79)</f>
        <v>0</v>
      </c>
      <c r="BC79" s="866"/>
      <c r="BD79" s="866">
        <f t="shared" ref="BD79:BD84" si="176">SUMIF(G$89,"②",I79)+SUMIF(J$89,"②",L79)+SUMIF(M$89,"②",O79)+SUMIF(P$89,"②",R79)+SUMIF(S$89,"②",S79)+SUMIF(S$89,"②",T79)+SUMIF(U$89,"②",U79)+SUMIF(U$89,"②",V79)+SUMIF(X$89,"②",Z79)+SUMIF(AA$89,"②",AC79)+SUMIF(AD$89,"②",AF79)+SUMIF(AG$89,"②",AI79)+SUMIF(AJ$89,"②",AL79)+SUMIF(AM$89,"②",AO79)+SUMIF(AP$89,"②",AR79)+SUMIF(AS$89,"②",AU79)</f>
        <v>0</v>
      </c>
      <c r="BE79" s="866"/>
      <c r="BF79" s="866">
        <f t="shared" ref="BF79:BF84" si="177">SUMIF(G$89,"③",I79)+SUMIF(J$89,"③",L79)+SUMIF(M$89,"③",O79)+SUMIF(P$89,"③",R79)+SUMIF(S$89,"③",S79)+SUMIF(S$89,"③",T79)+SUMIF(U$89,"③",U79)+SUMIF(U$89,"③",V79)+SUMIF(X$89,"③",Z79)+SUMIF(AA$89,"③",AC79)+SUMIF(AD$89,"③",AF79)+SUMIF(AG$89,"③",AI79)+SUMIF(AJ$89,"③",AL79)+SUMIF(AM$89,"③",AO79)+SUMIF(AP$89,"③",AR79)+SUMIF(AS$89,"③",AU79)</f>
        <v>15.4</v>
      </c>
      <c r="BG79" s="866"/>
      <c r="BH79" s="866">
        <f t="shared" ref="BH79:BH84" si="178">SUMIF(G$89,"④",I79)+SUMIF(J$89,"④",L79)+SUMIF(M$89,"④",O79)+SUMIF(P$89,"④",R79)+SUMIF(S$89,"④",S79)+SUMIF(S$89,"④",T79)+SUMIF(U$89,"④",U79)+SUMIF(U$89,"④",V79)+SUMIF(X$89,"④",Z79)+SUMIF(AA$89,"④",AC79)+SUMIF(AD$89,"④",AF79)+SUMIF(AG$89,"④",AI79)+SUMIF(AJ$89,"④",AL79)+SUMIF(AM$89,"④",AO79)+SUMIF(AP$89,"④",AR79)+SUMIF(AS$89,"④",AU79)</f>
        <v>0</v>
      </c>
      <c r="BI79" s="866"/>
      <c r="BJ79" s="866">
        <f t="shared" ref="BJ79:BJ84" si="179">SUMIF(G$89,"⑤",I79)+SUMIF(J$89,"⑤",L79)+SUMIF(M$89,"⑤",O79)+SUMIF(P$89,"⑤",R79)+SUMIF(S$89,"⑤",S79)+SUMIF(S$89,"⑤",T79)+SUMIF(U$89,"⑤",U79)+SUMIF(U$89,"⑤",V79)+SUMIF(X$89,"⑤",Z79)+SUMIF(AA$89,"⑤",AC79)+SUMIF(AD$89,"⑤",AF79)+SUMIF(AG$89,"⑤",AI79)+SUMIF(AJ$89,"⑤",AL79)+SUMIF(AM$89,"⑤",AO79)+SUMIF(AP$89,"⑤",AR79)+SUMIF(AS$89,"⑤",AU79)</f>
        <v>0</v>
      </c>
      <c r="BK79" s="866"/>
      <c r="BL79" s="865">
        <f t="shared" ref="BL79:BL84" si="180">IF($AY79="-",0,BB79*$AX79)</f>
        <v>0</v>
      </c>
      <c r="BM79" s="866"/>
      <c r="BN79" s="866">
        <f t="shared" ref="BN79:BN84" si="181">IF($AY79="-",0,BD79*$AX79)</f>
        <v>0</v>
      </c>
      <c r="BO79" s="866"/>
      <c r="BP79" s="866">
        <f t="shared" ref="BP79:BP84" si="182">IF($AY79="-",0,BF79*$AX79)</f>
        <v>1724.8</v>
      </c>
      <c r="BQ79" s="866"/>
      <c r="BR79" s="866">
        <f t="shared" ref="BR79:BR84" si="183">IF($AY79="-",0,BH79*$AX79)</f>
        <v>0</v>
      </c>
      <c r="BS79" s="866"/>
      <c r="BT79" s="866">
        <f t="shared" ref="BT79:BT84" si="184">IF($AY79="-",0,BJ79*$AX79)</f>
        <v>0</v>
      </c>
      <c r="BU79" s="869"/>
      <c r="BV79" s="82"/>
      <c r="DI79" s="82"/>
    </row>
    <row r="80" spans="2:113" ht="13.5" customHeight="1">
      <c r="B80" s="1161"/>
      <c r="C80" s="1070"/>
      <c r="D80" s="1070"/>
      <c r="E80" s="1070"/>
      <c r="F80" s="80">
        <v>250</v>
      </c>
      <c r="G80" s="182" t="str">
        <f>IF('A4-1管路(計画設定)'!$F$14="","-",IF('A4-1管路(計画設定)'!$F$14="○",A3管路!G80,IF(A3管路!F80="-","-",'A4-1管路(計画設定)'!$F$14*A3管路!G80)))</f>
        <v>-</v>
      </c>
      <c r="H80" s="181" t="str">
        <f>IF('A4-1管路(計画設定)'!$G$14="","-",IF('A4-1管路(計画設定)'!$G$14="○",A3管路!H80,IF(A3管路!H80="-","-",'A4-1管路(計画設定)'!$G$14*A3管路!H80)))</f>
        <v>-</v>
      </c>
      <c r="I80" s="183" t="str">
        <f t="shared" si="160"/>
        <v>-</v>
      </c>
      <c r="J80" s="182" t="str">
        <f>IF('A4-1管路(計画設定)'!$H$14="","-",IF('A4-1管路(計画設定)'!$H$14="○",A3管路!J80,IF(A3管路!J80="-","-",'A4-1管路(計画設定)'!$H$14*A3管路!J80)))</f>
        <v>-</v>
      </c>
      <c r="K80" s="181" t="str">
        <f>IF('A4-1管路(計画設定)'!$I$14="","-",IF('A4-1管路(計画設定)'!$I$14="○",A3管路!K80,IF(A3管路!K80="-","-",'A4-1管路(計画設定)'!$I$14*A3管路!K80)))</f>
        <v>-</v>
      </c>
      <c r="L80" s="183" t="str">
        <f t="shared" si="161"/>
        <v>-</v>
      </c>
      <c r="M80" s="182" t="str">
        <f>IF('A4-1管路(計画設定)'!$J$14="","-",IF('A4-1管路(計画設定)'!$J$14="○",A3管路!M80,IF(A3管路!M80="-","-",'A4-1管路(計画設定)'!$J$14*A3管路!M80)))</f>
        <v>-</v>
      </c>
      <c r="N80" s="181" t="str">
        <f>IF('A4-1管路(計画設定)'!$K$14="","-",IF('A4-1管路(計画設定)'!$K$14="○",A3管路!N80,IF(A3管路!N80="-","-",'A4-1管路(計画設定)'!$K$14*A3管路!N80)))</f>
        <v>-</v>
      </c>
      <c r="O80" s="183" t="str">
        <f t="shared" si="162"/>
        <v>-</v>
      </c>
      <c r="P80" s="182" t="str">
        <f>IF('A4-1管路(計画設定)'!$L$14="","-",IF('A4-1管路(計画設定)'!$L$14="○",A3管路!P80,IF(A3管路!P80="-","-",'A4-1管路(計画設定)'!$L$14*A3管路!P80)))</f>
        <v>-</v>
      </c>
      <c r="Q80" s="181" t="str">
        <f>IF('A4-1管路(計画設定)'!$M$14="","-",IF('A4-1管路(計画設定)'!$M$14="○",A3管路!Q80,IF(A3管路!Q80="-","-",'A4-1管路(計画設定)'!$M$14*A3管路!Q80)))</f>
        <v>-</v>
      </c>
      <c r="R80" s="183" t="str">
        <f t="shared" si="163"/>
        <v>-</v>
      </c>
      <c r="S80" s="182" t="str">
        <f>IF('A4-1管路(計画設定)'!$N$14="","-",IF('A4-1管路(計画設定)'!$N$14="○",A3管路!S80,IF(A3管路!S80="-","-",'A4-1管路(計画設定)'!$N$14*A3管路!S80)))</f>
        <v>-</v>
      </c>
      <c r="T80" s="176" t="str">
        <f>IF('A4-1管路(計画設定)'!$O$14="","-",IF('A4-1管路(計画設定)'!$O$14="○",A3管路!T80,IF(A3管路!T80="-","-",'A4-1管路(計画設定)'!$O$14*A3管路!T80)))</f>
        <v>-</v>
      </c>
      <c r="U80" s="176" t="str">
        <f>IF('A4-1管路(計画設定)'!$P$14="","-",IF('A4-1管路(計画設定)'!$P$14="○",A3管路!U80,IF(A3管路!U80="-","-",'A4-1管路(計画設定)'!$P$14*A3管路!U80)))</f>
        <v>-</v>
      </c>
      <c r="V80" s="181">
        <f>IF('A4-1管路(計画設定)'!$Q$14="","-",IF('A4-1管路(計画設定)'!$Q$14="○",A3管路!V80,IF(A3管路!V80="-","-",'A4-1管路(計画設定)'!$Q$14*A3管路!V80)))</f>
        <v>7.2</v>
      </c>
      <c r="W80" s="183">
        <f t="shared" si="164"/>
        <v>7.2</v>
      </c>
      <c r="X80" s="182" t="str">
        <f>IF('A4-1管路(計画設定)'!$R$14="","-",IF('A4-1管路(計画設定)'!$R$14="○",A3管路!X80,IF(A3管路!X80="-","-",'A4-1管路(計画設定)'!$R$14*A3管路!X80)))</f>
        <v>-</v>
      </c>
      <c r="Y80" s="181">
        <f>IF('A4-1管路(計画設定)'!$S$14="","-",IF('A4-1管路(計画設定)'!$S$14="○",A3管路!Y80,IF(A3管路!Y80="-","-",'A4-1管路(計画設定)'!$S$14*A3管路!Y80)))</f>
        <v>0.2</v>
      </c>
      <c r="Z80" s="183">
        <f t="shared" si="165"/>
        <v>0.2</v>
      </c>
      <c r="AA80" s="182" t="str">
        <f>IF('A4-1管路(計画設定)'!$T$14="","-",IF('A4-1管路(計画設定)'!$T$14="○",A3管路!AA80,IF(A3管路!AA80="-","-",'A4-1管路(計画設定)'!$T$14*A3管路!AA80)))</f>
        <v>-</v>
      </c>
      <c r="AB80" s="181" t="str">
        <f>IF('A4-1管路(計画設定)'!$U$14="","-",IF('A4-1管路(計画設定)'!$U$14="○",A3管路!AB80,IF(A3管路!AB80="-","-",'A4-1管路(計画設定)'!$U$14*A3管路!AB80)))</f>
        <v>-</v>
      </c>
      <c r="AC80" s="183" t="str">
        <f t="shared" si="166"/>
        <v>-</v>
      </c>
      <c r="AD80" s="182" t="str">
        <f>IF('A4-1管路(計画設定)'!$V$14="","-",IF('A4-1管路(計画設定)'!$V$14="○",A3管路!AD80,IF(A3管路!AD80="-","-",'A4-1管路(計画設定)'!$V$14*A3管路!AD80)))</f>
        <v>-</v>
      </c>
      <c r="AE80" s="181" t="str">
        <f>IF('A4-1管路(計画設定)'!$W$14="","-",IF('A4-1管路(計画設定)'!$W$14="○",A3管路!AE80,IF(A3管路!AE80="-","-",'A4-1管路(計画設定)'!$W$14*A3管路!AE80)))</f>
        <v>-</v>
      </c>
      <c r="AF80" s="183" t="str">
        <f t="shared" si="167"/>
        <v>-</v>
      </c>
      <c r="AG80" s="182" t="str">
        <f>IF('A4-1管路(計画設定)'!$X$14="","-",IF('A4-1管路(計画設定)'!$X$14="○",A3管路!AG80,IF(A3管路!AZ80="-","-",'A4-1管路(計画設定)'!$X$14*A3管路!AG80)))</f>
        <v>-</v>
      </c>
      <c r="AH80" s="181" t="str">
        <f>IF('A4-1管路(計画設定)'!$Y$14="","-",IF('A4-1管路(計画設定)'!$Y$14="○",A3管路!AH80,IF(A3管路!AH80="-","-",'A4-1管路(計画設定)'!$Y$14*A3管路!AH80)))</f>
        <v>-</v>
      </c>
      <c r="AI80" s="183" t="str">
        <f t="shared" si="168"/>
        <v>-</v>
      </c>
      <c r="AJ80" s="182" t="str">
        <f>IF('A4-1管路(計画設定)'!$Z$14="","-",IF('A4-1管路(計画設定)'!$Z$14="○",A3管路!AJ80,IF(A3管路!AJ80="-","-",'A4-1管路(計画設定)'!$Z$14*A3管路!AJ80)))</f>
        <v>-</v>
      </c>
      <c r="AK80" s="181">
        <f>IF('A4-1管路(計画設定)'!$AA$14="","-",IF('A4-1管路(計画設定)'!$AA$14="○",A3管路!AK80,IF(A3管路!AK80="-","-",'A4-1管路(計画設定)'!$AA$14*A3管路!AK80)))</f>
        <v>224.39999999999992</v>
      </c>
      <c r="AL80" s="183">
        <f t="shared" si="169"/>
        <v>224.39999999999992</v>
      </c>
      <c r="AM80" s="182" t="str">
        <f>IF('A4-1管路(計画設定)'!$AB$14="","-",IF('A4-1管路(計画設定)'!$AB$14="○",A3管路!AM80,IF(A3管路!AM80="-","-",'A4-1管路(計画設定)'!$AB$14*A3管路!AM80)))</f>
        <v>-</v>
      </c>
      <c r="AN80" s="181" t="str">
        <f>IF('A4-1管路(計画設定)'!$AC$14="","-",IF('A4-1管路(計画設定)'!$AC$14="○",A3管路!AN80,IF(A3管路!AN80="-","-",'A4-1管路(計画設定)'!$AC$14*A3管路!AN80)))</f>
        <v>-</v>
      </c>
      <c r="AO80" s="183" t="str">
        <f t="shared" si="170"/>
        <v>-</v>
      </c>
      <c r="AP80" s="182" t="str">
        <f>IF('A4-1管路(計画設定)'!$AD$14="","-",IF('A4-1管路(計画設定)'!$AD$14="○",A3管路!AP80,IF(A3管路!AP80="-","-",'A4-1管路(計画設定)'!$AD$14*A3管路!AP80)))</f>
        <v>-</v>
      </c>
      <c r="AQ80" s="181" t="str">
        <f>IF('A4-1管路(計画設定)'!$AE$14="","-",IF('A4-1管路(計画設定)'!$AE$14="○",A3管路!AQ80,IF(A3管路!AQ80="-","-",'A4-1管路(計画設定)'!$AE$14*A3管路!AQ80)))</f>
        <v>-</v>
      </c>
      <c r="AR80" s="183" t="str">
        <f t="shared" si="171"/>
        <v>-</v>
      </c>
      <c r="AS80" s="182" t="str">
        <f>IF('A4-1管路(計画設定)'!$AF$14="","-",IF('A4-1管路(計画設定)'!$AF$14="○",A3管路!AS80,IF(A3管路!AS80="-","-",'A4-1管路(計画設定)'!$AF$14*A3管路!AS80)))</f>
        <v>-</v>
      </c>
      <c r="AT80" s="181" t="str">
        <f>IF('A4-1管路(計画設定)'!$AG$14="","-",IF('A4-1管路(計画設定)'!$AG$14="○",A3管路!AT80,IF(A3管路!AT80="-","-",'A4-1管路(計画設定)'!$AG$14*A3管路!AT80)))</f>
        <v>-</v>
      </c>
      <c r="AU80" s="183" t="str">
        <f t="shared" si="172"/>
        <v>-</v>
      </c>
      <c r="AV80" s="67">
        <f t="shared" si="173"/>
        <v>231.79999999999993</v>
      </c>
      <c r="AW80" s="157" t="str">
        <f>IF('A4-2管路(初期設定)'!AW80="","",'A4-2管路(初期設定)'!AW80)</f>
        <v>ダクタイル鋳鉄管(NS形継手等)</v>
      </c>
      <c r="AX80" s="158">
        <f>IF('A4-2管路(初期設定)'!AX80="","",'A4-2管路(初期設定)'!AX80)</f>
        <v>99</v>
      </c>
      <c r="AY80" s="45">
        <f t="shared" si="174"/>
        <v>22948.199999999993</v>
      </c>
      <c r="BB80" s="832">
        <f t="shared" si="175"/>
        <v>0</v>
      </c>
      <c r="BC80" s="830"/>
      <c r="BD80" s="830">
        <f t="shared" si="176"/>
        <v>0</v>
      </c>
      <c r="BE80" s="830"/>
      <c r="BF80" s="830">
        <f t="shared" si="177"/>
        <v>7.4</v>
      </c>
      <c r="BG80" s="830"/>
      <c r="BH80" s="830">
        <f t="shared" si="178"/>
        <v>224.39999999999992</v>
      </c>
      <c r="BI80" s="830"/>
      <c r="BJ80" s="830">
        <f t="shared" si="179"/>
        <v>0</v>
      </c>
      <c r="BK80" s="830"/>
      <c r="BL80" s="832">
        <f t="shared" si="180"/>
        <v>0</v>
      </c>
      <c r="BM80" s="830"/>
      <c r="BN80" s="830">
        <f t="shared" si="181"/>
        <v>0</v>
      </c>
      <c r="BO80" s="830"/>
      <c r="BP80" s="830">
        <f t="shared" si="182"/>
        <v>732.6</v>
      </c>
      <c r="BQ80" s="830"/>
      <c r="BR80" s="830">
        <f t="shared" si="183"/>
        <v>22215.599999999991</v>
      </c>
      <c r="BS80" s="830"/>
      <c r="BT80" s="830">
        <f t="shared" si="184"/>
        <v>0</v>
      </c>
      <c r="BU80" s="833"/>
      <c r="BV80" s="82"/>
      <c r="DI80" s="82"/>
    </row>
    <row r="81" spans="2:113" ht="13.5" customHeight="1">
      <c r="B81" s="1161"/>
      <c r="C81" s="1070"/>
      <c r="D81" s="1070"/>
      <c r="E81" s="1070"/>
      <c r="F81" s="80">
        <v>200</v>
      </c>
      <c r="G81" s="182" t="str">
        <f>IF('A4-1管路(計画設定)'!$F$14="","-",IF('A4-1管路(計画設定)'!$F$14="○",A3管路!G81,IF(A3管路!F81="-","-",'A4-1管路(計画設定)'!$F$14*A3管路!G81)))</f>
        <v>-</v>
      </c>
      <c r="H81" s="181" t="str">
        <f>IF('A4-1管路(計画設定)'!$G$14="","-",IF('A4-1管路(計画設定)'!$G$14="○",A3管路!H81,IF(A3管路!H81="-","-",'A4-1管路(計画設定)'!$G$14*A3管路!H81)))</f>
        <v>-</v>
      </c>
      <c r="I81" s="183" t="str">
        <f t="shared" si="160"/>
        <v>-</v>
      </c>
      <c r="J81" s="182" t="str">
        <f>IF('A4-1管路(計画設定)'!$H$14="","-",IF('A4-1管路(計画設定)'!$H$14="○",A3管路!J81,IF(A3管路!J81="-","-",'A4-1管路(計画設定)'!$H$14*A3管路!J81)))</f>
        <v>-</v>
      </c>
      <c r="K81" s="181" t="str">
        <f>IF('A4-1管路(計画設定)'!$I$14="","-",IF('A4-1管路(計画設定)'!$I$14="○",A3管路!K81,IF(A3管路!K81="-","-",'A4-1管路(計画設定)'!$I$14*A3管路!K81)))</f>
        <v>-</v>
      </c>
      <c r="L81" s="183" t="str">
        <f t="shared" si="161"/>
        <v>-</v>
      </c>
      <c r="M81" s="182" t="str">
        <f>IF('A4-1管路(計画設定)'!$J$14="","-",IF('A4-1管路(計画設定)'!$J$14="○",A3管路!M81,IF(A3管路!M81="-","-",'A4-1管路(計画設定)'!$J$14*A3管路!M81)))</f>
        <v>-</v>
      </c>
      <c r="N81" s="181" t="str">
        <f>IF('A4-1管路(計画設定)'!$K$14="","-",IF('A4-1管路(計画設定)'!$K$14="○",A3管路!N81,IF(A3管路!N81="-","-",'A4-1管路(計画設定)'!$K$14*A3管路!N81)))</f>
        <v>-</v>
      </c>
      <c r="O81" s="183" t="str">
        <f t="shared" si="162"/>
        <v>-</v>
      </c>
      <c r="P81" s="182" t="str">
        <f>IF('A4-1管路(計画設定)'!$L$14="","-",IF('A4-1管路(計画設定)'!$L$14="○",A3管路!P81,IF(A3管路!P81="-","-",'A4-1管路(計画設定)'!$L$14*A3管路!P81)))</f>
        <v>-</v>
      </c>
      <c r="Q81" s="181" t="str">
        <f>IF('A4-1管路(計画設定)'!$M$14="","-",IF('A4-1管路(計画設定)'!$M$14="○",A3管路!Q81,IF(A3管路!Q81="-","-",'A4-1管路(計画設定)'!$M$14*A3管路!Q81)))</f>
        <v>-</v>
      </c>
      <c r="R81" s="183" t="str">
        <f t="shared" si="163"/>
        <v>-</v>
      </c>
      <c r="S81" s="182" t="str">
        <f>IF('A4-1管路(計画設定)'!$N$14="","-",IF('A4-1管路(計画設定)'!$N$14="○",A3管路!S81,IF(A3管路!S81="-","-",'A4-1管路(計画設定)'!$N$14*A3管路!S81)))</f>
        <v>-</v>
      </c>
      <c r="T81" s="176" t="str">
        <f>IF('A4-1管路(計画設定)'!$O$14="","-",IF('A4-1管路(計画設定)'!$O$14="○",A3管路!T81,IF(A3管路!T81="-","-",'A4-1管路(計画設定)'!$O$14*A3管路!T81)))</f>
        <v>-</v>
      </c>
      <c r="U81" s="176" t="str">
        <f>IF('A4-1管路(計画設定)'!$P$14="","-",IF('A4-1管路(計画設定)'!$P$14="○",A3管路!U81,IF(A3管路!U81="-","-",'A4-1管路(計画設定)'!$P$14*A3管路!U81)))</f>
        <v>-</v>
      </c>
      <c r="V81" s="181">
        <f>IF('A4-1管路(計画設定)'!$Q$14="","-",IF('A4-1管路(計画設定)'!$Q$14="○",A3管路!V81,IF(A3管路!V81="-","-",'A4-1管路(計画設定)'!$Q$14*A3管路!V81)))</f>
        <v>17.3</v>
      </c>
      <c r="W81" s="183">
        <f t="shared" si="164"/>
        <v>17.3</v>
      </c>
      <c r="X81" s="182" t="str">
        <f>IF('A4-1管路(計画設定)'!$R$14="","-",IF('A4-1管路(計画設定)'!$R$14="○",A3管路!X81,IF(A3管路!X81="-","-",'A4-1管路(計画設定)'!$R$14*A3管路!X81)))</f>
        <v>-</v>
      </c>
      <c r="Y81" s="181">
        <f>IF('A4-1管路(計画設定)'!$S$14="","-",IF('A4-1管路(計画設定)'!$S$14="○",A3管路!Y81,IF(A3管路!Y81="-","-",'A4-1管路(計画設定)'!$S$14*A3管路!Y81)))</f>
        <v>27.1</v>
      </c>
      <c r="Z81" s="183">
        <f t="shared" si="165"/>
        <v>27.1</v>
      </c>
      <c r="AA81" s="182" t="str">
        <f>IF('A4-1管路(計画設定)'!$T$14="","-",IF('A4-1管路(計画設定)'!$T$14="○",A3管路!AA81,IF(A3管路!AA81="-","-",'A4-1管路(計画設定)'!$T$14*A3管路!AA81)))</f>
        <v>-</v>
      </c>
      <c r="AB81" s="181" t="str">
        <f>IF('A4-1管路(計画設定)'!$U$14="","-",IF('A4-1管路(計画設定)'!$U$14="○",A3管路!AB81,IF(A3管路!AB81="-","-",'A4-1管路(計画設定)'!$U$14*A3管路!AB81)))</f>
        <v>-</v>
      </c>
      <c r="AC81" s="183" t="str">
        <f t="shared" si="166"/>
        <v>-</v>
      </c>
      <c r="AD81" s="182" t="str">
        <f>IF('A4-1管路(計画設定)'!$V$14="","-",IF('A4-1管路(計画設定)'!$V$14="○",A3管路!AD81,IF(A3管路!AD81="-","-",'A4-1管路(計画設定)'!$V$14*A3管路!AD81)))</f>
        <v>-</v>
      </c>
      <c r="AE81" s="181" t="str">
        <f>IF('A4-1管路(計画設定)'!$W$14="","-",IF('A4-1管路(計画設定)'!$W$14="○",A3管路!AE81,IF(A3管路!AE81="-","-",'A4-1管路(計画設定)'!$W$14*A3管路!AE81)))</f>
        <v>-</v>
      </c>
      <c r="AF81" s="183" t="str">
        <f t="shared" si="167"/>
        <v>-</v>
      </c>
      <c r="AG81" s="182" t="str">
        <f>IF('A4-1管路(計画設定)'!$X$14="","-",IF('A4-1管路(計画設定)'!$X$14="○",A3管路!AG81,IF(A3管路!AZ81="-","-",'A4-1管路(計画設定)'!$X$14*A3管路!AG81)))</f>
        <v>-</v>
      </c>
      <c r="AH81" s="181">
        <f>IF('A4-1管路(計画設定)'!$Y$14="","-",IF('A4-1管路(計画設定)'!$Y$14="○",A3管路!AH81,IF(A3管路!AH81="-","-",'A4-1管路(計画設定)'!$Y$14*A3管路!AH81)))</f>
        <v>8</v>
      </c>
      <c r="AI81" s="183">
        <f t="shared" si="168"/>
        <v>8</v>
      </c>
      <c r="AJ81" s="182" t="str">
        <f>IF('A4-1管路(計画設定)'!$Z$14="","-",IF('A4-1管路(計画設定)'!$Z$14="○",A3管路!AJ81,IF(A3管路!AJ81="-","-",'A4-1管路(計画設定)'!$Z$14*A3管路!AJ81)))</f>
        <v>-</v>
      </c>
      <c r="AK81" s="181">
        <f>IF('A4-1管路(計画設定)'!$AA$14="","-",IF('A4-1管路(計画設定)'!$AA$14="○",A3管路!AK81,IF(A3管路!AK81="-","-",'A4-1管路(計画設定)'!$AA$14*A3管路!AK81)))</f>
        <v>571.59999999999945</v>
      </c>
      <c r="AL81" s="183">
        <f t="shared" si="169"/>
        <v>571.59999999999945</v>
      </c>
      <c r="AM81" s="182" t="str">
        <f>IF('A4-1管路(計画設定)'!$AB$14="","-",IF('A4-1管路(計画設定)'!$AB$14="○",A3管路!AM81,IF(A3管路!AM81="-","-",'A4-1管路(計画設定)'!$AB$14*A3管路!AM81)))</f>
        <v>-</v>
      </c>
      <c r="AN81" s="181" t="str">
        <f>IF('A4-1管路(計画設定)'!$AC$14="","-",IF('A4-1管路(計画設定)'!$AC$14="○",A3管路!AN81,IF(A3管路!AN81="-","-",'A4-1管路(計画設定)'!$AC$14*A3管路!AN81)))</f>
        <v>-</v>
      </c>
      <c r="AO81" s="183" t="str">
        <f t="shared" si="170"/>
        <v>-</v>
      </c>
      <c r="AP81" s="182" t="str">
        <f>IF('A4-1管路(計画設定)'!$AD$14="","-",IF('A4-1管路(計画設定)'!$AD$14="○",A3管路!AP81,IF(A3管路!AP81="-","-",'A4-1管路(計画設定)'!$AD$14*A3管路!AP81)))</f>
        <v>-</v>
      </c>
      <c r="AQ81" s="181" t="str">
        <f>IF('A4-1管路(計画設定)'!$AE$14="","-",IF('A4-1管路(計画設定)'!$AE$14="○",A3管路!AQ81,IF(A3管路!AQ81="-","-",'A4-1管路(計画設定)'!$AE$14*A3管路!AQ81)))</f>
        <v>-</v>
      </c>
      <c r="AR81" s="183" t="str">
        <f t="shared" si="171"/>
        <v>-</v>
      </c>
      <c r="AS81" s="182" t="str">
        <f>IF('A4-1管路(計画設定)'!$AF$14="","-",IF('A4-1管路(計画設定)'!$AF$14="○",A3管路!AS81,IF(A3管路!AS81="-","-",'A4-1管路(計画設定)'!$AF$14*A3管路!AS81)))</f>
        <v>-</v>
      </c>
      <c r="AT81" s="181" t="str">
        <f>IF('A4-1管路(計画設定)'!$AG$14="","-",IF('A4-1管路(計画設定)'!$AG$14="○",A3管路!AT81,IF(A3管路!AT81="-","-",'A4-1管路(計画設定)'!$AG$14*A3管路!AT81)))</f>
        <v>-</v>
      </c>
      <c r="AU81" s="183" t="str">
        <f t="shared" si="172"/>
        <v>-</v>
      </c>
      <c r="AV81" s="67">
        <f t="shared" si="173"/>
        <v>623.99999999999943</v>
      </c>
      <c r="AW81" s="157" t="str">
        <f>IF('A4-2管路(初期設定)'!AW81="","",'A4-2管路(初期設定)'!AW81)</f>
        <v>ダクタイル鋳鉄管(NS形継手等)</v>
      </c>
      <c r="AX81" s="158">
        <f>IF('A4-2管路(初期設定)'!AX81="","",'A4-2管路(初期設定)'!AX81)</f>
        <v>87</v>
      </c>
      <c r="AY81" s="45">
        <f t="shared" si="174"/>
        <v>54287.999999999949</v>
      </c>
      <c r="BB81" s="832">
        <f t="shared" si="175"/>
        <v>0</v>
      </c>
      <c r="BC81" s="830"/>
      <c r="BD81" s="830">
        <f t="shared" si="176"/>
        <v>0</v>
      </c>
      <c r="BE81" s="830"/>
      <c r="BF81" s="830">
        <f t="shared" si="177"/>
        <v>44.400000000000006</v>
      </c>
      <c r="BG81" s="830"/>
      <c r="BH81" s="830">
        <f t="shared" si="178"/>
        <v>579.59999999999945</v>
      </c>
      <c r="BI81" s="830"/>
      <c r="BJ81" s="830">
        <f t="shared" si="179"/>
        <v>0</v>
      </c>
      <c r="BK81" s="830"/>
      <c r="BL81" s="832">
        <f t="shared" si="180"/>
        <v>0</v>
      </c>
      <c r="BM81" s="830"/>
      <c r="BN81" s="830">
        <f t="shared" si="181"/>
        <v>0</v>
      </c>
      <c r="BO81" s="830"/>
      <c r="BP81" s="830">
        <f t="shared" si="182"/>
        <v>3862.8000000000006</v>
      </c>
      <c r="BQ81" s="830"/>
      <c r="BR81" s="830">
        <f t="shared" si="183"/>
        <v>50425.199999999953</v>
      </c>
      <c r="BS81" s="830"/>
      <c r="BT81" s="830">
        <f t="shared" si="184"/>
        <v>0</v>
      </c>
      <c r="BU81" s="833"/>
      <c r="BV81" s="82"/>
      <c r="DI81" s="82"/>
    </row>
    <row r="82" spans="2:113" ht="13.5" customHeight="1">
      <c r="B82" s="1161"/>
      <c r="C82" s="1070"/>
      <c r="D82" s="1070"/>
      <c r="E82" s="1070"/>
      <c r="F82" s="80">
        <v>150</v>
      </c>
      <c r="G82" s="182" t="str">
        <f>IF('A4-1管路(計画設定)'!$F$14="","-",IF('A4-1管路(計画設定)'!$F$14="○",A3管路!G82,IF(A3管路!F82="-","-",'A4-1管路(計画設定)'!$F$14*A3管路!G82)))</f>
        <v>-</v>
      </c>
      <c r="H82" s="181" t="str">
        <f>IF('A4-1管路(計画設定)'!$G$14="","-",IF('A4-1管路(計画設定)'!$G$14="○",A3管路!H82,IF(A3管路!H82="-","-",'A4-1管路(計画設定)'!$G$14*A3管路!H82)))</f>
        <v>-</v>
      </c>
      <c r="I82" s="183" t="str">
        <f t="shared" si="160"/>
        <v>-</v>
      </c>
      <c r="J82" s="182" t="str">
        <f>IF('A4-1管路(計画設定)'!$H$14="","-",IF('A4-1管路(計画設定)'!$H$14="○",A3管路!J82,IF(A3管路!J82="-","-",'A4-1管路(計画設定)'!$H$14*A3管路!J82)))</f>
        <v>-</v>
      </c>
      <c r="K82" s="181" t="str">
        <f>IF('A4-1管路(計画設定)'!$I$14="","-",IF('A4-1管路(計画設定)'!$I$14="○",A3管路!K82,IF(A3管路!K82="-","-",'A4-1管路(計画設定)'!$I$14*A3管路!K82)))</f>
        <v>-</v>
      </c>
      <c r="L82" s="183" t="str">
        <f t="shared" si="161"/>
        <v>-</v>
      </c>
      <c r="M82" s="182" t="str">
        <f>IF('A4-1管路(計画設定)'!$J$14="","-",IF('A4-1管路(計画設定)'!$J$14="○",A3管路!M82,IF(A3管路!M82="-","-",'A4-1管路(計画設定)'!$J$14*A3管路!M82)))</f>
        <v>-</v>
      </c>
      <c r="N82" s="181" t="str">
        <f>IF('A4-1管路(計画設定)'!$K$14="","-",IF('A4-1管路(計画設定)'!$K$14="○",A3管路!N82,IF(A3管路!N82="-","-",'A4-1管路(計画設定)'!$K$14*A3管路!N82)))</f>
        <v>-</v>
      </c>
      <c r="O82" s="183" t="str">
        <f t="shared" si="162"/>
        <v>-</v>
      </c>
      <c r="P82" s="182" t="str">
        <f>IF('A4-1管路(計画設定)'!$L$14="","-",IF('A4-1管路(計画設定)'!$L$14="○",A3管路!P82,IF(A3管路!P82="-","-",'A4-1管路(計画設定)'!$L$14*A3管路!P82)))</f>
        <v>-</v>
      </c>
      <c r="Q82" s="181" t="str">
        <f>IF('A4-1管路(計画設定)'!$M$14="","-",IF('A4-1管路(計画設定)'!$M$14="○",A3管路!Q82,IF(A3管路!Q82="-","-",'A4-1管路(計画設定)'!$M$14*A3管路!Q82)))</f>
        <v>-</v>
      </c>
      <c r="R82" s="183" t="str">
        <f t="shared" si="163"/>
        <v>-</v>
      </c>
      <c r="S82" s="182" t="str">
        <f>IF('A4-1管路(計画設定)'!$N$14="","-",IF('A4-1管路(計画設定)'!$N$14="○",A3管路!S82,IF(A3管路!S82="-","-",'A4-1管路(計画設定)'!$N$14*A3管路!S82)))</f>
        <v>-</v>
      </c>
      <c r="T82" s="176" t="str">
        <f>IF('A4-1管路(計画設定)'!$O$14="","-",IF('A4-1管路(計画設定)'!$O$14="○",A3管路!T82,IF(A3管路!T82="-","-",'A4-1管路(計画設定)'!$O$14*A3管路!T82)))</f>
        <v>-</v>
      </c>
      <c r="U82" s="176" t="str">
        <f>IF('A4-1管路(計画設定)'!$P$14="","-",IF('A4-1管路(計画設定)'!$P$14="○",A3管路!U82,IF(A3管路!U82="-","-",'A4-1管路(計画設定)'!$P$14*A3管路!U82)))</f>
        <v>-</v>
      </c>
      <c r="V82" s="181">
        <f>IF('A4-1管路(計画設定)'!$Q$14="","-",IF('A4-1管路(計画設定)'!$Q$14="○",A3管路!V82,IF(A3管路!V82="-","-",'A4-1管路(計画設定)'!$Q$14*A3管路!V82)))</f>
        <v>41.7</v>
      </c>
      <c r="W82" s="183">
        <f t="shared" si="164"/>
        <v>41.7</v>
      </c>
      <c r="X82" s="182" t="str">
        <f>IF('A4-1管路(計画設定)'!$R$14="","-",IF('A4-1管路(計画設定)'!$R$14="○",A3管路!X82,IF(A3管路!X82="-","-",'A4-1管路(計画設定)'!$R$14*A3管路!X82)))</f>
        <v>-</v>
      </c>
      <c r="Y82" s="181">
        <f>IF('A4-1管路(計画設定)'!$S$14="","-",IF('A4-1管路(計画設定)'!$S$14="○",A3管路!Y82,IF(A3管路!Y82="-","-",'A4-1管路(計画設定)'!$S$14*A3管路!Y82)))</f>
        <v>232.70000000000002</v>
      </c>
      <c r="Z82" s="183">
        <f t="shared" si="165"/>
        <v>232.70000000000002</v>
      </c>
      <c r="AA82" s="182" t="str">
        <f>IF('A4-1管路(計画設定)'!$T$14="","-",IF('A4-1管路(計画設定)'!$T$14="○",A3管路!AA82,IF(A3管路!AA82="-","-",'A4-1管路(計画設定)'!$T$14*A3管路!AA82)))</f>
        <v>-</v>
      </c>
      <c r="AB82" s="181" t="str">
        <f>IF('A4-1管路(計画設定)'!$U$14="","-",IF('A4-1管路(計画設定)'!$U$14="○",A3管路!AB82,IF(A3管路!AB82="-","-",'A4-1管路(計画設定)'!$U$14*A3管路!AB82)))</f>
        <v>-</v>
      </c>
      <c r="AC82" s="183" t="str">
        <f t="shared" si="166"/>
        <v>-</v>
      </c>
      <c r="AD82" s="182" t="str">
        <f>IF('A4-1管路(計画設定)'!$V$14="","-",IF('A4-1管路(計画設定)'!$V$14="○",A3管路!AD82,IF(A3管路!AD82="-","-",'A4-1管路(計画設定)'!$V$14*A3管路!AD82)))</f>
        <v>-</v>
      </c>
      <c r="AE82" s="181">
        <f>IF('A4-1管路(計画設定)'!$W$14="","-",IF('A4-1管路(計画設定)'!$W$14="○",A3管路!AE82,IF(A3管路!AE82="-","-",'A4-1管路(計画設定)'!$W$14*A3管路!AE82)))</f>
        <v>6.2</v>
      </c>
      <c r="AF82" s="183">
        <f t="shared" si="167"/>
        <v>6.2</v>
      </c>
      <c r="AG82" s="182" t="str">
        <f>IF('A4-1管路(計画設定)'!$X$14="","-",IF('A4-1管路(計画設定)'!$X$14="○",A3管路!AG82,IF(A3管路!AZ82="-","-",'A4-1管路(計画設定)'!$X$14*A3管路!AG82)))</f>
        <v>-</v>
      </c>
      <c r="AH82" s="181">
        <f>IF('A4-1管路(計画設定)'!$Y$14="","-",IF('A4-1管路(計画設定)'!$Y$14="○",A3管路!AH82,IF(A3管路!AH82="-","-",'A4-1管路(計画設定)'!$Y$14*A3管路!AH82)))</f>
        <v>567</v>
      </c>
      <c r="AI82" s="183">
        <f t="shared" si="168"/>
        <v>567</v>
      </c>
      <c r="AJ82" s="182" t="str">
        <f>IF('A4-1管路(計画設定)'!$Z$14="","-",IF('A4-1管路(計画設定)'!$Z$14="○",A3管路!AJ82,IF(A3管路!AJ82="-","-",'A4-1管路(計画設定)'!$Z$14*A3管路!AJ82)))</f>
        <v>-</v>
      </c>
      <c r="AK82" s="181">
        <f>IF('A4-1管路(計画設定)'!$AA$14="","-",IF('A4-1管路(計画設定)'!$AA$14="○",A3管路!AK82,IF(A3管路!AK82="-","-",'A4-1管路(計画設定)'!$AA$14*A3管路!AK82)))</f>
        <v>7167.5</v>
      </c>
      <c r="AL82" s="183">
        <f t="shared" si="169"/>
        <v>7167.5</v>
      </c>
      <c r="AM82" s="182" t="str">
        <f>IF('A4-1管路(計画設定)'!$AB$14="","-",IF('A4-1管路(計画設定)'!$AB$14="○",A3管路!AM82,IF(A3管路!AM82="-","-",'A4-1管路(計画設定)'!$AB$14*A3管路!AM82)))</f>
        <v>-</v>
      </c>
      <c r="AN82" s="181" t="str">
        <f>IF('A4-1管路(計画設定)'!$AC$14="","-",IF('A4-1管路(計画設定)'!$AC$14="○",A3管路!AN82,IF(A3管路!AN82="-","-",'A4-1管路(計画設定)'!$AC$14*A3管路!AN82)))</f>
        <v>-</v>
      </c>
      <c r="AO82" s="183" t="str">
        <f t="shared" si="170"/>
        <v>-</v>
      </c>
      <c r="AP82" s="182" t="str">
        <f>IF('A4-1管路(計画設定)'!$AD$14="","-",IF('A4-1管路(計画設定)'!$AD$14="○",A3管路!AP82,IF(A3管路!AP82="-","-",'A4-1管路(計画設定)'!$AD$14*A3管路!AP82)))</f>
        <v>-</v>
      </c>
      <c r="AQ82" s="181">
        <f>IF('A4-1管路(計画設定)'!$AE$14="","-",IF('A4-1管路(計画設定)'!$AE$14="○",A3管路!AQ82,IF(A3管路!AQ82="-","-",'A4-1管路(計画設定)'!$AE$14*A3管路!AQ82)))</f>
        <v>28.5</v>
      </c>
      <c r="AR82" s="183">
        <f t="shared" si="171"/>
        <v>28.5</v>
      </c>
      <c r="AS82" s="182" t="str">
        <f>IF('A4-1管路(計画設定)'!$AF$14="","-",IF('A4-1管路(計画設定)'!$AF$14="○",A3管路!AS82,IF(A3管路!AS82="-","-",'A4-1管路(計画設定)'!$AF$14*A3管路!AS82)))</f>
        <v>-</v>
      </c>
      <c r="AT82" s="181" t="str">
        <f>IF('A4-1管路(計画設定)'!$AG$14="","-",IF('A4-1管路(計画設定)'!$AG$14="○",A3管路!AT82,IF(A3管路!AT82="-","-",'A4-1管路(計画設定)'!$AG$14*A3管路!AT82)))</f>
        <v>-</v>
      </c>
      <c r="AU82" s="183" t="str">
        <f t="shared" si="172"/>
        <v>-</v>
      </c>
      <c r="AV82" s="67">
        <f t="shared" si="173"/>
        <v>8043.6</v>
      </c>
      <c r="AW82" s="157" t="str">
        <f>IF('A4-2管路(初期設定)'!AW82="","",'A4-2管路(初期設定)'!AW82)</f>
        <v>ダクタイル鋳鉄管(NS形継手等)</v>
      </c>
      <c r="AX82" s="158">
        <f>IF('A4-2管路(初期設定)'!AX82="","",'A4-2管路(初期設定)'!AX82)</f>
        <v>76</v>
      </c>
      <c r="AY82" s="45">
        <f t="shared" si="174"/>
        <v>611313.6</v>
      </c>
      <c r="BB82" s="832">
        <f t="shared" si="175"/>
        <v>0</v>
      </c>
      <c r="BC82" s="830"/>
      <c r="BD82" s="830">
        <f t="shared" si="176"/>
        <v>6.2</v>
      </c>
      <c r="BE82" s="830"/>
      <c r="BF82" s="830">
        <f t="shared" si="177"/>
        <v>274.40000000000003</v>
      </c>
      <c r="BG82" s="830"/>
      <c r="BH82" s="830">
        <f t="shared" si="178"/>
        <v>7763</v>
      </c>
      <c r="BI82" s="830"/>
      <c r="BJ82" s="830">
        <f t="shared" si="179"/>
        <v>0</v>
      </c>
      <c r="BK82" s="830"/>
      <c r="BL82" s="832">
        <f t="shared" si="180"/>
        <v>0</v>
      </c>
      <c r="BM82" s="830"/>
      <c r="BN82" s="830">
        <f t="shared" si="181"/>
        <v>471.2</v>
      </c>
      <c r="BO82" s="830"/>
      <c r="BP82" s="830">
        <f t="shared" si="182"/>
        <v>20854.400000000001</v>
      </c>
      <c r="BQ82" s="830"/>
      <c r="BR82" s="830">
        <f t="shared" si="183"/>
        <v>589988</v>
      </c>
      <c r="BS82" s="830"/>
      <c r="BT82" s="830">
        <f t="shared" si="184"/>
        <v>0</v>
      </c>
      <c r="BU82" s="833"/>
      <c r="BV82" s="82"/>
      <c r="DI82" s="82"/>
    </row>
    <row r="83" spans="2:113" ht="13.5" customHeight="1">
      <c r="B83" s="1161"/>
      <c r="C83" s="1070"/>
      <c r="D83" s="1070"/>
      <c r="E83" s="1070"/>
      <c r="F83" s="80">
        <v>100</v>
      </c>
      <c r="G83" s="182" t="str">
        <f>IF('A4-1管路(計画設定)'!$F$14="","-",IF('A4-1管路(計画設定)'!$F$14="○",A3管路!G83,IF(A3管路!F83="-","-",'A4-1管路(計画設定)'!$F$14*A3管路!G83)))</f>
        <v>-</v>
      </c>
      <c r="H83" s="181" t="str">
        <f>IF('A4-1管路(計画設定)'!$G$14="","-",IF('A4-1管路(計画設定)'!$G$14="○",A3管路!H83,IF(A3管路!H83="-","-",'A4-1管路(計画設定)'!$G$14*A3管路!H83)))</f>
        <v>-</v>
      </c>
      <c r="I83" s="183" t="str">
        <f t="shared" si="160"/>
        <v>-</v>
      </c>
      <c r="J83" s="182" t="str">
        <f>IF('A4-1管路(計画設定)'!$H$14="","-",IF('A4-1管路(計画設定)'!$H$14="○",A3管路!J83,IF(A3管路!J83="-","-",'A4-1管路(計画設定)'!$H$14*A3管路!J83)))</f>
        <v>-</v>
      </c>
      <c r="K83" s="181" t="str">
        <f>IF('A4-1管路(計画設定)'!$I$14="","-",IF('A4-1管路(計画設定)'!$I$14="○",A3管路!K83,IF(A3管路!K83="-","-",'A4-1管路(計画設定)'!$I$14*A3管路!K83)))</f>
        <v>-</v>
      </c>
      <c r="L83" s="183" t="str">
        <f t="shared" si="161"/>
        <v>-</v>
      </c>
      <c r="M83" s="182" t="str">
        <f>IF('A4-1管路(計画設定)'!$J$14="","-",IF('A4-1管路(計画設定)'!$J$14="○",A3管路!M83,IF(A3管路!M83="-","-",'A4-1管路(計画設定)'!$J$14*A3管路!M83)))</f>
        <v>-</v>
      </c>
      <c r="N83" s="181" t="str">
        <f>IF('A4-1管路(計画設定)'!$K$14="","-",IF('A4-1管路(計画設定)'!$K$14="○",A3管路!N83,IF(A3管路!N83="-","-",'A4-1管路(計画設定)'!$K$14*A3管路!N83)))</f>
        <v>-</v>
      </c>
      <c r="O83" s="183" t="str">
        <f t="shared" si="162"/>
        <v>-</v>
      </c>
      <c r="P83" s="182" t="str">
        <f>IF('A4-1管路(計画設定)'!$L$14="","-",IF('A4-1管路(計画設定)'!$L$14="○",A3管路!P83,IF(A3管路!P83="-","-",'A4-1管路(計画設定)'!$L$14*A3管路!P83)))</f>
        <v>-</v>
      </c>
      <c r="Q83" s="181" t="str">
        <f>IF('A4-1管路(計画設定)'!$M$14="","-",IF('A4-1管路(計画設定)'!$M$14="○",A3管路!Q83,IF(A3管路!Q83="-","-",'A4-1管路(計画設定)'!$M$14*A3管路!Q83)))</f>
        <v>-</v>
      </c>
      <c r="R83" s="183" t="str">
        <f t="shared" si="163"/>
        <v>-</v>
      </c>
      <c r="S83" s="182" t="str">
        <f>IF('A4-1管路(計画設定)'!$N$14="","-",IF('A4-1管路(計画設定)'!$N$14="○",A3管路!S83,IF(A3管路!S83="-","-",'A4-1管路(計画設定)'!$N$14*A3管路!S83)))</f>
        <v>-</v>
      </c>
      <c r="T83" s="176" t="str">
        <f>IF('A4-1管路(計画設定)'!$O$14="","-",IF('A4-1管路(計画設定)'!$O$14="○",A3管路!T83,IF(A3管路!T83="-","-",'A4-1管路(計画設定)'!$O$14*A3管路!T83)))</f>
        <v>-</v>
      </c>
      <c r="U83" s="176" t="str">
        <f>IF('A4-1管路(計画設定)'!$P$14="","-",IF('A4-1管路(計画設定)'!$P$14="○",A3管路!U83,IF(A3管路!U83="-","-",'A4-1管路(計画設定)'!$P$14*A3管路!U83)))</f>
        <v>-</v>
      </c>
      <c r="V83" s="181">
        <f>IF('A4-1管路(計画設定)'!$Q$14="","-",IF('A4-1管路(計画設定)'!$Q$14="○",A3管路!V83,IF(A3管路!V83="-","-",'A4-1管路(計画設定)'!$Q$14*A3管路!V83)))</f>
        <v>98.7</v>
      </c>
      <c r="W83" s="183">
        <f t="shared" si="164"/>
        <v>98.7</v>
      </c>
      <c r="X83" s="182" t="str">
        <f>IF('A4-1管路(計画設定)'!$R$14="","-",IF('A4-1管路(計画設定)'!$R$14="○",A3管路!X83,IF(A3管路!X83="-","-",'A4-1管路(計画設定)'!$R$14*A3管路!X83)))</f>
        <v>-</v>
      </c>
      <c r="Y83" s="181">
        <f>IF('A4-1管路(計画設定)'!$S$14="","-",IF('A4-1管路(計画設定)'!$S$14="○",A3管路!Y83,IF(A3管路!Y83="-","-",'A4-1管路(計画設定)'!$S$14*A3管路!Y83)))</f>
        <v>643.80000000000007</v>
      </c>
      <c r="Z83" s="183">
        <f t="shared" si="165"/>
        <v>643.80000000000007</v>
      </c>
      <c r="AA83" s="182" t="str">
        <f>IF('A4-1管路(計画設定)'!$T$14="","-",IF('A4-1管路(計画設定)'!$T$14="○",A3管路!AA83,IF(A3管路!AA83="-","-",'A4-1管路(計画設定)'!$T$14*A3管路!AA83)))</f>
        <v>-</v>
      </c>
      <c r="AB83" s="181" t="str">
        <f>IF('A4-1管路(計画設定)'!$U$14="","-",IF('A4-1管路(計画設定)'!$U$14="○",A3管路!AB83,IF(A3管路!AB83="-","-",'A4-1管路(計画設定)'!$U$14*A3管路!AB83)))</f>
        <v>-</v>
      </c>
      <c r="AC83" s="183" t="str">
        <f t="shared" si="166"/>
        <v>-</v>
      </c>
      <c r="AD83" s="182" t="str">
        <f>IF('A4-1管路(計画設定)'!$V$14="","-",IF('A4-1管路(計画設定)'!$V$14="○",A3管路!AD83,IF(A3管路!AD83="-","-",'A4-1管路(計画設定)'!$V$14*A3管路!AD83)))</f>
        <v>-</v>
      </c>
      <c r="AE83" s="181">
        <f>IF('A4-1管路(計画設定)'!$W$14="","-",IF('A4-1管路(計画設定)'!$W$14="○",A3管路!AE83,IF(A3管路!AE83="-","-",'A4-1管路(計画設定)'!$W$14*A3管路!AE83)))</f>
        <v>11.100000000000001</v>
      </c>
      <c r="AF83" s="183">
        <f t="shared" si="167"/>
        <v>11.100000000000001</v>
      </c>
      <c r="AG83" s="182" t="str">
        <f>IF('A4-1管路(計画設定)'!$X$14="","-",IF('A4-1管路(計画設定)'!$X$14="○",A3管路!AG83,IF(A3管路!AZ83="-","-",'A4-1管路(計画設定)'!$X$14*A3管路!AG83)))</f>
        <v>-</v>
      </c>
      <c r="AH83" s="181">
        <f>IF('A4-1管路(計画設定)'!$Y$14="","-",IF('A4-1管路(計画設定)'!$Y$14="○",A3管路!AH83,IF(A3管路!AH83="-","-",'A4-1管路(計画設定)'!$Y$14*A3管路!AH83)))</f>
        <v>6553</v>
      </c>
      <c r="AI83" s="183">
        <f t="shared" si="168"/>
        <v>6553</v>
      </c>
      <c r="AJ83" s="182" t="str">
        <f>IF('A4-1管路(計画設定)'!$Z$14="","-",IF('A4-1管路(計画設定)'!$Z$14="○",A3管路!AJ83,IF(A3管路!AJ83="-","-",'A4-1管路(計画設定)'!$Z$14*A3管路!AJ83)))</f>
        <v>-</v>
      </c>
      <c r="AK83" s="181">
        <f>IF('A4-1管路(計画設定)'!$AA$14="","-",IF('A4-1管路(計画設定)'!$AA$14="○",A3管路!AK83,IF(A3管路!AK83="-","-",'A4-1管路(計画設定)'!$AA$14*A3管路!AK83)))</f>
        <v>5324.8</v>
      </c>
      <c r="AL83" s="183">
        <f t="shared" si="169"/>
        <v>5324.8</v>
      </c>
      <c r="AM83" s="182" t="str">
        <f>IF('A4-1管路(計画設定)'!$AB$14="","-",IF('A4-1管路(計画設定)'!$AB$14="○",A3管路!AM83,IF(A3管路!AM83="-","-",'A4-1管路(計画設定)'!$AB$14*A3管路!AM83)))</f>
        <v>-</v>
      </c>
      <c r="AN83" s="181" t="str">
        <f>IF('A4-1管路(計画設定)'!$AC$14="","-",IF('A4-1管路(計画設定)'!$AC$14="○",A3管路!AN83,IF(A3管路!AN83="-","-",'A4-1管路(計画設定)'!$AC$14*A3管路!AN83)))</f>
        <v>-</v>
      </c>
      <c r="AO83" s="183" t="str">
        <f t="shared" si="170"/>
        <v>-</v>
      </c>
      <c r="AP83" s="182" t="str">
        <f>IF('A4-1管路(計画設定)'!$AD$14="","-",IF('A4-1管路(計画設定)'!$AD$14="○",A3管路!AP83,IF(A3管路!AP83="-","-",'A4-1管路(計画設定)'!$AD$14*A3管路!AP83)))</f>
        <v>-</v>
      </c>
      <c r="AQ83" s="181">
        <f>IF('A4-1管路(計画設定)'!$AE$14="","-",IF('A4-1管路(計画設定)'!$AE$14="○",A3管路!AQ83,IF(A3管路!AQ83="-","-",'A4-1管路(計画設定)'!$AE$14*A3管路!AQ83)))</f>
        <v>155.5</v>
      </c>
      <c r="AR83" s="183">
        <f t="shared" si="171"/>
        <v>155.5</v>
      </c>
      <c r="AS83" s="182" t="str">
        <f>IF('A4-1管路(計画設定)'!$AF$14="","-",IF('A4-1管路(計画設定)'!$AF$14="○",A3管路!AS83,IF(A3管路!AS83="-","-",'A4-1管路(計画設定)'!$AF$14*A3管路!AS83)))</f>
        <v>-</v>
      </c>
      <c r="AT83" s="181" t="str">
        <f>IF('A4-1管路(計画設定)'!$AG$14="","-",IF('A4-1管路(計画設定)'!$AG$14="○",A3管路!AT83,IF(A3管路!AT83="-","-",'A4-1管路(計画設定)'!$AG$14*A3管路!AT83)))</f>
        <v>-</v>
      </c>
      <c r="AU83" s="183" t="str">
        <f t="shared" si="172"/>
        <v>-</v>
      </c>
      <c r="AV83" s="67">
        <f t="shared" si="173"/>
        <v>12786.900000000001</v>
      </c>
      <c r="AW83" s="157" t="str">
        <f>IF('A4-2管路(初期設定)'!AW83="","",'A4-2管路(初期設定)'!AW83)</f>
        <v>ダクタイル鋳鉄管(NS形継手等)</v>
      </c>
      <c r="AX83" s="158">
        <f>IF('A4-2管路(初期設定)'!AX83="","",'A4-2管路(初期設定)'!AX83)</f>
        <v>67</v>
      </c>
      <c r="AY83" s="45">
        <f t="shared" si="174"/>
        <v>856722.3</v>
      </c>
      <c r="BB83" s="832">
        <f t="shared" si="175"/>
        <v>0</v>
      </c>
      <c r="BC83" s="830"/>
      <c r="BD83" s="830">
        <f t="shared" si="176"/>
        <v>11.100000000000001</v>
      </c>
      <c r="BE83" s="830"/>
      <c r="BF83" s="830">
        <f t="shared" si="177"/>
        <v>742.50000000000011</v>
      </c>
      <c r="BG83" s="830"/>
      <c r="BH83" s="830">
        <f t="shared" si="178"/>
        <v>12033.3</v>
      </c>
      <c r="BI83" s="830"/>
      <c r="BJ83" s="830">
        <f t="shared" si="179"/>
        <v>0</v>
      </c>
      <c r="BK83" s="830"/>
      <c r="BL83" s="832">
        <f t="shared" si="180"/>
        <v>0</v>
      </c>
      <c r="BM83" s="830"/>
      <c r="BN83" s="830">
        <f t="shared" si="181"/>
        <v>743.7</v>
      </c>
      <c r="BO83" s="830"/>
      <c r="BP83" s="830">
        <f t="shared" si="182"/>
        <v>49747.500000000007</v>
      </c>
      <c r="BQ83" s="830"/>
      <c r="BR83" s="830">
        <f t="shared" si="183"/>
        <v>806231.1</v>
      </c>
      <c r="BS83" s="830"/>
      <c r="BT83" s="830">
        <f t="shared" si="184"/>
        <v>0</v>
      </c>
      <c r="BU83" s="833"/>
      <c r="BV83" s="82"/>
      <c r="DI83" s="82"/>
    </row>
    <row r="84" spans="2:113" ht="13.5" customHeight="1">
      <c r="B84" s="1161"/>
      <c r="C84" s="1070"/>
      <c r="D84" s="1070"/>
      <c r="E84" s="1070"/>
      <c r="F84" s="80">
        <v>75</v>
      </c>
      <c r="G84" s="182" t="str">
        <f>IF('A4-1管路(計画設定)'!$F$14="","-",IF('A4-1管路(計画設定)'!$F$14="○",A3管路!G84,IF(A3管路!F84="-","-",'A4-1管路(計画設定)'!$F$14*A3管路!G84)))</f>
        <v>-</v>
      </c>
      <c r="H84" s="181" t="str">
        <f>IF('A4-1管路(計画設定)'!$G$14="","-",IF('A4-1管路(計画設定)'!$G$14="○",A3管路!H84,IF(A3管路!H84="-","-",'A4-1管路(計画設定)'!$G$14*A3管路!H84)))</f>
        <v>-</v>
      </c>
      <c r="I84" s="183" t="str">
        <f t="shared" si="160"/>
        <v>-</v>
      </c>
      <c r="J84" s="182" t="str">
        <f>IF('A4-1管路(計画設定)'!$H$14="","-",IF('A4-1管路(計画設定)'!$H$14="○",A3管路!J84,IF(A3管路!J84="-","-",'A4-1管路(計画設定)'!$H$14*A3管路!J84)))</f>
        <v>-</v>
      </c>
      <c r="K84" s="181" t="str">
        <f>IF('A4-1管路(計画設定)'!$I$14="","-",IF('A4-1管路(計画設定)'!$I$14="○",A3管路!K84,IF(A3管路!K84="-","-",'A4-1管路(計画設定)'!$I$14*A3管路!K84)))</f>
        <v>-</v>
      </c>
      <c r="L84" s="183" t="str">
        <f t="shared" si="161"/>
        <v>-</v>
      </c>
      <c r="M84" s="182" t="str">
        <f>IF('A4-1管路(計画設定)'!$J$14="","-",IF('A4-1管路(計画設定)'!$J$14="○",A3管路!M84,IF(A3管路!M84="-","-",'A4-1管路(計画設定)'!$J$14*A3管路!M84)))</f>
        <v>-</v>
      </c>
      <c r="N84" s="181" t="str">
        <f>IF('A4-1管路(計画設定)'!$K$14="","-",IF('A4-1管路(計画設定)'!$K$14="○",A3管路!N84,IF(A3管路!N84="-","-",'A4-1管路(計画設定)'!$K$14*A3管路!N84)))</f>
        <v>-</v>
      </c>
      <c r="O84" s="183" t="str">
        <f t="shared" si="162"/>
        <v>-</v>
      </c>
      <c r="P84" s="182" t="str">
        <f>IF('A4-1管路(計画設定)'!$L$14="","-",IF('A4-1管路(計画設定)'!$L$14="○",A3管路!P84,IF(A3管路!P84="-","-",'A4-1管路(計画設定)'!$L$14*A3管路!P84)))</f>
        <v>-</v>
      </c>
      <c r="Q84" s="181" t="str">
        <f>IF('A4-1管路(計画設定)'!$M$14="","-",IF('A4-1管路(計画設定)'!$M$14="○",A3管路!Q84,IF(A3管路!Q84="-","-",'A4-1管路(計画設定)'!$M$14*A3管路!Q84)))</f>
        <v>-</v>
      </c>
      <c r="R84" s="183" t="str">
        <f t="shared" si="163"/>
        <v>-</v>
      </c>
      <c r="S84" s="182" t="str">
        <f>IF('A4-1管路(計画設定)'!$N$14="","-",IF('A4-1管路(計画設定)'!$N$14="○",A3管路!S84,IF(A3管路!S84="-","-",'A4-1管路(計画設定)'!$N$14*A3管路!S84)))</f>
        <v>-</v>
      </c>
      <c r="T84" s="176" t="str">
        <f>IF('A4-1管路(計画設定)'!$O$14="","-",IF('A4-1管路(計画設定)'!$O$14="○",A3管路!T84,IF(A3管路!T84="-","-",'A4-1管路(計画設定)'!$O$14*A3管路!T84)))</f>
        <v>-</v>
      </c>
      <c r="U84" s="176" t="str">
        <f>IF('A4-1管路(計画設定)'!$P$14="","-",IF('A4-1管路(計画設定)'!$P$14="○",A3管路!U84,IF(A3管路!U84="-","-",'A4-1管路(計画設定)'!$P$14*A3管路!U84)))</f>
        <v>-</v>
      </c>
      <c r="V84" s="181">
        <f>IF('A4-1管路(計画設定)'!$Q$14="","-",IF('A4-1管路(計画設定)'!$Q$14="○",A3管路!V84,IF(A3管路!V84="-","-",'A4-1管路(計画設定)'!$Q$14*A3管路!V84)))</f>
        <v>23.700000000000003</v>
      </c>
      <c r="W84" s="183">
        <f t="shared" si="164"/>
        <v>23.700000000000003</v>
      </c>
      <c r="X84" s="182" t="str">
        <f>IF('A4-1管路(計画設定)'!$R$14="","-",IF('A4-1管路(計画設定)'!$R$14="○",A3管路!X84,IF(A3管路!X84="-","-",'A4-1管路(計画設定)'!$R$14*A3管路!X84)))</f>
        <v>-</v>
      </c>
      <c r="Y84" s="181">
        <f>IF('A4-1管路(計画設定)'!$S$14="","-",IF('A4-1管路(計画設定)'!$S$14="○",A3管路!Y84,IF(A3管路!Y84="-","-",'A4-1管路(計画設定)'!$S$14*A3管路!Y84)))</f>
        <v>201.50000000000003</v>
      </c>
      <c r="Z84" s="183">
        <f t="shared" si="165"/>
        <v>201.50000000000003</v>
      </c>
      <c r="AA84" s="182" t="str">
        <f>IF('A4-1管路(計画設定)'!$T$14="","-",IF('A4-1管路(計画設定)'!$T$14="○",A3管路!AA84,IF(A3管路!AA84="-","-",'A4-1管路(計画設定)'!$T$14*A3管路!AA84)))</f>
        <v>-</v>
      </c>
      <c r="AB84" s="181" t="str">
        <f>IF('A4-1管路(計画設定)'!$U$14="","-",IF('A4-1管路(計画設定)'!$U$14="○",A3管路!AB84,IF(A3管路!AB84="-","-",'A4-1管路(計画設定)'!$U$14*A3管路!AB84)))</f>
        <v>-</v>
      </c>
      <c r="AC84" s="183" t="str">
        <f t="shared" si="166"/>
        <v>-</v>
      </c>
      <c r="AD84" s="182" t="str">
        <f>IF('A4-1管路(計画設定)'!$V$14="","-",IF('A4-1管路(計画設定)'!$V$14="○",A3管路!AD84,IF(A3管路!AD84="-","-",'A4-1管路(計画設定)'!$V$14*A3管路!AD84)))</f>
        <v>-</v>
      </c>
      <c r="AE84" s="181">
        <f>IF('A4-1管路(計画設定)'!$W$14="","-",IF('A4-1管路(計画設定)'!$W$14="○",A3管路!AE84,IF(A3管路!AE84="-","-",'A4-1管路(計画設定)'!$W$14*A3管路!AE84)))</f>
        <v>85.7</v>
      </c>
      <c r="AF84" s="183">
        <f t="shared" si="167"/>
        <v>85.7</v>
      </c>
      <c r="AG84" s="182" t="str">
        <f>IF('A4-1管路(計画設定)'!$X$14="","-",IF('A4-1管路(計画設定)'!$X$14="○",A3管路!AG84,IF(A3管路!AZ84="-","-",'A4-1管路(計画設定)'!$X$14*A3管路!AG84)))</f>
        <v>-</v>
      </c>
      <c r="AH84" s="181">
        <f>IF('A4-1管路(計画設定)'!$Y$14="","-",IF('A4-1管路(計画設定)'!$Y$14="○",A3管路!AH84,IF(A3管路!AH84="-","-",'A4-1管路(計画設定)'!$Y$14*A3管路!AH84)))</f>
        <v>13932</v>
      </c>
      <c r="AI84" s="183">
        <f t="shared" si="168"/>
        <v>13932</v>
      </c>
      <c r="AJ84" s="182" t="str">
        <f>IF('A4-1管路(計画設定)'!$Z$14="","-",IF('A4-1管路(計画設定)'!$Z$14="○",A3管路!AJ84,IF(A3管路!AJ84="-","-",'A4-1管路(計画設定)'!$Z$14*A3管路!AJ84)))</f>
        <v>-</v>
      </c>
      <c r="AK84" s="181">
        <f>IF('A4-1管路(計画設定)'!$AA$14="","-",IF('A4-1管路(計画設定)'!$AA$14="○",A3管路!AK84,IF(A3管路!AK84="-","-",'A4-1管路(計画設定)'!$AA$14*A3管路!AK84)))</f>
        <v>1759.4</v>
      </c>
      <c r="AL84" s="183">
        <f t="shared" si="169"/>
        <v>1759.4</v>
      </c>
      <c r="AM84" s="182" t="str">
        <f>IF('A4-1管路(計画設定)'!$AB$14="","-",IF('A4-1管路(計画設定)'!$AB$14="○",A3管路!AM84,IF(A3管路!AM84="-","-",'A4-1管路(計画設定)'!$AB$14*A3管路!AM84)))</f>
        <v>-</v>
      </c>
      <c r="AN84" s="181" t="str">
        <f>IF('A4-1管路(計画設定)'!$AC$14="","-",IF('A4-1管路(計画設定)'!$AC$14="○",A3管路!AN84,IF(A3管路!AN84="-","-",'A4-1管路(計画設定)'!$AC$14*A3管路!AN84)))</f>
        <v>-</v>
      </c>
      <c r="AO84" s="183" t="str">
        <f t="shared" si="170"/>
        <v>-</v>
      </c>
      <c r="AP84" s="182" t="str">
        <f>IF('A4-1管路(計画設定)'!$AD$14="","-",IF('A4-1管路(計画設定)'!$AD$14="○",A3管路!AP84,IF(A3管路!AP84="-","-",'A4-1管路(計画設定)'!$AD$14*A3管路!AP84)))</f>
        <v>-</v>
      </c>
      <c r="AQ84" s="181">
        <f>IF('A4-1管路(計画設定)'!$AE$14="","-",IF('A4-1管路(計画設定)'!$AE$14="○",A3管路!AQ84,IF(A3管路!AQ84="-","-",'A4-1管路(計画設定)'!$AE$14*A3管路!AQ84)))</f>
        <v>183.89999999999998</v>
      </c>
      <c r="AR84" s="183">
        <f t="shared" si="171"/>
        <v>183.89999999999998</v>
      </c>
      <c r="AS84" s="182" t="str">
        <f>IF('A4-1管路(計画設定)'!$AF$14="","-",IF('A4-1管路(計画設定)'!$AF$14="○",A3管路!AS84,IF(A3管路!AS84="-","-",'A4-1管路(計画設定)'!$AF$14*A3管路!AS84)))</f>
        <v>-</v>
      </c>
      <c r="AT84" s="181" t="str">
        <f>IF('A4-1管路(計画設定)'!$AG$14="","-",IF('A4-1管路(計画設定)'!$AG$14="○",A3管路!AT84,IF(A3管路!AT84="-","-",'A4-1管路(計画設定)'!$AG$14*A3管路!AT84)))</f>
        <v>-</v>
      </c>
      <c r="AU84" s="183" t="str">
        <f t="shared" si="172"/>
        <v>-</v>
      </c>
      <c r="AV84" s="67">
        <f t="shared" si="173"/>
        <v>16186.199999999999</v>
      </c>
      <c r="AW84" s="157" t="str">
        <f>IF('A4-2管路(初期設定)'!AW84="","",'A4-2管路(初期設定)'!AW84)</f>
        <v>配水用ポリエチレン管(融着継手)</v>
      </c>
      <c r="AX84" s="158">
        <f>IF('A4-2管路(初期設定)'!AX84="","",'A4-2管路(初期設定)'!AX84)</f>
        <v>42</v>
      </c>
      <c r="AY84" s="45">
        <f t="shared" si="174"/>
        <v>679820.39999999991</v>
      </c>
      <c r="BB84" s="832">
        <f t="shared" si="175"/>
        <v>0</v>
      </c>
      <c r="BC84" s="830"/>
      <c r="BD84" s="830">
        <f t="shared" si="176"/>
        <v>85.7</v>
      </c>
      <c r="BE84" s="830"/>
      <c r="BF84" s="830">
        <f t="shared" si="177"/>
        <v>225.20000000000005</v>
      </c>
      <c r="BG84" s="830"/>
      <c r="BH84" s="830">
        <f t="shared" si="178"/>
        <v>15875.3</v>
      </c>
      <c r="BI84" s="830"/>
      <c r="BJ84" s="830">
        <f t="shared" si="179"/>
        <v>0</v>
      </c>
      <c r="BK84" s="830"/>
      <c r="BL84" s="832">
        <f t="shared" si="180"/>
        <v>0</v>
      </c>
      <c r="BM84" s="830"/>
      <c r="BN84" s="830">
        <f t="shared" si="181"/>
        <v>3599.4</v>
      </c>
      <c r="BO84" s="830"/>
      <c r="BP84" s="830">
        <f t="shared" si="182"/>
        <v>9458.4000000000015</v>
      </c>
      <c r="BQ84" s="830"/>
      <c r="BR84" s="830">
        <f t="shared" si="183"/>
        <v>666762.6</v>
      </c>
      <c r="BS84" s="830"/>
      <c r="BT84" s="830">
        <f t="shared" si="184"/>
        <v>0</v>
      </c>
      <c r="BU84" s="833"/>
      <c r="BV84" s="82"/>
      <c r="DI84" s="82"/>
    </row>
    <row r="85" spans="2:113" ht="13.5" customHeight="1">
      <c r="B85" s="1161"/>
      <c r="C85" s="1071"/>
      <c r="D85" s="1070"/>
      <c r="E85" s="1071"/>
      <c r="F85" s="567" t="s">
        <v>49</v>
      </c>
      <c r="G85" s="186" t="str">
        <f t="shared" ref="G85:AV85" si="185">IF(SUM(G79:G84)=0,"-",SUM(G79:G84))</f>
        <v>-</v>
      </c>
      <c r="H85" s="184" t="str">
        <f t="shared" si="185"/>
        <v>-</v>
      </c>
      <c r="I85" s="185" t="str">
        <f t="shared" si="185"/>
        <v>-</v>
      </c>
      <c r="J85" s="186" t="str">
        <f t="shared" si="185"/>
        <v>-</v>
      </c>
      <c r="K85" s="184" t="str">
        <f t="shared" si="185"/>
        <v>-</v>
      </c>
      <c r="L85" s="185" t="str">
        <f t="shared" si="185"/>
        <v>-</v>
      </c>
      <c r="M85" s="186" t="str">
        <f t="shared" si="185"/>
        <v>-</v>
      </c>
      <c r="N85" s="184" t="str">
        <f t="shared" si="185"/>
        <v>-</v>
      </c>
      <c r="O85" s="185" t="str">
        <f t="shared" si="185"/>
        <v>-</v>
      </c>
      <c r="P85" s="186" t="str">
        <f t="shared" si="185"/>
        <v>-</v>
      </c>
      <c r="Q85" s="184" t="str">
        <f t="shared" si="185"/>
        <v>-</v>
      </c>
      <c r="R85" s="185" t="str">
        <f t="shared" si="185"/>
        <v>-</v>
      </c>
      <c r="S85" s="186" t="str">
        <f t="shared" si="185"/>
        <v>-</v>
      </c>
      <c r="T85" s="180" t="str">
        <f t="shared" si="185"/>
        <v>-</v>
      </c>
      <c r="U85" s="180" t="str">
        <f t="shared" si="185"/>
        <v>-</v>
      </c>
      <c r="V85" s="184">
        <f t="shared" si="185"/>
        <v>189.5</v>
      </c>
      <c r="W85" s="185">
        <f t="shared" si="185"/>
        <v>189.5</v>
      </c>
      <c r="X85" s="186" t="str">
        <f t="shared" si="185"/>
        <v>-</v>
      </c>
      <c r="Y85" s="184">
        <f t="shared" si="185"/>
        <v>1119.8000000000002</v>
      </c>
      <c r="Z85" s="185">
        <f t="shared" si="185"/>
        <v>1119.8000000000002</v>
      </c>
      <c r="AA85" s="186" t="str">
        <f t="shared" si="185"/>
        <v>-</v>
      </c>
      <c r="AB85" s="184" t="str">
        <f t="shared" si="185"/>
        <v>-</v>
      </c>
      <c r="AC85" s="185" t="str">
        <f t="shared" si="185"/>
        <v>-</v>
      </c>
      <c r="AD85" s="186" t="str">
        <f t="shared" si="185"/>
        <v>-</v>
      </c>
      <c r="AE85" s="184">
        <f t="shared" si="185"/>
        <v>103</v>
      </c>
      <c r="AF85" s="185">
        <f t="shared" si="185"/>
        <v>103</v>
      </c>
      <c r="AG85" s="186" t="str">
        <f t="shared" si="185"/>
        <v>-</v>
      </c>
      <c r="AH85" s="184">
        <f t="shared" si="185"/>
        <v>21060</v>
      </c>
      <c r="AI85" s="185">
        <f t="shared" si="185"/>
        <v>21060</v>
      </c>
      <c r="AJ85" s="186" t="str">
        <f t="shared" si="185"/>
        <v>-</v>
      </c>
      <c r="AK85" s="184">
        <f t="shared" si="185"/>
        <v>15047.699999999999</v>
      </c>
      <c r="AL85" s="185">
        <f t="shared" si="185"/>
        <v>15047.699999999999</v>
      </c>
      <c r="AM85" s="186" t="str">
        <f t="shared" si="185"/>
        <v>-</v>
      </c>
      <c r="AN85" s="184" t="str">
        <f t="shared" si="185"/>
        <v>-</v>
      </c>
      <c r="AO85" s="185" t="str">
        <f t="shared" si="185"/>
        <v>-</v>
      </c>
      <c r="AP85" s="186" t="str">
        <f t="shared" si="185"/>
        <v>-</v>
      </c>
      <c r="AQ85" s="184">
        <f t="shared" si="185"/>
        <v>367.9</v>
      </c>
      <c r="AR85" s="185">
        <f t="shared" si="185"/>
        <v>367.9</v>
      </c>
      <c r="AS85" s="186" t="str">
        <f t="shared" si="185"/>
        <v>-</v>
      </c>
      <c r="AT85" s="184" t="str">
        <f t="shared" si="185"/>
        <v>-</v>
      </c>
      <c r="AU85" s="185" t="str">
        <f t="shared" si="185"/>
        <v>-</v>
      </c>
      <c r="AV85" s="68">
        <f t="shared" si="185"/>
        <v>37887.9</v>
      </c>
      <c r="AW85" s="86" t="str">
        <f>IF('A4-2管路(初期設定)'!AW85="","",'A4-2管路(初期設定)'!AW85)</f>
        <v/>
      </c>
      <c r="AX85" s="92" t="str">
        <f>IF('A4-2管路(初期設定)'!AX85="","",'A4-2管路(初期設定)'!AX85)</f>
        <v>-</v>
      </c>
      <c r="AY85" s="51">
        <f t="shared" ref="AY85" si="186">IF(SUM(AY79:AY84)=0,"-",SUM(AY79:AY84))</f>
        <v>2226817.2999999998</v>
      </c>
      <c r="BB85" s="834" t="str">
        <f>IF(SUM(BB79:BC84)=0,"-",SUM(BB79:BC84))</f>
        <v>-</v>
      </c>
      <c r="BC85" s="835"/>
      <c r="BD85" s="835">
        <f>IF(SUM(BD79:BE84)=0,"-",SUM(BD79:BE84))</f>
        <v>103</v>
      </c>
      <c r="BE85" s="835"/>
      <c r="BF85" s="835">
        <f>IF(SUM(BF79:BG84)=0,"-",SUM(BF79:BG84))</f>
        <v>1309.3000000000002</v>
      </c>
      <c r="BG85" s="835"/>
      <c r="BH85" s="835">
        <f>IF(SUM(BH79:BI84)=0,"-",SUM(BH79:BI84))</f>
        <v>36475.599999999999</v>
      </c>
      <c r="BI85" s="835"/>
      <c r="BJ85" s="835" t="str">
        <f>IF(SUM(BJ79:BK84)=0,"-",SUM(BJ79:BK84))</f>
        <v>-</v>
      </c>
      <c r="BK85" s="835"/>
      <c r="BL85" s="834" t="str">
        <f>IF(SUM(BL79:BM84)=0,"-",SUM(BL79:BM84))</f>
        <v>-</v>
      </c>
      <c r="BM85" s="835"/>
      <c r="BN85" s="835">
        <f>IF(SUM(BN79:BO84)=0,"-",SUM(BN79:BO84))</f>
        <v>4814.3</v>
      </c>
      <c r="BO85" s="835"/>
      <c r="BP85" s="835">
        <f>IF(SUM(BP79:BQ84)=0,"-",SUM(BP79:BQ84))</f>
        <v>86380.5</v>
      </c>
      <c r="BQ85" s="835"/>
      <c r="BR85" s="835">
        <f>IF(SUM(BR79:BS84)=0,"-",SUM(BR79:BS84))</f>
        <v>2135622.5</v>
      </c>
      <c r="BS85" s="835"/>
      <c r="BT85" s="835" t="str">
        <f>IF(SUM(BT79:BU84)=0,"-",SUM(BT79:BU84))</f>
        <v>-</v>
      </c>
      <c r="BU85" s="838"/>
      <c r="BV85" s="82"/>
      <c r="DI85" s="82"/>
    </row>
    <row r="86" spans="2:113" ht="13.5" customHeight="1">
      <c r="B86" s="1161"/>
      <c r="C86" s="554" t="s">
        <v>427</v>
      </c>
      <c r="D86" s="1071"/>
      <c r="E86" s="1012" t="s">
        <v>410</v>
      </c>
      <c r="F86" s="1012"/>
      <c r="G86" s="542">
        <f>SUM(G53,G65,G77,G85)</f>
        <v>0</v>
      </c>
      <c r="H86" s="543">
        <f t="shared" ref="H86:AV86" si="187">SUM(H53,H65,H77,H85)</f>
        <v>0</v>
      </c>
      <c r="I86" s="545">
        <f t="shared" si="187"/>
        <v>0</v>
      </c>
      <c r="J86" s="542">
        <f t="shared" si="187"/>
        <v>0</v>
      </c>
      <c r="K86" s="543">
        <f t="shared" si="187"/>
        <v>0</v>
      </c>
      <c r="L86" s="545">
        <f t="shared" si="187"/>
        <v>0</v>
      </c>
      <c r="M86" s="542">
        <f t="shared" si="187"/>
        <v>0</v>
      </c>
      <c r="N86" s="543">
        <f t="shared" si="187"/>
        <v>0</v>
      </c>
      <c r="O86" s="545">
        <f t="shared" si="187"/>
        <v>0</v>
      </c>
      <c r="P86" s="367">
        <f t="shared" si="187"/>
        <v>0</v>
      </c>
      <c r="Q86" s="368">
        <f t="shared" si="187"/>
        <v>0</v>
      </c>
      <c r="R86" s="89">
        <f t="shared" si="187"/>
        <v>0</v>
      </c>
      <c r="S86" s="367">
        <f t="shared" si="187"/>
        <v>0</v>
      </c>
      <c r="T86" s="369">
        <f t="shared" si="187"/>
        <v>0</v>
      </c>
      <c r="U86" s="369">
        <f t="shared" si="187"/>
        <v>0</v>
      </c>
      <c r="V86" s="368">
        <f t="shared" si="187"/>
        <v>208.5</v>
      </c>
      <c r="W86" s="89">
        <f t="shared" si="187"/>
        <v>208.5</v>
      </c>
      <c r="X86" s="542">
        <f t="shared" si="187"/>
        <v>0</v>
      </c>
      <c r="Y86" s="543">
        <f t="shared" si="187"/>
        <v>1232.8000000000002</v>
      </c>
      <c r="Z86" s="545">
        <f t="shared" si="187"/>
        <v>1232.8000000000002</v>
      </c>
      <c r="AA86" s="542">
        <f t="shared" si="187"/>
        <v>0</v>
      </c>
      <c r="AB86" s="543">
        <f t="shared" si="187"/>
        <v>0</v>
      </c>
      <c r="AC86" s="545">
        <f t="shared" si="187"/>
        <v>0</v>
      </c>
      <c r="AD86" s="542">
        <f t="shared" si="187"/>
        <v>0</v>
      </c>
      <c r="AE86" s="543">
        <f t="shared" si="187"/>
        <v>114</v>
      </c>
      <c r="AF86" s="545">
        <f t="shared" si="187"/>
        <v>114</v>
      </c>
      <c r="AG86" s="542">
        <f t="shared" si="187"/>
        <v>0</v>
      </c>
      <c r="AH86" s="543">
        <f t="shared" si="187"/>
        <v>21060</v>
      </c>
      <c r="AI86" s="545">
        <f t="shared" si="187"/>
        <v>21060</v>
      </c>
      <c r="AJ86" s="542">
        <f t="shared" si="187"/>
        <v>0</v>
      </c>
      <c r="AK86" s="543">
        <f t="shared" si="187"/>
        <v>16245.699999999999</v>
      </c>
      <c r="AL86" s="545">
        <f t="shared" si="187"/>
        <v>16245.699999999999</v>
      </c>
      <c r="AM86" s="542">
        <f t="shared" si="187"/>
        <v>0</v>
      </c>
      <c r="AN86" s="543">
        <f t="shared" si="187"/>
        <v>0</v>
      </c>
      <c r="AO86" s="545">
        <f t="shared" si="187"/>
        <v>0</v>
      </c>
      <c r="AP86" s="542">
        <f t="shared" si="187"/>
        <v>0</v>
      </c>
      <c r="AQ86" s="543">
        <f t="shared" si="187"/>
        <v>371.9</v>
      </c>
      <c r="AR86" s="558">
        <f t="shared" si="187"/>
        <v>371.9</v>
      </c>
      <c r="AS86" s="542">
        <f t="shared" si="187"/>
        <v>0</v>
      </c>
      <c r="AT86" s="543">
        <f t="shared" si="187"/>
        <v>0</v>
      </c>
      <c r="AU86" s="545">
        <f t="shared" si="187"/>
        <v>0</v>
      </c>
      <c r="AV86" s="561">
        <f t="shared" si="187"/>
        <v>39232.9</v>
      </c>
      <c r="AW86" s="86"/>
      <c r="AX86" s="550"/>
      <c r="AY86" s="51">
        <f>SUM(AY53,AY65,AY77,AY85)</f>
        <v>2343027.2999999998</v>
      </c>
      <c r="BB86" s="834">
        <f t="shared" ref="BB86:BU86" si="188">SUM(BB53,BB65,BB77,BB85)</f>
        <v>0</v>
      </c>
      <c r="BC86" s="835">
        <f t="shared" si="188"/>
        <v>0</v>
      </c>
      <c r="BD86" s="837">
        <f t="shared" si="188"/>
        <v>103</v>
      </c>
      <c r="BE86" s="836">
        <f t="shared" si="188"/>
        <v>0</v>
      </c>
      <c r="BF86" s="837">
        <f t="shared" si="188"/>
        <v>1452.3000000000002</v>
      </c>
      <c r="BG86" s="836">
        <f t="shared" si="188"/>
        <v>0</v>
      </c>
      <c r="BH86" s="837">
        <f t="shared" si="188"/>
        <v>37677.599999999999</v>
      </c>
      <c r="BI86" s="836">
        <f t="shared" si="188"/>
        <v>0</v>
      </c>
      <c r="BJ86" s="837">
        <f t="shared" si="188"/>
        <v>0</v>
      </c>
      <c r="BK86" s="836">
        <f t="shared" si="188"/>
        <v>0</v>
      </c>
      <c r="BL86" s="951">
        <f t="shared" si="188"/>
        <v>0</v>
      </c>
      <c r="BM86" s="836">
        <f t="shared" si="188"/>
        <v>0</v>
      </c>
      <c r="BN86" s="837">
        <f t="shared" si="188"/>
        <v>4814.3</v>
      </c>
      <c r="BO86" s="836">
        <f t="shared" si="188"/>
        <v>0</v>
      </c>
      <c r="BP86" s="837">
        <f t="shared" si="188"/>
        <v>95624.5</v>
      </c>
      <c r="BQ86" s="836">
        <f t="shared" si="188"/>
        <v>0</v>
      </c>
      <c r="BR86" s="837">
        <f t="shared" si="188"/>
        <v>2242588.5</v>
      </c>
      <c r="BS86" s="836">
        <f t="shared" si="188"/>
        <v>0</v>
      </c>
      <c r="BT86" s="837">
        <f t="shared" si="188"/>
        <v>0</v>
      </c>
      <c r="BU86" s="1011">
        <f t="shared" si="188"/>
        <v>0</v>
      </c>
      <c r="BV86" s="571"/>
      <c r="DI86" s="571"/>
    </row>
    <row r="87" spans="2:113" ht="13.5" customHeight="1">
      <c r="B87" s="1161"/>
      <c r="C87" s="870" t="s">
        <v>47</v>
      </c>
      <c r="D87" s="871"/>
      <c r="E87" s="871"/>
      <c r="F87" s="871"/>
      <c r="G87" s="579" t="str">
        <f>IF(SUM(G46,G86)=0,"-",SUM(G46,G86))</f>
        <v>-</v>
      </c>
      <c r="H87" s="580" t="str">
        <f t="shared" ref="H87:AV87" si="189">IF(SUM(H46,H86)=0,"-",SUM(H46,H86))</f>
        <v>-</v>
      </c>
      <c r="I87" s="582" t="str">
        <f t="shared" si="189"/>
        <v>-</v>
      </c>
      <c r="J87" s="579" t="str">
        <f t="shared" si="189"/>
        <v>-</v>
      </c>
      <c r="K87" s="580" t="str">
        <f t="shared" si="189"/>
        <v>-</v>
      </c>
      <c r="L87" s="582" t="str">
        <f t="shared" si="189"/>
        <v>-</v>
      </c>
      <c r="M87" s="579" t="str">
        <f t="shared" si="189"/>
        <v>-</v>
      </c>
      <c r="N87" s="580" t="str">
        <f t="shared" si="189"/>
        <v>-</v>
      </c>
      <c r="O87" s="582" t="str">
        <f t="shared" si="189"/>
        <v>-</v>
      </c>
      <c r="P87" s="579" t="str">
        <f t="shared" si="189"/>
        <v>-</v>
      </c>
      <c r="Q87" s="580" t="str">
        <f t="shared" si="189"/>
        <v>-</v>
      </c>
      <c r="R87" s="582" t="str">
        <f t="shared" si="189"/>
        <v>-</v>
      </c>
      <c r="S87" s="579" t="str">
        <f t="shared" si="189"/>
        <v>-</v>
      </c>
      <c r="T87" s="581" t="str">
        <f t="shared" si="189"/>
        <v>-</v>
      </c>
      <c r="U87" s="581" t="str">
        <f t="shared" si="189"/>
        <v>-</v>
      </c>
      <c r="V87" s="580">
        <f t="shared" si="189"/>
        <v>650.5</v>
      </c>
      <c r="W87" s="582">
        <f t="shared" si="189"/>
        <v>650.5</v>
      </c>
      <c r="X87" s="579" t="str">
        <f t="shared" si="189"/>
        <v>-</v>
      </c>
      <c r="Y87" s="580">
        <f t="shared" si="189"/>
        <v>6253.8</v>
      </c>
      <c r="Z87" s="582">
        <f t="shared" si="189"/>
        <v>6253.8</v>
      </c>
      <c r="AA87" s="579" t="str">
        <f t="shared" si="189"/>
        <v>-</v>
      </c>
      <c r="AB87" s="580" t="str">
        <f t="shared" si="189"/>
        <v>-</v>
      </c>
      <c r="AC87" s="582" t="str">
        <f t="shared" si="189"/>
        <v>-</v>
      </c>
      <c r="AD87" s="579" t="str">
        <f t="shared" si="189"/>
        <v>-</v>
      </c>
      <c r="AE87" s="580">
        <f t="shared" si="189"/>
        <v>517</v>
      </c>
      <c r="AF87" s="582">
        <f t="shared" si="189"/>
        <v>517</v>
      </c>
      <c r="AG87" s="579" t="str">
        <f t="shared" si="189"/>
        <v>-</v>
      </c>
      <c r="AH87" s="580">
        <f t="shared" si="189"/>
        <v>21871</v>
      </c>
      <c r="AI87" s="582">
        <f t="shared" si="189"/>
        <v>21871</v>
      </c>
      <c r="AJ87" s="579" t="str">
        <f t="shared" si="189"/>
        <v>-</v>
      </c>
      <c r="AK87" s="580">
        <f t="shared" si="189"/>
        <v>20157.099999999999</v>
      </c>
      <c r="AL87" s="582">
        <f t="shared" si="189"/>
        <v>20157.099999999999</v>
      </c>
      <c r="AM87" s="579" t="str">
        <f t="shared" si="189"/>
        <v>-</v>
      </c>
      <c r="AN87" s="580" t="str">
        <f t="shared" si="189"/>
        <v>-</v>
      </c>
      <c r="AO87" s="582" t="str">
        <f t="shared" si="189"/>
        <v>-</v>
      </c>
      <c r="AP87" s="579" t="str">
        <f t="shared" si="189"/>
        <v>-</v>
      </c>
      <c r="AQ87" s="580">
        <f t="shared" si="189"/>
        <v>1155.0999999999999</v>
      </c>
      <c r="AR87" s="582">
        <f t="shared" si="189"/>
        <v>1155.0999999999999</v>
      </c>
      <c r="AS87" s="579" t="str">
        <f t="shared" si="189"/>
        <v>-</v>
      </c>
      <c r="AT87" s="580" t="str">
        <f t="shared" si="189"/>
        <v>-</v>
      </c>
      <c r="AU87" s="582" t="str">
        <f t="shared" si="189"/>
        <v>-</v>
      </c>
      <c r="AV87" s="583">
        <f t="shared" si="189"/>
        <v>50604.5</v>
      </c>
      <c r="AW87" s="86"/>
      <c r="AX87" s="51" t="s">
        <v>69</v>
      </c>
      <c r="AY87" s="51">
        <f>IF(SUM(AY46,AY86)=0,"-",SUM(AY46,AY86))</f>
        <v>3303411.0999999996</v>
      </c>
      <c r="AZ87" s="592"/>
      <c r="BA87" s="592"/>
      <c r="BB87" s="948" t="str">
        <f>IF(SUM(BB46,BB86)=0,"-",SUM(BB46,BB86))</f>
        <v>-</v>
      </c>
      <c r="BC87" s="942" t="str">
        <f t="shared" ref="BC87:BU87" si="190">IF(SUM(BC78,BC85)=0,"-",SUM(BC46,BC86))</f>
        <v>-</v>
      </c>
      <c r="BD87" s="942">
        <f t="shared" ref="BD87" si="191">IF(SUM(BD46,BD86)=0,"-",SUM(BD46,BD86))</f>
        <v>103</v>
      </c>
      <c r="BE87" s="942" t="str">
        <f t="shared" si="190"/>
        <v>-</v>
      </c>
      <c r="BF87" s="942">
        <f t="shared" ref="BF87" si="192">IF(SUM(BF46,BF86)=0,"-",SUM(BF46,BF86))</f>
        <v>7318.3</v>
      </c>
      <c r="BG87" s="942" t="str">
        <f t="shared" si="190"/>
        <v>-</v>
      </c>
      <c r="BH87" s="942">
        <f t="shared" ref="BH87" si="193">IF(SUM(BH46,BH86)=0,"-",SUM(BH46,BH86))</f>
        <v>43183.199999999997</v>
      </c>
      <c r="BI87" s="942" t="str">
        <f t="shared" si="190"/>
        <v>-</v>
      </c>
      <c r="BJ87" s="942" t="str">
        <f t="shared" ref="BJ87" si="194">IF(SUM(BJ46,BJ86)=0,"-",SUM(BJ46,BJ86))</f>
        <v>-</v>
      </c>
      <c r="BK87" s="942" t="str">
        <f t="shared" si="190"/>
        <v>-</v>
      </c>
      <c r="BL87" s="948" t="str">
        <f t="shared" ref="BL87" si="195">IF(SUM(BL46,BL86)=0,"-",SUM(BL46,BL86))</f>
        <v>-</v>
      </c>
      <c r="BM87" s="942" t="str">
        <f t="shared" si="190"/>
        <v>-</v>
      </c>
      <c r="BN87" s="942">
        <f t="shared" ref="BN87" si="196">IF(SUM(BN46,BN86)=0,"-",SUM(BN46,BN86))</f>
        <v>4814.3</v>
      </c>
      <c r="BO87" s="942" t="str">
        <f t="shared" si="190"/>
        <v>-</v>
      </c>
      <c r="BP87" s="942">
        <f t="shared" ref="BP87" si="197">IF(SUM(BP46,BP86)=0,"-",SUM(BP46,BP86))</f>
        <v>635520.5</v>
      </c>
      <c r="BQ87" s="942" t="str">
        <f t="shared" si="190"/>
        <v>-</v>
      </c>
      <c r="BR87" s="942">
        <f t="shared" ref="BR87" si="198">IF(SUM(BR46,BR86)=0,"-",SUM(BR46,BR86))</f>
        <v>2663076.2999999998</v>
      </c>
      <c r="BS87" s="942" t="str">
        <f t="shared" si="190"/>
        <v>-</v>
      </c>
      <c r="BT87" s="942" t="str">
        <f t="shared" ref="BT87" si="199">IF(SUM(BT46,BT86)=0,"-",SUM(BT46,BT86))</f>
        <v>-</v>
      </c>
      <c r="BU87" s="1016" t="str">
        <f t="shared" si="190"/>
        <v>-</v>
      </c>
      <c r="BV87" s="82"/>
      <c r="DI87" s="82"/>
    </row>
    <row r="88" spans="2:113" ht="13.5" customHeight="1">
      <c r="B88" s="1161"/>
      <c r="C88" s="871" t="s">
        <v>312</v>
      </c>
      <c r="D88" s="871"/>
      <c r="E88" s="889" t="s">
        <v>118</v>
      </c>
      <c r="F88" s="890"/>
      <c r="G88" s="840" t="str">
        <f>+A3管路!G88</f>
        <v>①</v>
      </c>
      <c r="H88" s="840"/>
      <c r="I88" s="840"/>
      <c r="J88" s="840" t="str">
        <f>+A3管路!J88</f>
        <v>①</v>
      </c>
      <c r="K88" s="840"/>
      <c r="L88" s="840"/>
      <c r="M88" s="840" t="str">
        <f>+A3管路!M88</f>
        <v>①</v>
      </c>
      <c r="N88" s="840"/>
      <c r="O88" s="840"/>
      <c r="P88" s="840" t="str">
        <f>+A3管路!P88</f>
        <v>②</v>
      </c>
      <c r="Q88" s="840"/>
      <c r="R88" s="840"/>
      <c r="S88" s="937" t="str">
        <f>+A3管路!S88</f>
        <v>②</v>
      </c>
      <c r="T88" s="938"/>
      <c r="U88" s="939" t="str">
        <f>+A3管路!U88</f>
        <v>③</v>
      </c>
      <c r="V88" s="940"/>
      <c r="W88" s="570"/>
      <c r="X88" s="840" t="str">
        <f>+A3管路!X88</f>
        <v>③</v>
      </c>
      <c r="Y88" s="840"/>
      <c r="Z88" s="840"/>
      <c r="AA88" s="840" t="str">
        <f>+A3管路!AA88</f>
        <v>③</v>
      </c>
      <c r="AB88" s="840"/>
      <c r="AC88" s="840"/>
      <c r="AD88" s="840" t="str">
        <f>+A3管路!AD88</f>
        <v>③</v>
      </c>
      <c r="AE88" s="840"/>
      <c r="AF88" s="840"/>
      <c r="AG88" s="840" t="str">
        <f>+A3管路!AG88</f>
        <v>④</v>
      </c>
      <c r="AH88" s="840"/>
      <c r="AI88" s="840"/>
      <c r="AJ88" s="840" t="str">
        <f>+A3管路!AJ88</f>
        <v>④</v>
      </c>
      <c r="AK88" s="840"/>
      <c r="AL88" s="840"/>
      <c r="AM88" s="840" t="str">
        <f>+A3管路!AM88</f>
        <v>④</v>
      </c>
      <c r="AN88" s="840"/>
      <c r="AO88" s="840"/>
      <c r="AP88" s="840" t="str">
        <f>+A3管路!AP88</f>
        <v>④</v>
      </c>
      <c r="AQ88" s="840"/>
      <c r="AR88" s="840"/>
      <c r="AS88" s="840" t="str">
        <f>+A3管路!AS88</f>
        <v>⑤</v>
      </c>
      <c r="AT88" s="840"/>
      <c r="AU88" s="840"/>
      <c r="AV88" s="1154"/>
      <c r="AW88" s="1154"/>
      <c r="AX88" s="1154"/>
      <c r="AY88" s="1154"/>
      <c r="BB88" s="1158"/>
      <c r="BC88" s="1159"/>
      <c r="BD88" s="1159"/>
      <c r="BE88" s="1159"/>
      <c r="BF88" s="1159"/>
      <c r="BG88" s="1159"/>
      <c r="BH88" s="1159"/>
      <c r="BI88" s="1159"/>
      <c r="BJ88" s="1159"/>
      <c r="BK88" s="1159"/>
      <c r="BL88" s="1158"/>
      <c r="BM88" s="1159"/>
      <c r="BN88" s="1159"/>
      <c r="BO88" s="1159"/>
      <c r="BP88" s="1159"/>
      <c r="BQ88" s="1159"/>
      <c r="BR88" s="1159"/>
      <c r="BS88" s="1159"/>
      <c r="BT88" s="1159"/>
      <c r="BU88" s="1160"/>
    </row>
    <row r="89" spans="2:113" ht="13.5" customHeight="1">
      <c r="B89" s="1161"/>
      <c r="C89" s="871"/>
      <c r="D89" s="871"/>
      <c r="E89" s="889" t="s">
        <v>111</v>
      </c>
      <c r="F89" s="890"/>
      <c r="G89" s="840" t="str">
        <f>+A3管路!G89</f>
        <v>①</v>
      </c>
      <c r="H89" s="840"/>
      <c r="I89" s="840"/>
      <c r="J89" s="840" t="str">
        <f>+A3管路!J89</f>
        <v>①</v>
      </c>
      <c r="K89" s="840"/>
      <c r="L89" s="840"/>
      <c r="M89" s="840" t="str">
        <f>+A3管路!M89</f>
        <v>①</v>
      </c>
      <c r="N89" s="840"/>
      <c r="O89" s="840"/>
      <c r="P89" s="840" t="str">
        <f>+A3管路!P89</f>
        <v>②</v>
      </c>
      <c r="Q89" s="840"/>
      <c r="R89" s="840"/>
      <c r="S89" s="937" t="str">
        <f>+A3管路!S89</f>
        <v>②</v>
      </c>
      <c r="T89" s="938"/>
      <c r="U89" s="939" t="str">
        <f>+A3管路!U89</f>
        <v>③</v>
      </c>
      <c r="V89" s="940"/>
      <c r="W89" s="570"/>
      <c r="X89" s="840" t="str">
        <f>+A3管路!X89</f>
        <v>③</v>
      </c>
      <c r="Y89" s="840"/>
      <c r="Z89" s="840"/>
      <c r="AA89" s="840" t="str">
        <f>+A3管路!AA89</f>
        <v>③</v>
      </c>
      <c r="AB89" s="840"/>
      <c r="AC89" s="840"/>
      <c r="AD89" s="840" t="str">
        <f>+A3管路!AD89</f>
        <v>②</v>
      </c>
      <c r="AE89" s="840"/>
      <c r="AF89" s="840"/>
      <c r="AG89" s="840" t="str">
        <f>+A3管路!AG89</f>
        <v>④</v>
      </c>
      <c r="AH89" s="840"/>
      <c r="AI89" s="840"/>
      <c r="AJ89" s="840" t="str">
        <f>+A3管路!AJ89</f>
        <v>④</v>
      </c>
      <c r="AK89" s="840"/>
      <c r="AL89" s="840"/>
      <c r="AM89" s="840" t="str">
        <f>+A3管路!AM89</f>
        <v>④</v>
      </c>
      <c r="AN89" s="840"/>
      <c r="AO89" s="840"/>
      <c r="AP89" s="840" t="str">
        <f>+A3管路!AP89</f>
        <v>④</v>
      </c>
      <c r="AQ89" s="840"/>
      <c r="AR89" s="840"/>
      <c r="AS89" s="840" t="str">
        <f>+A3管路!AS89</f>
        <v>⑤</v>
      </c>
      <c r="AT89" s="840"/>
      <c r="AU89" s="840"/>
      <c r="AV89" s="1154"/>
      <c r="AW89" s="1154"/>
      <c r="AX89" s="1154"/>
      <c r="AY89" s="1154"/>
      <c r="BB89" s="1158"/>
      <c r="BC89" s="1159"/>
      <c r="BD89" s="1159"/>
      <c r="BE89" s="1159"/>
      <c r="BF89" s="1159"/>
      <c r="BG89" s="1159"/>
      <c r="BH89" s="1159"/>
      <c r="BI89" s="1159"/>
      <c r="BJ89" s="1159"/>
      <c r="BK89" s="1159"/>
      <c r="BL89" s="1158"/>
      <c r="BM89" s="1159"/>
      <c r="BN89" s="1159"/>
      <c r="BO89" s="1159"/>
      <c r="BP89" s="1159"/>
      <c r="BQ89" s="1159"/>
      <c r="BR89" s="1159"/>
      <c r="BS89" s="1159"/>
      <c r="BT89" s="1159"/>
      <c r="BU89" s="1160"/>
    </row>
    <row r="90" spans="2:113" s="344" customFormat="1" ht="13.5" customHeight="1">
      <c r="B90" s="469"/>
      <c r="C90" s="577" t="s">
        <v>363</v>
      </c>
      <c r="D90" s="578" t="s">
        <v>392</v>
      </c>
      <c r="E90" s="470"/>
      <c r="F90" s="470"/>
      <c r="G90" s="470"/>
      <c r="H90" s="470"/>
      <c r="I90" s="470"/>
      <c r="J90" s="470"/>
      <c r="K90" s="470"/>
      <c r="L90" s="470"/>
      <c r="M90" s="470"/>
      <c r="N90" s="470"/>
      <c r="O90" s="470"/>
      <c r="P90" s="470"/>
      <c r="Q90" s="470"/>
      <c r="R90" s="470"/>
      <c r="S90" s="467"/>
      <c r="T90" s="467"/>
      <c r="U90" s="467"/>
      <c r="V90" s="467"/>
      <c r="W90" s="467"/>
      <c r="X90" s="470"/>
      <c r="Y90" s="470"/>
      <c r="Z90" s="470"/>
      <c r="AA90" s="470"/>
      <c r="AB90" s="470"/>
      <c r="AC90" s="470"/>
      <c r="AD90" s="470"/>
      <c r="AE90" s="470"/>
      <c r="AF90" s="470"/>
      <c r="AG90" s="470"/>
      <c r="AH90" s="470"/>
      <c r="AI90" s="470"/>
      <c r="AJ90" s="470"/>
      <c r="AK90" s="470"/>
      <c r="AL90" s="470"/>
      <c r="AM90" s="470"/>
      <c r="AN90" s="470"/>
      <c r="AO90" s="470"/>
      <c r="AP90" s="470"/>
      <c r="AQ90" s="470"/>
      <c r="AR90" s="470"/>
      <c r="AS90" s="470"/>
      <c r="AT90" s="470"/>
      <c r="AU90" s="470"/>
      <c r="AV90" s="494"/>
      <c r="AW90" s="494"/>
      <c r="AX90" s="494"/>
      <c r="AY90" s="494"/>
      <c r="DI90" s="503"/>
    </row>
    <row r="91" spans="2:113" s="344" customFormat="1" ht="13.5" customHeight="1">
      <c r="B91" s="469"/>
      <c r="C91" s="151"/>
      <c r="D91" s="151"/>
      <c r="E91" s="151"/>
      <c r="F91" s="151"/>
      <c r="G91" s="151"/>
      <c r="H91" s="151"/>
      <c r="I91" s="151"/>
      <c r="J91" s="151"/>
      <c r="K91" s="151"/>
      <c r="L91" s="151"/>
      <c r="M91" s="151"/>
      <c r="N91" s="151"/>
      <c r="O91" s="151"/>
      <c r="P91" s="151"/>
      <c r="Q91" s="151"/>
      <c r="R91" s="151"/>
      <c r="S91" s="468"/>
      <c r="T91" s="468"/>
      <c r="U91" s="468"/>
      <c r="V91" s="468"/>
      <c r="W91" s="468"/>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497"/>
      <c r="AW91" s="497"/>
      <c r="AX91" s="497"/>
      <c r="AY91" s="497"/>
      <c r="DI91" s="503"/>
    </row>
    <row r="92" spans="2:113" s="344" customFormat="1" ht="13.5" customHeight="1">
      <c r="B92" s="496"/>
      <c r="C92" s="472" t="s">
        <v>371</v>
      </c>
      <c r="D92" s="472"/>
      <c r="E92" s="471"/>
      <c r="F92" s="151"/>
      <c r="G92" s="151"/>
      <c r="H92" s="151"/>
      <c r="I92" s="151"/>
      <c r="J92" s="151"/>
      <c r="K92" s="151"/>
      <c r="L92" s="151"/>
      <c r="M92" s="151"/>
      <c r="N92" s="151"/>
      <c r="O92" s="151"/>
      <c r="P92" s="151"/>
      <c r="Q92" s="151"/>
      <c r="R92" s="151"/>
      <c r="S92" s="468"/>
      <c r="T92" s="468"/>
      <c r="U92" s="468"/>
      <c r="V92" s="468"/>
      <c r="W92" s="468"/>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497"/>
      <c r="AW92" s="497"/>
      <c r="AX92" s="497"/>
      <c r="AY92" s="497"/>
      <c r="DI92" s="503"/>
    </row>
    <row r="93" spans="2:113" ht="13.5" customHeight="1">
      <c r="B93" s="1162" t="s">
        <v>387</v>
      </c>
      <c r="C93" s="733" t="s">
        <v>405</v>
      </c>
      <c r="D93" s="909"/>
      <c r="E93" s="910"/>
      <c r="F93" s="79">
        <v>600</v>
      </c>
      <c r="G93" s="434" t="str">
        <f>IF('A4-1管路(計画設定)'!$F$17="","-",IF('A4-1管路(計画設定)'!$F$17="○",A3管路!G93,IF(A3管路!F93="-","-",'A4-1管路(計画設定)'!$F$17*A3管路!G93)))</f>
        <v>-</v>
      </c>
      <c r="H93" s="431" t="str">
        <f>IF('A4-1管路(計画設定)'!$G$17="","-",IF('A4-1管路(計画設定)'!$G$17="○",A3管路!H93,IF(A3管路!H93="-","-",'A4-1管路(計画設定)'!$G$17*A3管路!H93)))</f>
        <v>-</v>
      </c>
      <c r="I93" s="432" t="str">
        <f t="shared" ref="I93:I103" si="200">IF(SUM(G93:H93)=0,"-",SUM(G93:H93))</f>
        <v>-</v>
      </c>
      <c r="J93" s="434" t="str">
        <f>IF('A4-1管路(計画設定)'!$H$17="","-",IF('A4-1管路(計画設定)'!$H$17="○",A3管路!J93,IF(A3管路!J93="-","-",'A4-1管路(計画設定)'!$H$17*A3管路!J93)))</f>
        <v>-</v>
      </c>
      <c r="K93" s="431" t="str">
        <f>IF('A4-1管路(計画設定)'!$I$17="","-",IF('A4-1管路(計画設定)'!$I$17="○",A3管路!K93,IF(A3管路!K93="-","-",'A4-1管路(計画設定)'!$I$17*A3管路!K93)))</f>
        <v>-</v>
      </c>
      <c r="L93" s="432" t="str">
        <f t="shared" ref="L93:L103" si="201">IF(SUM(J93:K93)=0,"-",SUM(J93:K93))</f>
        <v>-</v>
      </c>
      <c r="M93" s="434" t="str">
        <f>IF('A4-1管路(計画設定)'!$J$17="","-",IF('A4-1管路(計画設定)'!$J$17="○",A3管路!M93,IF(A3管路!M93="-","-",'A4-1管路(計画設定)'!$J$17*A3管路!M93)))</f>
        <v>-</v>
      </c>
      <c r="N93" s="431" t="str">
        <f>IF('A4-1管路(計画設定)'!$K$17="","-",IF('A4-1管路(計画設定)'!$K$17="○",A3管路!N93,IF(A3管路!N93="-","-",'A4-1管路(計画設定)'!$K$17*A3管路!N93)))</f>
        <v>-</v>
      </c>
      <c r="O93" s="432" t="str">
        <f t="shared" ref="O93:O103" si="202">IF(SUM(M93:N93)=0,"-",SUM(M93:N93))</f>
        <v>-</v>
      </c>
      <c r="P93" s="434" t="str">
        <f>IF('A4-1管路(計画設定)'!$L$17="","-",IF('A4-1管路(計画設定)'!$L$17="○",A3管路!P93,IF(A3管路!P93="-","-",'A4-1管路(計画設定)'!$L$17*A3管路!P93)))</f>
        <v>-</v>
      </c>
      <c r="Q93" s="431" t="str">
        <f>IF('A4-1管路(計画設定)'!$M$17="","-",IF('A4-1管路(計画設定)'!$M$17="○",A3管路!Q93,IF(A3管路!Q93="-","-",'A4-1管路(計画設定)'!$M$17*A3管路!Q93)))</f>
        <v>-</v>
      </c>
      <c r="R93" s="432" t="str">
        <f t="shared" ref="R93:R103" si="203">IF(SUM(P93:Q93)=0,"-",SUM(P93:Q93))</f>
        <v>-</v>
      </c>
      <c r="S93" s="434" t="str">
        <f>IF('A4-1管路(計画設定)'!$N$17="","-",IF('A4-1管路(計画設定)'!$N$17="○",A3管路!S93,IF(A3管路!S93="-","-",'A4-1管路(計画設定)'!$N$17*A3管路!S93)))</f>
        <v>-</v>
      </c>
      <c r="T93" s="433" t="str">
        <f>IF('A4-1管路(計画設定)'!$O$17="","-",IF('A4-1管路(計画設定)'!$O$17="○",A3管路!T93,IF(A3管路!T93="-","-",'A4-1管路(計画設定)'!$O$17*A3管路!T93)))</f>
        <v>-</v>
      </c>
      <c r="U93" s="433" t="str">
        <f>IF('A4-1管路(計画設定)'!$P$17="","-",IF('A4-1管路(計画設定)'!$P$17="○",A3管路!U93,IF(A3管路!U93="-","-",'A4-1管路(計画設定)'!$P$17*A3管路!U93)))</f>
        <v>-</v>
      </c>
      <c r="V93" s="431" t="str">
        <f>IF('A4-1管路(計画設定)'!$Q$17="","-",IF('A4-1管路(計画設定)'!$Q$17="○",A3管路!V93,IF(A3管路!V93="-","-",'A4-1管路(計画設定)'!$Q$17*A3管路!V93)))</f>
        <v>-</v>
      </c>
      <c r="W93" s="432" t="str">
        <f t="shared" ref="W93:W103" si="204">IF(SUM(S93:V93)=0,"-",SUM(S93:V93))</f>
        <v>-</v>
      </c>
      <c r="X93" s="434" t="str">
        <f>IF('A4-1管路(計画設定)'!$R$17="","-",IF('A4-1管路(計画設定)'!$R$17="○",A3管路!X93,IF(A3管路!X93="-","-",'A4-1管路(計画設定)'!$R$17*A3管路!X93)))</f>
        <v>-</v>
      </c>
      <c r="Y93" s="431">
        <f>IF('A4-1管路(計画設定)'!$S$17="","-",IF('A4-1管路(計画設定)'!$S$17="○",A3管路!Y93,IF(A3管路!Y93="-","-",'A4-1管路(計画設定)'!$S$17*A3管路!Y93)))</f>
        <v>65.7</v>
      </c>
      <c r="Z93" s="432">
        <f t="shared" ref="Z93:Z103" si="205">IF(SUM(X93:Y93)=0,"-",SUM(X93:Y93))</f>
        <v>65.7</v>
      </c>
      <c r="AA93" s="434" t="str">
        <f>IF('A4-1管路(計画設定)'!$T$17="","-",IF('A4-1管路(計画設定)'!$T$17="○",A3管路!AA93,IF(A3管路!AA93="-","-",'A4-1管路(計画設定)'!$T$17*A3管路!AA93)))</f>
        <v>-</v>
      </c>
      <c r="AB93" s="431" t="str">
        <f>IF('A4-1管路(計画設定)'!$U$17="","-",IF('A4-1管路(計画設定)'!$U$17="○",A3管路!AB93,IF(A3管路!AB93="-","-",'A4-1管路(計画設定)'!$U$17*A3管路!AB93)))</f>
        <v>-</v>
      </c>
      <c r="AC93" s="432" t="str">
        <f t="shared" ref="AC93:AC103" si="206">IF(SUM(AA93:AB93)=0,"-",SUM(AA93:AB93))</f>
        <v>-</v>
      </c>
      <c r="AD93" s="434" t="str">
        <f>IF('A4-1管路(計画設定)'!$V$17="","-",IF('A4-1管路(計画設定)'!$V$17="○",A3管路!AD93,IF(A3管路!AD93="-","-",'A4-1管路(計画設定)'!$V$17*A3管路!AD93)))</f>
        <v>-</v>
      </c>
      <c r="AE93" s="431" t="str">
        <f>IF('A4-1管路(計画設定)'!$W$17="","-",IF('A4-1管路(計画設定)'!$W$17="○",A3管路!AE93,IF(A3管路!AE93="-","-",'A4-1管路(計画設定)'!$W$17*A3管路!AE93)))</f>
        <v>-</v>
      </c>
      <c r="AF93" s="432" t="str">
        <f t="shared" ref="AF93:AF103" si="207">IF(SUM(AD93:AE93)=0,"-",SUM(AD93:AE93))</f>
        <v>-</v>
      </c>
      <c r="AG93" s="434" t="str">
        <f>IF('A4-1管路(計画設定)'!$X$8="","-",IF('A4-1管路(計画設定)'!$X$8="○",A3管路!AG93,IF(A3管路!AZ93="-","-",'A4-1管路(計画設定)'!$X$8*A3管路!AG93)))</f>
        <v>-</v>
      </c>
      <c r="AH93" s="431" t="str">
        <f>IF('A4-1管路(計画設定)'!$Y$17="","-",IF('A4-1管路(計画設定)'!$Y$17="○",A3管路!AH93,IF(A3管路!AH93="-","-",'A4-1管路(計画設定)'!$Y$17*A3管路!AH93)))</f>
        <v>-</v>
      </c>
      <c r="AI93" s="432" t="str">
        <f t="shared" ref="AI93:AI103" si="208">IF(SUM(AG93:AH93)=0,"-",SUM(AG93:AH93))</f>
        <v>-</v>
      </c>
      <c r="AJ93" s="434" t="str">
        <f>IF('A4-1管路(計画設定)'!$Z$17="","-",IF('A4-1管路(計画設定)'!$Z$17="○",A3管路!AJ93,IF(A3管路!AJ93="-","-",'A4-1管路(計画設定)'!$Z$17*A3管路!AJ93)))</f>
        <v>-</v>
      </c>
      <c r="AK93" s="431" t="str">
        <f>IF('A4-1管路(計画設定)'!$AA$17="","-",IF('A4-1管路(計画設定)'!$AA$17="○",A3管路!AK93,IF(A3管路!AK93="-","-",'A4-1管路(計画設定)'!$AA$17*A3管路!AK93)))</f>
        <v>-</v>
      </c>
      <c r="AL93" s="432" t="str">
        <f t="shared" ref="AL93:AL103" si="209">IF(SUM(AJ93:AK93)=0,"-",SUM(AJ93:AK93))</f>
        <v>-</v>
      </c>
      <c r="AM93" s="434" t="str">
        <f>IF('A4-1管路(計画設定)'!$AB$17="","-",IF('A4-1管路(計画設定)'!$AB$17="○",A3管路!AM93,IF(A3管路!AM93="-","-",'A4-1管路(計画設定)'!$AB$17*A3管路!AM93)))</f>
        <v>-</v>
      </c>
      <c r="AN93" s="431" t="str">
        <f>IF('A4-1管路(計画設定)'!$AC$17="","-",IF('A4-1管路(計画設定)'!$AC$17="○",A3管路!AN93,IF(A3管路!AN93="-","-",'A4-1管路(計画設定)'!$AC$17*A3管路!AN93)))</f>
        <v>-</v>
      </c>
      <c r="AO93" s="432" t="str">
        <f t="shared" ref="AO93:AO103" si="210">IF(SUM(AM93:AN93)=0,"-",SUM(AM93:AN93))</f>
        <v>-</v>
      </c>
      <c r="AP93" s="434" t="str">
        <f>IF('A4-1管路(計画設定)'!$AD$17="","-",IF('A4-1管路(計画設定)'!$AD$17="○",A3管路!AP93,IF(A3管路!AP93="-","-",'A4-1管路(計画設定)'!$AD$17*A3管路!AP93)))</f>
        <v>-</v>
      </c>
      <c r="AQ93" s="431" t="str">
        <f>IF('A4-1管路(計画設定)'!$AE$17="","-",IF('A4-1管路(計画設定)'!$AE$17="○",A3管路!AQ93,IF(A3管路!AQ93="-","-",'A4-1管路(計画設定)'!$AE$17*A3管路!AQ93)))</f>
        <v>-</v>
      </c>
      <c r="AR93" s="432" t="str">
        <f t="shared" ref="AR93:AR103" si="211">IF(SUM(AP93:AQ93)=0,"-",SUM(AP93:AQ93))</f>
        <v>-</v>
      </c>
      <c r="AS93" s="434" t="str">
        <f>IF('A4-1管路(計画設定)'!$AF$17="","-",IF('A4-1管路(計画設定)'!$AF$17="○",A3管路!AS93,IF(A3管路!AS93="-","-",'A4-1管路(計画設定)'!$AF$17*A3管路!AS93)))</f>
        <v>-</v>
      </c>
      <c r="AT93" s="431" t="str">
        <f>IF('A4-1管路(計画設定)'!$AG$17="","-",IF('A4-1管路(計画設定)'!$AG$17="○",A3管路!AT93,IF(A3管路!AT93="-","-",'A4-1管路(計画設定)'!$AG$17*A3管路!AT93)))</f>
        <v>-</v>
      </c>
      <c r="AU93" s="432" t="str">
        <f t="shared" ref="AU93:AU103" si="212">IF(SUM(AS93:AT93)=0,"-",SUM(AS93:AT93))</f>
        <v>-</v>
      </c>
      <c r="AV93" s="443">
        <f t="shared" ref="AV93:AV103" si="213">IF(SUM(I93,L93,O93,R93,W93,Z93,AC93,AF93,AI93,AL93,AO93,AR93,AU93)=0,"-",SUM(I93,L93,O93,R93,W93,Z93,AC93,AF93,AI93,AL93,AO93,AR93,AU93))</f>
        <v>65.7</v>
      </c>
      <c r="AW93" s="155" t="str">
        <f>IF('A4-2管路(初期設定)'!AW93="","",'A4-2管路(初期設定)'!AW93)</f>
        <v>ダクタイル鋳鉄管(NS形継手等)</v>
      </c>
      <c r="AX93" s="442">
        <f>IF('A4-2管路(初期設定)'!AX93="","",'A4-2管路(初期設定)'!AX93)</f>
        <v>245</v>
      </c>
      <c r="AY93" s="50">
        <f t="shared" ref="AY93:AY103" si="214">IF(AV93="-","-",AX93*AV93)</f>
        <v>16096.5</v>
      </c>
      <c r="BB93" s="851">
        <f t="shared" ref="BB93:BB103" si="215">SUMIF(G$88,"①",I93)+SUMIF(J$88,"①",L93)+SUMIF(M$88,"①",O93)+SUMIF(P$88,"①",R93)+SUMIF(S$88,"①",S93)+SUMIF(S$88,"①",T93)+SUMIF(U$88,"①",U93)+SUMIF(U$88,"①",V93)+SUMIF(X$88,"①",Z93)+SUMIF(AA$88,"①",AC93)+SUMIF(AD$88,"①",AF93)+SUMIF(AG$88,"①",AI93)+SUMIF(AJ$88,"①",AL93)+SUMIF(AM$88,"①",AO93)+SUMIF(AP$88,"①",AR93)+SUMIF(AS$88,"①",AU93)</f>
        <v>0</v>
      </c>
      <c r="BC93" s="852"/>
      <c r="BD93" s="852">
        <f t="shared" ref="BD93:BD103" si="216">SUMIF(G$88,"②",I93)+SUMIF(J$88,"②",L93)+SUMIF(M$88,"②",O93)+SUMIF(P$88,"②",R93)+SUMIF(S$88,"②",S93)+SUMIF(S$88,"②",T93)+SUMIF(U$88,"②",U93)+SUMIF(U$88,"②",V93)+SUMIF(X$88,"②",Z93)+SUMIF(AA$88,"②",AC93)+SUMIF(AD$88,"②",AF93)+SUMIF(AG$88,"②",AI93)+SUMIF(AJ$88,"②",AL93)+SUMIF(AM$88,"②",AO93)+SUMIF(AP$88,"②",AR93)+SUMIF(AS$88,"②",AU93)</f>
        <v>0</v>
      </c>
      <c r="BE93" s="852"/>
      <c r="BF93" s="852">
        <f t="shared" ref="BF93:BF103" si="217">SUMIF(G$88,"③",I93)+SUMIF(J$88,"③",L93)+SUMIF(M$88,"③",O93)+SUMIF(P$88,"③",R93)+SUMIF(S$88,"③",S93)+SUMIF(S$88,"③",T93)+SUMIF(U$88,"③",U93)+SUMIF(U$88,"③",V93)+SUMIF(X$88,"③",Z93)+SUMIF(AA$88,"③",AC93)+SUMIF(AD$88,"③",AF93)+SUMIF(AG$88,"③",AI93)+SUMIF(AJ$88,"③",AL93)+SUMIF(AM$88,"③",AO93)+SUMIF(AP$88,"③",AR93)+SUMIF(AS$88,"③",AU93)</f>
        <v>65.7</v>
      </c>
      <c r="BG93" s="852"/>
      <c r="BH93" s="852">
        <f t="shared" ref="BH93:BH103" si="218">SUMIF(G$88,"④",I93)+SUMIF(J$88,"④",L93)+SUMIF(M$88,"④",O93)+SUMIF(P$88,"④",R93)+SUMIF(S$88,"④",S93)+SUMIF(S$88,"④",T93)+SUMIF(U$88,"④",U93)+SUMIF(U$88,"④",V93)+SUMIF(X$88,"④",Z93)+SUMIF(AA$88,"④",AC93)+SUMIF(AD$88,"④",AF93)+SUMIF(AG$88,"④",AI93)+SUMIF(AJ$88,"④",AL93)+SUMIF(AM$88,"④",AO93)+SUMIF(AP$88,"④",AR93)+SUMIF(AS$88,"④",AU93)</f>
        <v>0</v>
      </c>
      <c r="BI93" s="852"/>
      <c r="BJ93" s="852">
        <f t="shared" ref="BJ93:BJ103" si="219">SUMIF(G$88,"⑤",I93)+SUMIF(J$88,"⑤",L93)+SUMIF(M$88,"⑤",O93)+SUMIF(P$88,"⑤",R93)+SUMIF(S$88,"⑤",S93)+SUMIF(S$88,"⑤",T93)+SUMIF(U$88,"⑤",U93)+SUMIF(U$88,"⑤",V93)+SUMIF(X$88,"⑤",Z93)+SUMIF(AA$88,"⑤",AC93)+SUMIF(AD$88,"⑤",AF93)+SUMIF(AG$88,"⑤",AI93)+SUMIF(AJ$88,"⑤",AL93)+SUMIF(AM$88,"⑤",AO93)+SUMIF(AP$88,"⑤",AR93)+SUMIF(AS$88,"⑤",AU93)</f>
        <v>0</v>
      </c>
      <c r="BK93" s="852"/>
      <c r="BL93" s="851">
        <f t="shared" ref="BL93:BL103" si="220">IF($AY93="-",0,BB93*$AX93)</f>
        <v>0</v>
      </c>
      <c r="BM93" s="852"/>
      <c r="BN93" s="852">
        <f t="shared" ref="BN93:BN103" si="221">IF($AY93="-",0,BD93*$AX93)</f>
        <v>0</v>
      </c>
      <c r="BO93" s="852"/>
      <c r="BP93" s="852">
        <f t="shared" ref="BP93:BP103" si="222">IF($AY93="-",0,BF93*$AX93)</f>
        <v>16096.5</v>
      </c>
      <c r="BQ93" s="852"/>
      <c r="BR93" s="852">
        <f t="shared" ref="BR93:BR103" si="223">IF($AY93="-",0,BH93*$AX93)</f>
        <v>0</v>
      </c>
      <c r="BS93" s="852"/>
      <c r="BT93" s="852">
        <f t="shared" ref="BT93:BT103" si="224">IF($AY93="-",0,BJ93*$AX93)</f>
        <v>0</v>
      </c>
      <c r="BU93" s="1013"/>
    </row>
    <row r="94" spans="2:113" ht="13.5" customHeight="1">
      <c r="B94" s="1162"/>
      <c r="C94" s="911"/>
      <c r="D94" s="912"/>
      <c r="E94" s="913"/>
      <c r="F94" s="80">
        <v>500</v>
      </c>
      <c r="G94" s="430" t="str">
        <f>IF('A4-1管路(計画設定)'!$F$17="","-",IF('A4-1管路(計画設定)'!$F$17="○",A3管路!G94,IF(A3管路!F94="-","-",'A4-1管路(計画設定)'!$F$17*A3管路!G94)))</f>
        <v>-</v>
      </c>
      <c r="H94" s="427" t="str">
        <f>IF('A4-1管路(計画設定)'!$G$17="","-",IF('A4-1管路(計画設定)'!$G$17="○",A3管路!H94,IF(A3管路!H94="-","-",'A4-1管路(計画設定)'!$G$17*A3管路!H94)))</f>
        <v>-</v>
      </c>
      <c r="I94" s="428" t="str">
        <f t="shared" si="200"/>
        <v>-</v>
      </c>
      <c r="J94" s="430" t="str">
        <f>IF('A4-1管路(計画設定)'!$H$17="","-",IF('A4-1管路(計画設定)'!$H$17="○",A3管路!J94,IF(A3管路!J94="-","-",'A4-1管路(計画設定)'!$H$17*A3管路!J94)))</f>
        <v>-</v>
      </c>
      <c r="K94" s="427" t="str">
        <f>IF('A4-1管路(計画設定)'!$I$17="","-",IF('A4-1管路(計画設定)'!$I$17="○",A3管路!K94,IF(A3管路!K94="-","-",'A4-1管路(計画設定)'!$I$17*A3管路!K94)))</f>
        <v>-</v>
      </c>
      <c r="L94" s="428" t="str">
        <f t="shared" si="201"/>
        <v>-</v>
      </c>
      <c r="M94" s="430" t="str">
        <f>IF('A4-1管路(計画設定)'!$J$17="","-",IF('A4-1管路(計画設定)'!$J$17="○",A3管路!M94,IF(A3管路!M94="-","-",'A4-1管路(計画設定)'!$J$17*A3管路!M94)))</f>
        <v>-</v>
      </c>
      <c r="N94" s="427" t="str">
        <f>IF('A4-1管路(計画設定)'!$K$17="","-",IF('A4-1管路(計画設定)'!$K$17="○",A3管路!N94,IF(A3管路!N94="-","-",'A4-1管路(計画設定)'!$K$17*A3管路!N94)))</f>
        <v>-</v>
      </c>
      <c r="O94" s="428" t="str">
        <f t="shared" si="202"/>
        <v>-</v>
      </c>
      <c r="P94" s="430" t="str">
        <f>IF('A4-1管路(計画設定)'!$L$17="","-",IF('A4-1管路(計画設定)'!$L$17="○",A3管路!P94,IF(A3管路!P94="-","-",'A4-1管路(計画設定)'!$L$17*A3管路!P94)))</f>
        <v>-</v>
      </c>
      <c r="Q94" s="427" t="str">
        <f>IF('A4-1管路(計画設定)'!$M$17="","-",IF('A4-1管路(計画設定)'!$M$17="○",A3管路!Q94,IF(A3管路!Q94="-","-",'A4-1管路(計画設定)'!$M$17*A3管路!Q94)))</f>
        <v>-</v>
      </c>
      <c r="R94" s="428" t="str">
        <f t="shared" si="203"/>
        <v>-</v>
      </c>
      <c r="S94" s="430" t="str">
        <f>IF('A4-1管路(計画設定)'!$N$17="","-",IF('A4-1管路(計画設定)'!$N$17="○",A3管路!S94,IF(A3管路!S94="-","-",'A4-1管路(計画設定)'!$N$17*A3管路!S94)))</f>
        <v>-</v>
      </c>
      <c r="T94" s="429" t="str">
        <f>IF('A4-1管路(計画設定)'!$O$17="","-",IF('A4-1管路(計画設定)'!$O$17="○",A3管路!T94,IF(A3管路!T94="-","-",'A4-1管路(計画設定)'!$O$17*A3管路!T94)))</f>
        <v>-</v>
      </c>
      <c r="U94" s="429" t="str">
        <f>IF('A4-1管路(計画設定)'!$P$17="","-",IF('A4-1管路(計画設定)'!$P$17="○",A3管路!U94,IF(A3管路!U94="-","-",'A4-1管路(計画設定)'!$P$17*A3管路!U94)))</f>
        <v>-</v>
      </c>
      <c r="V94" s="427" t="str">
        <f>IF('A4-1管路(計画設定)'!$Q$17="","-",IF('A4-1管路(計画設定)'!$Q$17="○",A3管路!V94,IF(A3管路!V94="-","-",'A4-1管路(計画設定)'!$Q$17*A3管路!V94)))</f>
        <v>-</v>
      </c>
      <c r="W94" s="428" t="str">
        <f t="shared" si="204"/>
        <v>-</v>
      </c>
      <c r="X94" s="430" t="str">
        <f>IF('A4-1管路(計画設定)'!$R$17="","-",IF('A4-1管路(計画設定)'!$R$17="○",A3管路!X94,IF(A3管路!X94="-","-",'A4-1管路(計画設定)'!$R$17*A3管路!X94)))</f>
        <v>-</v>
      </c>
      <c r="Y94" s="427">
        <f>IF('A4-1管路(計画設定)'!$S$17="","-",IF('A4-1管路(計画設定)'!$S$17="○",A3管路!Y94,IF(A3管路!Y94="-","-",'A4-1管路(計画設定)'!$S$17*A3管路!Y94)))</f>
        <v>63.9</v>
      </c>
      <c r="Z94" s="428">
        <f t="shared" si="205"/>
        <v>63.9</v>
      </c>
      <c r="AA94" s="430" t="str">
        <f>IF('A4-1管路(計画設定)'!$T$17="","-",IF('A4-1管路(計画設定)'!$T$17="○",A3管路!AA94,IF(A3管路!AA94="-","-",'A4-1管路(計画設定)'!$T$17*A3管路!AA94)))</f>
        <v>-</v>
      </c>
      <c r="AB94" s="427" t="str">
        <f>IF('A4-1管路(計画設定)'!$U$17="","-",IF('A4-1管路(計画設定)'!$U$17="○",A3管路!AB94,IF(A3管路!AB94="-","-",'A4-1管路(計画設定)'!$U$17*A3管路!AB94)))</f>
        <v>-</v>
      </c>
      <c r="AC94" s="428" t="str">
        <f t="shared" si="206"/>
        <v>-</v>
      </c>
      <c r="AD94" s="430" t="str">
        <f>IF('A4-1管路(計画設定)'!$V$17="","-",IF('A4-1管路(計画設定)'!$V$17="○",A3管路!AD94,IF(A3管路!AD94="-","-",'A4-1管路(計画設定)'!$V$17*A3管路!AD94)))</f>
        <v>-</v>
      </c>
      <c r="AE94" s="427" t="str">
        <f>IF('A4-1管路(計画設定)'!$W$17="","-",IF('A4-1管路(計画設定)'!$W$17="○",A3管路!AE94,IF(A3管路!AE94="-","-",'A4-1管路(計画設定)'!$W$17*A3管路!AE94)))</f>
        <v>-</v>
      </c>
      <c r="AF94" s="428" t="str">
        <f t="shared" si="207"/>
        <v>-</v>
      </c>
      <c r="AG94" s="430" t="str">
        <f>IF('A4-1管路(計画設定)'!$X$8="","-",IF('A4-1管路(計画設定)'!$X$8="○",A3管路!AG94,IF(A3管路!AZ94="-","-",'A4-1管路(計画設定)'!$X$8*A3管路!AG94)))</f>
        <v>-</v>
      </c>
      <c r="AH94" s="427" t="str">
        <f>IF('A4-1管路(計画設定)'!$Y$17="","-",IF('A4-1管路(計画設定)'!$Y$17="○",A3管路!AH94,IF(A3管路!AH94="-","-",'A4-1管路(計画設定)'!$Y$17*A3管路!AH94)))</f>
        <v>-</v>
      </c>
      <c r="AI94" s="428" t="str">
        <f t="shared" si="208"/>
        <v>-</v>
      </c>
      <c r="AJ94" s="430" t="str">
        <f>IF('A4-1管路(計画設定)'!$Z$17="","-",IF('A4-1管路(計画設定)'!$Z$17="○",A3管路!AJ94,IF(A3管路!AJ94="-","-",'A4-1管路(計画設定)'!$Z$17*A3管路!AJ94)))</f>
        <v>-</v>
      </c>
      <c r="AK94" s="427" t="str">
        <f>IF('A4-1管路(計画設定)'!$AA$17="","-",IF('A4-1管路(計画設定)'!$AA$17="○",A3管路!AK94,IF(A3管路!AK94="-","-",'A4-1管路(計画設定)'!$AA$17*A3管路!AK94)))</f>
        <v>-</v>
      </c>
      <c r="AL94" s="428" t="str">
        <f t="shared" si="209"/>
        <v>-</v>
      </c>
      <c r="AM94" s="430" t="str">
        <f>IF('A4-1管路(計画設定)'!$AB$17="","-",IF('A4-1管路(計画設定)'!$AB$17="○",A3管路!AM94,IF(A3管路!AM94="-","-",'A4-1管路(計画設定)'!$AB$17*A3管路!AM94)))</f>
        <v>-</v>
      </c>
      <c r="AN94" s="427" t="str">
        <f>IF('A4-1管路(計画設定)'!$AC$17="","-",IF('A4-1管路(計画設定)'!$AC$17="○",A3管路!AN94,IF(A3管路!AN94="-","-",'A4-1管路(計画設定)'!$AC$17*A3管路!AN94)))</f>
        <v>-</v>
      </c>
      <c r="AO94" s="428" t="str">
        <f t="shared" si="210"/>
        <v>-</v>
      </c>
      <c r="AP94" s="430" t="str">
        <f>IF('A4-1管路(計画設定)'!$AD$17="","-",IF('A4-1管路(計画設定)'!$AD$17="○",A3管路!AP94,IF(A3管路!AP94="-","-",'A4-1管路(計画設定)'!$AD$17*A3管路!AP94)))</f>
        <v>-</v>
      </c>
      <c r="AQ94" s="427">
        <f>IF('A4-1管路(計画設定)'!$AE$17="","-",IF('A4-1管路(計画設定)'!$AE$17="○",A3管路!AQ94,IF(A3管路!AQ94="-","-",'A4-1管路(計画設定)'!$AE$17*A3管路!AQ94)))</f>
        <v>20.6</v>
      </c>
      <c r="AR94" s="428">
        <f t="shared" si="211"/>
        <v>20.6</v>
      </c>
      <c r="AS94" s="430" t="str">
        <f>IF('A4-1管路(計画設定)'!$AF$17="","-",IF('A4-1管路(計画設定)'!$AF$17="○",A3管路!AS94,IF(A3管路!AS94="-","-",'A4-1管路(計画設定)'!$AF$17*A3管路!AS94)))</f>
        <v>-</v>
      </c>
      <c r="AT94" s="427" t="str">
        <f>IF('A4-1管路(計画設定)'!$AG$17="","-",IF('A4-1管路(計画設定)'!$AG$17="○",A3管路!AT94,IF(A3管路!AT94="-","-",'A4-1管路(計画設定)'!$AG$17*A3管路!AT94)))</f>
        <v>-</v>
      </c>
      <c r="AU94" s="428" t="str">
        <f t="shared" si="212"/>
        <v>-</v>
      </c>
      <c r="AV94" s="441">
        <f t="shared" si="213"/>
        <v>84.5</v>
      </c>
      <c r="AW94" s="157" t="str">
        <f>IF('A4-2管路(初期設定)'!AW94="","",'A4-2管路(初期設定)'!AW94)</f>
        <v>ダクタイル鋳鉄管(NS形継手等)</v>
      </c>
      <c r="AX94" s="438">
        <f>IF('A4-2管路(初期設定)'!AX94="","",'A4-2管路(初期設定)'!AX94)</f>
        <v>189</v>
      </c>
      <c r="AY94" s="45">
        <f t="shared" si="214"/>
        <v>15970.5</v>
      </c>
      <c r="BB94" s="832">
        <f t="shared" si="215"/>
        <v>0</v>
      </c>
      <c r="BC94" s="830"/>
      <c r="BD94" s="830">
        <f t="shared" si="216"/>
        <v>0</v>
      </c>
      <c r="BE94" s="830"/>
      <c r="BF94" s="830">
        <f t="shared" si="217"/>
        <v>63.9</v>
      </c>
      <c r="BG94" s="830"/>
      <c r="BH94" s="830">
        <f t="shared" si="218"/>
        <v>20.6</v>
      </c>
      <c r="BI94" s="830"/>
      <c r="BJ94" s="830">
        <f t="shared" si="219"/>
        <v>0</v>
      </c>
      <c r="BK94" s="830"/>
      <c r="BL94" s="832">
        <f t="shared" si="220"/>
        <v>0</v>
      </c>
      <c r="BM94" s="830"/>
      <c r="BN94" s="830">
        <f t="shared" si="221"/>
        <v>0</v>
      </c>
      <c r="BO94" s="830"/>
      <c r="BP94" s="830">
        <f t="shared" si="222"/>
        <v>12077.1</v>
      </c>
      <c r="BQ94" s="830"/>
      <c r="BR94" s="830">
        <f t="shared" si="223"/>
        <v>3893.4</v>
      </c>
      <c r="BS94" s="830"/>
      <c r="BT94" s="830">
        <f t="shared" si="224"/>
        <v>0</v>
      </c>
      <c r="BU94" s="833"/>
    </row>
    <row r="95" spans="2:113" ht="13.5" customHeight="1">
      <c r="B95" s="1162"/>
      <c r="C95" s="911"/>
      <c r="D95" s="912"/>
      <c r="E95" s="913"/>
      <c r="F95" s="80">
        <v>450</v>
      </c>
      <c r="G95" s="430" t="str">
        <f>IF('A4-1管路(計画設定)'!$F$17="","-",IF('A4-1管路(計画設定)'!$F$17="○",A3管路!G95,IF(A3管路!F95="-","-",'A4-1管路(計画設定)'!$F$17*A3管路!G95)))</f>
        <v>-</v>
      </c>
      <c r="H95" s="427" t="str">
        <f>IF('A4-1管路(計画設定)'!$G$17="","-",IF('A4-1管路(計画設定)'!$G$17="○",A3管路!H95,IF(A3管路!H95="-","-",'A4-1管路(計画設定)'!$G$17*A3管路!H95)))</f>
        <v>-</v>
      </c>
      <c r="I95" s="428" t="str">
        <f t="shared" si="200"/>
        <v>-</v>
      </c>
      <c r="J95" s="430" t="str">
        <f>IF('A4-1管路(計画設定)'!$H$17="","-",IF('A4-1管路(計画設定)'!$H$17="○",A3管路!J95,IF(A3管路!J95="-","-",'A4-1管路(計画設定)'!$H$17*A3管路!J95)))</f>
        <v>-</v>
      </c>
      <c r="K95" s="427" t="str">
        <f>IF('A4-1管路(計画設定)'!$I$17="","-",IF('A4-1管路(計画設定)'!$I$17="○",A3管路!K95,IF(A3管路!K95="-","-",'A4-1管路(計画設定)'!$I$17*A3管路!K95)))</f>
        <v>-</v>
      </c>
      <c r="L95" s="428" t="str">
        <f t="shared" si="201"/>
        <v>-</v>
      </c>
      <c r="M95" s="430" t="str">
        <f>IF('A4-1管路(計画設定)'!$J$17="","-",IF('A4-1管路(計画設定)'!$J$17="○",A3管路!M95,IF(A3管路!M95="-","-",'A4-1管路(計画設定)'!$J$17*A3管路!M95)))</f>
        <v>-</v>
      </c>
      <c r="N95" s="427" t="str">
        <f>IF('A4-1管路(計画設定)'!$K$17="","-",IF('A4-1管路(計画設定)'!$K$17="○",A3管路!N95,IF(A3管路!N95="-","-",'A4-1管路(計画設定)'!$K$17*A3管路!N95)))</f>
        <v>-</v>
      </c>
      <c r="O95" s="428" t="str">
        <f t="shared" si="202"/>
        <v>-</v>
      </c>
      <c r="P95" s="430" t="str">
        <f>IF('A4-1管路(計画設定)'!$L$17="","-",IF('A4-1管路(計画設定)'!$L$17="○",A3管路!P95,IF(A3管路!P95="-","-",'A4-1管路(計画設定)'!$L$17*A3管路!P95)))</f>
        <v>-</v>
      </c>
      <c r="Q95" s="427" t="str">
        <f>IF('A4-1管路(計画設定)'!$M$17="","-",IF('A4-1管路(計画設定)'!$M$17="○",A3管路!Q95,IF(A3管路!Q95="-","-",'A4-1管路(計画設定)'!$M$17*A3管路!Q95)))</f>
        <v>-</v>
      </c>
      <c r="R95" s="428" t="str">
        <f t="shared" si="203"/>
        <v>-</v>
      </c>
      <c r="S95" s="430" t="str">
        <f>IF('A4-1管路(計画設定)'!$N$17="","-",IF('A4-1管路(計画設定)'!$N$17="○",A3管路!S95,IF(A3管路!S95="-","-",'A4-1管路(計画設定)'!$N$17*A3管路!S95)))</f>
        <v>-</v>
      </c>
      <c r="T95" s="429" t="str">
        <f>IF('A4-1管路(計画設定)'!$O$17="","-",IF('A4-1管路(計画設定)'!$O$17="○",A3管路!T95,IF(A3管路!T95="-","-",'A4-1管路(計画設定)'!$O$17*A3管路!T95)))</f>
        <v>-</v>
      </c>
      <c r="U95" s="429" t="str">
        <f>IF('A4-1管路(計画設定)'!$P$17="","-",IF('A4-1管路(計画設定)'!$P$17="○",A3管路!U95,IF(A3管路!U95="-","-",'A4-1管路(計画設定)'!$P$17*A3管路!U95)))</f>
        <v>-</v>
      </c>
      <c r="V95" s="427" t="str">
        <f>IF('A4-1管路(計画設定)'!$Q$17="","-",IF('A4-1管路(計画設定)'!$Q$17="○",A3管路!V95,IF(A3管路!V95="-","-",'A4-1管路(計画設定)'!$Q$17*A3管路!V95)))</f>
        <v>-</v>
      </c>
      <c r="W95" s="428" t="str">
        <f t="shared" si="204"/>
        <v>-</v>
      </c>
      <c r="X95" s="430" t="str">
        <f>IF('A4-1管路(計画設定)'!$R$17="","-",IF('A4-1管路(計画設定)'!$R$17="○",A3管路!X95,IF(A3管路!X95="-","-",'A4-1管路(計画設定)'!$R$17*A3管路!X95)))</f>
        <v>-</v>
      </c>
      <c r="Y95" s="427">
        <f>IF('A4-1管路(計画設定)'!$S$17="","-",IF('A4-1管路(計画設定)'!$S$17="○",A3管路!Y95,IF(A3管路!Y95="-","-",'A4-1管路(計画設定)'!$S$17*A3管路!Y95)))</f>
        <v>324.89999999999998</v>
      </c>
      <c r="Z95" s="428">
        <f t="shared" si="205"/>
        <v>324.89999999999998</v>
      </c>
      <c r="AA95" s="430" t="str">
        <f>IF('A4-1管路(計画設定)'!$T$17="","-",IF('A4-1管路(計画設定)'!$T$17="○",A3管路!AA95,IF(A3管路!AA95="-","-",'A4-1管路(計画設定)'!$T$17*A3管路!AA95)))</f>
        <v>-</v>
      </c>
      <c r="AB95" s="427" t="str">
        <f>IF('A4-1管路(計画設定)'!$U$17="","-",IF('A4-1管路(計画設定)'!$U$17="○",A3管路!AB95,IF(A3管路!AB95="-","-",'A4-1管路(計画設定)'!$U$17*A3管路!AB95)))</f>
        <v>-</v>
      </c>
      <c r="AC95" s="428" t="str">
        <f t="shared" si="206"/>
        <v>-</v>
      </c>
      <c r="AD95" s="430" t="str">
        <f>IF('A4-1管路(計画設定)'!$V$17="","-",IF('A4-1管路(計画設定)'!$V$17="○",A3管路!AD95,IF(A3管路!AD95="-","-",'A4-1管路(計画設定)'!$V$17*A3管路!AD95)))</f>
        <v>-</v>
      </c>
      <c r="AE95" s="427" t="str">
        <f>IF('A4-1管路(計画設定)'!$W$17="","-",IF('A4-1管路(計画設定)'!$W$17="○",A3管路!AE95,IF(A3管路!AE95="-","-",'A4-1管路(計画設定)'!$W$17*A3管路!AE95)))</f>
        <v>-</v>
      </c>
      <c r="AF95" s="428" t="str">
        <f t="shared" si="207"/>
        <v>-</v>
      </c>
      <c r="AG95" s="430" t="str">
        <f>IF('A4-1管路(計画設定)'!$X$8="","-",IF('A4-1管路(計画設定)'!$X$8="○",A3管路!AG95,IF(A3管路!AZ95="-","-",'A4-1管路(計画設定)'!$X$8*A3管路!AG95)))</f>
        <v>-</v>
      </c>
      <c r="AH95" s="427" t="str">
        <f>IF('A4-1管路(計画設定)'!$Y$17="","-",IF('A4-1管路(計画設定)'!$Y$17="○",A3管路!AH95,IF(A3管路!AH95="-","-",'A4-1管路(計画設定)'!$Y$17*A3管路!AH95)))</f>
        <v>-</v>
      </c>
      <c r="AI95" s="428" t="str">
        <f t="shared" si="208"/>
        <v>-</v>
      </c>
      <c r="AJ95" s="430" t="str">
        <f>IF('A4-1管路(計画設定)'!$Z$17="","-",IF('A4-1管路(計画設定)'!$Z$17="○",A3管路!AJ95,IF(A3管路!AJ95="-","-",'A4-1管路(計画設定)'!$Z$17*A3管路!AJ95)))</f>
        <v>-</v>
      </c>
      <c r="AK95" s="427" t="str">
        <f>IF('A4-1管路(計画設定)'!$AA$17="","-",IF('A4-1管路(計画設定)'!$AA$17="○",A3管路!AK95,IF(A3管路!AK95="-","-",'A4-1管路(計画設定)'!$AA$17*A3管路!AK95)))</f>
        <v>-</v>
      </c>
      <c r="AL95" s="428" t="str">
        <f t="shared" si="209"/>
        <v>-</v>
      </c>
      <c r="AM95" s="430" t="str">
        <f>IF('A4-1管路(計画設定)'!$AB$17="","-",IF('A4-1管路(計画設定)'!$AB$17="○",A3管路!AM95,IF(A3管路!AM95="-","-",'A4-1管路(計画設定)'!$AB$17*A3管路!AM95)))</f>
        <v>-</v>
      </c>
      <c r="AN95" s="427" t="str">
        <f>IF('A4-1管路(計画設定)'!$AC$17="","-",IF('A4-1管路(計画設定)'!$AC$17="○",A3管路!AN95,IF(A3管路!AN95="-","-",'A4-1管路(計画設定)'!$AC$17*A3管路!AN95)))</f>
        <v>-</v>
      </c>
      <c r="AO95" s="428" t="str">
        <f t="shared" si="210"/>
        <v>-</v>
      </c>
      <c r="AP95" s="430" t="str">
        <f>IF('A4-1管路(計画設定)'!$AD$17="","-",IF('A4-1管路(計画設定)'!$AD$17="○",A3管路!AP95,IF(A3管路!AP95="-","-",'A4-1管路(計画設定)'!$AD$17*A3管路!AP95)))</f>
        <v>-</v>
      </c>
      <c r="AQ95" s="427" t="str">
        <f>IF('A4-1管路(計画設定)'!$AE$17="","-",IF('A4-1管路(計画設定)'!$AE$17="○",A3管路!AQ95,IF(A3管路!AQ95="-","-",'A4-1管路(計画設定)'!$AE$17*A3管路!AQ95)))</f>
        <v>-</v>
      </c>
      <c r="AR95" s="428" t="str">
        <f t="shared" si="211"/>
        <v>-</v>
      </c>
      <c r="AS95" s="430" t="str">
        <f>IF('A4-1管路(計画設定)'!$AF$17="","-",IF('A4-1管路(計画設定)'!$AF$17="○",A3管路!AS95,IF(A3管路!AS95="-","-",'A4-1管路(計画設定)'!$AF$17*A3管路!AS95)))</f>
        <v>-</v>
      </c>
      <c r="AT95" s="427" t="str">
        <f>IF('A4-1管路(計画設定)'!$AG$17="","-",IF('A4-1管路(計画設定)'!$AG$17="○",A3管路!AT95,IF(A3管路!AT95="-","-",'A4-1管路(計画設定)'!$AG$17*A3管路!AT95)))</f>
        <v>-</v>
      </c>
      <c r="AU95" s="428" t="str">
        <f t="shared" si="212"/>
        <v>-</v>
      </c>
      <c r="AV95" s="441">
        <f t="shared" si="213"/>
        <v>324.89999999999998</v>
      </c>
      <c r="AW95" s="157" t="str">
        <f>IF('A4-2管路(初期設定)'!AW95="","",'A4-2管路(初期設定)'!AW95)</f>
        <v>ダクタイル鋳鉄管(NS形継手等)</v>
      </c>
      <c r="AX95" s="438">
        <f>IF('A4-2管路(初期設定)'!AX95="","",'A4-2管路(初期設定)'!AX95)</f>
        <v>166</v>
      </c>
      <c r="AY95" s="45">
        <f t="shared" si="214"/>
        <v>53933.399999999994</v>
      </c>
      <c r="BB95" s="832">
        <f t="shared" si="215"/>
        <v>0</v>
      </c>
      <c r="BC95" s="830"/>
      <c r="BD95" s="830">
        <f t="shared" si="216"/>
        <v>0</v>
      </c>
      <c r="BE95" s="830"/>
      <c r="BF95" s="830">
        <f t="shared" si="217"/>
        <v>324.89999999999998</v>
      </c>
      <c r="BG95" s="830"/>
      <c r="BH95" s="830">
        <f t="shared" si="218"/>
        <v>0</v>
      </c>
      <c r="BI95" s="830"/>
      <c r="BJ95" s="830">
        <f t="shared" si="219"/>
        <v>0</v>
      </c>
      <c r="BK95" s="830"/>
      <c r="BL95" s="832">
        <f t="shared" si="220"/>
        <v>0</v>
      </c>
      <c r="BM95" s="830"/>
      <c r="BN95" s="830">
        <f t="shared" si="221"/>
        <v>0</v>
      </c>
      <c r="BO95" s="830"/>
      <c r="BP95" s="830">
        <f t="shared" si="222"/>
        <v>53933.399999999994</v>
      </c>
      <c r="BQ95" s="830"/>
      <c r="BR95" s="830">
        <f t="shared" si="223"/>
        <v>0</v>
      </c>
      <c r="BS95" s="830"/>
      <c r="BT95" s="830">
        <f t="shared" si="224"/>
        <v>0</v>
      </c>
      <c r="BU95" s="833"/>
    </row>
    <row r="96" spans="2:113" ht="13.5" customHeight="1">
      <c r="B96" s="1162"/>
      <c r="C96" s="911"/>
      <c r="D96" s="912"/>
      <c r="E96" s="913"/>
      <c r="F96" s="80">
        <v>400</v>
      </c>
      <c r="G96" s="430" t="str">
        <f>IF('A4-1管路(計画設定)'!$F$17="","-",IF('A4-1管路(計画設定)'!$F$17="○",A3管路!G96,IF(A3管路!F96="-","-",'A4-1管路(計画設定)'!$F$17*A3管路!G96)))</f>
        <v>-</v>
      </c>
      <c r="H96" s="427" t="str">
        <f>IF('A4-1管路(計画設定)'!$G$17="","-",IF('A4-1管路(計画設定)'!$G$17="○",A3管路!H96,IF(A3管路!H96="-","-",'A4-1管路(計画設定)'!$G$17*A3管路!H96)))</f>
        <v>-</v>
      </c>
      <c r="I96" s="428" t="str">
        <f t="shared" si="200"/>
        <v>-</v>
      </c>
      <c r="J96" s="430" t="str">
        <f>IF('A4-1管路(計画設定)'!$H$17="","-",IF('A4-1管路(計画設定)'!$H$17="○",A3管路!J96,IF(A3管路!J96="-","-",'A4-1管路(計画設定)'!$H$17*A3管路!J96)))</f>
        <v>-</v>
      </c>
      <c r="K96" s="427" t="str">
        <f>IF('A4-1管路(計画設定)'!$I$17="","-",IF('A4-1管路(計画設定)'!$I$17="○",A3管路!K96,IF(A3管路!K96="-","-",'A4-1管路(計画設定)'!$I$17*A3管路!K96)))</f>
        <v>-</v>
      </c>
      <c r="L96" s="428" t="str">
        <f t="shared" si="201"/>
        <v>-</v>
      </c>
      <c r="M96" s="430" t="str">
        <f>IF('A4-1管路(計画設定)'!$J$17="","-",IF('A4-1管路(計画設定)'!$J$17="○",A3管路!M96,IF(A3管路!M96="-","-",'A4-1管路(計画設定)'!$J$17*A3管路!M96)))</f>
        <v>-</v>
      </c>
      <c r="N96" s="427" t="str">
        <f>IF('A4-1管路(計画設定)'!$K$17="","-",IF('A4-1管路(計画設定)'!$K$17="○",A3管路!N96,IF(A3管路!N96="-","-",'A4-1管路(計画設定)'!$K$17*A3管路!N96)))</f>
        <v>-</v>
      </c>
      <c r="O96" s="428" t="str">
        <f t="shared" si="202"/>
        <v>-</v>
      </c>
      <c r="P96" s="430" t="str">
        <f>IF('A4-1管路(計画設定)'!$L$17="","-",IF('A4-1管路(計画設定)'!$L$17="○",A3管路!P96,IF(A3管路!P96="-","-",'A4-1管路(計画設定)'!$L$17*A3管路!P96)))</f>
        <v>-</v>
      </c>
      <c r="Q96" s="427" t="str">
        <f>IF('A4-1管路(計画設定)'!$M$17="","-",IF('A4-1管路(計画設定)'!$M$17="○",A3管路!Q96,IF(A3管路!Q96="-","-",'A4-1管路(計画設定)'!$M$17*A3管路!Q96)))</f>
        <v>-</v>
      </c>
      <c r="R96" s="428" t="str">
        <f t="shared" si="203"/>
        <v>-</v>
      </c>
      <c r="S96" s="430" t="str">
        <f>IF('A4-1管路(計画設定)'!$N$17="","-",IF('A4-1管路(計画設定)'!$N$17="○",A3管路!S96,IF(A3管路!S96="-","-",'A4-1管路(計画設定)'!$N$17*A3管路!S96)))</f>
        <v>-</v>
      </c>
      <c r="T96" s="429" t="str">
        <f>IF('A4-1管路(計画設定)'!$O$17="","-",IF('A4-1管路(計画設定)'!$O$17="○",A3管路!T96,IF(A3管路!T96="-","-",'A4-1管路(計画設定)'!$O$17*A3管路!T96)))</f>
        <v>-</v>
      </c>
      <c r="U96" s="429" t="str">
        <f>IF('A4-1管路(計画設定)'!$P$17="","-",IF('A4-1管路(計画設定)'!$P$17="○",A3管路!U96,IF(A3管路!U96="-","-",'A4-1管路(計画設定)'!$P$17*A3管路!U96)))</f>
        <v>-</v>
      </c>
      <c r="V96" s="427">
        <f>IF('A4-1管路(計画設定)'!$Q$17="","-",IF('A4-1管路(計画設定)'!$Q$17="○",A3管路!V96,IF(A3管路!V96="-","-",'A4-1管路(計画設定)'!$Q$17*A3管路!V96)))</f>
        <v>9</v>
      </c>
      <c r="W96" s="428">
        <f t="shared" si="204"/>
        <v>9</v>
      </c>
      <c r="X96" s="430" t="str">
        <f>IF('A4-1管路(計画設定)'!$R$17="","-",IF('A4-1管路(計画設定)'!$R$17="○",A3管路!X96,IF(A3管路!X96="-","-",'A4-1管路(計画設定)'!$R$17*A3管路!X96)))</f>
        <v>-</v>
      </c>
      <c r="Y96" s="427">
        <f>IF('A4-1管路(計画設定)'!$S$17="","-",IF('A4-1管路(計画設定)'!$S$17="○",A3管路!Y96,IF(A3管路!Y96="-","-",'A4-1管路(計画設定)'!$S$17*A3管路!Y96)))</f>
        <v>164.7</v>
      </c>
      <c r="Z96" s="428">
        <f t="shared" si="205"/>
        <v>164.7</v>
      </c>
      <c r="AA96" s="430" t="str">
        <f>IF('A4-1管路(計画設定)'!$T$17="","-",IF('A4-1管路(計画設定)'!$T$17="○",A3管路!AA96,IF(A3管路!AA96="-","-",'A4-1管路(計画設定)'!$T$17*A3管路!AA96)))</f>
        <v>-</v>
      </c>
      <c r="AB96" s="427" t="str">
        <f>IF('A4-1管路(計画設定)'!$U$17="","-",IF('A4-1管路(計画設定)'!$U$17="○",A3管路!AB96,IF(A3管路!AB96="-","-",'A4-1管路(計画設定)'!$U$17*A3管路!AB96)))</f>
        <v>-</v>
      </c>
      <c r="AC96" s="428" t="str">
        <f t="shared" si="206"/>
        <v>-</v>
      </c>
      <c r="AD96" s="430" t="str">
        <f>IF('A4-1管路(計画設定)'!$V$17="","-",IF('A4-1管路(計画設定)'!$V$17="○",A3管路!AD96,IF(A3管路!AD96="-","-",'A4-1管路(計画設定)'!$V$17*A3管路!AD96)))</f>
        <v>-</v>
      </c>
      <c r="AE96" s="427" t="str">
        <f>IF('A4-1管路(計画設定)'!$W$17="","-",IF('A4-1管路(計画設定)'!$W$17="○",A3管路!AE96,IF(A3管路!AE96="-","-",'A4-1管路(計画設定)'!$W$17*A3管路!AE96)))</f>
        <v>-</v>
      </c>
      <c r="AF96" s="428" t="str">
        <f t="shared" si="207"/>
        <v>-</v>
      </c>
      <c r="AG96" s="430" t="str">
        <f>IF('A4-1管路(計画設定)'!$X$8="","-",IF('A4-1管路(計画設定)'!$X$8="○",A3管路!AG96,IF(A3管路!AZ96="-","-",'A4-1管路(計画設定)'!$X$8*A3管路!AG96)))</f>
        <v>-</v>
      </c>
      <c r="AH96" s="427" t="str">
        <f>IF('A4-1管路(計画設定)'!$Y$17="","-",IF('A4-1管路(計画設定)'!$Y$17="○",A3管路!AH96,IF(A3管路!AH96="-","-",'A4-1管路(計画設定)'!$Y$17*A3管路!AH96)))</f>
        <v>-</v>
      </c>
      <c r="AI96" s="428" t="str">
        <f t="shared" si="208"/>
        <v>-</v>
      </c>
      <c r="AJ96" s="430" t="str">
        <f>IF('A4-1管路(計画設定)'!$Z$17="","-",IF('A4-1管路(計画設定)'!$Z$17="○",A3管路!AJ96,IF(A3管路!AJ96="-","-",'A4-1管路(計画設定)'!$Z$17*A3管路!AJ96)))</f>
        <v>-</v>
      </c>
      <c r="AK96" s="427" t="str">
        <f>IF('A4-1管路(計画設定)'!$AA$17="","-",IF('A4-1管路(計画設定)'!$AA$17="○",A3管路!AK96,IF(A3管路!AK96="-","-",'A4-1管路(計画設定)'!$AA$17*A3管路!AK96)))</f>
        <v>-</v>
      </c>
      <c r="AL96" s="428" t="str">
        <f t="shared" si="209"/>
        <v>-</v>
      </c>
      <c r="AM96" s="430" t="str">
        <f>IF('A4-1管路(計画設定)'!$AB$17="","-",IF('A4-1管路(計画設定)'!$AB$17="○",A3管路!AM96,IF(A3管路!AM96="-","-",'A4-1管路(計画設定)'!$AB$17*A3管路!AM96)))</f>
        <v>-</v>
      </c>
      <c r="AN96" s="427" t="str">
        <f>IF('A4-1管路(計画設定)'!$AC$17="","-",IF('A4-1管路(計画設定)'!$AC$17="○",A3管路!AN96,IF(A3管路!AN96="-","-",'A4-1管路(計画設定)'!$AC$17*A3管路!AN96)))</f>
        <v>-</v>
      </c>
      <c r="AO96" s="428" t="str">
        <f t="shared" si="210"/>
        <v>-</v>
      </c>
      <c r="AP96" s="430" t="str">
        <f>IF('A4-1管路(計画設定)'!$AD$17="","-",IF('A4-1管路(計画設定)'!$AD$17="○",A3管路!AP96,IF(A3管路!AP96="-","-",'A4-1管路(計画設定)'!$AD$17*A3管路!AP96)))</f>
        <v>-</v>
      </c>
      <c r="AQ96" s="427" t="str">
        <f>IF('A4-1管路(計画設定)'!$AE$17="","-",IF('A4-1管路(計画設定)'!$AE$17="○",A3管路!AQ96,IF(A3管路!AQ96="-","-",'A4-1管路(計画設定)'!$AE$17*A3管路!AQ96)))</f>
        <v>-</v>
      </c>
      <c r="AR96" s="428" t="str">
        <f t="shared" si="211"/>
        <v>-</v>
      </c>
      <c r="AS96" s="430" t="str">
        <f>IF('A4-1管路(計画設定)'!$AF$17="","-",IF('A4-1管路(計画設定)'!$AF$17="○",A3管路!AS96,IF(A3管路!AS96="-","-",'A4-1管路(計画設定)'!$AF$17*A3管路!AS96)))</f>
        <v>-</v>
      </c>
      <c r="AT96" s="427" t="str">
        <f>IF('A4-1管路(計画設定)'!$AG$17="","-",IF('A4-1管路(計画設定)'!$AG$17="○",A3管路!AT96,IF(A3管路!AT96="-","-",'A4-1管路(計画設定)'!$AG$17*A3管路!AT96)))</f>
        <v>-</v>
      </c>
      <c r="AU96" s="428" t="str">
        <f t="shared" si="212"/>
        <v>-</v>
      </c>
      <c r="AV96" s="441">
        <f t="shared" si="213"/>
        <v>173.7</v>
      </c>
      <c r="AW96" s="157" t="str">
        <f>IF('A4-2管路(初期設定)'!AW96="","",'A4-2管路(初期設定)'!AW96)</f>
        <v>ダクタイル鋳鉄管(NS形継手等)</v>
      </c>
      <c r="AX96" s="438">
        <f>IF('A4-2管路(初期設定)'!AX96="","",'A4-2管路(初期設定)'!AX96)</f>
        <v>146</v>
      </c>
      <c r="AY96" s="45">
        <f t="shared" si="214"/>
        <v>25360.199999999997</v>
      </c>
      <c r="BB96" s="832">
        <f t="shared" si="215"/>
        <v>0</v>
      </c>
      <c r="BC96" s="830"/>
      <c r="BD96" s="830">
        <f t="shared" si="216"/>
        <v>0</v>
      </c>
      <c r="BE96" s="830"/>
      <c r="BF96" s="830">
        <f t="shared" si="217"/>
        <v>173.7</v>
      </c>
      <c r="BG96" s="830"/>
      <c r="BH96" s="830">
        <f t="shared" si="218"/>
        <v>0</v>
      </c>
      <c r="BI96" s="830"/>
      <c r="BJ96" s="830">
        <f t="shared" si="219"/>
        <v>0</v>
      </c>
      <c r="BK96" s="830"/>
      <c r="BL96" s="832">
        <f t="shared" si="220"/>
        <v>0</v>
      </c>
      <c r="BM96" s="830"/>
      <c r="BN96" s="830">
        <f t="shared" si="221"/>
        <v>0</v>
      </c>
      <c r="BO96" s="830"/>
      <c r="BP96" s="830">
        <f t="shared" si="222"/>
        <v>25360.199999999997</v>
      </c>
      <c r="BQ96" s="830"/>
      <c r="BR96" s="830">
        <f t="shared" si="223"/>
        <v>0</v>
      </c>
      <c r="BS96" s="830"/>
      <c r="BT96" s="830">
        <f t="shared" si="224"/>
        <v>0</v>
      </c>
      <c r="BU96" s="833"/>
    </row>
    <row r="97" spans="1:73" ht="13.5" customHeight="1">
      <c r="A97" s="152"/>
      <c r="B97" s="1162"/>
      <c r="C97" s="911"/>
      <c r="D97" s="912"/>
      <c r="E97" s="913"/>
      <c r="F97" s="80">
        <v>350</v>
      </c>
      <c r="G97" s="430" t="str">
        <f>IF('A4-1管路(計画設定)'!$F$17="","-",IF('A4-1管路(計画設定)'!$F$17="○",A3管路!G97,IF(A3管路!F97="-","-",'A4-1管路(計画設定)'!$F$17*A3管路!G97)))</f>
        <v>-</v>
      </c>
      <c r="H97" s="427" t="str">
        <f>IF('A4-1管路(計画設定)'!$G$17="","-",IF('A4-1管路(計画設定)'!$G$17="○",A3管路!H97,IF(A3管路!H97="-","-",'A4-1管路(計画設定)'!$G$17*A3管路!H97)))</f>
        <v>-</v>
      </c>
      <c r="I97" s="428" t="str">
        <f t="shared" si="200"/>
        <v>-</v>
      </c>
      <c r="J97" s="430" t="str">
        <f>IF('A4-1管路(計画設定)'!$H$17="","-",IF('A4-1管路(計画設定)'!$H$17="○",A3管路!J97,IF(A3管路!J97="-","-",'A4-1管路(計画設定)'!$H$17*A3管路!J97)))</f>
        <v>-</v>
      </c>
      <c r="K97" s="427" t="str">
        <f>IF('A4-1管路(計画設定)'!$I$17="","-",IF('A4-1管路(計画設定)'!$I$17="○",A3管路!K97,IF(A3管路!K97="-","-",'A4-1管路(計画設定)'!$I$17*A3管路!K97)))</f>
        <v>-</v>
      </c>
      <c r="L97" s="428" t="str">
        <f t="shared" si="201"/>
        <v>-</v>
      </c>
      <c r="M97" s="430" t="str">
        <f>IF('A4-1管路(計画設定)'!$J$17="","-",IF('A4-1管路(計画設定)'!$J$17="○",A3管路!M97,IF(A3管路!M97="-","-",'A4-1管路(計画設定)'!$J$17*A3管路!M97)))</f>
        <v>-</v>
      </c>
      <c r="N97" s="427" t="str">
        <f>IF('A4-1管路(計画設定)'!$K$17="","-",IF('A4-1管路(計画設定)'!$K$17="○",A3管路!N97,IF(A3管路!N97="-","-",'A4-1管路(計画設定)'!$K$17*A3管路!N97)))</f>
        <v>-</v>
      </c>
      <c r="O97" s="428" t="str">
        <f t="shared" si="202"/>
        <v>-</v>
      </c>
      <c r="P97" s="430" t="str">
        <f>IF('A4-1管路(計画設定)'!$L$17="","-",IF('A4-1管路(計画設定)'!$L$17="○",A3管路!P97,IF(A3管路!P97="-","-",'A4-1管路(計画設定)'!$L$17*A3管路!P97)))</f>
        <v>-</v>
      </c>
      <c r="Q97" s="427" t="str">
        <f>IF('A4-1管路(計画設定)'!$M$17="","-",IF('A4-1管路(計画設定)'!$M$17="○",A3管路!Q97,IF(A3管路!Q97="-","-",'A4-1管路(計画設定)'!$M$17*A3管路!Q97)))</f>
        <v>-</v>
      </c>
      <c r="R97" s="428" t="str">
        <f t="shared" si="203"/>
        <v>-</v>
      </c>
      <c r="S97" s="430" t="str">
        <f>IF('A4-1管路(計画設定)'!$N$17="","-",IF('A4-1管路(計画設定)'!$N$17="○",A3管路!S97,IF(A3管路!S97="-","-",'A4-1管路(計画設定)'!$N$17*A3管路!S97)))</f>
        <v>-</v>
      </c>
      <c r="T97" s="429" t="str">
        <f>IF('A4-1管路(計画設定)'!$O$17="","-",IF('A4-1管路(計画設定)'!$O$17="○",A3管路!T97,IF(A3管路!T97="-","-",'A4-1管路(計画設定)'!$O$17*A3管路!T97)))</f>
        <v>-</v>
      </c>
      <c r="U97" s="429" t="str">
        <f>IF('A4-1管路(計画設定)'!$P$17="","-",IF('A4-1管路(計画設定)'!$P$17="○",A3管路!U97,IF(A3管路!U97="-","-",'A4-1管路(計画設定)'!$P$17*A3管路!U97)))</f>
        <v>-</v>
      </c>
      <c r="V97" s="427" t="str">
        <f>IF('A4-1管路(計画設定)'!$Q$17="","-",IF('A4-1管路(計画設定)'!$Q$17="○",A3管路!V97,IF(A3管路!V97="-","-",'A4-1管路(計画設定)'!$Q$17*A3管路!V97)))</f>
        <v>-</v>
      </c>
      <c r="W97" s="428" t="str">
        <f t="shared" si="204"/>
        <v>-</v>
      </c>
      <c r="X97" s="430" t="str">
        <f>IF('A4-1管路(計画設定)'!$R$17="","-",IF('A4-1管路(計画設定)'!$R$17="○",A3管路!X97,IF(A3管路!X97="-","-",'A4-1管路(計画設定)'!$R$17*A3管路!X97)))</f>
        <v>-</v>
      </c>
      <c r="Y97" s="427">
        <f>IF('A4-1管路(計画設定)'!$S$17="","-",IF('A4-1管路(計画設定)'!$S$17="○",A3管路!Y97,IF(A3管路!Y97="-","-",'A4-1管路(計画設定)'!$S$17*A3管路!Y97)))</f>
        <v>26.1</v>
      </c>
      <c r="Z97" s="428">
        <f t="shared" si="205"/>
        <v>26.1</v>
      </c>
      <c r="AA97" s="430" t="str">
        <f>IF('A4-1管路(計画設定)'!$T$17="","-",IF('A4-1管路(計画設定)'!$T$17="○",A3管路!AA97,IF(A3管路!AA97="-","-",'A4-1管路(計画設定)'!$T$17*A3管路!AA97)))</f>
        <v>-</v>
      </c>
      <c r="AB97" s="427" t="str">
        <f>IF('A4-1管路(計画設定)'!$U$17="","-",IF('A4-1管路(計画設定)'!$U$17="○",A3管路!AB97,IF(A3管路!AB97="-","-",'A4-1管路(計画設定)'!$U$17*A3管路!AB97)))</f>
        <v>-</v>
      </c>
      <c r="AC97" s="428" t="str">
        <f t="shared" si="206"/>
        <v>-</v>
      </c>
      <c r="AD97" s="430" t="str">
        <f>IF('A4-1管路(計画設定)'!$V$17="","-",IF('A4-1管路(計画設定)'!$V$17="○",A3管路!AD97,IF(A3管路!AD97="-","-",'A4-1管路(計画設定)'!$V$17*A3管路!AD97)))</f>
        <v>-</v>
      </c>
      <c r="AE97" s="427" t="str">
        <f>IF('A4-1管路(計画設定)'!$W$17="","-",IF('A4-1管路(計画設定)'!$W$17="○",A3管路!AE97,IF(A3管路!AE97="-","-",'A4-1管路(計画設定)'!$W$17*A3管路!AE97)))</f>
        <v>-</v>
      </c>
      <c r="AF97" s="428" t="str">
        <f t="shared" si="207"/>
        <v>-</v>
      </c>
      <c r="AG97" s="430" t="str">
        <f>IF('A4-1管路(計画設定)'!$X$8="","-",IF('A4-1管路(計画設定)'!$X$8="○",A3管路!AG97,IF(A3管路!AZ97="-","-",'A4-1管路(計画設定)'!$X$8*A3管路!AG97)))</f>
        <v>-</v>
      </c>
      <c r="AH97" s="427" t="str">
        <f>IF('A4-1管路(計画設定)'!$Y$17="","-",IF('A4-1管路(計画設定)'!$Y$17="○",A3管路!AH97,IF(A3管路!AH97="-","-",'A4-1管路(計画設定)'!$Y$17*A3管路!AH97)))</f>
        <v>-</v>
      </c>
      <c r="AI97" s="428" t="str">
        <f t="shared" si="208"/>
        <v>-</v>
      </c>
      <c r="AJ97" s="430" t="str">
        <f>IF('A4-1管路(計画設定)'!$Z$17="","-",IF('A4-1管路(計画設定)'!$Z$17="○",A3管路!AJ97,IF(A3管路!AJ97="-","-",'A4-1管路(計画設定)'!$Z$17*A3管路!AJ97)))</f>
        <v>-</v>
      </c>
      <c r="AK97" s="427" t="str">
        <f>IF('A4-1管路(計画設定)'!$AA$17="","-",IF('A4-1管路(計画設定)'!$AA$17="○",A3管路!AK97,IF(A3管路!AK97="-","-",'A4-1管路(計画設定)'!$AA$17*A3管路!AK97)))</f>
        <v>-</v>
      </c>
      <c r="AL97" s="428" t="str">
        <f t="shared" si="209"/>
        <v>-</v>
      </c>
      <c r="AM97" s="430" t="str">
        <f>IF('A4-1管路(計画設定)'!$AB$17="","-",IF('A4-1管路(計画設定)'!$AB$17="○",A3管路!AM97,IF(A3管路!AM97="-","-",'A4-1管路(計画設定)'!$AB$17*A3管路!AM97)))</f>
        <v>-</v>
      </c>
      <c r="AN97" s="427" t="str">
        <f>IF('A4-1管路(計画設定)'!$AC$17="","-",IF('A4-1管路(計画設定)'!$AC$17="○",A3管路!AN97,IF(A3管路!AN97="-","-",'A4-1管路(計画設定)'!$AC$17*A3管路!AN97)))</f>
        <v>-</v>
      </c>
      <c r="AO97" s="428" t="str">
        <f t="shared" si="210"/>
        <v>-</v>
      </c>
      <c r="AP97" s="430" t="str">
        <f>IF('A4-1管路(計画設定)'!$AD$17="","-",IF('A4-1管路(計画設定)'!$AD$17="○",A3管路!AP97,IF(A3管路!AP97="-","-",'A4-1管路(計画設定)'!$AD$17*A3管路!AP97)))</f>
        <v>-</v>
      </c>
      <c r="AQ97" s="427" t="str">
        <f>IF('A4-1管路(計画設定)'!$AE$17="","-",IF('A4-1管路(計画設定)'!$AE$17="○",A3管路!AQ97,IF(A3管路!AQ97="-","-",'A4-1管路(計画設定)'!$AE$17*A3管路!AQ97)))</f>
        <v>-</v>
      </c>
      <c r="AR97" s="428" t="str">
        <f t="shared" si="211"/>
        <v>-</v>
      </c>
      <c r="AS97" s="430" t="str">
        <f>IF('A4-1管路(計画設定)'!$AF$17="","-",IF('A4-1管路(計画設定)'!$AF$17="○",A3管路!AS97,IF(A3管路!AS97="-","-",'A4-1管路(計画設定)'!$AF$17*A3管路!AS97)))</f>
        <v>-</v>
      </c>
      <c r="AT97" s="427" t="str">
        <f>IF('A4-1管路(計画設定)'!$AG$17="","-",IF('A4-1管路(計画設定)'!$AG$17="○",A3管路!AT97,IF(A3管路!AT97="-","-",'A4-1管路(計画設定)'!$AG$17*A3管路!AT97)))</f>
        <v>-</v>
      </c>
      <c r="AU97" s="428" t="str">
        <f t="shared" si="212"/>
        <v>-</v>
      </c>
      <c r="AV97" s="441">
        <f t="shared" si="213"/>
        <v>26.1</v>
      </c>
      <c r="AW97" s="157" t="str">
        <f>IF('A4-2管路(初期設定)'!AW97="","",'A4-2管路(初期設定)'!AW97)</f>
        <v>ダクタイル鋳鉄管(NS形継手等)</v>
      </c>
      <c r="AX97" s="438">
        <f>IF('A4-2管路(初期設定)'!AX97="","",'A4-2管路(初期設定)'!AX97)</f>
        <v>128</v>
      </c>
      <c r="AY97" s="45">
        <f t="shared" si="214"/>
        <v>3340.8</v>
      </c>
      <c r="BB97" s="832">
        <f t="shared" si="215"/>
        <v>0</v>
      </c>
      <c r="BC97" s="830"/>
      <c r="BD97" s="830">
        <f t="shared" si="216"/>
        <v>0</v>
      </c>
      <c r="BE97" s="830"/>
      <c r="BF97" s="830">
        <f t="shared" si="217"/>
        <v>26.1</v>
      </c>
      <c r="BG97" s="830"/>
      <c r="BH97" s="830">
        <f t="shared" si="218"/>
        <v>0</v>
      </c>
      <c r="BI97" s="830"/>
      <c r="BJ97" s="830">
        <f t="shared" si="219"/>
        <v>0</v>
      </c>
      <c r="BK97" s="830"/>
      <c r="BL97" s="832">
        <f t="shared" si="220"/>
        <v>0</v>
      </c>
      <c r="BM97" s="830"/>
      <c r="BN97" s="830">
        <f t="shared" si="221"/>
        <v>0</v>
      </c>
      <c r="BO97" s="830"/>
      <c r="BP97" s="830">
        <f t="shared" si="222"/>
        <v>3340.8</v>
      </c>
      <c r="BQ97" s="830"/>
      <c r="BR97" s="830">
        <f t="shared" si="223"/>
        <v>0</v>
      </c>
      <c r="BS97" s="830"/>
      <c r="BT97" s="830">
        <f t="shared" si="224"/>
        <v>0</v>
      </c>
      <c r="BU97" s="833"/>
    </row>
    <row r="98" spans="1:73" ht="13.5" customHeight="1">
      <c r="B98" s="1162"/>
      <c r="C98" s="911"/>
      <c r="D98" s="912"/>
      <c r="E98" s="913"/>
      <c r="F98" s="80">
        <v>300</v>
      </c>
      <c r="G98" s="430" t="str">
        <f>IF('A4-1管路(計画設定)'!$F$17="","-",IF('A4-1管路(計画設定)'!$F$17="○",A3管路!G98,IF(A3管路!F98="-","-",'A4-1管路(計画設定)'!$F$17*A3管路!G98)))</f>
        <v>-</v>
      </c>
      <c r="H98" s="427" t="str">
        <f>IF('A4-1管路(計画設定)'!$G$17="","-",IF('A4-1管路(計画設定)'!$G$17="○",A3管路!H98,IF(A3管路!H98="-","-",'A4-1管路(計画設定)'!$G$17*A3管路!H98)))</f>
        <v>-</v>
      </c>
      <c r="I98" s="428" t="str">
        <f t="shared" si="200"/>
        <v>-</v>
      </c>
      <c r="J98" s="430" t="str">
        <f>IF('A4-1管路(計画設定)'!$H$17="","-",IF('A4-1管路(計画設定)'!$H$17="○",A3管路!J98,IF(A3管路!J98="-","-",'A4-1管路(計画設定)'!$H$17*A3管路!J98)))</f>
        <v>-</v>
      </c>
      <c r="K98" s="427" t="str">
        <f>IF('A4-1管路(計画設定)'!$I$17="","-",IF('A4-1管路(計画設定)'!$I$17="○",A3管路!K98,IF(A3管路!K98="-","-",'A4-1管路(計画設定)'!$I$17*A3管路!K98)))</f>
        <v>-</v>
      </c>
      <c r="L98" s="428" t="str">
        <f t="shared" si="201"/>
        <v>-</v>
      </c>
      <c r="M98" s="430" t="str">
        <f>IF('A4-1管路(計画設定)'!$J$17="","-",IF('A4-1管路(計画設定)'!$J$17="○",A3管路!M98,IF(A3管路!M98="-","-",'A4-1管路(計画設定)'!$J$17*A3管路!M98)))</f>
        <v>-</v>
      </c>
      <c r="N98" s="427" t="str">
        <f>IF('A4-1管路(計画設定)'!$K$17="","-",IF('A4-1管路(計画設定)'!$K$17="○",A3管路!N98,IF(A3管路!N98="-","-",'A4-1管路(計画設定)'!$K$17*A3管路!N98)))</f>
        <v>-</v>
      </c>
      <c r="O98" s="428" t="str">
        <f t="shared" si="202"/>
        <v>-</v>
      </c>
      <c r="P98" s="430" t="str">
        <f>IF('A4-1管路(計画設定)'!$L$17="","-",IF('A4-1管路(計画設定)'!$L$17="○",A3管路!P98,IF(A3管路!P98="-","-",'A4-1管路(計画設定)'!$L$17*A3管路!P98)))</f>
        <v>-</v>
      </c>
      <c r="Q98" s="427" t="str">
        <f>IF('A4-1管路(計画設定)'!$M$17="","-",IF('A4-1管路(計画設定)'!$M$17="○",A3管路!Q98,IF(A3管路!Q98="-","-",'A4-1管路(計画設定)'!$M$17*A3管路!Q98)))</f>
        <v>-</v>
      </c>
      <c r="R98" s="428" t="str">
        <f t="shared" si="203"/>
        <v>-</v>
      </c>
      <c r="S98" s="430" t="str">
        <f>IF('A4-1管路(計画設定)'!$N$17="","-",IF('A4-1管路(計画設定)'!$N$17="○",A3管路!S98,IF(A3管路!S98="-","-",'A4-1管路(計画設定)'!$N$17*A3管路!S98)))</f>
        <v>-</v>
      </c>
      <c r="T98" s="429" t="str">
        <f>IF('A4-1管路(計画設定)'!$O$17="","-",IF('A4-1管路(計画設定)'!$O$17="○",A3管路!T98,IF(A3管路!T98="-","-",'A4-1管路(計画設定)'!$O$17*A3管路!T98)))</f>
        <v>-</v>
      </c>
      <c r="U98" s="429" t="str">
        <f>IF('A4-1管路(計画設定)'!$P$17="","-",IF('A4-1管路(計画設定)'!$P$17="○",A3管路!U98,IF(A3管路!U98="-","-",'A4-1管路(計画設定)'!$P$17*A3管路!U98)))</f>
        <v>-</v>
      </c>
      <c r="V98" s="427" t="str">
        <f>IF('A4-1管路(計画設定)'!$Q$17="","-",IF('A4-1管路(計画設定)'!$Q$17="○",A3管路!V98,IF(A3管路!V98="-","-",'A4-1管路(計画設定)'!$Q$17*A3管路!V98)))</f>
        <v>-</v>
      </c>
      <c r="W98" s="428" t="str">
        <f t="shared" si="204"/>
        <v>-</v>
      </c>
      <c r="X98" s="430" t="str">
        <f>IF('A4-1管路(計画設定)'!$R$17="","-",IF('A4-1管路(計画設定)'!$R$17="○",A3管路!X98,IF(A3管路!X98="-","-",'A4-1管路(計画設定)'!$R$17*A3管路!X98)))</f>
        <v>-</v>
      </c>
      <c r="Y98" s="427">
        <f>IF('A4-1管路(計画設定)'!$S$17="","-",IF('A4-1管路(計画設定)'!$S$17="○",A3管路!Y98,IF(A3管路!Y98="-","-",'A4-1管路(計画設定)'!$S$17*A3管路!Y98)))</f>
        <v>162</v>
      </c>
      <c r="Z98" s="428">
        <f t="shared" si="205"/>
        <v>162</v>
      </c>
      <c r="AA98" s="430" t="str">
        <f>IF('A4-1管路(計画設定)'!$T$17="","-",IF('A4-1管路(計画設定)'!$T$17="○",A3管路!AA98,IF(A3管路!AA98="-","-",'A4-1管路(計画設定)'!$T$17*A3管路!AA98)))</f>
        <v>-</v>
      </c>
      <c r="AB98" s="427" t="str">
        <f>IF('A4-1管路(計画設定)'!$U$17="","-",IF('A4-1管路(計画設定)'!$U$17="○",A3管路!AB98,IF(A3管路!AB98="-","-",'A4-1管路(計画設定)'!$U$17*A3管路!AB98)))</f>
        <v>-</v>
      </c>
      <c r="AC98" s="428" t="str">
        <f t="shared" si="206"/>
        <v>-</v>
      </c>
      <c r="AD98" s="430" t="str">
        <f>IF('A4-1管路(計画設定)'!$V$17="","-",IF('A4-1管路(計画設定)'!$V$17="○",A3管路!AD98,IF(A3管路!AD98="-","-",'A4-1管路(計画設定)'!$V$17*A3管路!AD98)))</f>
        <v>-</v>
      </c>
      <c r="AE98" s="427" t="str">
        <f>IF('A4-1管路(計画設定)'!$W$17="","-",IF('A4-1管路(計画設定)'!$W$17="○",A3管路!AE98,IF(A3管路!AE98="-","-",'A4-1管路(計画設定)'!$W$17*A3管路!AE98)))</f>
        <v>-</v>
      </c>
      <c r="AF98" s="428" t="str">
        <f t="shared" si="207"/>
        <v>-</v>
      </c>
      <c r="AG98" s="430" t="str">
        <f>IF('A4-1管路(計画設定)'!$X$8="","-",IF('A4-1管路(計画設定)'!$X$8="○",A3管路!AG98,IF(A3管路!AZ98="-","-",'A4-1管路(計画設定)'!$X$8*A3管路!AG98)))</f>
        <v>-</v>
      </c>
      <c r="AH98" s="427" t="str">
        <f>IF('A4-1管路(計画設定)'!$Y$17="","-",IF('A4-1管路(計画設定)'!$Y$17="○",A3管路!AH98,IF(A3管路!AH98="-","-",'A4-1管路(計画設定)'!$Y$17*A3管路!AH98)))</f>
        <v>-</v>
      </c>
      <c r="AI98" s="428" t="str">
        <f t="shared" si="208"/>
        <v>-</v>
      </c>
      <c r="AJ98" s="430" t="str">
        <f>IF('A4-1管路(計画設定)'!$Z$17="","-",IF('A4-1管路(計画設定)'!$Z$17="○",A3管路!AJ98,IF(A3管路!AJ98="-","-",'A4-1管路(計画設定)'!$Z$17*A3管路!AJ98)))</f>
        <v>-</v>
      </c>
      <c r="AK98" s="427" t="str">
        <f>IF('A4-1管路(計画設定)'!$AA$17="","-",IF('A4-1管路(計画設定)'!$AA$17="○",A3管路!AK98,IF(A3管路!AK98="-","-",'A4-1管路(計画設定)'!$AA$17*A3管路!AK98)))</f>
        <v>-</v>
      </c>
      <c r="AL98" s="428" t="str">
        <f t="shared" si="209"/>
        <v>-</v>
      </c>
      <c r="AM98" s="430" t="str">
        <f>IF('A4-1管路(計画設定)'!$AB$17="","-",IF('A4-1管路(計画設定)'!$AB$17="○",A3管路!AM98,IF(A3管路!AM98="-","-",'A4-1管路(計画設定)'!$AB$17*A3管路!AM98)))</f>
        <v>-</v>
      </c>
      <c r="AN98" s="427" t="str">
        <f>IF('A4-1管路(計画設定)'!$AC$17="","-",IF('A4-1管路(計画設定)'!$AC$17="○",A3管路!AN98,IF(A3管路!AN98="-","-",'A4-1管路(計画設定)'!$AC$17*A3管路!AN98)))</f>
        <v>-</v>
      </c>
      <c r="AO98" s="428" t="str">
        <f t="shared" si="210"/>
        <v>-</v>
      </c>
      <c r="AP98" s="430" t="str">
        <f>IF('A4-1管路(計画設定)'!$AD$17="","-",IF('A4-1管路(計画設定)'!$AD$17="○",A3管路!AP98,IF(A3管路!AP98="-","-",'A4-1管路(計画設定)'!$AD$17*A3管路!AP98)))</f>
        <v>-</v>
      </c>
      <c r="AQ98" s="427" t="str">
        <f>IF('A4-1管路(計画設定)'!$AE$17="","-",IF('A4-1管路(計画設定)'!$AE$17="○",A3管路!AQ98,IF(A3管路!AQ98="-","-",'A4-1管路(計画設定)'!$AE$17*A3管路!AQ98)))</f>
        <v>-</v>
      </c>
      <c r="AR98" s="428" t="str">
        <f t="shared" si="211"/>
        <v>-</v>
      </c>
      <c r="AS98" s="430" t="str">
        <f>IF('A4-1管路(計画設定)'!$AF$17="","-",IF('A4-1管路(計画設定)'!$AF$17="○",A3管路!AS98,IF(A3管路!AS98="-","-",'A4-1管路(計画設定)'!$AF$17*A3管路!AS98)))</f>
        <v>-</v>
      </c>
      <c r="AT98" s="427" t="str">
        <f>IF('A4-1管路(計画設定)'!$AG$17="","-",IF('A4-1管路(計画設定)'!$AG$17="○",A3管路!AT98,IF(A3管路!AT98="-","-",'A4-1管路(計画設定)'!$AG$17*A3管路!AT98)))</f>
        <v>-</v>
      </c>
      <c r="AU98" s="428" t="str">
        <f t="shared" si="212"/>
        <v>-</v>
      </c>
      <c r="AV98" s="441">
        <f t="shared" si="213"/>
        <v>162</v>
      </c>
      <c r="AW98" s="157" t="str">
        <f>IF('A4-2管路(初期設定)'!AW98="","",'A4-2管路(初期設定)'!AW98)</f>
        <v>ダクタイル鋳鉄管(NS形継手等)</v>
      </c>
      <c r="AX98" s="438">
        <f>IF('A4-2管路(初期設定)'!AX98="","",'A4-2管路(初期設定)'!AX98)</f>
        <v>112</v>
      </c>
      <c r="AY98" s="45">
        <f t="shared" si="214"/>
        <v>18144</v>
      </c>
      <c r="BB98" s="832">
        <f t="shared" si="215"/>
        <v>0</v>
      </c>
      <c r="BC98" s="830"/>
      <c r="BD98" s="830">
        <f t="shared" si="216"/>
        <v>0</v>
      </c>
      <c r="BE98" s="830"/>
      <c r="BF98" s="830">
        <f t="shared" si="217"/>
        <v>162</v>
      </c>
      <c r="BG98" s="830"/>
      <c r="BH98" s="830">
        <f t="shared" si="218"/>
        <v>0</v>
      </c>
      <c r="BI98" s="830"/>
      <c r="BJ98" s="830">
        <f t="shared" si="219"/>
        <v>0</v>
      </c>
      <c r="BK98" s="830"/>
      <c r="BL98" s="832">
        <f t="shared" si="220"/>
        <v>0</v>
      </c>
      <c r="BM98" s="830"/>
      <c r="BN98" s="830">
        <f t="shared" si="221"/>
        <v>0</v>
      </c>
      <c r="BO98" s="830"/>
      <c r="BP98" s="830">
        <f t="shared" si="222"/>
        <v>18144</v>
      </c>
      <c r="BQ98" s="830"/>
      <c r="BR98" s="830">
        <f t="shared" si="223"/>
        <v>0</v>
      </c>
      <c r="BS98" s="830"/>
      <c r="BT98" s="830">
        <f t="shared" si="224"/>
        <v>0</v>
      </c>
      <c r="BU98" s="833"/>
    </row>
    <row r="99" spans="1:73" ht="13.5" customHeight="1">
      <c r="B99" s="1162"/>
      <c r="C99" s="911"/>
      <c r="D99" s="912"/>
      <c r="E99" s="913"/>
      <c r="F99" s="80">
        <v>250</v>
      </c>
      <c r="G99" s="430" t="str">
        <f>IF('A4-1管路(計画設定)'!$F$17="","-",IF('A4-1管路(計画設定)'!$F$17="○",A3管路!G99,IF(A3管路!F99="-","-",'A4-1管路(計画設定)'!$F$17*A3管路!G99)))</f>
        <v>-</v>
      </c>
      <c r="H99" s="427" t="str">
        <f>IF('A4-1管路(計画設定)'!$G$17="","-",IF('A4-1管路(計画設定)'!$G$17="○",A3管路!H99,IF(A3管路!H99="-","-",'A4-1管路(計画設定)'!$G$17*A3管路!H99)))</f>
        <v>-</v>
      </c>
      <c r="I99" s="428" t="str">
        <f t="shared" si="200"/>
        <v>-</v>
      </c>
      <c r="J99" s="430" t="str">
        <f>IF('A4-1管路(計画設定)'!$H$17="","-",IF('A4-1管路(計画設定)'!$H$17="○",A3管路!J99,IF(A3管路!J99="-","-",'A4-1管路(計画設定)'!$H$17*A3管路!J99)))</f>
        <v>-</v>
      </c>
      <c r="K99" s="427" t="str">
        <f>IF('A4-1管路(計画設定)'!$I$17="","-",IF('A4-1管路(計画設定)'!$I$17="○",A3管路!K99,IF(A3管路!K99="-","-",'A4-1管路(計画設定)'!$I$17*A3管路!K99)))</f>
        <v>-</v>
      </c>
      <c r="L99" s="428" t="str">
        <f t="shared" si="201"/>
        <v>-</v>
      </c>
      <c r="M99" s="430" t="str">
        <f>IF('A4-1管路(計画設定)'!$J$17="","-",IF('A4-1管路(計画設定)'!$J$17="○",A3管路!M99,IF(A3管路!M99="-","-",'A4-1管路(計画設定)'!$J$17*A3管路!M99)))</f>
        <v>-</v>
      </c>
      <c r="N99" s="427" t="str">
        <f>IF('A4-1管路(計画設定)'!$K$17="","-",IF('A4-1管路(計画設定)'!$K$17="○",A3管路!N99,IF(A3管路!N99="-","-",'A4-1管路(計画設定)'!$K$17*A3管路!N99)))</f>
        <v>-</v>
      </c>
      <c r="O99" s="428" t="str">
        <f t="shared" si="202"/>
        <v>-</v>
      </c>
      <c r="P99" s="430" t="str">
        <f>IF('A4-1管路(計画設定)'!$L$17="","-",IF('A4-1管路(計画設定)'!$L$17="○",A3管路!P99,IF(A3管路!P99="-","-",'A4-1管路(計画設定)'!$L$17*A3管路!P99)))</f>
        <v>-</v>
      </c>
      <c r="Q99" s="427" t="str">
        <f>IF('A4-1管路(計画設定)'!$M$17="","-",IF('A4-1管路(計画設定)'!$M$17="○",A3管路!Q99,IF(A3管路!Q99="-","-",'A4-1管路(計画設定)'!$M$17*A3管路!Q99)))</f>
        <v>-</v>
      </c>
      <c r="R99" s="428" t="str">
        <f t="shared" si="203"/>
        <v>-</v>
      </c>
      <c r="S99" s="430" t="str">
        <f>IF('A4-1管路(計画設定)'!$N$17="","-",IF('A4-1管路(計画設定)'!$N$17="○",A3管路!S99,IF(A3管路!S99="-","-",'A4-1管路(計画設定)'!$N$17*A3管路!S99)))</f>
        <v>-</v>
      </c>
      <c r="T99" s="429" t="str">
        <f>IF('A4-1管路(計画設定)'!$O$17="","-",IF('A4-1管路(計画設定)'!$O$17="○",A3管路!T99,IF(A3管路!T99="-","-",'A4-1管路(計画設定)'!$O$17*A3管路!T99)))</f>
        <v>-</v>
      </c>
      <c r="U99" s="429" t="str">
        <f>IF('A4-1管路(計画設定)'!$P$17="","-",IF('A4-1管路(計画設定)'!$P$17="○",A3管路!U99,IF(A3管路!U99="-","-",'A4-1管路(計画設定)'!$P$17*A3管路!U99)))</f>
        <v>-</v>
      </c>
      <c r="V99" s="427">
        <f>IF('A4-1管路(計画設定)'!$Q$17="","-",IF('A4-1管路(計画設定)'!$Q$17="○",A3管路!V99,IF(A3管路!V99="-","-",'A4-1管路(計画設定)'!$Q$17*A3管路!V99)))</f>
        <v>36</v>
      </c>
      <c r="W99" s="428">
        <f t="shared" si="204"/>
        <v>36</v>
      </c>
      <c r="X99" s="430" t="str">
        <f>IF('A4-1管路(計画設定)'!$R$17="","-",IF('A4-1管路(計画設定)'!$R$17="○",A3管路!X99,IF(A3管路!X99="-","-",'A4-1管路(計画設定)'!$R$17*A3管路!X99)))</f>
        <v>-</v>
      </c>
      <c r="Y99" s="427">
        <f>IF('A4-1管路(計画設定)'!$S$17="","-",IF('A4-1管路(計画設定)'!$S$17="○",A3管路!Y99,IF(A3管路!Y99="-","-",'A4-1管路(計画設定)'!$S$17*A3管路!Y99)))</f>
        <v>441.9</v>
      </c>
      <c r="Z99" s="428">
        <f t="shared" si="205"/>
        <v>441.9</v>
      </c>
      <c r="AA99" s="430" t="str">
        <f>IF('A4-1管路(計画設定)'!$T$17="","-",IF('A4-1管路(計画設定)'!$T$17="○",A3管路!AA99,IF(A3管路!AA99="-","-",'A4-1管路(計画設定)'!$T$17*A3管路!AA99)))</f>
        <v>-</v>
      </c>
      <c r="AB99" s="427" t="str">
        <f>IF('A4-1管路(計画設定)'!$U$17="","-",IF('A4-1管路(計画設定)'!$U$17="○",A3管路!AB99,IF(A3管路!AB99="-","-",'A4-1管路(計画設定)'!$U$17*A3管路!AB99)))</f>
        <v>-</v>
      </c>
      <c r="AC99" s="428" t="str">
        <f t="shared" si="206"/>
        <v>-</v>
      </c>
      <c r="AD99" s="430" t="str">
        <f>IF('A4-1管路(計画設定)'!$V$17="","-",IF('A4-1管路(計画設定)'!$V$17="○",A3管路!AD99,IF(A3管路!AD99="-","-",'A4-1管路(計画設定)'!$V$17*A3管路!AD99)))</f>
        <v>-</v>
      </c>
      <c r="AE99" s="427" t="str">
        <f>IF('A4-1管路(計画設定)'!$W$17="","-",IF('A4-1管路(計画設定)'!$W$17="○",A3管路!AE99,IF(A3管路!AE99="-","-",'A4-1管路(計画設定)'!$W$17*A3管路!AE99)))</f>
        <v>-</v>
      </c>
      <c r="AF99" s="428" t="str">
        <f t="shared" si="207"/>
        <v>-</v>
      </c>
      <c r="AG99" s="430" t="str">
        <f>IF('A4-1管路(計画設定)'!$X$8="","-",IF('A4-1管路(計画設定)'!$X$8="○",A3管路!AG99,IF(A3管路!AZ99="-","-",'A4-1管路(計画設定)'!$X$8*A3管路!AG99)))</f>
        <v>-</v>
      </c>
      <c r="AH99" s="427" t="str">
        <f>IF('A4-1管路(計画設定)'!$Y$17="","-",IF('A4-1管路(計画設定)'!$Y$17="○",A3管路!AH99,IF(A3管路!AH99="-","-",'A4-1管路(計画設定)'!$Y$17*A3管路!AH99)))</f>
        <v>-</v>
      </c>
      <c r="AI99" s="428" t="str">
        <f t="shared" si="208"/>
        <v>-</v>
      </c>
      <c r="AJ99" s="430" t="str">
        <f>IF('A4-1管路(計画設定)'!$Z$17="","-",IF('A4-1管路(計画設定)'!$Z$17="○",A3管路!AJ99,IF(A3管路!AJ99="-","-",'A4-1管路(計画設定)'!$Z$17*A3管路!AJ99)))</f>
        <v>-</v>
      </c>
      <c r="AK99" s="427">
        <f>IF('A4-1管路(計画設定)'!$AA$17="","-",IF('A4-1管路(計画設定)'!$AA$17="○",A3管路!AK99,IF(A3管路!AK99="-","-",'A4-1管路(計画設定)'!$AA$17*A3管路!AK99)))</f>
        <v>615</v>
      </c>
      <c r="AL99" s="428">
        <f t="shared" si="209"/>
        <v>615</v>
      </c>
      <c r="AM99" s="430" t="str">
        <f>IF('A4-1管路(計画設定)'!$AB$17="","-",IF('A4-1管路(計画設定)'!$AB$17="○",A3管路!AM99,IF(A3管路!AM99="-","-",'A4-1管路(計画設定)'!$AB$17*A3管路!AM99)))</f>
        <v>-</v>
      </c>
      <c r="AN99" s="427" t="str">
        <f>IF('A4-1管路(計画設定)'!$AC$17="","-",IF('A4-1管路(計画設定)'!$AC$17="○",A3管路!AN99,IF(A3管路!AN99="-","-",'A4-1管路(計画設定)'!$AC$17*A3管路!AN99)))</f>
        <v>-</v>
      </c>
      <c r="AO99" s="428" t="str">
        <f t="shared" si="210"/>
        <v>-</v>
      </c>
      <c r="AP99" s="430" t="str">
        <f>IF('A4-1管路(計画設定)'!$AD$17="","-",IF('A4-1管路(計画設定)'!$AD$17="○",A3管路!AP99,IF(A3管路!AP99="-","-",'A4-1管路(計画設定)'!$AD$17*A3管路!AP99)))</f>
        <v>-</v>
      </c>
      <c r="AQ99" s="427">
        <f>IF('A4-1管路(計画設定)'!$AE$17="","-",IF('A4-1管路(計画設定)'!$AE$17="○",A3管路!AQ99,IF(A3管路!AQ99="-","-",'A4-1管路(計画設定)'!$AE$17*A3管路!AQ99)))</f>
        <v>8.5</v>
      </c>
      <c r="AR99" s="428">
        <f t="shared" si="211"/>
        <v>8.5</v>
      </c>
      <c r="AS99" s="430" t="str">
        <f>IF('A4-1管路(計画設定)'!$AF$17="","-",IF('A4-1管路(計画設定)'!$AF$17="○",A3管路!AS99,IF(A3管路!AS99="-","-",'A4-1管路(計画設定)'!$AF$17*A3管路!AS99)))</f>
        <v>-</v>
      </c>
      <c r="AT99" s="427" t="str">
        <f>IF('A4-1管路(計画設定)'!$AG$17="","-",IF('A4-1管路(計画設定)'!$AG$17="○",A3管路!AT99,IF(A3管路!AT99="-","-",'A4-1管路(計画設定)'!$AG$17*A3管路!AT99)))</f>
        <v>-</v>
      </c>
      <c r="AU99" s="428" t="str">
        <f t="shared" si="212"/>
        <v>-</v>
      </c>
      <c r="AV99" s="441">
        <f t="shared" si="213"/>
        <v>1101.4000000000001</v>
      </c>
      <c r="AW99" s="157" t="str">
        <f>IF('A4-2管路(初期設定)'!AW99="","",'A4-2管路(初期設定)'!AW99)</f>
        <v>ダクタイル鋳鉄管(NS形継手等)</v>
      </c>
      <c r="AX99" s="438">
        <f>IF('A4-2管路(初期設定)'!AX99="","",'A4-2管路(初期設定)'!AX99)</f>
        <v>99</v>
      </c>
      <c r="AY99" s="45">
        <f t="shared" si="214"/>
        <v>109038.6</v>
      </c>
      <c r="BB99" s="832">
        <f t="shared" si="215"/>
        <v>0</v>
      </c>
      <c r="BC99" s="830"/>
      <c r="BD99" s="830">
        <f t="shared" si="216"/>
        <v>0</v>
      </c>
      <c r="BE99" s="830"/>
      <c r="BF99" s="830">
        <f t="shared" si="217"/>
        <v>477.9</v>
      </c>
      <c r="BG99" s="830"/>
      <c r="BH99" s="830">
        <f t="shared" si="218"/>
        <v>623.5</v>
      </c>
      <c r="BI99" s="830"/>
      <c r="BJ99" s="830">
        <f t="shared" si="219"/>
        <v>0</v>
      </c>
      <c r="BK99" s="830"/>
      <c r="BL99" s="832">
        <f t="shared" si="220"/>
        <v>0</v>
      </c>
      <c r="BM99" s="830"/>
      <c r="BN99" s="830">
        <f t="shared" si="221"/>
        <v>0</v>
      </c>
      <c r="BO99" s="830"/>
      <c r="BP99" s="830">
        <f t="shared" si="222"/>
        <v>47312.1</v>
      </c>
      <c r="BQ99" s="830"/>
      <c r="BR99" s="830">
        <f t="shared" si="223"/>
        <v>61726.5</v>
      </c>
      <c r="BS99" s="830"/>
      <c r="BT99" s="830">
        <f t="shared" si="224"/>
        <v>0</v>
      </c>
      <c r="BU99" s="833"/>
    </row>
    <row r="100" spans="1:73" ht="13.5" customHeight="1">
      <c r="B100" s="1162"/>
      <c r="C100" s="911"/>
      <c r="D100" s="912"/>
      <c r="E100" s="913"/>
      <c r="F100" s="80">
        <v>200</v>
      </c>
      <c r="G100" s="430" t="str">
        <f>IF('A4-1管路(計画設定)'!$F$17="","-",IF('A4-1管路(計画設定)'!$F$17="○",A3管路!G100,IF(A3管路!F100="-","-",'A4-1管路(計画設定)'!$F$17*A3管路!G100)))</f>
        <v>-</v>
      </c>
      <c r="H100" s="427" t="str">
        <f>IF('A4-1管路(計画設定)'!$G$17="","-",IF('A4-1管路(計画設定)'!$G$17="○",A3管路!H100,IF(A3管路!H100="-","-",'A4-1管路(計画設定)'!$G$17*A3管路!H100)))</f>
        <v>-</v>
      </c>
      <c r="I100" s="428" t="str">
        <f t="shared" si="200"/>
        <v>-</v>
      </c>
      <c r="J100" s="430" t="str">
        <f>IF('A4-1管路(計画設定)'!$H$17="","-",IF('A4-1管路(計画設定)'!$H$17="○",A3管路!J100,IF(A3管路!J100="-","-",'A4-1管路(計画設定)'!$H$17*A3管路!J100)))</f>
        <v>-</v>
      </c>
      <c r="K100" s="427" t="str">
        <f>IF('A4-1管路(計画設定)'!$I$17="","-",IF('A4-1管路(計画設定)'!$I$17="○",A3管路!K100,IF(A3管路!K100="-","-",'A4-1管路(計画設定)'!$I$17*A3管路!K100)))</f>
        <v>-</v>
      </c>
      <c r="L100" s="428" t="str">
        <f t="shared" si="201"/>
        <v>-</v>
      </c>
      <c r="M100" s="430" t="str">
        <f>IF('A4-1管路(計画設定)'!$J$17="","-",IF('A4-1管路(計画設定)'!$J$17="○",A3管路!M100,IF(A3管路!M100="-","-",'A4-1管路(計画設定)'!$J$17*A3管路!M100)))</f>
        <v>-</v>
      </c>
      <c r="N100" s="427" t="str">
        <f>IF('A4-1管路(計画設定)'!$K$17="","-",IF('A4-1管路(計画設定)'!$K$17="○",A3管路!N100,IF(A3管路!N100="-","-",'A4-1管路(計画設定)'!$K$17*A3管路!N100)))</f>
        <v>-</v>
      </c>
      <c r="O100" s="428" t="str">
        <f t="shared" si="202"/>
        <v>-</v>
      </c>
      <c r="P100" s="430" t="str">
        <f>IF('A4-1管路(計画設定)'!$L$17="","-",IF('A4-1管路(計画設定)'!$L$17="○",A3管路!P100,IF(A3管路!P100="-","-",'A4-1管路(計画設定)'!$L$17*A3管路!P100)))</f>
        <v>-</v>
      </c>
      <c r="Q100" s="427" t="str">
        <f>IF('A4-1管路(計画設定)'!$M$17="","-",IF('A4-1管路(計画設定)'!$M$17="○",A3管路!Q100,IF(A3管路!Q100="-","-",'A4-1管路(計画設定)'!$M$17*A3管路!Q100)))</f>
        <v>-</v>
      </c>
      <c r="R100" s="428" t="str">
        <f t="shared" si="203"/>
        <v>-</v>
      </c>
      <c r="S100" s="430" t="str">
        <f>IF('A4-1管路(計画設定)'!$N$17="","-",IF('A4-1管路(計画設定)'!$N$17="○",A3管路!S100,IF(A3管路!S100="-","-",'A4-1管路(計画設定)'!$N$17*A3管路!S100)))</f>
        <v>-</v>
      </c>
      <c r="T100" s="429" t="str">
        <f>IF('A4-1管路(計画設定)'!$O$17="","-",IF('A4-1管路(計画設定)'!$O$17="○",A3管路!T100,IF(A3管路!T100="-","-",'A4-1管路(計画設定)'!$O$17*A3管路!T100)))</f>
        <v>-</v>
      </c>
      <c r="U100" s="429" t="str">
        <f>IF('A4-1管路(計画設定)'!$P$17="","-",IF('A4-1管路(計画設定)'!$P$17="○",A3管路!U100,IF(A3管路!U100="-","-",'A4-1管路(計画設定)'!$P$17*A3管路!U100)))</f>
        <v>-</v>
      </c>
      <c r="V100" s="427">
        <f>IF('A4-1管路(計画設定)'!$Q$17="","-",IF('A4-1管路(計画設定)'!$Q$17="○",A3管路!V100,IF(A3管路!V100="-","-",'A4-1管路(計画設定)'!$Q$17*A3管路!V100)))</f>
        <v>112.5</v>
      </c>
      <c r="W100" s="428">
        <f t="shared" si="204"/>
        <v>112.5</v>
      </c>
      <c r="X100" s="430" t="str">
        <f>IF('A4-1管路(計画設定)'!$R$17="","-",IF('A4-1管路(計画設定)'!$R$17="○",A3管路!X100,IF(A3管路!X100="-","-",'A4-1管路(計画設定)'!$R$17*A3管路!X100)))</f>
        <v>-</v>
      </c>
      <c r="Y100" s="427">
        <f>IF('A4-1管路(計画設定)'!$S$17="","-",IF('A4-1管路(計画設定)'!$S$17="○",A3管路!Y100,IF(A3管路!Y100="-","-",'A4-1管路(計画設定)'!$S$17*A3管路!Y100)))</f>
        <v>1240.2</v>
      </c>
      <c r="Z100" s="428">
        <f t="shared" si="205"/>
        <v>1240.2</v>
      </c>
      <c r="AA100" s="430" t="str">
        <f>IF('A4-1管路(計画設定)'!$T$17="","-",IF('A4-1管路(計画設定)'!$T$17="○",A3管路!AA100,IF(A3管路!AA100="-","-",'A4-1管路(計画設定)'!$T$17*A3管路!AA100)))</f>
        <v>-</v>
      </c>
      <c r="AB100" s="427" t="str">
        <f>IF('A4-1管路(計画設定)'!$U$17="","-",IF('A4-1管路(計画設定)'!$U$17="○",A3管路!AB100,IF(A3管路!AB100="-","-",'A4-1管路(計画設定)'!$U$17*A3管路!AB100)))</f>
        <v>-</v>
      </c>
      <c r="AC100" s="428" t="str">
        <f t="shared" si="206"/>
        <v>-</v>
      </c>
      <c r="AD100" s="430" t="str">
        <f>IF('A4-1管路(計画設定)'!$V$17="","-",IF('A4-1管路(計画設定)'!$V$17="○",A3管路!AD100,IF(A3管路!AD100="-","-",'A4-1管路(計画設定)'!$V$17*A3管路!AD100)))</f>
        <v>-</v>
      </c>
      <c r="AE100" s="427" t="str">
        <f>IF('A4-1管路(計画設定)'!$W$17="","-",IF('A4-1管路(計画設定)'!$W$17="○",A3管路!AE100,IF(A3管路!AE100="-","-",'A4-1管路(計画設定)'!$W$17*A3管路!AE100)))</f>
        <v>-</v>
      </c>
      <c r="AF100" s="428" t="str">
        <f t="shared" si="207"/>
        <v>-</v>
      </c>
      <c r="AG100" s="430" t="str">
        <f>IF('A4-1管路(計画設定)'!$X$8="","-",IF('A4-1管路(計画設定)'!$X$8="○",A3管路!AG100,IF(A3管路!AZ100="-","-",'A4-1管路(計画設定)'!$X$8*A3管路!AG100)))</f>
        <v>-</v>
      </c>
      <c r="AH100" s="427" t="str">
        <f>IF('A4-1管路(計画設定)'!$Y$17="","-",IF('A4-1管路(計画設定)'!$Y$17="○",A3管路!AH100,IF(A3管路!AH100="-","-",'A4-1管路(計画設定)'!$Y$17*A3管路!AH100)))</f>
        <v>-</v>
      </c>
      <c r="AI100" s="428" t="str">
        <f t="shared" si="208"/>
        <v>-</v>
      </c>
      <c r="AJ100" s="430" t="str">
        <f>IF('A4-1管路(計画設定)'!$Z$17="","-",IF('A4-1管路(計画設定)'!$Z$17="○",A3管路!AJ100,IF(A3管路!AJ100="-","-",'A4-1管路(計画設定)'!$Z$17*A3管路!AJ100)))</f>
        <v>-</v>
      </c>
      <c r="AK100" s="427">
        <f>IF('A4-1管路(計画設定)'!$AA$17="","-",IF('A4-1管路(計画設定)'!$AA$17="○",A3管路!AK100,IF(A3管路!AK100="-","-",'A4-1管路(計画設定)'!$AA$17*A3管路!AK100)))</f>
        <v>1790.5</v>
      </c>
      <c r="AL100" s="428">
        <f t="shared" si="209"/>
        <v>1790.5</v>
      </c>
      <c r="AM100" s="430" t="str">
        <f>IF('A4-1管路(計画設定)'!$AB$17="","-",IF('A4-1管路(計画設定)'!$AB$17="○",A3管路!AM100,IF(A3管路!AM100="-","-",'A4-1管路(計画設定)'!$AB$17*A3管路!AM100)))</f>
        <v>-</v>
      </c>
      <c r="AN100" s="427" t="str">
        <f>IF('A4-1管路(計画設定)'!$AC$17="","-",IF('A4-1管路(計画設定)'!$AC$17="○",A3管路!AN100,IF(A3管路!AN100="-","-",'A4-1管路(計画設定)'!$AC$17*A3管路!AN100)))</f>
        <v>-</v>
      </c>
      <c r="AO100" s="428" t="str">
        <f t="shared" si="210"/>
        <v>-</v>
      </c>
      <c r="AP100" s="430" t="str">
        <f>IF('A4-1管路(計画設定)'!$AD$17="","-",IF('A4-1管路(計画設定)'!$AD$17="○",A3管路!AP100,IF(A3管路!AP100="-","-",'A4-1管路(計画設定)'!$AD$17*A3管路!AP100)))</f>
        <v>-</v>
      </c>
      <c r="AQ100" s="427" t="str">
        <f>IF('A4-1管路(計画設定)'!$AE$17="","-",IF('A4-1管路(計画設定)'!$AE$17="○",A3管路!AQ100,IF(A3管路!AQ100="-","-",'A4-1管路(計画設定)'!$AE$17*A3管路!AQ100)))</f>
        <v>-</v>
      </c>
      <c r="AR100" s="428" t="str">
        <f t="shared" si="211"/>
        <v>-</v>
      </c>
      <c r="AS100" s="430" t="str">
        <f>IF('A4-1管路(計画設定)'!$AF$17="","-",IF('A4-1管路(計画設定)'!$AF$17="○",A3管路!AS100,IF(A3管路!AS100="-","-",'A4-1管路(計画設定)'!$AF$17*A3管路!AS100)))</f>
        <v>-</v>
      </c>
      <c r="AT100" s="427" t="str">
        <f>IF('A4-1管路(計画設定)'!$AG$17="","-",IF('A4-1管路(計画設定)'!$AG$17="○",A3管路!AT100,IF(A3管路!AT100="-","-",'A4-1管路(計画設定)'!$AG$17*A3管路!AT100)))</f>
        <v>-</v>
      </c>
      <c r="AU100" s="428" t="str">
        <f t="shared" si="212"/>
        <v>-</v>
      </c>
      <c r="AV100" s="441">
        <f t="shared" si="213"/>
        <v>3143.2</v>
      </c>
      <c r="AW100" s="157" t="str">
        <f>IF('A4-2管路(初期設定)'!AW100="","",'A4-2管路(初期設定)'!AW100)</f>
        <v>ダクタイル鋳鉄管(NS形継手等)</v>
      </c>
      <c r="AX100" s="438">
        <f>IF('A4-2管路(初期設定)'!AX100="","",'A4-2管路(初期設定)'!AX100)</f>
        <v>87</v>
      </c>
      <c r="AY100" s="45">
        <f t="shared" si="214"/>
        <v>273458.39999999997</v>
      </c>
      <c r="BB100" s="832">
        <f t="shared" si="215"/>
        <v>0</v>
      </c>
      <c r="BC100" s="830"/>
      <c r="BD100" s="830">
        <f t="shared" si="216"/>
        <v>0</v>
      </c>
      <c r="BE100" s="830"/>
      <c r="BF100" s="830">
        <f t="shared" si="217"/>
        <v>1352.7</v>
      </c>
      <c r="BG100" s="830"/>
      <c r="BH100" s="830">
        <f t="shared" si="218"/>
        <v>1790.5</v>
      </c>
      <c r="BI100" s="830"/>
      <c r="BJ100" s="830">
        <f t="shared" si="219"/>
        <v>0</v>
      </c>
      <c r="BK100" s="830"/>
      <c r="BL100" s="832">
        <f t="shared" si="220"/>
        <v>0</v>
      </c>
      <c r="BM100" s="830"/>
      <c r="BN100" s="830">
        <f t="shared" si="221"/>
        <v>0</v>
      </c>
      <c r="BO100" s="830"/>
      <c r="BP100" s="830">
        <f t="shared" si="222"/>
        <v>117684.90000000001</v>
      </c>
      <c r="BQ100" s="830"/>
      <c r="BR100" s="830">
        <f t="shared" si="223"/>
        <v>155773.5</v>
      </c>
      <c r="BS100" s="830"/>
      <c r="BT100" s="830">
        <f t="shared" si="224"/>
        <v>0</v>
      </c>
      <c r="BU100" s="833"/>
    </row>
    <row r="101" spans="1:73" ht="13.5" customHeight="1">
      <c r="B101" s="1162"/>
      <c r="C101" s="911"/>
      <c r="D101" s="912"/>
      <c r="E101" s="913"/>
      <c r="F101" s="80">
        <v>150</v>
      </c>
      <c r="G101" s="430" t="str">
        <f>IF('A4-1管路(計画設定)'!$F$17="","-",IF('A4-1管路(計画設定)'!$F$17="○",A3管路!G101,IF(A3管路!F101="-","-",'A4-1管路(計画設定)'!$F$17*A3管路!G101)))</f>
        <v>-</v>
      </c>
      <c r="H101" s="427" t="str">
        <f>IF('A4-1管路(計画設定)'!$G$17="","-",IF('A4-1管路(計画設定)'!$G$17="○",A3管路!H101,IF(A3管路!H101="-","-",'A4-1管路(計画設定)'!$G$17*A3管路!H101)))</f>
        <v>-</v>
      </c>
      <c r="I101" s="428" t="str">
        <f t="shared" si="200"/>
        <v>-</v>
      </c>
      <c r="J101" s="430" t="str">
        <f>IF('A4-1管路(計画設定)'!$H$17="","-",IF('A4-1管路(計画設定)'!$H$17="○",A3管路!J101,IF(A3管路!J101="-","-",'A4-1管路(計画設定)'!$H$17*A3管路!J101)))</f>
        <v>-</v>
      </c>
      <c r="K101" s="427" t="str">
        <f>IF('A4-1管路(計画設定)'!$I$17="","-",IF('A4-1管路(計画設定)'!$I$17="○",A3管路!K101,IF(A3管路!K101="-","-",'A4-1管路(計画設定)'!$I$17*A3管路!K101)))</f>
        <v>-</v>
      </c>
      <c r="L101" s="428" t="str">
        <f t="shared" si="201"/>
        <v>-</v>
      </c>
      <c r="M101" s="430" t="str">
        <f>IF('A4-1管路(計画設定)'!$J$17="","-",IF('A4-1管路(計画設定)'!$J$17="○",A3管路!M101,IF(A3管路!M101="-","-",'A4-1管路(計画設定)'!$J$17*A3管路!M101)))</f>
        <v>-</v>
      </c>
      <c r="N101" s="427" t="str">
        <f>IF('A4-1管路(計画設定)'!$K$17="","-",IF('A4-1管路(計画設定)'!$K$17="○",A3管路!N101,IF(A3管路!N101="-","-",'A4-1管路(計画設定)'!$K$17*A3管路!N101)))</f>
        <v>-</v>
      </c>
      <c r="O101" s="428" t="str">
        <f t="shared" si="202"/>
        <v>-</v>
      </c>
      <c r="P101" s="430" t="str">
        <f>IF('A4-1管路(計画設定)'!$L$17="","-",IF('A4-1管路(計画設定)'!$L$17="○",A3管路!P101,IF(A3管路!P101="-","-",'A4-1管路(計画設定)'!$L$17*A3管路!P101)))</f>
        <v>-</v>
      </c>
      <c r="Q101" s="427" t="str">
        <f>IF('A4-1管路(計画設定)'!$M$17="","-",IF('A4-1管路(計画設定)'!$M$17="○",A3管路!Q101,IF(A3管路!Q101="-","-",'A4-1管路(計画設定)'!$M$17*A3管路!Q101)))</f>
        <v>-</v>
      </c>
      <c r="R101" s="428" t="str">
        <f t="shared" si="203"/>
        <v>-</v>
      </c>
      <c r="S101" s="430" t="str">
        <f>IF('A4-1管路(計画設定)'!$N$17="","-",IF('A4-1管路(計画設定)'!$N$17="○",A3管路!S101,IF(A3管路!S101="-","-",'A4-1管路(計画設定)'!$N$17*A3管路!S101)))</f>
        <v>-</v>
      </c>
      <c r="T101" s="429" t="str">
        <f>IF('A4-1管路(計画設定)'!$O$17="","-",IF('A4-1管路(計画設定)'!$O$17="○",A3管路!T101,IF(A3管路!T101="-","-",'A4-1管路(計画設定)'!$O$17*A3管路!T101)))</f>
        <v>-</v>
      </c>
      <c r="U101" s="429" t="str">
        <f>IF('A4-1管路(計画設定)'!$P$17="","-",IF('A4-1管路(計画設定)'!$P$17="○",A3管路!U101,IF(A3管路!U101="-","-",'A4-1管路(計画設定)'!$P$17*A3管路!U101)))</f>
        <v>-</v>
      </c>
      <c r="V101" s="427">
        <f>IF('A4-1管路(計画設定)'!$Q$17="","-",IF('A4-1管路(計画設定)'!$Q$17="○",A3管路!V101,IF(A3管路!V101="-","-",'A4-1管路(計画設定)'!$Q$17*A3管路!V101)))</f>
        <v>217.8</v>
      </c>
      <c r="W101" s="428">
        <f t="shared" si="204"/>
        <v>217.8</v>
      </c>
      <c r="X101" s="430" t="str">
        <f>IF('A4-1管路(計画設定)'!$R$17="","-",IF('A4-1管路(計画設定)'!$R$17="○",A3管路!X101,IF(A3管路!X101="-","-",'A4-1管路(計画設定)'!$R$17*A3管路!X101)))</f>
        <v>-</v>
      </c>
      <c r="Y101" s="427">
        <f>IF('A4-1管路(計画設定)'!$S$17="","-",IF('A4-1管路(計画設定)'!$S$17="○",A3管路!Y101,IF(A3管路!Y101="-","-",'A4-1管路(計画設定)'!$S$17*A3管路!Y101)))</f>
        <v>1675.8</v>
      </c>
      <c r="Z101" s="428">
        <f t="shared" si="205"/>
        <v>1675.8</v>
      </c>
      <c r="AA101" s="430" t="str">
        <f>IF('A4-1管路(計画設定)'!$T$17="","-",IF('A4-1管路(計画設定)'!$T$17="○",A3管路!AA101,IF(A3管路!AA101="-","-",'A4-1管路(計画設定)'!$T$17*A3管路!AA101)))</f>
        <v>-</v>
      </c>
      <c r="AB101" s="427" t="str">
        <f>IF('A4-1管路(計画設定)'!$U$17="","-",IF('A4-1管路(計画設定)'!$U$17="○",A3管路!AB101,IF(A3管路!AB101="-","-",'A4-1管路(計画設定)'!$U$17*A3管路!AB101)))</f>
        <v>-</v>
      </c>
      <c r="AC101" s="428" t="str">
        <f t="shared" si="206"/>
        <v>-</v>
      </c>
      <c r="AD101" s="430" t="str">
        <f>IF('A4-1管路(計画設定)'!$V$17="","-",IF('A4-1管路(計画設定)'!$V$17="○",A3管路!AD101,IF(A3管路!AD101="-","-",'A4-1管路(計画設定)'!$V$17*A3管路!AD101)))</f>
        <v>-</v>
      </c>
      <c r="AE101" s="427" t="str">
        <f>IF('A4-1管路(計画設定)'!$W$17="","-",IF('A4-1管路(計画設定)'!$W$17="○",A3管路!AE101,IF(A3管路!AE101="-","-",'A4-1管路(計画設定)'!$W$17*A3管路!AE101)))</f>
        <v>-</v>
      </c>
      <c r="AF101" s="428" t="str">
        <f t="shared" si="207"/>
        <v>-</v>
      </c>
      <c r="AG101" s="430" t="str">
        <f>IF('A4-1管路(計画設定)'!$X$8="","-",IF('A4-1管路(計画設定)'!$X$8="○",A3管路!AG101,IF(A3管路!AZ101="-","-",'A4-1管路(計画設定)'!$X$8*A3管路!AG101)))</f>
        <v>-</v>
      </c>
      <c r="AH101" s="427">
        <f>IF('A4-1管路(計画設定)'!$Y$17="","-",IF('A4-1管路(計画設定)'!$Y$17="○",A3管路!AH101,IF(A3管路!AH101="-","-",'A4-1管路(計画設定)'!$Y$17*A3管路!AH101)))</f>
        <v>326.7</v>
      </c>
      <c r="AI101" s="428">
        <f t="shared" si="208"/>
        <v>326.7</v>
      </c>
      <c r="AJ101" s="430" t="str">
        <f>IF('A4-1管路(計画設定)'!$Z$17="","-",IF('A4-1管路(計画設定)'!$Z$17="○",A3管路!AJ101,IF(A3管路!AJ101="-","-",'A4-1管路(計画設定)'!$Z$17*A3管路!AJ101)))</f>
        <v>-</v>
      </c>
      <c r="AK101" s="427">
        <f>IF('A4-1管路(計画設定)'!$AA$17="","-",IF('A4-1管路(計画設定)'!$AA$17="○",A3管路!AK101,IF(A3管路!AK101="-","-",'A4-1管路(計画設定)'!$AA$17*A3管路!AK101)))</f>
        <v>877.1</v>
      </c>
      <c r="AL101" s="428">
        <f t="shared" si="209"/>
        <v>877.1</v>
      </c>
      <c r="AM101" s="430" t="str">
        <f>IF('A4-1管路(計画設定)'!$AB$17="","-",IF('A4-1管路(計画設定)'!$AB$17="○",A3管路!AM101,IF(A3管路!AM101="-","-",'A4-1管路(計画設定)'!$AB$17*A3管路!AM101)))</f>
        <v>-</v>
      </c>
      <c r="AN101" s="427" t="str">
        <f>IF('A4-1管路(計画設定)'!$AC$17="","-",IF('A4-1管路(計画設定)'!$AC$17="○",A3管路!AN101,IF(A3管路!AN101="-","-",'A4-1管路(計画設定)'!$AC$17*A3管路!AN101)))</f>
        <v>-</v>
      </c>
      <c r="AO101" s="428" t="str">
        <f t="shared" si="210"/>
        <v>-</v>
      </c>
      <c r="AP101" s="430" t="str">
        <f>IF('A4-1管路(計画設定)'!$AD$17="","-",IF('A4-1管路(計画設定)'!$AD$17="○",A3管路!AP101,IF(A3管路!AP101="-","-",'A4-1管路(計画設定)'!$AD$17*A3管路!AP101)))</f>
        <v>-</v>
      </c>
      <c r="AQ101" s="427">
        <f>IF('A4-1管路(計画設定)'!$AE$17="","-",IF('A4-1管路(計画設定)'!$AE$17="○",A3管路!AQ101,IF(A3管路!AQ101="-","-",'A4-1管路(計画設定)'!$AE$17*A3管路!AQ101)))</f>
        <v>30.7</v>
      </c>
      <c r="AR101" s="428">
        <f t="shared" si="211"/>
        <v>30.7</v>
      </c>
      <c r="AS101" s="430" t="str">
        <f>IF('A4-1管路(計画設定)'!$AF$17="","-",IF('A4-1管路(計画設定)'!$AF$17="○",A3管路!AS101,IF(A3管路!AS101="-","-",'A4-1管路(計画設定)'!$AF$17*A3管路!AS101)))</f>
        <v>-</v>
      </c>
      <c r="AT101" s="427" t="str">
        <f>IF('A4-1管路(計画設定)'!$AG$17="","-",IF('A4-1管路(計画設定)'!$AG$17="○",A3管路!AT101,IF(A3管路!AT101="-","-",'A4-1管路(計画設定)'!$AG$17*A3管路!AT101)))</f>
        <v>-</v>
      </c>
      <c r="AU101" s="428" t="str">
        <f t="shared" si="212"/>
        <v>-</v>
      </c>
      <c r="AV101" s="441">
        <f t="shared" si="213"/>
        <v>3128.0999999999995</v>
      </c>
      <c r="AW101" s="157" t="str">
        <f>IF('A4-2管路(初期設定)'!AW101="","",'A4-2管路(初期設定)'!AW101)</f>
        <v>ダクタイル鋳鉄管(NS形継手等)</v>
      </c>
      <c r="AX101" s="438">
        <f>IF('A4-2管路(初期設定)'!AX101="","",'A4-2管路(初期設定)'!AX101)</f>
        <v>76</v>
      </c>
      <c r="AY101" s="45">
        <f t="shared" si="214"/>
        <v>237735.59999999995</v>
      </c>
      <c r="BB101" s="832">
        <f t="shared" si="215"/>
        <v>0</v>
      </c>
      <c r="BC101" s="830"/>
      <c r="BD101" s="830">
        <f t="shared" si="216"/>
        <v>0</v>
      </c>
      <c r="BE101" s="830"/>
      <c r="BF101" s="830">
        <f t="shared" si="217"/>
        <v>1893.6</v>
      </c>
      <c r="BG101" s="830"/>
      <c r="BH101" s="830">
        <f t="shared" si="218"/>
        <v>1234.5</v>
      </c>
      <c r="BI101" s="830"/>
      <c r="BJ101" s="830">
        <f t="shared" si="219"/>
        <v>0</v>
      </c>
      <c r="BK101" s="830"/>
      <c r="BL101" s="832">
        <f t="shared" si="220"/>
        <v>0</v>
      </c>
      <c r="BM101" s="830"/>
      <c r="BN101" s="830">
        <f t="shared" si="221"/>
        <v>0</v>
      </c>
      <c r="BO101" s="830"/>
      <c r="BP101" s="830">
        <f t="shared" si="222"/>
        <v>143913.60000000001</v>
      </c>
      <c r="BQ101" s="830"/>
      <c r="BR101" s="830">
        <f t="shared" si="223"/>
        <v>93822</v>
      </c>
      <c r="BS101" s="830"/>
      <c r="BT101" s="830">
        <f t="shared" si="224"/>
        <v>0</v>
      </c>
      <c r="BU101" s="833"/>
    </row>
    <row r="102" spans="1:73" ht="13.5" customHeight="1">
      <c r="B102" s="1162"/>
      <c r="C102" s="911"/>
      <c r="D102" s="912"/>
      <c r="E102" s="913"/>
      <c r="F102" s="80">
        <v>100</v>
      </c>
      <c r="G102" s="430" t="str">
        <f>IF('A4-1管路(計画設定)'!$F$17="","-",IF('A4-1管路(計画設定)'!$F$17="○",A3管路!G102,IF(A3管路!F102="-","-",'A4-1管路(計画設定)'!$F$17*A3管路!G102)))</f>
        <v>-</v>
      </c>
      <c r="H102" s="427" t="str">
        <f>IF('A4-1管路(計画設定)'!$G$17="","-",IF('A4-1管路(計画設定)'!$G$17="○",A3管路!H102,IF(A3管路!H102="-","-",'A4-1管路(計画設定)'!$G$17*A3管路!H102)))</f>
        <v>-</v>
      </c>
      <c r="I102" s="428" t="str">
        <f t="shared" si="200"/>
        <v>-</v>
      </c>
      <c r="J102" s="430" t="str">
        <f>IF('A4-1管路(計画設定)'!$H$17="","-",IF('A4-1管路(計画設定)'!$H$17="○",A3管路!J102,IF(A3管路!J102="-","-",'A4-1管路(計画設定)'!$H$17*A3管路!J102)))</f>
        <v>-</v>
      </c>
      <c r="K102" s="427" t="str">
        <f>IF('A4-1管路(計画設定)'!$I$17="","-",IF('A4-1管路(計画設定)'!$I$17="○",A3管路!K102,IF(A3管路!K102="-","-",'A4-1管路(計画設定)'!$I$17*A3管路!K102)))</f>
        <v>-</v>
      </c>
      <c r="L102" s="428" t="str">
        <f t="shared" si="201"/>
        <v>-</v>
      </c>
      <c r="M102" s="430" t="str">
        <f>IF('A4-1管路(計画設定)'!$J$17="","-",IF('A4-1管路(計画設定)'!$J$17="○",A3管路!M102,IF(A3管路!M102="-","-",'A4-1管路(計画設定)'!$J$17*A3管路!M102)))</f>
        <v>-</v>
      </c>
      <c r="N102" s="427" t="str">
        <f>IF('A4-1管路(計画設定)'!$K$17="","-",IF('A4-1管路(計画設定)'!$K$17="○",A3管路!N102,IF(A3管路!N102="-","-",'A4-1管路(計画設定)'!$K$17*A3管路!N102)))</f>
        <v>-</v>
      </c>
      <c r="O102" s="428" t="str">
        <f t="shared" si="202"/>
        <v>-</v>
      </c>
      <c r="P102" s="430" t="str">
        <f>IF('A4-1管路(計画設定)'!$L$17="","-",IF('A4-1管路(計画設定)'!$L$17="○",A3管路!P102,IF(A3管路!P102="-","-",'A4-1管路(計画設定)'!$L$17*A3管路!P102)))</f>
        <v>-</v>
      </c>
      <c r="Q102" s="427" t="str">
        <f>IF('A4-1管路(計画設定)'!$M$17="","-",IF('A4-1管路(計画設定)'!$M$17="○",A3管路!Q102,IF(A3管路!Q102="-","-",'A4-1管路(計画設定)'!$M$17*A3管路!Q102)))</f>
        <v>-</v>
      </c>
      <c r="R102" s="428" t="str">
        <f t="shared" si="203"/>
        <v>-</v>
      </c>
      <c r="S102" s="430" t="str">
        <f>IF('A4-1管路(計画設定)'!$N$17="","-",IF('A4-1管路(計画設定)'!$N$17="○",A3管路!S102,IF(A3管路!S102="-","-",'A4-1管路(計画設定)'!$N$17*A3管路!S102)))</f>
        <v>-</v>
      </c>
      <c r="T102" s="429" t="str">
        <f>IF('A4-1管路(計画設定)'!$O$17="","-",IF('A4-1管路(計画設定)'!$O$17="○",A3管路!T102,IF(A3管路!T102="-","-",'A4-1管路(計画設定)'!$O$17*A3管路!T102)))</f>
        <v>-</v>
      </c>
      <c r="U102" s="429" t="str">
        <f>IF('A4-1管路(計画設定)'!$P$17="","-",IF('A4-1管路(計画設定)'!$P$17="○",A3管路!U102,IF(A3管路!U102="-","-",'A4-1管路(計画設定)'!$P$17*A3管路!U102)))</f>
        <v>-</v>
      </c>
      <c r="V102" s="427">
        <f>IF('A4-1管路(計画設定)'!$Q$17="","-",IF('A4-1管路(計画設定)'!$Q$17="○",A3管路!V102,IF(A3管路!V102="-","-",'A4-1管路(計画設定)'!$Q$17*A3管路!V102)))</f>
        <v>22.5</v>
      </c>
      <c r="W102" s="428">
        <f t="shared" si="204"/>
        <v>22.5</v>
      </c>
      <c r="X102" s="430" t="str">
        <f>IF('A4-1管路(計画設定)'!$R$17="","-",IF('A4-1管路(計画設定)'!$R$17="○",A3管路!X102,IF(A3管路!X102="-","-",'A4-1管路(計画設定)'!$R$17*A3管路!X102)))</f>
        <v>-</v>
      </c>
      <c r="Y102" s="427">
        <f>IF('A4-1管路(計画設定)'!$S$17="","-",IF('A4-1管路(計画設定)'!$S$17="○",A3管路!Y102,IF(A3管路!Y102="-","-",'A4-1管路(計画設定)'!$S$17*A3管路!Y102)))</f>
        <v>329.4</v>
      </c>
      <c r="Z102" s="428">
        <f t="shared" si="205"/>
        <v>329.4</v>
      </c>
      <c r="AA102" s="430" t="str">
        <f>IF('A4-1管路(計画設定)'!$T$17="","-",IF('A4-1管路(計画設定)'!$T$17="○",A3管路!AA102,IF(A3管路!AA102="-","-",'A4-1管路(計画設定)'!$T$17*A3管路!AA102)))</f>
        <v>-</v>
      </c>
      <c r="AB102" s="427" t="str">
        <f>IF('A4-1管路(計画設定)'!$U$17="","-",IF('A4-1管路(計画設定)'!$U$17="○",A3管路!AB102,IF(A3管路!AB102="-","-",'A4-1管路(計画設定)'!$U$17*A3管路!AB102)))</f>
        <v>-</v>
      </c>
      <c r="AC102" s="428" t="str">
        <f t="shared" si="206"/>
        <v>-</v>
      </c>
      <c r="AD102" s="430" t="str">
        <f>IF('A4-1管路(計画設定)'!$V$17="","-",IF('A4-1管路(計画設定)'!$V$17="○",A3管路!AD102,IF(A3管路!AD102="-","-",'A4-1管路(計画設定)'!$V$17*A3管路!AD102)))</f>
        <v>-</v>
      </c>
      <c r="AE102" s="427">
        <f>IF('A4-1管路(計画設定)'!$W$17="","-",IF('A4-1管路(計画設定)'!$W$17="○",A3管路!AE102,IF(A3管路!AE102="-","-",'A4-1管路(計画設定)'!$W$17*A3管路!AE102)))</f>
        <v>328.5</v>
      </c>
      <c r="AF102" s="428">
        <f t="shared" si="207"/>
        <v>328.5</v>
      </c>
      <c r="AG102" s="430" t="str">
        <f>IF('A4-1管路(計画設定)'!$X$8="","-",IF('A4-1管路(計画設定)'!$X$8="○",A3管路!AG102,IF(A3管路!AZ102="-","-",'A4-1管路(計画設定)'!$X$8*A3管路!AG102)))</f>
        <v>-</v>
      </c>
      <c r="AH102" s="427">
        <f>IF('A4-1管路(計画設定)'!$Y$17="","-",IF('A4-1管路(計画設定)'!$Y$17="○",A3管路!AH102,IF(A3管路!AH102="-","-",'A4-1管路(計画設定)'!$Y$17*A3管路!AH102)))</f>
        <v>106.2</v>
      </c>
      <c r="AI102" s="428">
        <f t="shared" si="208"/>
        <v>106.2</v>
      </c>
      <c r="AJ102" s="430" t="str">
        <f>IF('A4-1管路(計画設定)'!$Z$17="","-",IF('A4-1管路(計画設定)'!$Z$17="○",A3管路!AJ102,IF(A3管路!AJ102="-","-",'A4-1管路(計画設定)'!$Z$17*A3管路!AJ102)))</f>
        <v>-</v>
      </c>
      <c r="AK102" s="427">
        <f>IF('A4-1管路(計画設定)'!$AA$17="","-",IF('A4-1管路(計画設定)'!$AA$17="○",A3管路!AK102,IF(A3管路!AK102="-","-",'A4-1管路(計画設定)'!$AA$17*A3管路!AK102)))</f>
        <v>237.8</v>
      </c>
      <c r="AL102" s="428">
        <f t="shared" si="209"/>
        <v>237.8</v>
      </c>
      <c r="AM102" s="430" t="str">
        <f>IF('A4-1管路(計画設定)'!$AB$17="","-",IF('A4-1管路(計画設定)'!$AB$17="○",A3管路!AM102,IF(A3管路!AM102="-","-",'A4-1管路(計画設定)'!$AB$17*A3管路!AM102)))</f>
        <v>-</v>
      </c>
      <c r="AN102" s="427" t="str">
        <f>IF('A4-1管路(計画設定)'!$AC$17="","-",IF('A4-1管路(計画設定)'!$AC$17="○",A3管路!AN102,IF(A3管路!AN102="-","-",'A4-1管路(計画設定)'!$AC$17*A3管路!AN102)))</f>
        <v>-</v>
      </c>
      <c r="AO102" s="428" t="str">
        <f t="shared" si="210"/>
        <v>-</v>
      </c>
      <c r="AP102" s="430" t="str">
        <f>IF('A4-1管路(計画設定)'!$AD$17="","-",IF('A4-1管路(計画設定)'!$AD$17="○",A3管路!AP102,IF(A3管路!AP102="-","-",'A4-1管路(計画設定)'!$AD$17*A3管路!AP102)))</f>
        <v>-</v>
      </c>
      <c r="AQ102" s="427">
        <f>IF('A4-1管路(計画設定)'!$AE$17="","-",IF('A4-1管路(計画設定)'!$AE$17="○",A3管路!AQ102,IF(A3管路!AQ102="-","-",'A4-1管路(計画設定)'!$AE$17*A3管路!AQ102)))</f>
        <v>24.8</v>
      </c>
      <c r="AR102" s="428">
        <f t="shared" si="211"/>
        <v>24.8</v>
      </c>
      <c r="AS102" s="430" t="str">
        <f>IF('A4-1管路(計画設定)'!$AF$17="","-",IF('A4-1管路(計画設定)'!$AF$17="○",A3管路!AS102,IF(A3管路!AS102="-","-",'A4-1管路(計画設定)'!$AF$17*A3管路!AS102)))</f>
        <v>-</v>
      </c>
      <c r="AT102" s="427" t="str">
        <f>IF('A4-1管路(計画設定)'!$AG$17="","-",IF('A4-1管路(計画設定)'!$AG$17="○",A3管路!AT102,IF(A3管路!AT102="-","-",'A4-1管路(計画設定)'!$AG$17*A3管路!AT102)))</f>
        <v>-</v>
      </c>
      <c r="AU102" s="428" t="str">
        <f t="shared" si="212"/>
        <v>-</v>
      </c>
      <c r="AV102" s="441">
        <f t="shared" si="213"/>
        <v>1049.2</v>
      </c>
      <c r="AW102" s="157" t="str">
        <f>IF('A4-2管路(初期設定)'!AW102="","",'A4-2管路(初期設定)'!AW102)</f>
        <v>ダクタイル鋳鉄管(NS形継手等)</v>
      </c>
      <c r="AX102" s="438">
        <f>IF('A4-2管路(初期設定)'!AX102="","",'A4-2管路(初期設定)'!AX102)</f>
        <v>67</v>
      </c>
      <c r="AY102" s="45">
        <f t="shared" si="214"/>
        <v>70296.400000000009</v>
      </c>
      <c r="BB102" s="832">
        <f t="shared" si="215"/>
        <v>0</v>
      </c>
      <c r="BC102" s="830"/>
      <c r="BD102" s="830">
        <f t="shared" si="216"/>
        <v>0</v>
      </c>
      <c r="BE102" s="830"/>
      <c r="BF102" s="830">
        <f t="shared" si="217"/>
        <v>680.4</v>
      </c>
      <c r="BG102" s="830"/>
      <c r="BH102" s="830">
        <f t="shared" si="218"/>
        <v>368.8</v>
      </c>
      <c r="BI102" s="830"/>
      <c r="BJ102" s="830">
        <f t="shared" si="219"/>
        <v>0</v>
      </c>
      <c r="BK102" s="830"/>
      <c r="BL102" s="832">
        <f t="shared" si="220"/>
        <v>0</v>
      </c>
      <c r="BM102" s="830"/>
      <c r="BN102" s="830">
        <f t="shared" si="221"/>
        <v>0</v>
      </c>
      <c r="BO102" s="830"/>
      <c r="BP102" s="830">
        <f t="shared" si="222"/>
        <v>45586.799999999996</v>
      </c>
      <c r="BQ102" s="830"/>
      <c r="BR102" s="830">
        <f t="shared" si="223"/>
        <v>24709.600000000002</v>
      </c>
      <c r="BS102" s="830"/>
      <c r="BT102" s="830">
        <f t="shared" si="224"/>
        <v>0</v>
      </c>
      <c r="BU102" s="833"/>
    </row>
    <row r="103" spans="1:73" ht="13.5" customHeight="1">
      <c r="B103" s="1162"/>
      <c r="C103" s="911"/>
      <c r="D103" s="912"/>
      <c r="E103" s="913"/>
      <c r="F103" s="538" t="s">
        <v>70</v>
      </c>
      <c r="G103" s="430" t="str">
        <f>IF('A4-1管路(計画設定)'!$F$17="","-",IF('A4-1管路(計画設定)'!$F$17="○",A3管路!G103,IF(A3管路!F103="-","-",'A4-1管路(計画設定)'!$F$17*A3管路!G103)))</f>
        <v>-</v>
      </c>
      <c r="H103" s="427" t="str">
        <f>IF('A4-1管路(計画設定)'!$G$17="","-",IF('A4-1管路(計画設定)'!$G$17="○",A3管路!H103,IF(A3管路!H103="-","-",'A4-1管路(計画設定)'!$G$17*A3管路!H103)))</f>
        <v>-</v>
      </c>
      <c r="I103" s="428" t="str">
        <f t="shared" si="200"/>
        <v>-</v>
      </c>
      <c r="J103" s="430" t="str">
        <f>IF('A4-1管路(計画設定)'!$H$17="","-",IF('A4-1管路(計画設定)'!$H$17="○",A3管路!J103,IF(A3管路!J103="-","-",'A4-1管路(計画設定)'!$H$17*A3管路!J103)))</f>
        <v>-</v>
      </c>
      <c r="K103" s="427" t="str">
        <f>IF('A4-1管路(計画設定)'!$I$17="","-",IF('A4-1管路(計画設定)'!$I$17="○",A3管路!K103,IF(A3管路!K103="-","-",'A4-1管路(計画設定)'!$I$17*A3管路!K103)))</f>
        <v>-</v>
      </c>
      <c r="L103" s="428" t="str">
        <f t="shared" si="201"/>
        <v>-</v>
      </c>
      <c r="M103" s="430" t="str">
        <f>IF('A4-1管路(計画設定)'!$J$17="","-",IF('A4-1管路(計画設定)'!$J$17="○",A3管路!M103,IF(A3管路!M103="-","-",'A4-1管路(計画設定)'!$J$17*A3管路!M103)))</f>
        <v>-</v>
      </c>
      <c r="N103" s="427" t="str">
        <f>IF('A4-1管路(計画設定)'!$K$17="","-",IF('A4-1管路(計画設定)'!$K$17="○",A3管路!N103,IF(A3管路!N103="-","-",'A4-1管路(計画設定)'!$K$17*A3管路!N103)))</f>
        <v>-</v>
      </c>
      <c r="O103" s="428" t="str">
        <f t="shared" si="202"/>
        <v>-</v>
      </c>
      <c r="P103" s="430" t="str">
        <f>IF('A4-1管路(計画設定)'!$L$17="","-",IF('A4-1管路(計画設定)'!$L$17="○",A3管路!P103,IF(A3管路!P103="-","-",'A4-1管路(計画設定)'!$L$17*A3管路!P103)))</f>
        <v>-</v>
      </c>
      <c r="Q103" s="427" t="str">
        <f>IF('A4-1管路(計画設定)'!$M$17="","-",IF('A4-1管路(計画設定)'!$M$17="○",A3管路!Q103,IF(A3管路!Q103="-","-",'A4-1管路(計画設定)'!$M$17*A3管路!Q103)))</f>
        <v>-</v>
      </c>
      <c r="R103" s="428" t="str">
        <f t="shared" si="203"/>
        <v>-</v>
      </c>
      <c r="S103" s="430" t="str">
        <f>IF('A4-1管路(計画設定)'!$N$17="","-",IF('A4-1管路(計画設定)'!$N$17="○",A3管路!S103,IF(A3管路!S103="-","-",'A4-1管路(計画設定)'!$N$17*A3管路!S103)))</f>
        <v>-</v>
      </c>
      <c r="T103" s="429" t="str">
        <f>IF('A4-1管路(計画設定)'!$O$17="","-",IF('A4-1管路(計画設定)'!$O$17="○",A3管路!T103,IF(A3管路!T103="-","-",'A4-1管路(計画設定)'!$O$17*A3管路!T103)))</f>
        <v>-</v>
      </c>
      <c r="U103" s="429" t="str">
        <f>IF('A4-1管路(計画設定)'!$P$17="","-",IF('A4-1管路(計画設定)'!$P$17="○",A3管路!U103,IF(A3管路!U103="-","-",'A4-1管路(計画設定)'!$P$17*A3管路!U103)))</f>
        <v>-</v>
      </c>
      <c r="V103" s="427" t="str">
        <f>IF('A4-1管路(計画設定)'!$Q$17="","-",IF('A4-1管路(計画設定)'!$Q$17="○",A3管路!V103,IF(A3管路!V103="-","-",'A4-1管路(計画設定)'!$Q$17*A3管路!V103)))</f>
        <v>-</v>
      </c>
      <c r="W103" s="428" t="str">
        <f t="shared" si="204"/>
        <v>-</v>
      </c>
      <c r="X103" s="430" t="str">
        <f>IF('A4-1管路(計画設定)'!$R$17="","-",IF('A4-1管路(計画設定)'!$R$17="○",A3管路!X103,IF(A3管路!X103="-","-",'A4-1管路(計画設定)'!$R$17*A3管路!X103)))</f>
        <v>-</v>
      </c>
      <c r="Y103" s="427">
        <f>IF('A4-1管路(計画設定)'!$S$17="","-",IF('A4-1管路(計画設定)'!$S$17="○",A3管路!Y103,IF(A3管路!Y103="-","-",'A4-1管路(計画設定)'!$S$17*A3管路!Y103)))</f>
        <v>24.3</v>
      </c>
      <c r="Z103" s="428">
        <f t="shared" si="205"/>
        <v>24.3</v>
      </c>
      <c r="AA103" s="430" t="str">
        <f>IF('A4-1管路(計画設定)'!$T$17="","-",IF('A4-1管路(計画設定)'!$T$17="○",A3管路!AA103,IF(A3管路!AA103="-","-",'A4-1管路(計画設定)'!$T$17*A3管路!AA103)))</f>
        <v>-</v>
      </c>
      <c r="AB103" s="427" t="str">
        <f>IF('A4-1管路(計画設定)'!$U$17="","-",IF('A4-1管路(計画設定)'!$U$17="○",A3管路!AB103,IF(A3管路!AB103="-","-",'A4-1管路(計画設定)'!$U$17*A3管路!AB103)))</f>
        <v>-</v>
      </c>
      <c r="AC103" s="428" t="str">
        <f t="shared" si="206"/>
        <v>-</v>
      </c>
      <c r="AD103" s="430" t="str">
        <f>IF('A4-1管路(計画設定)'!$V$17="","-",IF('A4-1管路(計画設定)'!$V$17="○",A3管路!AD103,IF(A3管路!AD103="-","-",'A4-1管路(計画設定)'!$V$17*A3管路!AD103)))</f>
        <v>-</v>
      </c>
      <c r="AE103" s="427">
        <f>IF('A4-1管路(計画設定)'!$W$17="","-",IF('A4-1管路(計画設定)'!$W$17="○",A3管路!AE103,IF(A3管路!AE103="-","-",'A4-1管路(計画設定)'!$W$17*A3管路!AE103)))</f>
        <v>34.200000000000003</v>
      </c>
      <c r="AF103" s="428">
        <f t="shared" si="207"/>
        <v>34.200000000000003</v>
      </c>
      <c r="AG103" s="430" t="str">
        <f>IF('A4-1管路(計画設定)'!$X$8="","-",IF('A4-1管路(計画設定)'!$X$8="○",A3管路!AG103,IF(A3管路!AZ103="-","-",'A4-1管路(計画設定)'!$X$8*A3管路!AG103)))</f>
        <v>-</v>
      </c>
      <c r="AH103" s="427">
        <f>IF('A4-1管路(計画設定)'!$Y$17="","-",IF('A4-1管路(計画設定)'!$Y$17="○",A3管路!AH103,IF(A3管路!AH103="-","-",'A4-1管路(計画設定)'!$Y$17*A3管路!AH103)))</f>
        <v>297</v>
      </c>
      <c r="AI103" s="428">
        <f t="shared" si="208"/>
        <v>297</v>
      </c>
      <c r="AJ103" s="430" t="str">
        <f>IF('A4-1管路(計画設定)'!$Z$17="","-",IF('A4-1管路(計画設定)'!$Z$17="○",A3管路!AJ103,IF(A3管路!AJ103="-","-",'A4-1管路(計画設定)'!$Z$17*A3管路!AJ103)))</f>
        <v>-</v>
      </c>
      <c r="AK103" s="427" t="str">
        <f>IF('A4-1管路(計画設定)'!$AA$17="","-",IF('A4-1管路(計画設定)'!$AA$17="○",A3管路!AK103,IF(A3管路!AK103="-","-",'A4-1管路(計画設定)'!$AA$17*A3管路!AK103)))</f>
        <v>-</v>
      </c>
      <c r="AL103" s="428" t="str">
        <f t="shared" si="209"/>
        <v>-</v>
      </c>
      <c r="AM103" s="430" t="str">
        <f>IF('A4-1管路(計画設定)'!$AB$17="","-",IF('A4-1管路(計画設定)'!$AB$17="○",A3管路!AM103,IF(A3管路!AM103="-","-",'A4-1管路(計画設定)'!$AB$17*A3管路!AM103)))</f>
        <v>-</v>
      </c>
      <c r="AN103" s="427" t="str">
        <f>IF('A4-1管路(計画設定)'!$AC$17="","-",IF('A4-1管路(計画設定)'!$AC$17="○",A3管路!AN103,IF(A3管路!AN103="-","-",'A4-1管路(計画設定)'!$AC$17*A3管路!AN103)))</f>
        <v>-</v>
      </c>
      <c r="AO103" s="428" t="str">
        <f t="shared" si="210"/>
        <v>-</v>
      </c>
      <c r="AP103" s="430" t="str">
        <f>IF('A4-1管路(計画設定)'!$AD$17="","-",IF('A4-1管路(計画設定)'!$AD$17="○",A3管路!AP103,IF(A3管路!AP103="-","-",'A4-1管路(計画設定)'!$AD$17*A3管路!AP103)))</f>
        <v>-</v>
      </c>
      <c r="AQ103" s="427">
        <f>IF('A4-1管路(計画設定)'!$AE$17="","-",IF('A4-1管路(計画設定)'!$AE$17="○",A3管路!AQ103,IF(A3管路!AQ103="-","-",'A4-1管路(計画設定)'!$AE$17*A3管路!AQ103)))</f>
        <v>620.29999999999995</v>
      </c>
      <c r="AR103" s="428">
        <f t="shared" si="211"/>
        <v>620.29999999999995</v>
      </c>
      <c r="AS103" s="430" t="str">
        <f>IF('A4-1管路(計画設定)'!$AF$17="","-",IF('A4-1管路(計画設定)'!$AF$17="○",A3管路!AS103,IF(A3管路!AS103="-","-",'A4-1管路(計画設定)'!$AF$17*A3管路!AS103)))</f>
        <v>-</v>
      </c>
      <c r="AT103" s="427" t="str">
        <f>IF('A4-1管路(計画設定)'!$AG$17="","-",IF('A4-1管路(計画設定)'!$AG$17="○",A3管路!AT103,IF(A3管路!AT103="-","-",'A4-1管路(計画設定)'!$AG$17*A3管路!AT103)))</f>
        <v>-</v>
      </c>
      <c r="AU103" s="428" t="str">
        <f t="shared" si="212"/>
        <v>-</v>
      </c>
      <c r="AV103" s="441">
        <f t="shared" si="213"/>
        <v>975.8</v>
      </c>
      <c r="AW103" s="157" t="str">
        <f>IF('A4-2管路(初期設定)'!AW103="","",'A4-2管路(初期設定)'!AW103)</f>
        <v>配水用ポリエチレン管(融着継手)</v>
      </c>
      <c r="AX103" s="438">
        <f>IF('A4-2管路(初期設定)'!AX103="","",'A4-2管路(初期設定)'!AX103)</f>
        <v>42</v>
      </c>
      <c r="AY103" s="45">
        <f t="shared" si="214"/>
        <v>40983.599999999999</v>
      </c>
      <c r="BB103" s="832">
        <f t="shared" si="215"/>
        <v>0</v>
      </c>
      <c r="BC103" s="830"/>
      <c r="BD103" s="830">
        <f t="shared" si="216"/>
        <v>0</v>
      </c>
      <c r="BE103" s="830"/>
      <c r="BF103" s="830">
        <f t="shared" si="217"/>
        <v>58.5</v>
      </c>
      <c r="BG103" s="830"/>
      <c r="BH103" s="830">
        <f t="shared" si="218"/>
        <v>917.3</v>
      </c>
      <c r="BI103" s="830"/>
      <c r="BJ103" s="830">
        <f t="shared" si="219"/>
        <v>0</v>
      </c>
      <c r="BK103" s="830"/>
      <c r="BL103" s="832">
        <f t="shared" si="220"/>
        <v>0</v>
      </c>
      <c r="BM103" s="830"/>
      <c r="BN103" s="830">
        <f t="shared" si="221"/>
        <v>0</v>
      </c>
      <c r="BO103" s="830"/>
      <c r="BP103" s="830">
        <f t="shared" si="222"/>
        <v>2457</v>
      </c>
      <c r="BQ103" s="830"/>
      <c r="BR103" s="830">
        <f t="shared" si="223"/>
        <v>38526.6</v>
      </c>
      <c r="BS103" s="830"/>
      <c r="BT103" s="830">
        <f t="shared" si="224"/>
        <v>0</v>
      </c>
      <c r="BU103" s="833"/>
    </row>
    <row r="104" spans="1:73" ht="13.5" customHeight="1">
      <c r="B104" s="1162"/>
      <c r="C104" s="914"/>
      <c r="D104" s="915"/>
      <c r="E104" s="916"/>
      <c r="F104" s="567" t="s">
        <v>49</v>
      </c>
      <c r="G104" s="423" t="str">
        <f t="shared" ref="G104:AV104" si="225">IF(SUM(G93:G103)=0,"-",SUM(G93:G103))</f>
        <v>-</v>
      </c>
      <c r="H104" s="424" t="str">
        <f t="shared" si="225"/>
        <v>-</v>
      </c>
      <c r="I104" s="425" t="str">
        <f t="shared" si="225"/>
        <v>-</v>
      </c>
      <c r="J104" s="423" t="str">
        <f t="shared" si="225"/>
        <v>-</v>
      </c>
      <c r="K104" s="424" t="str">
        <f t="shared" si="225"/>
        <v>-</v>
      </c>
      <c r="L104" s="425" t="str">
        <f t="shared" si="225"/>
        <v>-</v>
      </c>
      <c r="M104" s="423" t="str">
        <f t="shared" si="225"/>
        <v>-</v>
      </c>
      <c r="N104" s="424" t="str">
        <f t="shared" si="225"/>
        <v>-</v>
      </c>
      <c r="O104" s="425" t="str">
        <f t="shared" si="225"/>
        <v>-</v>
      </c>
      <c r="P104" s="423" t="str">
        <f t="shared" si="225"/>
        <v>-</v>
      </c>
      <c r="Q104" s="424" t="str">
        <f t="shared" si="225"/>
        <v>-</v>
      </c>
      <c r="R104" s="425" t="str">
        <f t="shared" si="225"/>
        <v>-</v>
      </c>
      <c r="S104" s="423" t="str">
        <f t="shared" si="225"/>
        <v>-</v>
      </c>
      <c r="T104" s="426" t="str">
        <f t="shared" si="225"/>
        <v>-</v>
      </c>
      <c r="U104" s="426" t="str">
        <f t="shared" si="225"/>
        <v>-</v>
      </c>
      <c r="V104" s="424">
        <f t="shared" si="225"/>
        <v>397.8</v>
      </c>
      <c r="W104" s="425">
        <f t="shared" si="225"/>
        <v>397.8</v>
      </c>
      <c r="X104" s="423" t="str">
        <f t="shared" si="225"/>
        <v>-</v>
      </c>
      <c r="Y104" s="424">
        <f t="shared" si="225"/>
        <v>4518.8999999999996</v>
      </c>
      <c r="Z104" s="425">
        <f t="shared" si="225"/>
        <v>4518.8999999999996</v>
      </c>
      <c r="AA104" s="423" t="str">
        <f t="shared" si="225"/>
        <v>-</v>
      </c>
      <c r="AB104" s="424" t="str">
        <f t="shared" si="225"/>
        <v>-</v>
      </c>
      <c r="AC104" s="425" t="str">
        <f t="shared" si="225"/>
        <v>-</v>
      </c>
      <c r="AD104" s="423" t="str">
        <f t="shared" si="225"/>
        <v>-</v>
      </c>
      <c r="AE104" s="424">
        <f t="shared" si="225"/>
        <v>362.7</v>
      </c>
      <c r="AF104" s="425">
        <f t="shared" si="225"/>
        <v>362.7</v>
      </c>
      <c r="AG104" s="423" t="str">
        <f t="shared" si="225"/>
        <v>-</v>
      </c>
      <c r="AH104" s="424">
        <f t="shared" si="225"/>
        <v>729.9</v>
      </c>
      <c r="AI104" s="425">
        <f t="shared" si="225"/>
        <v>729.9</v>
      </c>
      <c r="AJ104" s="423" t="str">
        <f t="shared" si="225"/>
        <v>-</v>
      </c>
      <c r="AK104" s="424">
        <f t="shared" si="225"/>
        <v>3520.4</v>
      </c>
      <c r="AL104" s="425">
        <f t="shared" si="225"/>
        <v>3520.4</v>
      </c>
      <c r="AM104" s="423" t="str">
        <f t="shared" si="225"/>
        <v>-</v>
      </c>
      <c r="AN104" s="424" t="str">
        <f t="shared" si="225"/>
        <v>-</v>
      </c>
      <c r="AO104" s="425" t="str">
        <f t="shared" si="225"/>
        <v>-</v>
      </c>
      <c r="AP104" s="423" t="str">
        <f t="shared" si="225"/>
        <v>-</v>
      </c>
      <c r="AQ104" s="424">
        <f t="shared" si="225"/>
        <v>704.9</v>
      </c>
      <c r="AR104" s="425">
        <f t="shared" si="225"/>
        <v>704.9</v>
      </c>
      <c r="AS104" s="423" t="str">
        <f t="shared" si="225"/>
        <v>-</v>
      </c>
      <c r="AT104" s="424" t="str">
        <f t="shared" si="225"/>
        <v>-</v>
      </c>
      <c r="AU104" s="425" t="str">
        <f t="shared" si="225"/>
        <v>-</v>
      </c>
      <c r="AV104" s="440">
        <f t="shared" si="225"/>
        <v>10234.599999999999</v>
      </c>
      <c r="AW104" s="86" t="str">
        <f>IF('A4-2管路(初期設定)'!AW104="","",'A4-2管路(初期設定)'!AW104)</f>
        <v/>
      </c>
      <c r="AX104" s="51" t="str">
        <f>IF('A4-2管路(初期設定)'!AX104="","",'A4-2管路(初期設定)'!AX104)</f>
        <v>-</v>
      </c>
      <c r="AY104" s="51">
        <f>IF(SUM(AY93:AY103)=0,"-",SUM(AY93:AY103))</f>
        <v>864357.99999999988</v>
      </c>
      <c r="BB104" s="834" t="str">
        <f>IF(SUM(BB93:BC103)=0,"-",SUM(BB93:BC103))</f>
        <v>-</v>
      </c>
      <c r="BC104" s="835"/>
      <c r="BD104" s="835" t="str">
        <f>IF(SUM(BD93:BE103)=0,"-",SUM(BD93:BE103))</f>
        <v>-</v>
      </c>
      <c r="BE104" s="835"/>
      <c r="BF104" s="835">
        <f>IF(SUM(BF93:BG103)=0,"-",SUM(BF93:BG103))</f>
        <v>5279.4</v>
      </c>
      <c r="BG104" s="835"/>
      <c r="BH104" s="835">
        <f>IF(SUM(BH93:BI103)=0,"-",SUM(BH93:BI103))</f>
        <v>4955.2</v>
      </c>
      <c r="BI104" s="835"/>
      <c r="BJ104" s="835" t="str">
        <f>IF(SUM(BJ93:BK103)=0,"-",SUM(BJ93:BK103))</f>
        <v>-</v>
      </c>
      <c r="BK104" s="835"/>
      <c r="BL104" s="834" t="str">
        <f>IF(SUM(BL93:BM103)=0,"-",SUM(BL93:BM103))</f>
        <v>-</v>
      </c>
      <c r="BM104" s="835"/>
      <c r="BN104" s="835" t="str">
        <f>IF(SUM(BN93:BO103)=0,"-",SUM(BN93:BO103))</f>
        <v>-</v>
      </c>
      <c r="BO104" s="835"/>
      <c r="BP104" s="835">
        <f>IF(SUM(BP93:BQ103)=0,"-",SUM(BP93:BQ103))</f>
        <v>485906.39999999997</v>
      </c>
      <c r="BQ104" s="835"/>
      <c r="BR104" s="835">
        <f>IF(SUM(BR93:BS103)=0,"-",SUM(BR93:BS103))</f>
        <v>378451.6</v>
      </c>
      <c r="BS104" s="835"/>
      <c r="BT104" s="835" t="str">
        <f>IF(SUM(BT93:BU103)=0,"-",SUM(BT93:BU103))</f>
        <v>-</v>
      </c>
      <c r="BU104" s="838"/>
    </row>
    <row r="105" spans="1:73" ht="13.5" customHeight="1">
      <c r="B105" s="1162"/>
      <c r="C105" s="733" t="s">
        <v>430</v>
      </c>
      <c r="D105" s="909"/>
      <c r="E105" s="910"/>
      <c r="F105" s="79">
        <v>300</v>
      </c>
      <c r="G105" s="556" t="str">
        <f>+G47</f>
        <v>-</v>
      </c>
      <c r="H105" s="551" t="str">
        <f t="shared" ref="H105:AY105" si="226">+H47</f>
        <v>-</v>
      </c>
      <c r="I105" s="552" t="str">
        <f t="shared" si="226"/>
        <v>-</v>
      </c>
      <c r="J105" s="556" t="str">
        <f t="shared" si="226"/>
        <v>-</v>
      </c>
      <c r="K105" s="551" t="str">
        <f t="shared" si="226"/>
        <v>-</v>
      </c>
      <c r="L105" s="552" t="str">
        <f t="shared" si="226"/>
        <v>-</v>
      </c>
      <c r="M105" s="556" t="str">
        <f t="shared" si="226"/>
        <v>-</v>
      </c>
      <c r="N105" s="551" t="str">
        <f t="shared" si="226"/>
        <v>-</v>
      </c>
      <c r="O105" s="552" t="str">
        <f t="shared" si="226"/>
        <v>-</v>
      </c>
      <c r="P105" s="556" t="str">
        <f t="shared" si="226"/>
        <v>-</v>
      </c>
      <c r="Q105" s="551" t="str">
        <f t="shared" si="226"/>
        <v>-</v>
      </c>
      <c r="R105" s="552" t="str">
        <f t="shared" si="226"/>
        <v>-</v>
      </c>
      <c r="S105" s="556" t="str">
        <f t="shared" si="226"/>
        <v>-</v>
      </c>
      <c r="T105" s="553" t="str">
        <f t="shared" si="226"/>
        <v>-</v>
      </c>
      <c r="U105" s="553" t="str">
        <f t="shared" si="226"/>
        <v>-</v>
      </c>
      <c r="V105" s="551" t="str">
        <f t="shared" si="226"/>
        <v>-</v>
      </c>
      <c r="W105" s="552" t="str">
        <f t="shared" si="226"/>
        <v>-</v>
      </c>
      <c r="X105" s="556" t="str">
        <f t="shared" si="226"/>
        <v>-</v>
      </c>
      <c r="Y105" s="551">
        <f t="shared" si="226"/>
        <v>1</v>
      </c>
      <c r="Z105" s="552">
        <f t="shared" si="226"/>
        <v>1</v>
      </c>
      <c r="AA105" s="556" t="str">
        <f t="shared" si="226"/>
        <v>-</v>
      </c>
      <c r="AB105" s="551" t="str">
        <f t="shared" si="226"/>
        <v>-</v>
      </c>
      <c r="AC105" s="552" t="str">
        <f t="shared" si="226"/>
        <v>-</v>
      </c>
      <c r="AD105" s="556" t="str">
        <f t="shared" si="226"/>
        <v>-</v>
      </c>
      <c r="AE105" s="551" t="str">
        <f t="shared" si="226"/>
        <v>-</v>
      </c>
      <c r="AF105" s="552" t="str">
        <f t="shared" si="226"/>
        <v>-</v>
      </c>
      <c r="AG105" s="556" t="str">
        <f t="shared" si="226"/>
        <v>-</v>
      </c>
      <c r="AH105" s="551" t="str">
        <f t="shared" si="226"/>
        <v>-</v>
      </c>
      <c r="AI105" s="552" t="str">
        <f t="shared" si="226"/>
        <v>-</v>
      </c>
      <c r="AJ105" s="556" t="str">
        <f t="shared" si="226"/>
        <v>-</v>
      </c>
      <c r="AK105" s="551" t="str">
        <f t="shared" si="226"/>
        <v>-</v>
      </c>
      <c r="AL105" s="552" t="str">
        <f t="shared" si="226"/>
        <v>-</v>
      </c>
      <c r="AM105" s="556" t="str">
        <f t="shared" si="226"/>
        <v>-</v>
      </c>
      <c r="AN105" s="551" t="str">
        <f t="shared" si="226"/>
        <v>-</v>
      </c>
      <c r="AO105" s="552" t="str">
        <f t="shared" si="226"/>
        <v>-</v>
      </c>
      <c r="AP105" s="556" t="str">
        <f t="shared" si="226"/>
        <v>-</v>
      </c>
      <c r="AQ105" s="551" t="str">
        <f t="shared" si="226"/>
        <v>-</v>
      </c>
      <c r="AR105" s="552" t="str">
        <f t="shared" si="226"/>
        <v>-</v>
      </c>
      <c r="AS105" s="556" t="str">
        <f t="shared" si="226"/>
        <v>-</v>
      </c>
      <c r="AT105" s="551" t="str">
        <f t="shared" si="226"/>
        <v>-</v>
      </c>
      <c r="AU105" s="552" t="str">
        <f t="shared" si="226"/>
        <v>-</v>
      </c>
      <c r="AV105" s="564">
        <f t="shared" si="226"/>
        <v>1</v>
      </c>
      <c r="AW105" s="155" t="str">
        <f t="shared" si="226"/>
        <v>ダクタイル鋳鉄管(NS形継手等)</v>
      </c>
      <c r="AX105" s="566">
        <f t="shared" si="226"/>
        <v>112</v>
      </c>
      <c r="AY105" s="50">
        <f t="shared" si="226"/>
        <v>112</v>
      </c>
      <c r="BB105" s="851">
        <f t="shared" ref="BB105:BU111" si="227">+BB47</f>
        <v>0</v>
      </c>
      <c r="BC105" s="852">
        <f t="shared" si="227"/>
        <v>0</v>
      </c>
      <c r="BD105" s="852">
        <f t="shared" si="227"/>
        <v>0</v>
      </c>
      <c r="BE105" s="852">
        <f t="shared" si="227"/>
        <v>0</v>
      </c>
      <c r="BF105" s="852">
        <f t="shared" si="227"/>
        <v>1</v>
      </c>
      <c r="BG105" s="852">
        <f t="shared" si="227"/>
        <v>0</v>
      </c>
      <c r="BH105" s="852">
        <f>+BH47</f>
        <v>0</v>
      </c>
      <c r="BI105" s="852">
        <f t="shared" si="227"/>
        <v>0</v>
      </c>
      <c r="BJ105" s="852">
        <f t="shared" si="227"/>
        <v>0</v>
      </c>
      <c r="BK105" s="852">
        <f t="shared" si="227"/>
        <v>0</v>
      </c>
      <c r="BL105" s="851">
        <f t="shared" si="227"/>
        <v>0</v>
      </c>
      <c r="BM105" s="852">
        <f t="shared" si="227"/>
        <v>0</v>
      </c>
      <c r="BN105" s="852">
        <f t="shared" si="227"/>
        <v>0</v>
      </c>
      <c r="BO105" s="852">
        <f t="shared" si="227"/>
        <v>0</v>
      </c>
      <c r="BP105" s="852">
        <f t="shared" si="227"/>
        <v>112</v>
      </c>
      <c r="BQ105" s="852">
        <f t="shared" si="227"/>
        <v>0</v>
      </c>
      <c r="BR105" s="852">
        <f t="shared" si="227"/>
        <v>0</v>
      </c>
      <c r="BS105" s="852">
        <f t="shared" si="227"/>
        <v>0</v>
      </c>
      <c r="BT105" s="852">
        <f t="shared" si="227"/>
        <v>0</v>
      </c>
      <c r="BU105" s="1013">
        <f t="shared" si="227"/>
        <v>0</v>
      </c>
    </row>
    <row r="106" spans="1:73" ht="13.5" customHeight="1">
      <c r="B106" s="1162"/>
      <c r="C106" s="911"/>
      <c r="D106" s="912"/>
      <c r="E106" s="913"/>
      <c r="F106" s="80">
        <v>250</v>
      </c>
      <c r="G106" s="548" t="str">
        <f t="shared" ref="G106:AY111" si="228">+G48</f>
        <v>-</v>
      </c>
      <c r="H106" s="547" t="str">
        <f t="shared" si="228"/>
        <v>-</v>
      </c>
      <c r="I106" s="549" t="str">
        <f t="shared" si="228"/>
        <v>-</v>
      </c>
      <c r="J106" s="548" t="str">
        <f t="shared" si="228"/>
        <v>-</v>
      </c>
      <c r="K106" s="547" t="str">
        <f t="shared" si="228"/>
        <v>-</v>
      </c>
      <c r="L106" s="549" t="str">
        <f t="shared" si="228"/>
        <v>-</v>
      </c>
      <c r="M106" s="548" t="str">
        <f t="shared" si="228"/>
        <v>-</v>
      </c>
      <c r="N106" s="547" t="str">
        <f t="shared" si="228"/>
        <v>-</v>
      </c>
      <c r="O106" s="549" t="str">
        <f t="shared" si="228"/>
        <v>-</v>
      </c>
      <c r="P106" s="548" t="str">
        <f t="shared" si="228"/>
        <v>-</v>
      </c>
      <c r="Q106" s="547" t="str">
        <f t="shared" si="228"/>
        <v>-</v>
      </c>
      <c r="R106" s="549" t="str">
        <f t="shared" si="228"/>
        <v>-</v>
      </c>
      <c r="S106" s="548" t="str">
        <f t="shared" si="228"/>
        <v>-</v>
      </c>
      <c r="T106" s="546" t="str">
        <f t="shared" si="228"/>
        <v>-</v>
      </c>
      <c r="U106" s="546" t="str">
        <f t="shared" si="228"/>
        <v>-</v>
      </c>
      <c r="V106" s="547">
        <f t="shared" si="228"/>
        <v>1</v>
      </c>
      <c r="W106" s="549">
        <f t="shared" si="228"/>
        <v>1</v>
      </c>
      <c r="X106" s="548" t="str">
        <f t="shared" si="228"/>
        <v>-</v>
      </c>
      <c r="Y106" s="547" t="str">
        <f t="shared" si="228"/>
        <v>-</v>
      </c>
      <c r="Z106" s="549" t="str">
        <f t="shared" si="228"/>
        <v>-</v>
      </c>
      <c r="AA106" s="548" t="str">
        <f t="shared" si="228"/>
        <v>-</v>
      </c>
      <c r="AB106" s="547" t="str">
        <f t="shared" si="228"/>
        <v>-</v>
      </c>
      <c r="AC106" s="549" t="str">
        <f t="shared" si="228"/>
        <v>-</v>
      </c>
      <c r="AD106" s="548" t="str">
        <f t="shared" si="228"/>
        <v>-</v>
      </c>
      <c r="AE106" s="547" t="str">
        <f t="shared" si="228"/>
        <v>-</v>
      </c>
      <c r="AF106" s="549" t="str">
        <f t="shared" si="228"/>
        <v>-</v>
      </c>
      <c r="AG106" s="548" t="str">
        <f t="shared" si="228"/>
        <v>-</v>
      </c>
      <c r="AH106" s="547" t="str">
        <f t="shared" si="228"/>
        <v>-</v>
      </c>
      <c r="AI106" s="549" t="str">
        <f t="shared" si="228"/>
        <v>-</v>
      </c>
      <c r="AJ106" s="548" t="str">
        <f t="shared" si="228"/>
        <v>-</v>
      </c>
      <c r="AK106" s="547" t="str">
        <f t="shared" si="228"/>
        <v>-</v>
      </c>
      <c r="AL106" s="549" t="str">
        <f t="shared" si="228"/>
        <v>-</v>
      </c>
      <c r="AM106" s="548" t="str">
        <f t="shared" si="228"/>
        <v>-</v>
      </c>
      <c r="AN106" s="547" t="str">
        <f t="shared" si="228"/>
        <v>-</v>
      </c>
      <c r="AO106" s="549" t="str">
        <f t="shared" si="228"/>
        <v>-</v>
      </c>
      <c r="AP106" s="548" t="str">
        <f t="shared" si="228"/>
        <v>-</v>
      </c>
      <c r="AQ106" s="547" t="str">
        <f t="shared" si="228"/>
        <v>-</v>
      </c>
      <c r="AR106" s="549" t="str">
        <f t="shared" si="228"/>
        <v>-</v>
      </c>
      <c r="AS106" s="548" t="str">
        <f t="shared" si="228"/>
        <v>-</v>
      </c>
      <c r="AT106" s="547" t="str">
        <f t="shared" si="228"/>
        <v>-</v>
      </c>
      <c r="AU106" s="549" t="str">
        <f t="shared" si="228"/>
        <v>-</v>
      </c>
      <c r="AV106" s="562">
        <f t="shared" si="228"/>
        <v>1</v>
      </c>
      <c r="AW106" s="157" t="str">
        <f t="shared" si="228"/>
        <v>ダクタイル鋳鉄管(NS形継手等)</v>
      </c>
      <c r="AX106" s="560">
        <f t="shared" si="228"/>
        <v>99</v>
      </c>
      <c r="AY106" s="45">
        <f t="shared" si="228"/>
        <v>99</v>
      </c>
      <c r="BB106" s="832">
        <f t="shared" si="227"/>
        <v>0</v>
      </c>
      <c r="BC106" s="830">
        <f t="shared" si="227"/>
        <v>0</v>
      </c>
      <c r="BD106" s="830">
        <f t="shared" si="227"/>
        <v>0</v>
      </c>
      <c r="BE106" s="830">
        <f t="shared" si="227"/>
        <v>0</v>
      </c>
      <c r="BF106" s="830">
        <f t="shared" si="227"/>
        <v>1</v>
      </c>
      <c r="BG106" s="830">
        <f t="shared" si="227"/>
        <v>0</v>
      </c>
      <c r="BH106" s="830">
        <f t="shared" si="227"/>
        <v>0</v>
      </c>
      <c r="BI106" s="830">
        <f t="shared" si="227"/>
        <v>0</v>
      </c>
      <c r="BJ106" s="830">
        <f t="shared" si="227"/>
        <v>0</v>
      </c>
      <c r="BK106" s="830">
        <f t="shared" si="227"/>
        <v>0</v>
      </c>
      <c r="BL106" s="832">
        <f t="shared" si="227"/>
        <v>0</v>
      </c>
      <c r="BM106" s="830">
        <f t="shared" si="227"/>
        <v>0</v>
      </c>
      <c r="BN106" s="830">
        <f t="shared" si="227"/>
        <v>0</v>
      </c>
      <c r="BO106" s="830">
        <f t="shared" si="227"/>
        <v>0</v>
      </c>
      <c r="BP106" s="830">
        <f t="shared" si="227"/>
        <v>99</v>
      </c>
      <c r="BQ106" s="830">
        <f t="shared" si="227"/>
        <v>0</v>
      </c>
      <c r="BR106" s="830">
        <f t="shared" si="227"/>
        <v>0</v>
      </c>
      <c r="BS106" s="830">
        <f t="shared" si="227"/>
        <v>0</v>
      </c>
      <c r="BT106" s="830">
        <f t="shared" si="227"/>
        <v>0</v>
      </c>
      <c r="BU106" s="833">
        <f t="shared" si="227"/>
        <v>0</v>
      </c>
    </row>
    <row r="107" spans="1:73" ht="13.5" customHeight="1">
      <c r="B107" s="1162"/>
      <c r="C107" s="911"/>
      <c r="D107" s="912"/>
      <c r="E107" s="913"/>
      <c r="F107" s="80">
        <v>200</v>
      </c>
      <c r="G107" s="548" t="str">
        <f t="shared" si="228"/>
        <v>-</v>
      </c>
      <c r="H107" s="547" t="str">
        <f t="shared" si="228"/>
        <v>-</v>
      </c>
      <c r="I107" s="549" t="str">
        <f t="shared" si="228"/>
        <v>-</v>
      </c>
      <c r="J107" s="548" t="str">
        <f t="shared" si="228"/>
        <v>-</v>
      </c>
      <c r="K107" s="547" t="str">
        <f t="shared" si="228"/>
        <v>-</v>
      </c>
      <c r="L107" s="549" t="str">
        <f t="shared" si="228"/>
        <v>-</v>
      </c>
      <c r="M107" s="548" t="str">
        <f t="shared" si="228"/>
        <v>-</v>
      </c>
      <c r="N107" s="547" t="str">
        <f t="shared" si="228"/>
        <v>-</v>
      </c>
      <c r="O107" s="549" t="str">
        <f t="shared" si="228"/>
        <v>-</v>
      </c>
      <c r="P107" s="548" t="str">
        <f t="shared" si="228"/>
        <v>-</v>
      </c>
      <c r="Q107" s="547" t="str">
        <f t="shared" si="228"/>
        <v>-</v>
      </c>
      <c r="R107" s="549" t="str">
        <f t="shared" si="228"/>
        <v>-</v>
      </c>
      <c r="S107" s="548" t="str">
        <f t="shared" si="228"/>
        <v>-</v>
      </c>
      <c r="T107" s="546" t="str">
        <f t="shared" si="228"/>
        <v>-</v>
      </c>
      <c r="U107" s="546" t="str">
        <f t="shared" si="228"/>
        <v>-</v>
      </c>
      <c r="V107" s="547">
        <f t="shared" si="228"/>
        <v>2</v>
      </c>
      <c r="W107" s="549">
        <f t="shared" si="228"/>
        <v>2</v>
      </c>
      <c r="X107" s="548" t="str">
        <f t="shared" si="228"/>
        <v>-</v>
      </c>
      <c r="Y107" s="547">
        <f t="shared" si="228"/>
        <v>3</v>
      </c>
      <c r="Z107" s="549">
        <f t="shared" si="228"/>
        <v>3</v>
      </c>
      <c r="AA107" s="548" t="str">
        <f t="shared" si="228"/>
        <v>-</v>
      </c>
      <c r="AB107" s="547" t="str">
        <f t="shared" si="228"/>
        <v>-</v>
      </c>
      <c r="AC107" s="549" t="str">
        <f t="shared" si="228"/>
        <v>-</v>
      </c>
      <c r="AD107" s="548" t="str">
        <f t="shared" si="228"/>
        <v>-</v>
      </c>
      <c r="AE107" s="547" t="str">
        <f t="shared" si="228"/>
        <v>-</v>
      </c>
      <c r="AF107" s="549" t="str">
        <f t="shared" si="228"/>
        <v>-</v>
      </c>
      <c r="AG107" s="548" t="str">
        <f t="shared" si="228"/>
        <v>-</v>
      </c>
      <c r="AH107" s="547" t="str">
        <f t="shared" si="228"/>
        <v>-</v>
      </c>
      <c r="AI107" s="549" t="str">
        <f t="shared" si="228"/>
        <v>-</v>
      </c>
      <c r="AJ107" s="548" t="str">
        <f t="shared" si="228"/>
        <v>-</v>
      </c>
      <c r="AK107" s="547" t="str">
        <f t="shared" si="228"/>
        <v>-</v>
      </c>
      <c r="AL107" s="549" t="str">
        <f t="shared" si="228"/>
        <v>-</v>
      </c>
      <c r="AM107" s="548" t="str">
        <f t="shared" si="228"/>
        <v>-</v>
      </c>
      <c r="AN107" s="547" t="str">
        <f t="shared" si="228"/>
        <v>-</v>
      </c>
      <c r="AO107" s="549" t="str">
        <f t="shared" si="228"/>
        <v>-</v>
      </c>
      <c r="AP107" s="548" t="str">
        <f t="shared" si="228"/>
        <v>-</v>
      </c>
      <c r="AQ107" s="547" t="str">
        <f t="shared" si="228"/>
        <v>-</v>
      </c>
      <c r="AR107" s="549" t="str">
        <f t="shared" si="228"/>
        <v>-</v>
      </c>
      <c r="AS107" s="548" t="str">
        <f t="shared" si="228"/>
        <v>-</v>
      </c>
      <c r="AT107" s="547" t="str">
        <f t="shared" si="228"/>
        <v>-</v>
      </c>
      <c r="AU107" s="549" t="str">
        <f t="shared" si="228"/>
        <v>-</v>
      </c>
      <c r="AV107" s="562">
        <f t="shared" si="228"/>
        <v>5</v>
      </c>
      <c r="AW107" s="157" t="str">
        <f t="shared" si="228"/>
        <v>ダクタイル鋳鉄管(NS形継手等)</v>
      </c>
      <c r="AX107" s="560">
        <f t="shared" si="228"/>
        <v>87</v>
      </c>
      <c r="AY107" s="45">
        <f t="shared" si="228"/>
        <v>435</v>
      </c>
      <c r="BB107" s="832">
        <f t="shared" si="227"/>
        <v>0</v>
      </c>
      <c r="BC107" s="830">
        <f t="shared" si="227"/>
        <v>0</v>
      </c>
      <c r="BD107" s="830">
        <f t="shared" si="227"/>
        <v>0</v>
      </c>
      <c r="BE107" s="830">
        <f t="shared" si="227"/>
        <v>0</v>
      </c>
      <c r="BF107" s="830">
        <f t="shared" si="227"/>
        <v>5</v>
      </c>
      <c r="BG107" s="830">
        <f t="shared" si="227"/>
        <v>0</v>
      </c>
      <c r="BH107" s="830">
        <f t="shared" si="227"/>
        <v>0</v>
      </c>
      <c r="BI107" s="830">
        <f t="shared" si="227"/>
        <v>0</v>
      </c>
      <c r="BJ107" s="830">
        <f t="shared" si="227"/>
        <v>0</v>
      </c>
      <c r="BK107" s="830">
        <f t="shared" si="227"/>
        <v>0</v>
      </c>
      <c r="BL107" s="832">
        <f t="shared" si="227"/>
        <v>0</v>
      </c>
      <c r="BM107" s="830">
        <f t="shared" si="227"/>
        <v>0</v>
      </c>
      <c r="BN107" s="830">
        <f t="shared" si="227"/>
        <v>0</v>
      </c>
      <c r="BO107" s="830">
        <f t="shared" si="227"/>
        <v>0</v>
      </c>
      <c r="BP107" s="830">
        <f t="shared" si="227"/>
        <v>435</v>
      </c>
      <c r="BQ107" s="830">
        <f t="shared" si="227"/>
        <v>0</v>
      </c>
      <c r="BR107" s="830">
        <f t="shared" si="227"/>
        <v>0</v>
      </c>
      <c r="BS107" s="830">
        <f t="shared" si="227"/>
        <v>0</v>
      </c>
      <c r="BT107" s="830">
        <f t="shared" si="227"/>
        <v>0</v>
      </c>
      <c r="BU107" s="833">
        <f t="shared" si="227"/>
        <v>0</v>
      </c>
    </row>
    <row r="108" spans="1:73" ht="13.5" customHeight="1">
      <c r="B108" s="1162"/>
      <c r="C108" s="911"/>
      <c r="D108" s="912"/>
      <c r="E108" s="913"/>
      <c r="F108" s="80">
        <v>150</v>
      </c>
      <c r="G108" s="548" t="str">
        <f t="shared" si="228"/>
        <v>-</v>
      </c>
      <c r="H108" s="547" t="str">
        <f t="shared" si="228"/>
        <v>-</v>
      </c>
      <c r="I108" s="549" t="str">
        <f t="shared" si="228"/>
        <v>-</v>
      </c>
      <c r="J108" s="548" t="str">
        <f t="shared" si="228"/>
        <v>-</v>
      </c>
      <c r="K108" s="547" t="str">
        <f t="shared" si="228"/>
        <v>-</v>
      </c>
      <c r="L108" s="549" t="str">
        <f t="shared" si="228"/>
        <v>-</v>
      </c>
      <c r="M108" s="548" t="str">
        <f t="shared" si="228"/>
        <v>-</v>
      </c>
      <c r="N108" s="547" t="str">
        <f t="shared" si="228"/>
        <v>-</v>
      </c>
      <c r="O108" s="549" t="str">
        <f t="shared" si="228"/>
        <v>-</v>
      </c>
      <c r="P108" s="548" t="str">
        <f t="shared" si="228"/>
        <v>-</v>
      </c>
      <c r="Q108" s="547" t="str">
        <f t="shared" si="228"/>
        <v>-</v>
      </c>
      <c r="R108" s="549" t="str">
        <f t="shared" si="228"/>
        <v>-</v>
      </c>
      <c r="S108" s="548" t="str">
        <f t="shared" si="228"/>
        <v>-</v>
      </c>
      <c r="T108" s="546" t="str">
        <f t="shared" si="228"/>
        <v>-</v>
      </c>
      <c r="U108" s="546" t="str">
        <f t="shared" si="228"/>
        <v>-</v>
      </c>
      <c r="V108" s="547">
        <f t="shared" si="228"/>
        <v>4</v>
      </c>
      <c r="W108" s="549">
        <f t="shared" si="228"/>
        <v>4</v>
      </c>
      <c r="X108" s="548" t="str">
        <f t="shared" si="228"/>
        <v>-</v>
      </c>
      <c r="Y108" s="547">
        <f t="shared" si="228"/>
        <v>24</v>
      </c>
      <c r="Z108" s="549">
        <f t="shared" si="228"/>
        <v>24</v>
      </c>
      <c r="AA108" s="548" t="str">
        <f t="shared" si="228"/>
        <v>-</v>
      </c>
      <c r="AB108" s="547" t="str">
        <f t="shared" si="228"/>
        <v>-</v>
      </c>
      <c r="AC108" s="549" t="str">
        <f t="shared" si="228"/>
        <v>-</v>
      </c>
      <c r="AD108" s="548" t="str">
        <f t="shared" si="228"/>
        <v>-</v>
      </c>
      <c r="AE108" s="547">
        <f t="shared" si="228"/>
        <v>1</v>
      </c>
      <c r="AF108" s="549">
        <f t="shared" si="228"/>
        <v>1</v>
      </c>
      <c r="AG108" s="548" t="str">
        <f t="shared" si="228"/>
        <v>-</v>
      </c>
      <c r="AH108" s="547" t="str">
        <f t="shared" si="228"/>
        <v>-</v>
      </c>
      <c r="AI108" s="549" t="str">
        <f t="shared" si="228"/>
        <v>-</v>
      </c>
      <c r="AJ108" s="548" t="str">
        <f t="shared" si="228"/>
        <v>-</v>
      </c>
      <c r="AK108" s="547" t="str">
        <f t="shared" si="228"/>
        <v>-</v>
      </c>
      <c r="AL108" s="549" t="str">
        <f t="shared" si="228"/>
        <v>-</v>
      </c>
      <c r="AM108" s="548" t="str">
        <f t="shared" si="228"/>
        <v>-</v>
      </c>
      <c r="AN108" s="547" t="str">
        <f t="shared" si="228"/>
        <v>-</v>
      </c>
      <c r="AO108" s="549" t="str">
        <f t="shared" si="228"/>
        <v>-</v>
      </c>
      <c r="AP108" s="548" t="str">
        <f t="shared" si="228"/>
        <v>-</v>
      </c>
      <c r="AQ108" s="547" t="str">
        <f t="shared" si="228"/>
        <v>-</v>
      </c>
      <c r="AR108" s="549" t="str">
        <f t="shared" si="228"/>
        <v>-</v>
      </c>
      <c r="AS108" s="548" t="str">
        <f t="shared" si="228"/>
        <v>-</v>
      </c>
      <c r="AT108" s="547" t="str">
        <f t="shared" si="228"/>
        <v>-</v>
      </c>
      <c r="AU108" s="549" t="str">
        <f t="shared" si="228"/>
        <v>-</v>
      </c>
      <c r="AV108" s="562">
        <f t="shared" si="228"/>
        <v>29</v>
      </c>
      <c r="AW108" s="157" t="str">
        <f t="shared" si="228"/>
        <v>ダクタイル鋳鉄管(NS形継手等)</v>
      </c>
      <c r="AX108" s="560">
        <f t="shared" si="228"/>
        <v>76</v>
      </c>
      <c r="AY108" s="45">
        <f t="shared" si="228"/>
        <v>2204</v>
      </c>
      <c r="BB108" s="832">
        <f t="shared" si="227"/>
        <v>0</v>
      </c>
      <c r="BC108" s="830">
        <f t="shared" si="227"/>
        <v>0</v>
      </c>
      <c r="BD108" s="830">
        <f t="shared" si="227"/>
        <v>0</v>
      </c>
      <c r="BE108" s="830">
        <f t="shared" si="227"/>
        <v>0</v>
      </c>
      <c r="BF108" s="830">
        <f t="shared" si="227"/>
        <v>29</v>
      </c>
      <c r="BG108" s="830">
        <f t="shared" si="227"/>
        <v>0</v>
      </c>
      <c r="BH108" s="830">
        <f t="shared" si="227"/>
        <v>0</v>
      </c>
      <c r="BI108" s="830">
        <f t="shared" si="227"/>
        <v>0</v>
      </c>
      <c r="BJ108" s="830">
        <f t="shared" si="227"/>
        <v>0</v>
      </c>
      <c r="BK108" s="830">
        <f t="shared" si="227"/>
        <v>0</v>
      </c>
      <c r="BL108" s="832">
        <f t="shared" si="227"/>
        <v>0</v>
      </c>
      <c r="BM108" s="830">
        <f t="shared" si="227"/>
        <v>0</v>
      </c>
      <c r="BN108" s="830">
        <f t="shared" si="227"/>
        <v>0</v>
      </c>
      <c r="BO108" s="830">
        <f t="shared" si="227"/>
        <v>0</v>
      </c>
      <c r="BP108" s="830">
        <f t="shared" si="227"/>
        <v>2204</v>
      </c>
      <c r="BQ108" s="830">
        <f t="shared" si="227"/>
        <v>0</v>
      </c>
      <c r="BR108" s="830">
        <f t="shared" si="227"/>
        <v>0</v>
      </c>
      <c r="BS108" s="830">
        <f t="shared" si="227"/>
        <v>0</v>
      </c>
      <c r="BT108" s="830">
        <f t="shared" si="227"/>
        <v>0</v>
      </c>
      <c r="BU108" s="833">
        <f t="shared" si="227"/>
        <v>0</v>
      </c>
    </row>
    <row r="109" spans="1:73" ht="13.5" customHeight="1">
      <c r="B109" s="1162"/>
      <c r="C109" s="911"/>
      <c r="D109" s="912"/>
      <c r="E109" s="913"/>
      <c r="F109" s="80">
        <v>100</v>
      </c>
      <c r="G109" s="548" t="str">
        <f t="shared" si="228"/>
        <v>-</v>
      </c>
      <c r="H109" s="547" t="str">
        <f t="shared" si="228"/>
        <v>-</v>
      </c>
      <c r="I109" s="549" t="str">
        <f t="shared" si="228"/>
        <v>-</v>
      </c>
      <c r="J109" s="548" t="str">
        <f t="shared" si="228"/>
        <v>-</v>
      </c>
      <c r="K109" s="547" t="str">
        <f t="shared" si="228"/>
        <v>-</v>
      </c>
      <c r="L109" s="549" t="str">
        <f t="shared" si="228"/>
        <v>-</v>
      </c>
      <c r="M109" s="548" t="str">
        <f t="shared" si="228"/>
        <v>-</v>
      </c>
      <c r="N109" s="547" t="str">
        <f t="shared" si="228"/>
        <v>-</v>
      </c>
      <c r="O109" s="549" t="str">
        <f t="shared" si="228"/>
        <v>-</v>
      </c>
      <c r="P109" s="548" t="str">
        <f t="shared" si="228"/>
        <v>-</v>
      </c>
      <c r="Q109" s="547" t="str">
        <f t="shared" si="228"/>
        <v>-</v>
      </c>
      <c r="R109" s="549" t="str">
        <f t="shared" si="228"/>
        <v>-</v>
      </c>
      <c r="S109" s="548" t="str">
        <f t="shared" si="228"/>
        <v>-</v>
      </c>
      <c r="T109" s="546" t="str">
        <f t="shared" si="228"/>
        <v>-</v>
      </c>
      <c r="U109" s="546" t="str">
        <f t="shared" si="228"/>
        <v>-</v>
      </c>
      <c r="V109" s="547">
        <f t="shared" si="228"/>
        <v>10</v>
      </c>
      <c r="W109" s="549">
        <f t="shared" si="228"/>
        <v>10</v>
      </c>
      <c r="X109" s="548" t="str">
        <f t="shared" si="228"/>
        <v>-</v>
      </c>
      <c r="Y109" s="547">
        <f t="shared" si="228"/>
        <v>65</v>
      </c>
      <c r="Z109" s="549">
        <f t="shared" si="228"/>
        <v>65</v>
      </c>
      <c r="AA109" s="548" t="str">
        <f t="shared" si="228"/>
        <v>-</v>
      </c>
      <c r="AB109" s="547" t="str">
        <f t="shared" si="228"/>
        <v>-</v>
      </c>
      <c r="AC109" s="549" t="str">
        <f t="shared" si="228"/>
        <v>-</v>
      </c>
      <c r="AD109" s="548" t="str">
        <f t="shared" si="228"/>
        <v>-</v>
      </c>
      <c r="AE109" s="547">
        <f t="shared" si="228"/>
        <v>1</v>
      </c>
      <c r="AF109" s="549">
        <f t="shared" si="228"/>
        <v>1</v>
      </c>
      <c r="AG109" s="548" t="str">
        <f t="shared" si="228"/>
        <v>-</v>
      </c>
      <c r="AH109" s="547" t="str">
        <f t="shared" si="228"/>
        <v>-</v>
      </c>
      <c r="AI109" s="549" t="str">
        <f t="shared" si="228"/>
        <v>-</v>
      </c>
      <c r="AJ109" s="548" t="str">
        <f t="shared" si="228"/>
        <v>-</v>
      </c>
      <c r="AK109" s="547" t="str">
        <f t="shared" si="228"/>
        <v>-</v>
      </c>
      <c r="AL109" s="549" t="str">
        <f t="shared" si="228"/>
        <v>-</v>
      </c>
      <c r="AM109" s="548" t="str">
        <f t="shared" si="228"/>
        <v>-</v>
      </c>
      <c r="AN109" s="547" t="str">
        <f t="shared" si="228"/>
        <v>-</v>
      </c>
      <c r="AO109" s="549" t="str">
        <f t="shared" si="228"/>
        <v>-</v>
      </c>
      <c r="AP109" s="548" t="str">
        <f t="shared" si="228"/>
        <v>-</v>
      </c>
      <c r="AQ109" s="547">
        <f t="shared" si="228"/>
        <v>2</v>
      </c>
      <c r="AR109" s="549">
        <f t="shared" si="228"/>
        <v>2</v>
      </c>
      <c r="AS109" s="548" t="str">
        <f t="shared" si="228"/>
        <v>-</v>
      </c>
      <c r="AT109" s="547" t="str">
        <f t="shared" si="228"/>
        <v>-</v>
      </c>
      <c r="AU109" s="549" t="str">
        <f t="shared" si="228"/>
        <v>-</v>
      </c>
      <c r="AV109" s="562">
        <f t="shared" si="228"/>
        <v>78</v>
      </c>
      <c r="AW109" s="157" t="str">
        <f t="shared" si="228"/>
        <v>ダクタイル鋳鉄管(NS形継手等)</v>
      </c>
      <c r="AX109" s="560">
        <f t="shared" si="228"/>
        <v>67</v>
      </c>
      <c r="AY109" s="45">
        <f t="shared" si="228"/>
        <v>5226</v>
      </c>
      <c r="BB109" s="832">
        <f t="shared" si="227"/>
        <v>0</v>
      </c>
      <c r="BC109" s="830">
        <f t="shared" si="227"/>
        <v>0</v>
      </c>
      <c r="BD109" s="830">
        <f t="shared" si="227"/>
        <v>0</v>
      </c>
      <c r="BE109" s="830">
        <f t="shared" si="227"/>
        <v>0</v>
      </c>
      <c r="BF109" s="830">
        <f t="shared" si="227"/>
        <v>76</v>
      </c>
      <c r="BG109" s="830">
        <f t="shared" si="227"/>
        <v>0</v>
      </c>
      <c r="BH109" s="830">
        <f t="shared" si="227"/>
        <v>2</v>
      </c>
      <c r="BI109" s="830">
        <f t="shared" si="227"/>
        <v>0</v>
      </c>
      <c r="BJ109" s="830">
        <f t="shared" si="227"/>
        <v>0</v>
      </c>
      <c r="BK109" s="830">
        <f t="shared" si="227"/>
        <v>0</v>
      </c>
      <c r="BL109" s="832">
        <f t="shared" si="227"/>
        <v>0</v>
      </c>
      <c r="BM109" s="830">
        <f t="shared" si="227"/>
        <v>0</v>
      </c>
      <c r="BN109" s="830">
        <f t="shared" si="227"/>
        <v>0</v>
      </c>
      <c r="BO109" s="830">
        <f t="shared" si="227"/>
        <v>0</v>
      </c>
      <c r="BP109" s="830">
        <f t="shared" si="227"/>
        <v>5092</v>
      </c>
      <c r="BQ109" s="830">
        <f t="shared" si="227"/>
        <v>0</v>
      </c>
      <c r="BR109" s="830">
        <f t="shared" si="227"/>
        <v>134</v>
      </c>
      <c r="BS109" s="830">
        <f t="shared" si="227"/>
        <v>0</v>
      </c>
      <c r="BT109" s="830">
        <f t="shared" si="227"/>
        <v>0</v>
      </c>
      <c r="BU109" s="833">
        <f t="shared" si="227"/>
        <v>0</v>
      </c>
    </row>
    <row r="110" spans="1:73" ht="13.5" customHeight="1">
      <c r="B110" s="1162"/>
      <c r="C110" s="911"/>
      <c r="D110" s="912"/>
      <c r="E110" s="913"/>
      <c r="F110" s="538" t="s">
        <v>70</v>
      </c>
      <c r="G110" s="548" t="str">
        <f t="shared" si="228"/>
        <v>-</v>
      </c>
      <c r="H110" s="547" t="str">
        <f t="shared" si="228"/>
        <v>-</v>
      </c>
      <c r="I110" s="549" t="str">
        <f t="shared" si="228"/>
        <v>-</v>
      </c>
      <c r="J110" s="548" t="str">
        <f t="shared" si="228"/>
        <v>-</v>
      </c>
      <c r="K110" s="547" t="str">
        <f t="shared" si="228"/>
        <v>-</v>
      </c>
      <c r="L110" s="549" t="str">
        <f t="shared" si="228"/>
        <v>-</v>
      </c>
      <c r="M110" s="548" t="str">
        <f t="shared" si="228"/>
        <v>-</v>
      </c>
      <c r="N110" s="547" t="str">
        <f t="shared" si="228"/>
        <v>-</v>
      </c>
      <c r="O110" s="549" t="str">
        <f t="shared" si="228"/>
        <v>-</v>
      </c>
      <c r="P110" s="548" t="str">
        <f t="shared" si="228"/>
        <v>-</v>
      </c>
      <c r="Q110" s="547" t="str">
        <f t="shared" si="228"/>
        <v>-</v>
      </c>
      <c r="R110" s="549" t="str">
        <f t="shared" si="228"/>
        <v>-</v>
      </c>
      <c r="S110" s="548" t="str">
        <f t="shared" si="228"/>
        <v>-</v>
      </c>
      <c r="T110" s="546" t="str">
        <f t="shared" si="228"/>
        <v>-</v>
      </c>
      <c r="U110" s="546" t="str">
        <f t="shared" si="228"/>
        <v>-</v>
      </c>
      <c r="V110" s="547">
        <f t="shared" si="228"/>
        <v>2</v>
      </c>
      <c r="W110" s="549">
        <f t="shared" si="228"/>
        <v>2</v>
      </c>
      <c r="X110" s="548" t="str">
        <f t="shared" si="228"/>
        <v>-</v>
      </c>
      <c r="Y110" s="547">
        <f t="shared" si="228"/>
        <v>20</v>
      </c>
      <c r="Z110" s="549">
        <f t="shared" si="228"/>
        <v>20</v>
      </c>
      <c r="AA110" s="548" t="str">
        <f t="shared" si="228"/>
        <v>-</v>
      </c>
      <c r="AB110" s="547" t="str">
        <f t="shared" si="228"/>
        <v>-</v>
      </c>
      <c r="AC110" s="549" t="str">
        <f t="shared" si="228"/>
        <v>-</v>
      </c>
      <c r="AD110" s="548" t="str">
        <f t="shared" si="228"/>
        <v>-</v>
      </c>
      <c r="AE110" s="547">
        <f t="shared" si="228"/>
        <v>9</v>
      </c>
      <c r="AF110" s="549">
        <f t="shared" si="228"/>
        <v>9</v>
      </c>
      <c r="AG110" s="548" t="str">
        <f t="shared" si="228"/>
        <v>-</v>
      </c>
      <c r="AH110" s="547" t="str">
        <f t="shared" si="228"/>
        <v>-</v>
      </c>
      <c r="AI110" s="549" t="str">
        <f t="shared" si="228"/>
        <v>-</v>
      </c>
      <c r="AJ110" s="548" t="str">
        <f t="shared" si="228"/>
        <v>-</v>
      </c>
      <c r="AK110" s="547" t="str">
        <f t="shared" si="228"/>
        <v>-</v>
      </c>
      <c r="AL110" s="549" t="str">
        <f t="shared" si="228"/>
        <v>-</v>
      </c>
      <c r="AM110" s="548" t="str">
        <f t="shared" si="228"/>
        <v>-</v>
      </c>
      <c r="AN110" s="547" t="str">
        <f t="shared" si="228"/>
        <v>-</v>
      </c>
      <c r="AO110" s="549" t="str">
        <f t="shared" si="228"/>
        <v>-</v>
      </c>
      <c r="AP110" s="548" t="str">
        <f t="shared" si="228"/>
        <v>-</v>
      </c>
      <c r="AQ110" s="547">
        <f t="shared" si="228"/>
        <v>2</v>
      </c>
      <c r="AR110" s="549">
        <f t="shared" si="228"/>
        <v>2</v>
      </c>
      <c r="AS110" s="548" t="str">
        <f t="shared" si="228"/>
        <v>-</v>
      </c>
      <c r="AT110" s="547" t="str">
        <f t="shared" si="228"/>
        <v>-</v>
      </c>
      <c r="AU110" s="549" t="str">
        <f t="shared" si="228"/>
        <v>-</v>
      </c>
      <c r="AV110" s="562">
        <f t="shared" si="228"/>
        <v>33</v>
      </c>
      <c r="AW110" s="157" t="str">
        <f t="shared" si="228"/>
        <v>配水用ポリエチレン管(融着継手)</v>
      </c>
      <c r="AX110" s="560">
        <f t="shared" si="228"/>
        <v>42</v>
      </c>
      <c r="AY110" s="45">
        <f t="shared" si="228"/>
        <v>1386</v>
      </c>
      <c r="BB110" s="832">
        <f t="shared" si="227"/>
        <v>0</v>
      </c>
      <c r="BC110" s="830">
        <f t="shared" si="227"/>
        <v>0</v>
      </c>
      <c r="BD110" s="830">
        <f t="shared" si="227"/>
        <v>0</v>
      </c>
      <c r="BE110" s="830">
        <f t="shared" si="227"/>
        <v>0</v>
      </c>
      <c r="BF110" s="830">
        <f t="shared" si="227"/>
        <v>31</v>
      </c>
      <c r="BG110" s="830">
        <f t="shared" si="227"/>
        <v>0</v>
      </c>
      <c r="BH110" s="830">
        <f t="shared" si="227"/>
        <v>2</v>
      </c>
      <c r="BI110" s="830">
        <f t="shared" si="227"/>
        <v>0</v>
      </c>
      <c r="BJ110" s="830">
        <f t="shared" si="227"/>
        <v>0</v>
      </c>
      <c r="BK110" s="830">
        <f t="shared" si="227"/>
        <v>0</v>
      </c>
      <c r="BL110" s="832">
        <f t="shared" si="227"/>
        <v>0</v>
      </c>
      <c r="BM110" s="830">
        <f t="shared" si="227"/>
        <v>0</v>
      </c>
      <c r="BN110" s="830">
        <f t="shared" si="227"/>
        <v>0</v>
      </c>
      <c r="BO110" s="830">
        <f t="shared" si="227"/>
        <v>0</v>
      </c>
      <c r="BP110" s="830">
        <f t="shared" si="227"/>
        <v>1302</v>
      </c>
      <c r="BQ110" s="830">
        <f t="shared" si="227"/>
        <v>0</v>
      </c>
      <c r="BR110" s="830">
        <f t="shared" si="227"/>
        <v>84</v>
      </c>
      <c r="BS110" s="830">
        <f t="shared" si="227"/>
        <v>0</v>
      </c>
      <c r="BT110" s="830">
        <f t="shared" si="227"/>
        <v>0</v>
      </c>
      <c r="BU110" s="833">
        <f t="shared" si="227"/>
        <v>0</v>
      </c>
    </row>
    <row r="111" spans="1:73" ht="13.5" customHeight="1">
      <c r="B111" s="1162"/>
      <c r="C111" s="914"/>
      <c r="D111" s="915"/>
      <c r="E111" s="916"/>
      <c r="F111" s="567" t="s">
        <v>49</v>
      </c>
      <c r="G111" s="542" t="str">
        <f t="shared" si="228"/>
        <v>-</v>
      </c>
      <c r="H111" s="543" t="str">
        <f t="shared" si="228"/>
        <v>-</v>
      </c>
      <c r="I111" s="545" t="str">
        <f t="shared" si="228"/>
        <v>-</v>
      </c>
      <c r="J111" s="542" t="str">
        <f t="shared" si="228"/>
        <v>-</v>
      </c>
      <c r="K111" s="543" t="str">
        <f t="shared" si="228"/>
        <v>-</v>
      </c>
      <c r="L111" s="545" t="str">
        <f t="shared" si="228"/>
        <v>-</v>
      </c>
      <c r="M111" s="542" t="str">
        <f t="shared" si="228"/>
        <v>-</v>
      </c>
      <c r="N111" s="543" t="str">
        <f t="shared" si="228"/>
        <v>-</v>
      </c>
      <c r="O111" s="545" t="str">
        <f t="shared" si="228"/>
        <v>-</v>
      </c>
      <c r="P111" s="542" t="str">
        <f t="shared" si="228"/>
        <v>-</v>
      </c>
      <c r="Q111" s="543" t="str">
        <f t="shared" si="228"/>
        <v>-</v>
      </c>
      <c r="R111" s="545" t="str">
        <f t="shared" si="228"/>
        <v>-</v>
      </c>
      <c r="S111" s="542" t="str">
        <f t="shared" si="228"/>
        <v>-</v>
      </c>
      <c r="T111" s="544" t="str">
        <f t="shared" si="228"/>
        <v>-</v>
      </c>
      <c r="U111" s="544" t="str">
        <f t="shared" si="228"/>
        <v>-</v>
      </c>
      <c r="V111" s="543">
        <f t="shared" si="228"/>
        <v>19</v>
      </c>
      <c r="W111" s="545">
        <f t="shared" si="228"/>
        <v>19</v>
      </c>
      <c r="X111" s="542" t="str">
        <f t="shared" si="228"/>
        <v>-</v>
      </c>
      <c r="Y111" s="543">
        <f t="shared" si="228"/>
        <v>113</v>
      </c>
      <c r="Z111" s="545">
        <f t="shared" si="228"/>
        <v>113</v>
      </c>
      <c r="AA111" s="542" t="str">
        <f t="shared" si="228"/>
        <v>-</v>
      </c>
      <c r="AB111" s="543" t="str">
        <f t="shared" si="228"/>
        <v>-</v>
      </c>
      <c r="AC111" s="545" t="str">
        <f t="shared" si="228"/>
        <v>-</v>
      </c>
      <c r="AD111" s="542" t="str">
        <f t="shared" si="228"/>
        <v>-</v>
      </c>
      <c r="AE111" s="543">
        <f t="shared" si="228"/>
        <v>11</v>
      </c>
      <c r="AF111" s="545">
        <f t="shared" si="228"/>
        <v>11</v>
      </c>
      <c r="AG111" s="542" t="str">
        <f t="shared" si="228"/>
        <v>-</v>
      </c>
      <c r="AH111" s="543" t="str">
        <f t="shared" si="228"/>
        <v>-</v>
      </c>
      <c r="AI111" s="545" t="str">
        <f t="shared" si="228"/>
        <v>-</v>
      </c>
      <c r="AJ111" s="542" t="str">
        <f t="shared" si="228"/>
        <v>-</v>
      </c>
      <c r="AK111" s="543" t="str">
        <f t="shared" ref="AK111:AY111" si="229">+AK53</f>
        <v>-</v>
      </c>
      <c r="AL111" s="545" t="str">
        <f t="shared" si="229"/>
        <v>-</v>
      </c>
      <c r="AM111" s="542" t="str">
        <f t="shared" si="229"/>
        <v>-</v>
      </c>
      <c r="AN111" s="543" t="str">
        <f t="shared" si="229"/>
        <v>-</v>
      </c>
      <c r="AO111" s="545" t="str">
        <f t="shared" si="229"/>
        <v>-</v>
      </c>
      <c r="AP111" s="542" t="str">
        <f t="shared" si="229"/>
        <v>-</v>
      </c>
      <c r="AQ111" s="543">
        <f t="shared" si="229"/>
        <v>4</v>
      </c>
      <c r="AR111" s="545">
        <f t="shared" si="229"/>
        <v>4</v>
      </c>
      <c r="AS111" s="542" t="str">
        <f t="shared" si="229"/>
        <v>-</v>
      </c>
      <c r="AT111" s="543" t="str">
        <f t="shared" si="229"/>
        <v>-</v>
      </c>
      <c r="AU111" s="545" t="str">
        <f t="shared" si="229"/>
        <v>-</v>
      </c>
      <c r="AV111" s="561">
        <f t="shared" si="229"/>
        <v>147</v>
      </c>
      <c r="AW111" s="86"/>
      <c r="AX111" s="51" t="str">
        <f t="shared" si="229"/>
        <v>-</v>
      </c>
      <c r="AY111" s="51">
        <f t="shared" si="229"/>
        <v>9462</v>
      </c>
      <c r="BB111" s="834" t="str">
        <f t="shared" si="227"/>
        <v>-</v>
      </c>
      <c r="BC111" s="835">
        <f t="shared" si="227"/>
        <v>0</v>
      </c>
      <c r="BD111" s="835" t="str">
        <f t="shared" si="227"/>
        <v>-</v>
      </c>
      <c r="BE111" s="835">
        <f t="shared" si="227"/>
        <v>0</v>
      </c>
      <c r="BF111" s="835">
        <f t="shared" si="227"/>
        <v>143</v>
      </c>
      <c r="BG111" s="835">
        <f t="shared" si="227"/>
        <v>0</v>
      </c>
      <c r="BH111" s="835">
        <f t="shared" si="227"/>
        <v>4</v>
      </c>
      <c r="BI111" s="835">
        <f t="shared" si="227"/>
        <v>0</v>
      </c>
      <c r="BJ111" s="835" t="str">
        <f t="shared" si="227"/>
        <v>-</v>
      </c>
      <c r="BK111" s="835">
        <f t="shared" si="227"/>
        <v>0</v>
      </c>
      <c r="BL111" s="834" t="str">
        <f t="shared" si="227"/>
        <v>-</v>
      </c>
      <c r="BM111" s="835">
        <f t="shared" si="227"/>
        <v>0</v>
      </c>
      <c r="BN111" s="835" t="str">
        <f t="shared" si="227"/>
        <v>-</v>
      </c>
      <c r="BO111" s="835">
        <f t="shared" si="227"/>
        <v>0</v>
      </c>
      <c r="BP111" s="835">
        <f t="shared" si="227"/>
        <v>9244</v>
      </c>
      <c r="BQ111" s="835">
        <f t="shared" si="227"/>
        <v>0</v>
      </c>
      <c r="BR111" s="835">
        <f t="shared" si="227"/>
        <v>218</v>
      </c>
      <c r="BS111" s="835">
        <f t="shared" si="227"/>
        <v>0</v>
      </c>
      <c r="BT111" s="835" t="str">
        <f t="shared" si="227"/>
        <v>-</v>
      </c>
      <c r="BU111" s="838">
        <f t="shared" si="227"/>
        <v>0</v>
      </c>
    </row>
    <row r="112" spans="1:73" ht="13.5" customHeight="1">
      <c r="B112" s="1162"/>
      <c r="C112" s="733" t="s">
        <v>41</v>
      </c>
      <c r="D112" s="909"/>
      <c r="E112" s="734"/>
      <c r="F112" s="79">
        <v>600</v>
      </c>
      <c r="G112" s="556" t="str">
        <f t="shared" ref="G112:H116" si="230">IF(G93=0,"-",G93)</f>
        <v>-</v>
      </c>
      <c r="H112" s="551" t="str">
        <f t="shared" si="230"/>
        <v>-</v>
      </c>
      <c r="I112" s="552" t="str">
        <f t="shared" ref="I112:I122" si="231">IF(SUM(G112:H112)=0,"-",SUM(G112:H112))</f>
        <v>-</v>
      </c>
      <c r="J112" s="556" t="str">
        <f t="shared" ref="J112:K116" si="232">IF(J93=0,"-",J93)</f>
        <v>-</v>
      </c>
      <c r="K112" s="551" t="str">
        <f t="shared" si="232"/>
        <v>-</v>
      </c>
      <c r="L112" s="552" t="str">
        <f t="shared" ref="L112:L122" si="233">IF(SUM(J112:K112)=0,"-",SUM(J112:K112))</f>
        <v>-</v>
      </c>
      <c r="M112" s="556" t="str">
        <f t="shared" ref="M112:N116" si="234">IF(M93=0,"-",M93)</f>
        <v>-</v>
      </c>
      <c r="N112" s="551" t="str">
        <f t="shared" si="234"/>
        <v>-</v>
      </c>
      <c r="O112" s="552" t="str">
        <f t="shared" ref="O112:O122" si="235">IF(SUM(M112:N112)=0,"-",SUM(M112:N112))</f>
        <v>-</v>
      </c>
      <c r="P112" s="556" t="str">
        <f t="shared" ref="P112:Q116" si="236">IF(P93=0,"-",P93)</f>
        <v>-</v>
      </c>
      <c r="Q112" s="551" t="str">
        <f t="shared" si="236"/>
        <v>-</v>
      </c>
      <c r="R112" s="552" t="str">
        <f t="shared" ref="R112:R122" si="237">IF(SUM(P112:Q112)=0,"-",SUM(P112:Q112))</f>
        <v>-</v>
      </c>
      <c r="S112" s="556" t="str">
        <f t="shared" ref="S112:V116" si="238">IF(S93=0,"-",S93)</f>
        <v>-</v>
      </c>
      <c r="T112" s="553" t="str">
        <f t="shared" si="238"/>
        <v>-</v>
      </c>
      <c r="U112" s="553" t="str">
        <f t="shared" si="238"/>
        <v>-</v>
      </c>
      <c r="V112" s="551" t="str">
        <f t="shared" si="238"/>
        <v>-</v>
      </c>
      <c r="W112" s="552" t="str">
        <f t="shared" ref="W112:W122" si="239">IF(SUM(S112:V112)=0,"-",SUM(S112:V112))</f>
        <v>-</v>
      </c>
      <c r="X112" s="556" t="str">
        <f t="shared" ref="X112:Y116" si="240">IF(X93=0,"-",X93)</f>
        <v>-</v>
      </c>
      <c r="Y112" s="551">
        <f t="shared" si="240"/>
        <v>65.7</v>
      </c>
      <c r="Z112" s="552">
        <f t="shared" ref="Z112:Z122" si="241">IF(SUM(X112:Y112)=0,"-",SUM(X112:Y112))</f>
        <v>65.7</v>
      </c>
      <c r="AA112" s="556" t="str">
        <f t="shared" ref="AA112:AB116" si="242">IF(AA93=0,"-",AA93)</f>
        <v>-</v>
      </c>
      <c r="AB112" s="551" t="str">
        <f t="shared" si="242"/>
        <v>-</v>
      </c>
      <c r="AC112" s="552" t="str">
        <f t="shared" ref="AC112:AC122" si="243">IF(SUM(AA112:AB112)=0,"-",SUM(AA112:AB112))</f>
        <v>-</v>
      </c>
      <c r="AD112" s="556" t="str">
        <f t="shared" ref="AD112:AE116" si="244">IF(AD93=0,"-",AD93)</f>
        <v>-</v>
      </c>
      <c r="AE112" s="551" t="str">
        <f t="shared" si="244"/>
        <v>-</v>
      </c>
      <c r="AF112" s="552" t="str">
        <f t="shared" ref="AF112:AF122" si="245">IF(SUM(AD112:AE112)=0,"-",SUM(AD112:AE112))</f>
        <v>-</v>
      </c>
      <c r="AG112" s="556" t="str">
        <f t="shared" ref="AG112:AH116" si="246">IF(AG93=0,"-",AG93)</f>
        <v>-</v>
      </c>
      <c r="AH112" s="551" t="str">
        <f t="shared" si="246"/>
        <v>-</v>
      </c>
      <c r="AI112" s="552" t="str">
        <f t="shared" ref="AI112:AI122" si="247">IF(SUM(AG112:AH112)=0,"-",SUM(AG112:AH112))</f>
        <v>-</v>
      </c>
      <c r="AJ112" s="556" t="str">
        <f t="shared" ref="AJ112:AK116" si="248">IF(AJ93=0,"-",AJ93)</f>
        <v>-</v>
      </c>
      <c r="AK112" s="551" t="str">
        <f t="shared" si="248"/>
        <v>-</v>
      </c>
      <c r="AL112" s="552" t="str">
        <f t="shared" ref="AL112:AL122" si="249">IF(SUM(AJ112:AK112)=0,"-",SUM(AJ112:AK112))</f>
        <v>-</v>
      </c>
      <c r="AM112" s="556" t="str">
        <f t="shared" ref="AM112:AN116" si="250">IF(AM93=0,"-",AM93)</f>
        <v>-</v>
      </c>
      <c r="AN112" s="551" t="str">
        <f t="shared" si="250"/>
        <v>-</v>
      </c>
      <c r="AO112" s="552" t="str">
        <f t="shared" ref="AO112:AO122" si="251">IF(SUM(AM112:AN112)=0,"-",SUM(AM112:AN112))</f>
        <v>-</v>
      </c>
      <c r="AP112" s="556" t="str">
        <f t="shared" ref="AP112:AQ116" si="252">IF(AP93=0,"-",AP93)</f>
        <v>-</v>
      </c>
      <c r="AQ112" s="551" t="str">
        <f t="shared" si="252"/>
        <v>-</v>
      </c>
      <c r="AR112" s="552" t="str">
        <f t="shared" ref="AR112:AR122" si="253">IF(SUM(AP112:AQ112)=0,"-",SUM(AP112:AQ112))</f>
        <v>-</v>
      </c>
      <c r="AS112" s="556" t="str">
        <f t="shared" ref="AS112:AT116" si="254">IF(AS93=0,"-",AS93)</f>
        <v>-</v>
      </c>
      <c r="AT112" s="551" t="str">
        <f t="shared" si="254"/>
        <v>-</v>
      </c>
      <c r="AU112" s="552" t="str">
        <f t="shared" ref="AU112:AU122" si="255">IF(SUM(AS112:AT112)=0,"-",SUM(AS112:AT112))</f>
        <v>-</v>
      </c>
      <c r="AV112" s="564">
        <f t="shared" ref="AV112:AV122" si="256">IF(SUM(I112,L112,O112,R112,W112,Z112,AC112,AF112,AI112,AL112,AO112,AR112,AU112)=0,"-",SUM(I112,L112,O112,R112,W112,Z112,AC112,AF112,AI112,AL112,AO112,AR112,AU112))</f>
        <v>65.7</v>
      </c>
      <c r="AW112" s="155" t="str">
        <f>IF('A4-2管路(初期設定)'!AW112="","",'A4-2管路(初期設定)'!AW112)</f>
        <v>ダクタイル鋳鉄管(NS形継手等)</v>
      </c>
      <c r="AX112" s="566">
        <f>IF('A4-2管路(初期設定)'!AX112="","",'A4-2管路(初期設定)'!AX112)</f>
        <v>245</v>
      </c>
      <c r="AY112" s="50">
        <f t="shared" ref="AY112:AY122" si="257">IF(AV112="-","-",AX112*AV112)</f>
        <v>16096.5</v>
      </c>
      <c r="BB112" s="961">
        <f t="shared" ref="BB112:BB122" si="258">SUMIF(G$88,"①",I112)+SUMIF(J$88,"①",L112)+SUMIF(M$88,"①",O112)+SUMIF(P$88,"①",R112)+SUMIF(S$88,"①",S112)+SUMIF(S$88,"①",T112)+SUMIF(U$88,"①",U112)+SUMIF(U$88,"①",V112)+SUMIF(X$88,"①",Z112)+SUMIF(AA$88,"①",AC112)+SUMIF(AD$88,"①",AF112)+SUMIF(AG$88,"①",AI112)+SUMIF(AJ$88,"①",AL112)+SUMIF(AM$88,"①",AO112)+SUMIF(AP$88,"①",AR112)+SUMIF(AS$88,"①",AU112)</f>
        <v>0</v>
      </c>
      <c r="BC112" s="946"/>
      <c r="BD112" s="963">
        <f t="shared" ref="BD112:BD122" si="259">SUMIF(G$88,"②",I112)+SUMIF(J$88,"②",L112)+SUMIF(M$88,"②",O112)+SUMIF(P$88,"②",R112)+SUMIF(S$88,"②",S112)+SUMIF(S$88,"②",T112)+SUMIF(U$88,"②",U112)+SUMIF(U$88,"②",V112)+SUMIF(X$88,"②",Z112)+SUMIF(AA$88,"②",AC112)+SUMIF(AD$88,"②",AF112)+SUMIF(AG$88,"②",AI112)+SUMIF(AJ$88,"②",AL112)+SUMIF(AM$88,"②",AO112)+SUMIF(AP$88,"②",AR112)+SUMIF(AS$88,"②",AU112)</f>
        <v>0</v>
      </c>
      <c r="BE112" s="946"/>
      <c r="BF112" s="963">
        <f t="shared" ref="BF112:BF122" si="260">SUMIF(G$88,"③",I112)+SUMIF(J$88,"③",L112)+SUMIF(M$88,"③",O112)+SUMIF(P$88,"③",R112)+SUMIF(S$88,"③",S112)+SUMIF(S$88,"③",T112)+SUMIF(U$88,"③",U112)+SUMIF(U$88,"③",V112)+SUMIF(X$88,"③",Z112)+SUMIF(AA$88,"③",AC112)+SUMIF(AD$88,"③",AF112)+SUMIF(AG$88,"③",AI112)+SUMIF(AJ$88,"③",AL112)+SUMIF(AM$88,"③",AO112)+SUMIF(AP$88,"③",AR112)+SUMIF(AS$88,"③",AU112)</f>
        <v>65.7</v>
      </c>
      <c r="BG112" s="946"/>
      <c r="BH112" s="963">
        <f t="shared" ref="BH112:BH122" si="261">SUMIF(G$88,"④",I112)+SUMIF(J$88,"④",L112)+SUMIF(M$88,"④",O112)+SUMIF(P$88,"④",R112)+SUMIF(S$88,"④",S112)+SUMIF(S$88,"④",T112)+SUMIF(U$88,"④",U112)+SUMIF(U$88,"④",V112)+SUMIF(X$88,"④",Z112)+SUMIF(AA$88,"④",AC112)+SUMIF(AD$88,"④",AF112)+SUMIF(AG$88,"④",AI112)+SUMIF(AJ$88,"④",AL112)+SUMIF(AM$88,"④",AO112)+SUMIF(AP$88,"④",AR112)+SUMIF(AS$88,"④",AU112)</f>
        <v>0</v>
      </c>
      <c r="BI112" s="946"/>
      <c r="BJ112" s="963">
        <f t="shared" ref="BJ112:BJ122" si="262">SUMIF(G$88,"⑤",I112)+SUMIF(J$88,"⑤",L112)+SUMIF(M$88,"⑤",O112)+SUMIF(P$88,"⑤",R112)+SUMIF(S$88,"⑤",S112)+SUMIF(S$88,"⑤",T112)+SUMIF(U$88,"⑤",U112)+SUMIF(U$88,"⑤",V112)+SUMIF(X$88,"⑤",Z112)+SUMIF(AA$88,"⑤",AC112)+SUMIF(AD$88,"⑤",AF112)+SUMIF(AG$88,"⑤",AI112)+SUMIF(AJ$88,"⑤",AL112)+SUMIF(AM$88,"⑤",AO112)+SUMIF(AP$88,"⑤",AR112)+SUMIF(AS$88,"⑤",AU112)</f>
        <v>0</v>
      </c>
      <c r="BK112" s="965"/>
      <c r="BL112" s="961">
        <f t="shared" ref="BL112:BL122" si="263">IF($AY112="-",0,BB112*$AX112)</f>
        <v>0</v>
      </c>
      <c r="BM112" s="946"/>
      <c r="BN112" s="963">
        <f t="shared" ref="BN112:BN122" si="264">IF($AY112="-",0,BD112*$AX112)</f>
        <v>0</v>
      </c>
      <c r="BO112" s="946"/>
      <c r="BP112" s="963">
        <f t="shared" ref="BP112:BP122" si="265">IF($AY112="-",0,BF112*$AX112)</f>
        <v>16096.5</v>
      </c>
      <c r="BQ112" s="946"/>
      <c r="BR112" s="963">
        <f t="shared" ref="BR112:BR122" si="266">IF($AY112="-",0,BH112*$AX112)</f>
        <v>0</v>
      </c>
      <c r="BS112" s="946"/>
      <c r="BT112" s="963">
        <f t="shared" ref="BT112:BT122" si="267">IF($AY112="-",0,BJ112*$AX112)</f>
        <v>0</v>
      </c>
      <c r="BU112" s="965"/>
    </row>
    <row r="113" spans="2:73" ht="13.5" customHeight="1">
      <c r="B113" s="1162"/>
      <c r="C113" s="735"/>
      <c r="D113" s="959"/>
      <c r="E113" s="736"/>
      <c r="F113" s="80">
        <v>500</v>
      </c>
      <c r="G113" s="548" t="str">
        <f t="shared" si="230"/>
        <v>-</v>
      </c>
      <c r="H113" s="547" t="str">
        <f t="shared" si="230"/>
        <v>-</v>
      </c>
      <c r="I113" s="549" t="str">
        <f t="shared" si="231"/>
        <v>-</v>
      </c>
      <c r="J113" s="548" t="str">
        <f t="shared" si="232"/>
        <v>-</v>
      </c>
      <c r="K113" s="547" t="str">
        <f t="shared" si="232"/>
        <v>-</v>
      </c>
      <c r="L113" s="549" t="str">
        <f t="shared" si="233"/>
        <v>-</v>
      </c>
      <c r="M113" s="548" t="str">
        <f t="shared" si="234"/>
        <v>-</v>
      </c>
      <c r="N113" s="547" t="str">
        <f t="shared" si="234"/>
        <v>-</v>
      </c>
      <c r="O113" s="549" t="str">
        <f t="shared" si="235"/>
        <v>-</v>
      </c>
      <c r="P113" s="548" t="str">
        <f t="shared" si="236"/>
        <v>-</v>
      </c>
      <c r="Q113" s="547" t="str">
        <f t="shared" si="236"/>
        <v>-</v>
      </c>
      <c r="R113" s="549" t="str">
        <f t="shared" si="237"/>
        <v>-</v>
      </c>
      <c r="S113" s="548" t="str">
        <f t="shared" si="238"/>
        <v>-</v>
      </c>
      <c r="T113" s="546" t="str">
        <f t="shared" si="238"/>
        <v>-</v>
      </c>
      <c r="U113" s="546" t="str">
        <f t="shared" si="238"/>
        <v>-</v>
      </c>
      <c r="V113" s="547" t="str">
        <f t="shared" si="238"/>
        <v>-</v>
      </c>
      <c r="W113" s="549" t="str">
        <f t="shared" si="239"/>
        <v>-</v>
      </c>
      <c r="X113" s="548" t="str">
        <f t="shared" si="240"/>
        <v>-</v>
      </c>
      <c r="Y113" s="547">
        <f t="shared" si="240"/>
        <v>63.9</v>
      </c>
      <c r="Z113" s="549">
        <f t="shared" si="241"/>
        <v>63.9</v>
      </c>
      <c r="AA113" s="548" t="str">
        <f t="shared" si="242"/>
        <v>-</v>
      </c>
      <c r="AB113" s="547" t="str">
        <f t="shared" si="242"/>
        <v>-</v>
      </c>
      <c r="AC113" s="549" t="str">
        <f t="shared" si="243"/>
        <v>-</v>
      </c>
      <c r="AD113" s="548" t="str">
        <f t="shared" si="244"/>
        <v>-</v>
      </c>
      <c r="AE113" s="547" t="str">
        <f t="shared" si="244"/>
        <v>-</v>
      </c>
      <c r="AF113" s="549" t="str">
        <f t="shared" si="245"/>
        <v>-</v>
      </c>
      <c r="AG113" s="548" t="str">
        <f t="shared" si="246"/>
        <v>-</v>
      </c>
      <c r="AH113" s="547" t="str">
        <f t="shared" si="246"/>
        <v>-</v>
      </c>
      <c r="AI113" s="549" t="str">
        <f t="shared" si="247"/>
        <v>-</v>
      </c>
      <c r="AJ113" s="548" t="str">
        <f t="shared" si="248"/>
        <v>-</v>
      </c>
      <c r="AK113" s="547" t="str">
        <f t="shared" si="248"/>
        <v>-</v>
      </c>
      <c r="AL113" s="549" t="str">
        <f t="shared" si="249"/>
        <v>-</v>
      </c>
      <c r="AM113" s="548" t="str">
        <f t="shared" si="250"/>
        <v>-</v>
      </c>
      <c r="AN113" s="547" t="str">
        <f t="shared" si="250"/>
        <v>-</v>
      </c>
      <c r="AO113" s="549" t="str">
        <f t="shared" si="251"/>
        <v>-</v>
      </c>
      <c r="AP113" s="548" t="str">
        <f t="shared" si="252"/>
        <v>-</v>
      </c>
      <c r="AQ113" s="547">
        <f t="shared" si="252"/>
        <v>20.6</v>
      </c>
      <c r="AR113" s="549">
        <f t="shared" si="253"/>
        <v>20.6</v>
      </c>
      <c r="AS113" s="548" t="str">
        <f t="shared" si="254"/>
        <v>-</v>
      </c>
      <c r="AT113" s="547" t="str">
        <f t="shared" si="254"/>
        <v>-</v>
      </c>
      <c r="AU113" s="549" t="str">
        <f t="shared" si="255"/>
        <v>-</v>
      </c>
      <c r="AV113" s="562">
        <f t="shared" si="256"/>
        <v>84.5</v>
      </c>
      <c r="AW113" s="157" t="str">
        <f>IF('A4-2管路(初期設定)'!AW113="","",'A4-2管路(初期設定)'!AW113)</f>
        <v>ダクタイル鋳鉄管(NS形継手等)</v>
      </c>
      <c r="AX113" s="560">
        <f>IF('A4-2管路(初期設定)'!AX113="","",'A4-2管路(初期設定)'!AX113)</f>
        <v>189</v>
      </c>
      <c r="AY113" s="45">
        <f t="shared" si="257"/>
        <v>15970.5</v>
      </c>
      <c r="BB113" s="841">
        <f t="shared" si="258"/>
        <v>0</v>
      </c>
      <c r="BC113" s="853"/>
      <c r="BD113" s="831">
        <f t="shared" si="259"/>
        <v>0</v>
      </c>
      <c r="BE113" s="853"/>
      <c r="BF113" s="831">
        <f t="shared" si="260"/>
        <v>63.9</v>
      </c>
      <c r="BG113" s="853"/>
      <c r="BH113" s="831">
        <f t="shared" si="261"/>
        <v>20.6</v>
      </c>
      <c r="BI113" s="853"/>
      <c r="BJ113" s="831">
        <f t="shared" si="262"/>
        <v>0</v>
      </c>
      <c r="BK113" s="962"/>
      <c r="BL113" s="841">
        <f t="shared" si="263"/>
        <v>0</v>
      </c>
      <c r="BM113" s="853"/>
      <c r="BN113" s="831">
        <f t="shared" si="264"/>
        <v>0</v>
      </c>
      <c r="BO113" s="853"/>
      <c r="BP113" s="831">
        <f t="shared" si="265"/>
        <v>12077.1</v>
      </c>
      <c r="BQ113" s="853"/>
      <c r="BR113" s="831">
        <f t="shared" si="266"/>
        <v>3893.4</v>
      </c>
      <c r="BS113" s="853"/>
      <c r="BT113" s="831">
        <f t="shared" si="267"/>
        <v>0</v>
      </c>
      <c r="BU113" s="962"/>
    </row>
    <row r="114" spans="2:73" ht="13.5" customHeight="1">
      <c r="B114" s="1162"/>
      <c r="C114" s="735"/>
      <c r="D114" s="959"/>
      <c r="E114" s="736"/>
      <c r="F114" s="80">
        <v>450</v>
      </c>
      <c r="G114" s="548" t="str">
        <f t="shared" si="230"/>
        <v>-</v>
      </c>
      <c r="H114" s="547" t="str">
        <f t="shared" si="230"/>
        <v>-</v>
      </c>
      <c r="I114" s="549" t="str">
        <f t="shared" si="231"/>
        <v>-</v>
      </c>
      <c r="J114" s="548" t="str">
        <f t="shared" si="232"/>
        <v>-</v>
      </c>
      <c r="K114" s="547" t="str">
        <f t="shared" si="232"/>
        <v>-</v>
      </c>
      <c r="L114" s="549" t="str">
        <f t="shared" si="233"/>
        <v>-</v>
      </c>
      <c r="M114" s="548" t="str">
        <f t="shared" si="234"/>
        <v>-</v>
      </c>
      <c r="N114" s="547" t="str">
        <f t="shared" si="234"/>
        <v>-</v>
      </c>
      <c r="O114" s="549" t="str">
        <f t="shared" si="235"/>
        <v>-</v>
      </c>
      <c r="P114" s="548" t="str">
        <f t="shared" si="236"/>
        <v>-</v>
      </c>
      <c r="Q114" s="547" t="str">
        <f t="shared" si="236"/>
        <v>-</v>
      </c>
      <c r="R114" s="549" t="str">
        <f t="shared" si="237"/>
        <v>-</v>
      </c>
      <c r="S114" s="548" t="str">
        <f t="shared" si="238"/>
        <v>-</v>
      </c>
      <c r="T114" s="546" t="str">
        <f t="shared" si="238"/>
        <v>-</v>
      </c>
      <c r="U114" s="546" t="str">
        <f t="shared" si="238"/>
        <v>-</v>
      </c>
      <c r="V114" s="547" t="str">
        <f t="shared" si="238"/>
        <v>-</v>
      </c>
      <c r="W114" s="549" t="str">
        <f t="shared" si="239"/>
        <v>-</v>
      </c>
      <c r="X114" s="548" t="str">
        <f t="shared" si="240"/>
        <v>-</v>
      </c>
      <c r="Y114" s="547">
        <f t="shared" si="240"/>
        <v>324.89999999999998</v>
      </c>
      <c r="Z114" s="549">
        <f t="shared" si="241"/>
        <v>324.89999999999998</v>
      </c>
      <c r="AA114" s="548" t="str">
        <f t="shared" si="242"/>
        <v>-</v>
      </c>
      <c r="AB114" s="547" t="str">
        <f t="shared" si="242"/>
        <v>-</v>
      </c>
      <c r="AC114" s="549" t="str">
        <f t="shared" si="243"/>
        <v>-</v>
      </c>
      <c r="AD114" s="548" t="str">
        <f t="shared" si="244"/>
        <v>-</v>
      </c>
      <c r="AE114" s="547" t="str">
        <f t="shared" si="244"/>
        <v>-</v>
      </c>
      <c r="AF114" s="549" t="str">
        <f t="shared" si="245"/>
        <v>-</v>
      </c>
      <c r="AG114" s="548" t="str">
        <f t="shared" si="246"/>
        <v>-</v>
      </c>
      <c r="AH114" s="547" t="str">
        <f t="shared" si="246"/>
        <v>-</v>
      </c>
      <c r="AI114" s="549" t="str">
        <f t="shared" si="247"/>
        <v>-</v>
      </c>
      <c r="AJ114" s="548" t="str">
        <f t="shared" si="248"/>
        <v>-</v>
      </c>
      <c r="AK114" s="547" t="str">
        <f t="shared" si="248"/>
        <v>-</v>
      </c>
      <c r="AL114" s="549" t="str">
        <f t="shared" si="249"/>
        <v>-</v>
      </c>
      <c r="AM114" s="548" t="str">
        <f t="shared" si="250"/>
        <v>-</v>
      </c>
      <c r="AN114" s="547" t="str">
        <f t="shared" si="250"/>
        <v>-</v>
      </c>
      <c r="AO114" s="549" t="str">
        <f t="shared" si="251"/>
        <v>-</v>
      </c>
      <c r="AP114" s="548" t="str">
        <f t="shared" si="252"/>
        <v>-</v>
      </c>
      <c r="AQ114" s="547" t="str">
        <f t="shared" si="252"/>
        <v>-</v>
      </c>
      <c r="AR114" s="549" t="str">
        <f t="shared" si="253"/>
        <v>-</v>
      </c>
      <c r="AS114" s="548" t="str">
        <f t="shared" si="254"/>
        <v>-</v>
      </c>
      <c r="AT114" s="547" t="str">
        <f t="shared" si="254"/>
        <v>-</v>
      </c>
      <c r="AU114" s="549" t="str">
        <f t="shared" si="255"/>
        <v>-</v>
      </c>
      <c r="AV114" s="562">
        <f t="shared" si="256"/>
        <v>324.89999999999998</v>
      </c>
      <c r="AW114" s="157" t="str">
        <f>IF('A4-2管路(初期設定)'!AW114="","",'A4-2管路(初期設定)'!AW114)</f>
        <v>ダクタイル鋳鉄管(NS形継手等)</v>
      </c>
      <c r="AX114" s="560">
        <f>IF('A4-2管路(初期設定)'!AX114="","",'A4-2管路(初期設定)'!AX114)</f>
        <v>166</v>
      </c>
      <c r="AY114" s="45">
        <f t="shared" si="257"/>
        <v>53933.399999999994</v>
      </c>
      <c r="BB114" s="841">
        <f t="shared" si="258"/>
        <v>0</v>
      </c>
      <c r="BC114" s="853"/>
      <c r="BD114" s="831">
        <f t="shared" si="259"/>
        <v>0</v>
      </c>
      <c r="BE114" s="853"/>
      <c r="BF114" s="831">
        <f t="shared" si="260"/>
        <v>324.89999999999998</v>
      </c>
      <c r="BG114" s="853"/>
      <c r="BH114" s="831">
        <f t="shared" si="261"/>
        <v>0</v>
      </c>
      <c r="BI114" s="853"/>
      <c r="BJ114" s="831">
        <f t="shared" si="262"/>
        <v>0</v>
      </c>
      <c r="BK114" s="962"/>
      <c r="BL114" s="841">
        <f t="shared" si="263"/>
        <v>0</v>
      </c>
      <c r="BM114" s="853"/>
      <c r="BN114" s="831">
        <f t="shared" si="264"/>
        <v>0</v>
      </c>
      <c r="BO114" s="853"/>
      <c r="BP114" s="831">
        <f t="shared" si="265"/>
        <v>53933.399999999994</v>
      </c>
      <c r="BQ114" s="853"/>
      <c r="BR114" s="831">
        <f t="shared" si="266"/>
        <v>0</v>
      </c>
      <c r="BS114" s="853"/>
      <c r="BT114" s="831">
        <f t="shared" si="267"/>
        <v>0</v>
      </c>
      <c r="BU114" s="962"/>
    </row>
    <row r="115" spans="2:73" ht="13.5" customHeight="1">
      <c r="B115" s="1162"/>
      <c r="C115" s="735"/>
      <c r="D115" s="959"/>
      <c r="E115" s="736"/>
      <c r="F115" s="80">
        <v>400</v>
      </c>
      <c r="G115" s="548" t="str">
        <f t="shared" si="230"/>
        <v>-</v>
      </c>
      <c r="H115" s="547" t="str">
        <f t="shared" si="230"/>
        <v>-</v>
      </c>
      <c r="I115" s="549" t="str">
        <f t="shared" si="231"/>
        <v>-</v>
      </c>
      <c r="J115" s="548" t="str">
        <f t="shared" si="232"/>
        <v>-</v>
      </c>
      <c r="K115" s="547" t="str">
        <f t="shared" si="232"/>
        <v>-</v>
      </c>
      <c r="L115" s="549" t="str">
        <f t="shared" si="233"/>
        <v>-</v>
      </c>
      <c r="M115" s="548" t="str">
        <f t="shared" si="234"/>
        <v>-</v>
      </c>
      <c r="N115" s="547" t="str">
        <f t="shared" si="234"/>
        <v>-</v>
      </c>
      <c r="O115" s="549" t="str">
        <f t="shared" si="235"/>
        <v>-</v>
      </c>
      <c r="P115" s="548" t="str">
        <f t="shared" si="236"/>
        <v>-</v>
      </c>
      <c r="Q115" s="547" t="str">
        <f t="shared" si="236"/>
        <v>-</v>
      </c>
      <c r="R115" s="549" t="str">
        <f t="shared" si="237"/>
        <v>-</v>
      </c>
      <c r="S115" s="548" t="str">
        <f t="shared" si="238"/>
        <v>-</v>
      </c>
      <c r="T115" s="546" t="str">
        <f t="shared" si="238"/>
        <v>-</v>
      </c>
      <c r="U115" s="546" t="str">
        <f t="shared" si="238"/>
        <v>-</v>
      </c>
      <c r="V115" s="547">
        <f t="shared" si="238"/>
        <v>9</v>
      </c>
      <c r="W115" s="549">
        <f t="shared" si="239"/>
        <v>9</v>
      </c>
      <c r="X115" s="548" t="str">
        <f t="shared" si="240"/>
        <v>-</v>
      </c>
      <c r="Y115" s="547">
        <f t="shared" si="240"/>
        <v>164.7</v>
      </c>
      <c r="Z115" s="549">
        <f t="shared" si="241"/>
        <v>164.7</v>
      </c>
      <c r="AA115" s="548" t="str">
        <f t="shared" si="242"/>
        <v>-</v>
      </c>
      <c r="AB115" s="547" t="str">
        <f t="shared" si="242"/>
        <v>-</v>
      </c>
      <c r="AC115" s="549" t="str">
        <f t="shared" si="243"/>
        <v>-</v>
      </c>
      <c r="AD115" s="548" t="str">
        <f t="shared" si="244"/>
        <v>-</v>
      </c>
      <c r="AE115" s="547" t="str">
        <f t="shared" si="244"/>
        <v>-</v>
      </c>
      <c r="AF115" s="549" t="str">
        <f t="shared" si="245"/>
        <v>-</v>
      </c>
      <c r="AG115" s="548" t="str">
        <f t="shared" si="246"/>
        <v>-</v>
      </c>
      <c r="AH115" s="547" t="str">
        <f t="shared" si="246"/>
        <v>-</v>
      </c>
      <c r="AI115" s="549" t="str">
        <f t="shared" si="247"/>
        <v>-</v>
      </c>
      <c r="AJ115" s="548" t="str">
        <f t="shared" si="248"/>
        <v>-</v>
      </c>
      <c r="AK115" s="547" t="str">
        <f t="shared" si="248"/>
        <v>-</v>
      </c>
      <c r="AL115" s="549" t="str">
        <f t="shared" si="249"/>
        <v>-</v>
      </c>
      <c r="AM115" s="548" t="str">
        <f t="shared" si="250"/>
        <v>-</v>
      </c>
      <c r="AN115" s="547" t="str">
        <f t="shared" si="250"/>
        <v>-</v>
      </c>
      <c r="AO115" s="549" t="str">
        <f t="shared" si="251"/>
        <v>-</v>
      </c>
      <c r="AP115" s="548" t="str">
        <f t="shared" si="252"/>
        <v>-</v>
      </c>
      <c r="AQ115" s="547" t="str">
        <f t="shared" si="252"/>
        <v>-</v>
      </c>
      <c r="AR115" s="549" t="str">
        <f t="shared" si="253"/>
        <v>-</v>
      </c>
      <c r="AS115" s="548" t="str">
        <f t="shared" si="254"/>
        <v>-</v>
      </c>
      <c r="AT115" s="547" t="str">
        <f t="shared" si="254"/>
        <v>-</v>
      </c>
      <c r="AU115" s="549" t="str">
        <f t="shared" si="255"/>
        <v>-</v>
      </c>
      <c r="AV115" s="562">
        <f t="shared" si="256"/>
        <v>173.7</v>
      </c>
      <c r="AW115" s="157" t="str">
        <f>IF('A4-2管路(初期設定)'!AW115="","",'A4-2管路(初期設定)'!AW115)</f>
        <v>ダクタイル鋳鉄管(NS形継手等)</v>
      </c>
      <c r="AX115" s="560">
        <f>IF('A4-2管路(初期設定)'!AX115="","",'A4-2管路(初期設定)'!AX115)</f>
        <v>146</v>
      </c>
      <c r="AY115" s="45">
        <f t="shared" si="257"/>
        <v>25360.199999999997</v>
      </c>
      <c r="BB115" s="841">
        <f t="shared" si="258"/>
        <v>0</v>
      </c>
      <c r="BC115" s="853"/>
      <c r="BD115" s="831">
        <f t="shared" si="259"/>
        <v>0</v>
      </c>
      <c r="BE115" s="853"/>
      <c r="BF115" s="831">
        <f t="shared" si="260"/>
        <v>173.7</v>
      </c>
      <c r="BG115" s="853"/>
      <c r="BH115" s="831">
        <f t="shared" si="261"/>
        <v>0</v>
      </c>
      <c r="BI115" s="853"/>
      <c r="BJ115" s="831">
        <f t="shared" si="262"/>
        <v>0</v>
      </c>
      <c r="BK115" s="962"/>
      <c r="BL115" s="841">
        <f t="shared" si="263"/>
        <v>0</v>
      </c>
      <c r="BM115" s="853"/>
      <c r="BN115" s="831">
        <f t="shared" si="264"/>
        <v>0</v>
      </c>
      <c r="BO115" s="853"/>
      <c r="BP115" s="831">
        <f t="shared" si="265"/>
        <v>25360.199999999997</v>
      </c>
      <c r="BQ115" s="853"/>
      <c r="BR115" s="831">
        <f t="shared" si="266"/>
        <v>0</v>
      </c>
      <c r="BS115" s="853"/>
      <c r="BT115" s="831">
        <f t="shared" si="267"/>
        <v>0</v>
      </c>
      <c r="BU115" s="962"/>
    </row>
    <row r="116" spans="2:73" ht="13.5" customHeight="1">
      <c r="B116" s="1162"/>
      <c r="C116" s="735"/>
      <c r="D116" s="959"/>
      <c r="E116" s="736"/>
      <c r="F116" s="80">
        <v>350</v>
      </c>
      <c r="G116" s="548" t="str">
        <f t="shared" si="230"/>
        <v>-</v>
      </c>
      <c r="H116" s="547" t="str">
        <f t="shared" si="230"/>
        <v>-</v>
      </c>
      <c r="I116" s="549" t="str">
        <f t="shared" si="231"/>
        <v>-</v>
      </c>
      <c r="J116" s="548" t="str">
        <f t="shared" si="232"/>
        <v>-</v>
      </c>
      <c r="K116" s="547" t="str">
        <f t="shared" si="232"/>
        <v>-</v>
      </c>
      <c r="L116" s="549" t="str">
        <f t="shared" si="233"/>
        <v>-</v>
      </c>
      <c r="M116" s="548" t="str">
        <f t="shared" si="234"/>
        <v>-</v>
      </c>
      <c r="N116" s="547" t="str">
        <f t="shared" si="234"/>
        <v>-</v>
      </c>
      <c r="O116" s="549" t="str">
        <f t="shared" si="235"/>
        <v>-</v>
      </c>
      <c r="P116" s="548" t="str">
        <f t="shared" si="236"/>
        <v>-</v>
      </c>
      <c r="Q116" s="547" t="str">
        <f t="shared" si="236"/>
        <v>-</v>
      </c>
      <c r="R116" s="549" t="str">
        <f t="shared" si="237"/>
        <v>-</v>
      </c>
      <c r="S116" s="548" t="str">
        <f t="shared" si="238"/>
        <v>-</v>
      </c>
      <c r="T116" s="546" t="str">
        <f t="shared" si="238"/>
        <v>-</v>
      </c>
      <c r="U116" s="546" t="str">
        <f t="shared" si="238"/>
        <v>-</v>
      </c>
      <c r="V116" s="547" t="str">
        <f t="shared" si="238"/>
        <v>-</v>
      </c>
      <c r="W116" s="549" t="str">
        <f t="shared" si="239"/>
        <v>-</v>
      </c>
      <c r="X116" s="548" t="str">
        <f t="shared" si="240"/>
        <v>-</v>
      </c>
      <c r="Y116" s="547">
        <f t="shared" si="240"/>
        <v>26.1</v>
      </c>
      <c r="Z116" s="549">
        <f t="shared" si="241"/>
        <v>26.1</v>
      </c>
      <c r="AA116" s="548" t="str">
        <f t="shared" si="242"/>
        <v>-</v>
      </c>
      <c r="AB116" s="547" t="str">
        <f t="shared" si="242"/>
        <v>-</v>
      </c>
      <c r="AC116" s="549" t="str">
        <f t="shared" si="243"/>
        <v>-</v>
      </c>
      <c r="AD116" s="548" t="str">
        <f t="shared" si="244"/>
        <v>-</v>
      </c>
      <c r="AE116" s="547" t="str">
        <f t="shared" si="244"/>
        <v>-</v>
      </c>
      <c r="AF116" s="549" t="str">
        <f t="shared" si="245"/>
        <v>-</v>
      </c>
      <c r="AG116" s="548" t="str">
        <f t="shared" si="246"/>
        <v>-</v>
      </c>
      <c r="AH116" s="547" t="str">
        <f t="shared" si="246"/>
        <v>-</v>
      </c>
      <c r="AI116" s="549" t="str">
        <f t="shared" si="247"/>
        <v>-</v>
      </c>
      <c r="AJ116" s="548" t="str">
        <f t="shared" si="248"/>
        <v>-</v>
      </c>
      <c r="AK116" s="547" t="str">
        <f t="shared" si="248"/>
        <v>-</v>
      </c>
      <c r="AL116" s="549" t="str">
        <f t="shared" si="249"/>
        <v>-</v>
      </c>
      <c r="AM116" s="548" t="str">
        <f t="shared" si="250"/>
        <v>-</v>
      </c>
      <c r="AN116" s="547" t="str">
        <f t="shared" si="250"/>
        <v>-</v>
      </c>
      <c r="AO116" s="549" t="str">
        <f t="shared" si="251"/>
        <v>-</v>
      </c>
      <c r="AP116" s="548" t="str">
        <f t="shared" si="252"/>
        <v>-</v>
      </c>
      <c r="AQ116" s="547" t="str">
        <f t="shared" si="252"/>
        <v>-</v>
      </c>
      <c r="AR116" s="549" t="str">
        <f t="shared" si="253"/>
        <v>-</v>
      </c>
      <c r="AS116" s="548" t="str">
        <f t="shared" si="254"/>
        <v>-</v>
      </c>
      <c r="AT116" s="547" t="str">
        <f t="shared" si="254"/>
        <v>-</v>
      </c>
      <c r="AU116" s="549" t="str">
        <f t="shared" si="255"/>
        <v>-</v>
      </c>
      <c r="AV116" s="562">
        <f t="shared" si="256"/>
        <v>26.1</v>
      </c>
      <c r="AW116" s="157" t="str">
        <f>IF('A4-2管路(初期設定)'!AW116="","",'A4-2管路(初期設定)'!AW116)</f>
        <v>ダクタイル鋳鉄管(NS形継手等)</v>
      </c>
      <c r="AX116" s="560">
        <f>IF('A4-2管路(初期設定)'!AX116="","",'A4-2管路(初期設定)'!AX116)</f>
        <v>128</v>
      </c>
      <c r="AY116" s="45">
        <f t="shared" si="257"/>
        <v>3340.8</v>
      </c>
      <c r="BB116" s="841">
        <f t="shared" si="258"/>
        <v>0</v>
      </c>
      <c r="BC116" s="853"/>
      <c r="BD116" s="831">
        <f t="shared" si="259"/>
        <v>0</v>
      </c>
      <c r="BE116" s="853"/>
      <c r="BF116" s="831">
        <f t="shared" si="260"/>
        <v>26.1</v>
      </c>
      <c r="BG116" s="853"/>
      <c r="BH116" s="831">
        <f t="shared" si="261"/>
        <v>0</v>
      </c>
      <c r="BI116" s="853"/>
      <c r="BJ116" s="831">
        <f t="shared" si="262"/>
        <v>0</v>
      </c>
      <c r="BK116" s="962"/>
      <c r="BL116" s="841">
        <f t="shared" si="263"/>
        <v>0</v>
      </c>
      <c r="BM116" s="853"/>
      <c r="BN116" s="831">
        <f t="shared" si="264"/>
        <v>0</v>
      </c>
      <c r="BO116" s="853"/>
      <c r="BP116" s="831">
        <f t="shared" si="265"/>
        <v>3340.8</v>
      </c>
      <c r="BQ116" s="853"/>
      <c r="BR116" s="831">
        <f t="shared" si="266"/>
        <v>0</v>
      </c>
      <c r="BS116" s="853"/>
      <c r="BT116" s="831">
        <f t="shared" si="267"/>
        <v>0</v>
      </c>
      <c r="BU116" s="962"/>
    </row>
    <row r="117" spans="2:73" ht="13.5" customHeight="1">
      <c r="B117" s="1162"/>
      <c r="C117" s="735"/>
      <c r="D117" s="959"/>
      <c r="E117" s="736"/>
      <c r="F117" s="80">
        <v>300</v>
      </c>
      <c r="G117" s="548" t="str">
        <f t="shared" ref="G117:H122" si="268">IF(SUM(G47,G98)=0,"-",SUM(G47,G98))</f>
        <v>-</v>
      </c>
      <c r="H117" s="547" t="str">
        <f t="shared" si="268"/>
        <v>-</v>
      </c>
      <c r="I117" s="549" t="str">
        <f t="shared" si="231"/>
        <v>-</v>
      </c>
      <c r="J117" s="548" t="str">
        <f t="shared" ref="J117:K122" si="269">IF(SUM(J47,J98)=0,"-",SUM(J47,J98))</f>
        <v>-</v>
      </c>
      <c r="K117" s="547" t="str">
        <f t="shared" si="269"/>
        <v>-</v>
      </c>
      <c r="L117" s="549" t="str">
        <f t="shared" si="233"/>
        <v>-</v>
      </c>
      <c r="M117" s="548" t="str">
        <f t="shared" ref="M117:N122" si="270">IF(SUM(M47,M98)=0,"-",SUM(M47,M98))</f>
        <v>-</v>
      </c>
      <c r="N117" s="547" t="str">
        <f t="shared" si="270"/>
        <v>-</v>
      </c>
      <c r="O117" s="549" t="str">
        <f t="shared" si="235"/>
        <v>-</v>
      </c>
      <c r="P117" s="548" t="str">
        <f t="shared" ref="P117:Q122" si="271">IF(SUM(P47,P98)=0,"-",SUM(P47,P98))</f>
        <v>-</v>
      </c>
      <c r="Q117" s="547" t="str">
        <f t="shared" si="271"/>
        <v>-</v>
      </c>
      <c r="R117" s="549" t="str">
        <f t="shared" si="237"/>
        <v>-</v>
      </c>
      <c r="S117" s="548" t="str">
        <f t="shared" ref="S117:V122" si="272">IF(SUM(S47,S98)=0,"-",SUM(S47,S98))</f>
        <v>-</v>
      </c>
      <c r="T117" s="546" t="str">
        <f t="shared" si="272"/>
        <v>-</v>
      </c>
      <c r="U117" s="546" t="str">
        <f t="shared" si="272"/>
        <v>-</v>
      </c>
      <c r="V117" s="547" t="str">
        <f t="shared" si="272"/>
        <v>-</v>
      </c>
      <c r="W117" s="549" t="str">
        <f t="shared" si="239"/>
        <v>-</v>
      </c>
      <c r="X117" s="548" t="str">
        <f t="shared" ref="X117:Y122" si="273">IF(SUM(X47,X98)=0,"-",SUM(X47,X98))</f>
        <v>-</v>
      </c>
      <c r="Y117" s="547">
        <f t="shared" si="273"/>
        <v>163</v>
      </c>
      <c r="Z117" s="549">
        <f t="shared" si="241"/>
        <v>163</v>
      </c>
      <c r="AA117" s="548" t="str">
        <f t="shared" ref="AA117:AB122" si="274">IF(SUM(AA47,AA98)=0,"-",SUM(AA47,AA98))</f>
        <v>-</v>
      </c>
      <c r="AB117" s="547" t="str">
        <f t="shared" si="274"/>
        <v>-</v>
      </c>
      <c r="AC117" s="549" t="str">
        <f t="shared" si="243"/>
        <v>-</v>
      </c>
      <c r="AD117" s="548" t="str">
        <f t="shared" ref="AD117:AE122" si="275">IF(SUM(AD47,AD98)=0,"-",SUM(AD47,AD98))</f>
        <v>-</v>
      </c>
      <c r="AE117" s="547" t="str">
        <f t="shared" si="275"/>
        <v>-</v>
      </c>
      <c r="AF117" s="549" t="str">
        <f t="shared" si="245"/>
        <v>-</v>
      </c>
      <c r="AG117" s="548" t="str">
        <f t="shared" ref="AG117:AH122" si="276">IF(SUM(AG47,AG98)=0,"-",SUM(AG47,AG98))</f>
        <v>-</v>
      </c>
      <c r="AH117" s="547" t="str">
        <f t="shared" si="276"/>
        <v>-</v>
      </c>
      <c r="AI117" s="549" t="str">
        <f t="shared" si="247"/>
        <v>-</v>
      </c>
      <c r="AJ117" s="548" t="str">
        <f t="shared" ref="AJ117:AK122" si="277">IF(SUM(AJ47,AJ98)=0,"-",SUM(AJ47,AJ98))</f>
        <v>-</v>
      </c>
      <c r="AK117" s="547" t="str">
        <f t="shared" si="277"/>
        <v>-</v>
      </c>
      <c r="AL117" s="549" t="str">
        <f t="shared" si="249"/>
        <v>-</v>
      </c>
      <c r="AM117" s="548" t="str">
        <f t="shared" ref="AM117:AN122" si="278">IF(SUM(AM47,AM98)=0,"-",SUM(AM47,AM98))</f>
        <v>-</v>
      </c>
      <c r="AN117" s="547" t="str">
        <f t="shared" si="278"/>
        <v>-</v>
      </c>
      <c r="AO117" s="549" t="str">
        <f t="shared" si="251"/>
        <v>-</v>
      </c>
      <c r="AP117" s="548" t="str">
        <f t="shared" ref="AP117:AQ122" si="279">IF(SUM(AP47,AP98)=0,"-",SUM(AP47,AP98))</f>
        <v>-</v>
      </c>
      <c r="AQ117" s="547" t="str">
        <f t="shared" si="279"/>
        <v>-</v>
      </c>
      <c r="AR117" s="549" t="str">
        <f t="shared" si="253"/>
        <v>-</v>
      </c>
      <c r="AS117" s="548" t="str">
        <f t="shared" ref="AS117:AT122" si="280">IF(SUM(AS47,AS98)=0,"-",SUM(AS47,AS98))</f>
        <v>-</v>
      </c>
      <c r="AT117" s="547" t="str">
        <f t="shared" si="280"/>
        <v>-</v>
      </c>
      <c r="AU117" s="549" t="str">
        <f t="shared" si="255"/>
        <v>-</v>
      </c>
      <c r="AV117" s="562">
        <f t="shared" si="256"/>
        <v>163</v>
      </c>
      <c r="AW117" s="157" t="str">
        <f>IF('A4-2管路(初期設定)'!AW117="","",'A4-2管路(初期設定)'!AW117)</f>
        <v>ダクタイル鋳鉄管(NS形継手等)</v>
      </c>
      <c r="AX117" s="560">
        <f>IF('A4-2管路(初期設定)'!AX117="","",'A4-2管路(初期設定)'!AX117)</f>
        <v>112</v>
      </c>
      <c r="AY117" s="45">
        <f t="shared" si="257"/>
        <v>18256</v>
      </c>
      <c r="BB117" s="841">
        <f t="shared" si="258"/>
        <v>0</v>
      </c>
      <c r="BC117" s="853"/>
      <c r="BD117" s="831">
        <f t="shared" si="259"/>
        <v>0</v>
      </c>
      <c r="BE117" s="853"/>
      <c r="BF117" s="831">
        <f t="shared" si="260"/>
        <v>163</v>
      </c>
      <c r="BG117" s="853"/>
      <c r="BH117" s="831">
        <f t="shared" si="261"/>
        <v>0</v>
      </c>
      <c r="BI117" s="853"/>
      <c r="BJ117" s="831">
        <f t="shared" si="262"/>
        <v>0</v>
      </c>
      <c r="BK117" s="962"/>
      <c r="BL117" s="841">
        <f t="shared" si="263"/>
        <v>0</v>
      </c>
      <c r="BM117" s="853"/>
      <c r="BN117" s="831">
        <f t="shared" si="264"/>
        <v>0</v>
      </c>
      <c r="BO117" s="853"/>
      <c r="BP117" s="831">
        <f t="shared" si="265"/>
        <v>18256</v>
      </c>
      <c r="BQ117" s="853"/>
      <c r="BR117" s="831">
        <f t="shared" si="266"/>
        <v>0</v>
      </c>
      <c r="BS117" s="853"/>
      <c r="BT117" s="831">
        <f t="shared" si="267"/>
        <v>0</v>
      </c>
      <c r="BU117" s="962"/>
    </row>
    <row r="118" spans="2:73" ht="13.5" customHeight="1">
      <c r="B118" s="1162"/>
      <c r="C118" s="735"/>
      <c r="D118" s="959"/>
      <c r="E118" s="736"/>
      <c r="F118" s="80">
        <v>250</v>
      </c>
      <c r="G118" s="548" t="str">
        <f t="shared" si="268"/>
        <v>-</v>
      </c>
      <c r="H118" s="547" t="str">
        <f t="shared" si="268"/>
        <v>-</v>
      </c>
      <c r="I118" s="549" t="str">
        <f t="shared" si="231"/>
        <v>-</v>
      </c>
      <c r="J118" s="548" t="str">
        <f t="shared" si="269"/>
        <v>-</v>
      </c>
      <c r="K118" s="547" t="str">
        <f t="shared" si="269"/>
        <v>-</v>
      </c>
      <c r="L118" s="549" t="str">
        <f t="shared" si="233"/>
        <v>-</v>
      </c>
      <c r="M118" s="548" t="str">
        <f t="shared" si="270"/>
        <v>-</v>
      </c>
      <c r="N118" s="547" t="str">
        <f t="shared" si="270"/>
        <v>-</v>
      </c>
      <c r="O118" s="549" t="str">
        <f t="shared" si="235"/>
        <v>-</v>
      </c>
      <c r="P118" s="548" t="str">
        <f t="shared" si="271"/>
        <v>-</v>
      </c>
      <c r="Q118" s="547" t="str">
        <f t="shared" si="271"/>
        <v>-</v>
      </c>
      <c r="R118" s="549" t="str">
        <f t="shared" si="237"/>
        <v>-</v>
      </c>
      <c r="S118" s="548" t="str">
        <f t="shared" si="272"/>
        <v>-</v>
      </c>
      <c r="T118" s="546" t="str">
        <f t="shared" si="272"/>
        <v>-</v>
      </c>
      <c r="U118" s="546" t="str">
        <f t="shared" si="272"/>
        <v>-</v>
      </c>
      <c r="V118" s="547">
        <f t="shared" si="272"/>
        <v>37</v>
      </c>
      <c r="W118" s="549">
        <f t="shared" si="239"/>
        <v>37</v>
      </c>
      <c r="X118" s="548" t="str">
        <f t="shared" si="273"/>
        <v>-</v>
      </c>
      <c r="Y118" s="547">
        <f t="shared" si="273"/>
        <v>441.9</v>
      </c>
      <c r="Z118" s="549">
        <f t="shared" si="241"/>
        <v>441.9</v>
      </c>
      <c r="AA118" s="548" t="str">
        <f t="shared" si="274"/>
        <v>-</v>
      </c>
      <c r="AB118" s="547" t="str">
        <f t="shared" si="274"/>
        <v>-</v>
      </c>
      <c r="AC118" s="549" t="str">
        <f t="shared" si="243"/>
        <v>-</v>
      </c>
      <c r="AD118" s="548" t="str">
        <f t="shared" si="275"/>
        <v>-</v>
      </c>
      <c r="AE118" s="547" t="str">
        <f t="shared" si="275"/>
        <v>-</v>
      </c>
      <c r="AF118" s="549" t="str">
        <f t="shared" si="245"/>
        <v>-</v>
      </c>
      <c r="AG118" s="548" t="str">
        <f t="shared" si="276"/>
        <v>-</v>
      </c>
      <c r="AH118" s="547" t="str">
        <f t="shared" si="276"/>
        <v>-</v>
      </c>
      <c r="AI118" s="549" t="str">
        <f t="shared" si="247"/>
        <v>-</v>
      </c>
      <c r="AJ118" s="548" t="str">
        <f t="shared" si="277"/>
        <v>-</v>
      </c>
      <c r="AK118" s="547">
        <f t="shared" si="277"/>
        <v>615</v>
      </c>
      <c r="AL118" s="549">
        <f t="shared" si="249"/>
        <v>615</v>
      </c>
      <c r="AM118" s="548" t="str">
        <f t="shared" si="278"/>
        <v>-</v>
      </c>
      <c r="AN118" s="547" t="str">
        <f t="shared" si="278"/>
        <v>-</v>
      </c>
      <c r="AO118" s="549" t="str">
        <f t="shared" si="251"/>
        <v>-</v>
      </c>
      <c r="AP118" s="548" t="str">
        <f t="shared" si="279"/>
        <v>-</v>
      </c>
      <c r="AQ118" s="547">
        <f t="shared" si="279"/>
        <v>8.5</v>
      </c>
      <c r="AR118" s="549">
        <f t="shared" si="253"/>
        <v>8.5</v>
      </c>
      <c r="AS118" s="548" t="str">
        <f t="shared" si="280"/>
        <v>-</v>
      </c>
      <c r="AT118" s="547" t="str">
        <f t="shared" si="280"/>
        <v>-</v>
      </c>
      <c r="AU118" s="549" t="str">
        <f t="shared" si="255"/>
        <v>-</v>
      </c>
      <c r="AV118" s="562">
        <f t="shared" si="256"/>
        <v>1102.4000000000001</v>
      </c>
      <c r="AW118" s="157" t="str">
        <f>IF('A4-2管路(初期設定)'!AW118="","",'A4-2管路(初期設定)'!AW118)</f>
        <v>ダクタイル鋳鉄管(NS形継手等)</v>
      </c>
      <c r="AX118" s="560">
        <f>IF('A4-2管路(初期設定)'!AX118="","",'A4-2管路(初期設定)'!AX118)</f>
        <v>99</v>
      </c>
      <c r="AY118" s="45">
        <f t="shared" si="257"/>
        <v>109137.60000000001</v>
      </c>
      <c r="BB118" s="841">
        <f t="shared" si="258"/>
        <v>0</v>
      </c>
      <c r="BC118" s="853"/>
      <c r="BD118" s="831">
        <f t="shared" si="259"/>
        <v>0</v>
      </c>
      <c r="BE118" s="853"/>
      <c r="BF118" s="831">
        <f t="shared" si="260"/>
        <v>478.9</v>
      </c>
      <c r="BG118" s="853"/>
      <c r="BH118" s="831">
        <f t="shared" si="261"/>
        <v>623.5</v>
      </c>
      <c r="BI118" s="853"/>
      <c r="BJ118" s="831">
        <f t="shared" si="262"/>
        <v>0</v>
      </c>
      <c r="BK118" s="962"/>
      <c r="BL118" s="841">
        <f t="shared" si="263"/>
        <v>0</v>
      </c>
      <c r="BM118" s="853"/>
      <c r="BN118" s="831">
        <f t="shared" si="264"/>
        <v>0</v>
      </c>
      <c r="BO118" s="853"/>
      <c r="BP118" s="831">
        <f t="shared" si="265"/>
        <v>47411.1</v>
      </c>
      <c r="BQ118" s="853"/>
      <c r="BR118" s="831">
        <f t="shared" si="266"/>
        <v>61726.5</v>
      </c>
      <c r="BS118" s="853"/>
      <c r="BT118" s="831">
        <f t="shared" si="267"/>
        <v>0</v>
      </c>
      <c r="BU118" s="962"/>
    </row>
    <row r="119" spans="2:73" ht="13.5" customHeight="1">
      <c r="B119" s="1162"/>
      <c r="C119" s="735"/>
      <c r="D119" s="959"/>
      <c r="E119" s="736"/>
      <c r="F119" s="80">
        <v>200</v>
      </c>
      <c r="G119" s="548" t="str">
        <f t="shared" si="268"/>
        <v>-</v>
      </c>
      <c r="H119" s="547" t="str">
        <f t="shared" si="268"/>
        <v>-</v>
      </c>
      <c r="I119" s="549" t="str">
        <f t="shared" si="231"/>
        <v>-</v>
      </c>
      <c r="J119" s="548" t="str">
        <f t="shared" si="269"/>
        <v>-</v>
      </c>
      <c r="K119" s="547" t="str">
        <f t="shared" si="269"/>
        <v>-</v>
      </c>
      <c r="L119" s="549" t="str">
        <f t="shared" si="233"/>
        <v>-</v>
      </c>
      <c r="M119" s="548" t="str">
        <f t="shared" si="270"/>
        <v>-</v>
      </c>
      <c r="N119" s="547" t="str">
        <f t="shared" si="270"/>
        <v>-</v>
      </c>
      <c r="O119" s="549" t="str">
        <f t="shared" si="235"/>
        <v>-</v>
      </c>
      <c r="P119" s="548" t="str">
        <f t="shared" si="271"/>
        <v>-</v>
      </c>
      <c r="Q119" s="547" t="str">
        <f t="shared" si="271"/>
        <v>-</v>
      </c>
      <c r="R119" s="549" t="str">
        <f t="shared" si="237"/>
        <v>-</v>
      </c>
      <c r="S119" s="548" t="str">
        <f t="shared" si="272"/>
        <v>-</v>
      </c>
      <c r="T119" s="546" t="str">
        <f t="shared" si="272"/>
        <v>-</v>
      </c>
      <c r="U119" s="546" t="str">
        <f t="shared" si="272"/>
        <v>-</v>
      </c>
      <c r="V119" s="547">
        <f t="shared" si="272"/>
        <v>114.5</v>
      </c>
      <c r="W119" s="549">
        <f t="shared" si="239"/>
        <v>114.5</v>
      </c>
      <c r="X119" s="548" t="str">
        <f t="shared" si="273"/>
        <v>-</v>
      </c>
      <c r="Y119" s="547">
        <f t="shared" si="273"/>
        <v>1243.2</v>
      </c>
      <c r="Z119" s="549">
        <f t="shared" si="241"/>
        <v>1243.2</v>
      </c>
      <c r="AA119" s="548" t="str">
        <f t="shared" si="274"/>
        <v>-</v>
      </c>
      <c r="AB119" s="547" t="str">
        <f t="shared" si="274"/>
        <v>-</v>
      </c>
      <c r="AC119" s="549" t="str">
        <f t="shared" si="243"/>
        <v>-</v>
      </c>
      <c r="AD119" s="548" t="str">
        <f t="shared" si="275"/>
        <v>-</v>
      </c>
      <c r="AE119" s="547" t="str">
        <f t="shared" si="275"/>
        <v>-</v>
      </c>
      <c r="AF119" s="549" t="str">
        <f t="shared" si="245"/>
        <v>-</v>
      </c>
      <c r="AG119" s="548" t="str">
        <f t="shared" si="276"/>
        <v>-</v>
      </c>
      <c r="AH119" s="547" t="str">
        <f t="shared" si="276"/>
        <v>-</v>
      </c>
      <c r="AI119" s="549" t="str">
        <f t="shared" si="247"/>
        <v>-</v>
      </c>
      <c r="AJ119" s="548" t="str">
        <f t="shared" si="277"/>
        <v>-</v>
      </c>
      <c r="AK119" s="547">
        <f t="shared" si="277"/>
        <v>1790.5</v>
      </c>
      <c r="AL119" s="549">
        <f t="shared" si="249"/>
        <v>1790.5</v>
      </c>
      <c r="AM119" s="548" t="str">
        <f t="shared" si="278"/>
        <v>-</v>
      </c>
      <c r="AN119" s="547" t="str">
        <f t="shared" si="278"/>
        <v>-</v>
      </c>
      <c r="AO119" s="549" t="str">
        <f t="shared" si="251"/>
        <v>-</v>
      </c>
      <c r="AP119" s="548" t="str">
        <f t="shared" si="279"/>
        <v>-</v>
      </c>
      <c r="AQ119" s="547" t="str">
        <f t="shared" si="279"/>
        <v>-</v>
      </c>
      <c r="AR119" s="549" t="str">
        <f t="shared" si="253"/>
        <v>-</v>
      </c>
      <c r="AS119" s="548" t="str">
        <f t="shared" si="280"/>
        <v>-</v>
      </c>
      <c r="AT119" s="547" t="str">
        <f t="shared" si="280"/>
        <v>-</v>
      </c>
      <c r="AU119" s="549" t="str">
        <f t="shared" si="255"/>
        <v>-</v>
      </c>
      <c r="AV119" s="562">
        <f t="shared" si="256"/>
        <v>3148.2</v>
      </c>
      <c r="AW119" s="157" t="str">
        <f>IF('A4-2管路(初期設定)'!AW119="","",'A4-2管路(初期設定)'!AW119)</f>
        <v>ダクタイル鋳鉄管(NS形継手等)</v>
      </c>
      <c r="AX119" s="560">
        <f>IF('A4-2管路(初期設定)'!AX119="","",'A4-2管路(初期設定)'!AX119)</f>
        <v>87</v>
      </c>
      <c r="AY119" s="45">
        <f t="shared" si="257"/>
        <v>273893.39999999997</v>
      </c>
      <c r="BB119" s="841">
        <f t="shared" si="258"/>
        <v>0</v>
      </c>
      <c r="BC119" s="853"/>
      <c r="BD119" s="831">
        <f t="shared" si="259"/>
        <v>0</v>
      </c>
      <c r="BE119" s="853"/>
      <c r="BF119" s="831">
        <f t="shared" si="260"/>
        <v>1357.7</v>
      </c>
      <c r="BG119" s="853"/>
      <c r="BH119" s="831">
        <f t="shared" si="261"/>
        <v>1790.5</v>
      </c>
      <c r="BI119" s="853"/>
      <c r="BJ119" s="831">
        <f t="shared" si="262"/>
        <v>0</v>
      </c>
      <c r="BK119" s="962"/>
      <c r="BL119" s="841">
        <f t="shared" si="263"/>
        <v>0</v>
      </c>
      <c r="BM119" s="853"/>
      <c r="BN119" s="831">
        <f t="shared" si="264"/>
        <v>0</v>
      </c>
      <c r="BO119" s="853"/>
      <c r="BP119" s="831">
        <f t="shared" si="265"/>
        <v>118119.90000000001</v>
      </c>
      <c r="BQ119" s="853"/>
      <c r="BR119" s="831">
        <f t="shared" si="266"/>
        <v>155773.5</v>
      </c>
      <c r="BS119" s="853"/>
      <c r="BT119" s="831">
        <f t="shared" si="267"/>
        <v>0</v>
      </c>
      <c r="BU119" s="962"/>
    </row>
    <row r="120" spans="2:73" ht="13.5" customHeight="1">
      <c r="B120" s="1162"/>
      <c r="C120" s="735"/>
      <c r="D120" s="959"/>
      <c r="E120" s="736"/>
      <c r="F120" s="80">
        <v>150</v>
      </c>
      <c r="G120" s="548" t="str">
        <f t="shared" si="268"/>
        <v>-</v>
      </c>
      <c r="H120" s="547" t="str">
        <f t="shared" si="268"/>
        <v>-</v>
      </c>
      <c r="I120" s="549" t="str">
        <f t="shared" si="231"/>
        <v>-</v>
      </c>
      <c r="J120" s="548" t="str">
        <f t="shared" si="269"/>
        <v>-</v>
      </c>
      <c r="K120" s="547" t="str">
        <f t="shared" si="269"/>
        <v>-</v>
      </c>
      <c r="L120" s="549" t="str">
        <f t="shared" si="233"/>
        <v>-</v>
      </c>
      <c r="M120" s="548" t="str">
        <f t="shared" si="270"/>
        <v>-</v>
      </c>
      <c r="N120" s="547" t="str">
        <f t="shared" si="270"/>
        <v>-</v>
      </c>
      <c r="O120" s="549" t="str">
        <f t="shared" si="235"/>
        <v>-</v>
      </c>
      <c r="P120" s="548" t="str">
        <f t="shared" si="271"/>
        <v>-</v>
      </c>
      <c r="Q120" s="547" t="str">
        <f t="shared" si="271"/>
        <v>-</v>
      </c>
      <c r="R120" s="549" t="str">
        <f t="shared" si="237"/>
        <v>-</v>
      </c>
      <c r="S120" s="548" t="str">
        <f t="shared" si="272"/>
        <v>-</v>
      </c>
      <c r="T120" s="546" t="str">
        <f t="shared" si="272"/>
        <v>-</v>
      </c>
      <c r="U120" s="546" t="str">
        <f t="shared" si="272"/>
        <v>-</v>
      </c>
      <c r="V120" s="547">
        <f t="shared" si="272"/>
        <v>221.8</v>
      </c>
      <c r="W120" s="549">
        <f t="shared" si="239"/>
        <v>221.8</v>
      </c>
      <c r="X120" s="548" t="str">
        <f t="shared" si="273"/>
        <v>-</v>
      </c>
      <c r="Y120" s="547">
        <f t="shared" si="273"/>
        <v>1699.8</v>
      </c>
      <c r="Z120" s="549">
        <f t="shared" si="241"/>
        <v>1699.8</v>
      </c>
      <c r="AA120" s="548" t="str">
        <f t="shared" si="274"/>
        <v>-</v>
      </c>
      <c r="AB120" s="547" t="str">
        <f t="shared" si="274"/>
        <v>-</v>
      </c>
      <c r="AC120" s="549" t="str">
        <f t="shared" si="243"/>
        <v>-</v>
      </c>
      <c r="AD120" s="548" t="str">
        <f t="shared" si="275"/>
        <v>-</v>
      </c>
      <c r="AE120" s="547">
        <f t="shared" si="275"/>
        <v>1</v>
      </c>
      <c r="AF120" s="549">
        <f t="shared" si="245"/>
        <v>1</v>
      </c>
      <c r="AG120" s="548" t="str">
        <f t="shared" si="276"/>
        <v>-</v>
      </c>
      <c r="AH120" s="547">
        <f t="shared" si="276"/>
        <v>326.7</v>
      </c>
      <c r="AI120" s="549">
        <f t="shared" si="247"/>
        <v>326.7</v>
      </c>
      <c r="AJ120" s="548" t="str">
        <f t="shared" si="277"/>
        <v>-</v>
      </c>
      <c r="AK120" s="547">
        <f t="shared" si="277"/>
        <v>877.1</v>
      </c>
      <c r="AL120" s="549">
        <f t="shared" si="249"/>
        <v>877.1</v>
      </c>
      <c r="AM120" s="548" t="str">
        <f t="shared" si="278"/>
        <v>-</v>
      </c>
      <c r="AN120" s="547" t="str">
        <f t="shared" si="278"/>
        <v>-</v>
      </c>
      <c r="AO120" s="549" t="str">
        <f t="shared" si="251"/>
        <v>-</v>
      </c>
      <c r="AP120" s="548" t="str">
        <f t="shared" si="279"/>
        <v>-</v>
      </c>
      <c r="AQ120" s="547">
        <f t="shared" si="279"/>
        <v>30.7</v>
      </c>
      <c r="AR120" s="549">
        <f t="shared" si="253"/>
        <v>30.7</v>
      </c>
      <c r="AS120" s="548" t="str">
        <f t="shared" si="280"/>
        <v>-</v>
      </c>
      <c r="AT120" s="547" t="str">
        <f t="shared" si="280"/>
        <v>-</v>
      </c>
      <c r="AU120" s="549" t="str">
        <f t="shared" si="255"/>
        <v>-</v>
      </c>
      <c r="AV120" s="562">
        <f t="shared" si="256"/>
        <v>3157.0999999999995</v>
      </c>
      <c r="AW120" s="157" t="str">
        <f>IF('A4-2管路(初期設定)'!AW120="","",'A4-2管路(初期設定)'!AW120)</f>
        <v>ダクタイル鋳鉄管(NS形継手等)</v>
      </c>
      <c r="AX120" s="560">
        <f>IF('A4-2管路(初期設定)'!AX120="","",'A4-2管路(初期設定)'!AX120)</f>
        <v>76</v>
      </c>
      <c r="AY120" s="45">
        <f t="shared" si="257"/>
        <v>239939.59999999995</v>
      </c>
      <c r="BB120" s="841">
        <f t="shared" si="258"/>
        <v>0</v>
      </c>
      <c r="BC120" s="853"/>
      <c r="BD120" s="831">
        <f t="shared" si="259"/>
        <v>0</v>
      </c>
      <c r="BE120" s="853"/>
      <c r="BF120" s="831">
        <f t="shared" si="260"/>
        <v>1922.6</v>
      </c>
      <c r="BG120" s="853"/>
      <c r="BH120" s="831">
        <f t="shared" si="261"/>
        <v>1234.5</v>
      </c>
      <c r="BI120" s="853"/>
      <c r="BJ120" s="831">
        <f t="shared" si="262"/>
        <v>0</v>
      </c>
      <c r="BK120" s="962"/>
      <c r="BL120" s="841">
        <f t="shared" si="263"/>
        <v>0</v>
      </c>
      <c r="BM120" s="853"/>
      <c r="BN120" s="831">
        <f t="shared" si="264"/>
        <v>0</v>
      </c>
      <c r="BO120" s="853"/>
      <c r="BP120" s="831">
        <f t="shared" si="265"/>
        <v>146117.6</v>
      </c>
      <c r="BQ120" s="853"/>
      <c r="BR120" s="831">
        <f t="shared" si="266"/>
        <v>93822</v>
      </c>
      <c r="BS120" s="853"/>
      <c r="BT120" s="831">
        <f t="shared" si="267"/>
        <v>0</v>
      </c>
      <c r="BU120" s="962"/>
    </row>
    <row r="121" spans="2:73" ht="13.5" customHeight="1">
      <c r="B121" s="1162"/>
      <c r="C121" s="735"/>
      <c r="D121" s="959"/>
      <c r="E121" s="736"/>
      <c r="F121" s="80">
        <v>100</v>
      </c>
      <c r="G121" s="548" t="str">
        <f t="shared" si="268"/>
        <v>-</v>
      </c>
      <c r="H121" s="547" t="str">
        <f t="shared" si="268"/>
        <v>-</v>
      </c>
      <c r="I121" s="549" t="str">
        <f t="shared" si="231"/>
        <v>-</v>
      </c>
      <c r="J121" s="548" t="str">
        <f t="shared" si="269"/>
        <v>-</v>
      </c>
      <c r="K121" s="547" t="str">
        <f t="shared" si="269"/>
        <v>-</v>
      </c>
      <c r="L121" s="549" t="str">
        <f t="shared" si="233"/>
        <v>-</v>
      </c>
      <c r="M121" s="548" t="str">
        <f t="shared" si="270"/>
        <v>-</v>
      </c>
      <c r="N121" s="547" t="str">
        <f t="shared" si="270"/>
        <v>-</v>
      </c>
      <c r="O121" s="549" t="str">
        <f t="shared" si="235"/>
        <v>-</v>
      </c>
      <c r="P121" s="548" t="str">
        <f t="shared" si="271"/>
        <v>-</v>
      </c>
      <c r="Q121" s="547" t="str">
        <f t="shared" si="271"/>
        <v>-</v>
      </c>
      <c r="R121" s="549" t="str">
        <f t="shared" si="237"/>
        <v>-</v>
      </c>
      <c r="S121" s="548" t="str">
        <f t="shared" si="272"/>
        <v>-</v>
      </c>
      <c r="T121" s="546" t="str">
        <f t="shared" si="272"/>
        <v>-</v>
      </c>
      <c r="U121" s="546" t="str">
        <f t="shared" si="272"/>
        <v>-</v>
      </c>
      <c r="V121" s="547">
        <f t="shared" si="272"/>
        <v>32.5</v>
      </c>
      <c r="W121" s="549">
        <f t="shared" si="239"/>
        <v>32.5</v>
      </c>
      <c r="X121" s="548" t="str">
        <f t="shared" si="273"/>
        <v>-</v>
      </c>
      <c r="Y121" s="547">
        <f t="shared" si="273"/>
        <v>394.4</v>
      </c>
      <c r="Z121" s="549">
        <f t="shared" si="241"/>
        <v>394.4</v>
      </c>
      <c r="AA121" s="548" t="str">
        <f t="shared" si="274"/>
        <v>-</v>
      </c>
      <c r="AB121" s="547" t="str">
        <f t="shared" si="274"/>
        <v>-</v>
      </c>
      <c r="AC121" s="549" t="str">
        <f t="shared" si="243"/>
        <v>-</v>
      </c>
      <c r="AD121" s="548" t="str">
        <f t="shared" si="275"/>
        <v>-</v>
      </c>
      <c r="AE121" s="547">
        <f t="shared" si="275"/>
        <v>329.5</v>
      </c>
      <c r="AF121" s="549">
        <f t="shared" si="245"/>
        <v>329.5</v>
      </c>
      <c r="AG121" s="548" t="str">
        <f t="shared" si="276"/>
        <v>-</v>
      </c>
      <c r="AH121" s="547">
        <f t="shared" si="276"/>
        <v>106.2</v>
      </c>
      <c r="AI121" s="549">
        <f t="shared" si="247"/>
        <v>106.2</v>
      </c>
      <c r="AJ121" s="548" t="str">
        <f t="shared" si="277"/>
        <v>-</v>
      </c>
      <c r="AK121" s="547">
        <f t="shared" si="277"/>
        <v>237.8</v>
      </c>
      <c r="AL121" s="549">
        <f t="shared" si="249"/>
        <v>237.8</v>
      </c>
      <c r="AM121" s="548" t="str">
        <f t="shared" si="278"/>
        <v>-</v>
      </c>
      <c r="AN121" s="547" t="str">
        <f t="shared" si="278"/>
        <v>-</v>
      </c>
      <c r="AO121" s="549" t="str">
        <f t="shared" si="251"/>
        <v>-</v>
      </c>
      <c r="AP121" s="548" t="str">
        <f t="shared" si="279"/>
        <v>-</v>
      </c>
      <c r="AQ121" s="547">
        <f t="shared" si="279"/>
        <v>26.8</v>
      </c>
      <c r="AR121" s="549">
        <f t="shared" si="253"/>
        <v>26.8</v>
      </c>
      <c r="AS121" s="548" t="str">
        <f t="shared" si="280"/>
        <v>-</v>
      </c>
      <c r="AT121" s="547" t="str">
        <f t="shared" si="280"/>
        <v>-</v>
      </c>
      <c r="AU121" s="549" t="str">
        <f t="shared" si="255"/>
        <v>-</v>
      </c>
      <c r="AV121" s="562">
        <f t="shared" si="256"/>
        <v>1127.2</v>
      </c>
      <c r="AW121" s="157" t="str">
        <f>IF('A4-2管路(初期設定)'!AW121="","",'A4-2管路(初期設定)'!AW121)</f>
        <v>ダクタイル鋳鉄管(NS形継手等)</v>
      </c>
      <c r="AX121" s="560">
        <f>IF('A4-2管路(初期設定)'!AX121="","",'A4-2管路(初期設定)'!AX121)</f>
        <v>67</v>
      </c>
      <c r="AY121" s="45">
        <f t="shared" si="257"/>
        <v>75522.400000000009</v>
      </c>
      <c r="BB121" s="841">
        <f t="shared" si="258"/>
        <v>0</v>
      </c>
      <c r="BC121" s="853"/>
      <c r="BD121" s="831">
        <f t="shared" si="259"/>
        <v>0</v>
      </c>
      <c r="BE121" s="853"/>
      <c r="BF121" s="831">
        <f t="shared" si="260"/>
        <v>756.4</v>
      </c>
      <c r="BG121" s="853"/>
      <c r="BH121" s="831">
        <f t="shared" si="261"/>
        <v>370.8</v>
      </c>
      <c r="BI121" s="853"/>
      <c r="BJ121" s="831">
        <f t="shared" si="262"/>
        <v>0</v>
      </c>
      <c r="BK121" s="962"/>
      <c r="BL121" s="841">
        <f t="shared" si="263"/>
        <v>0</v>
      </c>
      <c r="BM121" s="853"/>
      <c r="BN121" s="831">
        <f t="shared" si="264"/>
        <v>0</v>
      </c>
      <c r="BO121" s="853"/>
      <c r="BP121" s="831">
        <f t="shared" si="265"/>
        <v>50678.799999999996</v>
      </c>
      <c r="BQ121" s="853"/>
      <c r="BR121" s="831">
        <f t="shared" si="266"/>
        <v>24843.600000000002</v>
      </c>
      <c r="BS121" s="853"/>
      <c r="BT121" s="831">
        <f t="shared" si="267"/>
        <v>0</v>
      </c>
      <c r="BU121" s="962"/>
    </row>
    <row r="122" spans="2:73" ht="13.5" customHeight="1">
      <c r="B122" s="1162"/>
      <c r="C122" s="735"/>
      <c r="D122" s="959"/>
      <c r="E122" s="736"/>
      <c r="F122" s="538" t="s">
        <v>70</v>
      </c>
      <c r="G122" s="548" t="str">
        <f t="shared" si="268"/>
        <v>-</v>
      </c>
      <c r="H122" s="547" t="str">
        <f t="shared" si="268"/>
        <v>-</v>
      </c>
      <c r="I122" s="549" t="str">
        <f t="shared" si="231"/>
        <v>-</v>
      </c>
      <c r="J122" s="548" t="str">
        <f t="shared" si="269"/>
        <v>-</v>
      </c>
      <c r="K122" s="547" t="str">
        <f t="shared" si="269"/>
        <v>-</v>
      </c>
      <c r="L122" s="549" t="str">
        <f t="shared" si="233"/>
        <v>-</v>
      </c>
      <c r="M122" s="548" t="str">
        <f t="shared" si="270"/>
        <v>-</v>
      </c>
      <c r="N122" s="547" t="str">
        <f t="shared" si="270"/>
        <v>-</v>
      </c>
      <c r="O122" s="549" t="str">
        <f t="shared" si="235"/>
        <v>-</v>
      </c>
      <c r="P122" s="548" t="str">
        <f t="shared" si="271"/>
        <v>-</v>
      </c>
      <c r="Q122" s="547" t="str">
        <f t="shared" si="271"/>
        <v>-</v>
      </c>
      <c r="R122" s="549" t="str">
        <f t="shared" si="237"/>
        <v>-</v>
      </c>
      <c r="S122" s="548" t="str">
        <f t="shared" si="272"/>
        <v>-</v>
      </c>
      <c r="T122" s="546" t="str">
        <f t="shared" si="272"/>
        <v>-</v>
      </c>
      <c r="U122" s="546" t="str">
        <f t="shared" si="272"/>
        <v>-</v>
      </c>
      <c r="V122" s="547">
        <f t="shared" si="272"/>
        <v>2</v>
      </c>
      <c r="W122" s="549">
        <f t="shared" si="239"/>
        <v>2</v>
      </c>
      <c r="X122" s="548" t="str">
        <f t="shared" si="273"/>
        <v>-</v>
      </c>
      <c r="Y122" s="547">
        <f t="shared" si="273"/>
        <v>44.3</v>
      </c>
      <c r="Z122" s="549">
        <f t="shared" si="241"/>
        <v>44.3</v>
      </c>
      <c r="AA122" s="548" t="str">
        <f t="shared" si="274"/>
        <v>-</v>
      </c>
      <c r="AB122" s="547" t="str">
        <f t="shared" si="274"/>
        <v>-</v>
      </c>
      <c r="AC122" s="549" t="str">
        <f t="shared" si="243"/>
        <v>-</v>
      </c>
      <c r="AD122" s="548" t="str">
        <f t="shared" si="275"/>
        <v>-</v>
      </c>
      <c r="AE122" s="547">
        <f t="shared" si="275"/>
        <v>43.2</v>
      </c>
      <c r="AF122" s="549">
        <f t="shared" si="245"/>
        <v>43.2</v>
      </c>
      <c r="AG122" s="548" t="str">
        <f t="shared" si="276"/>
        <v>-</v>
      </c>
      <c r="AH122" s="547">
        <f t="shared" si="276"/>
        <v>297</v>
      </c>
      <c r="AI122" s="549">
        <f t="shared" si="247"/>
        <v>297</v>
      </c>
      <c r="AJ122" s="548" t="str">
        <f t="shared" si="277"/>
        <v>-</v>
      </c>
      <c r="AK122" s="547" t="str">
        <f t="shared" si="277"/>
        <v>-</v>
      </c>
      <c r="AL122" s="549" t="str">
        <f t="shared" si="249"/>
        <v>-</v>
      </c>
      <c r="AM122" s="548" t="str">
        <f t="shared" si="278"/>
        <v>-</v>
      </c>
      <c r="AN122" s="547" t="str">
        <f t="shared" si="278"/>
        <v>-</v>
      </c>
      <c r="AO122" s="549" t="str">
        <f t="shared" si="251"/>
        <v>-</v>
      </c>
      <c r="AP122" s="548" t="str">
        <f t="shared" si="279"/>
        <v>-</v>
      </c>
      <c r="AQ122" s="547">
        <f t="shared" si="279"/>
        <v>622.29999999999995</v>
      </c>
      <c r="AR122" s="549">
        <f t="shared" si="253"/>
        <v>622.29999999999995</v>
      </c>
      <c r="AS122" s="548" t="str">
        <f t="shared" si="280"/>
        <v>-</v>
      </c>
      <c r="AT122" s="547" t="str">
        <f t="shared" si="280"/>
        <v>-</v>
      </c>
      <c r="AU122" s="549" t="str">
        <f t="shared" si="255"/>
        <v>-</v>
      </c>
      <c r="AV122" s="562">
        <f t="shared" si="256"/>
        <v>1008.8</v>
      </c>
      <c r="AW122" s="157" t="str">
        <f>IF('A4-2管路(初期設定)'!AW122="","",'A4-2管路(初期設定)'!AW122)</f>
        <v>配水用ポリエチレン管(融着継手)</v>
      </c>
      <c r="AX122" s="560">
        <f>IF('A4-2管路(初期設定)'!AX122="","",'A4-2管路(初期設定)'!AX122)</f>
        <v>42</v>
      </c>
      <c r="AY122" s="45">
        <f t="shared" si="257"/>
        <v>42369.599999999999</v>
      </c>
      <c r="BB122" s="1184">
        <f t="shared" si="258"/>
        <v>0</v>
      </c>
      <c r="BC122" s="945"/>
      <c r="BD122" s="1014">
        <f t="shared" si="259"/>
        <v>0</v>
      </c>
      <c r="BE122" s="945"/>
      <c r="BF122" s="1014">
        <f t="shared" si="260"/>
        <v>89.5</v>
      </c>
      <c r="BG122" s="945"/>
      <c r="BH122" s="1014">
        <f t="shared" si="261"/>
        <v>919.3</v>
      </c>
      <c r="BI122" s="945"/>
      <c r="BJ122" s="1014">
        <f t="shared" si="262"/>
        <v>0</v>
      </c>
      <c r="BK122" s="1185"/>
      <c r="BL122" s="1184">
        <f t="shared" si="263"/>
        <v>0</v>
      </c>
      <c r="BM122" s="945"/>
      <c r="BN122" s="1014">
        <f t="shared" si="264"/>
        <v>0</v>
      </c>
      <c r="BO122" s="945"/>
      <c r="BP122" s="1014">
        <f t="shared" si="265"/>
        <v>3759</v>
      </c>
      <c r="BQ122" s="945"/>
      <c r="BR122" s="1014">
        <f t="shared" si="266"/>
        <v>38610.6</v>
      </c>
      <c r="BS122" s="945"/>
      <c r="BT122" s="1014">
        <f t="shared" si="267"/>
        <v>0</v>
      </c>
      <c r="BU122" s="1185"/>
    </row>
    <row r="123" spans="2:73" ht="13.5" customHeight="1">
      <c r="B123" s="1162"/>
      <c r="C123" s="737"/>
      <c r="D123" s="960"/>
      <c r="E123" s="738"/>
      <c r="F123" s="567" t="s">
        <v>49</v>
      </c>
      <c r="G123" s="542" t="str">
        <f t="shared" ref="G123:AV123" si="281">IF(SUM(G112:G122)=0,"-",SUM(G112:G122))</f>
        <v>-</v>
      </c>
      <c r="H123" s="543" t="str">
        <f t="shared" si="281"/>
        <v>-</v>
      </c>
      <c r="I123" s="545" t="str">
        <f t="shared" si="281"/>
        <v>-</v>
      </c>
      <c r="J123" s="542" t="str">
        <f t="shared" si="281"/>
        <v>-</v>
      </c>
      <c r="K123" s="543" t="str">
        <f t="shared" si="281"/>
        <v>-</v>
      </c>
      <c r="L123" s="545" t="str">
        <f t="shared" si="281"/>
        <v>-</v>
      </c>
      <c r="M123" s="542" t="str">
        <f t="shared" si="281"/>
        <v>-</v>
      </c>
      <c r="N123" s="543" t="str">
        <f t="shared" si="281"/>
        <v>-</v>
      </c>
      <c r="O123" s="545" t="str">
        <f t="shared" si="281"/>
        <v>-</v>
      </c>
      <c r="P123" s="542" t="str">
        <f t="shared" si="281"/>
        <v>-</v>
      </c>
      <c r="Q123" s="543" t="str">
        <f t="shared" si="281"/>
        <v>-</v>
      </c>
      <c r="R123" s="545" t="str">
        <f t="shared" si="281"/>
        <v>-</v>
      </c>
      <c r="S123" s="542" t="str">
        <f t="shared" si="281"/>
        <v>-</v>
      </c>
      <c r="T123" s="544" t="str">
        <f t="shared" si="281"/>
        <v>-</v>
      </c>
      <c r="U123" s="544" t="str">
        <f t="shared" si="281"/>
        <v>-</v>
      </c>
      <c r="V123" s="543">
        <f t="shared" si="281"/>
        <v>416.8</v>
      </c>
      <c r="W123" s="545">
        <f t="shared" si="281"/>
        <v>416.8</v>
      </c>
      <c r="X123" s="542" t="str">
        <f t="shared" si="281"/>
        <v>-</v>
      </c>
      <c r="Y123" s="543">
        <f t="shared" si="281"/>
        <v>4631.8999999999996</v>
      </c>
      <c r="Z123" s="545">
        <f t="shared" si="281"/>
        <v>4631.8999999999996</v>
      </c>
      <c r="AA123" s="542" t="str">
        <f t="shared" si="281"/>
        <v>-</v>
      </c>
      <c r="AB123" s="543" t="str">
        <f t="shared" si="281"/>
        <v>-</v>
      </c>
      <c r="AC123" s="545" t="str">
        <f t="shared" si="281"/>
        <v>-</v>
      </c>
      <c r="AD123" s="542" t="str">
        <f t="shared" si="281"/>
        <v>-</v>
      </c>
      <c r="AE123" s="543">
        <f t="shared" si="281"/>
        <v>373.7</v>
      </c>
      <c r="AF123" s="545">
        <f t="shared" si="281"/>
        <v>373.7</v>
      </c>
      <c r="AG123" s="542" t="str">
        <f t="shared" si="281"/>
        <v>-</v>
      </c>
      <c r="AH123" s="543">
        <f t="shared" si="281"/>
        <v>729.9</v>
      </c>
      <c r="AI123" s="545">
        <f t="shared" si="281"/>
        <v>729.9</v>
      </c>
      <c r="AJ123" s="542" t="str">
        <f t="shared" si="281"/>
        <v>-</v>
      </c>
      <c r="AK123" s="543">
        <f t="shared" si="281"/>
        <v>3520.4</v>
      </c>
      <c r="AL123" s="545">
        <f t="shared" si="281"/>
        <v>3520.4</v>
      </c>
      <c r="AM123" s="542" t="str">
        <f t="shared" si="281"/>
        <v>-</v>
      </c>
      <c r="AN123" s="543" t="str">
        <f t="shared" si="281"/>
        <v>-</v>
      </c>
      <c r="AO123" s="545" t="str">
        <f t="shared" si="281"/>
        <v>-</v>
      </c>
      <c r="AP123" s="542" t="str">
        <f t="shared" si="281"/>
        <v>-</v>
      </c>
      <c r="AQ123" s="543">
        <f t="shared" si="281"/>
        <v>708.9</v>
      </c>
      <c r="AR123" s="545">
        <f t="shared" si="281"/>
        <v>708.9</v>
      </c>
      <c r="AS123" s="542" t="str">
        <f t="shared" si="281"/>
        <v>-</v>
      </c>
      <c r="AT123" s="543" t="str">
        <f t="shared" si="281"/>
        <v>-</v>
      </c>
      <c r="AU123" s="545" t="str">
        <f t="shared" si="281"/>
        <v>-</v>
      </c>
      <c r="AV123" s="561">
        <f t="shared" si="281"/>
        <v>10381.599999999999</v>
      </c>
      <c r="AW123" s="86" t="str">
        <f>IF('A4-2管路(初期設定)'!AW123="","",'A4-2管路(初期設定)'!AW123)</f>
        <v/>
      </c>
      <c r="AX123" s="51" t="str">
        <f>IF('A4-2管路(初期設定)'!AX123="","",'A4-2管路(初期設定)'!AX123)</f>
        <v>-</v>
      </c>
      <c r="AY123" s="51">
        <f t="shared" ref="AY123" si="282">IF(SUM(AY112:AY122)=0,"-",SUM(AY112:AY122))</f>
        <v>873819.99999999988</v>
      </c>
      <c r="BB123" s="951" t="str">
        <f>IF(SUM(BB112:BC122)=0,"-",SUM(BB112:BC122))</f>
        <v>-</v>
      </c>
      <c r="BC123" s="836"/>
      <c r="BD123" s="837" t="str">
        <f>IF(SUM(BD112:BE122)=0,"-",SUM(BD112:BE122))</f>
        <v>-</v>
      </c>
      <c r="BE123" s="836"/>
      <c r="BF123" s="837">
        <f>IF(SUM(BF112:BG122)=0,"-",SUM(BF112:BG122))</f>
        <v>5422.4</v>
      </c>
      <c r="BG123" s="836"/>
      <c r="BH123" s="837">
        <f>IF(SUM(BH112:BI122)=0,"-",SUM(BH112:BI122))</f>
        <v>4959.2</v>
      </c>
      <c r="BI123" s="836"/>
      <c r="BJ123" s="837" t="str">
        <f>IF(SUM(BJ112:BK122)=0,"-",SUM(BJ112:BK122))</f>
        <v>-</v>
      </c>
      <c r="BK123" s="1011"/>
      <c r="BL123" s="951" t="str">
        <f>IF(SUM(BL112:BM122)=0,"-",SUM(BL112:BM122))</f>
        <v>-</v>
      </c>
      <c r="BM123" s="836"/>
      <c r="BN123" s="837" t="str">
        <f>IF(SUM(BN112:BO122)=0,"-",SUM(BN112:BO122))</f>
        <v>-</v>
      </c>
      <c r="BO123" s="836"/>
      <c r="BP123" s="837">
        <f>IF(SUM(BP112:BQ122)=0,"-",SUM(BP112:BQ122))</f>
        <v>495150.39999999997</v>
      </c>
      <c r="BQ123" s="836"/>
      <c r="BR123" s="837">
        <f>IF(SUM(BR112:BS122)=0,"-",SUM(BR112:BS122))</f>
        <v>378669.6</v>
      </c>
      <c r="BS123" s="836"/>
      <c r="BT123" s="837" t="str">
        <f>IF(SUM(BT112:BU122)=0,"-",SUM(BT112:BU122))</f>
        <v>-</v>
      </c>
      <c r="BU123" s="1011"/>
    </row>
    <row r="124" spans="2:73" ht="13.5" customHeight="1">
      <c r="B124" s="1162"/>
      <c r="C124" s="871" t="s">
        <v>368</v>
      </c>
      <c r="D124" s="871"/>
      <c r="E124" s="889" t="s">
        <v>118</v>
      </c>
      <c r="F124" s="890"/>
      <c r="G124" s="840" t="str">
        <f>+G88</f>
        <v>①</v>
      </c>
      <c r="H124" s="840"/>
      <c r="I124" s="840"/>
      <c r="J124" s="840" t="str">
        <f>+J88</f>
        <v>①</v>
      </c>
      <c r="K124" s="840"/>
      <c r="L124" s="840"/>
      <c r="M124" s="840" t="str">
        <f>+M88</f>
        <v>①</v>
      </c>
      <c r="N124" s="840"/>
      <c r="O124" s="840"/>
      <c r="P124" s="840" t="str">
        <f>+P88</f>
        <v>②</v>
      </c>
      <c r="Q124" s="840"/>
      <c r="R124" s="840"/>
      <c r="S124" s="937" t="str">
        <f>+S88</f>
        <v>②</v>
      </c>
      <c r="T124" s="938"/>
      <c r="U124" s="939" t="str">
        <f>+U88</f>
        <v>③</v>
      </c>
      <c r="V124" s="940"/>
      <c r="W124" s="570"/>
      <c r="X124" s="840" t="str">
        <f>+X88</f>
        <v>③</v>
      </c>
      <c r="Y124" s="840"/>
      <c r="Z124" s="840"/>
      <c r="AA124" s="840" t="str">
        <f>+AA88</f>
        <v>③</v>
      </c>
      <c r="AB124" s="840"/>
      <c r="AC124" s="840"/>
      <c r="AD124" s="840" t="str">
        <f>+AD88</f>
        <v>③</v>
      </c>
      <c r="AE124" s="840"/>
      <c r="AF124" s="840"/>
      <c r="AG124" s="840" t="str">
        <f>+AG88</f>
        <v>④</v>
      </c>
      <c r="AH124" s="840"/>
      <c r="AI124" s="840"/>
      <c r="AJ124" s="840" t="str">
        <f>+AJ88</f>
        <v>④</v>
      </c>
      <c r="AK124" s="840"/>
      <c r="AL124" s="840"/>
      <c r="AM124" s="840" t="str">
        <f>+AM88</f>
        <v>④</v>
      </c>
      <c r="AN124" s="840"/>
      <c r="AO124" s="840"/>
      <c r="AP124" s="840" t="str">
        <f>+AP88</f>
        <v>④</v>
      </c>
      <c r="AQ124" s="840"/>
      <c r="AR124" s="840"/>
      <c r="AS124" s="840" t="str">
        <f>+AS88</f>
        <v>⑤</v>
      </c>
      <c r="AT124" s="840"/>
      <c r="AU124" s="840"/>
      <c r="AV124" s="1154"/>
      <c r="AW124" s="1154"/>
      <c r="AX124" s="1154"/>
      <c r="AY124" s="1154"/>
      <c r="BB124" s="1158"/>
      <c r="BC124" s="1159"/>
      <c r="BD124" s="1159"/>
      <c r="BE124" s="1159"/>
      <c r="BF124" s="1159"/>
      <c r="BG124" s="1159"/>
      <c r="BH124" s="1159"/>
      <c r="BI124" s="1159"/>
      <c r="BJ124" s="1159"/>
      <c r="BK124" s="1159"/>
      <c r="BL124" s="1158"/>
      <c r="BM124" s="1159"/>
      <c r="BN124" s="1159"/>
      <c r="BO124" s="1159"/>
      <c r="BP124" s="1159"/>
      <c r="BQ124" s="1159"/>
      <c r="BR124" s="1159"/>
      <c r="BS124" s="1159"/>
      <c r="BT124" s="1159"/>
      <c r="BU124" s="1160"/>
    </row>
    <row r="125" spans="2:73" ht="13.5" customHeight="1">
      <c r="B125" s="1162"/>
      <c r="C125" s="871"/>
      <c r="D125" s="871"/>
      <c r="E125" s="889" t="s">
        <v>111</v>
      </c>
      <c r="F125" s="890"/>
      <c r="G125" s="840" t="str">
        <f>+G89</f>
        <v>①</v>
      </c>
      <c r="H125" s="840"/>
      <c r="I125" s="840"/>
      <c r="J125" s="840" t="str">
        <f>+J89</f>
        <v>①</v>
      </c>
      <c r="K125" s="840"/>
      <c r="L125" s="840"/>
      <c r="M125" s="840" t="str">
        <f>+M89</f>
        <v>①</v>
      </c>
      <c r="N125" s="840"/>
      <c r="O125" s="840"/>
      <c r="P125" s="840" t="str">
        <f>+P89</f>
        <v>②</v>
      </c>
      <c r="Q125" s="840"/>
      <c r="R125" s="840"/>
      <c r="S125" s="937" t="str">
        <f>+S89</f>
        <v>②</v>
      </c>
      <c r="T125" s="938"/>
      <c r="U125" s="939" t="str">
        <f>+U89</f>
        <v>③</v>
      </c>
      <c r="V125" s="940"/>
      <c r="W125" s="570"/>
      <c r="X125" s="840" t="str">
        <f>+X89</f>
        <v>③</v>
      </c>
      <c r="Y125" s="840"/>
      <c r="Z125" s="840"/>
      <c r="AA125" s="840" t="str">
        <f>+AA89</f>
        <v>③</v>
      </c>
      <c r="AB125" s="840"/>
      <c r="AC125" s="840"/>
      <c r="AD125" s="840" t="str">
        <f>+AD89</f>
        <v>②</v>
      </c>
      <c r="AE125" s="840"/>
      <c r="AF125" s="840"/>
      <c r="AG125" s="840" t="str">
        <f>+AG89</f>
        <v>④</v>
      </c>
      <c r="AH125" s="840"/>
      <c r="AI125" s="840"/>
      <c r="AJ125" s="840" t="str">
        <f>+AJ89</f>
        <v>④</v>
      </c>
      <c r="AK125" s="840"/>
      <c r="AL125" s="840"/>
      <c r="AM125" s="840" t="str">
        <f>+AM89</f>
        <v>④</v>
      </c>
      <c r="AN125" s="840"/>
      <c r="AO125" s="840"/>
      <c r="AP125" s="840" t="str">
        <f>+AP89</f>
        <v>④</v>
      </c>
      <c r="AQ125" s="840"/>
      <c r="AR125" s="840"/>
      <c r="AS125" s="840" t="str">
        <f>+AS89</f>
        <v>⑤</v>
      </c>
      <c r="AT125" s="840"/>
      <c r="AU125" s="840"/>
      <c r="AV125" s="1154"/>
      <c r="AW125" s="1154"/>
      <c r="AX125" s="1154"/>
      <c r="AY125" s="1154"/>
      <c r="BB125" s="1158"/>
      <c r="BC125" s="1159"/>
      <c r="BD125" s="1159"/>
      <c r="BE125" s="1159"/>
      <c r="BF125" s="1159"/>
      <c r="BG125" s="1159"/>
      <c r="BH125" s="1159"/>
      <c r="BI125" s="1159"/>
      <c r="BJ125" s="1159"/>
      <c r="BK125" s="1159"/>
      <c r="BL125" s="1158"/>
      <c r="BM125" s="1159"/>
      <c r="BN125" s="1159"/>
      <c r="BO125" s="1159"/>
      <c r="BP125" s="1159"/>
      <c r="BQ125" s="1159"/>
      <c r="BR125" s="1159"/>
      <c r="BS125" s="1159"/>
      <c r="BT125" s="1159"/>
      <c r="BU125" s="1160"/>
    </row>
  </sheetData>
  <mergeCells count="1276">
    <mergeCell ref="BB3:BK5"/>
    <mergeCell ref="BL3:BU5"/>
    <mergeCell ref="BF108:BG108"/>
    <mergeCell ref="BH108:BI108"/>
    <mergeCell ref="BJ108:BK108"/>
    <mergeCell ref="BN108:BO108"/>
    <mergeCell ref="BP108:BQ108"/>
    <mergeCell ref="BR108:BS108"/>
    <mergeCell ref="BT108:BU108"/>
    <mergeCell ref="BB109:BC109"/>
    <mergeCell ref="BD109:BE109"/>
    <mergeCell ref="BF109:BG109"/>
    <mergeCell ref="BH109:BI109"/>
    <mergeCell ref="BJ109:BK109"/>
    <mergeCell ref="BN109:BO109"/>
    <mergeCell ref="BP109:BQ109"/>
    <mergeCell ref="BR109:BS109"/>
    <mergeCell ref="BT109:BU109"/>
    <mergeCell ref="BB102:BC102"/>
    <mergeCell ref="BD102:BE102"/>
    <mergeCell ref="BF102:BG102"/>
    <mergeCell ref="BH102:BI102"/>
    <mergeCell ref="BJ102:BK102"/>
    <mergeCell ref="BL102:BM102"/>
    <mergeCell ref="BN102:BO102"/>
    <mergeCell ref="BP102:BQ102"/>
    <mergeCell ref="BR102:BS102"/>
    <mergeCell ref="BT102:BU102"/>
    <mergeCell ref="BB100:BC100"/>
    <mergeCell ref="BD100:BE100"/>
    <mergeCell ref="BF100:BG100"/>
    <mergeCell ref="BH100:BI100"/>
    <mergeCell ref="B10:B89"/>
    <mergeCell ref="BB105:BC105"/>
    <mergeCell ref="BD105:BE105"/>
    <mergeCell ref="BF105:BG105"/>
    <mergeCell ref="BH105:BI105"/>
    <mergeCell ref="BJ105:BK105"/>
    <mergeCell ref="BL105:BM105"/>
    <mergeCell ref="BN105:BO105"/>
    <mergeCell ref="BP105:BQ105"/>
    <mergeCell ref="BR105:BS105"/>
    <mergeCell ref="BT105:BU105"/>
    <mergeCell ref="BB106:BC106"/>
    <mergeCell ref="BD106:BE106"/>
    <mergeCell ref="BF106:BG106"/>
    <mergeCell ref="BH106:BI106"/>
    <mergeCell ref="BJ106:BK106"/>
    <mergeCell ref="BL106:BM106"/>
    <mergeCell ref="BN106:BO106"/>
    <mergeCell ref="BP106:BQ106"/>
    <mergeCell ref="BR106:BS106"/>
    <mergeCell ref="BT106:BU106"/>
    <mergeCell ref="AV89:AY89"/>
    <mergeCell ref="BB89:BK89"/>
    <mergeCell ref="BL89:BU89"/>
    <mergeCell ref="B93:B125"/>
    <mergeCell ref="C105:E111"/>
    <mergeCell ref="C124:D125"/>
    <mergeCell ref="E124:F124"/>
    <mergeCell ref="BB111:BC111"/>
    <mergeCell ref="BD111:BE111"/>
    <mergeCell ref="BF111:BG111"/>
    <mergeCell ref="BH111:BI111"/>
    <mergeCell ref="BL125:BU125"/>
    <mergeCell ref="E47:E53"/>
    <mergeCell ref="BB86:BC86"/>
    <mergeCell ref="BD86:BE86"/>
    <mergeCell ref="BF86:BG86"/>
    <mergeCell ref="BH86:BI86"/>
    <mergeCell ref="BJ86:BK86"/>
    <mergeCell ref="BN86:BO86"/>
    <mergeCell ref="BP86:BQ86"/>
    <mergeCell ref="BR86:BS86"/>
    <mergeCell ref="BT86:BU86"/>
    <mergeCell ref="BB107:BC107"/>
    <mergeCell ref="BD107:BE107"/>
    <mergeCell ref="BF107:BG107"/>
    <mergeCell ref="BH107:BI107"/>
    <mergeCell ref="BJ107:BK107"/>
    <mergeCell ref="BL107:BM107"/>
    <mergeCell ref="BN107:BO107"/>
    <mergeCell ref="BP107:BQ107"/>
    <mergeCell ref="BR107:BS107"/>
    <mergeCell ref="BT107:BU107"/>
    <mergeCell ref="BB108:BC108"/>
    <mergeCell ref="BD108:BE108"/>
    <mergeCell ref="BN110:BO110"/>
    <mergeCell ref="BP110:BQ110"/>
    <mergeCell ref="BR110:BS110"/>
    <mergeCell ref="BT110:BU110"/>
    <mergeCell ref="BJ111:BK111"/>
    <mergeCell ref="BN111:BO111"/>
    <mergeCell ref="BP111:BQ111"/>
    <mergeCell ref="BR111:BS111"/>
    <mergeCell ref="BT111:BU111"/>
    <mergeCell ref="E125:F125"/>
    <mergeCell ref="G124:I124"/>
    <mergeCell ref="J124:L124"/>
    <mergeCell ref="M124:O124"/>
    <mergeCell ref="P124:R124"/>
    <mergeCell ref="S124:T124"/>
    <mergeCell ref="U124:V124"/>
    <mergeCell ref="X124:Z124"/>
    <mergeCell ref="AA124:AC124"/>
    <mergeCell ref="AD124:AF124"/>
    <mergeCell ref="AG124:AI124"/>
    <mergeCell ref="AJ124:AL124"/>
    <mergeCell ref="AM124:AO124"/>
    <mergeCell ref="AP124:AR124"/>
    <mergeCell ref="AS124:AU124"/>
    <mergeCell ref="AV124:AY124"/>
    <mergeCell ref="BB124:BK124"/>
    <mergeCell ref="AA125:AC125"/>
    <mergeCell ref="AD125:AF125"/>
    <mergeCell ref="AG125:AI125"/>
    <mergeCell ref="AJ125:AL125"/>
    <mergeCell ref="AM125:AO125"/>
    <mergeCell ref="AP125:AR125"/>
    <mergeCell ref="AS125:AU125"/>
    <mergeCell ref="AV125:AY125"/>
    <mergeCell ref="BB125:BK125"/>
    <mergeCell ref="BL124:BU124"/>
    <mergeCell ref="G125:I125"/>
    <mergeCell ref="J125:L125"/>
    <mergeCell ref="M125:O125"/>
    <mergeCell ref="P125:R125"/>
    <mergeCell ref="S125:T125"/>
    <mergeCell ref="U125:V125"/>
    <mergeCell ref="X125:Z125"/>
    <mergeCell ref="C88:D89"/>
    <mergeCell ref="E88:F88"/>
    <mergeCell ref="E89:F89"/>
    <mergeCell ref="G89:I89"/>
    <mergeCell ref="J89:L89"/>
    <mergeCell ref="M89:O89"/>
    <mergeCell ref="P89:R89"/>
    <mergeCell ref="S89:T89"/>
    <mergeCell ref="U89:V89"/>
    <mergeCell ref="X89:Z89"/>
    <mergeCell ref="AA89:AC89"/>
    <mergeCell ref="AD89:AF89"/>
    <mergeCell ref="AG89:AI89"/>
    <mergeCell ref="AJ89:AL89"/>
    <mergeCell ref="AM89:AO89"/>
    <mergeCell ref="AP89:AR89"/>
    <mergeCell ref="AS89:AU89"/>
    <mergeCell ref="BB88:BK88"/>
    <mergeCell ref="BL88:BU88"/>
    <mergeCell ref="BB123:BC123"/>
    <mergeCell ref="BD123:BE123"/>
    <mergeCell ref="BF123:BG123"/>
    <mergeCell ref="BH123:BI123"/>
    <mergeCell ref="BJ123:BK123"/>
    <mergeCell ref="D10:D46"/>
    <mergeCell ref="E46:F46"/>
    <mergeCell ref="BB46:BC46"/>
    <mergeCell ref="BD46:BE46"/>
    <mergeCell ref="BF46:BG46"/>
    <mergeCell ref="BH46:BI46"/>
    <mergeCell ref="BJ46:BK46"/>
    <mergeCell ref="BL46:BM46"/>
    <mergeCell ref="BN46:BO46"/>
    <mergeCell ref="BP46:BQ46"/>
    <mergeCell ref="BR46:BS46"/>
    <mergeCell ref="BT46:BU46"/>
    <mergeCell ref="E86:F86"/>
    <mergeCell ref="D47:D86"/>
    <mergeCell ref="BB7:BC9"/>
    <mergeCell ref="BD7:BE9"/>
    <mergeCell ref="BF7:BG9"/>
    <mergeCell ref="BH7:BI9"/>
    <mergeCell ref="BJ7:BK9"/>
    <mergeCell ref="BL7:BM9"/>
    <mergeCell ref="BN7:BO9"/>
    <mergeCell ref="BP7:BQ9"/>
    <mergeCell ref="BR7:BS9"/>
    <mergeCell ref="BT7:BU9"/>
    <mergeCell ref="B3:E9"/>
    <mergeCell ref="BR64:BS64"/>
    <mergeCell ref="BT64:BU64"/>
    <mergeCell ref="BB75:BC75"/>
    <mergeCell ref="BD75:BE75"/>
    <mergeCell ref="BF75:BG75"/>
    <mergeCell ref="BH75:BI75"/>
    <mergeCell ref="BJ75:BK75"/>
    <mergeCell ref="B2:AY2"/>
    <mergeCell ref="BB122:BC122"/>
    <mergeCell ref="BD122:BE122"/>
    <mergeCell ref="BF122:BG122"/>
    <mergeCell ref="BH122:BI122"/>
    <mergeCell ref="BJ122:BK122"/>
    <mergeCell ref="BL114:BM114"/>
    <mergeCell ref="BL122:BM122"/>
    <mergeCell ref="BN122:BO122"/>
    <mergeCell ref="BP122:BQ122"/>
    <mergeCell ref="BR122:BS122"/>
    <mergeCell ref="BT122:BU122"/>
    <mergeCell ref="BP121:BQ121"/>
    <mergeCell ref="BR121:BS121"/>
    <mergeCell ref="BT121:BU121"/>
    <mergeCell ref="BB118:BC118"/>
    <mergeCell ref="BD118:BE118"/>
    <mergeCell ref="BF118:BG118"/>
    <mergeCell ref="BH118:BI118"/>
    <mergeCell ref="BJ118:BK118"/>
    <mergeCell ref="BL110:BM110"/>
    <mergeCell ref="BL118:BM118"/>
    <mergeCell ref="BN118:BO118"/>
    <mergeCell ref="BP118:BQ118"/>
    <mergeCell ref="BR118:BS118"/>
    <mergeCell ref="BT118:BU118"/>
    <mergeCell ref="BB119:BC119"/>
    <mergeCell ref="BD119:BE119"/>
    <mergeCell ref="BF119:BG119"/>
    <mergeCell ref="BH119:BI119"/>
    <mergeCell ref="BJ119:BK119"/>
    <mergeCell ref="BL111:BM111"/>
    <mergeCell ref="BL123:BM123"/>
    <mergeCell ref="BN123:BO123"/>
    <mergeCell ref="BP123:BQ123"/>
    <mergeCell ref="BR123:BS123"/>
    <mergeCell ref="BT123:BU123"/>
    <mergeCell ref="BB120:BC120"/>
    <mergeCell ref="BD120:BE120"/>
    <mergeCell ref="BF120:BG120"/>
    <mergeCell ref="BH120:BI120"/>
    <mergeCell ref="BJ120:BK120"/>
    <mergeCell ref="BL120:BM120"/>
    <mergeCell ref="BN120:BO120"/>
    <mergeCell ref="BP120:BQ120"/>
    <mergeCell ref="BR120:BS120"/>
    <mergeCell ref="BT120:BU120"/>
    <mergeCell ref="BB121:BC121"/>
    <mergeCell ref="BD121:BE121"/>
    <mergeCell ref="BF121:BG121"/>
    <mergeCell ref="BH121:BI121"/>
    <mergeCell ref="BJ121:BK121"/>
    <mergeCell ref="BL121:BM121"/>
    <mergeCell ref="BN121:BO121"/>
    <mergeCell ref="BL119:BM119"/>
    <mergeCell ref="BN119:BO119"/>
    <mergeCell ref="BP119:BQ119"/>
    <mergeCell ref="BR119:BS119"/>
    <mergeCell ref="BT119:BU119"/>
    <mergeCell ref="BB116:BC116"/>
    <mergeCell ref="BD116:BE116"/>
    <mergeCell ref="BF116:BG116"/>
    <mergeCell ref="BH116:BI116"/>
    <mergeCell ref="BJ116:BK116"/>
    <mergeCell ref="BL108:BM108"/>
    <mergeCell ref="BL116:BM116"/>
    <mergeCell ref="BN116:BO116"/>
    <mergeCell ref="BP116:BQ116"/>
    <mergeCell ref="BR116:BS116"/>
    <mergeCell ref="BT116:BU116"/>
    <mergeCell ref="BB117:BC117"/>
    <mergeCell ref="BD117:BE117"/>
    <mergeCell ref="BF117:BG117"/>
    <mergeCell ref="BH117:BI117"/>
    <mergeCell ref="BJ117:BK117"/>
    <mergeCell ref="BL109:BM109"/>
    <mergeCell ref="BL117:BM117"/>
    <mergeCell ref="BN117:BO117"/>
    <mergeCell ref="BP117:BQ117"/>
    <mergeCell ref="BR117:BS117"/>
    <mergeCell ref="BT117:BU117"/>
    <mergeCell ref="BB114:BC114"/>
    <mergeCell ref="BD114:BE114"/>
    <mergeCell ref="BF114:BG114"/>
    <mergeCell ref="BH114:BI114"/>
    <mergeCell ref="BJ114:BK114"/>
    <mergeCell ref="BN114:BO114"/>
    <mergeCell ref="BP114:BQ114"/>
    <mergeCell ref="BR114:BS114"/>
    <mergeCell ref="BT114:BU114"/>
    <mergeCell ref="BB115:BC115"/>
    <mergeCell ref="BD115:BE115"/>
    <mergeCell ref="BF115:BG115"/>
    <mergeCell ref="BH115:BI115"/>
    <mergeCell ref="BJ115:BK115"/>
    <mergeCell ref="BL115:BM115"/>
    <mergeCell ref="BN115:BO115"/>
    <mergeCell ref="BP115:BQ115"/>
    <mergeCell ref="BR115:BS115"/>
    <mergeCell ref="BT115:BU115"/>
    <mergeCell ref="BB112:BC112"/>
    <mergeCell ref="BD112:BE112"/>
    <mergeCell ref="BF112:BG112"/>
    <mergeCell ref="BH112:BI112"/>
    <mergeCell ref="BJ112:BK112"/>
    <mergeCell ref="BL112:BM112"/>
    <mergeCell ref="BN112:BO112"/>
    <mergeCell ref="BP112:BQ112"/>
    <mergeCell ref="BR112:BS112"/>
    <mergeCell ref="BT112:BU112"/>
    <mergeCell ref="BB113:BC113"/>
    <mergeCell ref="BD113:BE113"/>
    <mergeCell ref="BF113:BG113"/>
    <mergeCell ref="BH113:BI113"/>
    <mergeCell ref="BJ113:BK113"/>
    <mergeCell ref="BL113:BM113"/>
    <mergeCell ref="BN113:BO113"/>
    <mergeCell ref="BP113:BQ113"/>
    <mergeCell ref="BR113:BS113"/>
    <mergeCell ref="BT113:BU113"/>
    <mergeCell ref="BB103:BC103"/>
    <mergeCell ref="BD103:BE103"/>
    <mergeCell ref="BF103:BG103"/>
    <mergeCell ref="BH103:BI103"/>
    <mergeCell ref="BJ103:BK103"/>
    <mergeCell ref="BL103:BM103"/>
    <mergeCell ref="BN103:BO103"/>
    <mergeCell ref="BP103:BQ103"/>
    <mergeCell ref="BR103:BS103"/>
    <mergeCell ref="BT103:BU103"/>
    <mergeCell ref="BB104:BC104"/>
    <mergeCell ref="BD104:BE104"/>
    <mergeCell ref="BF104:BG104"/>
    <mergeCell ref="BH104:BI104"/>
    <mergeCell ref="BJ104:BK104"/>
    <mergeCell ref="BL104:BM104"/>
    <mergeCell ref="BN104:BO104"/>
    <mergeCell ref="BP104:BQ104"/>
    <mergeCell ref="BR104:BS104"/>
    <mergeCell ref="BT104:BU104"/>
    <mergeCell ref="BB110:BC110"/>
    <mergeCell ref="BD110:BE110"/>
    <mergeCell ref="BF110:BG110"/>
    <mergeCell ref="BH110:BI110"/>
    <mergeCell ref="BJ110:BK110"/>
    <mergeCell ref="BJ100:BK100"/>
    <mergeCell ref="BL100:BM100"/>
    <mergeCell ref="BN100:BO100"/>
    <mergeCell ref="BP100:BQ100"/>
    <mergeCell ref="BR100:BS100"/>
    <mergeCell ref="BT100:BU100"/>
    <mergeCell ref="BB101:BC101"/>
    <mergeCell ref="BD101:BE101"/>
    <mergeCell ref="BF101:BG101"/>
    <mergeCell ref="BH101:BI101"/>
    <mergeCell ref="BJ101:BK101"/>
    <mergeCell ref="BL101:BM101"/>
    <mergeCell ref="BN101:BO101"/>
    <mergeCell ref="BP101:BQ101"/>
    <mergeCell ref="BR101:BS101"/>
    <mergeCell ref="BT101:BU101"/>
    <mergeCell ref="BB98:BC98"/>
    <mergeCell ref="BD98:BE98"/>
    <mergeCell ref="BF98:BG98"/>
    <mergeCell ref="BH98:BI98"/>
    <mergeCell ref="BJ98:BK98"/>
    <mergeCell ref="BL98:BM98"/>
    <mergeCell ref="BN98:BO98"/>
    <mergeCell ref="BP98:BQ98"/>
    <mergeCell ref="BR98:BS98"/>
    <mergeCell ref="BT98:BU98"/>
    <mergeCell ref="BB99:BC99"/>
    <mergeCell ref="BD99:BE99"/>
    <mergeCell ref="BF99:BG99"/>
    <mergeCell ref="BH99:BI99"/>
    <mergeCell ref="BJ99:BK99"/>
    <mergeCell ref="BL99:BM99"/>
    <mergeCell ref="BN99:BO99"/>
    <mergeCell ref="BP99:BQ99"/>
    <mergeCell ref="BR99:BS99"/>
    <mergeCell ref="BT99:BU99"/>
    <mergeCell ref="BB96:BC96"/>
    <mergeCell ref="BD96:BE96"/>
    <mergeCell ref="BF96:BG96"/>
    <mergeCell ref="BH96:BI96"/>
    <mergeCell ref="BJ96:BK96"/>
    <mergeCell ref="BL96:BM96"/>
    <mergeCell ref="BN96:BO96"/>
    <mergeCell ref="BP96:BQ96"/>
    <mergeCell ref="BR96:BS96"/>
    <mergeCell ref="BT96:BU96"/>
    <mergeCell ref="BB97:BC97"/>
    <mergeCell ref="BD97:BE97"/>
    <mergeCell ref="BF97:BG97"/>
    <mergeCell ref="BH97:BI97"/>
    <mergeCell ref="BJ97:BK97"/>
    <mergeCell ref="BL97:BM97"/>
    <mergeCell ref="BN97:BO97"/>
    <mergeCell ref="BP97:BQ97"/>
    <mergeCell ref="BR97:BS97"/>
    <mergeCell ref="BT97:BU97"/>
    <mergeCell ref="C93:E104"/>
    <mergeCell ref="C112:E123"/>
    <mergeCell ref="BB93:BC93"/>
    <mergeCell ref="BD93:BE93"/>
    <mergeCell ref="BF93:BG93"/>
    <mergeCell ref="BH93:BI93"/>
    <mergeCell ref="BJ93:BK93"/>
    <mergeCell ref="BL93:BM93"/>
    <mergeCell ref="BN93:BO93"/>
    <mergeCell ref="BP93:BQ93"/>
    <mergeCell ref="BR93:BS93"/>
    <mergeCell ref="BT93:BU93"/>
    <mergeCell ref="BB94:BC94"/>
    <mergeCell ref="BD94:BE94"/>
    <mergeCell ref="BF94:BG94"/>
    <mergeCell ref="BH94:BI94"/>
    <mergeCell ref="BJ94:BK94"/>
    <mergeCell ref="BL94:BM94"/>
    <mergeCell ref="BN94:BO94"/>
    <mergeCell ref="BP94:BQ94"/>
    <mergeCell ref="BR94:BS94"/>
    <mergeCell ref="BT94:BU94"/>
    <mergeCell ref="BB95:BC95"/>
    <mergeCell ref="BD95:BE95"/>
    <mergeCell ref="BF95:BG95"/>
    <mergeCell ref="BH95:BI95"/>
    <mergeCell ref="BJ95:BK95"/>
    <mergeCell ref="BL95:BM95"/>
    <mergeCell ref="BN95:BO95"/>
    <mergeCell ref="BP95:BQ95"/>
    <mergeCell ref="BR95:BS95"/>
    <mergeCell ref="BT95:BU95"/>
    <mergeCell ref="BL75:BM75"/>
    <mergeCell ref="BN75:BO75"/>
    <mergeCell ref="BP75:BQ75"/>
    <mergeCell ref="BR75:BS75"/>
    <mergeCell ref="BT75:BU75"/>
    <mergeCell ref="BB64:BC64"/>
    <mergeCell ref="BD64:BE64"/>
    <mergeCell ref="BF64:BG64"/>
    <mergeCell ref="BH64:BI64"/>
    <mergeCell ref="BJ64:BK64"/>
    <mergeCell ref="BL64:BM64"/>
    <mergeCell ref="BN64:BO64"/>
    <mergeCell ref="BP64:BQ64"/>
    <mergeCell ref="BR73:BS73"/>
    <mergeCell ref="BT73:BU73"/>
    <mergeCell ref="BB74:BC74"/>
    <mergeCell ref="BD74:BE74"/>
    <mergeCell ref="BF74:BG74"/>
    <mergeCell ref="BH74:BI74"/>
    <mergeCell ref="BJ74:BK74"/>
    <mergeCell ref="BL74:BM74"/>
    <mergeCell ref="BN74:BO74"/>
    <mergeCell ref="BP74:BQ74"/>
    <mergeCell ref="BR74:BS74"/>
    <mergeCell ref="BT74:BU74"/>
    <mergeCell ref="BB73:BC73"/>
    <mergeCell ref="BD73:BE73"/>
    <mergeCell ref="BF73:BG73"/>
    <mergeCell ref="BH73:BI73"/>
    <mergeCell ref="BJ73:BK73"/>
    <mergeCell ref="BL73:BM73"/>
    <mergeCell ref="BN73:BO73"/>
    <mergeCell ref="BR76:BS76"/>
    <mergeCell ref="BT76:BU76"/>
    <mergeCell ref="BB77:BC77"/>
    <mergeCell ref="BD77:BE77"/>
    <mergeCell ref="BF77:BG77"/>
    <mergeCell ref="BH77:BI77"/>
    <mergeCell ref="BJ77:BK77"/>
    <mergeCell ref="BL77:BM77"/>
    <mergeCell ref="BN77:BO77"/>
    <mergeCell ref="BP77:BQ77"/>
    <mergeCell ref="BR77:BS77"/>
    <mergeCell ref="BT77:BU77"/>
    <mergeCell ref="BB76:BC76"/>
    <mergeCell ref="BD76:BE76"/>
    <mergeCell ref="BF76:BG76"/>
    <mergeCell ref="BH76:BI76"/>
    <mergeCell ref="BJ76:BK76"/>
    <mergeCell ref="BL76:BM76"/>
    <mergeCell ref="BN76:BO76"/>
    <mergeCell ref="BP76:BQ76"/>
    <mergeCell ref="BP73:BQ73"/>
    <mergeCell ref="BR71:BS71"/>
    <mergeCell ref="BT71:BU71"/>
    <mergeCell ref="BB72:BC72"/>
    <mergeCell ref="BD72:BE72"/>
    <mergeCell ref="BF72:BG72"/>
    <mergeCell ref="BH72:BI72"/>
    <mergeCell ref="BJ72:BK72"/>
    <mergeCell ref="BL72:BM72"/>
    <mergeCell ref="BN72:BO72"/>
    <mergeCell ref="BP72:BQ72"/>
    <mergeCell ref="BR72:BS72"/>
    <mergeCell ref="BT72:BU72"/>
    <mergeCell ref="BB71:BC71"/>
    <mergeCell ref="BD71:BE71"/>
    <mergeCell ref="BF71:BG71"/>
    <mergeCell ref="BH71:BI71"/>
    <mergeCell ref="BJ71:BK71"/>
    <mergeCell ref="BL71:BM71"/>
    <mergeCell ref="BN71:BO71"/>
    <mergeCell ref="BP71:BQ71"/>
    <mergeCell ref="BN67:BO67"/>
    <mergeCell ref="BP67:BQ67"/>
    <mergeCell ref="BR69:BS69"/>
    <mergeCell ref="BT69:BU69"/>
    <mergeCell ref="BB70:BC70"/>
    <mergeCell ref="BD70:BE70"/>
    <mergeCell ref="BF70:BG70"/>
    <mergeCell ref="BH70:BI70"/>
    <mergeCell ref="BJ70:BK70"/>
    <mergeCell ref="BL70:BM70"/>
    <mergeCell ref="BN70:BO70"/>
    <mergeCell ref="BP70:BQ70"/>
    <mergeCell ref="BR70:BS70"/>
    <mergeCell ref="BT70:BU70"/>
    <mergeCell ref="BB69:BC69"/>
    <mergeCell ref="BD69:BE69"/>
    <mergeCell ref="BF69:BG69"/>
    <mergeCell ref="BH69:BI69"/>
    <mergeCell ref="BJ69:BK69"/>
    <mergeCell ref="BL69:BM69"/>
    <mergeCell ref="BN69:BO69"/>
    <mergeCell ref="BP69:BQ69"/>
    <mergeCell ref="BJ66:BK66"/>
    <mergeCell ref="BL66:BM66"/>
    <mergeCell ref="BN66:BO66"/>
    <mergeCell ref="BP66:BQ66"/>
    <mergeCell ref="BR66:BS66"/>
    <mergeCell ref="BT66:BU66"/>
    <mergeCell ref="BB65:BC65"/>
    <mergeCell ref="BD65:BE65"/>
    <mergeCell ref="BF65:BG65"/>
    <mergeCell ref="BH65:BI65"/>
    <mergeCell ref="BJ65:BK65"/>
    <mergeCell ref="BL65:BM65"/>
    <mergeCell ref="BN65:BO65"/>
    <mergeCell ref="BP65:BQ65"/>
    <mergeCell ref="BR67:BS67"/>
    <mergeCell ref="BT67:BU67"/>
    <mergeCell ref="BB68:BC68"/>
    <mergeCell ref="BD68:BE68"/>
    <mergeCell ref="BF68:BG68"/>
    <mergeCell ref="BH68:BI68"/>
    <mergeCell ref="BJ68:BK68"/>
    <mergeCell ref="BL68:BM68"/>
    <mergeCell ref="BN68:BO68"/>
    <mergeCell ref="BP68:BQ68"/>
    <mergeCell ref="BR68:BS68"/>
    <mergeCell ref="BT68:BU68"/>
    <mergeCell ref="BB67:BC67"/>
    <mergeCell ref="BD67:BE67"/>
    <mergeCell ref="BF67:BG67"/>
    <mergeCell ref="BH67:BI67"/>
    <mergeCell ref="BJ67:BK67"/>
    <mergeCell ref="BL67:BM67"/>
    <mergeCell ref="BR61:BS61"/>
    <mergeCell ref="BT61:BU61"/>
    <mergeCell ref="BB62:BC62"/>
    <mergeCell ref="BD62:BE62"/>
    <mergeCell ref="BF62:BG62"/>
    <mergeCell ref="BH62:BI62"/>
    <mergeCell ref="BJ62:BK62"/>
    <mergeCell ref="BL62:BM62"/>
    <mergeCell ref="BN62:BO62"/>
    <mergeCell ref="BP62:BQ62"/>
    <mergeCell ref="BR62:BS62"/>
    <mergeCell ref="BT62:BU62"/>
    <mergeCell ref="BB61:BC61"/>
    <mergeCell ref="BD61:BE61"/>
    <mergeCell ref="BF61:BG61"/>
    <mergeCell ref="BH61:BI61"/>
    <mergeCell ref="BJ61:BK61"/>
    <mergeCell ref="BL61:BM61"/>
    <mergeCell ref="BN61:BO61"/>
    <mergeCell ref="BP61:BQ61"/>
    <mergeCell ref="BR59:BS59"/>
    <mergeCell ref="BT59:BU59"/>
    <mergeCell ref="BB60:BC60"/>
    <mergeCell ref="BD60:BE60"/>
    <mergeCell ref="BF60:BG60"/>
    <mergeCell ref="BH60:BI60"/>
    <mergeCell ref="BJ60:BK60"/>
    <mergeCell ref="BL60:BM60"/>
    <mergeCell ref="BN60:BO60"/>
    <mergeCell ref="BP60:BQ60"/>
    <mergeCell ref="BR60:BS60"/>
    <mergeCell ref="BT60:BU60"/>
    <mergeCell ref="BB59:BC59"/>
    <mergeCell ref="BD59:BE59"/>
    <mergeCell ref="BF59:BG59"/>
    <mergeCell ref="BH59:BI59"/>
    <mergeCell ref="BJ59:BK59"/>
    <mergeCell ref="BL59:BM59"/>
    <mergeCell ref="BN59:BO59"/>
    <mergeCell ref="BP59:BQ59"/>
    <mergeCell ref="BR57:BS57"/>
    <mergeCell ref="BT57:BU57"/>
    <mergeCell ref="BB58:BC58"/>
    <mergeCell ref="BD58:BE58"/>
    <mergeCell ref="BF58:BG58"/>
    <mergeCell ref="BH58:BI58"/>
    <mergeCell ref="BJ58:BK58"/>
    <mergeCell ref="BL58:BM58"/>
    <mergeCell ref="BN58:BO58"/>
    <mergeCell ref="BP58:BQ58"/>
    <mergeCell ref="BR58:BS58"/>
    <mergeCell ref="BT58:BU58"/>
    <mergeCell ref="BB57:BC57"/>
    <mergeCell ref="BD57:BE57"/>
    <mergeCell ref="BF57:BG57"/>
    <mergeCell ref="BH57:BI57"/>
    <mergeCell ref="BJ57:BK57"/>
    <mergeCell ref="BL57:BM57"/>
    <mergeCell ref="BN57:BO57"/>
    <mergeCell ref="BP57:BQ57"/>
    <mergeCell ref="BR55:BS55"/>
    <mergeCell ref="BT55:BU55"/>
    <mergeCell ref="BB56:BC56"/>
    <mergeCell ref="BD56:BE56"/>
    <mergeCell ref="BF56:BG56"/>
    <mergeCell ref="BH56:BI56"/>
    <mergeCell ref="BJ56:BK56"/>
    <mergeCell ref="BL56:BM56"/>
    <mergeCell ref="BN56:BO56"/>
    <mergeCell ref="BP56:BQ56"/>
    <mergeCell ref="BR56:BS56"/>
    <mergeCell ref="BT56:BU56"/>
    <mergeCell ref="BB55:BC55"/>
    <mergeCell ref="BD55:BE55"/>
    <mergeCell ref="BF55:BG55"/>
    <mergeCell ref="BH55:BI55"/>
    <mergeCell ref="BJ55:BK55"/>
    <mergeCell ref="BL55:BM55"/>
    <mergeCell ref="BN55:BO55"/>
    <mergeCell ref="BP55:BQ55"/>
    <mergeCell ref="BB87:BC87"/>
    <mergeCell ref="BD87:BE87"/>
    <mergeCell ref="BF87:BG87"/>
    <mergeCell ref="BJ87:BK87"/>
    <mergeCell ref="BL87:BM87"/>
    <mergeCell ref="BN87:BO87"/>
    <mergeCell ref="BP87:BQ87"/>
    <mergeCell ref="BT87:BU87"/>
    <mergeCell ref="BR87:BS87"/>
    <mergeCell ref="BH87:BI87"/>
    <mergeCell ref="BB85:BC85"/>
    <mergeCell ref="BD85:BE85"/>
    <mergeCell ref="BF85:BG85"/>
    <mergeCell ref="BJ85:BK85"/>
    <mergeCell ref="BL86:BM86"/>
    <mergeCell ref="BL85:BM85"/>
    <mergeCell ref="BN85:BO85"/>
    <mergeCell ref="BP85:BQ85"/>
    <mergeCell ref="BT85:BU85"/>
    <mergeCell ref="BN63:BO63"/>
    <mergeCell ref="BP63:BQ63"/>
    <mergeCell ref="BT63:BU63"/>
    <mergeCell ref="BR85:BS85"/>
    <mergeCell ref="BH63:BI63"/>
    <mergeCell ref="BH85:BI85"/>
    <mergeCell ref="BB84:BC84"/>
    <mergeCell ref="BD84:BE84"/>
    <mergeCell ref="BF84:BG84"/>
    <mergeCell ref="BJ84:BK84"/>
    <mergeCell ref="BL84:BM84"/>
    <mergeCell ref="BN84:BO84"/>
    <mergeCell ref="BP84:BQ84"/>
    <mergeCell ref="BT84:BU84"/>
    <mergeCell ref="BR84:BS84"/>
    <mergeCell ref="BH84:BI84"/>
    <mergeCell ref="BB83:BC83"/>
    <mergeCell ref="BD83:BE83"/>
    <mergeCell ref="BF83:BG83"/>
    <mergeCell ref="BJ83:BK83"/>
    <mergeCell ref="BL83:BM83"/>
    <mergeCell ref="BN83:BO83"/>
    <mergeCell ref="BP83:BQ83"/>
    <mergeCell ref="BT83:BU83"/>
    <mergeCell ref="BB82:BC82"/>
    <mergeCell ref="BD82:BE82"/>
    <mergeCell ref="BF82:BG82"/>
    <mergeCell ref="BT65:BU65"/>
    <mergeCell ref="BB66:BC66"/>
    <mergeCell ref="BD66:BE66"/>
    <mergeCell ref="BF66:BG66"/>
    <mergeCell ref="BH66:BI66"/>
    <mergeCell ref="BJ82:BK82"/>
    <mergeCell ref="BR65:BS65"/>
    <mergeCell ref="BL82:BM82"/>
    <mergeCell ref="BN82:BO82"/>
    <mergeCell ref="BP82:BQ82"/>
    <mergeCell ref="BT82:BU82"/>
    <mergeCell ref="BR82:BS82"/>
    <mergeCell ref="BR83:BS83"/>
    <mergeCell ref="BH82:BI82"/>
    <mergeCell ref="BH83:BI83"/>
    <mergeCell ref="BB81:BC81"/>
    <mergeCell ref="BD81:BE81"/>
    <mergeCell ref="BF81:BG81"/>
    <mergeCell ref="BJ81:BK81"/>
    <mergeCell ref="BL81:BM81"/>
    <mergeCell ref="BN81:BO81"/>
    <mergeCell ref="BP81:BQ81"/>
    <mergeCell ref="BT81:BU81"/>
    <mergeCell ref="BB80:BC80"/>
    <mergeCell ref="BD80:BE80"/>
    <mergeCell ref="BF80:BG80"/>
    <mergeCell ref="BJ80:BK80"/>
    <mergeCell ref="BL80:BM80"/>
    <mergeCell ref="BN80:BO80"/>
    <mergeCell ref="BP80:BQ80"/>
    <mergeCell ref="BT80:BU80"/>
    <mergeCell ref="BR80:BS80"/>
    <mergeCell ref="BR81:BS81"/>
    <mergeCell ref="BH80:BI80"/>
    <mergeCell ref="BH81:BI81"/>
    <mergeCell ref="BB79:BC79"/>
    <mergeCell ref="BD79:BE79"/>
    <mergeCell ref="BF79:BG79"/>
    <mergeCell ref="BJ79:BK79"/>
    <mergeCell ref="BL79:BM79"/>
    <mergeCell ref="BN79:BO79"/>
    <mergeCell ref="BP79:BQ79"/>
    <mergeCell ref="BT79:BU79"/>
    <mergeCell ref="BR79:BS79"/>
    <mergeCell ref="BH79:BI79"/>
    <mergeCell ref="BB78:BC78"/>
    <mergeCell ref="BD78:BE78"/>
    <mergeCell ref="BF78:BG78"/>
    <mergeCell ref="BJ78:BK78"/>
    <mergeCell ref="BL78:BM78"/>
    <mergeCell ref="BN78:BO78"/>
    <mergeCell ref="BP78:BQ78"/>
    <mergeCell ref="BT78:BU78"/>
    <mergeCell ref="BB53:BC53"/>
    <mergeCell ref="BD53:BE53"/>
    <mergeCell ref="BF53:BG53"/>
    <mergeCell ref="BJ53:BK53"/>
    <mergeCell ref="BL53:BM53"/>
    <mergeCell ref="BN53:BO53"/>
    <mergeCell ref="BP53:BQ53"/>
    <mergeCell ref="BT53:BU53"/>
    <mergeCell ref="BR53:BS53"/>
    <mergeCell ref="BR78:BS78"/>
    <mergeCell ref="BH53:BI53"/>
    <mergeCell ref="BH78:BI78"/>
    <mergeCell ref="BB54:BC54"/>
    <mergeCell ref="BD54:BE54"/>
    <mergeCell ref="BF54:BG54"/>
    <mergeCell ref="BJ54:BK54"/>
    <mergeCell ref="BL54:BM54"/>
    <mergeCell ref="BN54:BO54"/>
    <mergeCell ref="BP54:BQ54"/>
    <mergeCell ref="BR63:BS63"/>
    <mergeCell ref="BT54:BU54"/>
    <mergeCell ref="BR54:BS54"/>
    <mergeCell ref="BH54:BI54"/>
    <mergeCell ref="BB52:BC52"/>
    <mergeCell ref="BD52:BE52"/>
    <mergeCell ref="BF52:BG52"/>
    <mergeCell ref="BJ52:BK52"/>
    <mergeCell ref="BL52:BM52"/>
    <mergeCell ref="BN52:BO52"/>
    <mergeCell ref="BP52:BQ52"/>
    <mergeCell ref="BT52:BU52"/>
    <mergeCell ref="BB51:BC51"/>
    <mergeCell ref="BD51:BE51"/>
    <mergeCell ref="BF51:BG51"/>
    <mergeCell ref="BJ51:BK51"/>
    <mergeCell ref="BL51:BM51"/>
    <mergeCell ref="BN51:BO51"/>
    <mergeCell ref="BP51:BQ51"/>
    <mergeCell ref="BT51:BU51"/>
    <mergeCell ref="BR51:BS51"/>
    <mergeCell ref="BR52:BS52"/>
    <mergeCell ref="BH51:BI51"/>
    <mergeCell ref="BH52:BI52"/>
    <mergeCell ref="BB63:BC63"/>
    <mergeCell ref="BD63:BE63"/>
    <mergeCell ref="BF63:BG63"/>
    <mergeCell ref="BJ63:BK63"/>
    <mergeCell ref="BL63:BM63"/>
    <mergeCell ref="BB50:BC50"/>
    <mergeCell ref="BD50:BE50"/>
    <mergeCell ref="BF50:BG50"/>
    <mergeCell ref="BJ50:BK50"/>
    <mergeCell ref="BL50:BM50"/>
    <mergeCell ref="BN50:BO50"/>
    <mergeCell ref="BP50:BQ50"/>
    <mergeCell ref="BT50:BU50"/>
    <mergeCell ref="BB49:BC49"/>
    <mergeCell ref="BD49:BE49"/>
    <mergeCell ref="BF49:BG49"/>
    <mergeCell ref="BJ49:BK49"/>
    <mergeCell ref="BL49:BM49"/>
    <mergeCell ref="BN49:BO49"/>
    <mergeCell ref="BP49:BQ49"/>
    <mergeCell ref="BT49:BU49"/>
    <mergeCell ref="BR49:BS49"/>
    <mergeCell ref="BR50:BS50"/>
    <mergeCell ref="BH49:BI49"/>
    <mergeCell ref="BH50:BI50"/>
    <mergeCell ref="BB48:BC48"/>
    <mergeCell ref="BD48:BE48"/>
    <mergeCell ref="BF48:BG48"/>
    <mergeCell ref="BJ48:BK48"/>
    <mergeCell ref="BL48:BM48"/>
    <mergeCell ref="BN48:BO48"/>
    <mergeCell ref="BP48:BQ48"/>
    <mergeCell ref="BT48:BU48"/>
    <mergeCell ref="BB47:BC47"/>
    <mergeCell ref="BD47:BE47"/>
    <mergeCell ref="BF47:BG47"/>
    <mergeCell ref="BJ47:BK47"/>
    <mergeCell ref="BL47:BM47"/>
    <mergeCell ref="BN47:BO47"/>
    <mergeCell ref="BP47:BQ47"/>
    <mergeCell ref="BT47:BU47"/>
    <mergeCell ref="BR47:BS47"/>
    <mergeCell ref="BR48:BS48"/>
    <mergeCell ref="BH47:BI47"/>
    <mergeCell ref="BH48:BI48"/>
    <mergeCell ref="BB45:BC45"/>
    <mergeCell ref="BD45:BE45"/>
    <mergeCell ref="BF45:BG45"/>
    <mergeCell ref="BJ45:BK45"/>
    <mergeCell ref="BL45:BM45"/>
    <mergeCell ref="BN45:BO45"/>
    <mergeCell ref="BP45:BQ45"/>
    <mergeCell ref="BT45:BU45"/>
    <mergeCell ref="BR45:BS45"/>
    <mergeCell ref="BH45:BI45"/>
    <mergeCell ref="BB44:BC44"/>
    <mergeCell ref="BD44:BE44"/>
    <mergeCell ref="BF44:BG44"/>
    <mergeCell ref="BJ44:BK44"/>
    <mergeCell ref="BL44:BM44"/>
    <mergeCell ref="BN44:BO44"/>
    <mergeCell ref="BP44:BQ44"/>
    <mergeCell ref="BT44:BU44"/>
    <mergeCell ref="BR44:BS44"/>
    <mergeCell ref="BH44:BI44"/>
    <mergeCell ref="BB43:BC43"/>
    <mergeCell ref="BD43:BE43"/>
    <mergeCell ref="BF43:BG43"/>
    <mergeCell ref="BJ43:BK43"/>
    <mergeCell ref="BL43:BM43"/>
    <mergeCell ref="BN43:BO43"/>
    <mergeCell ref="BP43:BQ43"/>
    <mergeCell ref="BT43:BU43"/>
    <mergeCell ref="BB42:BC42"/>
    <mergeCell ref="BD42:BE42"/>
    <mergeCell ref="BF42:BG42"/>
    <mergeCell ref="BJ42:BK42"/>
    <mergeCell ref="BL42:BM42"/>
    <mergeCell ref="BN42:BO42"/>
    <mergeCell ref="BP42:BQ42"/>
    <mergeCell ref="BT42:BU42"/>
    <mergeCell ref="BR42:BS42"/>
    <mergeCell ref="BR43:BS43"/>
    <mergeCell ref="BH42:BI42"/>
    <mergeCell ref="BH43:BI43"/>
    <mergeCell ref="BB41:BC41"/>
    <mergeCell ref="BD41:BE41"/>
    <mergeCell ref="BF41:BG41"/>
    <mergeCell ref="BJ41:BK41"/>
    <mergeCell ref="BL41:BM41"/>
    <mergeCell ref="BN41:BO41"/>
    <mergeCell ref="BP41:BQ41"/>
    <mergeCell ref="BT41:BU41"/>
    <mergeCell ref="BB40:BC40"/>
    <mergeCell ref="BD40:BE40"/>
    <mergeCell ref="BF40:BG40"/>
    <mergeCell ref="BJ40:BK40"/>
    <mergeCell ref="BL40:BM40"/>
    <mergeCell ref="BN40:BO40"/>
    <mergeCell ref="BP40:BQ40"/>
    <mergeCell ref="BT40:BU40"/>
    <mergeCell ref="BR40:BS40"/>
    <mergeCell ref="BR41:BS41"/>
    <mergeCell ref="BH40:BI40"/>
    <mergeCell ref="BH41:BI41"/>
    <mergeCell ref="BB39:BC39"/>
    <mergeCell ref="BD39:BE39"/>
    <mergeCell ref="BF39:BG39"/>
    <mergeCell ref="BJ39:BK39"/>
    <mergeCell ref="BL39:BM39"/>
    <mergeCell ref="BN39:BO39"/>
    <mergeCell ref="BP39:BQ39"/>
    <mergeCell ref="BT39:BU39"/>
    <mergeCell ref="BB38:BC38"/>
    <mergeCell ref="BD38:BE38"/>
    <mergeCell ref="BF38:BG38"/>
    <mergeCell ref="BJ38:BK38"/>
    <mergeCell ref="BL38:BM38"/>
    <mergeCell ref="BN38:BO38"/>
    <mergeCell ref="BP38:BQ38"/>
    <mergeCell ref="BT38:BU38"/>
    <mergeCell ref="BR38:BS38"/>
    <mergeCell ref="BR39:BS39"/>
    <mergeCell ref="BH38:BI38"/>
    <mergeCell ref="BH39:BI39"/>
    <mergeCell ref="BB37:BC37"/>
    <mergeCell ref="BD37:BE37"/>
    <mergeCell ref="BF37:BG37"/>
    <mergeCell ref="BJ37:BK37"/>
    <mergeCell ref="BL37:BM37"/>
    <mergeCell ref="BN37:BO37"/>
    <mergeCell ref="BP37:BQ37"/>
    <mergeCell ref="BT37:BU37"/>
    <mergeCell ref="BB36:BC36"/>
    <mergeCell ref="BD36:BE36"/>
    <mergeCell ref="BF36:BG36"/>
    <mergeCell ref="BJ36:BK36"/>
    <mergeCell ref="BL36:BM36"/>
    <mergeCell ref="BN36:BO36"/>
    <mergeCell ref="BP36:BQ36"/>
    <mergeCell ref="BT36:BU36"/>
    <mergeCell ref="BR36:BS36"/>
    <mergeCell ref="BR37:BS37"/>
    <mergeCell ref="BH36:BI36"/>
    <mergeCell ref="BH37:BI37"/>
    <mergeCell ref="BB35:BC35"/>
    <mergeCell ref="BD35:BE35"/>
    <mergeCell ref="BF35:BG35"/>
    <mergeCell ref="BJ35:BK35"/>
    <mergeCell ref="BL35:BM35"/>
    <mergeCell ref="BN35:BO35"/>
    <mergeCell ref="BP35:BQ35"/>
    <mergeCell ref="BT35:BU35"/>
    <mergeCell ref="BB34:BC34"/>
    <mergeCell ref="BD34:BE34"/>
    <mergeCell ref="BF34:BG34"/>
    <mergeCell ref="BJ34:BK34"/>
    <mergeCell ref="BL34:BM34"/>
    <mergeCell ref="BN34:BO34"/>
    <mergeCell ref="BP34:BQ34"/>
    <mergeCell ref="BT34:BU34"/>
    <mergeCell ref="BR34:BS34"/>
    <mergeCell ref="BR35:BS35"/>
    <mergeCell ref="BH34:BI34"/>
    <mergeCell ref="BH35:BI35"/>
    <mergeCell ref="BJ33:BK33"/>
    <mergeCell ref="BL33:BM33"/>
    <mergeCell ref="BN33:BO33"/>
    <mergeCell ref="BP33:BQ33"/>
    <mergeCell ref="BT33:BU33"/>
    <mergeCell ref="BR33:BS33"/>
    <mergeCell ref="BH33:BI33"/>
    <mergeCell ref="BB32:BC32"/>
    <mergeCell ref="BD32:BE32"/>
    <mergeCell ref="BF32:BG32"/>
    <mergeCell ref="BJ32:BK32"/>
    <mergeCell ref="BL32:BM32"/>
    <mergeCell ref="BN32:BO32"/>
    <mergeCell ref="BP32:BQ32"/>
    <mergeCell ref="BT32:BU32"/>
    <mergeCell ref="BR32:BS32"/>
    <mergeCell ref="BH32:BI32"/>
    <mergeCell ref="BD33:BE33"/>
    <mergeCell ref="BB31:BC31"/>
    <mergeCell ref="BD31:BE31"/>
    <mergeCell ref="BF31:BG31"/>
    <mergeCell ref="BJ31:BK31"/>
    <mergeCell ref="BL31:BM31"/>
    <mergeCell ref="BN31:BO31"/>
    <mergeCell ref="BP31:BQ31"/>
    <mergeCell ref="BT31:BU31"/>
    <mergeCell ref="BB30:BC30"/>
    <mergeCell ref="BD30:BE30"/>
    <mergeCell ref="BF30:BG30"/>
    <mergeCell ref="BJ30:BK30"/>
    <mergeCell ref="BL30:BM30"/>
    <mergeCell ref="BN30:BO30"/>
    <mergeCell ref="BP30:BQ30"/>
    <mergeCell ref="BT30:BU30"/>
    <mergeCell ref="BR30:BS30"/>
    <mergeCell ref="BR31:BS31"/>
    <mergeCell ref="BH30:BI30"/>
    <mergeCell ref="BH31:BI31"/>
    <mergeCell ref="BB29:BC29"/>
    <mergeCell ref="BD29:BE29"/>
    <mergeCell ref="BF29:BG29"/>
    <mergeCell ref="BJ29:BK29"/>
    <mergeCell ref="BL29:BM29"/>
    <mergeCell ref="BN29:BO29"/>
    <mergeCell ref="BP29:BQ29"/>
    <mergeCell ref="BT29:BU29"/>
    <mergeCell ref="BB28:BC28"/>
    <mergeCell ref="BD28:BE28"/>
    <mergeCell ref="BF28:BG28"/>
    <mergeCell ref="BJ28:BK28"/>
    <mergeCell ref="BL28:BM28"/>
    <mergeCell ref="BN28:BO28"/>
    <mergeCell ref="BP28:BQ28"/>
    <mergeCell ref="BT28:BU28"/>
    <mergeCell ref="BR28:BS28"/>
    <mergeCell ref="BR29:BS29"/>
    <mergeCell ref="BH28:BI28"/>
    <mergeCell ref="BH29:BI29"/>
    <mergeCell ref="BB27:BC27"/>
    <mergeCell ref="BD27:BE27"/>
    <mergeCell ref="BF27:BG27"/>
    <mergeCell ref="BJ27:BK27"/>
    <mergeCell ref="BL27:BM27"/>
    <mergeCell ref="BN27:BO27"/>
    <mergeCell ref="BP27:BQ27"/>
    <mergeCell ref="BT27:BU27"/>
    <mergeCell ref="BB26:BC26"/>
    <mergeCell ref="BD26:BE26"/>
    <mergeCell ref="BF26:BG26"/>
    <mergeCell ref="BJ26:BK26"/>
    <mergeCell ref="BL26:BM26"/>
    <mergeCell ref="BN26:BO26"/>
    <mergeCell ref="BP26:BQ26"/>
    <mergeCell ref="BT26:BU26"/>
    <mergeCell ref="BR26:BS26"/>
    <mergeCell ref="BR27:BS27"/>
    <mergeCell ref="BH26:BI26"/>
    <mergeCell ref="BH27:BI27"/>
    <mergeCell ref="BB25:BC25"/>
    <mergeCell ref="BD25:BE25"/>
    <mergeCell ref="BF25:BG25"/>
    <mergeCell ref="BJ25:BK25"/>
    <mergeCell ref="BL25:BM25"/>
    <mergeCell ref="BN25:BO25"/>
    <mergeCell ref="BP25:BQ25"/>
    <mergeCell ref="BT25:BU25"/>
    <mergeCell ref="BB24:BC24"/>
    <mergeCell ref="BD24:BE24"/>
    <mergeCell ref="BF24:BG24"/>
    <mergeCell ref="BJ24:BK24"/>
    <mergeCell ref="BL24:BM24"/>
    <mergeCell ref="BN24:BO24"/>
    <mergeCell ref="BP24:BQ24"/>
    <mergeCell ref="BT24:BU24"/>
    <mergeCell ref="BR24:BS24"/>
    <mergeCell ref="BR25:BS25"/>
    <mergeCell ref="BH24:BI24"/>
    <mergeCell ref="BH25:BI25"/>
    <mergeCell ref="BB23:BC23"/>
    <mergeCell ref="BD23:BE23"/>
    <mergeCell ref="BF23:BG23"/>
    <mergeCell ref="BJ23:BK23"/>
    <mergeCell ref="BL23:BM23"/>
    <mergeCell ref="BN23:BO23"/>
    <mergeCell ref="BP23:BQ23"/>
    <mergeCell ref="BT23:BU23"/>
    <mergeCell ref="BB22:BC22"/>
    <mergeCell ref="BD22:BE22"/>
    <mergeCell ref="BF22:BG22"/>
    <mergeCell ref="BJ22:BK22"/>
    <mergeCell ref="BL22:BM22"/>
    <mergeCell ref="BN22:BO22"/>
    <mergeCell ref="BP22:BQ22"/>
    <mergeCell ref="BT22:BU22"/>
    <mergeCell ref="BR22:BS22"/>
    <mergeCell ref="BR23:BS23"/>
    <mergeCell ref="BH22:BI22"/>
    <mergeCell ref="BH23:BI23"/>
    <mergeCell ref="BL21:BM21"/>
    <mergeCell ref="BN21:BO21"/>
    <mergeCell ref="BP21:BQ21"/>
    <mergeCell ref="BT21:BU21"/>
    <mergeCell ref="BR21:BS21"/>
    <mergeCell ref="BH21:BI21"/>
    <mergeCell ref="BB20:BC20"/>
    <mergeCell ref="BD20:BE20"/>
    <mergeCell ref="BF20:BG20"/>
    <mergeCell ref="BJ20:BK20"/>
    <mergeCell ref="BL20:BM20"/>
    <mergeCell ref="BN20:BO20"/>
    <mergeCell ref="BP20:BQ20"/>
    <mergeCell ref="BT20:BU20"/>
    <mergeCell ref="BR20:BS20"/>
    <mergeCell ref="BH20:BI20"/>
    <mergeCell ref="BB19:BC19"/>
    <mergeCell ref="BD19:BE19"/>
    <mergeCell ref="BF19:BG19"/>
    <mergeCell ref="BJ19:BK19"/>
    <mergeCell ref="BL19:BM19"/>
    <mergeCell ref="BN19:BO19"/>
    <mergeCell ref="BP19:BQ19"/>
    <mergeCell ref="BT19:BU19"/>
    <mergeCell ref="BJ18:BK18"/>
    <mergeCell ref="BL18:BM18"/>
    <mergeCell ref="BN18:BO18"/>
    <mergeCell ref="BP18:BQ18"/>
    <mergeCell ref="BT18:BU18"/>
    <mergeCell ref="BR18:BS18"/>
    <mergeCell ref="BR19:BS19"/>
    <mergeCell ref="BH18:BI18"/>
    <mergeCell ref="BH19:BI19"/>
    <mergeCell ref="BB17:BC17"/>
    <mergeCell ref="BD17:BE17"/>
    <mergeCell ref="BF17:BG17"/>
    <mergeCell ref="BJ17:BK17"/>
    <mergeCell ref="BL17:BM17"/>
    <mergeCell ref="BN17:BO17"/>
    <mergeCell ref="BP17:BQ17"/>
    <mergeCell ref="BT17:BU17"/>
    <mergeCell ref="BL10:BM10"/>
    <mergeCell ref="P88:R88"/>
    <mergeCell ref="S88:T88"/>
    <mergeCell ref="U88:V88"/>
    <mergeCell ref="X88:Z88"/>
    <mergeCell ref="AA88:AC88"/>
    <mergeCell ref="AD88:AF88"/>
    <mergeCell ref="BB11:BC11"/>
    <mergeCell ref="BD11:BE11"/>
    <mergeCell ref="BF11:BG11"/>
    <mergeCell ref="BJ11:BK11"/>
    <mergeCell ref="BL11:BM11"/>
    <mergeCell ref="BN11:BO11"/>
    <mergeCell ref="BP11:BQ11"/>
    <mergeCell ref="BT11:BU11"/>
    <mergeCell ref="BB16:BC16"/>
    <mergeCell ref="BD16:BE16"/>
    <mergeCell ref="BF16:BG16"/>
    <mergeCell ref="BJ16:BK16"/>
    <mergeCell ref="BL16:BM16"/>
    <mergeCell ref="BN16:BO16"/>
    <mergeCell ref="BP16:BQ16"/>
    <mergeCell ref="BT16:BU16"/>
    <mergeCell ref="BR16:BS16"/>
    <mergeCell ref="BR17:BS17"/>
    <mergeCell ref="BH16:BI16"/>
    <mergeCell ref="BH17:BI17"/>
    <mergeCell ref="BT12:BU12"/>
    <mergeCell ref="BR12:BS12"/>
    <mergeCell ref="BR13:BS13"/>
    <mergeCell ref="BH12:BI12"/>
    <mergeCell ref="BH13:BI13"/>
    <mergeCell ref="BB12:BC12"/>
    <mergeCell ref="BD12:BE12"/>
    <mergeCell ref="BF12:BG12"/>
    <mergeCell ref="BJ12:BK12"/>
    <mergeCell ref="BH15:BI15"/>
    <mergeCell ref="BF33:BG33"/>
    <mergeCell ref="BJ14:BK14"/>
    <mergeCell ref="BL14:BM14"/>
    <mergeCell ref="BN14:BO14"/>
    <mergeCell ref="BP14:BQ14"/>
    <mergeCell ref="BT14:BU14"/>
    <mergeCell ref="BR14:BS14"/>
    <mergeCell ref="BR15:BS15"/>
    <mergeCell ref="BH14:BI14"/>
    <mergeCell ref="BD13:BE13"/>
    <mergeCell ref="BF13:BG13"/>
    <mergeCell ref="BJ13:BK13"/>
    <mergeCell ref="BB15:BC15"/>
    <mergeCell ref="BD15:BE15"/>
    <mergeCell ref="BF15:BG15"/>
    <mergeCell ref="BJ15:BK15"/>
    <mergeCell ref="BL15:BM15"/>
    <mergeCell ref="BN15:BO15"/>
    <mergeCell ref="BP15:BQ15"/>
    <mergeCell ref="BT15:BU15"/>
    <mergeCell ref="BB14:BC14"/>
    <mergeCell ref="BD14:BE14"/>
    <mergeCell ref="BB13:BC13"/>
    <mergeCell ref="BF14:BG14"/>
    <mergeCell ref="BB18:BC18"/>
    <mergeCell ref="BD18:BE18"/>
    <mergeCell ref="BF18:BG18"/>
    <mergeCell ref="AG88:AI88"/>
    <mergeCell ref="AJ88:AL88"/>
    <mergeCell ref="AM88:AO88"/>
    <mergeCell ref="AP88:AR88"/>
    <mergeCell ref="AS88:AU88"/>
    <mergeCell ref="AV88:AY88"/>
    <mergeCell ref="BL13:BM13"/>
    <mergeCell ref="BN13:BO13"/>
    <mergeCell ref="BP13:BQ13"/>
    <mergeCell ref="BT13:BU13"/>
    <mergeCell ref="BL12:BM12"/>
    <mergeCell ref="BN12:BO12"/>
    <mergeCell ref="BP12:BQ12"/>
    <mergeCell ref="BB6:BK6"/>
    <mergeCell ref="BL6:BU6"/>
    <mergeCell ref="BN10:BO10"/>
    <mergeCell ref="BP10:BQ10"/>
    <mergeCell ref="BT10:BU10"/>
    <mergeCell ref="BR10:BS10"/>
    <mergeCell ref="BR11:BS11"/>
    <mergeCell ref="BH10:BI10"/>
    <mergeCell ref="BH11:BI11"/>
    <mergeCell ref="BB10:BC10"/>
    <mergeCell ref="BD10:BE10"/>
    <mergeCell ref="BF10:BG10"/>
    <mergeCell ref="BJ10:BK10"/>
    <mergeCell ref="BB21:BC21"/>
    <mergeCell ref="BD21:BE21"/>
    <mergeCell ref="BF21:BG21"/>
    <mergeCell ref="BJ21:BK21"/>
    <mergeCell ref="BB33:BC33"/>
    <mergeCell ref="AO6:AO8"/>
    <mergeCell ref="G88:I88"/>
    <mergeCell ref="J88:L88"/>
    <mergeCell ref="M88:O88"/>
    <mergeCell ref="C87:F87"/>
    <mergeCell ref="E79:E85"/>
    <mergeCell ref="C79:C85"/>
    <mergeCell ref="E78:F78"/>
    <mergeCell ref="AM5:AO5"/>
    <mergeCell ref="AD5:AF5"/>
    <mergeCell ref="AG5:AI5"/>
    <mergeCell ref="X5:Z5"/>
    <mergeCell ref="AA5:AC5"/>
    <mergeCell ref="S5:T5"/>
    <mergeCell ref="U5:V5"/>
    <mergeCell ref="AJ6:AJ8"/>
    <mergeCell ref="AK6:AK8"/>
    <mergeCell ref="AL6:AL8"/>
    <mergeCell ref="AM6:AM8"/>
    <mergeCell ref="AN6:AN8"/>
    <mergeCell ref="E34:E45"/>
    <mergeCell ref="E22:E33"/>
    <mergeCell ref="C10:C78"/>
    <mergeCell ref="E10:E21"/>
    <mergeCell ref="U6:V6"/>
    <mergeCell ref="S6:T6"/>
    <mergeCell ref="E54:E65"/>
    <mergeCell ref="E66:E77"/>
    <mergeCell ref="Y6:Y8"/>
    <mergeCell ref="Z6:Z8"/>
    <mergeCell ref="F3:F9"/>
    <mergeCell ref="M4:O4"/>
    <mergeCell ref="P4:R4"/>
    <mergeCell ref="S4:W4"/>
    <mergeCell ref="AP4:AR4"/>
    <mergeCell ref="AS4:AU4"/>
    <mergeCell ref="X4:Z4"/>
    <mergeCell ref="AA4:AC4"/>
    <mergeCell ref="AD4:AF4"/>
    <mergeCell ref="AG4:AI4"/>
    <mergeCell ref="AJ4:AL4"/>
    <mergeCell ref="AM4:AO4"/>
    <mergeCell ref="AW4:AW8"/>
    <mergeCell ref="AX4:AX8"/>
    <mergeCell ref="AY4:AY8"/>
    <mergeCell ref="AA6:AA8"/>
    <mergeCell ref="AB6:AB8"/>
    <mergeCell ref="N6:N8"/>
    <mergeCell ref="O6:O8"/>
    <mergeCell ref="P6:P8"/>
    <mergeCell ref="Q6:Q8"/>
    <mergeCell ref="R6:R8"/>
    <mergeCell ref="W6:W8"/>
    <mergeCell ref="X6:X8"/>
    <mergeCell ref="AP6:AP8"/>
    <mergeCell ref="AQ6:AQ8"/>
    <mergeCell ref="AR6:AR8"/>
    <mergeCell ref="G3:AY3"/>
    <mergeCell ref="AS6:AS8"/>
    <mergeCell ref="T7:T8"/>
    <mergeCell ref="U7:U8"/>
    <mergeCell ref="V7:V8"/>
    <mergeCell ref="G6:G8"/>
    <mergeCell ref="H6:H8"/>
    <mergeCell ref="I6:I8"/>
    <mergeCell ref="J6:J8"/>
    <mergeCell ref="K6:K8"/>
    <mergeCell ref="L6:L8"/>
    <mergeCell ref="G5:I5"/>
    <mergeCell ref="J5:L5"/>
    <mergeCell ref="M5:O5"/>
    <mergeCell ref="P5:R5"/>
    <mergeCell ref="AP5:AR5"/>
    <mergeCell ref="AC6:AC8"/>
    <mergeCell ref="AD6:AD8"/>
    <mergeCell ref="AE6:AE8"/>
    <mergeCell ref="AF6:AF8"/>
    <mergeCell ref="AG6:AG8"/>
    <mergeCell ref="AH6:AH8"/>
    <mergeCell ref="AI6:AI8"/>
    <mergeCell ref="AV4:AV8"/>
    <mergeCell ref="AS5:AU5"/>
    <mergeCell ref="AJ5:AL5"/>
    <mergeCell ref="AT6:AT8"/>
    <mergeCell ref="AU6:AU8"/>
    <mergeCell ref="S7:S8"/>
    <mergeCell ref="M6:M8"/>
    <mergeCell ref="G4:I4"/>
    <mergeCell ref="J4:L4"/>
  </mergeCells>
  <phoneticPr fontId="4"/>
  <printOptions horizontalCentered="1" verticalCentered="1"/>
  <pageMargins left="0" right="0" top="0.35433070866141736" bottom="0.35433070866141736" header="0.31496062992125984" footer="0.31496062992125984"/>
  <pageSetup paperSize="9" scale="2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zoomScaleNormal="100" zoomScaleSheetLayoutView="100" workbookViewId="0">
      <selection activeCell="L19" sqref="L19"/>
    </sheetView>
  </sheetViews>
  <sheetFormatPr defaultColWidth="10.25" defaultRowHeight="12"/>
  <cols>
    <col min="1" max="1" width="11.75" style="3" bestFit="1" customWidth="1"/>
    <col min="2" max="3" width="9.5" style="3" customWidth="1"/>
    <col min="4" max="4" width="31.625" style="3" bestFit="1" customWidth="1"/>
    <col min="5" max="10" width="19.375" style="3" customWidth="1"/>
    <col min="11" max="16384" width="10.25" style="3"/>
  </cols>
  <sheetData>
    <row r="1" spans="2:10" ht="17.25">
      <c r="B1" s="49" t="s">
        <v>353</v>
      </c>
    </row>
    <row r="2" spans="2:10" ht="17.25">
      <c r="B2" s="730" t="s">
        <v>160</v>
      </c>
      <c r="C2" s="730"/>
      <c r="D2" s="730"/>
      <c r="E2" s="730"/>
      <c r="F2" s="730"/>
      <c r="G2" s="730"/>
      <c r="H2" s="730"/>
      <c r="I2" s="730"/>
      <c r="J2" s="730"/>
    </row>
    <row r="3" spans="2:10" ht="36" customHeight="1">
      <c r="B3" s="733" t="s">
        <v>124</v>
      </c>
      <c r="C3" s="734"/>
      <c r="D3" s="731" t="s">
        <v>313</v>
      </c>
      <c r="E3" s="1172" t="s">
        <v>431</v>
      </c>
      <c r="F3" s="1173" t="s">
        <v>432</v>
      </c>
      <c r="G3" s="1173" t="s">
        <v>458</v>
      </c>
      <c r="H3" s="1173" t="s">
        <v>461</v>
      </c>
      <c r="I3" s="1174" t="s">
        <v>435</v>
      </c>
      <c r="J3" s="1140" t="s">
        <v>41</v>
      </c>
    </row>
    <row r="4" spans="2:10" ht="36" customHeight="1">
      <c r="B4" s="735"/>
      <c r="C4" s="736"/>
      <c r="D4" s="731"/>
      <c r="E4" s="1172"/>
      <c r="F4" s="1173"/>
      <c r="G4" s="1173"/>
      <c r="H4" s="1173"/>
      <c r="I4" s="1174"/>
      <c r="J4" s="1168"/>
    </row>
    <row r="5" spans="2:10" ht="30" customHeight="1">
      <c r="B5" s="1144" t="s">
        <v>388</v>
      </c>
      <c r="C5" s="1144"/>
      <c r="D5" s="595" t="s">
        <v>453</v>
      </c>
      <c r="E5" s="605" t="str">
        <f>+A3管路!K137</f>
        <v xml:space="preserve">(1) (2) (3) </v>
      </c>
      <c r="F5" s="610" t="str">
        <f>+A3管路!M137</f>
        <v xml:space="preserve">(4) (5) </v>
      </c>
      <c r="G5" s="610" t="str">
        <f>+A3管路!O137</f>
        <v xml:space="preserve">(6) (7) (8) (9) </v>
      </c>
      <c r="H5" s="610" t="str">
        <f>+A3管路!Q137</f>
        <v xml:space="preserve">(10) (11) (12) (13) </v>
      </c>
      <c r="I5" s="598" t="str">
        <f>+A3管路!S137</f>
        <v xml:space="preserve">(14) </v>
      </c>
      <c r="J5" s="1168"/>
    </row>
    <row r="6" spans="2:10" ht="30" customHeight="1">
      <c r="B6" s="1144"/>
      <c r="C6" s="1144"/>
      <c r="D6" s="563" t="s">
        <v>454</v>
      </c>
      <c r="E6" s="606" t="str">
        <f>+A3管路!K138</f>
        <v xml:space="preserve">(1) (2) (3) </v>
      </c>
      <c r="F6" s="611" t="str">
        <f>+A3管路!M138</f>
        <v xml:space="preserve">(4) (5) (9) </v>
      </c>
      <c r="G6" s="611" t="str">
        <f>+A3管路!O138</f>
        <v xml:space="preserve">(6) (7) (8) </v>
      </c>
      <c r="H6" s="611" t="str">
        <f>+A3管路!Q138</f>
        <v xml:space="preserve">(10) (11) (12) (13) </v>
      </c>
      <c r="I6" s="599" t="str">
        <f>+A3管路!S138</f>
        <v xml:space="preserve">(14) </v>
      </c>
      <c r="J6" s="1169"/>
    </row>
    <row r="7" spans="2:10" ht="30" customHeight="1">
      <c r="B7" s="882" t="s">
        <v>439</v>
      </c>
      <c r="C7" s="1144" t="s">
        <v>314</v>
      </c>
      <c r="D7" s="540" t="s">
        <v>367</v>
      </c>
      <c r="E7" s="607">
        <f>SUM('A4-2管路(計画設定)'!BB78:BC78)</f>
        <v>0</v>
      </c>
      <c r="F7" s="612">
        <f>SUM('A4-2管路(計画設定)'!BD78:BE78)</f>
        <v>0</v>
      </c>
      <c r="G7" s="612">
        <f>SUM('A4-2管路(計画設定)'!BF78:BG78)</f>
        <v>6009</v>
      </c>
      <c r="H7" s="612">
        <f>SUM('A4-2管路(計画設定)'!BH78:BI78)</f>
        <v>6707.6</v>
      </c>
      <c r="I7" s="600">
        <f>SUM('A4-2管路(計画設定)'!BJ78:BK78)</f>
        <v>0</v>
      </c>
      <c r="J7" s="597">
        <f t="shared" ref="J7:J12" si="0">SUM(E7:I7)</f>
        <v>12716.6</v>
      </c>
    </row>
    <row r="8" spans="2:10" ht="30" customHeight="1">
      <c r="B8" s="918"/>
      <c r="C8" s="871"/>
      <c r="D8" s="563" t="s">
        <v>107</v>
      </c>
      <c r="E8" s="608">
        <f>SUM('A4-2管路(計画設定)'!BB85:BC85)</f>
        <v>0</v>
      </c>
      <c r="F8" s="613">
        <f>SUM('A4-2管路(計画設定)'!BD85:BE85)</f>
        <v>103</v>
      </c>
      <c r="G8" s="613">
        <f>SUM('A4-2管路(計画設定)'!BF85:BG85)</f>
        <v>1309.3000000000002</v>
      </c>
      <c r="H8" s="613">
        <f>SUM('A4-2管路(計画設定)'!BH85:BI85)</f>
        <v>36475.599999999999</v>
      </c>
      <c r="I8" s="601">
        <f>SUM('A4-2管路(計画設定)'!BJ85:BK85)</f>
        <v>0</v>
      </c>
      <c r="J8" s="596">
        <f t="shared" si="0"/>
        <v>37887.9</v>
      </c>
    </row>
    <row r="9" spans="2:10" ht="30" customHeight="1">
      <c r="B9" s="918"/>
      <c r="C9" s="871"/>
      <c r="D9" s="567" t="s">
        <v>41</v>
      </c>
      <c r="E9" s="609">
        <f t="shared" ref="E9:I9" si="1">SUM(E7:E8)</f>
        <v>0</v>
      </c>
      <c r="F9" s="614">
        <f t="shared" si="1"/>
        <v>103</v>
      </c>
      <c r="G9" s="614">
        <f t="shared" si="1"/>
        <v>7318.3</v>
      </c>
      <c r="H9" s="614">
        <f t="shared" si="1"/>
        <v>43183.199999999997</v>
      </c>
      <c r="I9" s="602">
        <f t="shared" si="1"/>
        <v>0</v>
      </c>
      <c r="J9" s="417">
        <f t="shared" si="0"/>
        <v>50604.5</v>
      </c>
    </row>
    <row r="10" spans="2:10" ht="30" customHeight="1">
      <c r="B10" s="918"/>
      <c r="C10" s="1144" t="s">
        <v>315</v>
      </c>
      <c r="D10" s="540" t="s">
        <v>367</v>
      </c>
      <c r="E10" s="607">
        <f>SUM('A4-2管路(計画設定)'!BL78:BM78)</f>
        <v>0</v>
      </c>
      <c r="F10" s="615">
        <f>SUM('A4-2管路(計画設定)'!BN78:BO78)</f>
        <v>0</v>
      </c>
      <c r="G10" s="615">
        <f>SUM('A4-2管路(計画設定)'!BP78:BQ78)</f>
        <v>549140</v>
      </c>
      <c r="H10" s="615">
        <f>SUM('A4-2管路(計画設定)'!BR78:BS78)</f>
        <v>527453.80000000005</v>
      </c>
      <c r="I10" s="603">
        <f>SUM('A4-2管路(計画設定)'!BT78:BU78)</f>
        <v>0</v>
      </c>
      <c r="J10" s="597">
        <f t="shared" si="0"/>
        <v>1076593.8</v>
      </c>
    </row>
    <row r="11" spans="2:10" ht="30" customHeight="1">
      <c r="B11" s="918"/>
      <c r="C11" s="871"/>
      <c r="D11" s="563" t="s">
        <v>107</v>
      </c>
      <c r="E11" s="608">
        <f>SUM('A4-2管路(計画設定)'!BL85:BM85)</f>
        <v>0</v>
      </c>
      <c r="F11" s="616">
        <f>SUM('A4-2管路(計画設定)'!BN85:BO85)</f>
        <v>4814.3</v>
      </c>
      <c r="G11" s="616">
        <f>SUM('A4-2管路(計画設定)'!BP85:BQ85)</f>
        <v>86380.5</v>
      </c>
      <c r="H11" s="616">
        <f>SUM('A4-2管路(計画設定)'!BR85:BS85)</f>
        <v>2135622.5</v>
      </c>
      <c r="I11" s="604">
        <f>SUM('A4-2管路(計画設定)'!BT85:BU85)</f>
        <v>0</v>
      </c>
      <c r="J11" s="596">
        <f t="shared" si="0"/>
        <v>2226817.2999999998</v>
      </c>
    </row>
    <row r="12" spans="2:10" ht="30" customHeight="1">
      <c r="B12" s="919"/>
      <c r="C12" s="871"/>
      <c r="D12" s="567" t="s">
        <v>41</v>
      </c>
      <c r="E12" s="609">
        <f t="shared" ref="E12:I12" si="2">SUM(E10:E11)</f>
        <v>0</v>
      </c>
      <c r="F12" s="614">
        <f t="shared" si="2"/>
        <v>4814.3</v>
      </c>
      <c r="G12" s="614">
        <f t="shared" si="2"/>
        <v>635520.5</v>
      </c>
      <c r="H12" s="614">
        <f t="shared" si="2"/>
        <v>2663076.2999999998</v>
      </c>
      <c r="I12" s="602">
        <f t="shared" si="2"/>
        <v>0</v>
      </c>
      <c r="J12" s="417">
        <f t="shared" si="0"/>
        <v>3303411.0999999996</v>
      </c>
    </row>
    <row r="13" spans="2:10" ht="20.100000000000001" customHeight="1">
      <c r="B13" s="498"/>
      <c r="C13" s="470"/>
      <c r="D13" s="470"/>
      <c r="E13" s="499"/>
      <c r="F13" s="499"/>
      <c r="G13" s="499"/>
      <c r="H13" s="499"/>
      <c r="I13" s="499"/>
      <c r="J13" s="499"/>
    </row>
    <row r="14" spans="2:10" ht="20.100000000000001" customHeight="1">
      <c r="B14" s="490"/>
      <c r="C14" s="493" t="s">
        <v>371</v>
      </c>
      <c r="D14" s="471"/>
      <c r="E14" s="500"/>
      <c r="F14" s="500"/>
      <c r="G14" s="500"/>
      <c r="H14" s="500"/>
      <c r="I14" s="500"/>
      <c r="J14" s="500"/>
    </row>
    <row r="15" spans="2:10" ht="30" customHeight="1">
      <c r="B15" s="1170" t="s">
        <v>455</v>
      </c>
      <c r="C15" s="1144" t="s">
        <v>314</v>
      </c>
      <c r="D15" s="540" t="s">
        <v>456</v>
      </c>
      <c r="E15" s="617">
        <f>SUM('A4-2管路(計画設定)'!BB104)</f>
        <v>0</v>
      </c>
      <c r="F15" s="619">
        <f>SUM('A4-2管路(計画設定)'!BD104)</f>
        <v>0</v>
      </c>
      <c r="G15" s="619">
        <f>SUM('A4-2管路(計画設定)'!BF104)</f>
        <v>5279.4</v>
      </c>
      <c r="H15" s="619">
        <f>SUM('A4-2管路(計画設定)'!BH104)</f>
        <v>4955.2</v>
      </c>
      <c r="I15" s="600">
        <f>SUM('A4-2管路(計画設定)'!BJ104)</f>
        <v>0</v>
      </c>
      <c r="J15" s="597">
        <f t="shared" ref="J15:J20" si="3">SUM(E15:I15)</f>
        <v>10234.599999999999</v>
      </c>
    </row>
    <row r="16" spans="2:10" ht="30" customHeight="1">
      <c r="B16" s="918"/>
      <c r="C16" s="871"/>
      <c r="D16" s="563" t="s">
        <v>457</v>
      </c>
      <c r="E16" s="618">
        <f>SUM('A4-2管路(計画設定)'!BB111)</f>
        <v>0</v>
      </c>
      <c r="F16" s="620">
        <f>SUM('A4-2管路(計画設定)'!BD111)</f>
        <v>0</v>
      </c>
      <c r="G16" s="620">
        <f>SUM('A4-2管路(計画設定)'!BF111)</f>
        <v>143</v>
      </c>
      <c r="H16" s="620">
        <f>SUM('A4-2管路(計画設定)'!BH111)</f>
        <v>4</v>
      </c>
      <c r="I16" s="601">
        <f>SUM('A4-2管路(計画設定)'!BJ111)</f>
        <v>0</v>
      </c>
      <c r="J16" s="596">
        <f t="shared" si="3"/>
        <v>147</v>
      </c>
    </row>
    <row r="17" spans="2:10" ht="30" customHeight="1">
      <c r="B17" s="918"/>
      <c r="C17" s="871"/>
      <c r="D17" s="567" t="s">
        <v>41</v>
      </c>
      <c r="E17" s="609">
        <f t="shared" ref="E17:I17" si="4">SUM(E15:E16)</f>
        <v>0</v>
      </c>
      <c r="F17" s="621">
        <f t="shared" si="4"/>
        <v>0</v>
      </c>
      <c r="G17" s="621">
        <f t="shared" si="4"/>
        <v>5422.4</v>
      </c>
      <c r="H17" s="621">
        <f t="shared" si="4"/>
        <v>4959.2</v>
      </c>
      <c r="I17" s="602">
        <f t="shared" si="4"/>
        <v>0</v>
      </c>
      <c r="J17" s="417">
        <f t="shared" si="3"/>
        <v>10381.599999999999</v>
      </c>
    </row>
    <row r="18" spans="2:10" ht="30" customHeight="1">
      <c r="B18" s="918"/>
      <c r="C18" s="1144" t="s">
        <v>315</v>
      </c>
      <c r="D18" s="540" t="s">
        <v>456</v>
      </c>
      <c r="E18" s="617">
        <f>SUM('A4-2管路(計画設定)'!BL104)</f>
        <v>0</v>
      </c>
      <c r="F18" s="619">
        <f>SUM('A4-2管路(計画設定)'!BN104)</f>
        <v>0</v>
      </c>
      <c r="G18" s="619">
        <f>SUM('A4-2管路(計画設定)'!BP104)</f>
        <v>485906.39999999997</v>
      </c>
      <c r="H18" s="619">
        <f>SUM('A4-2管路(計画設定)'!BR104)</f>
        <v>378451.6</v>
      </c>
      <c r="I18" s="600">
        <f>SUM('A4-2管路(計画設定)'!BT104)</f>
        <v>0</v>
      </c>
      <c r="J18" s="597">
        <f t="shared" si="3"/>
        <v>864358</v>
      </c>
    </row>
    <row r="19" spans="2:10" ht="30" customHeight="1">
      <c r="B19" s="918"/>
      <c r="C19" s="871"/>
      <c r="D19" s="563" t="s">
        <v>457</v>
      </c>
      <c r="E19" s="618">
        <f>SUM('A4-2管路(計画設定)'!BL111)</f>
        <v>0</v>
      </c>
      <c r="F19" s="620">
        <f>SUM('A4-2管路(計画設定)'!BN111)</f>
        <v>0</v>
      </c>
      <c r="G19" s="620">
        <f>SUM('A4-2管路(計画設定)'!BP111)</f>
        <v>9244</v>
      </c>
      <c r="H19" s="620">
        <f>SUM('A4-2管路(計画設定)'!BR111)</f>
        <v>218</v>
      </c>
      <c r="I19" s="601">
        <f>SUM('A4-2管路(計画設定)'!BT111)</f>
        <v>0</v>
      </c>
      <c r="J19" s="596">
        <f t="shared" si="3"/>
        <v>9462</v>
      </c>
    </row>
    <row r="20" spans="2:10" ht="30" customHeight="1">
      <c r="B20" s="919"/>
      <c r="C20" s="871"/>
      <c r="D20" s="567" t="s">
        <v>41</v>
      </c>
      <c r="E20" s="609">
        <f t="shared" ref="E20:I20" si="5">SUM(E18:E19)</f>
        <v>0</v>
      </c>
      <c r="F20" s="621">
        <f t="shared" si="5"/>
        <v>0</v>
      </c>
      <c r="G20" s="621">
        <f t="shared" si="5"/>
        <v>495150.39999999997</v>
      </c>
      <c r="H20" s="621">
        <f t="shared" si="5"/>
        <v>378669.6</v>
      </c>
      <c r="I20" s="602">
        <f t="shared" si="5"/>
        <v>0</v>
      </c>
      <c r="J20" s="417">
        <f t="shared" si="3"/>
        <v>873820</v>
      </c>
    </row>
    <row r="21" spans="2:10" ht="15" customHeight="1">
      <c r="B21" s="458" t="s">
        <v>363</v>
      </c>
      <c r="C21" s="459" t="s">
        <v>377</v>
      </c>
      <c r="D21" s="455"/>
      <c r="E21" s="460"/>
      <c r="F21" s="461"/>
      <c r="G21" s="461"/>
      <c r="H21" s="461"/>
      <c r="I21" s="461"/>
      <c r="J21" s="461"/>
    </row>
    <row r="22" spans="2:10" ht="14.25" customHeight="1">
      <c r="C22" s="1166" t="s">
        <v>436</v>
      </c>
      <c r="D22" s="1167"/>
      <c r="E22" s="1167"/>
      <c r="F22" s="1167"/>
      <c r="G22" s="1167"/>
      <c r="H22" s="1167"/>
      <c r="I22" s="1167"/>
      <c r="J22" s="1167"/>
    </row>
    <row r="23" spans="2:10" ht="14.25" customHeight="1">
      <c r="C23" s="1167"/>
      <c r="D23" s="1167"/>
      <c r="E23" s="1167"/>
      <c r="F23" s="1167"/>
      <c r="G23" s="1167"/>
      <c r="H23" s="1167"/>
      <c r="I23" s="1167"/>
      <c r="J23" s="1167"/>
    </row>
    <row r="24" spans="2:10" ht="14.25" customHeight="1">
      <c r="C24" s="1167"/>
      <c r="D24" s="1167"/>
      <c r="E24" s="1167"/>
      <c r="F24" s="1167"/>
      <c r="G24" s="1167"/>
      <c r="H24" s="1167"/>
      <c r="I24" s="1167"/>
      <c r="J24" s="1167"/>
    </row>
    <row r="25" spans="2:10" ht="14.25" customHeight="1">
      <c r="C25" s="1167"/>
      <c r="D25" s="1167"/>
      <c r="E25" s="1167"/>
      <c r="F25" s="1167"/>
      <c r="G25" s="1167"/>
      <c r="H25" s="1167"/>
      <c r="I25" s="1167"/>
      <c r="J25" s="1167"/>
    </row>
    <row r="26" spans="2:10" ht="14.25" customHeight="1">
      <c r="C26" s="1167"/>
      <c r="D26" s="1167"/>
      <c r="E26" s="1167"/>
      <c r="F26" s="1167"/>
      <c r="G26" s="1167"/>
      <c r="H26" s="1167"/>
      <c r="I26" s="1167"/>
      <c r="J26" s="1167"/>
    </row>
    <row r="27" spans="2:10" ht="15" customHeight="1"/>
    <row r="28" spans="2:10" ht="15" customHeight="1"/>
    <row r="29" spans="2:10">
      <c r="C29" s="2"/>
    </row>
  </sheetData>
  <mergeCells count="17">
    <mergeCell ref="I3:I4"/>
    <mergeCell ref="C22:J26"/>
    <mergeCell ref="J3:J6"/>
    <mergeCell ref="B3:C4"/>
    <mergeCell ref="B5:C6"/>
    <mergeCell ref="B2:J2"/>
    <mergeCell ref="B7:B12"/>
    <mergeCell ref="B15:B20"/>
    <mergeCell ref="C15:C17"/>
    <mergeCell ref="C18:C20"/>
    <mergeCell ref="C7:C9"/>
    <mergeCell ref="C10:C12"/>
    <mergeCell ref="D3:D4"/>
    <mergeCell ref="E3:E4"/>
    <mergeCell ref="F3:F4"/>
    <mergeCell ref="G3:G4"/>
    <mergeCell ref="H3:H4"/>
  </mergeCells>
  <phoneticPr fontId="4"/>
  <printOptions horizontalCentered="1" verticalCentered="1"/>
  <pageMargins left="0" right="0" top="0.35433070866141736" bottom="0.35433070866141736" header="0.31496062992125984" footer="0.31496062992125984"/>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83"/>
  <sheetViews>
    <sheetView showGridLines="0" topLeftCell="A121" zoomScale="55" zoomScaleNormal="55" zoomScaleSheetLayoutView="40" workbookViewId="0">
      <selection activeCell="AI160" sqref="AI160"/>
    </sheetView>
  </sheetViews>
  <sheetFormatPr defaultColWidth="10.25" defaultRowHeight="12"/>
  <cols>
    <col min="1" max="1" width="11.75" style="3" bestFit="1" customWidth="1"/>
    <col min="2" max="2" width="10.625" style="3" customWidth="1"/>
    <col min="3" max="5" width="10.75" style="3" customWidth="1"/>
    <col min="6" max="6" width="10.625" style="2" customWidth="1"/>
    <col min="7" max="47" width="6.25" style="3" customWidth="1"/>
    <col min="48" max="67" width="5.5" style="3" customWidth="1"/>
    <col min="68" max="68" width="8" style="3" customWidth="1"/>
    <col min="69" max="69" width="37" style="3" bestFit="1" customWidth="1"/>
    <col min="70" max="70" width="9.875" style="316" customWidth="1"/>
    <col min="71" max="76" width="8" style="3" customWidth="1"/>
    <col min="77" max="78" width="8" style="383" customWidth="1"/>
    <col min="79" max="95" width="8" style="3" customWidth="1"/>
    <col min="96" max="96" width="18.125" style="3" bestFit="1" customWidth="1"/>
    <col min="97" max="99" width="10.25" style="3" customWidth="1"/>
    <col min="100" max="100" width="0" style="3" hidden="1" customWidth="1"/>
    <col min="101" max="105" width="10.25" style="3" customWidth="1"/>
    <col min="106" max="106" width="0" style="3" hidden="1" customWidth="1"/>
    <col min="107" max="16384" width="10.25" style="3"/>
  </cols>
  <sheetData>
    <row r="1" spans="2:76" ht="17.25">
      <c r="B1" s="49" t="s">
        <v>353</v>
      </c>
      <c r="E1" s="49"/>
      <c r="F1" s="418"/>
      <c r="X1" s="49"/>
    </row>
    <row r="2" spans="2:76" ht="17.25">
      <c r="B2" s="730" t="s">
        <v>167</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730"/>
      <c r="BK2" s="730"/>
      <c r="BL2" s="730"/>
      <c r="BM2" s="730"/>
      <c r="BN2" s="730"/>
      <c r="BO2" s="730"/>
    </row>
    <row r="3" spans="2:76" ht="23.25" customHeight="1">
      <c r="B3" s="733" t="s">
        <v>124</v>
      </c>
      <c r="C3" s="934"/>
      <c r="D3" s="934"/>
      <c r="E3" s="1147"/>
      <c r="F3" s="920" t="s">
        <v>183</v>
      </c>
      <c r="G3" s="889" t="s">
        <v>94</v>
      </c>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c r="AI3" s="998"/>
      <c r="AJ3" s="998"/>
      <c r="AK3" s="998"/>
      <c r="AL3" s="998"/>
      <c r="AM3" s="998"/>
      <c r="AN3" s="998"/>
      <c r="AO3" s="998"/>
      <c r="AP3" s="998"/>
      <c r="AQ3" s="998"/>
      <c r="AR3" s="998"/>
      <c r="AS3" s="998"/>
      <c r="AT3" s="998"/>
      <c r="AU3" s="998"/>
      <c r="AV3" s="731" t="s">
        <v>88</v>
      </c>
      <c r="AW3" s="981"/>
      <c r="AX3" s="981"/>
      <c r="AY3" s="981"/>
      <c r="AZ3" s="981"/>
      <c r="BA3" s="981"/>
      <c r="BB3" s="981"/>
      <c r="BC3" s="981"/>
      <c r="BD3" s="981"/>
      <c r="BE3" s="981"/>
      <c r="BF3" s="981"/>
      <c r="BG3" s="981"/>
      <c r="BH3" s="981"/>
      <c r="BI3" s="981"/>
      <c r="BJ3" s="981"/>
      <c r="BK3" s="981"/>
      <c r="BL3" s="981"/>
      <c r="BM3" s="981"/>
      <c r="BN3" s="981"/>
      <c r="BO3" s="732"/>
    </row>
    <row r="4" spans="2:76" ht="45.75" customHeight="1">
      <c r="B4" s="1148"/>
      <c r="C4" s="1149"/>
      <c r="D4" s="1149"/>
      <c r="E4" s="765"/>
      <c r="F4" s="921"/>
      <c r="G4" s="968" t="s">
        <v>96</v>
      </c>
      <c r="H4" s="969"/>
      <c r="I4" s="970"/>
      <c r="J4" s="968" t="s">
        <v>86</v>
      </c>
      <c r="K4" s="969"/>
      <c r="L4" s="970"/>
      <c r="M4" s="968" t="s">
        <v>97</v>
      </c>
      <c r="N4" s="969"/>
      <c r="O4" s="970"/>
      <c r="P4" s="968" t="s">
        <v>98</v>
      </c>
      <c r="Q4" s="969"/>
      <c r="R4" s="970"/>
      <c r="S4" s="968" t="s">
        <v>99</v>
      </c>
      <c r="T4" s="971"/>
      <c r="U4" s="971"/>
      <c r="V4" s="969"/>
      <c r="W4" s="970"/>
      <c r="X4" s="968" t="s">
        <v>100</v>
      </c>
      <c r="Y4" s="969"/>
      <c r="Z4" s="970"/>
      <c r="AA4" s="968" t="s">
        <v>103</v>
      </c>
      <c r="AB4" s="969"/>
      <c r="AC4" s="970"/>
      <c r="AD4" s="968" t="s">
        <v>114</v>
      </c>
      <c r="AE4" s="969"/>
      <c r="AF4" s="970"/>
      <c r="AG4" s="968" t="s">
        <v>101</v>
      </c>
      <c r="AH4" s="969"/>
      <c r="AI4" s="970"/>
      <c r="AJ4" s="968" t="s">
        <v>40</v>
      </c>
      <c r="AK4" s="969"/>
      <c r="AL4" s="970"/>
      <c r="AM4" s="968" t="s">
        <v>102</v>
      </c>
      <c r="AN4" s="969"/>
      <c r="AO4" s="970"/>
      <c r="AP4" s="968" t="s">
        <v>87</v>
      </c>
      <c r="AQ4" s="969"/>
      <c r="AR4" s="993"/>
      <c r="AS4" s="968" t="s">
        <v>123</v>
      </c>
      <c r="AT4" s="969"/>
      <c r="AU4" s="970"/>
      <c r="AV4" s="733" t="s">
        <v>89</v>
      </c>
      <c r="AW4" s="909"/>
      <c r="AX4" s="909"/>
      <c r="AY4" s="734"/>
      <c r="AZ4" s="735" t="s">
        <v>64</v>
      </c>
      <c r="BA4" s="959"/>
      <c r="BB4" s="959"/>
      <c r="BC4" s="959"/>
      <c r="BD4" s="959"/>
      <c r="BE4" s="959"/>
      <c r="BF4" s="959"/>
      <c r="BG4" s="959"/>
      <c r="BH4" s="959"/>
      <c r="BI4" s="959"/>
      <c r="BJ4" s="959"/>
      <c r="BK4" s="959"/>
      <c r="BL4" s="959"/>
      <c r="BM4" s="736"/>
      <c r="BN4" s="733" t="s">
        <v>44</v>
      </c>
      <c r="BO4" s="734"/>
      <c r="BR4" s="959" t="s">
        <v>327</v>
      </c>
      <c r="BS4" s="959" t="s">
        <v>328</v>
      </c>
      <c r="BT4" s="959" t="s">
        <v>329</v>
      </c>
      <c r="BU4" s="959" t="s">
        <v>330</v>
      </c>
      <c r="BV4" s="959" t="s">
        <v>331</v>
      </c>
      <c r="BW4" s="959"/>
      <c r="BX4" s="959" t="s">
        <v>333</v>
      </c>
    </row>
    <row r="5" spans="2:76" ht="14.25">
      <c r="B5" s="1148"/>
      <c r="C5" s="1149"/>
      <c r="D5" s="1149"/>
      <c r="E5" s="765"/>
      <c r="F5" s="921"/>
      <c r="G5" s="986" t="s">
        <v>169</v>
      </c>
      <c r="H5" s="981"/>
      <c r="I5" s="732"/>
      <c r="J5" s="986" t="s">
        <v>170</v>
      </c>
      <c r="K5" s="981"/>
      <c r="L5" s="732"/>
      <c r="M5" s="986" t="s">
        <v>171</v>
      </c>
      <c r="N5" s="981"/>
      <c r="O5" s="732"/>
      <c r="P5" s="986" t="s">
        <v>172</v>
      </c>
      <c r="Q5" s="981"/>
      <c r="R5" s="732"/>
      <c r="S5" s="986" t="s">
        <v>173</v>
      </c>
      <c r="T5" s="987"/>
      <c r="U5" s="988" t="s">
        <v>174</v>
      </c>
      <c r="V5" s="971"/>
      <c r="W5" s="244"/>
      <c r="X5" s="986" t="s">
        <v>175</v>
      </c>
      <c r="Y5" s="981"/>
      <c r="Z5" s="732"/>
      <c r="AA5" s="986" t="s">
        <v>176</v>
      </c>
      <c r="AB5" s="981"/>
      <c r="AC5" s="732"/>
      <c r="AD5" s="986" t="s">
        <v>177</v>
      </c>
      <c r="AE5" s="981"/>
      <c r="AF5" s="732"/>
      <c r="AG5" s="986" t="s">
        <v>178</v>
      </c>
      <c r="AH5" s="981"/>
      <c r="AI5" s="732"/>
      <c r="AJ5" s="986" t="s">
        <v>179</v>
      </c>
      <c r="AK5" s="981"/>
      <c r="AL5" s="732"/>
      <c r="AM5" s="986" t="s">
        <v>180</v>
      </c>
      <c r="AN5" s="981"/>
      <c r="AO5" s="732"/>
      <c r="AP5" s="986" t="s">
        <v>181</v>
      </c>
      <c r="AQ5" s="981"/>
      <c r="AR5" s="732"/>
      <c r="AS5" s="986" t="s">
        <v>182</v>
      </c>
      <c r="AT5" s="981"/>
      <c r="AU5" s="732"/>
      <c r="AV5" s="737"/>
      <c r="AW5" s="960"/>
      <c r="AX5" s="960"/>
      <c r="AY5" s="738"/>
      <c r="AZ5" s="737"/>
      <c r="BA5" s="960"/>
      <c r="BB5" s="960"/>
      <c r="BC5" s="960"/>
      <c r="BD5" s="960"/>
      <c r="BE5" s="960"/>
      <c r="BF5" s="960"/>
      <c r="BG5" s="960"/>
      <c r="BH5" s="960"/>
      <c r="BI5" s="960"/>
      <c r="BJ5" s="960"/>
      <c r="BK5" s="960"/>
      <c r="BL5" s="960"/>
      <c r="BM5" s="738"/>
      <c r="BN5" s="735"/>
      <c r="BO5" s="736"/>
      <c r="BR5" s="959"/>
      <c r="BS5" s="959"/>
      <c r="BT5" s="959"/>
      <c r="BU5" s="959"/>
      <c r="BV5" s="959"/>
      <c r="BW5" s="959"/>
      <c r="BX5" s="959"/>
    </row>
    <row r="6" spans="2:76" ht="14.25" customHeight="1">
      <c r="B6" s="1148"/>
      <c r="C6" s="1149"/>
      <c r="D6" s="1149"/>
      <c r="E6" s="765"/>
      <c r="F6" s="921"/>
      <c r="G6" s="972" t="s">
        <v>73</v>
      </c>
      <c r="H6" s="975" t="s">
        <v>74</v>
      </c>
      <c r="I6" s="978" t="s">
        <v>71</v>
      </c>
      <c r="J6" s="972" t="s">
        <v>73</v>
      </c>
      <c r="K6" s="975" t="s">
        <v>74</v>
      </c>
      <c r="L6" s="978" t="s">
        <v>71</v>
      </c>
      <c r="M6" s="972" t="s">
        <v>73</v>
      </c>
      <c r="N6" s="975" t="s">
        <v>74</v>
      </c>
      <c r="O6" s="978" t="s">
        <v>71</v>
      </c>
      <c r="P6" s="972" t="s">
        <v>73</v>
      </c>
      <c r="Q6" s="975" t="s">
        <v>74</v>
      </c>
      <c r="R6" s="978" t="s">
        <v>71</v>
      </c>
      <c r="S6" s="733" t="s">
        <v>115</v>
      </c>
      <c r="T6" s="956"/>
      <c r="U6" s="999" t="s">
        <v>116</v>
      </c>
      <c r="V6" s="1000"/>
      <c r="W6" s="978" t="s">
        <v>71</v>
      </c>
      <c r="X6" s="972" t="s">
        <v>73</v>
      </c>
      <c r="Y6" s="975" t="s">
        <v>74</v>
      </c>
      <c r="Z6" s="978" t="s">
        <v>71</v>
      </c>
      <c r="AA6" s="972" t="s">
        <v>73</v>
      </c>
      <c r="AB6" s="975" t="s">
        <v>74</v>
      </c>
      <c r="AC6" s="978" t="s">
        <v>71</v>
      </c>
      <c r="AD6" s="972" t="s">
        <v>73</v>
      </c>
      <c r="AE6" s="975" t="s">
        <v>74</v>
      </c>
      <c r="AF6" s="978" t="s">
        <v>71</v>
      </c>
      <c r="AG6" s="972" t="s">
        <v>73</v>
      </c>
      <c r="AH6" s="975" t="s">
        <v>74</v>
      </c>
      <c r="AI6" s="978" t="s">
        <v>71</v>
      </c>
      <c r="AJ6" s="972" t="s">
        <v>73</v>
      </c>
      <c r="AK6" s="975" t="s">
        <v>74</v>
      </c>
      <c r="AL6" s="978" t="s">
        <v>71</v>
      </c>
      <c r="AM6" s="972" t="s">
        <v>73</v>
      </c>
      <c r="AN6" s="975" t="s">
        <v>74</v>
      </c>
      <c r="AO6" s="978" t="s">
        <v>71</v>
      </c>
      <c r="AP6" s="972" t="s">
        <v>73</v>
      </c>
      <c r="AQ6" s="975" t="s">
        <v>74</v>
      </c>
      <c r="AR6" s="978" t="s">
        <v>71</v>
      </c>
      <c r="AS6" s="972" t="s">
        <v>73</v>
      </c>
      <c r="AT6" s="975" t="s">
        <v>74</v>
      </c>
      <c r="AU6" s="978" t="s">
        <v>71</v>
      </c>
      <c r="AV6" s="733" t="s">
        <v>211</v>
      </c>
      <c r="AW6" s="956"/>
      <c r="AX6" s="909" t="s">
        <v>212</v>
      </c>
      <c r="AY6" s="734"/>
      <c r="AZ6" s="982" t="s">
        <v>48</v>
      </c>
      <c r="BA6" s="983"/>
      <c r="BB6" s="983"/>
      <c r="BC6" s="983"/>
      <c r="BD6" s="983"/>
      <c r="BE6" s="983"/>
      <c r="BF6" s="983"/>
      <c r="BG6" s="983"/>
      <c r="BH6" s="983"/>
      <c r="BI6" s="984"/>
      <c r="BJ6" s="1019" t="s">
        <v>144</v>
      </c>
      <c r="BK6" s="1020"/>
      <c r="BL6" s="1020"/>
      <c r="BM6" s="1021"/>
      <c r="BN6" s="735"/>
      <c r="BO6" s="736"/>
      <c r="BR6" s="959"/>
      <c r="BS6" s="959"/>
      <c r="BT6" s="959"/>
      <c r="BU6" s="959"/>
      <c r="BV6" s="959"/>
      <c r="BW6" s="959"/>
      <c r="BX6" s="959"/>
    </row>
    <row r="7" spans="2:76" ht="60.75" customHeight="1">
      <c r="B7" s="1148"/>
      <c r="C7" s="1149"/>
      <c r="D7" s="1149"/>
      <c r="E7" s="765"/>
      <c r="F7" s="921"/>
      <c r="G7" s="973"/>
      <c r="H7" s="976"/>
      <c r="I7" s="979"/>
      <c r="J7" s="973"/>
      <c r="K7" s="976"/>
      <c r="L7" s="979"/>
      <c r="M7" s="973"/>
      <c r="N7" s="976"/>
      <c r="O7" s="979"/>
      <c r="P7" s="973"/>
      <c r="Q7" s="976"/>
      <c r="R7" s="979"/>
      <c r="S7" s="1001" t="s">
        <v>73</v>
      </c>
      <c r="T7" s="1002" t="s">
        <v>74</v>
      </c>
      <c r="U7" s="1002" t="s">
        <v>73</v>
      </c>
      <c r="V7" s="1002" t="s">
        <v>74</v>
      </c>
      <c r="W7" s="979"/>
      <c r="X7" s="973"/>
      <c r="Y7" s="976"/>
      <c r="Z7" s="979"/>
      <c r="AA7" s="973"/>
      <c r="AB7" s="976"/>
      <c r="AC7" s="979"/>
      <c r="AD7" s="973"/>
      <c r="AE7" s="976"/>
      <c r="AF7" s="979"/>
      <c r="AG7" s="973"/>
      <c r="AH7" s="976"/>
      <c r="AI7" s="979"/>
      <c r="AJ7" s="973"/>
      <c r="AK7" s="976"/>
      <c r="AL7" s="979"/>
      <c r="AM7" s="973"/>
      <c r="AN7" s="976"/>
      <c r="AO7" s="979"/>
      <c r="AP7" s="973"/>
      <c r="AQ7" s="976"/>
      <c r="AR7" s="979"/>
      <c r="AS7" s="973"/>
      <c r="AT7" s="976"/>
      <c r="AU7" s="979"/>
      <c r="AV7" s="735"/>
      <c r="AW7" s="957"/>
      <c r="AX7" s="959"/>
      <c r="AY7" s="736"/>
      <c r="AZ7" s="994" t="s">
        <v>431</v>
      </c>
      <c r="BA7" s="995"/>
      <c r="BB7" s="1007" t="s">
        <v>432</v>
      </c>
      <c r="BC7" s="995"/>
      <c r="BD7" s="1007" t="s">
        <v>433</v>
      </c>
      <c r="BE7" s="995"/>
      <c r="BF7" s="1007" t="s">
        <v>434</v>
      </c>
      <c r="BG7" s="995"/>
      <c r="BH7" s="1007" t="s">
        <v>435</v>
      </c>
      <c r="BI7" s="1008"/>
      <c r="BJ7" s="989" t="s">
        <v>459</v>
      </c>
      <c r="BK7" s="990"/>
      <c r="BL7" s="1003" t="s">
        <v>460</v>
      </c>
      <c r="BM7" s="1004"/>
      <c r="BN7" s="735"/>
      <c r="BO7" s="736"/>
      <c r="BR7" s="959"/>
      <c r="BS7" s="959"/>
      <c r="BT7" s="959"/>
      <c r="BU7" s="959"/>
      <c r="BV7" s="959"/>
      <c r="BW7" s="959"/>
      <c r="BX7" s="959"/>
    </row>
    <row r="8" spans="2:76" ht="26.25" customHeight="1">
      <c r="B8" s="1148"/>
      <c r="C8" s="1149"/>
      <c r="D8" s="1149"/>
      <c r="E8" s="765"/>
      <c r="F8" s="921"/>
      <c r="G8" s="974"/>
      <c r="H8" s="977"/>
      <c r="I8" s="980"/>
      <c r="J8" s="974"/>
      <c r="K8" s="977"/>
      <c r="L8" s="980"/>
      <c r="M8" s="974"/>
      <c r="N8" s="977"/>
      <c r="O8" s="980"/>
      <c r="P8" s="974"/>
      <c r="Q8" s="977"/>
      <c r="R8" s="980"/>
      <c r="S8" s="974"/>
      <c r="T8" s="977"/>
      <c r="U8" s="977"/>
      <c r="V8" s="977"/>
      <c r="W8" s="980"/>
      <c r="X8" s="974"/>
      <c r="Y8" s="977"/>
      <c r="Z8" s="980"/>
      <c r="AA8" s="974"/>
      <c r="AB8" s="977"/>
      <c r="AC8" s="980"/>
      <c r="AD8" s="974"/>
      <c r="AE8" s="977"/>
      <c r="AF8" s="980"/>
      <c r="AG8" s="974"/>
      <c r="AH8" s="977"/>
      <c r="AI8" s="980"/>
      <c r="AJ8" s="974"/>
      <c r="AK8" s="977"/>
      <c r="AL8" s="980"/>
      <c r="AM8" s="974"/>
      <c r="AN8" s="977"/>
      <c r="AO8" s="980"/>
      <c r="AP8" s="974"/>
      <c r="AQ8" s="977"/>
      <c r="AR8" s="980"/>
      <c r="AS8" s="974"/>
      <c r="AT8" s="977"/>
      <c r="AU8" s="980"/>
      <c r="AV8" s="737"/>
      <c r="AW8" s="958"/>
      <c r="AX8" s="960"/>
      <c r="AY8" s="738"/>
      <c r="AZ8" s="996"/>
      <c r="BA8" s="997"/>
      <c r="BB8" s="1009"/>
      <c r="BC8" s="997"/>
      <c r="BD8" s="1009"/>
      <c r="BE8" s="997"/>
      <c r="BF8" s="1009"/>
      <c r="BG8" s="997"/>
      <c r="BH8" s="1009"/>
      <c r="BI8" s="1010"/>
      <c r="BJ8" s="991"/>
      <c r="BK8" s="992"/>
      <c r="BL8" s="1005"/>
      <c r="BM8" s="1006"/>
      <c r="BN8" s="737"/>
      <c r="BO8" s="738"/>
      <c r="BR8" s="959"/>
      <c r="BS8" s="959"/>
      <c r="BT8" s="959"/>
      <c r="BU8" s="959"/>
      <c r="BV8" s="381" t="s">
        <v>334</v>
      </c>
      <c r="BW8" s="358" t="s">
        <v>335</v>
      </c>
      <c r="BX8" s="959"/>
    </row>
    <row r="9" spans="2:76" ht="14.25" customHeight="1">
      <c r="B9" s="935"/>
      <c r="C9" s="936"/>
      <c r="D9" s="936"/>
      <c r="E9" s="766"/>
      <c r="F9" s="966"/>
      <c r="G9" s="337" t="s">
        <v>275</v>
      </c>
      <c r="H9" s="338" t="s">
        <v>299</v>
      </c>
      <c r="I9" s="339" t="s">
        <v>277</v>
      </c>
      <c r="J9" s="337" t="s">
        <v>275</v>
      </c>
      <c r="K9" s="338" t="s">
        <v>299</v>
      </c>
      <c r="L9" s="339" t="s">
        <v>277</v>
      </c>
      <c r="M9" s="337" t="s">
        <v>275</v>
      </c>
      <c r="N9" s="338" t="s">
        <v>299</v>
      </c>
      <c r="O9" s="339" t="s">
        <v>277</v>
      </c>
      <c r="P9" s="337" t="s">
        <v>275</v>
      </c>
      <c r="Q9" s="338" t="s">
        <v>299</v>
      </c>
      <c r="R9" s="339" t="s">
        <v>277</v>
      </c>
      <c r="S9" s="337" t="s">
        <v>279</v>
      </c>
      <c r="T9" s="340" t="s">
        <v>299</v>
      </c>
      <c r="U9" s="340" t="s">
        <v>299</v>
      </c>
      <c r="V9" s="338" t="s">
        <v>299</v>
      </c>
      <c r="W9" s="339" t="s">
        <v>281</v>
      </c>
      <c r="X9" s="337" t="s">
        <v>275</v>
      </c>
      <c r="Y9" s="338" t="s">
        <v>299</v>
      </c>
      <c r="Z9" s="339" t="s">
        <v>277</v>
      </c>
      <c r="AA9" s="337" t="s">
        <v>275</v>
      </c>
      <c r="AB9" s="338" t="s">
        <v>299</v>
      </c>
      <c r="AC9" s="339" t="s">
        <v>277</v>
      </c>
      <c r="AD9" s="337" t="s">
        <v>275</v>
      </c>
      <c r="AE9" s="338" t="s">
        <v>299</v>
      </c>
      <c r="AF9" s="339" t="s">
        <v>277</v>
      </c>
      <c r="AG9" s="337" t="s">
        <v>275</v>
      </c>
      <c r="AH9" s="338" t="s">
        <v>299</v>
      </c>
      <c r="AI9" s="339" t="s">
        <v>277</v>
      </c>
      <c r="AJ9" s="337" t="s">
        <v>275</v>
      </c>
      <c r="AK9" s="338" t="s">
        <v>299</v>
      </c>
      <c r="AL9" s="339" t="s">
        <v>277</v>
      </c>
      <c r="AM9" s="337" t="s">
        <v>275</v>
      </c>
      <c r="AN9" s="338" t="s">
        <v>299</v>
      </c>
      <c r="AO9" s="339" t="s">
        <v>277</v>
      </c>
      <c r="AP9" s="337" t="s">
        <v>275</v>
      </c>
      <c r="AQ9" s="338" t="s">
        <v>299</v>
      </c>
      <c r="AR9" s="341" t="s">
        <v>277</v>
      </c>
      <c r="AS9" s="337" t="s">
        <v>275</v>
      </c>
      <c r="AT9" s="338" t="s">
        <v>299</v>
      </c>
      <c r="AU9" s="339" t="s">
        <v>277</v>
      </c>
      <c r="AV9" s="952" t="s">
        <v>283</v>
      </c>
      <c r="AW9" s="953"/>
      <c r="AX9" s="967" t="s">
        <v>299</v>
      </c>
      <c r="AY9" s="953"/>
      <c r="AZ9" s="952" t="s">
        <v>285</v>
      </c>
      <c r="BA9" s="953"/>
      <c r="BB9" s="954" t="s">
        <v>299</v>
      </c>
      <c r="BC9" s="953"/>
      <c r="BD9" s="954" t="s">
        <v>299</v>
      </c>
      <c r="BE9" s="953"/>
      <c r="BF9" s="954" t="s">
        <v>299</v>
      </c>
      <c r="BG9" s="953"/>
      <c r="BH9" s="954" t="s">
        <v>299</v>
      </c>
      <c r="BI9" s="967"/>
      <c r="BJ9" s="952" t="s">
        <v>287</v>
      </c>
      <c r="BK9" s="953"/>
      <c r="BL9" s="954" t="s">
        <v>299</v>
      </c>
      <c r="BM9" s="955"/>
      <c r="BN9" s="952" t="s">
        <v>289</v>
      </c>
      <c r="BO9" s="955"/>
      <c r="BR9" s="358"/>
      <c r="BS9" s="358"/>
      <c r="BT9" s="358"/>
    </row>
    <row r="10" spans="2:76" ht="13.5" customHeight="1">
      <c r="B10" s="882" t="s">
        <v>369</v>
      </c>
      <c r="C10" s="875" t="s">
        <v>90</v>
      </c>
      <c r="D10" s="875" t="s">
        <v>390</v>
      </c>
      <c r="E10" s="875" t="s">
        <v>42</v>
      </c>
      <c r="F10" s="540">
        <v>600</v>
      </c>
      <c r="G10" s="629" t="str">
        <f>IF(AND('A4-1管路(計画設定)'!$F$8="○",'A4-4,5管路(計画設定)'!$BR10="-"),"-",IF(A3管路!G10="-",BR10,IF(BR10="-",A3管路!G10,A3管路!G10+BR10)))</f>
        <v>-</v>
      </c>
      <c r="H10" s="353" t="str">
        <f>IF(IF(A3管路!H10="-","-",IF('A4-2管路(計画設定)'!H10="-",A3管路!H10,A3管路!H10-'A4-2管路(計画設定)'!H10))=0,"-",IF(A3管路!H10="-","-",IF('A4-2管路(計画設定)'!H10="-",A3管路!H10,A3管路!H10-'A4-2管路(計画設定)'!H10)))</f>
        <v>-</v>
      </c>
      <c r="I10" s="361" t="str">
        <f t="shared" ref="I10:I20" si="0">IF(SUM(G10:H10)=0,"-",SUM(G10:H10))</f>
        <v>-</v>
      </c>
      <c r="J10" s="629" t="str">
        <f>IF(AND('A4-1管路(計画設定)'!$H$8="○",'A4-4,5管路(計画設定)'!$BS10="-"),"-",IF(A3管路!J10="-",BS10,IF(BS10="-",A3管路!J10,A3管路!J10+BS10)))</f>
        <v>-</v>
      </c>
      <c r="K10" s="353" t="str">
        <f>IF(IF(A3管路!K10="-","-",IF('A4-2管路(計画設定)'!K10="-",A3管路!K10,A3管路!K10-'A4-2管路(計画設定)'!K10))=0,"-",IF(A3管路!K10="-","-",IF('A4-2管路(計画設定)'!K10="-",A3管路!K10,A3管路!K10-'A4-2管路(計画設定)'!K10)))</f>
        <v>-</v>
      </c>
      <c r="L10" s="361" t="str">
        <f t="shared" ref="L10:L20" si="1">IF(SUM(J10:K10)=0,"-",SUM(J10:K10))</f>
        <v>-</v>
      </c>
      <c r="M10" s="629" t="str">
        <f>IF(AND('A4-1管路(計画設定)'!$J$8="○",'A4-4,5管路(計画設定)'!$BT10="-"),"-",IF(A3管路!M10="-",BT10,IF(BT10="-",A3管路!M10,A3管路!M10+BT10)))</f>
        <v>-</v>
      </c>
      <c r="N10" s="353" t="str">
        <f>IF(IF(A3管路!N10="-","-",IF('A4-2管路(計画設定)'!N10="-",A3管路!N10,A3管路!N10-'A4-2管路(計画設定)'!N10))=0,"-",IF(A3管路!N10="-","-",IF('A4-2管路(計画設定)'!N10="-",A3管路!N10,A3管路!N10-'A4-2管路(計画設定)'!N10)))</f>
        <v>-</v>
      </c>
      <c r="O10" s="361" t="str">
        <f t="shared" ref="O10:O20" si="2">IF(SUM(M10:N10)=0,"-",SUM(M10:N10))</f>
        <v>-</v>
      </c>
      <c r="P10" s="629" t="str">
        <f>IF(AND('A4-1管路(計画設定)'!$L$8="○",'A4-4,5管路(計画設定)'!$BU10="-"),"-",IF(A3管路!P10="-",BU10,IF(BU10="-",A3管路!P10,A3管路!P10+BU10)))</f>
        <v>-</v>
      </c>
      <c r="Q10" s="353" t="str">
        <f>IF(IF(A3管路!Q10="-","-",IF('A4-2管路(計画設定)'!Q10="-",A3管路!Q10,A3管路!Q10-'A4-2管路(計画設定)'!Q10))=0,"-",IF(A3管路!Q10="-","-",IF('A4-2管路(計画設定)'!Q10="-",A3管路!Q10,A3管路!Q10-'A4-2管路(計画設定)'!Q10)))</f>
        <v>-</v>
      </c>
      <c r="R10" s="361" t="str">
        <f t="shared" ref="R10:R20" si="3">IF(SUM(P10:Q10)=0,"-",SUM(P10:Q10))</f>
        <v>-</v>
      </c>
      <c r="S10" s="629" t="str">
        <f>IF(AND('A4-1管路(計画設定)'!$N$8="○",'A4-4,5管路(計画設定)'!$BV10="-"),"-",IF(A3管路!S10="-",BV10,IF(BV10="-",A3管路!S10,A3管路!S10+BV10+BW10)))</f>
        <v>-</v>
      </c>
      <c r="T10" s="352" t="str">
        <f>IF(IF(A3管路!T10="-","-",IF('A4-2管路(計画設定)'!T10="-",A3管路!T10,A3管路!T10-'A4-2管路(計画設定)'!T10))=0,"-",IF(A3管路!T10="-","-",IF('A4-2管路(計画設定)'!T10="-",A3管路!T10,A3管路!T10-'A4-2管路(計画設定)'!T10)))</f>
        <v>-</v>
      </c>
      <c r="U10" s="626" t="str">
        <f>IF(AND('A4-1管路(計画設定)'!$P$8="○",'A4-4,5管路(計画設定)'!$BW10="-"),"-",IF(A3管路!U10="-",BW10,IF(BW10="-",A3管路!U10,A3管路!U10)))</f>
        <v>-</v>
      </c>
      <c r="V10" s="353" t="str">
        <f>IF(IF(A3管路!V10="-","-",IF('A4-2管路(計画設定)'!V10="-",A3管路!V10,A3管路!V10-'A4-2管路(計画設定)'!V10))=0,"-",IF(A3管路!V10="-","-",IF('A4-2管路(計画設定)'!V10="-",A3管路!V10,A3管路!V10-'A4-2管路(計画設定)'!V10)))</f>
        <v>-</v>
      </c>
      <c r="W10" s="361" t="str">
        <f t="shared" ref="W10:W20" si="4">IF(SUM(S10:V10)=0,"-",SUM(S10:V10))</f>
        <v>-</v>
      </c>
      <c r="X10" s="357" t="str">
        <f>IF(IF(A3管路!X10="-","-",IF('A4-2管路(計画設定)'!X10="-",A3管路!X10,A3管路!X10-'A4-2管路(計画設定)'!X10))=0,"-",IF(A3管路!X10="-","-",IF('A4-2管路(計画設定)'!X10="-",A3管路!X10,A3管路!X10-'A4-2管路(計画設定)'!X10)))</f>
        <v>-</v>
      </c>
      <c r="Y10" s="353" t="str">
        <f>IF(IF(A3管路!Y10="-","-",IF('A4-2管路(計画設定)'!Y10="-",A3管路!Y10,A3管路!Y10-'A4-2管路(計画設定)'!Y10))=0,"-",IF(A3管路!Y10="-","-",IF('A4-2管路(計画設定)'!Y10="-",A3管路!Y10,A3管路!Y10-'A4-2管路(計画設定)'!Y10)))</f>
        <v>-</v>
      </c>
      <c r="Z10" s="361" t="str">
        <f t="shared" ref="Z10:Z20" si="5">IF(SUM(X10:Y10)=0,"-",SUM(X10:Y10))</f>
        <v>-</v>
      </c>
      <c r="AA10" s="357" t="str">
        <f>IF(IF(A3管路!AA10="-","-",IF('A4-2管路(計画設定)'!AA10="-",A3管路!AA10,A3管路!AA10-'A4-2管路(計画設定)'!AA10))=0,"-",IF(A3管路!AA10="-","-",IF('A4-2管路(計画設定)'!AA10="-",A3管路!AA10,A3管路!AA10-'A4-2管路(計画設定)'!AA10)))</f>
        <v>-</v>
      </c>
      <c r="AB10" s="353" t="str">
        <f>IF(IF(A3管路!AB10="-","-",IF('A4-2管路(計画設定)'!AB10="-",A3管路!AB10,A3管路!AB10-'A4-2管路(計画設定)'!AB10))=0,"-",IF(A3管路!AB10="-","-",IF('A4-2管路(計画設定)'!AB10="-",A3管路!AB10,A3管路!AB10-'A4-2管路(計画設定)'!AB10)))</f>
        <v>-</v>
      </c>
      <c r="AC10" s="361" t="str">
        <f t="shared" ref="AC10:AC20" si="6">IF(SUM(AA10:AB10)=0,"-",SUM(AA10:AB10))</f>
        <v>-</v>
      </c>
      <c r="AD10" s="629" t="str">
        <f>IF(AND('A4-1管路(計画設定)'!$V$8="○",'A4-4,5管路(計画設定)'!$BX10="-"),"-",IF(A3管路!AD10="-",BX10,IF(BX10="-",A3管路!AD10,A3管路!AD10+BX10)))</f>
        <v>-</v>
      </c>
      <c r="AE10" s="353" t="str">
        <f>IF(IF(A3管路!AE10="-","-",IF('A4-2管路(計画設定)'!AE10="-",A3管路!AE10,A3管路!AE10-'A4-2管路(計画設定)'!AE10))=0,"-",IF(A3管路!AE10="-","-",IF('A4-2管路(計画設定)'!AE10="-",A3管路!AE10,A3管路!AE10-'A4-2管路(計画設定)'!AE10)))</f>
        <v>-</v>
      </c>
      <c r="AF10" s="361" t="str">
        <f t="shared" ref="AF10:AF20" si="7">IF(SUM(AD10:AE10)=0,"-",SUM(AD10:AE10))</f>
        <v>-</v>
      </c>
      <c r="AG10" s="357" t="str">
        <f>IF(IF(A3管路!AG10="-","-",IF('A4-2管路(計画設定)'!AG10="-",A3管路!AG10,A3管路!AG10-'A4-2管路(計画設定)'!AG10))=0,"-",IF(A3管路!AG10="-","-",IF('A4-2管路(計画設定)'!AG10="-",A3管路!AG10,A3管路!AG10-'A4-2管路(計画設定)'!AG10)))</f>
        <v>-</v>
      </c>
      <c r="AH10" s="353" t="str">
        <f>IF(IF(A3管路!AH10="-","-",IF('A4-2管路(計画設定)'!AH10="-",A3管路!AH10,A3管路!AH10-'A4-2管路(計画設定)'!AH10))=0,"-",IF(A3管路!AH10="-","-",IF('A4-2管路(計画設定)'!AH10="-",A3管路!AH10,A3管路!AH10-'A4-2管路(計画設定)'!AH10)))</f>
        <v>-</v>
      </c>
      <c r="AI10" s="361" t="str">
        <f t="shared" ref="AI10:AI20" si="8">IF(SUM(AG10:AH10)=0,"-",SUM(AG10:AH10))</f>
        <v>-</v>
      </c>
      <c r="AJ10" s="357" t="str">
        <f>IF(IF(A3管路!AJ10="-","-",IF('A4-2管路(計画設定)'!AJ10="-",A3管路!AJ10,A3管路!AJ10-'A4-2管路(計画設定)'!AJ10))=0,"-",IF(A3管路!AJ10="-","-",IF('A4-2管路(計画設定)'!AJ10="-",A3管路!AJ10,A3管路!AJ10-'A4-2管路(計画設定)'!AJ10)))</f>
        <v>-</v>
      </c>
      <c r="AK10" s="353" t="str">
        <f>IF(IF(A3管路!AK10="-","-",IF('A4-2管路(計画設定)'!AK10="-",A3管路!AK10,A3管路!AK10-'A4-2管路(計画設定)'!AK10))=0,"-",IF(A3管路!AK10="-","-",IF('A4-2管路(計画設定)'!AK10="-",A3管路!AK10,A3管路!AK10-'A4-2管路(計画設定)'!AK10)))</f>
        <v>-</v>
      </c>
      <c r="AL10" s="361" t="str">
        <f t="shared" ref="AL10:AL20" si="9">IF(SUM(AJ10:AK10)=0,"-",SUM(AJ10:AK10))</f>
        <v>-</v>
      </c>
      <c r="AM10" s="357" t="str">
        <f>IF(IF(A3管路!AM10="-","-",IF('A4-2管路(計画設定)'!AM10="-",A3管路!AM10,A3管路!AM10-'A4-2管路(計画設定)'!AM10))=0,"-",IF(A3管路!AM10="-","-",IF('A4-2管路(計画設定)'!AM10="-",A3管路!AM10,A3管路!AM10-'A4-2管路(計画設定)'!AM10)))</f>
        <v>-</v>
      </c>
      <c r="AN10" s="353" t="str">
        <f>IF(IF(A3管路!AN10="-","-",IF('A4-2管路(計画設定)'!AN10="-",A3管路!AN10,A3管路!AN10-'A4-2管路(計画設定)'!AN10))=0,"-",IF(A3管路!AN10="-","-",IF('A4-2管路(計画設定)'!AN10="-",A3管路!AN10,A3管路!AN10-'A4-2管路(計画設定)'!AN10)))</f>
        <v>-</v>
      </c>
      <c r="AO10" s="361" t="str">
        <f t="shared" ref="AO10:AO20" si="10">IF(SUM(AM10:AN10)=0,"-",SUM(AM10:AN10))</f>
        <v>-</v>
      </c>
      <c r="AP10" s="357" t="str">
        <f>IF(IF(A3管路!AP10="-","-",IF('A4-2管路(計画設定)'!AP10="-",A3管路!AP10,A3管路!AP10-'A4-2管路(計画設定)'!AP10))=0,"-",IF(A3管路!AP10="-","-",IF('A4-2管路(計画設定)'!AP10="-",A3管路!AP10,A3管路!AP10-'A4-2管路(計画設定)'!AP10)))</f>
        <v>-</v>
      </c>
      <c r="AQ10" s="353" t="str">
        <f>IF(IF(A3管路!AQ10="-","-",IF('A4-2管路(計画設定)'!AQ10="-",A3管路!AQ10,A3管路!AQ10-'A4-2管路(計画設定)'!AQ10))=0,"-",IF(A3管路!AQ10="-","-",IF('A4-2管路(計画設定)'!AQ10="-",A3管路!AQ10,A3管路!AQ10-'A4-2管路(計画設定)'!AQ10)))</f>
        <v>-</v>
      </c>
      <c r="AR10" s="360" t="str">
        <f t="shared" ref="AR10:AR20" si="11">IF(SUM(AP10:AQ10)=0,"-",SUM(AP10:AQ10))</f>
        <v>-</v>
      </c>
      <c r="AS10" s="357" t="str">
        <f>IF(IF(A3管路!AS10="-","-",IF('A4-2管路(計画設定)'!AS10="-",A3管路!AS10,A3管路!AS10-'A4-2管路(計画設定)'!AS10))=0,"-",IF(A3管路!AS10="-","-",IF('A4-2管路(計画設定)'!AS10="-",A3管路!AS10,A3管路!AS10-'A4-2管路(計画設定)'!AS10)))</f>
        <v>-</v>
      </c>
      <c r="AT10" s="353" t="str">
        <f>IF(IF(A3管路!AT10="-","-",IF('A4-2管路(計画設定)'!AT10="-",A3管路!AT10,A3管路!AT10-'A4-2管路(計画設定)'!AT10))=0,"-",IF(A3管路!AT10="-","-",IF('A4-2管路(計画設定)'!AT10="-",A3管路!AT10,A3管路!AT10-'A4-2管路(計画設定)'!AT10)))</f>
        <v>-</v>
      </c>
      <c r="AU10" s="360" t="str">
        <f t="shared" ref="AU10:AU20" si="12">IF(SUM(AS10:AT10)=0,"-",SUM(AS10:AT10))</f>
        <v>-</v>
      </c>
      <c r="AV10" s="851" t="str">
        <f t="shared" ref="AV10:AV20" si="13">IF(SUM(G10,J10,M10,P10,S10,U10,X10,AA10,AD10,AG10,AJ10,AM10,AP10,AS10)=0,"-",SUM(G10,J10,M10,P10,S10,U10,X10,AA10,AD10,AG10,AJ10,AM10,AP10,AS10))</f>
        <v>-</v>
      </c>
      <c r="AW10" s="852"/>
      <c r="AX10" s="946" t="str">
        <f t="shared" ref="AX10:AX20" si="14">IF(SUM(H10,K10,N10,Q10,T10,V10,Y10,AB10,AE10,AH10,AK10,AN10,AQ10,AT10)=0,"-",SUM(H10,K10,N10,Q10,T10,V10,Y10,AB10,AE10,AH10,AK10,AN10,AQ10,AT10))</f>
        <v>-</v>
      </c>
      <c r="AY10" s="852"/>
      <c r="AZ10" s="851">
        <f t="shared" ref="AZ10:AZ20" si="15">SUMIF(G$88,"①",I10)+SUMIF(J$88,"①",L10)+SUMIF(M$88,"①",O10)+SUMIF(P$88,"①",R10)+SUMIF(S$88,"①",S10)+SUMIF(S$88,"①",T10)+SUMIF(U$88,"①",U10)+SUMIF(U$88,"①",V10)+SUMIF(X$88,"①",Z10)+SUMIF(AA$88,"①",AC10)+SUMIF(AD$88,"①",AF10)+SUMIF(AG$88,"①",AI10)+SUMIF(AJ$88,"①",AL10)+SUMIF(AM$88,"①",AO10)+SUMIF(AP$88,"①",AR10)+SUMIF(AS$88,"①",AU10)</f>
        <v>0</v>
      </c>
      <c r="BA10" s="852"/>
      <c r="BB10" s="852">
        <f t="shared" ref="BB10:BB20" si="16">SUMIF(G$88,"②",I10)+SUMIF(J$88,"②",L10)+SUMIF(M$88,"②",O10)+SUMIF(P$88,"②",R10)+SUMIF(S$88,"②",S10)+SUMIF(S$88,"②",T10)+SUMIF(U$88,"②",U10)+SUMIF(U$88,"②",V10)+SUMIF(X$88,"②",Z10)+SUMIF(AA$88,"②",AC10)+SUMIF(AD$88,"②",AF10)+SUMIF(AG$88,"②",AI10)+SUMIF(AJ$88,"②",AL10)+SUMIF(AM$88,"②",AO10)+SUMIF(AP$88,"②",AR10)+SUMIF(AS$88,"②",AU10)</f>
        <v>0</v>
      </c>
      <c r="BC10" s="852"/>
      <c r="BD10" s="852">
        <f t="shared" ref="BD10:BD20" si="17">SUMIF(G$88,"③",I10)+SUMIF(J$88,"③",L10)+SUMIF(M$88,"③",O10)+SUMIF(P$88,"③",R10)+SUMIF(S$88,"③",S10)+SUMIF(S$88,"③",T10)+SUMIF(U$88,"③",U10)+SUMIF(U$88,"③",V10)+SUMIF(X$88,"③",Z10)+SUMIF(AA$88,"③",AC10)+SUMIF(AD$88,"③",AF10)+SUMIF(AG$88,"③",AI10)+SUMIF(AJ$88,"③",AL10)+SUMIF(AM$88,"③",AO10)+SUMIF(AP$88,"③",AR10)+SUMIF(AS$88,"③",AU10)</f>
        <v>0</v>
      </c>
      <c r="BE10" s="852"/>
      <c r="BF10" s="852">
        <f t="shared" ref="BF10:BF20" si="18">SUMIF(G$88,"④",I10)+SUMIF(J$88,"④",L10)+SUMIF(M$88,"④",O10)+SUMIF(P$88,"④",R10)+SUMIF(S$88,"④",S10)+SUMIF(S$88,"④",T10)+SUMIF(U$88,"④",U10)+SUMIF(U$88,"④",V10)+SUMIF(X$88,"④",Z10)+SUMIF(AA$88,"④",AC10)+SUMIF(AD$88,"④",AF10)+SUMIF(AG$88,"④",AI10)+SUMIF(AJ$88,"④",AL10)+SUMIF(AM$88,"④",AO10)+SUMIF(AP$88,"④",AR10)+SUMIF(AS$88,"④",AU10)</f>
        <v>0</v>
      </c>
      <c r="BG10" s="852"/>
      <c r="BH10" s="852">
        <f t="shared" ref="BH10:BH20" si="19">SUMIF(G$88,"⑤",I10)+SUMIF(J$88,"⑤",L10)+SUMIF(M$88,"⑤",O10)+SUMIF(P$88,"⑤",R10)+SUMIF(S$88,"⑤",S10)+SUMIF(S$88,"⑤",T10)+SUMIF(U$88,"⑤",U10)+SUMIF(U$88,"⑤",V10)+SUMIF(X$88,"⑤",Z10)+SUMIF(AA$88,"⑤",AC10)+SUMIF(AD$88,"⑤",AF10)+SUMIF(AG$88,"⑤",AI10)+SUMIF(AJ$88,"⑤",AL10)+SUMIF(AM$88,"⑤",AO10)+SUMIF(AP$88,"⑤",AR10)+SUMIF(AS$88,"⑤",AU10)</f>
        <v>0</v>
      </c>
      <c r="BI10" s="963"/>
      <c r="BJ10" s="851">
        <f t="shared" ref="BJ10:BJ20" si="20">SUM(AZ10:BC10)</f>
        <v>0</v>
      </c>
      <c r="BK10" s="852"/>
      <c r="BL10" s="852">
        <f t="shared" ref="BL10:BL20" si="21">SUM(BD10:BI10)</f>
        <v>0</v>
      </c>
      <c r="BM10" s="1013"/>
      <c r="BN10" s="852" t="str">
        <f t="shared" ref="BN10:BN45" si="22">IF(SUM(AV10:AY10)=0,"-",IF(AND(SUM(AV10:AY10)=SUM(AZ10:BI10),SUM(AZ10:BI10)=SUM(BJ10:BM10)),SUM(AV10:AY10),"エラー"))</f>
        <v>-</v>
      </c>
      <c r="BO10" s="1013"/>
      <c r="BQ10" s="318" t="str">
        <f>IF('A4-2管路(計画設定)'!AW10="","-",'A4-2管路(計画設定)'!AW10)</f>
        <v>ダクタイル鋳鉄管(NS形継手等)</v>
      </c>
      <c r="BR10" s="317" t="str">
        <f>IF(BQ10=BR$4,IF('A4-2管路(計画設定)'!AV10="-","-",IF('A4-2管路(計画設定)'!I10="-",'A4-2管路(計画設定)'!AV10,'A4-2管路(計画設定)'!AV10-'A4-2管路(計画設定)'!I10)),"-")</f>
        <v>-</v>
      </c>
      <c r="BS10" s="317" t="str">
        <f>IF(BQ10=BS$4,IF('A4-2管路(計画設定)'!AV10="-","-",IF('A4-2管路(計画設定)'!L10="-",'A4-2管路(計画設定)'!AV10,'A4-2管路(計画設定)'!AV10-'A4-2管路(計画設定)'!L10)),"-")</f>
        <v>-</v>
      </c>
      <c r="BT10" s="317" t="str">
        <f>IF(BQ10=BT$4,IF('A4-2管路(計画設定)'!AV10="-","-",IF('A4-2管路(計画設定)'!O10="-",'A4-2管路(計画設定)'!AV10,'A4-2管路(計画設定)'!AV10-'A4-2管路(計画設定)'!O10)),"-")</f>
        <v>-</v>
      </c>
      <c r="BU10" s="317" t="str">
        <f>IF($BQ10=BU$4,IF('A4-2管路(計画設定)'!$AV10="-","-",IF('A4-2管路(計画設定)'!R10="-",'A4-2管路(計画設定)'!$AV10,'A4-2管路(計画設定)'!$AV10-'A4-2管路(計画設定)'!R10)),"-")</f>
        <v>-</v>
      </c>
      <c r="BV10" s="317" t="str">
        <f>IF($BQ10=BV$4,IF('A4-2管路(計画設定)'!$AV10="-","-",IF('A4-2管路(計画設定)'!W10="-",'A4-2管路(計画設定)'!$AV10,'A4-2管路(計画設定)'!$AV10-SUM('A4-2管路(計画設定)'!S10,'A4-2管路(計画設定)'!T10))),"-")</f>
        <v>-</v>
      </c>
      <c r="BW10" s="317" t="str">
        <f>IF($BQ10=BV$4,IF('A4-2管路(計画設定)'!$AV10="-","-",IF('A4-2管路(計画設定)'!W10="-",'A4-2管路(計画設定)'!$AV10,-SUM('A4-2管路(計画設定)'!U10,'A4-2管路(計画設定)'!V10)+'A4-2管路(計画設定)'!W10)),"-")</f>
        <v>-</v>
      </c>
      <c r="BX10" s="317" t="str">
        <f>IF($BQ10=BX$4,IF('A4-2管路(計画設定)'!$AV10="-","-",IF('A4-2管路(計画設定)'!AF10="-",'A4-2管路(計画設定)'!$AV10,'A4-2管路(計画設定)'!$AV10-'A4-2管路(計画設定)'!AF10)),"-")</f>
        <v>-</v>
      </c>
    </row>
    <row r="11" spans="2:76" ht="13.5" customHeight="1">
      <c r="B11" s="1179"/>
      <c r="C11" s="1070"/>
      <c r="D11" s="1070"/>
      <c r="E11" s="1070"/>
      <c r="F11" s="75">
        <v>500</v>
      </c>
      <c r="G11" s="625">
        <f>IF(AND('A4-1管路(計画設定)'!$F$8="○",'A4-4,5管路(計画設定)'!$BR11="-"),"-",IF(A3管路!G11="-",BR11,IF(BR11="-",A3管路!G11,A3管路!G11+BR11)))</f>
        <v>478.4</v>
      </c>
      <c r="H11" s="348" t="str">
        <f>IF(IF(A3管路!H11="-","-",IF('A4-2管路(計画設定)'!H11="-",A3管路!H11,A3管路!H11-'A4-2管路(計画設定)'!H11))=0,"-",IF(A3管路!H11="-","-",IF('A4-2管路(計画設定)'!H11="-",A3管路!H11,A3管路!H11-'A4-2管路(計画設定)'!H11)))</f>
        <v>-</v>
      </c>
      <c r="I11" s="362">
        <f t="shared" si="0"/>
        <v>478.4</v>
      </c>
      <c r="J11" s="625" t="str">
        <f>IF(AND('A4-1管路(計画設定)'!$H$8="○",'A4-4,5管路(計画設定)'!$BS11="-"),"-",IF(A3管路!J11="-",BS11,IF(BS11="-",A3管路!J11,A3管路!J11+BS11)))</f>
        <v>-</v>
      </c>
      <c r="K11" s="348" t="str">
        <f>IF(IF(A3管路!K11="-","-",IF('A4-2管路(計画設定)'!K11="-",A3管路!K11,A3管路!K11-'A4-2管路(計画設定)'!K11))=0,"-",IF(A3管路!K11="-","-",IF('A4-2管路(計画設定)'!K11="-",A3管路!K11,A3管路!K11-'A4-2管路(計画設定)'!K11)))</f>
        <v>-</v>
      </c>
      <c r="L11" s="362" t="str">
        <f t="shared" si="1"/>
        <v>-</v>
      </c>
      <c r="M11" s="625" t="str">
        <f>IF(AND('A4-1管路(計画設定)'!$J$8="○",'A4-4,5管路(計画設定)'!$BT11="-"),"-",IF(A3管路!M11="-",BT11,IF(BT11="-",A3管路!M11,A3管路!M11+BT11)))</f>
        <v>-</v>
      </c>
      <c r="N11" s="348" t="str">
        <f>IF(IF(A3管路!N11="-","-",IF('A4-2管路(計画設定)'!N11="-",A3管路!N11,A3管路!N11-'A4-2管路(計画設定)'!N11))=0,"-",IF(A3管路!N11="-","-",IF('A4-2管路(計画設定)'!N11="-",A3管路!N11,A3管路!N11-'A4-2管路(計画設定)'!N11)))</f>
        <v>-</v>
      </c>
      <c r="O11" s="362" t="str">
        <f t="shared" si="2"/>
        <v>-</v>
      </c>
      <c r="P11" s="625" t="str">
        <f>IF(AND('A4-1管路(計画設定)'!$L$8="○",'A4-4,5管路(計画設定)'!$BU11="-"),"-",IF(A3管路!P11="-",BU11,IF(BU11="-",A3管路!P11,A3管路!P11+BU11)))</f>
        <v>-</v>
      </c>
      <c r="Q11" s="348" t="str">
        <f>IF(IF(A3管路!Q11="-","-",IF('A4-2管路(計画設定)'!Q11="-",A3管路!Q11,A3管路!Q11-'A4-2管路(計画設定)'!Q11))=0,"-",IF(A3管路!Q11="-","-",IF('A4-2管路(計画設定)'!Q11="-",A3管路!Q11,A3管路!Q11-'A4-2管路(計画設定)'!Q11)))</f>
        <v>-</v>
      </c>
      <c r="R11" s="362" t="str">
        <f t="shared" si="3"/>
        <v>-</v>
      </c>
      <c r="S11" s="625" t="str">
        <f>IF(AND('A4-1管路(計画設定)'!$N$8="○",'A4-4,5管路(計画設定)'!$BV11="-"),"-",IF(A3管路!S11="-",BV11,IF(BV11="-",A3管路!S11,A3管路!S11+BV11+BW11)))</f>
        <v>-</v>
      </c>
      <c r="T11" s="347" t="str">
        <f>IF(IF(A3管路!T11="-","-",IF('A4-2管路(計画設定)'!T11="-",A3管路!T11,A3管路!T11-'A4-2管路(計画設定)'!T11))=0,"-",IF(A3管路!T11="-","-",IF('A4-2管路(計画設定)'!T11="-",A3管路!T11,A3管路!T11-'A4-2管路(計画設定)'!T11)))</f>
        <v>-</v>
      </c>
      <c r="U11" s="623" t="str">
        <f>IF(AND('A4-1管路(計画設定)'!$P$8="○",'A4-4,5管路(計画設定)'!$BW11="-"),"-",IF(A3管路!U11="-",BW11,IF(BW11="-",A3管路!U11,A3管路!U11)))</f>
        <v>-</v>
      </c>
      <c r="V11" s="348" t="str">
        <f>IF(IF(A3管路!V11="-","-",IF('A4-2管路(計画設定)'!V11="-",A3管路!V11,A3管路!V11-'A4-2管路(計画設定)'!V11))=0,"-",IF(A3管路!V11="-","-",IF('A4-2管路(計画設定)'!V11="-",A3管路!V11,A3管路!V11-'A4-2管路(計画設定)'!V11)))</f>
        <v>-</v>
      </c>
      <c r="W11" s="362" t="str">
        <f t="shared" si="4"/>
        <v>-</v>
      </c>
      <c r="X11" s="354" t="str">
        <f>IF(IF(A3管路!X11="-","-",IF('A4-2管路(計画設定)'!X11="-",A3管路!X11,A3管路!X11-'A4-2管路(計画設定)'!X11))=0,"-",IF(A3管路!X11="-","-",IF('A4-2管路(計画設定)'!X11="-",A3管路!X11,A3管路!X11-'A4-2管路(計画設定)'!X11)))</f>
        <v>-</v>
      </c>
      <c r="Y11" s="348" t="str">
        <f>IF(IF(A3管路!Y11="-","-",IF('A4-2管路(計画設定)'!Y11="-",A3管路!Y11,A3管路!Y11-'A4-2管路(計画設定)'!Y11))=0,"-",IF(A3管路!Y11="-","-",IF('A4-2管路(計画設定)'!Y11="-",A3管路!Y11,A3管路!Y11-'A4-2管路(計画設定)'!Y11)))</f>
        <v>-</v>
      </c>
      <c r="Z11" s="362" t="str">
        <f t="shared" si="5"/>
        <v>-</v>
      </c>
      <c r="AA11" s="354" t="str">
        <f>IF(IF(A3管路!AA11="-","-",IF('A4-2管路(計画設定)'!AA11="-",A3管路!AA11,A3管路!AA11-'A4-2管路(計画設定)'!AA11))=0,"-",IF(A3管路!AA11="-","-",IF('A4-2管路(計画設定)'!AA11="-",A3管路!AA11,A3管路!AA11-'A4-2管路(計画設定)'!AA11)))</f>
        <v>-</v>
      </c>
      <c r="AB11" s="348" t="str">
        <f>IF(IF(A3管路!AB11="-","-",IF('A4-2管路(計画設定)'!AB11="-",A3管路!AB11,A3管路!AB11-'A4-2管路(計画設定)'!AB11))=0,"-",IF(A3管路!AB11="-","-",IF('A4-2管路(計画設定)'!AB11="-",A3管路!AB11,A3管路!AB11-'A4-2管路(計画設定)'!AB11)))</f>
        <v>-</v>
      </c>
      <c r="AC11" s="362" t="str">
        <f t="shared" si="6"/>
        <v>-</v>
      </c>
      <c r="AD11" s="625" t="str">
        <f>IF(AND('A4-1管路(計画設定)'!$V$8="○",'A4-4,5管路(計画設定)'!$BX11="-"),"-",IF(A3管路!AD11="-",BX11,IF(BX11="-",A3管路!AD11,A3管路!AD11+BX11)))</f>
        <v>-</v>
      </c>
      <c r="AE11" s="348" t="str">
        <f>IF(IF(A3管路!AE11="-","-",IF('A4-2管路(計画設定)'!AE11="-",A3管路!AE11,A3管路!AE11-'A4-2管路(計画設定)'!AE11))=0,"-",IF(A3管路!AE11="-","-",IF('A4-2管路(計画設定)'!AE11="-",A3管路!AE11,A3管路!AE11-'A4-2管路(計画設定)'!AE11)))</f>
        <v>-</v>
      </c>
      <c r="AF11" s="362" t="str">
        <f t="shared" si="7"/>
        <v>-</v>
      </c>
      <c r="AG11" s="354" t="str">
        <f>IF(IF(A3管路!AG11="-","-",IF('A4-2管路(計画設定)'!AG11="-",A3管路!AG11,A3管路!AG11-'A4-2管路(計画設定)'!AG11))=0,"-",IF(A3管路!AG11="-","-",IF('A4-2管路(計画設定)'!AG11="-",A3管路!AG11,A3管路!AG11-'A4-2管路(計画設定)'!AG11)))</f>
        <v>-</v>
      </c>
      <c r="AH11" s="348" t="str">
        <f>IF(IF(A3管路!AH11="-","-",IF('A4-2管路(計画設定)'!AH11="-",A3管路!AH11,A3管路!AH11-'A4-2管路(計画設定)'!AH11))=0,"-",IF(A3管路!AH11="-","-",IF('A4-2管路(計画設定)'!AH11="-",A3管路!AH11,A3管路!AH11-'A4-2管路(計画設定)'!AH11)))</f>
        <v>-</v>
      </c>
      <c r="AI11" s="362" t="str">
        <f t="shared" si="8"/>
        <v>-</v>
      </c>
      <c r="AJ11" s="354" t="str">
        <f>IF(IF(A3管路!AJ11="-","-",IF('A4-2管路(計画設定)'!AJ11="-",A3管路!AJ11,A3管路!AJ11-'A4-2管路(計画設定)'!AJ11))=0,"-",IF(A3管路!AJ11="-","-",IF('A4-2管路(計画設定)'!AJ11="-",A3管路!AJ11,A3管路!AJ11-'A4-2管路(計画設定)'!AJ11)))</f>
        <v>-</v>
      </c>
      <c r="AK11" s="348" t="str">
        <f>IF(IF(A3管路!AK11="-","-",IF('A4-2管路(計画設定)'!AK11="-",A3管路!AK11,A3管路!AK11-'A4-2管路(計画設定)'!AK11))=0,"-",IF(A3管路!AK11="-","-",IF('A4-2管路(計画設定)'!AK11="-",A3管路!AK11,A3管路!AK11-'A4-2管路(計画設定)'!AK11)))</f>
        <v>-</v>
      </c>
      <c r="AL11" s="362" t="str">
        <f t="shared" si="9"/>
        <v>-</v>
      </c>
      <c r="AM11" s="354" t="str">
        <f>IF(IF(A3管路!AM11="-","-",IF('A4-2管路(計画設定)'!AM11="-",A3管路!AM11,A3管路!AM11-'A4-2管路(計画設定)'!AM11))=0,"-",IF(A3管路!AM11="-","-",IF('A4-2管路(計画設定)'!AM11="-",A3管路!AM11,A3管路!AM11-'A4-2管路(計画設定)'!AM11)))</f>
        <v>-</v>
      </c>
      <c r="AN11" s="348" t="str">
        <f>IF(IF(A3管路!AN11="-","-",IF('A4-2管路(計画設定)'!AN11="-",A3管路!AN11,A3管路!AN11-'A4-2管路(計画設定)'!AN11))=0,"-",IF(A3管路!AN11="-","-",IF('A4-2管路(計画設定)'!AN11="-",A3管路!AN11,A3管路!AN11-'A4-2管路(計画設定)'!AN11)))</f>
        <v>-</v>
      </c>
      <c r="AO11" s="362" t="str">
        <f t="shared" si="10"/>
        <v>-</v>
      </c>
      <c r="AP11" s="354" t="str">
        <f>IF(IF(A3管路!AP11="-","-",IF('A4-2管路(計画設定)'!AP11="-",A3管路!AP11,A3管路!AP11-'A4-2管路(計画設定)'!AP11))=0,"-",IF(A3管路!AP11="-","-",IF('A4-2管路(計画設定)'!AP11="-",A3管路!AP11,A3管路!AP11-'A4-2管路(計画設定)'!AP11)))</f>
        <v>-</v>
      </c>
      <c r="AQ11" s="348" t="str">
        <f>IF(IF(A3管路!AQ11="-","-",IF('A4-2管路(計画設定)'!AQ11="-",A3管路!AQ11,A3管路!AQ11-'A4-2管路(計画設定)'!AQ11))=0,"-",IF(A3管路!AQ11="-","-",IF('A4-2管路(計画設定)'!AQ11="-",A3管路!AQ11,A3管路!AQ11-'A4-2管路(計画設定)'!AQ11)))</f>
        <v>-</v>
      </c>
      <c r="AR11" s="359" t="str">
        <f t="shared" si="11"/>
        <v>-</v>
      </c>
      <c r="AS11" s="354" t="str">
        <f>IF(IF(A3管路!AS11="-","-",IF('A4-2管路(計画設定)'!AS11="-",A3管路!AS11,A3管路!AS11-'A4-2管路(計画設定)'!AS11))=0,"-",IF(A3管路!AS11="-","-",IF('A4-2管路(計画設定)'!AS11="-",A3管路!AS11,A3管路!AS11-'A4-2管路(計画設定)'!AS11)))</f>
        <v>-</v>
      </c>
      <c r="AT11" s="348" t="str">
        <f>IF(IF(A3管路!AT11="-","-",IF('A4-2管路(計画設定)'!AT11="-",A3管路!AT11,A3管路!AT11-'A4-2管路(計画設定)'!AT11))=0,"-",IF(A3管路!AT11="-","-",IF('A4-2管路(計画設定)'!AT11="-",A3管路!AT11,A3管路!AT11-'A4-2管路(計画設定)'!AT11)))</f>
        <v>-</v>
      </c>
      <c r="AU11" s="359" t="str">
        <f t="shared" si="12"/>
        <v>-</v>
      </c>
      <c r="AV11" s="832">
        <f t="shared" si="13"/>
        <v>478.4</v>
      </c>
      <c r="AW11" s="830"/>
      <c r="AX11" s="853" t="str">
        <f t="shared" si="14"/>
        <v>-</v>
      </c>
      <c r="AY11" s="830"/>
      <c r="AZ11" s="832">
        <f t="shared" si="15"/>
        <v>478.4</v>
      </c>
      <c r="BA11" s="830"/>
      <c r="BB11" s="830">
        <f t="shared" si="16"/>
        <v>0</v>
      </c>
      <c r="BC11" s="830"/>
      <c r="BD11" s="830">
        <f t="shared" si="17"/>
        <v>0</v>
      </c>
      <c r="BE11" s="830"/>
      <c r="BF11" s="830">
        <f t="shared" si="18"/>
        <v>0</v>
      </c>
      <c r="BG11" s="830"/>
      <c r="BH11" s="830">
        <f t="shared" si="19"/>
        <v>0</v>
      </c>
      <c r="BI11" s="831"/>
      <c r="BJ11" s="832">
        <f t="shared" si="20"/>
        <v>478.4</v>
      </c>
      <c r="BK11" s="830"/>
      <c r="BL11" s="830">
        <f t="shared" si="21"/>
        <v>0</v>
      </c>
      <c r="BM11" s="833"/>
      <c r="BN11" s="830">
        <f t="shared" si="22"/>
        <v>478.4</v>
      </c>
      <c r="BO11" s="833"/>
      <c r="BQ11" s="318" t="str">
        <f>IF('A4-2管路(計画設定)'!AW11="","-",'A4-2管路(計画設定)'!AW11)</f>
        <v>ダクタイル鋳鉄管(NS形継手等)</v>
      </c>
      <c r="BR11" s="317">
        <f>IF(BQ11=BR$4,IF('A4-2管路(計画設定)'!AV11="-","-",IF('A4-2管路(計画設定)'!I11="-",'A4-2管路(計画設定)'!AV11,'A4-2管路(計画設定)'!AV11-'A4-2管路(計画設定)'!I11)),"-")</f>
        <v>22.9</v>
      </c>
      <c r="BS11" s="317" t="str">
        <f>IF(BQ11=BS$4,IF('A4-2管路(計画設定)'!AV11="-","-",IF('A4-2管路(計画設定)'!L11="-",'A4-2管路(計画設定)'!AV11,'A4-2管路(計画設定)'!AV11-'A4-2管路(計画設定)'!L11)),"-")</f>
        <v>-</v>
      </c>
      <c r="BT11" s="317" t="str">
        <f>IF(BQ11=BT$4,IF('A4-2管路(計画設定)'!AV11="-","-",IF('A4-2管路(計画設定)'!O11="-",'A4-2管路(計画設定)'!AV11,'A4-2管路(計画設定)'!AV11-'A4-2管路(計画設定)'!O11)),"-")</f>
        <v>-</v>
      </c>
      <c r="BU11" s="317" t="str">
        <f>IF($BQ11=BU$4,IF('A4-2管路(計画設定)'!$AV11="-","-",IF('A4-2管路(計画設定)'!R11="-",'A4-2管路(計画設定)'!$AV11,'A4-2管路(計画設定)'!$AV11-'A4-2管路(計画設定)'!R11)),"-")</f>
        <v>-</v>
      </c>
      <c r="BV11" s="317" t="str">
        <f>IF($BQ11=BV$4,IF('A4-2管路(計画設定)'!$AV11="-","-",IF('A4-2管路(計画設定)'!W11="-",'A4-2管路(計画設定)'!$AV11,'A4-2管路(計画設定)'!$AV11-SUM('A4-2管路(計画設定)'!S11,'A4-2管路(計画設定)'!T11))),"-")</f>
        <v>-</v>
      </c>
      <c r="BW11" s="317" t="str">
        <f>IF($BQ11=BV$4,IF('A4-2管路(計画設定)'!$AV11="-","-",IF('A4-2管路(計画設定)'!W11="-",'A4-2管路(計画設定)'!$AV11,'A4-2管路(計画設定)'!$AV11-SUM('A4-2管路(計画設定)'!U11,'A4-2管路(計画設定)'!V11))),"-")</f>
        <v>-</v>
      </c>
      <c r="BX11" s="317" t="str">
        <f>IF($BQ11=BX$4,IF('A4-2管路(計画設定)'!$AV11="-","-",IF('A4-2管路(計画設定)'!AF11="-",'A4-2管路(計画設定)'!$AV11,'A4-2管路(計画設定)'!$AV11-'A4-2管路(計画設定)'!AF11)),"-")</f>
        <v>-</v>
      </c>
    </row>
    <row r="12" spans="2:76" ht="13.5" customHeight="1">
      <c r="B12" s="1179"/>
      <c r="C12" s="1070"/>
      <c r="D12" s="1070"/>
      <c r="E12" s="1070"/>
      <c r="F12" s="75">
        <v>450</v>
      </c>
      <c r="G12" s="625" t="str">
        <f>IF(AND('A4-1管路(計画設定)'!$F$8="○",'A4-4,5管路(計画設定)'!$BR12="-"),"-",IF(A3管路!G12="-",BR12,IF(BR12="-",A3管路!G12,A3管路!G12+BR12)))</f>
        <v>-</v>
      </c>
      <c r="H12" s="348" t="str">
        <f>IF(IF(A3管路!H12="-","-",IF('A4-2管路(計画設定)'!H12="-",A3管路!H12,A3管路!H12-'A4-2管路(計画設定)'!H12))=0,"-",IF(A3管路!H12="-","-",IF('A4-2管路(計画設定)'!H12="-",A3管路!H12,A3管路!H12-'A4-2管路(計画設定)'!H12)))</f>
        <v>-</v>
      </c>
      <c r="I12" s="362" t="str">
        <f t="shared" si="0"/>
        <v>-</v>
      </c>
      <c r="J12" s="625" t="str">
        <f>IF(AND('A4-1管路(計画設定)'!$H$8="○",'A4-4,5管路(計画設定)'!$BS12="-"),"-",IF(A3管路!J12="-",BS12,IF(BS12="-",A3管路!J12,A3管路!J12+BS12)))</f>
        <v>-</v>
      </c>
      <c r="K12" s="348" t="str">
        <f>IF(IF(A3管路!K12="-","-",IF('A4-2管路(計画設定)'!K12="-",A3管路!K12,A3管路!K12-'A4-2管路(計画設定)'!K12))=0,"-",IF(A3管路!K12="-","-",IF('A4-2管路(計画設定)'!K12="-",A3管路!K12,A3管路!K12-'A4-2管路(計画設定)'!K12)))</f>
        <v>-</v>
      </c>
      <c r="L12" s="362" t="str">
        <f t="shared" si="1"/>
        <v>-</v>
      </c>
      <c r="M12" s="625" t="str">
        <f>IF(AND('A4-1管路(計画設定)'!$J$8="○",'A4-4,5管路(計画設定)'!$BT12="-"),"-",IF(A3管路!M12="-",BT12,IF(BT12="-",A3管路!M12,A3管路!M12+BT12)))</f>
        <v>-</v>
      </c>
      <c r="N12" s="348" t="str">
        <f>IF(IF(A3管路!N12="-","-",IF('A4-2管路(計画設定)'!N12="-",A3管路!N12,A3管路!N12-'A4-2管路(計画設定)'!N12))=0,"-",IF(A3管路!N12="-","-",IF('A4-2管路(計画設定)'!N12="-",A3管路!N12,A3管路!N12-'A4-2管路(計画設定)'!N12)))</f>
        <v>-</v>
      </c>
      <c r="O12" s="362" t="str">
        <f t="shared" si="2"/>
        <v>-</v>
      </c>
      <c r="P12" s="625" t="str">
        <f>IF(AND('A4-1管路(計画設定)'!$L$8="○",'A4-4,5管路(計画設定)'!$BU12="-"),"-",IF(A3管路!P12="-",BU12,IF(BU12="-",A3管路!P12,A3管路!P12+BU12)))</f>
        <v>-</v>
      </c>
      <c r="Q12" s="348" t="str">
        <f>IF(IF(A3管路!Q12="-","-",IF('A4-2管路(計画設定)'!Q12="-",A3管路!Q12,A3管路!Q12-'A4-2管路(計画設定)'!Q12))=0,"-",IF(A3管路!Q12="-","-",IF('A4-2管路(計画設定)'!Q12="-",A3管路!Q12,A3管路!Q12-'A4-2管路(計画設定)'!Q12)))</f>
        <v>-</v>
      </c>
      <c r="R12" s="362" t="str">
        <f t="shared" si="3"/>
        <v>-</v>
      </c>
      <c r="S12" s="625" t="str">
        <f>IF(AND('A4-1管路(計画設定)'!$N$8="○",'A4-4,5管路(計画設定)'!$BV12="-"),"-",IF(A3管路!S12="-",BV12,IF(BV12="-",A3管路!S12,A3管路!S12+BV12+BW12)))</f>
        <v>-</v>
      </c>
      <c r="T12" s="347" t="str">
        <f>IF(IF(A3管路!T12="-","-",IF('A4-2管路(計画設定)'!T12="-",A3管路!T12,A3管路!T12-'A4-2管路(計画設定)'!T12))=0,"-",IF(A3管路!T12="-","-",IF('A4-2管路(計画設定)'!T12="-",A3管路!T12,A3管路!T12-'A4-2管路(計画設定)'!T12)))</f>
        <v>-</v>
      </c>
      <c r="U12" s="623" t="str">
        <f>IF(AND('A4-1管路(計画設定)'!$P$8="○",'A4-4,5管路(計画設定)'!$BW12="-"),"-",IF(A3管路!U12="-",BW12,IF(BW12="-",A3管路!U12,A3管路!U12)))</f>
        <v>-</v>
      </c>
      <c r="V12" s="348" t="str">
        <f>IF(IF(A3管路!V12="-","-",IF('A4-2管路(計画設定)'!V12="-",A3管路!V12,A3管路!V12-'A4-2管路(計画設定)'!V12))=0,"-",IF(A3管路!V12="-","-",IF('A4-2管路(計画設定)'!V12="-",A3管路!V12,A3管路!V12-'A4-2管路(計画設定)'!V12)))</f>
        <v>-</v>
      </c>
      <c r="W12" s="362" t="str">
        <f t="shared" si="4"/>
        <v>-</v>
      </c>
      <c r="X12" s="354" t="str">
        <f>IF(IF(A3管路!X12="-","-",IF('A4-2管路(計画設定)'!X12="-",A3管路!X12,A3管路!X12-'A4-2管路(計画設定)'!X12))=0,"-",IF(A3管路!X12="-","-",IF('A4-2管路(計画設定)'!X12="-",A3管路!X12,A3管路!X12-'A4-2管路(計画設定)'!X12)))</f>
        <v>-</v>
      </c>
      <c r="Y12" s="348" t="str">
        <f>IF(IF(A3管路!Y12="-","-",IF('A4-2管路(計画設定)'!Y12="-",A3管路!Y12,A3管路!Y12-'A4-2管路(計画設定)'!Y12))=0,"-",IF(A3管路!Y12="-","-",IF('A4-2管路(計画設定)'!Y12="-",A3管路!Y12,A3管路!Y12-'A4-2管路(計画設定)'!Y12)))</f>
        <v>-</v>
      </c>
      <c r="Z12" s="362" t="str">
        <f t="shared" si="5"/>
        <v>-</v>
      </c>
      <c r="AA12" s="354" t="str">
        <f>IF(IF(A3管路!AA12="-","-",IF('A4-2管路(計画設定)'!AA12="-",A3管路!AA12,A3管路!AA12-'A4-2管路(計画設定)'!AA12))=0,"-",IF(A3管路!AA12="-","-",IF('A4-2管路(計画設定)'!AA12="-",A3管路!AA12,A3管路!AA12-'A4-2管路(計画設定)'!AA12)))</f>
        <v>-</v>
      </c>
      <c r="AB12" s="348" t="str">
        <f>IF(IF(A3管路!AB12="-","-",IF('A4-2管路(計画設定)'!AB12="-",A3管路!AB12,A3管路!AB12-'A4-2管路(計画設定)'!AB12))=0,"-",IF(A3管路!AB12="-","-",IF('A4-2管路(計画設定)'!AB12="-",A3管路!AB12,A3管路!AB12-'A4-2管路(計画設定)'!AB12)))</f>
        <v>-</v>
      </c>
      <c r="AC12" s="362" t="str">
        <f t="shared" si="6"/>
        <v>-</v>
      </c>
      <c r="AD12" s="625" t="str">
        <f>IF(AND('A4-1管路(計画設定)'!$V$8="○",'A4-4,5管路(計画設定)'!$BX12="-"),"-",IF(A3管路!AD12="-",BX12,IF(BX12="-",A3管路!AD12,A3管路!AD12+BX12)))</f>
        <v>-</v>
      </c>
      <c r="AE12" s="348" t="str">
        <f>IF(IF(A3管路!AE12="-","-",IF('A4-2管路(計画設定)'!AE12="-",A3管路!AE12,A3管路!AE12-'A4-2管路(計画設定)'!AE12))=0,"-",IF(A3管路!AE12="-","-",IF('A4-2管路(計画設定)'!AE12="-",A3管路!AE12,A3管路!AE12-'A4-2管路(計画設定)'!AE12)))</f>
        <v>-</v>
      </c>
      <c r="AF12" s="362" t="str">
        <f t="shared" si="7"/>
        <v>-</v>
      </c>
      <c r="AG12" s="354" t="str">
        <f>IF(IF(A3管路!AG12="-","-",IF('A4-2管路(計画設定)'!AG12="-",A3管路!AG12,A3管路!AG12-'A4-2管路(計画設定)'!AG12))=0,"-",IF(A3管路!AG12="-","-",IF('A4-2管路(計画設定)'!AG12="-",A3管路!AG12,A3管路!AG12-'A4-2管路(計画設定)'!AG12)))</f>
        <v>-</v>
      </c>
      <c r="AH12" s="348" t="str">
        <f>IF(IF(A3管路!AH12="-","-",IF('A4-2管路(計画設定)'!AH12="-",A3管路!AH12,A3管路!AH12-'A4-2管路(計画設定)'!AH12))=0,"-",IF(A3管路!AH12="-","-",IF('A4-2管路(計画設定)'!AH12="-",A3管路!AH12,A3管路!AH12-'A4-2管路(計画設定)'!AH12)))</f>
        <v>-</v>
      </c>
      <c r="AI12" s="362" t="str">
        <f t="shared" si="8"/>
        <v>-</v>
      </c>
      <c r="AJ12" s="354" t="str">
        <f>IF(IF(A3管路!AJ12="-","-",IF('A4-2管路(計画設定)'!AJ12="-",A3管路!AJ12,A3管路!AJ12-'A4-2管路(計画設定)'!AJ12))=0,"-",IF(A3管路!AJ12="-","-",IF('A4-2管路(計画設定)'!AJ12="-",A3管路!AJ12,A3管路!AJ12-'A4-2管路(計画設定)'!AJ12)))</f>
        <v>-</v>
      </c>
      <c r="AK12" s="348" t="str">
        <f>IF(IF(A3管路!AK12="-","-",IF('A4-2管路(計画設定)'!AK12="-",A3管路!AK12,A3管路!AK12-'A4-2管路(計画設定)'!AK12))=0,"-",IF(A3管路!AK12="-","-",IF('A4-2管路(計画設定)'!AK12="-",A3管路!AK12,A3管路!AK12-'A4-2管路(計画設定)'!AK12)))</f>
        <v>-</v>
      </c>
      <c r="AL12" s="362" t="str">
        <f t="shared" si="9"/>
        <v>-</v>
      </c>
      <c r="AM12" s="354" t="str">
        <f>IF(IF(A3管路!AM12="-","-",IF('A4-2管路(計画設定)'!AM12="-",A3管路!AM12,A3管路!AM12-'A4-2管路(計画設定)'!AM12))=0,"-",IF(A3管路!AM12="-","-",IF('A4-2管路(計画設定)'!AM12="-",A3管路!AM12,A3管路!AM12-'A4-2管路(計画設定)'!AM12)))</f>
        <v>-</v>
      </c>
      <c r="AN12" s="348" t="str">
        <f>IF(IF(A3管路!AN12="-","-",IF('A4-2管路(計画設定)'!AN12="-",A3管路!AN12,A3管路!AN12-'A4-2管路(計画設定)'!AN12))=0,"-",IF(A3管路!AN12="-","-",IF('A4-2管路(計画設定)'!AN12="-",A3管路!AN12,A3管路!AN12-'A4-2管路(計画設定)'!AN12)))</f>
        <v>-</v>
      </c>
      <c r="AO12" s="362" t="str">
        <f t="shared" si="10"/>
        <v>-</v>
      </c>
      <c r="AP12" s="354" t="str">
        <f>IF(IF(A3管路!AP12="-","-",IF('A4-2管路(計画設定)'!AP12="-",A3管路!AP12,A3管路!AP12-'A4-2管路(計画設定)'!AP12))=0,"-",IF(A3管路!AP12="-","-",IF('A4-2管路(計画設定)'!AP12="-",A3管路!AP12,A3管路!AP12-'A4-2管路(計画設定)'!AP12)))</f>
        <v>-</v>
      </c>
      <c r="AQ12" s="348" t="str">
        <f>IF(IF(A3管路!AQ12="-","-",IF('A4-2管路(計画設定)'!AQ12="-",A3管路!AQ12,A3管路!AQ12-'A4-2管路(計画設定)'!AQ12))=0,"-",IF(A3管路!AQ12="-","-",IF('A4-2管路(計画設定)'!AQ12="-",A3管路!AQ12,A3管路!AQ12-'A4-2管路(計画設定)'!AQ12)))</f>
        <v>-</v>
      </c>
      <c r="AR12" s="359" t="str">
        <f t="shared" si="11"/>
        <v>-</v>
      </c>
      <c r="AS12" s="354" t="str">
        <f>IF(IF(A3管路!AS12="-","-",IF('A4-2管路(計画設定)'!AS12="-",A3管路!AS12,A3管路!AS12-'A4-2管路(計画設定)'!AS12))=0,"-",IF(A3管路!AS12="-","-",IF('A4-2管路(計画設定)'!AS12="-",A3管路!AS12,A3管路!AS12-'A4-2管路(計画設定)'!AS12)))</f>
        <v>-</v>
      </c>
      <c r="AT12" s="348" t="str">
        <f>IF(IF(A3管路!AT12="-","-",IF('A4-2管路(計画設定)'!AT12="-",A3管路!AT12,A3管路!AT12-'A4-2管路(計画設定)'!AT12))=0,"-",IF(A3管路!AT12="-","-",IF('A4-2管路(計画設定)'!AT12="-",A3管路!AT12,A3管路!AT12-'A4-2管路(計画設定)'!AT12)))</f>
        <v>-</v>
      </c>
      <c r="AU12" s="359" t="str">
        <f t="shared" si="12"/>
        <v>-</v>
      </c>
      <c r="AV12" s="832" t="str">
        <f t="shared" si="13"/>
        <v>-</v>
      </c>
      <c r="AW12" s="830"/>
      <c r="AX12" s="853" t="str">
        <f t="shared" si="14"/>
        <v>-</v>
      </c>
      <c r="AY12" s="830"/>
      <c r="AZ12" s="832">
        <f t="shared" si="15"/>
        <v>0</v>
      </c>
      <c r="BA12" s="830"/>
      <c r="BB12" s="830">
        <f t="shared" si="16"/>
        <v>0</v>
      </c>
      <c r="BC12" s="830"/>
      <c r="BD12" s="830">
        <f t="shared" si="17"/>
        <v>0</v>
      </c>
      <c r="BE12" s="830"/>
      <c r="BF12" s="830">
        <f t="shared" si="18"/>
        <v>0</v>
      </c>
      <c r="BG12" s="830"/>
      <c r="BH12" s="830">
        <f t="shared" si="19"/>
        <v>0</v>
      </c>
      <c r="BI12" s="831"/>
      <c r="BJ12" s="832">
        <f t="shared" si="20"/>
        <v>0</v>
      </c>
      <c r="BK12" s="830"/>
      <c r="BL12" s="830">
        <f t="shared" si="21"/>
        <v>0</v>
      </c>
      <c r="BM12" s="833"/>
      <c r="BN12" s="830" t="str">
        <f t="shared" si="22"/>
        <v>-</v>
      </c>
      <c r="BO12" s="833"/>
      <c r="BQ12" s="318" t="str">
        <f>IF('A4-2管路(計画設定)'!AW12="","-",'A4-2管路(計画設定)'!AW12)</f>
        <v>ダクタイル鋳鉄管(NS形継手等)</v>
      </c>
      <c r="BR12" s="317" t="str">
        <f>IF(BQ12=BR$4,IF('A4-2管路(計画設定)'!AV12="-","-",IF('A4-2管路(計画設定)'!I12="-",'A4-2管路(計画設定)'!AV12,'A4-2管路(計画設定)'!AV12-'A4-2管路(計画設定)'!I12)),"-")</f>
        <v>-</v>
      </c>
      <c r="BS12" s="317" t="str">
        <f>IF(BQ12=BS$4,IF('A4-2管路(計画設定)'!AV12="-","-",IF('A4-2管路(計画設定)'!L12="-",'A4-2管路(計画設定)'!AV12,'A4-2管路(計画設定)'!AV12-'A4-2管路(計画設定)'!L12)),"-")</f>
        <v>-</v>
      </c>
      <c r="BT12" s="317" t="str">
        <f>IF(BQ12=BT$4,IF('A4-2管路(計画設定)'!AV12="-","-",IF('A4-2管路(計画設定)'!O12="-",'A4-2管路(計画設定)'!AV12,'A4-2管路(計画設定)'!AV12-'A4-2管路(計画設定)'!O12)),"-")</f>
        <v>-</v>
      </c>
      <c r="BU12" s="317" t="str">
        <f>IF($BQ12=BU$4,IF('A4-2管路(計画設定)'!$AV12="-","-",IF('A4-2管路(計画設定)'!R12="-",'A4-2管路(計画設定)'!$AV12,'A4-2管路(計画設定)'!$AV12-'A4-2管路(計画設定)'!R12)),"-")</f>
        <v>-</v>
      </c>
      <c r="BV12" s="317" t="str">
        <f>IF($BQ12=BV$4,IF('A4-2管路(計画設定)'!$AV12="-","-",IF('A4-2管路(計画設定)'!W12="-",'A4-2管路(計画設定)'!$AV12,'A4-2管路(計画設定)'!$AV12-SUM('A4-2管路(計画設定)'!S12,'A4-2管路(計画設定)'!T12))),"-")</f>
        <v>-</v>
      </c>
      <c r="BW12" s="317" t="str">
        <f>IF($BQ12=BV$4,IF('A4-2管路(計画設定)'!$AV12="-","-",IF('A4-2管路(計画設定)'!W12="-",'A4-2管路(計画設定)'!$AV12,'A4-2管路(計画設定)'!$AV12-SUM('A4-2管路(計画設定)'!U12,'A4-2管路(計画設定)'!V12))),"-")</f>
        <v>-</v>
      </c>
      <c r="BX12" s="317" t="str">
        <f>IF($BQ12=BX$4,IF('A4-2管路(計画設定)'!$AV12="-","-",IF('A4-2管路(計画設定)'!AF12="-",'A4-2管路(計画設定)'!$AV12,'A4-2管路(計画設定)'!$AV12-'A4-2管路(計画設定)'!AF12)),"-")</f>
        <v>-</v>
      </c>
    </row>
    <row r="13" spans="2:76" ht="13.5" customHeight="1">
      <c r="B13" s="1179"/>
      <c r="C13" s="1070"/>
      <c r="D13" s="1070"/>
      <c r="E13" s="1070"/>
      <c r="F13" s="541">
        <v>400</v>
      </c>
      <c r="G13" s="625">
        <f>IF(AND('A4-1管路(計画設定)'!$F$8="○",'A4-4,5管路(計画設定)'!$BR13="-"),"-",IF(A3管路!G13="-",BR13,IF(BR13="-",A3管路!G13,A3管路!G13+BR13)))</f>
        <v>18.200000000000003</v>
      </c>
      <c r="H13" s="348" t="str">
        <f>IF(IF(A3管路!H13="-","-",IF('A4-2管路(計画設定)'!H13="-",A3管路!H13,A3管路!H13-'A4-2管路(計画設定)'!H13))=0,"-",IF(A3管路!H13="-","-",IF('A4-2管路(計画設定)'!H13="-",A3管路!H13,A3管路!H13-'A4-2管路(計画設定)'!H13)))</f>
        <v>-</v>
      </c>
      <c r="I13" s="362">
        <f t="shared" si="0"/>
        <v>18.200000000000003</v>
      </c>
      <c r="J13" s="625" t="str">
        <f>IF(AND('A4-1管路(計画設定)'!$H$8="○",'A4-4,5管路(計画設定)'!$BS13="-"),"-",IF(A3管路!J13="-",BS13,IF(BS13="-",A3管路!J13,A3管路!J13+BS13)))</f>
        <v>-</v>
      </c>
      <c r="K13" s="348" t="str">
        <f>IF(IF(A3管路!K13="-","-",IF('A4-2管路(計画設定)'!K13="-",A3管路!K13,A3管路!K13-'A4-2管路(計画設定)'!K13))=0,"-",IF(A3管路!K13="-","-",IF('A4-2管路(計画設定)'!K13="-",A3管路!K13,A3管路!K13-'A4-2管路(計画設定)'!K13)))</f>
        <v>-</v>
      </c>
      <c r="L13" s="362" t="str">
        <f t="shared" si="1"/>
        <v>-</v>
      </c>
      <c r="M13" s="625" t="str">
        <f>IF(AND('A4-1管路(計画設定)'!$J$8="○",'A4-4,5管路(計画設定)'!$BT13="-"),"-",IF(A3管路!M13="-",BT13,IF(BT13="-",A3管路!M13,A3管路!M13+BT13)))</f>
        <v>-</v>
      </c>
      <c r="N13" s="348" t="str">
        <f>IF(IF(A3管路!N13="-","-",IF('A4-2管路(計画設定)'!N13="-",A3管路!N13,A3管路!N13-'A4-2管路(計画設定)'!N13))=0,"-",IF(A3管路!N13="-","-",IF('A4-2管路(計画設定)'!N13="-",A3管路!N13,A3管路!N13-'A4-2管路(計画設定)'!N13)))</f>
        <v>-</v>
      </c>
      <c r="O13" s="362" t="str">
        <f t="shared" si="2"/>
        <v>-</v>
      </c>
      <c r="P13" s="625" t="str">
        <f>IF(AND('A4-1管路(計画設定)'!$L$8="○",'A4-4,5管路(計画設定)'!$BU13="-"),"-",IF(A3管路!P13="-",BU13,IF(BU13="-",A3管路!P13,A3管路!P13+BU13)))</f>
        <v>-</v>
      </c>
      <c r="Q13" s="348" t="str">
        <f>IF(IF(A3管路!Q13="-","-",IF('A4-2管路(計画設定)'!Q13="-",A3管路!Q13,A3管路!Q13-'A4-2管路(計画設定)'!Q13))=0,"-",IF(A3管路!Q13="-","-",IF('A4-2管路(計画設定)'!Q13="-",A3管路!Q13,A3管路!Q13-'A4-2管路(計画設定)'!Q13)))</f>
        <v>-</v>
      </c>
      <c r="R13" s="362" t="str">
        <f t="shared" si="3"/>
        <v>-</v>
      </c>
      <c r="S13" s="625">
        <f>IF(AND('A4-1管路(計画設定)'!$N$8="○",'A4-4,5管路(計画設定)'!$BV13="-"),"-",IF(A3管路!S13="-",BV13,IF(BV13="-",A3管路!S13,A3管路!S13+BV13+BW13)))</f>
        <v>23</v>
      </c>
      <c r="T13" s="347">
        <f>IF(IF(A3管路!T13="-","-",IF('A4-2管路(計画設定)'!T13="-",A3管路!T13,A3管路!T13-'A4-2管路(計画設定)'!T13))=0,"-",IF(A3管路!T13="-","-",IF('A4-2管路(計画設定)'!T13="-",A3管路!T13,A3管路!T13-'A4-2管路(計画設定)'!T13)))</f>
        <v>2</v>
      </c>
      <c r="U13" s="623">
        <f>IF(AND('A4-1管路(計画設定)'!$P$8="○",'A4-4,5管路(計画設定)'!$BW13="-"),"-",IF(A3管路!U13="-",BW13,IF(BW13="-",A3管路!U13,A3管路!U13)))</f>
        <v>93</v>
      </c>
      <c r="V13" s="348" t="str">
        <f>IF(IF(A3管路!V13="-","-",IF('A4-2管路(計画設定)'!V13="-",A3管路!V13,A3管路!V13-'A4-2管路(計画設定)'!V13))=0,"-",IF(A3管路!V13="-","-",IF('A4-2管路(計画設定)'!V13="-",A3管路!V13,A3管路!V13-'A4-2管路(計画設定)'!V13)))</f>
        <v>-</v>
      </c>
      <c r="W13" s="362">
        <f t="shared" si="4"/>
        <v>118</v>
      </c>
      <c r="X13" s="354">
        <f>IF(IF(A3管路!X13="-","-",IF('A4-2管路(計画設定)'!X13="-",A3管路!X13,A3管路!X13-'A4-2管路(計画設定)'!X13))=0,"-",IF(A3管路!X13="-","-",IF('A4-2管路(計画設定)'!X13="-",A3管路!X13,A3管路!X13-'A4-2管路(計画設定)'!X13)))</f>
        <v>22.6</v>
      </c>
      <c r="Y13" s="348" t="str">
        <f>IF(IF(A3管路!Y13="-","-",IF('A4-2管路(計画設定)'!Y13="-",A3管路!Y13,A3管路!Y13-'A4-2管路(計画設定)'!Y13))=0,"-",IF(A3管路!Y13="-","-",IF('A4-2管路(計画設定)'!Y13="-",A3管路!Y13,A3管路!Y13-'A4-2管路(計画設定)'!Y13)))</f>
        <v>-</v>
      </c>
      <c r="Z13" s="362">
        <f t="shared" si="5"/>
        <v>22.6</v>
      </c>
      <c r="AA13" s="354" t="str">
        <f>IF(IF(A3管路!AA13="-","-",IF('A4-2管路(計画設定)'!AA13="-",A3管路!AA13,A3管路!AA13-'A4-2管路(計画設定)'!AA13))=0,"-",IF(A3管路!AA13="-","-",IF('A4-2管路(計画設定)'!AA13="-",A3管路!AA13,A3管路!AA13-'A4-2管路(計画設定)'!AA13)))</f>
        <v>-</v>
      </c>
      <c r="AB13" s="348" t="str">
        <f>IF(IF(A3管路!AB13="-","-",IF('A4-2管路(計画設定)'!AB13="-",A3管路!AB13,A3管路!AB13-'A4-2管路(計画設定)'!AB13))=0,"-",IF(A3管路!AB13="-","-",IF('A4-2管路(計画設定)'!AB13="-",A3管路!AB13,A3管路!AB13-'A4-2管路(計画設定)'!AB13)))</f>
        <v>-</v>
      </c>
      <c r="AC13" s="362" t="str">
        <f t="shared" si="6"/>
        <v>-</v>
      </c>
      <c r="AD13" s="625" t="str">
        <f>IF(AND('A4-1管路(計画設定)'!$V$8="○",'A4-4,5管路(計画設定)'!$BX13="-"),"-",IF(A3管路!AD13="-",BX13,IF(BX13="-",A3管路!AD13,A3管路!AD13+BX13)))</f>
        <v>-</v>
      </c>
      <c r="AE13" s="348" t="str">
        <f>IF(IF(A3管路!AE13="-","-",IF('A4-2管路(計画設定)'!AE13="-",A3管路!AE13,A3管路!AE13-'A4-2管路(計画設定)'!AE13))=0,"-",IF(A3管路!AE13="-","-",IF('A4-2管路(計画設定)'!AE13="-",A3管路!AE13,A3管路!AE13-'A4-2管路(計画設定)'!AE13)))</f>
        <v>-</v>
      </c>
      <c r="AF13" s="362" t="str">
        <f t="shared" si="7"/>
        <v>-</v>
      </c>
      <c r="AG13" s="354" t="str">
        <f>IF(IF(A3管路!AG13="-","-",IF('A4-2管路(計画設定)'!AG13="-",A3管路!AG13,A3管路!AG13-'A4-2管路(計画設定)'!AG13))=0,"-",IF(A3管路!AG13="-","-",IF('A4-2管路(計画設定)'!AG13="-",A3管路!AG13,A3管路!AG13-'A4-2管路(計画設定)'!AG13)))</f>
        <v>-</v>
      </c>
      <c r="AH13" s="348" t="str">
        <f>IF(IF(A3管路!AH13="-","-",IF('A4-2管路(計画設定)'!AH13="-",A3管路!AH13,A3管路!AH13-'A4-2管路(計画設定)'!AH13))=0,"-",IF(A3管路!AH13="-","-",IF('A4-2管路(計画設定)'!AH13="-",A3管路!AH13,A3管路!AH13-'A4-2管路(計画設定)'!AH13)))</f>
        <v>-</v>
      </c>
      <c r="AI13" s="362" t="str">
        <f t="shared" si="8"/>
        <v>-</v>
      </c>
      <c r="AJ13" s="354" t="str">
        <f>IF(IF(A3管路!AJ13="-","-",IF('A4-2管路(計画設定)'!AJ13="-",A3管路!AJ13,A3管路!AJ13-'A4-2管路(計画設定)'!AJ13))=0,"-",IF(A3管路!AJ13="-","-",IF('A4-2管路(計画設定)'!AJ13="-",A3管路!AJ13,A3管路!AJ13-'A4-2管路(計画設定)'!AJ13)))</f>
        <v>-</v>
      </c>
      <c r="AK13" s="348" t="str">
        <f>IF(IF(A3管路!AK13="-","-",IF('A4-2管路(計画設定)'!AK13="-",A3管路!AK13,A3管路!AK13-'A4-2管路(計画設定)'!AK13))=0,"-",IF(A3管路!AK13="-","-",IF('A4-2管路(計画設定)'!AK13="-",A3管路!AK13,A3管路!AK13-'A4-2管路(計画設定)'!AK13)))</f>
        <v>-</v>
      </c>
      <c r="AL13" s="362" t="str">
        <f t="shared" si="9"/>
        <v>-</v>
      </c>
      <c r="AM13" s="354" t="str">
        <f>IF(IF(A3管路!AM13="-","-",IF('A4-2管路(計画設定)'!AM13="-",A3管路!AM13,A3管路!AM13-'A4-2管路(計画設定)'!AM13))=0,"-",IF(A3管路!AM13="-","-",IF('A4-2管路(計画設定)'!AM13="-",A3管路!AM13,A3管路!AM13-'A4-2管路(計画設定)'!AM13)))</f>
        <v>-</v>
      </c>
      <c r="AN13" s="348" t="str">
        <f>IF(IF(A3管路!AN13="-","-",IF('A4-2管路(計画設定)'!AN13="-",A3管路!AN13,A3管路!AN13-'A4-2管路(計画設定)'!AN13))=0,"-",IF(A3管路!AN13="-","-",IF('A4-2管路(計画設定)'!AN13="-",A3管路!AN13,A3管路!AN13-'A4-2管路(計画設定)'!AN13)))</f>
        <v>-</v>
      </c>
      <c r="AO13" s="362" t="str">
        <f t="shared" si="10"/>
        <v>-</v>
      </c>
      <c r="AP13" s="354" t="str">
        <f>IF(IF(A3管路!AP13="-","-",IF('A4-2管路(計画設定)'!AP13="-",A3管路!AP13,A3管路!AP13-'A4-2管路(計画設定)'!AP13))=0,"-",IF(A3管路!AP13="-","-",IF('A4-2管路(計画設定)'!AP13="-",A3管路!AP13,A3管路!AP13-'A4-2管路(計画設定)'!AP13)))</f>
        <v>-</v>
      </c>
      <c r="AQ13" s="348" t="str">
        <f>IF(IF(A3管路!AQ13="-","-",IF('A4-2管路(計画設定)'!AQ13="-",A3管路!AQ13,A3管路!AQ13-'A4-2管路(計画設定)'!AQ13))=0,"-",IF(A3管路!AQ13="-","-",IF('A4-2管路(計画設定)'!AQ13="-",A3管路!AQ13,A3管路!AQ13-'A4-2管路(計画設定)'!AQ13)))</f>
        <v>-</v>
      </c>
      <c r="AR13" s="359" t="str">
        <f t="shared" si="11"/>
        <v>-</v>
      </c>
      <c r="AS13" s="354" t="str">
        <f>IF(IF(A3管路!AS13="-","-",IF('A4-2管路(計画設定)'!AS13="-",A3管路!AS13,A3管路!AS13-'A4-2管路(計画設定)'!AS13))=0,"-",IF(A3管路!AS13="-","-",IF('A4-2管路(計画設定)'!AS13="-",A3管路!AS13,A3管路!AS13-'A4-2管路(計画設定)'!AS13)))</f>
        <v>-</v>
      </c>
      <c r="AT13" s="348" t="str">
        <f>IF(IF(A3管路!AT13="-","-",IF('A4-2管路(計画設定)'!AT13="-",A3管路!AT13,A3管路!AT13-'A4-2管路(計画設定)'!AT13))=0,"-",IF(A3管路!AT13="-","-",IF('A4-2管路(計画設定)'!AT13="-",A3管路!AT13,A3管路!AT13-'A4-2管路(計画設定)'!AT13)))</f>
        <v>-</v>
      </c>
      <c r="AU13" s="359" t="str">
        <f t="shared" si="12"/>
        <v>-</v>
      </c>
      <c r="AV13" s="832">
        <f t="shared" si="13"/>
        <v>156.79999999999998</v>
      </c>
      <c r="AW13" s="830"/>
      <c r="AX13" s="853">
        <f t="shared" si="14"/>
        <v>2</v>
      </c>
      <c r="AY13" s="830"/>
      <c r="AZ13" s="832">
        <f t="shared" si="15"/>
        <v>18.200000000000003</v>
      </c>
      <c r="BA13" s="830"/>
      <c r="BB13" s="830">
        <f t="shared" si="16"/>
        <v>25</v>
      </c>
      <c r="BC13" s="830"/>
      <c r="BD13" s="830">
        <f t="shared" si="17"/>
        <v>115.6</v>
      </c>
      <c r="BE13" s="830"/>
      <c r="BF13" s="830">
        <f t="shared" si="18"/>
        <v>0</v>
      </c>
      <c r="BG13" s="830"/>
      <c r="BH13" s="830">
        <f t="shared" si="19"/>
        <v>0</v>
      </c>
      <c r="BI13" s="831"/>
      <c r="BJ13" s="832">
        <f t="shared" si="20"/>
        <v>43.2</v>
      </c>
      <c r="BK13" s="830"/>
      <c r="BL13" s="830">
        <f t="shared" si="21"/>
        <v>115.6</v>
      </c>
      <c r="BM13" s="833"/>
      <c r="BN13" s="830">
        <f t="shared" si="22"/>
        <v>158.79999999999998</v>
      </c>
      <c r="BO13" s="833"/>
      <c r="BQ13" s="318" t="str">
        <f>IF('A4-2管路(計画設定)'!AW13="","-",'A4-2管路(計画設定)'!AW13)</f>
        <v>ダクタイル鋳鉄管(NS形継手等)</v>
      </c>
      <c r="BR13" s="317">
        <f>IF(BQ13=BR$4,IF('A4-2管路(計画設定)'!AV13="-","-",IF('A4-2管路(計画設定)'!I13="-",'A4-2管路(計画設定)'!AV13,'A4-2管路(計画設定)'!AV13-'A4-2管路(計画設定)'!I13)),"-")</f>
        <v>9</v>
      </c>
      <c r="BS13" s="317" t="str">
        <f>IF(BQ13=BS$4,IF('A4-2管路(計画設定)'!AV13="-","-",IF('A4-2管路(計画設定)'!L13="-",'A4-2管路(計画設定)'!AV13,'A4-2管路(計画設定)'!AV13-'A4-2管路(計画設定)'!L13)),"-")</f>
        <v>-</v>
      </c>
      <c r="BT13" s="317" t="str">
        <f>IF(BQ13=BT$4,IF('A4-2管路(計画設定)'!AV13="-","-",IF('A4-2管路(計画設定)'!O13="-",'A4-2管路(計画設定)'!AV13,'A4-2管路(計画設定)'!AV13-'A4-2管路(計画設定)'!O13)),"-")</f>
        <v>-</v>
      </c>
      <c r="BU13" s="317" t="str">
        <f>IF($BQ13=BU$4,IF('A4-2管路(計画設定)'!$AV13="-","-",IF('A4-2管路(計画設定)'!R13="-",'A4-2管路(計画設定)'!$AV13,'A4-2管路(計画設定)'!$AV13-'A4-2管路(計画設定)'!R13)),"-")</f>
        <v>-</v>
      </c>
      <c r="BV13" s="317" t="str">
        <f>IF($BQ13=BV$4,IF('A4-2管路(計画設定)'!$AV13="-","-",IF('A4-2管路(計画設定)'!W13="-",'A4-2管路(計画設定)'!$AV13,'A4-2管路(計画設定)'!$AV13-SUM('A4-2管路(計画設定)'!S13,'A4-2管路(計画設定)'!T13))),"-")</f>
        <v>-</v>
      </c>
      <c r="BW13" s="317" t="str">
        <f>IF($BQ13=BV$4,IF('A4-2管路(計画設定)'!$AV13="-","-",IF('A4-2管路(計画設定)'!W13="-",'A4-2管路(計画設定)'!$AV13,'A4-2管路(計画設定)'!$AV13-SUM('A4-2管路(計画設定)'!U13,'A4-2管路(計画設定)'!V13))),"-")</f>
        <v>-</v>
      </c>
      <c r="BX13" s="317" t="str">
        <f>IF($BQ13=BX$4,IF('A4-2管路(計画設定)'!$AV13="-","-",IF('A4-2管路(計画設定)'!AF13="-",'A4-2管路(計画設定)'!$AV13,'A4-2管路(計画設定)'!$AV13-'A4-2管路(計画設定)'!AF13)),"-")</f>
        <v>-</v>
      </c>
    </row>
    <row r="14" spans="2:76" ht="13.5" customHeight="1">
      <c r="B14" s="1179"/>
      <c r="C14" s="1070"/>
      <c r="D14" s="1070"/>
      <c r="E14" s="1070"/>
      <c r="F14" s="541">
        <v>350</v>
      </c>
      <c r="G14" s="625" t="str">
        <f>IF(AND('A4-1管路(計画設定)'!$F$8="○",'A4-4,5管路(計画設定)'!$BR14="-"),"-",IF(A3管路!G14="-",BR14,IF(BR14="-",A3管路!G14,A3管路!G14+BR14)))</f>
        <v>-</v>
      </c>
      <c r="H14" s="348" t="str">
        <f>IF(IF(A3管路!H14="-","-",IF('A4-2管路(計画設定)'!H14="-",A3管路!H14,A3管路!H14-'A4-2管路(計画設定)'!H14))=0,"-",IF(A3管路!H14="-","-",IF('A4-2管路(計画設定)'!H14="-",A3管路!H14,A3管路!H14-'A4-2管路(計画設定)'!H14)))</f>
        <v>-</v>
      </c>
      <c r="I14" s="362" t="str">
        <f t="shared" si="0"/>
        <v>-</v>
      </c>
      <c r="J14" s="625" t="str">
        <f>IF(AND('A4-1管路(計画設定)'!$H$8="○",'A4-4,5管路(計画設定)'!$BS14="-"),"-",IF(A3管路!J14="-",BS14,IF(BS14="-",A3管路!J14,A3管路!J14+BS14)))</f>
        <v>-</v>
      </c>
      <c r="K14" s="348" t="str">
        <f>IF(IF(A3管路!K14="-","-",IF('A4-2管路(計画設定)'!K14="-",A3管路!K14,A3管路!K14-'A4-2管路(計画設定)'!K14))=0,"-",IF(A3管路!K14="-","-",IF('A4-2管路(計画設定)'!K14="-",A3管路!K14,A3管路!K14-'A4-2管路(計画設定)'!K14)))</f>
        <v>-</v>
      </c>
      <c r="L14" s="362" t="str">
        <f t="shared" si="1"/>
        <v>-</v>
      </c>
      <c r="M14" s="625" t="str">
        <f>IF(AND('A4-1管路(計画設定)'!$J$8="○",'A4-4,5管路(計画設定)'!$BT14="-"),"-",IF(A3管路!M14="-",BT14,IF(BT14="-",A3管路!M14,A3管路!M14+BT14)))</f>
        <v>-</v>
      </c>
      <c r="N14" s="348" t="str">
        <f>IF(IF(A3管路!N14="-","-",IF('A4-2管路(計画設定)'!N14="-",A3管路!N14,A3管路!N14-'A4-2管路(計画設定)'!N14))=0,"-",IF(A3管路!N14="-","-",IF('A4-2管路(計画設定)'!N14="-",A3管路!N14,A3管路!N14-'A4-2管路(計画設定)'!N14)))</f>
        <v>-</v>
      </c>
      <c r="O14" s="362" t="str">
        <f t="shared" si="2"/>
        <v>-</v>
      </c>
      <c r="P14" s="625" t="str">
        <f>IF(AND('A4-1管路(計画設定)'!$L$8="○",'A4-4,5管路(計画設定)'!$BU14="-"),"-",IF(A3管路!P14="-",BU14,IF(BU14="-",A3管路!P14,A3管路!P14+BU14)))</f>
        <v>-</v>
      </c>
      <c r="Q14" s="348" t="str">
        <f>IF(IF(A3管路!Q14="-","-",IF('A4-2管路(計画設定)'!Q14="-",A3管路!Q14,A3管路!Q14-'A4-2管路(計画設定)'!Q14))=0,"-",IF(A3管路!Q14="-","-",IF('A4-2管路(計画設定)'!Q14="-",A3管路!Q14,A3管路!Q14-'A4-2管路(計画設定)'!Q14)))</f>
        <v>-</v>
      </c>
      <c r="R14" s="362" t="str">
        <f t="shared" si="3"/>
        <v>-</v>
      </c>
      <c r="S14" s="625" t="str">
        <f>IF(AND('A4-1管路(計画設定)'!$N$8="○",'A4-4,5管路(計画設定)'!$BV14="-"),"-",IF(A3管路!S14="-",BV14,IF(BV14="-",A3管路!S14,A3管路!S14+BV14+BW14)))</f>
        <v>-</v>
      </c>
      <c r="T14" s="347" t="str">
        <f>IF(IF(A3管路!T14="-","-",IF('A4-2管路(計画設定)'!T14="-",A3管路!T14,A3管路!T14-'A4-2管路(計画設定)'!T14))=0,"-",IF(A3管路!T14="-","-",IF('A4-2管路(計画設定)'!T14="-",A3管路!T14,A3管路!T14-'A4-2管路(計画設定)'!T14)))</f>
        <v>-</v>
      </c>
      <c r="U14" s="623" t="str">
        <f>IF(AND('A4-1管路(計画設定)'!$P$8="○",'A4-4,5管路(計画設定)'!$BW14="-"),"-",IF(A3管路!U14="-",BW14,IF(BW14="-",A3管路!U14,A3管路!U14)))</f>
        <v>-</v>
      </c>
      <c r="V14" s="348" t="str">
        <f>IF(IF(A3管路!V14="-","-",IF('A4-2管路(計画設定)'!V14="-",A3管路!V14,A3管路!V14-'A4-2管路(計画設定)'!V14))=0,"-",IF(A3管路!V14="-","-",IF('A4-2管路(計画設定)'!V14="-",A3管路!V14,A3管路!V14-'A4-2管路(計画設定)'!V14)))</f>
        <v>-</v>
      </c>
      <c r="W14" s="362" t="str">
        <f t="shared" si="4"/>
        <v>-</v>
      </c>
      <c r="X14" s="354" t="str">
        <f>IF(IF(A3管路!X14="-","-",IF('A4-2管路(計画設定)'!X14="-",A3管路!X14,A3管路!X14-'A4-2管路(計画設定)'!X14))=0,"-",IF(A3管路!X14="-","-",IF('A4-2管路(計画設定)'!X14="-",A3管路!X14,A3管路!X14-'A4-2管路(計画設定)'!X14)))</f>
        <v>-</v>
      </c>
      <c r="Y14" s="348" t="str">
        <f>IF(IF(A3管路!Y14="-","-",IF('A4-2管路(計画設定)'!Y14="-",A3管路!Y14,A3管路!Y14-'A4-2管路(計画設定)'!Y14))=0,"-",IF(A3管路!Y14="-","-",IF('A4-2管路(計画設定)'!Y14="-",A3管路!Y14,A3管路!Y14-'A4-2管路(計画設定)'!Y14)))</f>
        <v>-</v>
      </c>
      <c r="Z14" s="362" t="str">
        <f t="shared" si="5"/>
        <v>-</v>
      </c>
      <c r="AA14" s="354" t="str">
        <f>IF(IF(A3管路!AA14="-","-",IF('A4-2管路(計画設定)'!AA14="-",A3管路!AA14,A3管路!AA14-'A4-2管路(計画設定)'!AA14))=0,"-",IF(A3管路!AA14="-","-",IF('A4-2管路(計画設定)'!AA14="-",A3管路!AA14,A3管路!AA14-'A4-2管路(計画設定)'!AA14)))</f>
        <v>-</v>
      </c>
      <c r="AB14" s="348" t="str">
        <f>IF(IF(A3管路!AB14="-","-",IF('A4-2管路(計画設定)'!AB14="-",A3管路!AB14,A3管路!AB14-'A4-2管路(計画設定)'!AB14))=0,"-",IF(A3管路!AB14="-","-",IF('A4-2管路(計画設定)'!AB14="-",A3管路!AB14,A3管路!AB14-'A4-2管路(計画設定)'!AB14)))</f>
        <v>-</v>
      </c>
      <c r="AC14" s="362" t="str">
        <f t="shared" si="6"/>
        <v>-</v>
      </c>
      <c r="AD14" s="625" t="str">
        <f>IF(AND('A4-1管路(計画設定)'!$V$8="○",'A4-4,5管路(計画設定)'!$BX14="-"),"-",IF(A3管路!AD14="-",BX14,IF(BX14="-",A3管路!AD14,A3管路!AD14+BX14)))</f>
        <v>-</v>
      </c>
      <c r="AE14" s="348" t="str">
        <f>IF(IF(A3管路!AE14="-","-",IF('A4-2管路(計画設定)'!AE14="-",A3管路!AE14,A3管路!AE14-'A4-2管路(計画設定)'!AE14))=0,"-",IF(A3管路!AE14="-","-",IF('A4-2管路(計画設定)'!AE14="-",A3管路!AE14,A3管路!AE14-'A4-2管路(計画設定)'!AE14)))</f>
        <v>-</v>
      </c>
      <c r="AF14" s="362" t="str">
        <f t="shared" si="7"/>
        <v>-</v>
      </c>
      <c r="AG14" s="354" t="str">
        <f>IF(IF(A3管路!AG14="-","-",IF('A4-2管路(計画設定)'!AG14="-",A3管路!AG14,A3管路!AG14-'A4-2管路(計画設定)'!AG14))=0,"-",IF(A3管路!AG14="-","-",IF('A4-2管路(計画設定)'!AG14="-",A3管路!AG14,A3管路!AG14-'A4-2管路(計画設定)'!AG14)))</f>
        <v>-</v>
      </c>
      <c r="AH14" s="348" t="str">
        <f>IF(IF(A3管路!AH14="-","-",IF('A4-2管路(計画設定)'!AH14="-",A3管路!AH14,A3管路!AH14-'A4-2管路(計画設定)'!AH14))=0,"-",IF(A3管路!AH14="-","-",IF('A4-2管路(計画設定)'!AH14="-",A3管路!AH14,A3管路!AH14-'A4-2管路(計画設定)'!AH14)))</f>
        <v>-</v>
      </c>
      <c r="AI14" s="362" t="str">
        <f t="shared" si="8"/>
        <v>-</v>
      </c>
      <c r="AJ14" s="354" t="str">
        <f>IF(IF(A3管路!AJ14="-","-",IF('A4-2管路(計画設定)'!AJ14="-",A3管路!AJ14,A3管路!AJ14-'A4-2管路(計画設定)'!AJ14))=0,"-",IF(A3管路!AJ14="-","-",IF('A4-2管路(計画設定)'!AJ14="-",A3管路!AJ14,A3管路!AJ14-'A4-2管路(計画設定)'!AJ14)))</f>
        <v>-</v>
      </c>
      <c r="AK14" s="348" t="str">
        <f>IF(IF(A3管路!AK14="-","-",IF('A4-2管路(計画設定)'!AK14="-",A3管路!AK14,A3管路!AK14-'A4-2管路(計画設定)'!AK14))=0,"-",IF(A3管路!AK14="-","-",IF('A4-2管路(計画設定)'!AK14="-",A3管路!AK14,A3管路!AK14-'A4-2管路(計画設定)'!AK14)))</f>
        <v>-</v>
      </c>
      <c r="AL14" s="362" t="str">
        <f t="shared" si="9"/>
        <v>-</v>
      </c>
      <c r="AM14" s="354" t="str">
        <f>IF(IF(A3管路!AM14="-","-",IF('A4-2管路(計画設定)'!AM14="-",A3管路!AM14,A3管路!AM14-'A4-2管路(計画設定)'!AM14))=0,"-",IF(A3管路!AM14="-","-",IF('A4-2管路(計画設定)'!AM14="-",A3管路!AM14,A3管路!AM14-'A4-2管路(計画設定)'!AM14)))</f>
        <v>-</v>
      </c>
      <c r="AN14" s="348" t="str">
        <f>IF(IF(A3管路!AN14="-","-",IF('A4-2管路(計画設定)'!AN14="-",A3管路!AN14,A3管路!AN14-'A4-2管路(計画設定)'!AN14))=0,"-",IF(A3管路!AN14="-","-",IF('A4-2管路(計画設定)'!AN14="-",A3管路!AN14,A3管路!AN14-'A4-2管路(計画設定)'!AN14)))</f>
        <v>-</v>
      </c>
      <c r="AO14" s="362" t="str">
        <f t="shared" si="10"/>
        <v>-</v>
      </c>
      <c r="AP14" s="354" t="str">
        <f>IF(IF(A3管路!AP14="-","-",IF('A4-2管路(計画設定)'!AP14="-",A3管路!AP14,A3管路!AP14-'A4-2管路(計画設定)'!AP14))=0,"-",IF(A3管路!AP14="-","-",IF('A4-2管路(計画設定)'!AP14="-",A3管路!AP14,A3管路!AP14-'A4-2管路(計画設定)'!AP14)))</f>
        <v>-</v>
      </c>
      <c r="AQ14" s="348" t="str">
        <f>IF(IF(A3管路!AQ14="-","-",IF('A4-2管路(計画設定)'!AQ14="-",A3管路!AQ14,A3管路!AQ14-'A4-2管路(計画設定)'!AQ14))=0,"-",IF(A3管路!AQ14="-","-",IF('A4-2管路(計画設定)'!AQ14="-",A3管路!AQ14,A3管路!AQ14-'A4-2管路(計画設定)'!AQ14)))</f>
        <v>-</v>
      </c>
      <c r="AR14" s="359" t="str">
        <f t="shared" si="11"/>
        <v>-</v>
      </c>
      <c r="AS14" s="354" t="str">
        <f>IF(IF(A3管路!AS14="-","-",IF('A4-2管路(計画設定)'!AS14="-",A3管路!AS14,A3管路!AS14-'A4-2管路(計画設定)'!AS14))=0,"-",IF(A3管路!AS14="-","-",IF('A4-2管路(計画設定)'!AS14="-",A3管路!AS14,A3管路!AS14-'A4-2管路(計画設定)'!AS14)))</f>
        <v>-</v>
      </c>
      <c r="AT14" s="348" t="str">
        <f>IF(IF(A3管路!AT14="-","-",IF('A4-2管路(計画設定)'!AT14="-",A3管路!AT14,A3管路!AT14-'A4-2管路(計画設定)'!AT14))=0,"-",IF(A3管路!AT14="-","-",IF('A4-2管路(計画設定)'!AT14="-",A3管路!AT14,A3管路!AT14-'A4-2管路(計画設定)'!AT14)))</f>
        <v>-</v>
      </c>
      <c r="AU14" s="359" t="str">
        <f t="shared" si="12"/>
        <v>-</v>
      </c>
      <c r="AV14" s="832" t="str">
        <f t="shared" si="13"/>
        <v>-</v>
      </c>
      <c r="AW14" s="830"/>
      <c r="AX14" s="853" t="str">
        <f t="shared" si="14"/>
        <v>-</v>
      </c>
      <c r="AY14" s="830"/>
      <c r="AZ14" s="832">
        <f t="shared" si="15"/>
        <v>0</v>
      </c>
      <c r="BA14" s="830"/>
      <c r="BB14" s="830">
        <f t="shared" si="16"/>
        <v>0</v>
      </c>
      <c r="BC14" s="830"/>
      <c r="BD14" s="830">
        <f t="shared" si="17"/>
        <v>0</v>
      </c>
      <c r="BE14" s="830"/>
      <c r="BF14" s="830">
        <f t="shared" si="18"/>
        <v>0</v>
      </c>
      <c r="BG14" s="830"/>
      <c r="BH14" s="830">
        <f t="shared" si="19"/>
        <v>0</v>
      </c>
      <c r="BI14" s="831"/>
      <c r="BJ14" s="832">
        <f t="shared" si="20"/>
        <v>0</v>
      </c>
      <c r="BK14" s="830"/>
      <c r="BL14" s="830">
        <f t="shared" si="21"/>
        <v>0</v>
      </c>
      <c r="BM14" s="833"/>
      <c r="BN14" s="830" t="str">
        <f t="shared" si="22"/>
        <v>-</v>
      </c>
      <c r="BO14" s="833"/>
      <c r="BQ14" s="318" t="str">
        <f>IF('A4-2管路(計画設定)'!AW14="","-",'A4-2管路(計画設定)'!AW14)</f>
        <v>ダクタイル鋳鉄管(NS形継手等)</v>
      </c>
      <c r="BR14" s="317" t="str">
        <f>IF(BQ14=BR$4,IF('A4-2管路(計画設定)'!AV14="-","-",IF('A4-2管路(計画設定)'!I14="-",'A4-2管路(計画設定)'!AV14,'A4-2管路(計画設定)'!AV14-'A4-2管路(計画設定)'!I14)),"-")</f>
        <v>-</v>
      </c>
      <c r="BS14" s="317" t="str">
        <f>IF(BQ14=BS$4,IF('A4-2管路(計画設定)'!AV14="-","-",IF('A4-2管路(計画設定)'!L14="-",'A4-2管路(計画設定)'!AV14,'A4-2管路(計画設定)'!AV14-'A4-2管路(計画設定)'!L14)),"-")</f>
        <v>-</v>
      </c>
      <c r="BT14" s="317" t="str">
        <f>IF(BQ14=BT$4,IF('A4-2管路(計画設定)'!AV14="-","-",IF('A4-2管路(計画設定)'!O14="-",'A4-2管路(計画設定)'!AV14,'A4-2管路(計画設定)'!AV14-'A4-2管路(計画設定)'!O14)),"-")</f>
        <v>-</v>
      </c>
      <c r="BU14" s="317" t="str">
        <f>IF($BQ14=BU$4,IF('A4-2管路(計画設定)'!$AV14="-","-",IF('A4-2管路(計画設定)'!R14="-",'A4-2管路(計画設定)'!$AV14,'A4-2管路(計画設定)'!$AV14-'A4-2管路(計画設定)'!R14)),"-")</f>
        <v>-</v>
      </c>
      <c r="BV14" s="317" t="str">
        <f>IF($BQ14=BV$4,IF('A4-2管路(計画設定)'!$AV14="-","-",IF('A4-2管路(計画設定)'!W14="-",'A4-2管路(計画設定)'!$AV14,'A4-2管路(計画設定)'!$AV14-SUM('A4-2管路(計画設定)'!S14,'A4-2管路(計画設定)'!T14))),"-")</f>
        <v>-</v>
      </c>
      <c r="BW14" s="317" t="str">
        <f>IF($BQ14=BV$4,IF('A4-2管路(計画設定)'!$AV14="-","-",IF('A4-2管路(計画設定)'!W14="-",'A4-2管路(計画設定)'!$AV14,'A4-2管路(計画設定)'!$AV14-SUM('A4-2管路(計画設定)'!U14,'A4-2管路(計画設定)'!V14))),"-")</f>
        <v>-</v>
      </c>
      <c r="BX14" s="317" t="str">
        <f>IF($BQ14=BX$4,IF('A4-2管路(計画設定)'!$AV14="-","-",IF('A4-2管路(計画設定)'!AF14="-",'A4-2管路(計画設定)'!$AV14,'A4-2管路(計画設定)'!$AV14-'A4-2管路(計画設定)'!AF14)),"-")</f>
        <v>-</v>
      </c>
    </row>
    <row r="15" spans="2:76" ht="13.5" customHeight="1">
      <c r="B15" s="1179"/>
      <c r="C15" s="1070"/>
      <c r="D15" s="1070"/>
      <c r="E15" s="1070"/>
      <c r="F15" s="541">
        <v>300</v>
      </c>
      <c r="G15" s="625" t="str">
        <f>IF(AND('A4-1管路(計画設定)'!$F$8="○",'A4-4,5管路(計画設定)'!$BR15="-"),"-",IF(A3管路!G15="-",BR15,IF(BR15="-",A3管路!G15,A3管路!G15+BR15)))</f>
        <v>-</v>
      </c>
      <c r="H15" s="348" t="str">
        <f>IF(IF(A3管路!H15="-","-",IF('A4-2管路(計画設定)'!H15="-",A3管路!H15,A3管路!H15-'A4-2管路(計画設定)'!H15))=0,"-",IF(A3管路!H15="-","-",IF('A4-2管路(計画設定)'!H15="-",A3管路!H15,A3管路!H15-'A4-2管路(計画設定)'!H15)))</f>
        <v>-</v>
      </c>
      <c r="I15" s="362" t="str">
        <f t="shared" si="0"/>
        <v>-</v>
      </c>
      <c r="J15" s="625" t="str">
        <f>IF(AND('A4-1管路(計画設定)'!$H$8="○",'A4-4,5管路(計画設定)'!$BS15="-"),"-",IF(A3管路!J15="-",BS15,IF(BS15="-",A3管路!J15,A3管路!J15+BS15)))</f>
        <v>-</v>
      </c>
      <c r="K15" s="348" t="str">
        <f>IF(IF(A3管路!K15="-","-",IF('A4-2管路(計画設定)'!K15="-",A3管路!K15,A3管路!K15-'A4-2管路(計画設定)'!K15))=0,"-",IF(A3管路!K15="-","-",IF('A4-2管路(計画設定)'!K15="-",A3管路!K15,A3管路!K15-'A4-2管路(計画設定)'!K15)))</f>
        <v>-</v>
      </c>
      <c r="L15" s="362" t="str">
        <f t="shared" si="1"/>
        <v>-</v>
      </c>
      <c r="M15" s="625" t="str">
        <f>IF(AND('A4-1管路(計画設定)'!$J$8="○",'A4-4,5管路(計画設定)'!$BT15="-"),"-",IF(A3管路!M15="-",BT15,IF(BT15="-",A3管路!M15,A3管路!M15+BT15)))</f>
        <v>-</v>
      </c>
      <c r="N15" s="348" t="str">
        <f>IF(IF(A3管路!N15="-","-",IF('A4-2管路(計画設定)'!N15="-",A3管路!N15,A3管路!N15-'A4-2管路(計画設定)'!N15))=0,"-",IF(A3管路!N15="-","-",IF('A4-2管路(計画設定)'!N15="-",A3管路!N15,A3管路!N15-'A4-2管路(計画設定)'!N15)))</f>
        <v>-</v>
      </c>
      <c r="O15" s="362" t="str">
        <f t="shared" si="2"/>
        <v>-</v>
      </c>
      <c r="P15" s="625" t="str">
        <f>IF(AND('A4-1管路(計画設定)'!$L$8="○",'A4-4,5管路(計画設定)'!$BU15="-"),"-",IF(A3管路!P15="-",BU15,IF(BU15="-",A3管路!P15,A3管路!P15+BU15)))</f>
        <v>-</v>
      </c>
      <c r="Q15" s="348" t="str">
        <f>IF(IF(A3管路!Q15="-","-",IF('A4-2管路(計画設定)'!Q15="-",A3管路!Q15,A3管路!Q15-'A4-2管路(計画設定)'!Q15))=0,"-",IF(A3管路!Q15="-","-",IF('A4-2管路(計画設定)'!Q15="-",A3管路!Q15,A3管路!Q15-'A4-2管路(計画設定)'!Q15)))</f>
        <v>-</v>
      </c>
      <c r="R15" s="362" t="str">
        <f t="shared" si="3"/>
        <v>-</v>
      </c>
      <c r="S15" s="625" t="str">
        <f>IF(AND('A4-1管路(計画設定)'!$N$8="○",'A4-4,5管路(計画設定)'!$BV15="-"),"-",IF(A3管路!S15="-",BV15,IF(BV15="-",A3管路!S15,A3管路!S15+BV15+BW15)))</f>
        <v>-</v>
      </c>
      <c r="T15" s="347" t="str">
        <f>IF(IF(A3管路!T15="-","-",IF('A4-2管路(計画設定)'!T15="-",A3管路!T15,A3管路!T15-'A4-2管路(計画設定)'!T15))=0,"-",IF(A3管路!T15="-","-",IF('A4-2管路(計画設定)'!T15="-",A3管路!T15,A3管路!T15-'A4-2管路(計画設定)'!T15)))</f>
        <v>-</v>
      </c>
      <c r="U15" s="623" t="str">
        <f>IF(AND('A4-1管路(計画設定)'!$P$8="○",'A4-4,5管路(計画設定)'!$BW15="-"),"-",IF(A3管路!U15="-",BW15,IF(BW15="-",A3管路!U15,A3管路!U15)))</f>
        <v>-</v>
      </c>
      <c r="V15" s="348" t="str">
        <f>IF(IF(A3管路!V15="-","-",IF('A4-2管路(計画設定)'!V15="-",A3管路!V15,A3管路!V15-'A4-2管路(計画設定)'!V15))=0,"-",IF(A3管路!V15="-","-",IF('A4-2管路(計画設定)'!V15="-",A3管路!V15,A3管路!V15-'A4-2管路(計画設定)'!V15)))</f>
        <v>-</v>
      </c>
      <c r="W15" s="362" t="str">
        <f t="shared" si="4"/>
        <v>-</v>
      </c>
      <c r="X15" s="354" t="str">
        <f>IF(IF(A3管路!X15="-","-",IF('A4-2管路(計画設定)'!X15="-",A3管路!X15,A3管路!X15-'A4-2管路(計画設定)'!X15))=0,"-",IF(A3管路!X15="-","-",IF('A4-2管路(計画設定)'!X15="-",A3管路!X15,A3管路!X15-'A4-2管路(計画設定)'!X15)))</f>
        <v>-</v>
      </c>
      <c r="Y15" s="348" t="str">
        <f>IF(IF(A3管路!Y15="-","-",IF('A4-2管路(計画設定)'!Y15="-",A3管路!Y15,A3管路!Y15-'A4-2管路(計画設定)'!Y15))=0,"-",IF(A3管路!Y15="-","-",IF('A4-2管路(計画設定)'!Y15="-",A3管路!Y15,A3管路!Y15-'A4-2管路(計画設定)'!Y15)))</f>
        <v>-</v>
      </c>
      <c r="Z15" s="362" t="str">
        <f t="shared" si="5"/>
        <v>-</v>
      </c>
      <c r="AA15" s="354" t="str">
        <f>IF(IF(A3管路!AA15="-","-",IF('A4-2管路(計画設定)'!AA15="-",A3管路!AA15,A3管路!AA15-'A4-2管路(計画設定)'!AA15))=0,"-",IF(A3管路!AA15="-","-",IF('A4-2管路(計画設定)'!AA15="-",A3管路!AA15,A3管路!AA15-'A4-2管路(計画設定)'!AA15)))</f>
        <v>-</v>
      </c>
      <c r="AB15" s="348" t="str">
        <f>IF(IF(A3管路!AB15="-","-",IF('A4-2管路(計画設定)'!AB15="-",A3管路!AB15,A3管路!AB15-'A4-2管路(計画設定)'!AB15))=0,"-",IF(A3管路!AB15="-","-",IF('A4-2管路(計画設定)'!AB15="-",A3管路!AB15,A3管路!AB15-'A4-2管路(計画設定)'!AB15)))</f>
        <v>-</v>
      </c>
      <c r="AC15" s="362" t="str">
        <f t="shared" si="6"/>
        <v>-</v>
      </c>
      <c r="AD15" s="625" t="str">
        <f>IF(AND('A4-1管路(計画設定)'!$V$8="○",'A4-4,5管路(計画設定)'!$BX15="-"),"-",IF(A3管路!AD15="-",BX15,IF(BX15="-",A3管路!AD15,A3管路!AD15+BX15)))</f>
        <v>-</v>
      </c>
      <c r="AE15" s="348" t="str">
        <f>IF(IF(A3管路!AE15="-","-",IF('A4-2管路(計画設定)'!AE15="-",A3管路!AE15,A3管路!AE15-'A4-2管路(計画設定)'!AE15))=0,"-",IF(A3管路!AE15="-","-",IF('A4-2管路(計画設定)'!AE15="-",A3管路!AE15,A3管路!AE15-'A4-2管路(計画設定)'!AE15)))</f>
        <v>-</v>
      </c>
      <c r="AF15" s="362" t="str">
        <f t="shared" si="7"/>
        <v>-</v>
      </c>
      <c r="AG15" s="354" t="str">
        <f>IF(IF(A3管路!AG15="-","-",IF('A4-2管路(計画設定)'!AG15="-",A3管路!AG15,A3管路!AG15-'A4-2管路(計画設定)'!AG15))=0,"-",IF(A3管路!AG15="-","-",IF('A4-2管路(計画設定)'!AG15="-",A3管路!AG15,A3管路!AG15-'A4-2管路(計画設定)'!AG15)))</f>
        <v>-</v>
      </c>
      <c r="AH15" s="348" t="str">
        <f>IF(IF(A3管路!AH15="-","-",IF('A4-2管路(計画設定)'!AH15="-",A3管路!AH15,A3管路!AH15-'A4-2管路(計画設定)'!AH15))=0,"-",IF(A3管路!AH15="-","-",IF('A4-2管路(計画設定)'!AH15="-",A3管路!AH15,A3管路!AH15-'A4-2管路(計画設定)'!AH15)))</f>
        <v>-</v>
      </c>
      <c r="AI15" s="362" t="str">
        <f t="shared" si="8"/>
        <v>-</v>
      </c>
      <c r="AJ15" s="354" t="str">
        <f>IF(IF(A3管路!AJ15="-","-",IF('A4-2管路(計画設定)'!AJ15="-",A3管路!AJ15,A3管路!AJ15-'A4-2管路(計画設定)'!AJ15))=0,"-",IF(A3管路!AJ15="-","-",IF('A4-2管路(計画設定)'!AJ15="-",A3管路!AJ15,A3管路!AJ15-'A4-2管路(計画設定)'!AJ15)))</f>
        <v>-</v>
      </c>
      <c r="AK15" s="348" t="str">
        <f>IF(IF(A3管路!AK15="-","-",IF('A4-2管路(計画設定)'!AK15="-",A3管路!AK15,A3管路!AK15-'A4-2管路(計画設定)'!AK15))=0,"-",IF(A3管路!AK15="-","-",IF('A4-2管路(計画設定)'!AK15="-",A3管路!AK15,A3管路!AK15-'A4-2管路(計画設定)'!AK15)))</f>
        <v>-</v>
      </c>
      <c r="AL15" s="362" t="str">
        <f t="shared" si="9"/>
        <v>-</v>
      </c>
      <c r="AM15" s="354" t="str">
        <f>IF(IF(A3管路!AM15="-","-",IF('A4-2管路(計画設定)'!AM15="-",A3管路!AM15,A3管路!AM15-'A4-2管路(計画設定)'!AM15))=0,"-",IF(A3管路!AM15="-","-",IF('A4-2管路(計画設定)'!AM15="-",A3管路!AM15,A3管路!AM15-'A4-2管路(計画設定)'!AM15)))</f>
        <v>-</v>
      </c>
      <c r="AN15" s="348" t="str">
        <f>IF(IF(A3管路!AN15="-","-",IF('A4-2管路(計画設定)'!AN15="-",A3管路!AN15,A3管路!AN15-'A4-2管路(計画設定)'!AN15))=0,"-",IF(A3管路!AN15="-","-",IF('A4-2管路(計画設定)'!AN15="-",A3管路!AN15,A3管路!AN15-'A4-2管路(計画設定)'!AN15)))</f>
        <v>-</v>
      </c>
      <c r="AO15" s="362" t="str">
        <f t="shared" si="10"/>
        <v>-</v>
      </c>
      <c r="AP15" s="354" t="str">
        <f>IF(IF(A3管路!AP15="-","-",IF('A4-2管路(計画設定)'!AP15="-",A3管路!AP15,A3管路!AP15-'A4-2管路(計画設定)'!AP15))=0,"-",IF(A3管路!AP15="-","-",IF('A4-2管路(計画設定)'!AP15="-",A3管路!AP15,A3管路!AP15-'A4-2管路(計画設定)'!AP15)))</f>
        <v>-</v>
      </c>
      <c r="AQ15" s="348" t="str">
        <f>IF(IF(A3管路!AQ15="-","-",IF('A4-2管路(計画設定)'!AQ15="-",A3管路!AQ15,A3管路!AQ15-'A4-2管路(計画設定)'!AQ15))=0,"-",IF(A3管路!AQ15="-","-",IF('A4-2管路(計画設定)'!AQ15="-",A3管路!AQ15,A3管路!AQ15-'A4-2管路(計画設定)'!AQ15)))</f>
        <v>-</v>
      </c>
      <c r="AR15" s="359" t="str">
        <f t="shared" si="11"/>
        <v>-</v>
      </c>
      <c r="AS15" s="354" t="str">
        <f>IF(IF(A3管路!AS15="-","-",IF('A4-2管路(計画設定)'!AS15="-",A3管路!AS15,A3管路!AS15-'A4-2管路(計画設定)'!AS15))=0,"-",IF(A3管路!AS15="-","-",IF('A4-2管路(計画設定)'!AS15="-",A3管路!AS15,A3管路!AS15-'A4-2管路(計画設定)'!AS15)))</f>
        <v>-</v>
      </c>
      <c r="AT15" s="348" t="str">
        <f>IF(IF(A3管路!AT15="-","-",IF('A4-2管路(計画設定)'!AT15="-",A3管路!AT15,A3管路!AT15-'A4-2管路(計画設定)'!AT15))=0,"-",IF(A3管路!AT15="-","-",IF('A4-2管路(計画設定)'!AT15="-",A3管路!AT15,A3管路!AT15-'A4-2管路(計画設定)'!AT15)))</f>
        <v>-</v>
      </c>
      <c r="AU15" s="359" t="str">
        <f t="shared" si="12"/>
        <v>-</v>
      </c>
      <c r="AV15" s="832" t="str">
        <f t="shared" si="13"/>
        <v>-</v>
      </c>
      <c r="AW15" s="830"/>
      <c r="AX15" s="853" t="str">
        <f t="shared" si="14"/>
        <v>-</v>
      </c>
      <c r="AY15" s="830"/>
      <c r="AZ15" s="832">
        <f t="shared" si="15"/>
        <v>0</v>
      </c>
      <c r="BA15" s="830"/>
      <c r="BB15" s="830">
        <f t="shared" si="16"/>
        <v>0</v>
      </c>
      <c r="BC15" s="830"/>
      <c r="BD15" s="830">
        <f t="shared" si="17"/>
        <v>0</v>
      </c>
      <c r="BE15" s="830"/>
      <c r="BF15" s="830">
        <f t="shared" si="18"/>
        <v>0</v>
      </c>
      <c r="BG15" s="830"/>
      <c r="BH15" s="830">
        <f t="shared" si="19"/>
        <v>0</v>
      </c>
      <c r="BI15" s="831"/>
      <c r="BJ15" s="832">
        <f t="shared" si="20"/>
        <v>0</v>
      </c>
      <c r="BK15" s="830"/>
      <c r="BL15" s="830">
        <f t="shared" si="21"/>
        <v>0</v>
      </c>
      <c r="BM15" s="833"/>
      <c r="BN15" s="830" t="str">
        <f t="shared" si="22"/>
        <v>-</v>
      </c>
      <c r="BO15" s="833"/>
      <c r="BQ15" s="318" t="str">
        <f>IF('A4-2管路(計画設定)'!AW15="","-",'A4-2管路(計画設定)'!AW15)</f>
        <v>ダクタイル鋳鉄管(NS形継手等)</v>
      </c>
      <c r="BR15" s="317" t="str">
        <f>IF(BQ15=BR$4,IF('A4-2管路(計画設定)'!AV15="-","-",IF('A4-2管路(計画設定)'!I15="-",'A4-2管路(計画設定)'!AV15,'A4-2管路(計画設定)'!AV15-'A4-2管路(計画設定)'!I15)),"-")</f>
        <v>-</v>
      </c>
      <c r="BS15" s="317" t="str">
        <f>IF(BQ15=BS$4,IF('A4-2管路(計画設定)'!AV15="-","-",IF('A4-2管路(計画設定)'!L15="-",'A4-2管路(計画設定)'!AV15,'A4-2管路(計画設定)'!AV15-'A4-2管路(計画設定)'!L15)),"-")</f>
        <v>-</v>
      </c>
      <c r="BT15" s="317" t="str">
        <f>IF(BQ15=BT$4,IF('A4-2管路(計画設定)'!AV15="-","-",IF('A4-2管路(計画設定)'!O15="-",'A4-2管路(計画設定)'!AV15,'A4-2管路(計画設定)'!AV15-'A4-2管路(計画設定)'!O15)),"-")</f>
        <v>-</v>
      </c>
      <c r="BU15" s="317" t="str">
        <f>IF($BQ15=BU$4,IF('A4-2管路(計画設定)'!$AV15="-","-",IF('A4-2管路(計画設定)'!R15="-",'A4-2管路(計画設定)'!$AV15,'A4-2管路(計画設定)'!$AV15-'A4-2管路(計画設定)'!R15)),"-")</f>
        <v>-</v>
      </c>
      <c r="BV15" s="317" t="str">
        <f>IF($BQ15=BV$4,IF('A4-2管路(計画設定)'!$AV15="-","-",IF('A4-2管路(計画設定)'!W15="-",'A4-2管路(計画設定)'!$AV15,'A4-2管路(計画設定)'!$AV15-SUM('A4-2管路(計画設定)'!S15,'A4-2管路(計画設定)'!T15))),"-")</f>
        <v>-</v>
      </c>
      <c r="BW15" s="317" t="str">
        <f>IF($BQ15=BV$4,IF('A4-2管路(計画設定)'!$AV15="-","-",IF('A4-2管路(計画設定)'!W15="-",'A4-2管路(計画設定)'!$AV15,'A4-2管路(計画設定)'!$AV15-SUM('A4-2管路(計画設定)'!U15,'A4-2管路(計画設定)'!V15))),"-")</f>
        <v>-</v>
      </c>
      <c r="BX15" s="317" t="str">
        <f>IF($BQ15=BX$4,IF('A4-2管路(計画設定)'!$AV15="-","-",IF('A4-2管路(計画設定)'!AF15="-",'A4-2管路(計画設定)'!$AV15,'A4-2管路(計画設定)'!$AV15-'A4-2管路(計画設定)'!AF15)),"-")</f>
        <v>-</v>
      </c>
    </row>
    <row r="16" spans="2:76" ht="13.5" customHeight="1">
      <c r="B16" s="1179"/>
      <c r="C16" s="1070"/>
      <c r="D16" s="1070"/>
      <c r="E16" s="1070"/>
      <c r="F16" s="541">
        <v>250</v>
      </c>
      <c r="G16" s="625" t="str">
        <f>IF(AND('A4-1管路(計画設定)'!$F$8="○",'A4-4,5管路(計画設定)'!$BR16="-"),"-",IF(A3管路!G16="-",BR16,IF(BR16="-",A3管路!G16,A3管路!G16+BR16)))</f>
        <v>-</v>
      </c>
      <c r="H16" s="348" t="str">
        <f>IF(IF(A3管路!H16="-","-",IF('A4-2管路(計画設定)'!H16="-",A3管路!H16,A3管路!H16-'A4-2管路(計画設定)'!H16))=0,"-",IF(A3管路!H16="-","-",IF('A4-2管路(計画設定)'!H16="-",A3管路!H16,A3管路!H16-'A4-2管路(計画設定)'!H16)))</f>
        <v>-</v>
      </c>
      <c r="I16" s="362" t="str">
        <f t="shared" si="0"/>
        <v>-</v>
      </c>
      <c r="J16" s="625" t="str">
        <f>IF(AND('A4-1管路(計画設定)'!$H$8="○",'A4-4,5管路(計画設定)'!$BS16="-"),"-",IF(A3管路!J16="-",BS16,IF(BS16="-",A3管路!J16,A3管路!J16+BS16)))</f>
        <v>-</v>
      </c>
      <c r="K16" s="348" t="str">
        <f>IF(IF(A3管路!K16="-","-",IF('A4-2管路(計画設定)'!K16="-",A3管路!K16,A3管路!K16-'A4-2管路(計画設定)'!K16))=0,"-",IF(A3管路!K16="-","-",IF('A4-2管路(計画設定)'!K16="-",A3管路!K16,A3管路!K16-'A4-2管路(計画設定)'!K16)))</f>
        <v>-</v>
      </c>
      <c r="L16" s="362" t="str">
        <f t="shared" si="1"/>
        <v>-</v>
      </c>
      <c r="M16" s="625" t="str">
        <f>IF(AND('A4-1管路(計画設定)'!$J$8="○",'A4-4,5管路(計画設定)'!$BT16="-"),"-",IF(A3管路!M16="-",BT16,IF(BT16="-",A3管路!M16,A3管路!M16+BT16)))</f>
        <v>-</v>
      </c>
      <c r="N16" s="348" t="str">
        <f>IF(IF(A3管路!N16="-","-",IF('A4-2管路(計画設定)'!N16="-",A3管路!N16,A3管路!N16-'A4-2管路(計画設定)'!N16))=0,"-",IF(A3管路!N16="-","-",IF('A4-2管路(計画設定)'!N16="-",A3管路!N16,A3管路!N16-'A4-2管路(計画設定)'!N16)))</f>
        <v>-</v>
      </c>
      <c r="O16" s="362" t="str">
        <f t="shared" si="2"/>
        <v>-</v>
      </c>
      <c r="P16" s="625" t="str">
        <f>IF(AND('A4-1管路(計画設定)'!$L$8="○",'A4-4,5管路(計画設定)'!$BU16="-"),"-",IF(A3管路!P16="-",BU16,IF(BU16="-",A3管路!P16,A3管路!P16+BU16)))</f>
        <v>-</v>
      </c>
      <c r="Q16" s="348" t="str">
        <f>IF(IF(A3管路!Q16="-","-",IF('A4-2管路(計画設定)'!Q16="-",A3管路!Q16,A3管路!Q16-'A4-2管路(計画設定)'!Q16))=0,"-",IF(A3管路!Q16="-","-",IF('A4-2管路(計画設定)'!Q16="-",A3管路!Q16,A3管路!Q16-'A4-2管路(計画設定)'!Q16)))</f>
        <v>-</v>
      </c>
      <c r="R16" s="362" t="str">
        <f t="shared" si="3"/>
        <v>-</v>
      </c>
      <c r="S16" s="625" t="str">
        <f>IF(AND('A4-1管路(計画設定)'!$N$8="○",'A4-4,5管路(計画設定)'!$BV16="-"),"-",IF(A3管路!S16="-",BV16,IF(BV16="-",A3管路!S16,A3管路!S16+BV16+BW16)))</f>
        <v>-</v>
      </c>
      <c r="T16" s="347" t="str">
        <f>IF(IF(A3管路!T16="-","-",IF('A4-2管路(計画設定)'!T16="-",A3管路!T16,A3管路!T16-'A4-2管路(計画設定)'!T16))=0,"-",IF(A3管路!T16="-","-",IF('A4-2管路(計画設定)'!T16="-",A3管路!T16,A3管路!T16-'A4-2管路(計画設定)'!T16)))</f>
        <v>-</v>
      </c>
      <c r="U16" s="623" t="str">
        <f>IF(AND('A4-1管路(計画設定)'!$P$8="○",'A4-4,5管路(計画設定)'!$BW16="-"),"-",IF(A3管路!U16="-",BW16,IF(BW16="-",A3管路!U16,A3管路!U16)))</f>
        <v>-</v>
      </c>
      <c r="V16" s="348" t="str">
        <f>IF(IF(A3管路!V16="-","-",IF('A4-2管路(計画設定)'!V16="-",A3管路!V16,A3管路!V16-'A4-2管路(計画設定)'!V16))=0,"-",IF(A3管路!V16="-","-",IF('A4-2管路(計画設定)'!V16="-",A3管路!V16,A3管路!V16-'A4-2管路(計画設定)'!V16)))</f>
        <v>-</v>
      </c>
      <c r="W16" s="362" t="str">
        <f t="shared" si="4"/>
        <v>-</v>
      </c>
      <c r="X16" s="354" t="str">
        <f>IF(IF(A3管路!X16="-","-",IF('A4-2管路(計画設定)'!X16="-",A3管路!X16,A3管路!X16-'A4-2管路(計画設定)'!X16))=0,"-",IF(A3管路!X16="-","-",IF('A4-2管路(計画設定)'!X16="-",A3管路!X16,A3管路!X16-'A4-2管路(計画設定)'!X16)))</f>
        <v>-</v>
      </c>
      <c r="Y16" s="348" t="str">
        <f>IF(IF(A3管路!Y16="-","-",IF('A4-2管路(計画設定)'!Y16="-",A3管路!Y16,A3管路!Y16-'A4-2管路(計画設定)'!Y16))=0,"-",IF(A3管路!Y16="-","-",IF('A4-2管路(計画設定)'!Y16="-",A3管路!Y16,A3管路!Y16-'A4-2管路(計画設定)'!Y16)))</f>
        <v>-</v>
      </c>
      <c r="Z16" s="362" t="str">
        <f t="shared" si="5"/>
        <v>-</v>
      </c>
      <c r="AA16" s="354" t="str">
        <f>IF(IF(A3管路!AA16="-","-",IF('A4-2管路(計画設定)'!AA16="-",A3管路!AA16,A3管路!AA16-'A4-2管路(計画設定)'!AA16))=0,"-",IF(A3管路!AA16="-","-",IF('A4-2管路(計画設定)'!AA16="-",A3管路!AA16,A3管路!AA16-'A4-2管路(計画設定)'!AA16)))</f>
        <v>-</v>
      </c>
      <c r="AB16" s="348" t="str">
        <f>IF(IF(A3管路!AB16="-","-",IF('A4-2管路(計画設定)'!AB16="-",A3管路!AB16,A3管路!AB16-'A4-2管路(計画設定)'!AB16))=0,"-",IF(A3管路!AB16="-","-",IF('A4-2管路(計画設定)'!AB16="-",A3管路!AB16,A3管路!AB16-'A4-2管路(計画設定)'!AB16)))</f>
        <v>-</v>
      </c>
      <c r="AC16" s="362" t="str">
        <f t="shared" si="6"/>
        <v>-</v>
      </c>
      <c r="AD16" s="625" t="str">
        <f>IF(AND('A4-1管路(計画設定)'!$V$8="○",'A4-4,5管路(計画設定)'!$BX16="-"),"-",IF(A3管路!AD16="-",BX16,IF(BX16="-",A3管路!AD16,A3管路!AD16+BX16)))</f>
        <v>-</v>
      </c>
      <c r="AE16" s="348" t="str">
        <f>IF(IF(A3管路!AE16="-","-",IF('A4-2管路(計画設定)'!AE16="-",A3管路!AE16,A3管路!AE16-'A4-2管路(計画設定)'!AE16))=0,"-",IF(A3管路!AE16="-","-",IF('A4-2管路(計画設定)'!AE16="-",A3管路!AE16,A3管路!AE16-'A4-2管路(計画設定)'!AE16)))</f>
        <v>-</v>
      </c>
      <c r="AF16" s="362" t="str">
        <f t="shared" si="7"/>
        <v>-</v>
      </c>
      <c r="AG16" s="354" t="str">
        <f>IF(IF(A3管路!AG16="-","-",IF('A4-2管路(計画設定)'!AG16="-",A3管路!AG16,A3管路!AG16-'A4-2管路(計画設定)'!AG16))=0,"-",IF(A3管路!AG16="-","-",IF('A4-2管路(計画設定)'!AG16="-",A3管路!AG16,A3管路!AG16-'A4-2管路(計画設定)'!AG16)))</f>
        <v>-</v>
      </c>
      <c r="AH16" s="348" t="str">
        <f>IF(IF(A3管路!AH16="-","-",IF('A4-2管路(計画設定)'!AH16="-",A3管路!AH16,A3管路!AH16-'A4-2管路(計画設定)'!AH16))=0,"-",IF(A3管路!AH16="-","-",IF('A4-2管路(計画設定)'!AH16="-",A3管路!AH16,A3管路!AH16-'A4-2管路(計画設定)'!AH16)))</f>
        <v>-</v>
      </c>
      <c r="AI16" s="362" t="str">
        <f t="shared" si="8"/>
        <v>-</v>
      </c>
      <c r="AJ16" s="354" t="str">
        <f>IF(IF(A3管路!AJ16="-","-",IF('A4-2管路(計画設定)'!AJ16="-",A3管路!AJ16,A3管路!AJ16-'A4-2管路(計画設定)'!AJ16))=0,"-",IF(A3管路!AJ16="-","-",IF('A4-2管路(計画設定)'!AJ16="-",A3管路!AJ16,A3管路!AJ16-'A4-2管路(計画設定)'!AJ16)))</f>
        <v>-</v>
      </c>
      <c r="AK16" s="348" t="str">
        <f>IF(IF(A3管路!AK16="-","-",IF('A4-2管路(計画設定)'!AK16="-",A3管路!AK16,A3管路!AK16-'A4-2管路(計画設定)'!AK16))=0,"-",IF(A3管路!AK16="-","-",IF('A4-2管路(計画設定)'!AK16="-",A3管路!AK16,A3管路!AK16-'A4-2管路(計画設定)'!AK16)))</f>
        <v>-</v>
      </c>
      <c r="AL16" s="362" t="str">
        <f t="shared" si="9"/>
        <v>-</v>
      </c>
      <c r="AM16" s="354" t="str">
        <f>IF(IF(A3管路!AM16="-","-",IF('A4-2管路(計画設定)'!AM16="-",A3管路!AM16,A3管路!AM16-'A4-2管路(計画設定)'!AM16))=0,"-",IF(A3管路!AM16="-","-",IF('A4-2管路(計画設定)'!AM16="-",A3管路!AM16,A3管路!AM16-'A4-2管路(計画設定)'!AM16)))</f>
        <v>-</v>
      </c>
      <c r="AN16" s="348" t="str">
        <f>IF(IF(A3管路!AN16="-","-",IF('A4-2管路(計画設定)'!AN16="-",A3管路!AN16,A3管路!AN16-'A4-2管路(計画設定)'!AN16))=0,"-",IF(A3管路!AN16="-","-",IF('A4-2管路(計画設定)'!AN16="-",A3管路!AN16,A3管路!AN16-'A4-2管路(計画設定)'!AN16)))</f>
        <v>-</v>
      </c>
      <c r="AO16" s="362" t="str">
        <f t="shared" si="10"/>
        <v>-</v>
      </c>
      <c r="AP16" s="354" t="str">
        <f>IF(IF(A3管路!AP16="-","-",IF('A4-2管路(計画設定)'!AP16="-",A3管路!AP16,A3管路!AP16-'A4-2管路(計画設定)'!AP16))=0,"-",IF(A3管路!AP16="-","-",IF('A4-2管路(計画設定)'!AP16="-",A3管路!AP16,A3管路!AP16-'A4-2管路(計画設定)'!AP16)))</f>
        <v>-</v>
      </c>
      <c r="AQ16" s="348" t="str">
        <f>IF(IF(A3管路!AQ16="-","-",IF('A4-2管路(計画設定)'!AQ16="-",A3管路!AQ16,A3管路!AQ16-'A4-2管路(計画設定)'!AQ16))=0,"-",IF(A3管路!AQ16="-","-",IF('A4-2管路(計画設定)'!AQ16="-",A3管路!AQ16,A3管路!AQ16-'A4-2管路(計画設定)'!AQ16)))</f>
        <v>-</v>
      </c>
      <c r="AR16" s="359" t="str">
        <f t="shared" si="11"/>
        <v>-</v>
      </c>
      <c r="AS16" s="354" t="str">
        <f>IF(IF(A3管路!AS16="-","-",IF('A4-2管路(計画設定)'!AS16="-",A3管路!AS16,A3管路!AS16-'A4-2管路(計画設定)'!AS16))=0,"-",IF(A3管路!AS16="-","-",IF('A4-2管路(計画設定)'!AS16="-",A3管路!AS16,A3管路!AS16-'A4-2管路(計画設定)'!AS16)))</f>
        <v>-</v>
      </c>
      <c r="AT16" s="348" t="str">
        <f>IF(IF(A3管路!AT16="-","-",IF('A4-2管路(計画設定)'!AT16="-",A3管路!AT16,A3管路!AT16-'A4-2管路(計画設定)'!AT16))=0,"-",IF(A3管路!AT16="-","-",IF('A4-2管路(計画設定)'!AT16="-",A3管路!AT16,A3管路!AT16-'A4-2管路(計画設定)'!AT16)))</f>
        <v>-</v>
      </c>
      <c r="AU16" s="359" t="str">
        <f t="shared" si="12"/>
        <v>-</v>
      </c>
      <c r="AV16" s="832" t="str">
        <f t="shared" si="13"/>
        <v>-</v>
      </c>
      <c r="AW16" s="830"/>
      <c r="AX16" s="853" t="str">
        <f t="shared" si="14"/>
        <v>-</v>
      </c>
      <c r="AY16" s="830"/>
      <c r="AZ16" s="832">
        <f t="shared" si="15"/>
        <v>0</v>
      </c>
      <c r="BA16" s="830"/>
      <c r="BB16" s="830">
        <f t="shared" si="16"/>
        <v>0</v>
      </c>
      <c r="BC16" s="830"/>
      <c r="BD16" s="830">
        <f t="shared" si="17"/>
        <v>0</v>
      </c>
      <c r="BE16" s="830"/>
      <c r="BF16" s="830">
        <f t="shared" si="18"/>
        <v>0</v>
      </c>
      <c r="BG16" s="830"/>
      <c r="BH16" s="830">
        <f t="shared" si="19"/>
        <v>0</v>
      </c>
      <c r="BI16" s="831"/>
      <c r="BJ16" s="832">
        <f t="shared" si="20"/>
        <v>0</v>
      </c>
      <c r="BK16" s="830"/>
      <c r="BL16" s="830">
        <f t="shared" si="21"/>
        <v>0</v>
      </c>
      <c r="BM16" s="833"/>
      <c r="BN16" s="830" t="str">
        <f t="shared" si="22"/>
        <v>-</v>
      </c>
      <c r="BO16" s="833"/>
      <c r="BQ16" s="318" t="str">
        <f>IF('A4-2管路(計画設定)'!AW16="","-",'A4-2管路(計画設定)'!AW16)</f>
        <v>ダクタイル鋳鉄管(NS形継手等)</v>
      </c>
      <c r="BR16" s="317" t="str">
        <f>IF(BQ16=BR$4,IF('A4-2管路(計画設定)'!AV16="-","-",IF('A4-2管路(計画設定)'!I16="-",'A4-2管路(計画設定)'!AV16,'A4-2管路(計画設定)'!AV16-'A4-2管路(計画設定)'!I16)),"-")</f>
        <v>-</v>
      </c>
      <c r="BS16" s="317" t="str">
        <f>IF(BQ16=BS$4,IF('A4-2管路(計画設定)'!AV16="-","-",IF('A4-2管路(計画設定)'!L16="-",'A4-2管路(計画設定)'!AV16,'A4-2管路(計画設定)'!AV16-'A4-2管路(計画設定)'!L16)),"-")</f>
        <v>-</v>
      </c>
      <c r="BT16" s="317" t="str">
        <f>IF(BQ16=BT$4,IF('A4-2管路(計画設定)'!AV16="-","-",IF('A4-2管路(計画設定)'!O16="-",'A4-2管路(計画設定)'!AV16,'A4-2管路(計画設定)'!AV16-'A4-2管路(計画設定)'!O16)),"-")</f>
        <v>-</v>
      </c>
      <c r="BU16" s="317" t="str">
        <f>IF($BQ16=BU$4,IF('A4-2管路(計画設定)'!$AV16="-","-",IF('A4-2管路(計画設定)'!R16="-",'A4-2管路(計画設定)'!$AV16,'A4-2管路(計画設定)'!$AV16-'A4-2管路(計画設定)'!R16)),"-")</f>
        <v>-</v>
      </c>
      <c r="BV16" s="317" t="str">
        <f>IF($BQ16=BV$4,IF('A4-2管路(計画設定)'!$AV16="-","-",IF('A4-2管路(計画設定)'!W16="-",'A4-2管路(計画設定)'!$AV16,'A4-2管路(計画設定)'!$AV16-SUM('A4-2管路(計画設定)'!S16,'A4-2管路(計画設定)'!T16))),"-")</f>
        <v>-</v>
      </c>
      <c r="BW16" s="317" t="str">
        <f>IF($BQ16=BV$4,IF('A4-2管路(計画設定)'!$AV16="-","-",IF('A4-2管路(計画設定)'!W16="-",'A4-2管路(計画設定)'!$AV16,'A4-2管路(計画設定)'!$AV16-SUM('A4-2管路(計画設定)'!U16,'A4-2管路(計画設定)'!V16))),"-")</f>
        <v>-</v>
      </c>
      <c r="BX16" s="317" t="str">
        <f>IF($BQ16=BX$4,IF('A4-2管路(計画設定)'!$AV16="-","-",IF('A4-2管路(計画設定)'!AF16="-",'A4-2管路(計画設定)'!$AV16,'A4-2管路(計画設定)'!$AV16-'A4-2管路(計画設定)'!AF16)),"-")</f>
        <v>-</v>
      </c>
    </row>
    <row r="17" spans="2:76" ht="13.5" customHeight="1">
      <c r="B17" s="1179"/>
      <c r="C17" s="1070"/>
      <c r="D17" s="1070"/>
      <c r="E17" s="1070"/>
      <c r="F17" s="541">
        <v>200</v>
      </c>
      <c r="G17" s="625" t="str">
        <f>IF(AND('A4-1管路(計画設定)'!$F$8="○",'A4-4,5管路(計画設定)'!$BR17="-"),"-",IF(A3管路!G17="-",BR17,IF(BR17="-",A3管路!G17,A3管路!G17+BR17)))</f>
        <v>-</v>
      </c>
      <c r="H17" s="348" t="str">
        <f>IF(IF(A3管路!H17="-","-",IF('A4-2管路(計画設定)'!H17="-",A3管路!H17,A3管路!H17-'A4-2管路(計画設定)'!H17))=0,"-",IF(A3管路!H17="-","-",IF('A4-2管路(計画設定)'!H17="-",A3管路!H17,A3管路!H17-'A4-2管路(計画設定)'!H17)))</f>
        <v>-</v>
      </c>
      <c r="I17" s="362" t="str">
        <f t="shared" si="0"/>
        <v>-</v>
      </c>
      <c r="J17" s="625" t="str">
        <f>IF(AND('A4-1管路(計画設定)'!$H$8="○",'A4-4,5管路(計画設定)'!$BS17="-"),"-",IF(A3管路!J17="-",BS17,IF(BS17="-",A3管路!J17,A3管路!J17+BS17)))</f>
        <v>-</v>
      </c>
      <c r="K17" s="348" t="str">
        <f>IF(IF(A3管路!K17="-","-",IF('A4-2管路(計画設定)'!K17="-",A3管路!K17,A3管路!K17-'A4-2管路(計画設定)'!K17))=0,"-",IF(A3管路!K17="-","-",IF('A4-2管路(計画設定)'!K17="-",A3管路!K17,A3管路!K17-'A4-2管路(計画設定)'!K17)))</f>
        <v>-</v>
      </c>
      <c r="L17" s="362" t="str">
        <f t="shared" si="1"/>
        <v>-</v>
      </c>
      <c r="M17" s="625" t="str">
        <f>IF(AND('A4-1管路(計画設定)'!$J$8="○",'A4-4,5管路(計画設定)'!$BT17="-"),"-",IF(A3管路!M17="-",BT17,IF(BT17="-",A3管路!M17,A3管路!M17+BT17)))</f>
        <v>-</v>
      </c>
      <c r="N17" s="348" t="str">
        <f>IF(IF(A3管路!N17="-","-",IF('A4-2管路(計画設定)'!N17="-",A3管路!N17,A3管路!N17-'A4-2管路(計画設定)'!N17))=0,"-",IF(A3管路!N17="-","-",IF('A4-2管路(計画設定)'!N17="-",A3管路!N17,A3管路!N17-'A4-2管路(計画設定)'!N17)))</f>
        <v>-</v>
      </c>
      <c r="O17" s="362" t="str">
        <f t="shared" si="2"/>
        <v>-</v>
      </c>
      <c r="P17" s="625" t="str">
        <f>IF(AND('A4-1管路(計画設定)'!$L$8="○",'A4-4,5管路(計画設定)'!$BU17="-"),"-",IF(A3管路!P17="-",BU17,IF(BU17="-",A3管路!P17,A3管路!P17+BU17)))</f>
        <v>-</v>
      </c>
      <c r="Q17" s="348" t="str">
        <f>IF(IF(A3管路!Q17="-","-",IF('A4-2管路(計画設定)'!Q17="-",A3管路!Q17,A3管路!Q17-'A4-2管路(計画設定)'!Q17))=0,"-",IF(A3管路!Q17="-","-",IF('A4-2管路(計画設定)'!Q17="-",A3管路!Q17,A3管路!Q17-'A4-2管路(計画設定)'!Q17)))</f>
        <v>-</v>
      </c>
      <c r="R17" s="362" t="str">
        <f t="shared" si="3"/>
        <v>-</v>
      </c>
      <c r="S17" s="625" t="str">
        <f>IF(AND('A4-1管路(計画設定)'!$N$8="○",'A4-4,5管路(計画設定)'!$BV17="-"),"-",IF(A3管路!S17="-",BV17,IF(BV17="-",A3管路!S17,A3管路!S17+BV17+BW17)))</f>
        <v>-</v>
      </c>
      <c r="T17" s="347" t="str">
        <f>IF(IF(A3管路!T17="-","-",IF('A4-2管路(計画設定)'!T17="-",A3管路!T17,A3管路!T17-'A4-2管路(計画設定)'!T17))=0,"-",IF(A3管路!T17="-","-",IF('A4-2管路(計画設定)'!T17="-",A3管路!T17,A3管路!T17-'A4-2管路(計画設定)'!T17)))</f>
        <v>-</v>
      </c>
      <c r="U17" s="623" t="str">
        <f>IF(AND('A4-1管路(計画設定)'!$P$8="○",'A4-4,5管路(計画設定)'!$BW17="-"),"-",IF(A3管路!U17="-",BW17,IF(BW17="-",A3管路!U17,A3管路!U17)))</f>
        <v>-</v>
      </c>
      <c r="V17" s="348" t="str">
        <f>IF(IF(A3管路!V17="-","-",IF('A4-2管路(計画設定)'!V17="-",A3管路!V17,A3管路!V17-'A4-2管路(計画設定)'!V17))=0,"-",IF(A3管路!V17="-","-",IF('A4-2管路(計画設定)'!V17="-",A3管路!V17,A3管路!V17-'A4-2管路(計画設定)'!V17)))</f>
        <v>-</v>
      </c>
      <c r="W17" s="362" t="str">
        <f t="shared" si="4"/>
        <v>-</v>
      </c>
      <c r="X17" s="354">
        <f>IF(IF(A3管路!X17="-","-",IF('A4-2管路(計画設定)'!X17="-",A3管路!X17,A3管路!X17-'A4-2管路(計画設定)'!X17))=0,"-",IF(A3管路!X17="-","-",IF('A4-2管路(計画設定)'!X17="-",A3管路!X17,A3管路!X17-'A4-2管路(計画設定)'!X17)))</f>
        <v>3.1</v>
      </c>
      <c r="Y17" s="348" t="str">
        <f>IF(IF(A3管路!Y17="-","-",IF('A4-2管路(計画設定)'!Y17="-",A3管路!Y17,A3管路!Y17-'A4-2管路(計画設定)'!Y17))=0,"-",IF(A3管路!Y17="-","-",IF('A4-2管路(計画設定)'!Y17="-",A3管路!Y17,A3管路!Y17-'A4-2管路(計画設定)'!Y17)))</f>
        <v>-</v>
      </c>
      <c r="Z17" s="362">
        <f t="shared" si="5"/>
        <v>3.1</v>
      </c>
      <c r="AA17" s="354" t="str">
        <f>IF(IF(A3管路!AA17="-","-",IF('A4-2管路(計画設定)'!AA17="-",A3管路!AA17,A3管路!AA17-'A4-2管路(計画設定)'!AA17))=0,"-",IF(A3管路!AA17="-","-",IF('A4-2管路(計画設定)'!AA17="-",A3管路!AA17,A3管路!AA17-'A4-2管路(計画設定)'!AA17)))</f>
        <v>-</v>
      </c>
      <c r="AB17" s="348" t="str">
        <f>IF(IF(A3管路!AB17="-","-",IF('A4-2管路(計画設定)'!AB17="-",A3管路!AB17,A3管路!AB17-'A4-2管路(計画設定)'!AB17))=0,"-",IF(A3管路!AB17="-","-",IF('A4-2管路(計画設定)'!AB17="-",A3管路!AB17,A3管路!AB17-'A4-2管路(計画設定)'!AB17)))</f>
        <v>-</v>
      </c>
      <c r="AC17" s="362" t="str">
        <f t="shared" si="6"/>
        <v>-</v>
      </c>
      <c r="AD17" s="625" t="str">
        <f>IF(AND('A4-1管路(計画設定)'!$V$8="○",'A4-4,5管路(計画設定)'!$BX17="-"),"-",IF(A3管路!AD17="-",BX17,IF(BX17="-",A3管路!AD17,A3管路!AD17+BX17)))</f>
        <v>-</v>
      </c>
      <c r="AE17" s="348" t="str">
        <f>IF(IF(A3管路!AE17="-","-",IF('A4-2管路(計画設定)'!AE17="-",A3管路!AE17,A3管路!AE17-'A4-2管路(計画設定)'!AE17))=0,"-",IF(A3管路!AE17="-","-",IF('A4-2管路(計画設定)'!AE17="-",A3管路!AE17,A3管路!AE17-'A4-2管路(計画設定)'!AE17)))</f>
        <v>-</v>
      </c>
      <c r="AF17" s="362" t="str">
        <f t="shared" si="7"/>
        <v>-</v>
      </c>
      <c r="AG17" s="354" t="str">
        <f>IF(IF(A3管路!AG17="-","-",IF('A4-2管路(計画設定)'!AG17="-",A3管路!AG17,A3管路!AG17-'A4-2管路(計画設定)'!AG17))=0,"-",IF(A3管路!AG17="-","-",IF('A4-2管路(計画設定)'!AG17="-",A3管路!AG17,A3管路!AG17-'A4-2管路(計画設定)'!AG17)))</f>
        <v>-</v>
      </c>
      <c r="AH17" s="348" t="str">
        <f>IF(IF(A3管路!AH17="-","-",IF('A4-2管路(計画設定)'!AH17="-",A3管路!AH17,A3管路!AH17-'A4-2管路(計画設定)'!AH17))=0,"-",IF(A3管路!AH17="-","-",IF('A4-2管路(計画設定)'!AH17="-",A3管路!AH17,A3管路!AH17-'A4-2管路(計画設定)'!AH17)))</f>
        <v>-</v>
      </c>
      <c r="AI17" s="362" t="str">
        <f t="shared" si="8"/>
        <v>-</v>
      </c>
      <c r="AJ17" s="354" t="str">
        <f>IF(IF(A3管路!AJ17="-","-",IF('A4-2管路(計画設定)'!AJ17="-",A3管路!AJ17,A3管路!AJ17-'A4-2管路(計画設定)'!AJ17))=0,"-",IF(A3管路!AJ17="-","-",IF('A4-2管路(計画設定)'!AJ17="-",A3管路!AJ17,A3管路!AJ17-'A4-2管路(計画設定)'!AJ17)))</f>
        <v>-</v>
      </c>
      <c r="AK17" s="348" t="str">
        <f>IF(IF(A3管路!AK17="-","-",IF('A4-2管路(計画設定)'!AK17="-",A3管路!AK17,A3管路!AK17-'A4-2管路(計画設定)'!AK17))=0,"-",IF(A3管路!AK17="-","-",IF('A4-2管路(計画設定)'!AK17="-",A3管路!AK17,A3管路!AK17-'A4-2管路(計画設定)'!AK17)))</f>
        <v>-</v>
      </c>
      <c r="AL17" s="362" t="str">
        <f t="shared" si="9"/>
        <v>-</v>
      </c>
      <c r="AM17" s="354" t="str">
        <f>IF(IF(A3管路!AM17="-","-",IF('A4-2管路(計画設定)'!AM17="-",A3管路!AM17,A3管路!AM17-'A4-2管路(計画設定)'!AM17))=0,"-",IF(A3管路!AM17="-","-",IF('A4-2管路(計画設定)'!AM17="-",A3管路!AM17,A3管路!AM17-'A4-2管路(計画設定)'!AM17)))</f>
        <v>-</v>
      </c>
      <c r="AN17" s="348" t="str">
        <f>IF(IF(A3管路!AN17="-","-",IF('A4-2管路(計画設定)'!AN17="-",A3管路!AN17,A3管路!AN17-'A4-2管路(計画設定)'!AN17))=0,"-",IF(A3管路!AN17="-","-",IF('A4-2管路(計画設定)'!AN17="-",A3管路!AN17,A3管路!AN17-'A4-2管路(計画設定)'!AN17)))</f>
        <v>-</v>
      </c>
      <c r="AO17" s="362" t="str">
        <f t="shared" si="10"/>
        <v>-</v>
      </c>
      <c r="AP17" s="354" t="str">
        <f>IF(IF(A3管路!AP17="-","-",IF('A4-2管路(計画設定)'!AP17="-",A3管路!AP17,A3管路!AP17-'A4-2管路(計画設定)'!AP17))=0,"-",IF(A3管路!AP17="-","-",IF('A4-2管路(計画設定)'!AP17="-",A3管路!AP17,A3管路!AP17-'A4-2管路(計画設定)'!AP17)))</f>
        <v>-</v>
      </c>
      <c r="AQ17" s="348" t="str">
        <f>IF(IF(A3管路!AQ17="-","-",IF('A4-2管路(計画設定)'!AQ17="-",A3管路!AQ17,A3管路!AQ17-'A4-2管路(計画設定)'!AQ17))=0,"-",IF(A3管路!AQ17="-","-",IF('A4-2管路(計画設定)'!AQ17="-",A3管路!AQ17,A3管路!AQ17-'A4-2管路(計画設定)'!AQ17)))</f>
        <v>-</v>
      </c>
      <c r="AR17" s="359" t="str">
        <f t="shared" si="11"/>
        <v>-</v>
      </c>
      <c r="AS17" s="354" t="str">
        <f>IF(IF(A3管路!AS17="-","-",IF('A4-2管路(計画設定)'!AS17="-",A3管路!AS17,A3管路!AS17-'A4-2管路(計画設定)'!AS17))=0,"-",IF(A3管路!AS17="-","-",IF('A4-2管路(計画設定)'!AS17="-",A3管路!AS17,A3管路!AS17-'A4-2管路(計画設定)'!AS17)))</f>
        <v>-</v>
      </c>
      <c r="AT17" s="348" t="str">
        <f>IF(IF(A3管路!AT17="-","-",IF('A4-2管路(計画設定)'!AT17="-",A3管路!AT17,A3管路!AT17-'A4-2管路(計画設定)'!AT17))=0,"-",IF(A3管路!AT17="-","-",IF('A4-2管路(計画設定)'!AT17="-",A3管路!AT17,A3管路!AT17-'A4-2管路(計画設定)'!AT17)))</f>
        <v>-</v>
      </c>
      <c r="AU17" s="359" t="str">
        <f t="shared" si="12"/>
        <v>-</v>
      </c>
      <c r="AV17" s="832">
        <f t="shared" si="13"/>
        <v>3.1</v>
      </c>
      <c r="AW17" s="830"/>
      <c r="AX17" s="853" t="str">
        <f t="shared" si="14"/>
        <v>-</v>
      </c>
      <c r="AY17" s="830"/>
      <c r="AZ17" s="832">
        <f t="shared" si="15"/>
        <v>0</v>
      </c>
      <c r="BA17" s="830"/>
      <c r="BB17" s="830">
        <f t="shared" si="16"/>
        <v>0</v>
      </c>
      <c r="BC17" s="830"/>
      <c r="BD17" s="830">
        <f t="shared" si="17"/>
        <v>3.1</v>
      </c>
      <c r="BE17" s="830"/>
      <c r="BF17" s="830">
        <f t="shared" si="18"/>
        <v>0</v>
      </c>
      <c r="BG17" s="830"/>
      <c r="BH17" s="830">
        <f t="shared" si="19"/>
        <v>0</v>
      </c>
      <c r="BI17" s="831"/>
      <c r="BJ17" s="832">
        <f t="shared" si="20"/>
        <v>0</v>
      </c>
      <c r="BK17" s="830"/>
      <c r="BL17" s="830">
        <f t="shared" si="21"/>
        <v>3.1</v>
      </c>
      <c r="BM17" s="833"/>
      <c r="BN17" s="830">
        <f t="shared" si="22"/>
        <v>3.1</v>
      </c>
      <c r="BO17" s="833"/>
      <c r="BQ17" s="318" t="str">
        <f>IF('A4-2管路(計画設定)'!AW17="","-",'A4-2管路(計画設定)'!AW17)</f>
        <v>ダクタイル鋳鉄管(NS形継手等)</v>
      </c>
      <c r="BR17" s="317" t="str">
        <f>IF(BQ17=BR$4,IF('A4-2管路(計画設定)'!AV17="-","-",IF('A4-2管路(計画設定)'!I17="-",'A4-2管路(計画設定)'!AV17,'A4-2管路(計画設定)'!AV17-'A4-2管路(計画設定)'!I17)),"-")</f>
        <v>-</v>
      </c>
      <c r="BS17" s="317" t="str">
        <f>IF(BQ17=BS$4,IF('A4-2管路(計画設定)'!AV17="-","-",IF('A4-2管路(計画設定)'!L17="-",'A4-2管路(計画設定)'!AV17,'A4-2管路(計画設定)'!AV17-'A4-2管路(計画設定)'!L17)),"-")</f>
        <v>-</v>
      </c>
      <c r="BT17" s="317" t="str">
        <f>IF(BQ17=BT$4,IF('A4-2管路(計画設定)'!AV17="-","-",IF('A4-2管路(計画設定)'!O17="-",'A4-2管路(計画設定)'!AV17,'A4-2管路(計画設定)'!AV17-'A4-2管路(計画設定)'!O17)),"-")</f>
        <v>-</v>
      </c>
      <c r="BU17" s="317" t="str">
        <f>IF($BQ17=BU$4,IF('A4-2管路(計画設定)'!$AV17="-","-",IF('A4-2管路(計画設定)'!R17="-",'A4-2管路(計画設定)'!$AV17,'A4-2管路(計画設定)'!$AV17-'A4-2管路(計画設定)'!R17)),"-")</f>
        <v>-</v>
      </c>
      <c r="BV17" s="317" t="str">
        <f>IF($BQ17=BV$4,IF('A4-2管路(計画設定)'!$AV17="-","-",IF('A4-2管路(計画設定)'!W17="-",'A4-2管路(計画設定)'!$AV17,'A4-2管路(計画設定)'!$AV17-SUM('A4-2管路(計画設定)'!S17,'A4-2管路(計画設定)'!T17))),"-")</f>
        <v>-</v>
      </c>
      <c r="BW17" s="317" t="str">
        <f>IF($BQ17=BV$4,IF('A4-2管路(計画設定)'!$AV17="-","-",IF('A4-2管路(計画設定)'!W17="-",'A4-2管路(計画設定)'!$AV17,'A4-2管路(計画設定)'!$AV17-SUM('A4-2管路(計画設定)'!U17,'A4-2管路(計画設定)'!V17))),"-")</f>
        <v>-</v>
      </c>
      <c r="BX17" s="317" t="str">
        <f>IF($BQ17=BX$4,IF('A4-2管路(計画設定)'!$AV17="-","-",IF('A4-2管路(計画設定)'!AF17="-",'A4-2管路(計画設定)'!$AV17,'A4-2管路(計画設定)'!$AV17-'A4-2管路(計画設定)'!AF17)),"-")</f>
        <v>-</v>
      </c>
    </row>
    <row r="18" spans="2:76" ht="13.5" customHeight="1">
      <c r="B18" s="1179"/>
      <c r="C18" s="1070"/>
      <c r="D18" s="1070"/>
      <c r="E18" s="1070"/>
      <c r="F18" s="541">
        <v>150</v>
      </c>
      <c r="G18" s="625">
        <f>IF(AND('A4-1管路(計画設定)'!$F$8="○",'A4-4,5管路(計画設定)'!$BR18="-"),"-",IF(A3管路!G18="-",BR18,IF(BR18="-",A3管路!G18,A3管路!G18+BR18)))</f>
        <v>153.1</v>
      </c>
      <c r="H18" s="348" t="str">
        <f>IF(IF(A3管路!H18="-","-",IF('A4-2管路(計画設定)'!H18="-",A3管路!H18,A3管路!H18-'A4-2管路(計画設定)'!H18))=0,"-",IF(A3管路!H18="-","-",IF('A4-2管路(計画設定)'!H18="-",A3管路!H18,A3管路!H18-'A4-2管路(計画設定)'!H18)))</f>
        <v>-</v>
      </c>
      <c r="I18" s="362">
        <f t="shared" si="0"/>
        <v>153.1</v>
      </c>
      <c r="J18" s="625" t="str">
        <f>IF(AND('A4-1管路(計画設定)'!$H$8="○",'A4-4,5管路(計画設定)'!$BS18="-"),"-",IF(A3管路!J18="-",BS18,IF(BS18="-",A3管路!J18,A3管路!J18+BS18)))</f>
        <v>-</v>
      </c>
      <c r="K18" s="348" t="str">
        <f>IF(IF(A3管路!K18="-","-",IF('A4-2管路(計画設定)'!K18="-",A3管路!K18,A3管路!K18-'A4-2管路(計画設定)'!K18))=0,"-",IF(A3管路!K18="-","-",IF('A4-2管路(計画設定)'!K18="-",A3管路!K18,A3管路!K18-'A4-2管路(計画設定)'!K18)))</f>
        <v>-</v>
      </c>
      <c r="L18" s="362" t="str">
        <f t="shared" si="1"/>
        <v>-</v>
      </c>
      <c r="M18" s="625" t="str">
        <f>IF(AND('A4-1管路(計画設定)'!$J$8="○",'A4-4,5管路(計画設定)'!$BT18="-"),"-",IF(A3管路!M18="-",BT18,IF(BT18="-",A3管路!M18,A3管路!M18+BT18)))</f>
        <v>-</v>
      </c>
      <c r="N18" s="348" t="str">
        <f>IF(IF(A3管路!N18="-","-",IF('A4-2管路(計画設定)'!N18="-",A3管路!N18,A3管路!N18-'A4-2管路(計画設定)'!N18))=0,"-",IF(A3管路!N18="-","-",IF('A4-2管路(計画設定)'!N18="-",A3管路!N18,A3管路!N18-'A4-2管路(計画設定)'!N18)))</f>
        <v>-</v>
      </c>
      <c r="O18" s="362" t="str">
        <f t="shared" si="2"/>
        <v>-</v>
      </c>
      <c r="P18" s="625" t="str">
        <f>IF(AND('A4-1管路(計画設定)'!$L$8="○",'A4-4,5管路(計画設定)'!$BU18="-"),"-",IF(A3管路!P18="-",BU18,IF(BU18="-",A3管路!P18,A3管路!P18+BU18)))</f>
        <v>-</v>
      </c>
      <c r="Q18" s="348" t="str">
        <f>IF(IF(A3管路!Q18="-","-",IF('A4-2管路(計画設定)'!Q18="-",A3管路!Q18,A3管路!Q18-'A4-2管路(計画設定)'!Q18))=0,"-",IF(A3管路!Q18="-","-",IF('A4-2管路(計画設定)'!Q18="-",A3管路!Q18,A3管路!Q18-'A4-2管路(計画設定)'!Q18)))</f>
        <v>-</v>
      </c>
      <c r="R18" s="362" t="str">
        <f t="shared" si="3"/>
        <v>-</v>
      </c>
      <c r="S18" s="625" t="str">
        <f>IF(AND('A4-1管路(計画設定)'!$N$8="○",'A4-4,5管路(計画設定)'!$BV18="-"),"-",IF(A3管路!S18="-",BV18,IF(BV18="-",A3管路!S18,A3管路!S18+BV18+BW18)))</f>
        <v>-</v>
      </c>
      <c r="T18" s="347" t="str">
        <f>IF(IF(A3管路!T18="-","-",IF('A4-2管路(計画設定)'!T18="-",A3管路!T18,A3管路!T18-'A4-2管路(計画設定)'!T18))=0,"-",IF(A3管路!T18="-","-",IF('A4-2管路(計画設定)'!T18="-",A3管路!T18,A3管路!T18-'A4-2管路(計画設定)'!T18)))</f>
        <v>-</v>
      </c>
      <c r="U18" s="623" t="str">
        <f>IF(AND('A4-1管路(計画設定)'!$P$8="○",'A4-4,5管路(計画設定)'!$BW18="-"),"-",IF(A3管路!U18="-",BW18,IF(BW18="-",A3管路!U18,A3管路!U18)))</f>
        <v>-</v>
      </c>
      <c r="V18" s="348" t="str">
        <f>IF(IF(A3管路!V18="-","-",IF('A4-2管路(計画設定)'!V18="-",A3管路!V18,A3管路!V18-'A4-2管路(計画設定)'!V18))=0,"-",IF(A3管路!V18="-","-",IF('A4-2管路(計画設定)'!V18="-",A3管路!V18,A3管路!V18-'A4-2管路(計画設定)'!V18)))</f>
        <v>-</v>
      </c>
      <c r="W18" s="362" t="str">
        <f t="shared" si="4"/>
        <v>-</v>
      </c>
      <c r="X18" s="354">
        <f>IF(IF(A3管路!X18="-","-",IF('A4-2管路(計画設定)'!X18="-",A3管路!X18,A3管路!X18-'A4-2管路(計画設定)'!X18))=0,"-",IF(A3管路!X18="-","-",IF('A4-2管路(計画設定)'!X18="-",A3管路!X18,A3管路!X18-'A4-2管路(計画設定)'!X18)))</f>
        <v>1069.5999999999999</v>
      </c>
      <c r="Y18" s="348" t="str">
        <f>IF(IF(A3管路!Y18="-","-",IF('A4-2管路(計画設定)'!Y18="-",A3管路!Y18,A3管路!Y18-'A4-2管路(計画設定)'!Y18))=0,"-",IF(A3管路!Y18="-","-",IF('A4-2管路(計画設定)'!Y18="-",A3管路!Y18,A3管路!Y18-'A4-2管路(計画設定)'!Y18)))</f>
        <v>-</v>
      </c>
      <c r="Z18" s="362">
        <f t="shared" si="5"/>
        <v>1069.5999999999999</v>
      </c>
      <c r="AA18" s="354" t="str">
        <f>IF(IF(A3管路!AA18="-","-",IF('A4-2管路(計画設定)'!AA18="-",A3管路!AA18,A3管路!AA18-'A4-2管路(計画設定)'!AA18))=0,"-",IF(A3管路!AA18="-","-",IF('A4-2管路(計画設定)'!AA18="-",A3管路!AA18,A3管路!AA18-'A4-2管路(計画設定)'!AA18)))</f>
        <v>-</v>
      </c>
      <c r="AB18" s="348" t="str">
        <f>IF(IF(A3管路!AB18="-","-",IF('A4-2管路(計画設定)'!AB18="-",A3管路!AB18,A3管路!AB18-'A4-2管路(計画設定)'!AB18))=0,"-",IF(A3管路!AB18="-","-",IF('A4-2管路(計画設定)'!AB18="-",A3管路!AB18,A3管路!AB18-'A4-2管路(計画設定)'!AB18)))</f>
        <v>-</v>
      </c>
      <c r="AC18" s="362" t="str">
        <f t="shared" si="6"/>
        <v>-</v>
      </c>
      <c r="AD18" s="625" t="str">
        <f>IF(AND('A4-1管路(計画設定)'!$V$8="○",'A4-4,5管路(計画設定)'!$BX18="-"),"-",IF(A3管路!AD18="-",BX18,IF(BX18="-",A3管路!AD18,A3管路!AD18+BX18)))</f>
        <v>-</v>
      </c>
      <c r="AE18" s="348" t="str">
        <f>IF(IF(A3管路!AE18="-","-",IF('A4-2管路(計画設定)'!AE18="-",A3管路!AE18,A3管路!AE18-'A4-2管路(計画設定)'!AE18))=0,"-",IF(A3管路!AE18="-","-",IF('A4-2管路(計画設定)'!AE18="-",A3管路!AE18,A3管路!AE18-'A4-2管路(計画設定)'!AE18)))</f>
        <v>-</v>
      </c>
      <c r="AF18" s="362" t="str">
        <f t="shared" si="7"/>
        <v>-</v>
      </c>
      <c r="AG18" s="354" t="str">
        <f>IF(IF(A3管路!AG18="-","-",IF('A4-2管路(計画設定)'!AG18="-",A3管路!AG18,A3管路!AG18-'A4-2管路(計画設定)'!AG18))=0,"-",IF(A3管路!AG18="-","-",IF('A4-2管路(計画設定)'!AG18="-",A3管路!AG18,A3管路!AG18-'A4-2管路(計画設定)'!AG18)))</f>
        <v>-</v>
      </c>
      <c r="AH18" s="348" t="str">
        <f>IF(IF(A3管路!AH18="-","-",IF('A4-2管路(計画設定)'!AH18="-",A3管路!AH18,A3管路!AH18-'A4-2管路(計画設定)'!AH18))=0,"-",IF(A3管路!AH18="-","-",IF('A4-2管路(計画設定)'!AH18="-",A3管路!AH18,A3管路!AH18-'A4-2管路(計画設定)'!AH18)))</f>
        <v>-</v>
      </c>
      <c r="AI18" s="362" t="str">
        <f t="shared" si="8"/>
        <v>-</v>
      </c>
      <c r="AJ18" s="354" t="str">
        <f>IF(IF(A3管路!AJ18="-","-",IF('A4-2管路(計画設定)'!AJ18="-",A3管路!AJ18,A3管路!AJ18-'A4-2管路(計画設定)'!AJ18))=0,"-",IF(A3管路!AJ18="-","-",IF('A4-2管路(計画設定)'!AJ18="-",A3管路!AJ18,A3管路!AJ18-'A4-2管路(計画設定)'!AJ18)))</f>
        <v>-</v>
      </c>
      <c r="AK18" s="348" t="str">
        <f>IF(IF(A3管路!AK18="-","-",IF('A4-2管路(計画設定)'!AK18="-",A3管路!AK18,A3管路!AK18-'A4-2管路(計画設定)'!AK18))=0,"-",IF(A3管路!AK18="-","-",IF('A4-2管路(計画設定)'!AK18="-",A3管路!AK18,A3管路!AK18-'A4-2管路(計画設定)'!AK18)))</f>
        <v>-</v>
      </c>
      <c r="AL18" s="362" t="str">
        <f t="shared" si="9"/>
        <v>-</v>
      </c>
      <c r="AM18" s="354" t="str">
        <f>IF(IF(A3管路!AM18="-","-",IF('A4-2管路(計画設定)'!AM18="-",A3管路!AM18,A3管路!AM18-'A4-2管路(計画設定)'!AM18))=0,"-",IF(A3管路!AM18="-","-",IF('A4-2管路(計画設定)'!AM18="-",A3管路!AM18,A3管路!AM18-'A4-2管路(計画設定)'!AM18)))</f>
        <v>-</v>
      </c>
      <c r="AN18" s="348" t="str">
        <f>IF(IF(A3管路!AN18="-","-",IF('A4-2管路(計画設定)'!AN18="-",A3管路!AN18,A3管路!AN18-'A4-2管路(計画設定)'!AN18))=0,"-",IF(A3管路!AN18="-","-",IF('A4-2管路(計画設定)'!AN18="-",A3管路!AN18,A3管路!AN18-'A4-2管路(計画設定)'!AN18)))</f>
        <v>-</v>
      </c>
      <c r="AO18" s="362" t="str">
        <f t="shared" si="10"/>
        <v>-</v>
      </c>
      <c r="AP18" s="354" t="str">
        <f>IF(IF(A3管路!AP18="-","-",IF('A4-2管路(計画設定)'!AP18="-",A3管路!AP18,A3管路!AP18-'A4-2管路(計画設定)'!AP18))=0,"-",IF(A3管路!AP18="-","-",IF('A4-2管路(計画設定)'!AP18="-",A3管路!AP18,A3管路!AP18-'A4-2管路(計画設定)'!AP18)))</f>
        <v>-</v>
      </c>
      <c r="AQ18" s="348" t="str">
        <f>IF(IF(A3管路!AQ18="-","-",IF('A4-2管路(計画設定)'!AQ18="-",A3管路!AQ18,A3管路!AQ18-'A4-2管路(計画設定)'!AQ18))=0,"-",IF(A3管路!AQ18="-","-",IF('A4-2管路(計画設定)'!AQ18="-",A3管路!AQ18,A3管路!AQ18-'A4-2管路(計画設定)'!AQ18)))</f>
        <v>-</v>
      </c>
      <c r="AR18" s="359" t="str">
        <f t="shared" si="11"/>
        <v>-</v>
      </c>
      <c r="AS18" s="354" t="str">
        <f>IF(IF(A3管路!AS18="-","-",IF('A4-2管路(計画設定)'!AS18="-",A3管路!AS18,A3管路!AS18-'A4-2管路(計画設定)'!AS18))=0,"-",IF(A3管路!AS18="-","-",IF('A4-2管路(計画設定)'!AS18="-",A3管路!AS18,A3管路!AS18-'A4-2管路(計画設定)'!AS18)))</f>
        <v>-</v>
      </c>
      <c r="AT18" s="348" t="str">
        <f>IF(IF(A3管路!AT18="-","-",IF('A4-2管路(計画設定)'!AT18="-",A3管路!AT18,A3管路!AT18-'A4-2管路(計画設定)'!AT18))=0,"-",IF(A3管路!AT18="-","-",IF('A4-2管路(計画設定)'!AT18="-",A3管路!AT18,A3管路!AT18-'A4-2管路(計画設定)'!AT18)))</f>
        <v>-</v>
      </c>
      <c r="AU18" s="359" t="str">
        <f t="shared" si="12"/>
        <v>-</v>
      </c>
      <c r="AV18" s="832">
        <f t="shared" si="13"/>
        <v>1222.6999999999998</v>
      </c>
      <c r="AW18" s="830"/>
      <c r="AX18" s="853" t="str">
        <f t="shared" si="14"/>
        <v>-</v>
      </c>
      <c r="AY18" s="830"/>
      <c r="AZ18" s="832">
        <f t="shared" si="15"/>
        <v>153.1</v>
      </c>
      <c r="BA18" s="830"/>
      <c r="BB18" s="830">
        <f t="shared" si="16"/>
        <v>0</v>
      </c>
      <c r="BC18" s="830"/>
      <c r="BD18" s="830">
        <f t="shared" si="17"/>
        <v>1069.5999999999999</v>
      </c>
      <c r="BE18" s="830"/>
      <c r="BF18" s="830">
        <f t="shared" si="18"/>
        <v>0</v>
      </c>
      <c r="BG18" s="830"/>
      <c r="BH18" s="830">
        <f t="shared" si="19"/>
        <v>0</v>
      </c>
      <c r="BI18" s="831"/>
      <c r="BJ18" s="832">
        <f t="shared" si="20"/>
        <v>153.1</v>
      </c>
      <c r="BK18" s="830"/>
      <c r="BL18" s="830">
        <f t="shared" si="21"/>
        <v>1069.5999999999999</v>
      </c>
      <c r="BM18" s="833"/>
      <c r="BN18" s="830">
        <f t="shared" si="22"/>
        <v>1222.6999999999998</v>
      </c>
      <c r="BO18" s="833"/>
      <c r="BQ18" s="318" t="str">
        <f>IF('A4-2管路(計画設定)'!AW18="","-",'A4-2管路(計画設定)'!AW18)</f>
        <v>ダクタイル鋳鉄管(NS形継手等)</v>
      </c>
      <c r="BR18" s="317">
        <f>IF(BQ18=BR$4,IF('A4-2管路(計画設定)'!AV18="-","-",IF('A4-2管路(計画設定)'!I18="-",'A4-2管路(計画設定)'!AV18,'A4-2管路(計画設定)'!AV18-'A4-2管路(計画設定)'!I18)),"-")</f>
        <v>153.1</v>
      </c>
      <c r="BS18" s="317" t="str">
        <f>IF(BQ18=BS$4,IF('A4-2管路(計画設定)'!AV18="-","-",IF('A4-2管路(計画設定)'!L18="-",'A4-2管路(計画設定)'!AV18,'A4-2管路(計画設定)'!AV18-'A4-2管路(計画設定)'!L18)),"-")</f>
        <v>-</v>
      </c>
      <c r="BT18" s="317" t="str">
        <f>IF(BQ18=BT$4,IF('A4-2管路(計画設定)'!AV18="-","-",IF('A4-2管路(計画設定)'!O18="-",'A4-2管路(計画設定)'!AV18,'A4-2管路(計画設定)'!AV18-'A4-2管路(計画設定)'!O18)),"-")</f>
        <v>-</v>
      </c>
      <c r="BU18" s="317" t="str">
        <f>IF($BQ18=BU$4,IF('A4-2管路(計画設定)'!$AV18="-","-",IF('A4-2管路(計画設定)'!R18="-",'A4-2管路(計画設定)'!$AV18,'A4-2管路(計画設定)'!$AV18-'A4-2管路(計画設定)'!R18)),"-")</f>
        <v>-</v>
      </c>
      <c r="BV18" s="317" t="str">
        <f>IF($BQ18=BV$4,IF('A4-2管路(計画設定)'!$AV18="-","-",IF('A4-2管路(計画設定)'!W18="-",'A4-2管路(計画設定)'!$AV18,'A4-2管路(計画設定)'!$AV18-SUM('A4-2管路(計画設定)'!S18,'A4-2管路(計画設定)'!T18))),"-")</f>
        <v>-</v>
      </c>
      <c r="BW18" s="317" t="str">
        <f>IF($BQ18=BV$4,IF('A4-2管路(計画設定)'!$AV18="-","-",IF('A4-2管路(計画設定)'!W18="-",'A4-2管路(計画設定)'!$AV18,'A4-2管路(計画設定)'!$AV18-SUM('A4-2管路(計画設定)'!U18,'A4-2管路(計画設定)'!V18))),"-")</f>
        <v>-</v>
      </c>
      <c r="BX18" s="317" t="str">
        <f>IF($BQ18=BX$4,IF('A4-2管路(計画設定)'!$AV18="-","-",IF('A4-2管路(計画設定)'!AF18="-",'A4-2管路(計画設定)'!$AV18,'A4-2管路(計画設定)'!$AV18-'A4-2管路(計画設定)'!AF18)),"-")</f>
        <v>-</v>
      </c>
    </row>
    <row r="19" spans="2:76" ht="13.5" customHeight="1">
      <c r="B19" s="1179"/>
      <c r="C19" s="1070"/>
      <c r="D19" s="1070"/>
      <c r="E19" s="1070"/>
      <c r="F19" s="77">
        <v>100</v>
      </c>
      <c r="G19" s="625">
        <f>IF(AND('A4-1管路(計画設定)'!$F$8="○",'A4-4,5管路(計画設定)'!$BR19="-"),"-",IF(A3管路!G19="-",BR19,IF(BR19="-",A3管路!G19,A3管路!G19+BR19)))</f>
        <v>43.6</v>
      </c>
      <c r="H19" s="348" t="str">
        <f>IF(IF(A3管路!H19="-","-",IF('A4-2管路(計画設定)'!H19="-",A3管路!H19,A3管路!H19-'A4-2管路(計画設定)'!H19))=0,"-",IF(A3管路!H19="-","-",IF('A4-2管路(計画設定)'!H19="-",A3管路!H19,A3管路!H19-'A4-2管路(計画設定)'!H19)))</f>
        <v>-</v>
      </c>
      <c r="I19" s="362">
        <f t="shared" si="0"/>
        <v>43.6</v>
      </c>
      <c r="J19" s="625" t="str">
        <f>IF(AND('A4-1管路(計画設定)'!$H$8="○",'A4-4,5管路(計画設定)'!$BS19="-"),"-",IF(A3管路!J19="-",BS19,IF(BS19="-",A3管路!J19,A3管路!J19+BS19)))</f>
        <v>-</v>
      </c>
      <c r="K19" s="348" t="str">
        <f>IF(IF(A3管路!K19="-","-",IF('A4-2管路(計画設定)'!K19="-",A3管路!K19,A3管路!K19-'A4-2管路(計画設定)'!K19))=0,"-",IF(A3管路!K19="-","-",IF('A4-2管路(計画設定)'!K19="-",A3管路!K19,A3管路!K19-'A4-2管路(計画設定)'!K19)))</f>
        <v>-</v>
      </c>
      <c r="L19" s="362" t="str">
        <f t="shared" si="1"/>
        <v>-</v>
      </c>
      <c r="M19" s="625" t="str">
        <f>IF(AND('A4-1管路(計画設定)'!$J$8="○",'A4-4,5管路(計画設定)'!$BT19="-"),"-",IF(A3管路!M19="-",BT19,IF(BT19="-",A3管路!M19,A3管路!M19+BT19)))</f>
        <v>-</v>
      </c>
      <c r="N19" s="348" t="str">
        <f>IF(IF(A3管路!N19="-","-",IF('A4-2管路(計画設定)'!N19="-",A3管路!N19,A3管路!N19-'A4-2管路(計画設定)'!N19))=0,"-",IF(A3管路!N19="-","-",IF('A4-2管路(計画設定)'!N19="-",A3管路!N19,A3管路!N19-'A4-2管路(計画設定)'!N19)))</f>
        <v>-</v>
      </c>
      <c r="O19" s="362" t="str">
        <f t="shared" si="2"/>
        <v>-</v>
      </c>
      <c r="P19" s="625" t="str">
        <f>IF(AND('A4-1管路(計画設定)'!$L$8="○",'A4-4,5管路(計画設定)'!$BU19="-"),"-",IF(A3管路!P19="-",BU19,IF(BU19="-",A3管路!P19,A3管路!P19+BU19)))</f>
        <v>-</v>
      </c>
      <c r="Q19" s="348" t="str">
        <f>IF(IF(A3管路!Q19="-","-",IF('A4-2管路(計画設定)'!Q19="-",A3管路!Q19,A3管路!Q19-'A4-2管路(計画設定)'!Q19))=0,"-",IF(A3管路!Q19="-","-",IF('A4-2管路(計画設定)'!Q19="-",A3管路!Q19,A3管路!Q19-'A4-2管路(計画設定)'!Q19)))</f>
        <v>-</v>
      </c>
      <c r="R19" s="362" t="str">
        <f t="shared" si="3"/>
        <v>-</v>
      </c>
      <c r="S19" s="625" t="str">
        <f>IF(AND('A4-1管路(計画設定)'!$N$8="○",'A4-4,5管路(計画設定)'!$BV19="-"),"-",IF(A3管路!S19="-",BV19,IF(BV19="-",A3管路!S19,A3管路!S19+BV19+BW19)))</f>
        <v>-</v>
      </c>
      <c r="T19" s="347" t="str">
        <f>IF(IF(A3管路!T19="-","-",IF('A4-2管路(計画設定)'!T19="-",A3管路!T19,A3管路!T19-'A4-2管路(計画設定)'!T19))=0,"-",IF(A3管路!T19="-","-",IF('A4-2管路(計画設定)'!T19="-",A3管路!T19,A3管路!T19-'A4-2管路(計画設定)'!T19)))</f>
        <v>-</v>
      </c>
      <c r="U19" s="623" t="str">
        <f>IF(AND('A4-1管路(計画設定)'!$P$8="○",'A4-4,5管路(計画設定)'!$BW19="-"),"-",IF(A3管路!U19="-",BW19,IF(BW19="-",A3管路!U19,A3管路!U19)))</f>
        <v>-</v>
      </c>
      <c r="V19" s="348" t="str">
        <f>IF(IF(A3管路!V19="-","-",IF('A4-2管路(計画設定)'!V19="-",A3管路!V19,A3管路!V19-'A4-2管路(計画設定)'!V19))=0,"-",IF(A3管路!V19="-","-",IF('A4-2管路(計画設定)'!V19="-",A3管路!V19,A3管路!V19-'A4-2管路(計画設定)'!V19)))</f>
        <v>-</v>
      </c>
      <c r="W19" s="362" t="str">
        <f t="shared" si="4"/>
        <v>-</v>
      </c>
      <c r="X19" s="354">
        <f>IF(IF(A3管路!X19="-","-",IF('A4-2管路(計画設定)'!X19="-",A3管路!X19,A3管路!X19-'A4-2管路(計画設定)'!X19))=0,"-",IF(A3管路!X19="-","-",IF('A4-2管路(計画設定)'!X19="-",A3管路!X19,A3管路!X19-'A4-2管路(計画設定)'!X19)))</f>
        <v>145.39999999999998</v>
      </c>
      <c r="Y19" s="348" t="str">
        <f>IF(IF(A3管路!Y19="-","-",IF('A4-2管路(計画設定)'!Y19="-",A3管路!Y19,A3管路!Y19-'A4-2管路(計画設定)'!Y19))=0,"-",IF(A3管路!Y19="-","-",IF('A4-2管路(計画設定)'!Y19="-",A3管路!Y19,A3管路!Y19-'A4-2管路(計画設定)'!Y19)))</f>
        <v>-</v>
      </c>
      <c r="Z19" s="362">
        <f t="shared" si="5"/>
        <v>145.39999999999998</v>
      </c>
      <c r="AA19" s="354" t="str">
        <f>IF(IF(A3管路!AA19="-","-",IF('A4-2管路(計画設定)'!AA19="-",A3管路!AA19,A3管路!AA19-'A4-2管路(計画設定)'!AA19))=0,"-",IF(A3管路!AA19="-","-",IF('A4-2管路(計画設定)'!AA19="-",A3管路!AA19,A3管路!AA19-'A4-2管路(計画設定)'!AA19)))</f>
        <v>-</v>
      </c>
      <c r="AB19" s="348" t="str">
        <f>IF(IF(A3管路!AB19="-","-",IF('A4-2管路(計画設定)'!AB19="-",A3管路!AB19,A3管路!AB19-'A4-2管路(計画設定)'!AB19))=0,"-",IF(A3管路!AB19="-","-",IF('A4-2管路(計画設定)'!AB19="-",A3管路!AB19,A3管路!AB19-'A4-2管路(計画設定)'!AB19)))</f>
        <v>-</v>
      </c>
      <c r="AC19" s="362" t="str">
        <f t="shared" si="6"/>
        <v>-</v>
      </c>
      <c r="AD19" s="625" t="str">
        <f>IF(AND('A4-1管路(計画設定)'!$V$8="○",'A4-4,5管路(計画設定)'!$BX19="-"),"-",IF(A3管路!AD19="-",BX19,IF(BX19="-",A3管路!AD19,A3管路!AD19+BX19)))</f>
        <v>-</v>
      </c>
      <c r="AE19" s="348" t="str">
        <f>IF(IF(A3管路!AE19="-","-",IF('A4-2管路(計画設定)'!AE19="-",A3管路!AE19,A3管路!AE19-'A4-2管路(計画設定)'!AE19))=0,"-",IF(A3管路!AE19="-","-",IF('A4-2管路(計画設定)'!AE19="-",A3管路!AE19,A3管路!AE19-'A4-2管路(計画設定)'!AE19)))</f>
        <v>-</v>
      </c>
      <c r="AF19" s="362" t="str">
        <f t="shared" si="7"/>
        <v>-</v>
      </c>
      <c r="AG19" s="354" t="str">
        <f>IF(IF(A3管路!AG19="-","-",IF('A4-2管路(計画設定)'!AG19="-",A3管路!AG19,A3管路!AG19-'A4-2管路(計画設定)'!AG19))=0,"-",IF(A3管路!AG19="-","-",IF('A4-2管路(計画設定)'!AG19="-",A3管路!AG19,A3管路!AG19-'A4-2管路(計画設定)'!AG19)))</f>
        <v>-</v>
      </c>
      <c r="AH19" s="348" t="str">
        <f>IF(IF(A3管路!AH19="-","-",IF('A4-2管路(計画設定)'!AH19="-",A3管路!AH19,A3管路!AH19-'A4-2管路(計画設定)'!AH19))=0,"-",IF(A3管路!AH19="-","-",IF('A4-2管路(計画設定)'!AH19="-",A3管路!AH19,A3管路!AH19-'A4-2管路(計画設定)'!AH19)))</f>
        <v>-</v>
      </c>
      <c r="AI19" s="362" t="str">
        <f t="shared" si="8"/>
        <v>-</v>
      </c>
      <c r="AJ19" s="354" t="str">
        <f>IF(IF(A3管路!AJ19="-","-",IF('A4-2管路(計画設定)'!AJ19="-",A3管路!AJ19,A3管路!AJ19-'A4-2管路(計画設定)'!AJ19))=0,"-",IF(A3管路!AJ19="-","-",IF('A4-2管路(計画設定)'!AJ19="-",A3管路!AJ19,A3管路!AJ19-'A4-2管路(計画設定)'!AJ19)))</f>
        <v>-</v>
      </c>
      <c r="AK19" s="348" t="str">
        <f>IF(IF(A3管路!AK19="-","-",IF('A4-2管路(計画設定)'!AK19="-",A3管路!AK19,A3管路!AK19-'A4-2管路(計画設定)'!AK19))=0,"-",IF(A3管路!AK19="-","-",IF('A4-2管路(計画設定)'!AK19="-",A3管路!AK19,A3管路!AK19-'A4-2管路(計画設定)'!AK19)))</f>
        <v>-</v>
      </c>
      <c r="AL19" s="362" t="str">
        <f t="shared" si="9"/>
        <v>-</v>
      </c>
      <c r="AM19" s="354" t="str">
        <f>IF(IF(A3管路!AM19="-","-",IF('A4-2管路(計画設定)'!AM19="-",A3管路!AM19,A3管路!AM19-'A4-2管路(計画設定)'!AM19))=0,"-",IF(A3管路!AM19="-","-",IF('A4-2管路(計画設定)'!AM19="-",A3管路!AM19,A3管路!AM19-'A4-2管路(計画設定)'!AM19)))</f>
        <v>-</v>
      </c>
      <c r="AN19" s="348" t="str">
        <f>IF(IF(A3管路!AN19="-","-",IF('A4-2管路(計画設定)'!AN19="-",A3管路!AN19,A3管路!AN19-'A4-2管路(計画設定)'!AN19))=0,"-",IF(A3管路!AN19="-","-",IF('A4-2管路(計画設定)'!AN19="-",A3管路!AN19,A3管路!AN19-'A4-2管路(計画設定)'!AN19)))</f>
        <v>-</v>
      </c>
      <c r="AO19" s="362" t="str">
        <f t="shared" si="10"/>
        <v>-</v>
      </c>
      <c r="AP19" s="354" t="str">
        <f>IF(IF(A3管路!AP19="-","-",IF('A4-2管路(計画設定)'!AP19="-",A3管路!AP19,A3管路!AP19-'A4-2管路(計画設定)'!AP19))=0,"-",IF(A3管路!AP19="-","-",IF('A4-2管路(計画設定)'!AP19="-",A3管路!AP19,A3管路!AP19-'A4-2管路(計画設定)'!AP19)))</f>
        <v>-</v>
      </c>
      <c r="AQ19" s="348" t="str">
        <f>IF(IF(A3管路!AQ19="-","-",IF('A4-2管路(計画設定)'!AQ19="-",A3管路!AQ19,A3管路!AQ19-'A4-2管路(計画設定)'!AQ19))=0,"-",IF(A3管路!AQ19="-","-",IF('A4-2管路(計画設定)'!AQ19="-",A3管路!AQ19,A3管路!AQ19-'A4-2管路(計画設定)'!AQ19)))</f>
        <v>-</v>
      </c>
      <c r="AR19" s="359" t="str">
        <f t="shared" si="11"/>
        <v>-</v>
      </c>
      <c r="AS19" s="354" t="str">
        <f>IF(IF(A3管路!AS19="-","-",IF('A4-2管路(計画設定)'!AS19="-",A3管路!AS19,A3管路!AS19-'A4-2管路(計画設定)'!AS19))=0,"-",IF(A3管路!AS19="-","-",IF('A4-2管路(計画設定)'!AS19="-",A3管路!AS19,A3管路!AS19-'A4-2管路(計画設定)'!AS19)))</f>
        <v>-</v>
      </c>
      <c r="AT19" s="348" t="str">
        <f>IF(IF(A3管路!AT19="-","-",IF('A4-2管路(計画設定)'!AT19="-",A3管路!AT19,A3管路!AT19-'A4-2管路(計画設定)'!AT19))=0,"-",IF(A3管路!AT19="-","-",IF('A4-2管路(計画設定)'!AT19="-",A3管路!AT19,A3管路!AT19-'A4-2管路(計画設定)'!AT19)))</f>
        <v>-</v>
      </c>
      <c r="AU19" s="359" t="str">
        <f t="shared" si="12"/>
        <v>-</v>
      </c>
      <c r="AV19" s="832">
        <f t="shared" si="13"/>
        <v>188.99999999999997</v>
      </c>
      <c r="AW19" s="830"/>
      <c r="AX19" s="853" t="str">
        <f t="shared" si="14"/>
        <v>-</v>
      </c>
      <c r="AY19" s="830"/>
      <c r="AZ19" s="832">
        <f t="shared" si="15"/>
        <v>43.6</v>
      </c>
      <c r="BA19" s="830"/>
      <c r="BB19" s="830">
        <f t="shared" si="16"/>
        <v>0</v>
      </c>
      <c r="BC19" s="830"/>
      <c r="BD19" s="830">
        <f t="shared" si="17"/>
        <v>145.39999999999998</v>
      </c>
      <c r="BE19" s="830"/>
      <c r="BF19" s="830">
        <f t="shared" si="18"/>
        <v>0</v>
      </c>
      <c r="BG19" s="830"/>
      <c r="BH19" s="830">
        <f t="shared" si="19"/>
        <v>0</v>
      </c>
      <c r="BI19" s="831"/>
      <c r="BJ19" s="832">
        <f t="shared" si="20"/>
        <v>43.6</v>
      </c>
      <c r="BK19" s="830"/>
      <c r="BL19" s="830">
        <f t="shared" si="21"/>
        <v>145.39999999999998</v>
      </c>
      <c r="BM19" s="833"/>
      <c r="BN19" s="830">
        <f t="shared" si="22"/>
        <v>188.99999999999997</v>
      </c>
      <c r="BO19" s="833"/>
      <c r="BQ19" s="318" t="str">
        <f>IF('A4-2管路(計画設定)'!AW19="","-",'A4-2管路(計画設定)'!AW19)</f>
        <v>ダクタイル鋳鉄管(NS形継手等)</v>
      </c>
      <c r="BR19" s="317">
        <f>IF(BQ19=BR$4,IF('A4-2管路(計画設定)'!AV19="-","-",IF('A4-2管路(計画設定)'!I19="-",'A4-2管路(計画設定)'!AV19,'A4-2管路(計画設定)'!AV19-'A4-2管路(計画設定)'!I19)),"-")</f>
        <v>43.6</v>
      </c>
      <c r="BS19" s="317" t="str">
        <f>IF(BQ19=BS$4,IF('A4-2管路(計画設定)'!AV19="-","-",IF('A4-2管路(計画設定)'!L19="-",'A4-2管路(計画設定)'!AV19,'A4-2管路(計画設定)'!AV19-'A4-2管路(計画設定)'!L19)),"-")</f>
        <v>-</v>
      </c>
      <c r="BT19" s="317" t="str">
        <f>IF(BQ19=BT$4,IF('A4-2管路(計画設定)'!AV19="-","-",IF('A4-2管路(計画設定)'!O19="-",'A4-2管路(計画設定)'!AV19,'A4-2管路(計画設定)'!AV19-'A4-2管路(計画設定)'!O19)),"-")</f>
        <v>-</v>
      </c>
      <c r="BU19" s="317" t="str">
        <f>IF($BQ19=BU$4,IF('A4-2管路(計画設定)'!$AV19="-","-",IF('A4-2管路(計画設定)'!R19="-",'A4-2管路(計画設定)'!$AV19,'A4-2管路(計画設定)'!$AV19-'A4-2管路(計画設定)'!R19)),"-")</f>
        <v>-</v>
      </c>
      <c r="BV19" s="317" t="str">
        <f>IF($BQ19=BV$4,IF('A4-2管路(計画設定)'!$AV19="-","-",IF('A4-2管路(計画設定)'!W19="-",'A4-2管路(計画設定)'!$AV19,'A4-2管路(計画設定)'!$AV19-SUM('A4-2管路(計画設定)'!S19,'A4-2管路(計画設定)'!T19))),"-")</f>
        <v>-</v>
      </c>
      <c r="BW19" s="317" t="str">
        <f>IF($BQ19=BV$4,IF('A4-2管路(計画設定)'!$AV19="-","-",IF('A4-2管路(計画設定)'!W19="-",'A4-2管路(計画設定)'!$AV19,'A4-2管路(計画設定)'!$AV19-SUM('A4-2管路(計画設定)'!U19,'A4-2管路(計画設定)'!V19))),"-")</f>
        <v>-</v>
      </c>
      <c r="BX19" s="317" t="str">
        <f>IF($BQ19=BX$4,IF('A4-2管路(計画設定)'!$AV19="-","-",IF('A4-2管路(計画設定)'!AF19="-",'A4-2管路(計画設定)'!$AV19,'A4-2管路(計画設定)'!$AV19-'A4-2管路(計画設定)'!AF19)),"-")</f>
        <v>-</v>
      </c>
    </row>
    <row r="20" spans="2:76" ht="13.5" customHeight="1">
      <c r="B20" s="1179"/>
      <c r="C20" s="1070"/>
      <c r="D20" s="1070"/>
      <c r="E20" s="1070"/>
      <c r="F20" s="538" t="s">
        <v>70</v>
      </c>
      <c r="G20" s="625" t="str">
        <f>IF(AND('A4-1管路(計画設定)'!$F$8="○",'A4-4,5管路(計画設定)'!$BR20="-"),"-",IF(A3管路!G20="-",BR20,IF(BR20="-",A3管路!G20,A3管路!G20+BR20)))</f>
        <v>-</v>
      </c>
      <c r="H20" s="348" t="str">
        <f>IF(IF(A3管路!H20="-","-",IF('A4-2管路(計画設定)'!H20="-",A3管路!H20,A3管路!H20-'A4-2管路(計画設定)'!H20))=0,"-",IF(A3管路!H20="-","-",IF('A4-2管路(計画設定)'!H20="-",A3管路!H20,A3管路!H20-'A4-2管路(計画設定)'!H20)))</f>
        <v>-</v>
      </c>
      <c r="I20" s="362" t="str">
        <f t="shared" si="0"/>
        <v>-</v>
      </c>
      <c r="J20" s="625" t="str">
        <f>IF(AND('A4-1管路(計画設定)'!$H$8="○",'A4-4,5管路(計画設定)'!$BS20="-"),"-",IF(A3管路!J20="-",BS20,IF(BS20="-",A3管路!J20,A3管路!J20+BS20)))</f>
        <v>-</v>
      </c>
      <c r="K20" s="348" t="str">
        <f>IF(IF(A3管路!K20="-","-",IF('A4-2管路(計画設定)'!K20="-",A3管路!K20,A3管路!K20-'A4-2管路(計画設定)'!K20))=0,"-",IF(A3管路!K20="-","-",IF('A4-2管路(計画設定)'!K20="-",A3管路!K20,A3管路!K20-'A4-2管路(計画設定)'!K20)))</f>
        <v>-</v>
      </c>
      <c r="L20" s="362" t="str">
        <f t="shared" si="1"/>
        <v>-</v>
      </c>
      <c r="M20" s="625" t="str">
        <f>IF(AND('A4-1管路(計画設定)'!$J$8="○",'A4-4,5管路(計画設定)'!$BT20="-"),"-",IF(A3管路!M20="-",BT20,IF(BT20="-",A3管路!M20,A3管路!M20+BT20)))</f>
        <v>-</v>
      </c>
      <c r="N20" s="348" t="str">
        <f>IF(IF(A3管路!N20="-","-",IF('A4-2管路(計画設定)'!N20="-",A3管路!N20,A3管路!N20-'A4-2管路(計画設定)'!N20))=0,"-",IF(A3管路!N20="-","-",IF('A4-2管路(計画設定)'!N20="-",A3管路!N20,A3管路!N20-'A4-2管路(計画設定)'!N20)))</f>
        <v>-</v>
      </c>
      <c r="O20" s="362" t="str">
        <f t="shared" si="2"/>
        <v>-</v>
      </c>
      <c r="P20" s="625" t="str">
        <f>IF(AND('A4-1管路(計画設定)'!$L$8="○",'A4-4,5管路(計画設定)'!$BU20="-"),"-",IF(A3管路!P20="-",BU20,IF(BU20="-",A3管路!P20,A3管路!P20+BU20)))</f>
        <v>-</v>
      </c>
      <c r="Q20" s="348" t="str">
        <f>IF(IF(A3管路!Q20="-","-",IF('A4-2管路(計画設定)'!Q20="-",A3管路!Q20,A3管路!Q20-'A4-2管路(計画設定)'!Q20))=0,"-",IF(A3管路!Q20="-","-",IF('A4-2管路(計画設定)'!Q20="-",A3管路!Q20,A3管路!Q20-'A4-2管路(計画設定)'!Q20)))</f>
        <v>-</v>
      </c>
      <c r="R20" s="362" t="str">
        <f t="shared" si="3"/>
        <v>-</v>
      </c>
      <c r="S20" s="625" t="str">
        <f>IF(AND('A4-1管路(計画設定)'!$N$8="○",'A4-4,5管路(計画設定)'!$BV20="-"),"-",IF(A3管路!S20="-",BV20,IF(BV20="-",A3管路!S20,A3管路!S20+BV20+BW20)))</f>
        <v>-</v>
      </c>
      <c r="T20" s="347" t="str">
        <f>IF(IF(A3管路!T20="-","-",IF('A4-2管路(計画設定)'!T20="-",A3管路!T20,A3管路!T20-'A4-2管路(計画設定)'!T20))=0,"-",IF(A3管路!T20="-","-",IF('A4-2管路(計画設定)'!T20="-",A3管路!T20,A3管路!T20-'A4-2管路(計画設定)'!T20)))</f>
        <v>-</v>
      </c>
      <c r="U20" s="623" t="str">
        <f>IF(AND('A4-1管路(計画設定)'!$P$8="○",'A4-4,5管路(計画設定)'!$BW20="-"),"-",IF(A3管路!U20="-",BW20,IF(BW20="-",A3管路!U20,A3管路!U20)))</f>
        <v>-</v>
      </c>
      <c r="V20" s="348" t="str">
        <f>IF(IF(A3管路!V20="-","-",IF('A4-2管路(計画設定)'!V20="-",A3管路!V20,A3管路!V20-'A4-2管路(計画設定)'!V20))=0,"-",IF(A3管路!V20="-","-",IF('A4-2管路(計画設定)'!V20="-",A3管路!V20,A3管路!V20-'A4-2管路(計画設定)'!V20)))</f>
        <v>-</v>
      </c>
      <c r="W20" s="362" t="str">
        <f t="shared" si="4"/>
        <v>-</v>
      </c>
      <c r="X20" s="354" t="str">
        <f>IF(IF(A3管路!X20="-","-",IF('A4-2管路(計画設定)'!X20="-",A3管路!X20,A3管路!X20-'A4-2管路(計画設定)'!X20))=0,"-",IF(A3管路!X20="-","-",IF('A4-2管路(計画設定)'!X20="-",A3管路!X20,A3管路!X20-'A4-2管路(計画設定)'!X20)))</f>
        <v>-</v>
      </c>
      <c r="Y20" s="348" t="str">
        <f>IF(IF(A3管路!Y20="-","-",IF('A4-2管路(計画設定)'!Y20="-",A3管路!Y20,A3管路!Y20-'A4-2管路(計画設定)'!Y20))=0,"-",IF(A3管路!Y20="-","-",IF('A4-2管路(計画設定)'!Y20="-",A3管路!Y20,A3管路!Y20-'A4-2管路(計画設定)'!Y20)))</f>
        <v>-</v>
      </c>
      <c r="Z20" s="362" t="str">
        <f t="shared" si="5"/>
        <v>-</v>
      </c>
      <c r="AA20" s="354" t="str">
        <f>IF(IF(A3管路!AA20="-","-",IF('A4-2管路(計画設定)'!AA20="-",A3管路!AA20,A3管路!AA20-'A4-2管路(計画設定)'!AA20))=0,"-",IF(A3管路!AA20="-","-",IF('A4-2管路(計画設定)'!AA20="-",A3管路!AA20,A3管路!AA20-'A4-2管路(計画設定)'!AA20)))</f>
        <v>-</v>
      </c>
      <c r="AB20" s="348" t="str">
        <f>IF(IF(A3管路!AB20="-","-",IF('A4-2管路(計画設定)'!AB20="-",A3管路!AB20,A3管路!AB20-'A4-2管路(計画設定)'!AB20))=0,"-",IF(A3管路!AB20="-","-",IF('A4-2管路(計画設定)'!AB20="-",A3管路!AB20,A3管路!AB20-'A4-2管路(計画設定)'!AB20)))</f>
        <v>-</v>
      </c>
      <c r="AC20" s="362" t="str">
        <f t="shared" si="6"/>
        <v>-</v>
      </c>
      <c r="AD20" s="625" t="str">
        <f>IF(AND('A4-1管路(計画設定)'!$V$8="○",'A4-4,5管路(計画設定)'!$BX20="-"),"-",IF(A3管路!AD20="-",BX20,IF(BX20="-",A3管路!AD20,A3管路!AD20+BX20)))</f>
        <v>-</v>
      </c>
      <c r="AE20" s="348" t="str">
        <f>IF(IF(A3管路!AE20="-","-",IF('A4-2管路(計画設定)'!AE20="-",A3管路!AE20,A3管路!AE20-'A4-2管路(計画設定)'!AE20))=0,"-",IF(A3管路!AE20="-","-",IF('A4-2管路(計画設定)'!AE20="-",A3管路!AE20,A3管路!AE20-'A4-2管路(計画設定)'!AE20)))</f>
        <v>-</v>
      </c>
      <c r="AF20" s="362" t="str">
        <f t="shared" si="7"/>
        <v>-</v>
      </c>
      <c r="AG20" s="354" t="str">
        <f>IF(IF(A3管路!AG20="-","-",IF('A4-2管路(計画設定)'!AG20="-",A3管路!AG20,A3管路!AG20-'A4-2管路(計画設定)'!AG20))=0,"-",IF(A3管路!AG20="-","-",IF('A4-2管路(計画設定)'!AG20="-",A3管路!AG20,A3管路!AG20-'A4-2管路(計画設定)'!AG20)))</f>
        <v>-</v>
      </c>
      <c r="AH20" s="348" t="str">
        <f>IF(IF(A3管路!AH20="-","-",IF('A4-2管路(計画設定)'!AH20="-",A3管路!AH20,A3管路!AH20-'A4-2管路(計画設定)'!AH20))=0,"-",IF(A3管路!AH20="-","-",IF('A4-2管路(計画設定)'!AH20="-",A3管路!AH20,A3管路!AH20-'A4-2管路(計画設定)'!AH20)))</f>
        <v>-</v>
      </c>
      <c r="AI20" s="362" t="str">
        <f t="shared" si="8"/>
        <v>-</v>
      </c>
      <c r="AJ20" s="354" t="str">
        <f>IF(IF(A3管路!AJ20="-","-",IF('A4-2管路(計画設定)'!AJ20="-",A3管路!AJ20,A3管路!AJ20-'A4-2管路(計画設定)'!AJ20))=0,"-",IF(A3管路!AJ20="-","-",IF('A4-2管路(計画設定)'!AJ20="-",A3管路!AJ20,A3管路!AJ20-'A4-2管路(計画設定)'!AJ20)))</f>
        <v>-</v>
      </c>
      <c r="AK20" s="348" t="str">
        <f>IF(IF(A3管路!AK20="-","-",IF('A4-2管路(計画設定)'!AK20="-",A3管路!AK20,A3管路!AK20-'A4-2管路(計画設定)'!AK20))=0,"-",IF(A3管路!AK20="-","-",IF('A4-2管路(計画設定)'!AK20="-",A3管路!AK20,A3管路!AK20-'A4-2管路(計画設定)'!AK20)))</f>
        <v>-</v>
      </c>
      <c r="AL20" s="362" t="str">
        <f t="shared" si="9"/>
        <v>-</v>
      </c>
      <c r="AM20" s="354" t="str">
        <f>IF(IF(A3管路!AM20="-","-",IF('A4-2管路(計画設定)'!AM20="-",A3管路!AM20,A3管路!AM20-'A4-2管路(計画設定)'!AM20))=0,"-",IF(A3管路!AM20="-","-",IF('A4-2管路(計画設定)'!AM20="-",A3管路!AM20,A3管路!AM20-'A4-2管路(計画設定)'!AM20)))</f>
        <v>-</v>
      </c>
      <c r="AN20" s="348" t="str">
        <f>IF(IF(A3管路!AN20="-","-",IF('A4-2管路(計画設定)'!AN20="-",A3管路!AN20,A3管路!AN20-'A4-2管路(計画設定)'!AN20))=0,"-",IF(A3管路!AN20="-","-",IF('A4-2管路(計画設定)'!AN20="-",A3管路!AN20,A3管路!AN20-'A4-2管路(計画設定)'!AN20)))</f>
        <v>-</v>
      </c>
      <c r="AO20" s="362" t="str">
        <f t="shared" si="10"/>
        <v>-</v>
      </c>
      <c r="AP20" s="354" t="str">
        <f>IF(IF(A3管路!AP20="-","-",IF('A4-2管路(計画設定)'!AP20="-",A3管路!AP20,A3管路!AP20-'A4-2管路(計画設定)'!AP20))=0,"-",IF(A3管路!AP20="-","-",IF('A4-2管路(計画設定)'!AP20="-",A3管路!AP20,A3管路!AP20-'A4-2管路(計画設定)'!AP20)))</f>
        <v>-</v>
      </c>
      <c r="AQ20" s="348" t="str">
        <f>IF(IF(A3管路!AQ20="-","-",IF('A4-2管路(計画設定)'!AQ20="-",A3管路!AQ20,A3管路!AQ20-'A4-2管路(計画設定)'!AQ20))=0,"-",IF(A3管路!AQ20="-","-",IF('A4-2管路(計画設定)'!AQ20="-",A3管路!AQ20,A3管路!AQ20-'A4-2管路(計画設定)'!AQ20)))</f>
        <v>-</v>
      </c>
      <c r="AR20" s="359" t="str">
        <f t="shared" si="11"/>
        <v>-</v>
      </c>
      <c r="AS20" s="354" t="str">
        <f>IF(IF(A3管路!AS20="-","-",IF('A4-2管路(計画設定)'!AS20="-",A3管路!AS20,A3管路!AS20-'A4-2管路(計画設定)'!AS20))=0,"-",IF(A3管路!AS20="-","-",IF('A4-2管路(計画設定)'!AS20="-",A3管路!AS20,A3管路!AS20-'A4-2管路(計画設定)'!AS20)))</f>
        <v>-</v>
      </c>
      <c r="AT20" s="348" t="str">
        <f>IF(IF(A3管路!AT20="-","-",IF('A4-2管路(計画設定)'!AT20="-",A3管路!AT20,A3管路!AT20-'A4-2管路(計画設定)'!AT20))=0,"-",IF(A3管路!AT20="-","-",IF('A4-2管路(計画設定)'!AT20="-",A3管路!AT20,A3管路!AT20-'A4-2管路(計画設定)'!AT20)))</f>
        <v>-</v>
      </c>
      <c r="AU20" s="359" t="str">
        <f t="shared" si="12"/>
        <v>-</v>
      </c>
      <c r="AV20" s="832" t="str">
        <f t="shared" si="13"/>
        <v>-</v>
      </c>
      <c r="AW20" s="830"/>
      <c r="AX20" s="853" t="str">
        <f t="shared" si="14"/>
        <v>-</v>
      </c>
      <c r="AY20" s="830"/>
      <c r="AZ20" s="832">
        <f t="shared" si="15"/>
        <v>0</v>
      </c>
      <c r="BA20" s="830"/>
      <c r="BB20" s="830">
        <f t="shared" si="16"/>
        <v>0</v>
      </c>
      <c r="BC20" s="830"/>
      <c r="BD20" s="830">
        <f t="shared" si="17"/>
        <v>0</v>
      </c>
      <c r="BE20" s="830"/>
      <c r="BF20" s="830">
        <f t="shared" si="18"/>
        <v>0</v>
      </c>
      <c r="BG20" s="830"/>
      <c r="BH20" s="830">
        <f t="shared" si="19"/>
        <v>0</v>
      </c>
      <c r="BI20" s="831"/>
      <c r="BJ20" s="832">
        <f t="shared" si="20"/>
        <v>0</v>
      </c>
      <c r="BK20" s="830"/>
      <c r="BL20" s="830">
        <f t="shared" si="21"/>
        <v>0</v>
      </c>
      <c r="BM20" s="833"/>
      <c r="BN20" s="830" t="str">
        <f t="shared" si="22"/>
        <v>-</v>
      </c>
      <c r="BO20" s="833"/>
      <c r="BQ20" s="318" t="str">
        <f>IF('A4-2管路(計画設定)'!AW20="","-",'A4-2管路(計画設定)'!AW20)</f>
        <v>配水用ポリエチレン管(融着継手)</v>
      </c>
      <c r="BR20" s="317" t="str">
        <f>IF(BQ20=BR$4,IF('A4-2管路(計画設定)'!AV20="-","-",IF('A4-2管路(計画設定)'!I20="-",'A4-2管路(計画設定)'!AV20,'A4-2管路(計画設定)'!AV20-'A4-2管路(計画設定)'!I20)),"-")</f>
        <v>-</v>
      </c>
      <c r="BS20" s="317" t="str">
        <f>IF(BQ20=BS$4,IF('A4-2管路(計画設定)'!AV20="-","-",IF('A4-2管路(計画設定)'!L20="-",'A4-2管路(計画設定)'!AV20,'A4-2管路(計画設定)'!AV20-'A4-2管路(計画設定)'!L20)),"-")</f>
        <v>-</v>
      </c>
      <c r="BT20" s="317" t="str">
        <f>IF(BQ20=BT$4,IF('A4-2管路(計画設定)'!AV20="-","-",IF('A4-2管路(計画設定)'!O20="-",'A4-2管路(計画設定)'!AV20,'A4-2管路(計画設定)'!AV20-'A4-2管路(計画設定)'!O20)),"-")</f>
        <v>-</v>
      </c>
      <c r="BU20" s="317" t="str">
        <f>IF($BQ20=BU$4,IF('A4-2管路(計画設定)'!$AV20="-","-",IF('A4-2管路(計画設定)'!R20="-",'A4-2管路(計画設定)'!$AV20,'A4-2管路(計画設定)'!$AV20-'A4-2管路(計画設定)'!R20)),"-")</f>
        <v>-</v>
      </c>
      <c r="BV20" s="317" t="str">
        <f>IF($BQ20=BV$4,IF('A4-2管路(計画設定)'!$AV20="-","-",IF('A4-2管路(計画設定)'!W20="-",'A4-2管路(計画設定)'!$AV20,'A4-2管路(計画設定)'!$AV20-SUM('A4-2管路(計画設定)'!S20,'A4-2管路(計画設定)'!T20))),"-")</f>
        <v>-</v>
      </c>
      <c r="BW20" s="317" t="str">
        <f>IF($BQ20=BV$4,IF('A4-2管路(計画設定)'!$AV20="-","-",IF('A4-2管路(計画設定)'!W20="-",'A4-2管路(計画設定)'!$AV20,'A4-2管路(計画設定)'!$AV20-SUM('A4-2管路(計画設定)'!U20,'A4-2管路(計画設定)'!V20))),"-")</f>
        <v>-</v>
      </c>
      <c r="BX20" s="317" t="str">
        <f>IF($BQ20=BX$4,IF('A4-2管路(計画設定)'!$AV20="-","-",IF('A4-2管路(計画設定)'!AF20="-",'A4-2管路(計画設定)'!$AV20,'A4-2管路(計画設定)'!$AV20-'A4-2管路(計画設定)'!AF20)),"-")</f>
        <v>-</v>
      </c>
    </row>
    <row r="21" spans="2:76" ht="13.5" customHeight="1">
      <c r="B21" s="1179"/>
      <c r="C21" s="1070"/>
      <c r="D21" s="1070"/>
      <c r="E21" s="1071"/>
      <c r="F21" s="567" t="s">
        <v>49</v>
      </c>
      <c r="G21" s="622">
        <f t="shared" ref="G21" si="23">IF(SUM(G10:G20)=0,"-",SUM(G10:G20))</f>
        <v>693.3</v>
      </c>
      <c r="H21" s="350" t="str">
        <f t="shared" ref="H21:AU21" si="24">IF(SUM(H10:H20)=0,"-",SUM(H10:H20))</f>
        <v>-</v>
      </c>
      <c r="I21" s="365">
        <f t="shared" si="24"/>
        <v>693.3</v>
      </c>
      <c r="J21" s="622" t="str">
        <f t="shared" si="24"/>
        <v>-</v>
      </c>
      <c r="K21" s="350" t="str">
        <f t="shared" si="24"/>
        <v>-</v>
      </c>
      <c r="L21" s="365" t="str">
        <f t="shared" si="24"/>
        <v>-</v>
      </c>
      <c r="M21" s="622" t="str">
        <f t="shared" si="24"/>
        <v>-</v>
      </c>
      <c r="N21" s="350" t="str">
        <f t="shared" si="24"/>
        <v>-</v>
      </c>
      <c r="O21" s="365" t="str">
        <f t="shared" si="24"/>
        <v>-</v>
      </c>
      <c r="P21" s="622" t="str">
        <f t="shared" si="24"/>
        <v>-</v>
      </c>
      <c r="Q21" s="350" t="str">
        <f t="shared" si="24"/>
        <v>-</v>
      </c>
      <c r="R21" s="365" t="str">
        <f t="shared" si="24"/>
        <v>-</v>
      </c>
      <c r="S21" s="622">
        <f t="shared" si="24"/>
        <v>23</v>
      </c>
      <c r="T21" s="349">
        <f t="shared" si="24"/>
        <v>2</v>
      </c>
      <c r="U21" s="624">
        <f t="shared" si="24"/>
        <v>93</v>
      </c>
      <c r="V21" s="350" t="str">
        <f t="shared" si="24"/>
        <v>-</v>
      </c>
      <c r="W21" s="365">
        <f t="shared" si="24"/>
        <v>118</v>
      </c>
      <c r="X21" s="355">
        <f t="shared" si="24"/>
        <v>1240.6999999999998</v>
      </c>
      <c r="Y21" s="350" t="str">
        <f t="shared" si="24"/>
        <v>-</v>
      </c>
      <c r="Z21" s="365">
        <f t="shared" si="24"/>
        <v>1240.6999999999998</v>
      </c>
      <c r="AA21" s="355" t="str">
        <f t="shared" si="24"/>
        <v>-</v>
      </c>
      <c r="AB21" s="350" t="str">
        <f t="shared" si="24"/>
        <v>-</v>
      </c>
      <c r="AC21" s="365" t="str">
        <f t="shared" si="24"/>
        <v>-</v>
      </c>
      <c r="AD21" s="622" t="str">
        <f t="shared" si="24"/>
        <v>-</v>
      </c>
      <c r="AE21" s="350" t="str">
        <f t="shared" si="24"/>
        <v>-</v>
      </c>
      <c r="AF21" s="365" t="str">
        <f t="shared" si="24"/>
        <v>-</v>
      </c>
      <c r="AG21" s="355" t="str">
        <f t="shared" si="24"/>
        <v>-</v>
      </c>
      <c r="AH21" s="350" t="str">
        <f t="shared" si="24"/>
        <v>-</v>
      </c>
      <c r="AI21" s="365" t="str">
        <f t="shared" si="24"/>
        <v>-</v>
      </c>
      <c r="AJ21" s="355" t="str">
        <f t="shared" si="24"/>
        <v>-</v>
      </c>
      <c r="AK21" s="350" t="str">
        <f t="shared" si="24"/>
        <v>-</v>
      </c>
      <c r="AL21" s="365" t="str">
        <f t="shared" si="24"/>
        <v>-</v>
      </c>
      <c r="AM21" s="355" t="str">
        <f t="shared" si="24"/>
        <v>-</v>
      </c>
      <c r="AN21" s="350" t="str">
        <f t="shared" si="24"/>
        <v>-</v>
      </c>
      <c r="AO21" s="365" t="str">
        <f t="shared" si="24"/>
        <v>-</v>
      </c>
      <c r="AP21" s="355" t="str">
        <f t="shared" si="24"/>
        <v>-</v>
      </c>
      <c r="AQ21" s="350" t="str">
        <f t="shared" si="24"/>
        <v>-</v>
      </c>
      <c r="AR21" s="363" t="str">
        <f t="shared" si="24"/>
        <v>-</v>
      </c>
      <c r="AS21" s="355" t="str">
        <f t="shared" si="24"/>
        <v>-</v>
      </c>
      <c r="AT21" s="350" t="str">
        <f t="shared" si="24"/>
        <v>-</v>
      </c>
      <c r="AU21" s="363" t="str">
        <f t="shared" si="24"/>
        <v>-</v>
      </c>
      <c r="AV21" s="834">
        <f>IF(SUM(AV10:AW20)=0,"-",SUM(AV10:AW20))</f>
        <v>2049.9999999999995</v>
      </c>
      <c r="AW21" s="835"/>
      <c r="AX21" s="836">
        <f>IF(SUM(AX10:AY20)=0,"-",SUM(AX10:AY20))</f>
        <v>2</v>
      </c>
      <c r="AY21" s="835"/>
      <c r="AZ21" s="834">
        <f>IF(SUM(AZ10:BA20)=0,"-",SUM(AZ10:BA20))</f>
        <v>693.3</v>
      </c>
      <c r="BA21" s="835"/>
      <c r="BB21" s="835">
        <f>IF(SUM(BB10:BC20)=0,"-",SUM(BB10:BC20))</f>
        <v>25</v>
      </c>
      <c r="BC21" s="835"/>
      <c r="BD21" s="835">
        <f>IF(SUM(BD10:BE20)=0,"-",SUM(BD10:BE20))</f>
        <v>1333.6999999999998</v>
      </c>
      <c r="BE21" s="835"/>
      <c r="BF21" s="835" t="str">
        <f>IF(SUM(BF10:BG20)=0,"-",SUM(BF10:BG20))</f>
        <v>-</v>
      </c>
      <c r="BG21" s="835"/>
      <c r="BH21" s="835" t="str">
        <f>IF(SUM(BH10:BI20)=0,"-",SUM(BH10:BI20))</f>
        <v>-</v>
      </c>
      <c r="BI21" s="837"/>
      <c r="BJ21" s="834">
        <f>IF(SUM(BJ10:BK20)=0,"-",SUM(BJ10:BK20))</f>
        <v>718.30000000000007</v>
      </c>
      <c r="BK21" s="835"/>
      <c r="BL21" s="835">
        <f>IF(SUM(BL10:BM20)=0,"-",SUM(BL10:BM20))</f>
        <v>1333.6999999999998</v>
      </c>
      <c r="BM21" s="838"/>
      <c r="BN21" s="835">
        <f t="shared" si="22"/>
        <v>2051.9999999999995</v>
      </c>
      <c r="BO21" s="838"/>
      <c r="BQ21" s="318" t="str">
        <f>IF('A4-2管路(計画設定)'!AW21="","-",'A4-2管路(計画設定)'!AW21)</f>
        <v>-</v>
      </c>
      <c r="BR21" s="317" t="str">
        <f>IF(BQ21=BR$4,IF('A4-2管路(計画設定)'!AV21="-","-",IF('A4-2管路(計画設定)'!I21="-",'A4-2管路(計画設定)'!AV21,'A4-2管路(計画設定)'!AV21-'A4-2管路(計画設定)'!I21)),"-")</f>
        <v>-</v>
      </c>
      <c r="BS21" s="317" t="str">
        <f>IF(BQ21=BS$4,IF('A4-2管路(計画設定)'!AV21="-","-",IF('A4-2管路(計画設定)'!L21="-",'A4-2管路(計画設定)'!AV21,'A4-2管路(計画設定)'!AV21-'A4-2管路(計画設定)'!L21)),"-")</f>
        <v>-</v>
      </c>
      <c r="BT21" s="317" t="str">
        <f>IF(BQ21=BT$4,IF('A4-2管路(計画設定)'!AV21="-","-",IF('A4-2管路(計画設定)'!O21="-",'A4-2管路(計画設定)'!AV21,'A4-2管路(計画設定)'!AV21-'A4-2管路(計画設定)'!O21)),"-")</f>
        <v>-</v>
      </c>
      <c r="BU21" s="317" t="str">
        <f>IF($BQ21=BU$4,IF('A4-2管路(計画設定)'!$AV21="-","-",IF('A4-2管路(計画設定)'!R21="-",'A4-2管路(計画設定)'!$AV21,'A4-2管路(計画設定)'!$AV21-'A4-2管路(計画設定)'!R21)),"-")</f>
        <v>-</v>
      </c>
      <c r="BV21" s="317" t="str">
        <f>IF($BQ21=BV$4,IF('A4-2管路(計画設定)'!$AV21="-","-",IF('A4-2管路(計画設定)'!W21="-",'A4-2管路(計画設定)'!$AV21,'A4-2管路(計画設定)'!$AV21-SUM('A4-2管路(計画設定)'!S21,'A4-2管路(計画設定)'!T21))),"-")</f>
        <v>-</v>
      </c>
      <c r="BW21" s="317" t="str">
        <f>IF($BQ21=BV$4,IF('A4-2管路(計画設定)'!$AV21="-","-",IF('A4-2管路(計画設定)'!W21="-",'A4-2管路(計画設定)'!$AV21,'A4-2管路(計画設定)'!$AV21-SUM('A4-2管路(計画設定)'!U21,'A4-2管路(計画設定)'!V21))),"-")</f>
        <v>-</v>
      </c>
      <c r="BX21" s="317" t="str">
        <f>IF($BQ21=BX$4,IF('A4-2管路(計画設定)'!$AV21="-","-",IF('A4-2管路(計画設定)'!AF21="-",'A4-2管路(計画設定)'!$AV21,'A4-2管路(計画設定)'!$AV21-'A4-2管路(計画設定)'!AF21)),"-")</f>
        <v>-</v>
      </c>
    </row>
    <row r="22" spans="2:76" ht="13.5" customHeight="1">
      <c r="B22" s="1179"/>
      <c r="C22" s="1070"/>
      <c r="D22" s="1070"/>
      <c r="E22" s="875" t="s">
        <v>43</v>
      </c>
      <c r="F22" s="78">
        <v>600</v>
      </c>
      <c r="G22" s="629" t="str">
        <f>IF(AND('A4-1管路(計画設定)'!$F$9="○",'A4-4,5管路(計画設定)'!$BR22="-"),"-",IF(A3管路!G22="-",BR22,IF(BR22="-",A3管路!G22,A3管路!G22+BR22)))</f>
        <v>-</v>
      </c>
      <c r="H22" s="353" t="str">
        <f>IF(IF(A3管路!H22="-","-",IF('A4-2管路(計画設定)'!H22="-",A3管路!H22,A3管路!H22-'A4-2管路(計画設定)'!H22))=0,"-",IF(A3管路!H22="-","-",IF('A4-2管路(計画設定)'!H22="-",A3管路!H22,A3管路!H22-'A4-2管路(計画設定)'!H22)))</f>
        <v>-</v>
      </c>
      <c r="I22" s="361" t="str">
        <f t="shared" ref="I22:I32" si="25">IF(SUM(G22:H22)=0,"-",SUM(G22:H22))</f>
        <v>-</v>
      </c>
      <c r="J22" s="629" t="str">
        <f>IF(AND('A4-1管路(計画設定)'!$H$9="○",'A4-4,5管路(計画設定)'!$BS22="-"),"-",IF(A3管路!J22="-",BS22,IF(BS22="-",A3管路!J22,A3管路!J22+BS22)))</f>
        <v>-</v>
      </c>
      <c r="K22" s="353" t="str">
        <f>IF(IF(A3管路!K22="-","-",IF('A4-2管路(計画設定)'!K22="-",A3管路!K22,A3管路!K22-'A4-2管路(計画設定)'!K22))=0,"-",IF(A3管路!K22="-","-",IF('A4-2管路(計画設定)'!K22="-",A3管路!K22,A3管路!K22-'A4-2管路(計画設定)'!K22)))</f>
        <v>-</v>
      </c>
      <c r="L22" s="361" t="str">
        <f t="shared" ref="L22:L32" si="26">IF(SUM(J22:K22)=0,"-",SUM(J22:K22))</f>
        <v>-</v>
      </c>
      <c r="M22" s="629" t="str">
        <f>IF(AND('A4-1管路(計画設定)'!$J$9="○",'A4-4,5管路(計画設定)'!$BT22="-"),"-",IF(A3管路!M22="-",BT22,IF(BT22="-",A3管路!M22,A3管路!M22+BT22)))</f>
        <v>-</v>
      </c>
      <c r="N22" s="353" t="str">
        <f>IF(IF(A3管路!N22="-","-",IF('A4-2管路(計画設定)'!N22="-",A3管路!N22,A3管路!N22-'A4-2管路(計画設定)'!N22))=0,"-",IF(A3管路!N22="-","-",IF('A4-2管路(計画設定)'!N22="-",A3管路!N22,A3管路!N22-'A4-2管路(計画設定)'!N22)))</f>
        <v>-</v>
      </c>
      <c r="O22" s="361" t="str">
        <f t="shared" ref="O22:O32" si="27">IF(SUM(M22:N22)=0,"-",SUM(M22:N22))</f>
        <v>-</v>
      </c>
      <c r="P22" s="629" t="str">
        <f>IF(AND('A4-1管路(計画設定)'!$L$9="○",'A4-4,5管路(計画設定)'!$BU22="-"),"-",IF(A3管路!P22="-",BU22,IF(BU22="-",A3管路!P22,A3管路!P22+BU22)))</f>
        <v>-</v>
      </c>
      <c r="Q22" s="353" t="str">
        <f>IF(IF(A3管路!Q22="-","-",IF('A4-2管路(計画設定)'!Q22="-",A3管路!Q22,A3管路!Q22-'A4-2管路(計画設定)'!Q22))=0,"-",IF(A3管路!Q22="-","-",IF('A4-2管路(計画設定)'!Q22="-",A3管路!Q22,A3管路!Q22-'A4-2管路(計画設定)'!Q22)))</f>
        <v>-</v>
      </c>
      <c r="R22" s="361" t="str">
        <f t="shared" ref="R22:R32" si="28">IF(SUM(P22:Q22)=0,"-",SUM(P22:Q22))</f>
        <v>-</v>
      </c>
      <c r="S22" s="629" t="str">
        <f>IF(AND('A4-1管路(計画設定)'!$N$9="○",'A4-4,5管路(計画設定)'!$BV22="-"),"-",IF(A3管路!S22="-",BV22,IF(BV22="-",A3管路!S22,A3管路!S22+BV22+BW22)))</f>
        <v>-</v>
      </c>
      <c r="T22" s="352" t="str">
        <f>IF(IF(A3管路!T22="-","-",IF('A4-2管路(計画設定)'!T22="-",A3管路!T22,A3管路!T22-'A4-2管路(計画設定)'!T22))=0,"-",IF(A3管路!T22="-","-",IF('A4-2管路(計画設定)'!T22="-",A3管路!T22,A3管路!T22-'A4-2管路(計画設定)'!T22)))</f>
        <v>-</v>
      </c>
      <c r="U22" s="626" t="str">
        <f>IF(AND('A4-1管路(計画設定)'!$P$9="○",'A4-4,5管路(計画設定)'!$BW22="-"),"-",IF(A3管路!U22="-",BW22,IF(BW22="-",A3管路!U22,A3管路!U22)))</f>
        <v>-</v>
      </c>
      <c r="V22" s="353" t="str">
        <f>IF(IF(A3管路!V22="-","-",IF('A4-2管路(計画設定)'!V22="-",A3管路!V22,A3管路!V22-'A4-2管路(計画設定)'!V22))=0,"-",IF(A3管路!V22="-","-",IF('A4-2管路(計画設定)'!V22="-",A3管路!V22,A3管路!V22-'A4-2管路(計画設定)'!V22)))</f>
        <v>-</v>
      </c>
      <c r="W22" s="361" t="str">
        <f t="shared" ref="W22:W32" si="29">IF(SUM(S22:V22)=0,"-",SUM(S22:V22))</f>
        <v>-</v>
      </c>
      <c r="X22" s="357" t="str">
        <f>IF(IF(A3管路!X22="-","-",IF('A4-2管路(計画設定)'!X22="-",A3管路!X22,A3管路!X22-'A4-2管路(計画設定)'!X22))=0,"-",IF(A3管路!X22="-","-",IF('A4-2管路(計画設定)'!X22="-",A3管路!X22,A3管路!X22-'A4-2管路(計画設定)'!X22)))</f>
        <v>-</v>
      </c>
      <c r="Y22" s="353" t="str">
        <f>IF(IF(A3管路!Y22="-","-",IF('A4-2管路(計画設定)'!Y22="-",A3管路!Y22,A3管路!Y22-'A4-2管路(計画設定)'!Y22))=0,"-",IF(A3管路!Y22="-","-",IF('A4-2管路(計画設定)'!Y22="-",A3管路!Y22,A3管路!Y22-'A4-2管路(計画設定)'!Y22)))</f>
        <v>-</v>
      </c>
      <c r="Z22" s="361" t="str">
        <f t="shared" ref="Z22:Z32" si="30">IF(SUM(X22:Y22)=0,"-",SUM(X22:Y22))</f>
        <v>-</v>
      </c>
      <c r="AA22" s="357" t="str">
        <f>IF(IF(A3管路!AA22="-","-",IF('A4-2管路(計画設定)'!AA22="-",A3管路!AA22,A3管路!AA22-'A4-2管路(計画設定)'!AA22))=0,"-",IF(A3管路!AA22="-","-",IF('A4-2管路(計画設定)'!AA22="-",A3管路!AA22,A3管路!AA22-'A4-2管路(計画設定)'!AA22)))</f>
        <v>-</v>
      </c>
      <c r="AB22" s="353" t="str">
        <f>IF(IF(A3管路!AB22="-","-",IF('A4-2管路(計画設定)'!AB22="-",A3管路!AB22,A3管路!AB22-'A4-2管路(計画設定)'!AB22))=0,"-",IF(A3管路!AB22="-","-",IF('A4-2管路(計画設定)'!AB22="-",A3管路!AB22,A3管路!AB22-'A4-2管路(計画設定)'!AB22)))</f>
        <v>-</v>
      </c>
      <c r="AC22" s="361" t="str">
        <f t="shared" ref="AC22:AC32" si="31">IF(SUM(AA22:AB22)=0,"-",SUM(AA22:AB22))</f>
        <v>-</v>
      </c>
      <c r="AD22" s="629" t="str">
        <f>IF(AND('A4-1管路(計画設定)'!$V$9="○",'A4-4,5管路(計画設定)'!$BX22="-"),"-",IF(A3管路!AD22="-",BX22,IF(BX22="-",A3管路!AD22,A3管路!AD22+BX22)))</f>
        <v>-</v>
      </c>
      <c r="AE22" s="353" t="str">
        <f>IF(IF(A3管路!AE22="-","-",IF('A4-2管路(計画設定)'!AE22="-",A3管路!AE22,A3管路!AE22-'A4-2管路(計画設定)'!AE22))=0,"-",IF(A3管路!AE22="-","-",IF('A4-2管路(計画設定)'!AE22="-",A3管路!AE22,A3管路!AE22-'A4-2管路(計画設定)'!AE22)))</f>
        <v>-</v>
      </c>
      <c r="AF22" s="361" t="str">
        <f t="shared" ref="AF22:AF32" si="32">IF(SUM(AD22:AE22)=0,"-",SUM(AD22:AE22))</f>
        <v>-</v>
      </c>
      <c r="AG22" s="357" t="str">
        <f>IF(IF(A3管路!AG22="-","-",IF('A4-2管路(計画設定)'!AG22="-",A3管路!AG22,A3管路!AG22-'A4-2管路(計画設定)'!AG22))=0,"-",IF(A3管路!AG22="-","-",IF('A4-2管路(計画設定)'!AG22="-",A3管路!AG22,A3管路!AG22-'A4-2管路(計画設定)'!AG22)))</f>
        <v>-</v>
      </c>
      <c r="AH22" s="353" t="str">
        <f>IF(IF(A3管路!AH22="-","-",IF('A4-2管路(計画設定)'!AH22="-",A3管路!AH22,A3管路!AH22-'A4-2管路(計画設定)'!AH22))=0,"-",IF(A3管路!AH22="-","-",IF('A4-2管路(計画設定)'!AH22="-",A3管路!AH22,A3管路!AH22-'A4-2管路(計画設定)'!AH22)))</f>
        <v>-</v>
      </c>
      <c r="AI22" s="361" t="str">
        <f t="shared" ref="AI22:AI32" si="33">IF(SUM(AG22:AH22)=0,"-",SUM(AG22:AH22))</f>
        <v>-</v>
      </c>
      <c r="AJ22" s="357" t="str">
        <f>IF(IF(A3管路!AJ22="-","-",IF('A4-2管路(計画設定)'!AJ22="-",A3管路!AJ22,A3管路!AJ22-'A4-2管路(計画設定)'!AJ22))=0,"-",IF(A3管路!AJ22="-","-",IF('A4-2管路(計画設定)'!AJ22="-",A3管路!AJ22,A3管路!AJ22-'A4-2管路(計画設定)'!AJ22)))</f>
        <v>-</v>
      </c>
      <c r="AK22" s="353" t="str">
        <f>IF(IF(A3管路!AK22="-","-",IF('A4-2管路(計画設定)'!AK22="-",A3管路!AK22,A3管路!AK22-'A4-2管路(計画設定)'!AK22))=0,"-",IF(A3管路!AK22="-","-",IF('A4-2管路(計画設定)'!AK22="-",A3管路!AK22,A3管路!AK22-'A4-2管路(計画設定)'!AK22)))</f>
        <v>-</v>
      </c>
      <c r="AL22" s="361" t="str">
        <f t="shared" ref="AL22:AL32" si="34">IF(SUM(AJ22:AK22)=0,"-",SUM(AJ22:AK22))</f>
        <v>-</v>
      </c>
      <c r="AM22" s="357" t="str">
        <f>IF(IF(A3管路!AM22="-","-",IF('A4-2管路(計画設定)'!AM22="-",A3管路!AM22,A3管路!AM22-'A4-2管路(計画設定)'!AM22))=0,"-",IF(A3管路!AM22="-","-",IF('A4-2管路(計画設定)'!AM22="-",A3管路!AM22,A3管路!AM22-'A4-2管路(計画設定)'!AM22)))</f>
        <v>-</v>
      </c>
      <c r="AN22" s="353" t="str">
        <f>IF(IF(A3管路!AN22="-","-",IF('A4-2管路(計画設定)'!AN22="-",A3管路!AN22,A3管路!AN22-'A4-2管路(計画設定)'!AN22))=0,"-",IF(A3管路!AN22="-","-",IF('A4-2管路(計画設定)'!AN22="-",A3管路!AN22,A3管路!AN22-'A4-2管路(計画設定)'!AN22)))</f>
        <v>-</v>
      </c>
      <c r="AO22" s="361" t="str">
        <f t="shared" ref="AO22:AO32" si="35">IF(SUM(AM22:AN22)=0,"-",SUM(AM22:AN22))</f>
        <v>-</v>
      </c>
      <c r="AP22" s="357" t="str">
        <f>IF(IF(A3管路!AP22="-","-",IF('A4-2管路(計画設定)'!AP22="-",A3管路!AP22,A3管路!AP22-'A4-2管路(計画設定)'!AP22))=0,"-",IF(A3管路!AP22="-","-",IF('A4-2管路(計画設定)'!AP22="-",A3管路!AP22,A3管路!AP22-'A4-2管路(計画設定)'!AP22)))</f>
        <v>-</v>
      </c>
      <c r="AQ22" s="353" t="str">
        <f>IF(IF(A3管路!AQ22="-","-",IF('A4-2管路(計画設定)'!AQ22="-",A3管路!AQ22,A3管路!AQ22-'A4-2管路(計画設定)'!AQ22))=0,"-",IF(A3管路!AQ22="-","-",IF('A4-2管路(計画設定)'!AQ22="-",A3管路!AQ22,A3管路!AQ22-'A4-2管路(計画設定)'!AQ22)))</f>
        <v>-</v>
      </c>
      <c r="AR22" s="360" t="str">
        <f t="shared" ref="AR22:AR32" si="36">IF(SUM(AP22:AQ22)=0,"-",SUM(AP22:AQ22))</f>
        <v>-</v>
      </c>
      <c r="AS22" s="357" t="str">
        <f>IF(IF(A3管路!AS22="-","-",IF('A4-2管路(計画設定)'!AS22="-",A3管路!AS22,A3管路!AS22-'A4-2管路(計画設定)'!AS22))=0,"-",IF(A3管路!AS22="-","-",IF('A4-2管路(計画設定)'!AS22="-",A3管路!AS22,A3管路!AS22-'A4-2管路(計画設定)'!AS22)))</f>
        <v>-</v>
      </c>
      <c r="AT22" s="353" t="str">
        <f>IF(IF(A3管路!AT22="-","-",IF('A4-2管路(計画設定)'!AT22="-",A3管路!AT22,A3管路!AT22-'A4-2管路(計画設定)'!AT22))=0,"-",IF(A3管路!AT22="-","-",IF('A4-2管路(計画設定)'!AT22="-",A3管路!AT22,A3管路!AT22-'A4-2管路(計画設定)'!AT22)))</f>
        <v>-</v>
      </c>
      <c r="AU22" s="360" t="str">
        <f t="shared" ref="AU22:AU32" si="37">IF(SUM(AS22:AT22)=0,"-",SUM(AS22:AT22))</f>
        <v>-</v>
      </c>
      <c r="AV22" s="865" t="str">
        <f t="shared" ref="AV22:AV32" si="38">IF(SUM(G22,J22,M22,P22,S22,U22,X22,AA22,AD22,AG22,AJ22,AM22,AP22,AS22)=0,"-",SUM(G22,J22,M22,P22,S22,U22,X22,AA22,AD22,AG22,AJ22,AM22,AP22,AS22))</f>
        <v>-</v>
      </c>
      <c r="AW22" s="866"/>
      <c r="AX22" s="867" t="str">
        <f t="shared" ref="AX22:AX32" si="39">IF(SUM(H22,K22,N22,Q22,T22,V22,Y22,AB22,AE22,AH22,AK22,AN22,AQ22,AT22)=0,"-",SUM(H22,K22,N22,Q22,T22,V22,Y22,AB22,AE22,AH22,AK22,AN22,AQ22,AT22))</f>
        <v>-</v>
      </c>
      <c r="AY22" s="866"/>
      <c r="AZ22" s="865">
        <f t="shared" ref="AZ22:AZ32" si="40">SUMIF(G$88,"①",I22)+SUMIF(J$88,"①",L22)+SUMIF(M$88,"①",O22)+SUMIF(P$88,"①",R22)+SUMIF(S$88,"①",S22)+SUMIF(S$88,"①",T22)+SUMIF(U$88,"①",U22)+SUMIF(U$88,"①",V22)+SUMIF(X$88,"①",Z22)+SUMIF(AA$88,"①",AC22)+SUMIF(AD$88,"①",AF22)+SUMIF(AG$88,"①",AI22)+SUMIF(AJ$88,"①",AL22)+SUMIF(AM$88,"①",AO22)+SUMIF(AP$88,"①",AR22)+SUMIF(AS$88,"①",AU22)</f>
        <v>0</v>
      </c>
      <c r="BA22" s="866"/>
      <c r="BB22" s="866">
        <f t="shared" ref="BB22:BB32" si="41">SUMIF(G$88,"②",I22)+SUMIF(J$88,"②",L22)+SUMIF(M$88,"②",O22)+SUMIF(P$88,"②",R22)+SUMIF(S$88,"②",S22)+SUMIF(S$88,"②",T22)+SUMIF(U$88,"②",U22)+SUMIF(U$88,"②",V22)+SUMIF(X$88,"②",Z22)+SUMIF(AA$88,"②",AC22)+SUMIF(AD$88,"②",AF22)+SUMIF(AG$88,"②",AI22)+SUMIF(AJ$88,"②",AL22)+SUMIF(AM$88,"②",AO22)+SUMIF(AP$88,"②",AR22)+SUMIF(AS$88,"②",AU22)</f>
        <v>0</v>
      </c>
      <c r="BC22" s="866"/>
      <c r="BD22" s="866">
        <f t="shared" ref="BD22:BD32" si="42">SUMIF(G$88,"③",I22)+SUMIF(J$88,"③",L22)+SUMIF(M$88,"③",O22)+SUMIF(P$88,"③",R22)+SUMIF(S$88,"③",S22)+SUMIF(S$88,"③",T22)+SUMIF(U$88,"③",U22)+SUMIF(U$88,"③",V22)+SUMIF(X$88,"③",Z22)+SUMIF(AA$88,"③",AC22)+SUMIF(AD$88,"③",AF22)+SUMIF(AG$88,"③",AI22)+SUMIF(AJ$88,"③",AL22)+SUMIF(AM$88,"③",AO22)+SUMIF(AP$88,"③",AR22)+SUMIF(AS$88,"③",AU22)</f>
        <v>0</v>
      </c>
      <c r="BE22" s="866"/>
      <c r="BF22" s="866">
        <f t="shared" ref="BF22:BF32" si="43">SUMIF(G$88,"④",I22)+SUMIF(J$88,"④",L22)+SUMIF(M$88,"④",O22)+SUMIF(P$88,"④",R22)+SUMIF(S$88,"④",S22)+SUMIF(S$88,"④",T22)+SUMIF(U$88,"④",U22)+SUMIF(U$88,"④",V22)+SUMIF(X$88,"④",Z22)+SUMIF(AA$88,"④",AC22)+SUMIF(AD$88,"④",AF22)+SUMIF(AG$88,"④",AI22)+SUMIF(AJ$88,"④",AL22)+SUMIF(AM$88,"④",AO22)+SUMIF(AP$88,"④",AR22)+SUMIF(AS$88,"④",AU22)</f>
        <v>0</v>
      </c>
      <c r="BG22" s="866"/>
      <c r="BH22" s="866">
        <f t="shared" ref="BH22:BH32" si="44">SUMIF(G$88,"⑤",I22)+SUMIF(J$88,"⑤",L22)+SUMIF(M$88,"⑤",O22)+SUMIF(P$88,"⑤",R22)+SUMIF(S$88,"⑤",S22)+SUMIF(S$88,"⑤",T22)+SUMIF(U$88,"⑤",U22)+SUMIF(U$88,"⑤",V22)+SUMIF(X$88,"⑤",Z22)+SUMIF(AA$88,"⑤",AC22)+SUMIF(AD$88,"⑤",AF22)+SUMIF(AG$88,"⑤",AI22)+SUMIF(AJ$88,"⑤",AL22)+SUMIF(AM$88,"⑤",AO22)+SUMIF(AP$88,"⑤",AR22)+SUMIF(AS$88,"⑤",AU22)</f>
        <v>0</v>
      </c>
      <c r="BI22" s="868"/>
      <c r="BJ22" s="865">
        <f t="shared" ref="BJ22:BJ32" si="45">SUM(AZ22:BC22)</f>
        <v>0</v>
      </c>
      <c r="BK22" s="866"/>
      <c r="BL22" s="866">
        <f t="shared" ref="BL22:BL32" si="46">SUM(BD22:BI22)</f>
        <v>0</v>
      </c>
      <c r="BM22" s="869"/>
      <c r="BN22" s="866" t="str">
        <f t="shared" si="22"/>
        <v>-</v>
      </c>
      <c r="BO22" s="869"/>
      <c r="BQ22" s="318" t="str">
        <f>IF('A4-2管路(計画設定)'!AW22="","-",'A4-2管路(計画設定)'!AW22)</f>
        <v>ダクタイル鋳鉄管(NS形継手等)</v>
      </c>
      <c r="BR22" s="317" t="str">
        <f>IF(BQ22=BR$4,IF('A4-2管路(計画設定)'!AV22="-","-",IF('A4-2管路(計画設定)'!I22="-",'A4-2管路(計画設定)'!AV22,'A4-2管路(計画設定)'!AV22-'A4-2管路(計画設定)'!I22)),"-")</f>
        <v>-</v>
      </c>
      <c r="BS22" s="317" t="str">
        <f>IF(BQ22=BS$4,IF('A4-2管路(計画設定)'!AV22="-","-",IF('A4-2管路(計画設定)'!L22="-",'A4-2管路(計画設定)'!AV22,'A4-2管路(計画設定)'!AV22-'A4-2管路(計画設定)'!L22)),"-")</f>
        <v>-</v>
      </c>
      <c r="BT22" s="317" t="str">
        <f>IF(BQ22=BT$4,IF('A4-2管路(計画設定)'!AV22="-","-",IF('A4-2管路(計画設定)'!O22="-",'A4-2管路(計画設定)'!AV22,'A4-2管路(計画設定)'!AV22-'A4-2管路(計画設定)'!O22)),"-")</f>
        <v>-</v>
      </c>
      <c r="BU22" s="317" t="str">
        <f>IF($BQ22=BU$4,IF('A4-2管路(計画設定)'!$AV22="-","-",IF('A4-2管路(計画設定)'!R22="-",'A4-2管路(計画設定)'!$AV22,'A4-2管路(計画設定)'!$AV22-'A4-2管路(計画設定)'!R22)),"-")</f>
        <v>-</v>
      </c>
      <c r="BV22" s="317" t="str">
        <f>IF($BQ22=BV$4,IF('A4-2管路(計画設定)'!$AV22="-","-",IF('A4-2管路(計画設定)'!W22="-",'A4-2管路(計画設定)'!$AV22,'A4-2管路(計画設定)'!$AV22-SUM('A4-2管路(計画設定)'!S22,'A4-2管路(計画設定)'!T22))),"-")</f>
        <v>-</v>
      </c>
      <c r="BW22" s="317" t="str">
        <f>IF($BQ22=BV$4,IF('A4-2管路(計画設定)'!$AV22="-","-",IF('A4-2管路(計画設定)'!W22="-",'A4-2管路(計画設定)'!$AV22,'A4-2管路(計画設定)'!$AV22-SUM('A4-2管路(計画設定)'!U22,'A4-2管路(計画設定)'!V22))),"-")</f>
        <v>-</v>
      </c>
      <c r="BX22" s="317" t="str">
        <f>IF($BQ22=BX$4,IF('A4-2管路(計画設定)'!$AV22="-","-",IF('A4-2管路(計画設定)'!AF22="-",'A4-2管路(計画設定)'!$AV22,'A4-2管路(計画設定)'!$AV22-'A4-2管路(計画設定)'!AF22)),"-")</f>
        <v>-</v>
      </c>
    </row>
    <row r="23" spans="2:76" ht="13.5" customHeight="1">
      <c r="B23" s="1179"/>
      <c r="C23" s="1070"/>
      <c r="D23" s="1070"/>
      <c r="E23" s="1070"/>
      <c r="F23" s="541">
        <v>500</v>
      </c>
      <c r="G23" s="625" t="str">
        <f>IF(AND('A4-1管路(計画設定)'!$F$9="○",'A4-4,5管路(計画設定)'!$BR23="-"),"-",IF(A3管路!G23="-",BR23,IF(BR23="-",A3管路!G23,A3管路!G23+BR23)))</f>
        <v>-</v>
      </c>
      <c r="H23" s="348" t="str">
        <f>IF(IF(A3管路!H23="-","-",IF('A4-2管路(計画設定)'!H23="-",A3管路!H23,A3管路!H23-'A4-2管路(計画設定)'!H23))=0,"-",IF(A3管路!H23="-","-",IF('A4-2管路(計画設定)'!H23="-",A3管路!H23,A3管路!H23-'A4-2管路(計画設定)'!H23)))</f>
        <v>-</v>
      </c>
      <c r="I23" s="362" t="str">
        <f t="shared" si="25"/>
        <v>-</v>
      </c>
      <c r="J23" s="625" t="str">
        <f>IF(AND('A4-1管路(計画設定)'!$H$9="○",'A4-4,5管路(計画設定)'!$BS23="-"),"-",IF(A3管路!J23="-",BS23,IF(BS23="-",A3管路!J23,A3管路!J23+BS23)))</f>
        <v>-</v>
      </c>
      <c r="K23" s="348" t="str">
        <f>IF(IF(A3管路!K23="-","-",IF('A4-2管路(計画設定)'!K23="-",A3管路!K23,A3管路!K23-'A4-2管路(計画設定)'!K23))=0,"-",IF(A3管路!K23="-","-",IF('A4-2管路(計画設定)'!K23="-",A3管路!K23,A3管路!K23-'A4-2管路(計画設定)'!K23)))</f>
        <v>-</v>
      </c>
      <c r="L23" s="362" t="str">
        <f t="shared" si="26"/>
        <v>-</v>
      </c>
      <c r="M23" s="625" t="str">
        <f>IF(AND('A4-1管路(計画設定)'!$J$9="○",'A4-4,5管路(計画設定)'!$BT23="-"),"-",IF(A3管路!M23="-",BT23,IF(BT23="-",A3管路!M23,A3管路!M23+BT23)))</f>
        <v>-</v>
      </c>
      <c r="N23" s="348" t="str">
        <f>IF(IF(A3管路!N23="-","-",IF('A4-2管路(計画設定)'!N23="-",A3管路!N23,A3管路!N23-'A4-2管路(計画設定)'!N23))=0,"-",IF(A3管路!N23="-","-",IF('A4-2管路(計画設定)'!N23="-",A3管路!N23,A3管路!N23-'A4-2管路(計画設定)'!N23)))</f>
        <v>-</v>
      </c>
      <c r="O23" s="362" t="str">
        <f t="shared" si="27"/>
        <v>-</v>
      </c>
      <c r="P23" s="625" t="str">
        <f>IF(AND('A4-1管路(計画設定)'!$L$9="○",'A4-4,5管路(計画設定)'!$BU23="-"),"-",IF(A3管路!P23="-",BU23,IF(BU23="-",A3管路!P23,A3管路!P23+BU23)))</f>
        <v>-</v>
      </c>
      <c r="Q23" s="348" t="str">
        <f>IF(IF(A3管路!Q23="-","-",IF('A4-2管路(計画設定)'!Q23="-",A3管路!Q23,A3管路!Q23-'A4-2管路(計画設定)'!Q23))=0,"-",IF(A3管路!Q23="-","-",IF('A4-2管路(計画設定)'!Q23="-",A3管路!Q23,A3管路!Q23-'A4-2管路(計画設定)'!Q23)))</f>
        <v>-</v>
      </c>
      <c r="R23" s="362" t="str">
        <f t="shared" si="28"/>
        <v>-</v>
      </c>
      <c r="S23" s="625" t="str">
        <f>IF(AND('A4-1管路(計画設定)'!$N$9="○",'A4-4,5管路(計画設定)'!$BV23="-"),"-",IF(A3管路!S23="-",BV23,IF(BV23="-",A3管路!S23,A3管路!S23+BV23+BW23)))</f>
        <v>-</v>
      </c>
      <c r="T23" s="347" t="str">
        <f>IF(IF(A3管路!T23="-","-",IF('A4-2管路(計画設定)'!T23="-",A3管路!T23,A3管路!T23-'A4-2管路(計画設定)'!T23))=0,"-",IF(A3管路!T23="-","-",IF('A4-2管路(計画設定)'!T23="-",A3管路!T23,A3管路!T23-'A4-2管路(計画設定)'!T23)))</f>
        <v>-</v>
      </c>
      <c r="U23" s="623" t="str">
        <f>IF(AND('A4-1管路(計画設定)'!$P$9="○",'A4-4,5管路(計画設定)'!$BW23="-"),"-",IF(A3管路!U23="-",BW23,IF(BW23="-",A3管路!U23,A3管路!U23)))</f>
        <v>-</v>
      </c>
      <c r="V23" s="348" t="str">
        <f>IF(IF(A3管路!V23="-","-",IF('A4-2管路(計画設定)'!V23="-",A3管路!V23,A3管路!V23-'A4-2管路(計画設定)'!V23))=0,"-",IF(A3管路!V23="-","-",IF('A4-2管路(計画設定)'!V23="-",A3管路!V23,A3管路!V23-'A4-2管路(計画設定)'!V23)))</f>
        <v>-</v>
      </c>
      <c r="W23" s="362" t="str">
        <f t="shared" si="29"/>
        <v>-</v>
      </c>
      <c r="X23" s="354" t="str">
        <f>IF(IF(A3管路!X23="-","-",IF('A4-2管路(計画設定)'!X23="-",A3管路!X23,A3管路!X23-'A4-2管路(計画設定)'!X23))=0,"-",IF(A3管路!X23="-","-",IF('A4-2管路(計画設定)'!X23="-",A3管路!X23,A3管路!X23-'A4-2管路(計画設定)'!X23)))</f>
        <v>-</v>
      </c>
      <c r="Y23" s="348" t="str">
        <f>IF(IF(A3管路!Y23="-","-",IF('A4-2管路(計画設定)'!Y23="-",A3管路!Y23,A3管路!Y23-'A4-2管路(計画設定)'!Y23))=0,"-",IF(A3管路!Y23="-","-",IF('A4-2管路(計画設定)'!Y23="-",A3管路!Y23,A3管路!Y23-'A4-2管路(計画設定)'!Y23)))</f>
        <v>-</v>
      </c>
      <c r="Z23" s="362" t="str">
        <f t="shared" si="30"/>
        <v>-</v>
      </c>
      <c r="AA23" s="354" t="str">
        <f>IF(IF(A3管路!AA23="-","-",IF('A4-2管路(計画設定)'!AA23="-",A3管路!AA23,A3管路!AA23-'A4-2管路(計画設定)'!AA23))=0,"-",IF(A3管路!AA23="-","-",IF('A4-2管路(計画設定)'!AA23="-",A3管路!AA23,A3管路!AA23-'A4-2管路(計画設定)'!AA23)))</f>
        <v>-</v>
      </c>
      <c r="AB23" s="348" t="str">
        <f>IF(IF(A3管路!AB23="-","-",IF('A4-2管路(計画設定)'!AB23="-",A3管路!AB23,A3管路!AB23-'A4-2管路(計画設定)'!AB23))=0,"-",IF(A3管路!AB23="-","-",IF('A4-2管路(計画設定)'!AB23="-",A3管路!AB23,A3管路!AB23-'A4-2管路(計画設定)'!AB23)))</f>
        <v>-</v>
      </c>
      <c r="AC23" s="362" t="str">
        <f t="shared" si="31"/>
        <v>-</v>
      </c>
      <c r="AD23" s="625" t="str">
        <f>IF(AND('A4-1管路(計画設定)'!$V$9="○",'A4-4,5管路(計画設定)'!$BX23="-"),"-",IF(A3管路!AD23="-",BX23,IF(BX23="-",A3管路!AD23,A3管路!AD23+BX23)))</f>
        <v>-</v>
      </c>
      <c r="AE23" s="348" t="str">
        <f>IF(IF(A3管路!AE23="-","-",IF('A4-2管路(計画設定)'!AE23="-",A3管路!AE23,A3管路!AE23-'A4-2管路(計画設定)'!AE23))=0,"-",IF(A3管路!AE23="-","-",IF('A4-2管路(計画設定)'!AE23="-",A3管路!AE23,A3管路!AE23-'A4-2管路(計画設定)'!AE23)))</f>
        <v>-</v>
      </c>
      <c r="AF23" s="362" t="str">
        <f t="shared" si="32"/>
        <v>-</v>
      </c>
      <c r="AG23" s="354" t="str">
        <f>IF(IF(A3管路!AG23="-","-",IF('A4-2管路(計画設定)'!AG23="-",A3管路!AG23,A3管路!AG23-'A4-2管路(計画設定)'!AG23))=0,"-",IF(A3管路!AG23="-","-",IF('A4-2管路(計画設定)'!AG23="-",A3管路!AG23,A3管路!AG23-'A4-2管路(計画設定)'!AG23)))</f>
        <v>-</v>
      </c>
      <c r="AH23" s="348" t="str">
        <f>IF(IF(A3管路!AH23="-","-",IF('A4-2管路(計画設定)'!AH23="-",A3管路!AH23,A3管路!AH23-'A4-2管路(計画設定)'!AH23))=0,"-",IF(A3管路!AH23="-","-",IF('A4-2管路(計画設定)'!AH23="-",A3管路!AH23,A3管路!AH23-'A4-2管路(計画設定)'!AH23)))</f>
        <v>-</v>
      </c>
      <c r="AI23" s="362" t="str">
        <f t="shared" si="33"/>
        <v>-</v>
      </c>
      <c r="AJ23" s="354" t="str">
        <f>IF(IF(A3管路!AJ23="-","-",IF('A4-2管路(計画設定)'!AJ23="-",A3管路!AJ23,A3管路!AJ23-'A4-2管路(計画設定)'!AJ23))=0,"-",IF(A3管路!AJ23="-","-",IF('A4-2管路(計画設定)'!AJ23="-",A3管路!AJ23,A3管路!AJ23-'A4-2管路(計画設定)'!AJ23)))</f>
        <v>-</v>
      </c>
      <c r="AK23" s="348" t="str">
        <f>IF(IF(A3管路!AK23="-","-",IF('A4-2管路(計画設定)'!AK23="-",A3管路!AK23,A3管路!AK23-'A4-2管路(計画設定)'!AK23))=0,"-",IF(A3管路!AK23="-","-",IF('A4-2管路(計画設定)'!AK23="-",A3管路!AK23,A3管路!AK23-'A4-2管路(計画設定)'!AK23)))</f>
        <v>-</v>
      </c>
      <c r="AL23" s="362" t="str">
        <f t="shared" si="34"/>
        <v>-</v>
      </c>
      <c r="AM23" s="354" t="str">
        <f>IF(IF(A3管路!AM23="-","-",IF('A4-2管路(計画設定)'!AM23="-",A3管路!AM23,A3管路!AM23-'A4-2管路(計画設定)'!AM23))=0,"-",IF(A3管路!AM23="-","-",IF('A4-2管路(計画設定)'!AM23="-",A3管路!AM23,A3管路!AM23-'A4-2管路(計画設定)'!AM23)))</f>
        <v>-</v>
      </c>
      <c r="AN23" s="348" t="str">
        <f>IF(IF(A3管路!AN23="-","-",IF('A4-2管路(計画設定)'!AN23="-",A3管路!AN23,A3管路!AN23-'A4-2管路(計画設定)'!AN23))=0,"-",IF(A3管路!AN23="-","-",IF('A4-2管路(計画設定)'!AN23="-",A3管路!AN23,A3管路!AN23-'A4-2管路(計画設定)'!AN23)))</f>
        <v>-</v>
      </c>
      <c r="AO23" s="362" t="str">
        <f t="shared" si="35"/>
        <v>-</v>
      </c>
      <c r="AP23" s="354" t="str">
        <f>IF(IF(A3管路!AP23="-","-",IF('A4-2管路(計画設定)'!AP23="-",A3管路!AP23,A3管路!AP23-'A4-2管路(計画設定)'!AP23))=0,"-",IF(A3管路!AP23="-","-",IF('A4-2管路(計画設定)'!AP23="-",A3管路!AP23,A3管路!AP23-'A4-2管路(計画設定)'!AP23)))</f>
        <v>-</v>
      </c>
      <c r="AQ23" s="348" t="str">
        <f>IF(IF(A3管路!AQ23="-","-",IF('A4-2管路(計画設定)'!AQ23="-",A3管路!AQ23,A3管路!AQ23-'A4-2管路(計画設定)'!AQ23))=0,"-",IF(A3管路!AQ23="-","-",IF('A4-2管路(計画設定)'!AQ23="-",A3管路!AQ23,A3管路!AQ23-'A4-2管路(計画設定)'!AQ23)))</f>
        <v>-</v>
      </c>
      <c r="AR23" s="359" t="str">
        <f t="shared" si="36"/>
        <v>-</v>
      </c>
      <c r="AS23" s="354" t="str">
        <f>IF(IF(A3管路!AS23="-","-",IF('A4-2管路(計画設定)'!AS23="-",A3管路!AS23,A3管路!AS23-'A4-2管路(計画設定)'!AS23))=0,"-",IF(A3管路!AS23="-","-",IF('A4-2管路(計画設定)'!AS23="-",A3管路!AS23,A3管路!AS23-'A4-2管路(計画設定)'!AS23)))</f>
        <v>-</v>
      </c>
      <c r="AT23" s="348" t="str">
        <f>IF(IF(A3管路!AT23="-","-",IF('A4-2管路(計画設定)'!AT23="-",A3管路!AT23,A3管路!AT23-'A4-2管路(計画設定)'!AT23))=0,"-",IF(A3管路!AT23="-","-",IF('A4-2管路(計画設定)'!AT23="-",A3管路!AT23,A3管路!AT23-'A4-2管路(計画設定)'!AT23)))</f>
        <v>-</v>
      </c>
      <c r="AU23" s="359" t="str">
        <f t="shared" si="37"/>
        <v>-</v>
      </c>
      <c r="AV23" s="832" t="str">
        <f t="shared" si="38"/>
        <v>-</v>
      </c>
      <c r="AW23" s="830"/>
      <c r="AX23" s="853" t="str">
        <f t="shared" si="39"/>
        <v>-</v>
      </c>
      <c r="AY23" s="830"/>
      <c r="AZ23" s="832">
        <f t="shared" si="40"/>
        <v>0</v>
      </c>
      <c r="BA23" s="830"/>
      <c r="BB23" s="830">
        <f t="shared" si="41"/>
        <v>0</v>
      </c>
      <c r="BC23" s="830"/>
      <c r="BD23" s="830">
        <f t="shared" si="42"/>
        <v>0</v>
      </c>
      <c r="BE23" s="830"/>
      <c r="BF23" s="830">
        <f t="shared" si="43"/>
        <v>0</v>
      </c>
      <c r="BG23" s="830"/>
      <c r="BH23" s="830">
        <f t="shared" si="44"/>
        <v>0</v>
      </c>
      <c r="BI23" s="831"/>
      <c r="BJ23" s="832">
        <f t="shared" si="45"/>
        <v>0</v>
      </c>
      <c r="BK23" s="830"/>
      <c r="BL23" s="830">
        <f t="shared" si="46"/>
        <v>0</v>
      </c>
      <c r="BM23" s="833"/>
      <c r="BN23" s="830" t="str">
        <f t="shared" si="22"/>
        <v>-</v>
      </c>
      <c r="BO23" s="833"/>
      <c r="BQ23" s="318" t="str">
        <f>IF('A4-2管路(計画設定)'!AW23="","-",'A4-2管路(計画設定)'!AW23)</f>
        <v>ダクタイル鋳鉄管(NS形継手等)</v>
      </c>
      <c r="BR23" s="317" t="str">
        <f>IF(BQ23=BR$4,IF('A4-2管路(計画設定)'!AV23="-","-",IF('A4-2管路(計画設定)'!I23="-",'A4-2管路(計画設定)'!AV23,'A4-2管路(計画設定)'!AV23-'A4-2管路(計画設定)'!I23)),"-")</f>
        <v>-</v>
      </c>
      <c r="BS23" s="317" t="str">
        <f>IF(BQ23=BS$4,IF('A4-2管路(計画設定)'!AV23="-","-",IF('A4-2管路(計画設定)'!L23="-",'A4-2管路(計画設定)'!AV23,'A4-2管路(計画設定)'!AV23-'A4-2管路(計画設定)'!L23)),"-")</f>
        <v>-</v>
      </c>
      <c r="BT23" s="317" t="str">
        <f>IF(BQ23=BT$4,IF('A4-2管路(計画設定)'!AV23="-","-",IF('A4-2管路(計画設定)'!O23="-",'A4-2管路(計画設定)'!AV23,'A4-2管路(計画設定)'!AV23-'A4-2管路(計画設定)'!O23)),"-")</f>
        <v>-</v>
      </c>
      <c r="BU23" s="317" t="str">
        <f>IF($BQ23=BU$4,IF('A4-2管路(計画設定)'!$AV23="-","-",IF('A4-2管路(計画設定)'!R23="-",'A4-2管路(計画設定)'!$AV23,'A4-2管路(計画設定)'!$AV23-'A4-2管路(計画設定)'!R23)),"-")</f>
        <v>-</v>
      </c>
      <c r="BV23" s="317" t="str">
        <f>IF($BQ23=BV$4,IF('A4-2管路(計画設定)'!$AV23="-","-",IF('A4-2管路(計画設定)'!W23="-",'A4-2管路(計画設定)'!$AV23,'A4-2管路(計画設定)'!$AV23-SUM('A4-2管路(計画設定)'!S23,'A4-2管路(計画設定)'!T23))),"-")</f>
        <v>-</v>
      </c>
      <c r="BW23" s="317" t="str">
        <f>IF($BQ23=BV$4,IF('A4-2管路(計画設定)'!$AV23="-","-",IF('A4-2管路(計画設定)'!W23="-",'A4-2管路(計画設定)'!$AV23,'A4-2管路(計画設定)'!$AV23-SUM('A4-2管路(計画設定)'!U23,'A4-2管路(計画設定)'!V23))),"-")</f>
        <v>-</v>
      </c>
      <c r="BX23" s="317" t="str">
        <f>IF($BQ23=BX$4,IF('A4-2管路(計画設定)'!$AV23="-","-",IF('A4-2管路(計画設定)'!AF23="-",'A4-2管路(計画設定)'!$AV23,'A4-2管路(計画設定)'!$AV23-'A4-2管路(計画設定)'!AF23)),"-")</f>
        <v>-</v>
      </c>
    </row>
    <row r="24" spans="2:76" ht="13.5" customHeight="1">
      <c r="B24" s="1179"/>
      <c r="C24" s="1070"/>
      <c r="D24" s="1070"/>
      <c r="E24" s="1070"/>
      <c r="F24" s="75">
        <v>450</v>
      </c>
      <c r="G24" s="625">
        <f>IF(AND('A4-1管路(計画設定)'!$F$9="○",'A4-4,5管路(計画設定)'!$BR24="-"),"-",IF(A3管路!G24="-",BR24,IF(BR24="-",A3管路!G24,A3管路!G24+BR24)))</f>
        <v>19</v>
      </c>
      <c r="H24" s="348" t="str">
        <f>IF(IF(A3管路!H24="-","-",IF('A4-2管路(計画設定)'!H24="-",A3管路!H24,A3管路!H24-'A4-2管路(計画設定)'!H24))=0,"-",IF(A3管路!H24="-","-",IF('A4-2管路(計画設定)'!H24="-",A3管路!H24,A3管路!H24-'A4-2管路(計画設定)'!H24)))</f>
        <v>-</v>
      </c>
      <c r="I24" s="362">
        <f t="shared" si="25"/>
        <v>19</v>
      </c>
      <c r="J24" s="625" t="str">
        <f>IF(AND('A4-1管路(計画設定)'!$H$9="○",'A4-4,5管路(計画設定)'!$BS24="-"),"-",IF(A3管路!J24="-",BS24,IF(BS24="-",A3管路!J24,A3管路!J24+BS24)))</f>
        <v>-</v>
      </c>
      <c r="K24" s="348" t="str">
        <f>IF(IF(A3管路!K24="-","-",IF('A4-2管路(計画設定)'!K24="-",A3管路!K24,A3管路!K24-'A4-2管路(計画設定)'!K24))=0,"-",IF(A3管路!K24="-","-",IF('A4-2管路(計画設定)'!K24="-",A3管路!K24,A3管路!K24-'A4-2管路(計画設定)'!K24)))</f>
        <v>-</v>
      </c>
      <c r="L24" s="362" t="str">
        <f t="shared" si="26"/>
        <v>-</v>
      </c>
      <c r="M24" s="625" t="str">
        <f>IF(AND('A4-1管路(計画設定)'!$J$9="○",'A4-4,5管路(計画設定)'!$BT24="-"),"-",IF(A3管路!M24="-",BT24,IF(BT24="-",A3管路!M24,A3管路!M24+BT24)))</f>
        <v>-</v>
      </c>
      <c r="N24" s="348" t="str">
        <f>IF(IF(A3管路!N24="-","-",IF('A4-2管路(計画設定)'!N24="-",A3管路!N24,A3管路!N24-'A4-2管路(計画設定)'!N24))=0,"-",IF(A3管路!N24="-","-",IF('A4-2管路(計画設定)'!N24="-",A3管路!N24,A3管路!N24-'A4-2管路(計画設定)'!N24)))</f>
        <v>-</v>
      </c>
      <c r="O24" s="362" t="str">
        <f t="shared" si="27"/>
        <v>-</v>
      </c>
      <c r="P24" s="625" t="str">
        <f>IF(AND('A4-1管路(計画設定)'!$L$9="○",'A4-4,5管路(計画設定)'!$BU24="-"),"-",IF(A3管路!P24="-",BU24,IF(BU24="-",A3管路!P24,A3管路!P24+BU24)))</f>
        <v>-</v>
      </c>
      <c r="Q24" s="348" t="str">
        <f>IF(IF(A3管路!Q24="-","-",IF('A4-2管路(計画設定)'!Q24="-",A3管路!Q24,A3管路!Q24-'A4-2管路(計画設定)'!Q24))=0,"-",IF(A3管路!Q24="-","-",IF('A4-2管路(計画設定)'!Q24="-",A3管路!Q24,A3管路!Q24-'A4-2管路(計画設定)'!Q24)))</f>
        <v>-</v>
      </c>
      <c r="R24" s="362" t="str">
        <f t="shared" si="28"/>
        <v>-</v>
      </c>
      <c r="S24" s="625" t="str">
        <f>IF(AND('A4-1管路(計画設定)'!$N$9="○",'A4-4,5管路(計画設定)'!$BV24="-"),"-",IF(A3管路!S24="-",BV24,IF(BV24="-",A3管路!S24,A3管路!S24+BV24+BW24)))</f>
        <v>-</v>
      </c>
      <c r="T24" s="347" t="str">
        <f>IF(IF(A3管路!T24="-","-",IF('A4-2管路(計画設定)'!T24="-",A3管路!T24,A3管路!T24-'A4-2管路(計画設定)'!T24))=0,"-",IF(A3管路!T24="-","-",IF('A4-2管路(計画設定)'!T24="-",A3管路!T24,A3管路!T24-'A4-2管路(計画設定)'!T24)))</f>
        <v>-</v>
      </c>
      <c r="U24" s="623" t="str">
        <f>IF(AND('A4-1管路(計画設定)'!$P$9="○",'A4-4,5管路(計画設定)'!$BW24="-"),"-",IF(A3管路!U24="-",BW24,IF(BW24="-",A3管路!U24,A3管路!U24)))</f>
        <v>-</v>
      </c>
      <c r="V24" s="348" t="str">
        <f>IF(IF(A3管路!V24="-","-",IF('A4-2管路(計画設定)'!V24="-",A3管路!V24,A3管路!V24-'A4-2管路(計画設定)'!V24))=0,"-",IF(A3管路!V24="-","-",IF('A4-2管路(計画設定)'!V24="-",A3管路!V24,A3管路!V24-'A4-2管路(計画設定)'!V24)))</f>
        <v>-</v>
      </c>
      <c r="W24" s="362" t="str">
        <f t="shared" si="29"/>
        <v>-</v>
      </c>
      <c r="X24" s="354">
        <f>IF(IF(A3管路!X24="-","-",IF('A4-2管路(計画設定)'!X24="-",A3管路!X24,A3管路!X24-'A4-2管路(計画設定)'!X24))=0,"-",IF(A3管路!X24="-","-",IF('A4-2管路(計画設定)'!X24="-",A3管路!X24,A3管路!X24-'A4-2管路(計画設定)'!X24)))</f>
        <v>175.8</v>
      </c>
      <c r="Y24" s="348" t="str">
        <f>IF(IF(A3管路!Y24="-","-",IF('A4-2管路(計画設定)'!Y24="-",A3管路!Y24,A3管路!Y24-'A4-2管路(計画設定)'!Y24))=0,"-",IF(A3管路!Y24="-","-",IF('A4-2管路(計画設定)'!Y24="-",A3管路!Y24,A3管路!Y24-'A4-2管路(計画設定)'!Y24)))</f>
        <v>-</v>
      </c>
      <c r="Z24" s="362">
        <f t="shared" si="30"/>
        <v>175.8</v>
      </c>
      <c r="AA24" s="354" t="str">
        <f>IF(IF(A3管路!AA24="-","-",IF('A4-2管路(計画設定)'!AA24="-",A3管路!AA24,A3管路!AA24-'A4-2管路(計画設定)'!AA24))=0,"-",IF(A3管路!AA24="-","-",IF('A4-2管路(計画設定)'!AA24="-",A3管路!AA24,A3管路!AA24-'A4-2管路(計画設定)'!AA24)))</f>
        <v>-</v>
      </c>
      <c r="AB24" s="348" t="str">
        <f>IF(IF(A3管路!AB24="-","-",IF('A4-2管路(計画設定)'!AB24="-",A3管路!AB24,A3管路!AB24-'A4-2管路(計画設定)'!AB24))=0,"-",IF(A3管路!AB24="-","-",IF('A4-2管路(計画設定)'!AB24="-",A3管路!AB24,A3管路!AB24-'A4-2管路(計画設定)'!AB24)))</f>
        <v>-</v>
      </c>
      <c r="AC24" s="362" t="str">
        <f t="shared" si="31"/>
        <v>-</v>
      </c>
      <c r="AD24" s="625" t="str">
        <f>IF(AND('A4-1管路(計画設定)'!$V$9="○",'A4-4,5管路(計画設定)'!$BX24="-"),"-",IF(A3管路!AD24="-",BX24,IF(BX24="-",A3管路!AD24,A3管路!AD24+BX24)))</f>
        <v>-</v>
      </c>
      <c r="AE24" s="348" t="str">
        <f>IF(IF(A3管路!AE24="-","-",IF('A4-2管路(計画設定)'!AE24="-",A3管路!AE24,A3管路!AE24-'A4-2管路(計画設定)'!AE24))=0,"-",IF(A3管路!AE24="-","-",IF('A4-2管路(計画設定)'!AE24="-",A3管路!AE24,A3管路!AE24-'A4-2管路(計画設定)'!AE24)))</f>
        <v>-</v>
      </c>
      <c r="AF24" s="362" t="str">
        <f t="shared" si="32"/>
        <v>-</v>
      </c>
      <c r="AG24" s="354" t="str">
        <f>IF(IF(A3管路!AG24="-","-",IF('A4-2管路(計画設定)'!AG24="-",A3管路!AG24,A3管路!AG24-'A4-2管路(計画設定)'!AG24))=0,"-",IF(A3管路!AG24="-","-",IF('A4-2管路(計画設定)'!AG24="-",A3管路!AG24,A3管路!AG24-'A4-2管路(計画設定)'!AG24)))</f>
        <v>-</v>
      </c>
      <c r="AH24" s="348" t="str">
        <f>IF(IF(A3管路!AH24="-","-",IF('A4-2管路(計画設定)'!AH24="-",A3管路!AH24,A3管路!AH24-'A4-2管路(計画設定)'!AH24))=0,"-",IF(A3管路!AH24="-","-",IF('A4-2管路(計画設定)'!AH24="-",A3管路!AH24,A3管路!AH24-'A4-2管路(計画設定)'!AH24)))</f>
        <v>-</v>
      </c>
      <c r="AI24" s="362" t="str">
        <f t="shared" si="33"/>
        <v>-</v>
      </c>
      <c r="AJ24" s="354" t="str">
        <f>IF(IF(A3管路!AJ24="-","-",IF('A4-2管路(計画設定)'!AJ24="-",A3管路!AJ24,A3管路!AJ24-'A4-2管路(計画設定)'!AJ24))=0,"-",IF(A3管路!AJ24="-","-",IF('A4-2管路(計画設定)'!AJ24="-",A3管路!AJ24,A3管路!AJ24-'A4-2管路(計画設定)'!AJ24)))</f>
        <v>-</v>
      </c>
      <c r="AK24" s="348" t="str">
        <f>IF(IF(A3管路!AK24="-","-",IF('A4-2管路(計画設定)'!AK24="-",A3管路!AK24,A3管路!AK24-'A4-2管路(計画設定)'!AK24))=0,"-",IF(A3管路!AK24="-","-",IF('A4-2管路(計画設定)'!AK24="-",A3管路!AK24,A3管路!AK24-'A4-2管路(計画設定)'!AK24)))</f>
        <v>-</v>
      </c>
      <c r="AL24" s="362" t="str">
        <f t="shared" si="34"/>
        <v>-</v>
      </c>
      <c r="AM24" s="354" t="str">
        <f>IF(IF(A3管路!AM24="-","-",IF('A4-2管路(計画設定)'!AM24="-",A3管路!AM24,A3管路!AM24-'A4-2管路(計画設定)'!AM24))=0,"-",IF(A3管路!AM24="-","-",IF('A4-2管路(計画設定)'!AM24="-",A3管路!AM24,A3管路!AM24-'A4-2管路(計画設定)'!AM24)))</f>
        <v>-</v>
      </c>
      <c r="AN24" s="348" t="str">
        <f>IF(IF(A3管路!AN24="-","-",IF('A4-2管路(計画設定)'!AN24="-",A3管路!AN24,A3管路!AN24-'A4-2管路(計画設定)'!AN24))=0,"-",IF(A3管路!AN24="-","-",IF('A4-2管路(計画設定)'!AN24="-",A3管路!AN24,A3管路!AN24-'A4-2管路(計画設定)'!AN24)))</f>
        <v>-</v>
      </c>
      <c r="AO24" s="362" t="str">
        <f t="shared" si="35"/>
        <v>-</v>
      </c>
      <c r="AP24" s="354" t="str">
        <f>IF(IF(A3管路!AP24="-","-",IF('A4-2管路(計画設定)'!AP24="-",A3管路!AP24,A3管路!AP24-'A4-2管路(計画設定)'!AP24))=0,"-",IF(A3管路!AP24="-","-",IF('A4-2管路(計画設定)'!AP24="-",A3管路!AP24,A3管路!AP24-'A4-2管路(計画設定)'!AP24)))</f>
        <v>-</v>
      </c>
      <c r="AQ24" s="348" t="str">
        <f>IF(IF(A3管路!AQ24="-","-",IF('A4-2管路(計画設定)'!AQ24="-",A3管路!AQ24,A3管路!AQ24-'A4-2管路(計画設定)'!AQ24))=0,"-",IF(A3管路!AQ24="-","-",IF('A4-2管路(計画設定)'!AQ24="-",A3管路!AQ24,A3管路!AQ24-'A4-2管路(計画設定)'!AQ24)))</f>
        <v>-</v>
      </c>
      <c r="AR24" s="359" t="str">
        <f t="shared" si="36"/>
        <v>-</v>
      </c>
      <c r="AS24" s="354" t="str">
        <f>IF(IF(A3管路!AS24="-","-",IF('A4-2管路(計画設定)'!AS24="-",A3管路!AS24,A3管路!AS24-'A4-2管路(計画設定)'!AS24))=0,"-",IF(A3管路!AS24="-","-",IF('A4-2管路(計画設定)'!AS24="-",A3管路!AS24,A3管路!AS24-'A4-2管路(計画設定)'!AS24)))</f>
        <v>-</v>
      </c>
      <c r="AT24" s="348" t="str">
        <f>IF(IF(A3管路!AT24="-","-",IF('A4-2管路(計画設定)'!AT24="-",A3管路!AT24,A3管路!AT24-'A4-2管路(計画設定)'!AT24))=0,"-",IF(A3管路!AT24="-","-",IF('A4-2管路(計画設定)'!AT24="-",A3管路!AT24,A3管路!AT24-'A4-2管路(計画設定)'!AT24)))</f>
        <v>-</v>
      </c>
      <c r="AU24" s="359" t="str">
        <f t="shared" si="37"/>
        <v>-</v>
      </c>
      <c r="AV24" s="832">
        <f t="shared" si="38"/>
        <v>194.8</v>
      </c>
      <c r="AW24" s="830"/>
      <c r="AX24" s="853" t="str">
        <f t="shared" si="39"/>
        <v>-</v>
      </c>
      <c r="AY24" s="830"/>
      <c r="AZ24" s="832">
        <f t="shared" si="40"/>
        <v>19</v>
      </c>
      <c r="BA24" s="830"/>
      <c r="BB24" s="830">
        <f t="shared" si="41"/>
        <v>0</v>
      </c>
      <c r="BC24" s="830"/>
      <c r="BD24" s="830">
        <f t="shared" si="42"/>
        <v>175.8</v>
      </c>
      <c r="BE24" s="830"/>
      <c r="BF24" s="830">
        <f t="shared" si="43"/>
        <v>0</v>
      </c>
      <c r="BG24" s="830"/>
      <c r="BH24" s="830">
        <f t="shared" si="44"/>
        <v>0</v>
      </c>
      <c r="BI24" s="831"/>
      <c r="BJ24" s="832">
        <f t="shared" si="45"/>
        <v>19</v>
      </c>
      <c r="BK24" s="830"/>
      <c r="BL24" s="830">
        <f t="shared" si="46"/>
        <v>175.8</v>
      </c>
      <c r="BM24" s="833"/>
      <c r="BN24" s="830">
        <f t="shared" si="22"/>
        <v>194.8</v>
      </c>
      <c r="BO24" s="833"/>
      <c r="BQ24" s="318" t="str">
        <f>IF('A4-2管路(計画設定)'!AW24="","-",'A4-2管路(計画設定)'!AW24)</f>
        <v>ダクタイル鋳鉄管(NS形継手等)</v>
      </c>
      <c r="BR24" s="317">
        <f>IF(BQ24=BR$4,IF('A4-2管路(計画設定)'!AV24="-","-",IF('A4-2管路(計画設定)'!I24="-",'A4-2管路(計画設定)'!AV24,'A4-2管路(計画設定)'!AV24-'A4-2管路(計画設定)'!I24)),"-")</f>
        <v>19</v>
      </c>
      <c r="BS24" s="317" t="str">
        <f>IF(BQ24=BS$4,IF('A4-2管路(計画設定)'!AV24="-","-",IF('A4-2管路(計画設定)'!L24="-",'A4-2管路(計画設定)'!AV24,'A4-2管路(計画設定)'!AV24-'A4-2管路(計画設定)'!L24)),"-")</f>
        <v>-</v>
      </c>
      <c r="BT24" s="317" t="str">
        <f>IF(BQ24=BT$4,IF('A4-2管路(計画設定)'!AV24="-","-",IF('A4-2管路(計画設定)'!O24="-",'A4-2管路(計画設定)'!AV24,'A4-2管路(計画設定)'!AV24-'A4-2管路(計画設定)'!O24)),"-")</f>
        <v>-</v>
      </c>
      <c r="BU24" s="317" t="str">
        <f>IF($BQ24=BU$4,IF('A4-2管路(計画設定)'!$AV24="-","-",IF('A4-2管路(計画設定)'!R24="-",'A4-2管路(計画設定)'!$AV24,'A4-2管路(計画設定)'!$AV24-'A4-2管路(計画設定)'!R24)),"-")</f>
        <v>-</v>
      </c>
      <c r="BV24" s="317" t="str">
        <f>IF($BQ24=BV$4,IF('A4-2管路(計画設定)'!$AV24="-","-",IF('A4-2管路(計画設定)'!W24="-",'A4-2管路(計画設定)'!$AV24,'A4-2管路(計画設定)'!$AV24-SUM('A4-2管路(計画設定)'!S24,'A4-2管路(計画設定)'!T24))),"-")</f>
        <v>-</v>
      </c>
      <c r="BW24" s="317" t="str">
        <f>IF($BQ24=BV$4,IF('A4-2管路(計画設定)'!$AV24="-","-",IF('A4-2管路(計画設定)'!W24="-",'A4-2管路(計画設定)'!$AV24,'A4-2管路(計画設定)'!$AV24-SUM('A4-2管路(計画設定)'!U24,'A4-2管路(計画設定)'!V24))),"-")</f>
        <v>-</v>
      </c>
      <c r="BX24" s="317" t="str">
        <f>IF($BQ24=BX$4,IF('A4-2管路(計画設定)'!$AV24="-","-",IF('A4-2管路(計画設定)'!AF24="-",'A4-2管路(計画設定)'!$AV24,'A4-2管路(計画設定)'!$AV24-'A4-2管路(計画設定)'!AF24)),"-")</f>
        <v>-</v>
      </c>
    </row>
    <row r="25" spans="2:76" ht="13.5" customHeight="1">
      <c r="B25" s="1179"/>
      <c r="C25" s="1070"/>
      <c r="D25" s="1070"/>
      <c r="E25" s="1070"/>
      <c r="F25" s="541">
        <v>400</v>
      </c>
      <c r="G25" s="625">
        <f>IF(AND('A4-1管路(計画設定)'!$F$9="○",'A4-4,5管路(計画設定)'!$BR25="-"),"-",IF(A3管路!G25="-",BR25,IF(BR25="-",A3管路!G25,A3管路!G25+BR25)))</f>
        <v>172</v>
      </c>
      <c r="H25" s="348" t="str">
        <f>IF(IF(A3管路!H25="-","-",IF('A4-2管路(計画設定)'!H25="-",A3管路!H25,A3管路!H25-'A4-2管路(計画設定)'!H25))=0,"-",IF(A3管路!H25="-","-",IF('A4-2管路(計画設定)'!H25="-",A3管路!H25,A3管路!H25-'A4-2管路(計画設定)'!H25)))</f>
        <v>-</v>
      </c>
      <c r="I25" s="362">
        <f t="shared" si="25"/>
        <v>172</v>
      </c>
      <c r="J25" s="625" t="str">
        <f>IF(AND('A4-1管路(計画設定)'!$H$9="○",'A4-4,5管路(計画設定)'!$BS25="-"),"-",IF(A3管路!J25="-",BS25,IF(BS25="-",A3管路!J25,A3管路!J25+BS25)))</f>
        <v>-</v>
      </c>
      <c r="K25" s="348" t="str">
        <f>IF(IF(A3管路!K25="-","-",IF('A4-2管路(計画設定)'!K25="-",A3管路!K25,A3管路!K25-'A4-2管路(計画設定)'!K25))=0,"-",IF(A3管路!K25="-","-",IF('A4-2管路(計画設定)'!K25="-",A3管路!K25,A3管路!K25-'A4-2管路(計画設定)'!K25)))</f>
        <v>-</v>
      </c>
      <c r="L25" s="362" t="str">
        <f t="shared" si="26"/>
        <v>-</v>
      </c>
      <c r="M25" s="625" t="str">
        <f>IF(AND('A4-1管路(計画設定)'!$J$9="○",'A4-4,5管路(計画設定)'!$BT25="-"),"-",IF(A3管路!M25="-",BT25,IF(BT25="-",A3管路!M25,A3管路!M25+BT25)))</f>
        <v>-</v>
      </c>
      <c r="N25" s="348" t="str">
        <f>IF(IF(A3管路!N25="-","-",IF('A4-2管路(計画設定)'!N25="-",A3管路!N25,A3管路!N25-'A4-2管路(計画設定)'!N25))=0,"-",IF(A3管路!N25="-","-",IF('A4-2管路(計画設定)'!N25="-",A3管路!N25,A3管路!N25-'A4-2管路(計画設定)'!N25)))</f>
        <v>-</v>
      </c>
      <c r="O25" s="362" t="str">
        <f t="shared" si="27"/>
        <v>-</v>
      </c>
      <c r="P25" s="625" t="str">
        <f>IF(AND('A4-1管路(計画設定)'!$L$9="○",'A4-4,5管路(計画設定)'!$BU25="-"),"-",IF(A3管路!P25="-",BU25,IF(BU25="-",A3管路!P25,A3管路!P25+BU25)))</f>
        <v>-</v>
      </c>
      <c r="Q25" s="348" t="str">
        <f>IF(IF(A3管路!Q25="-","-",IF('A4-2管路(計画設定)'!Q25="-",A3管路!Q25,A3管路!Q25-'A4-2管路(計画設定)'!Q25))=0,"-",IF(A3管路!Q25="-","-",IF('A4-2管路(計画設定)'!Q25="-",A3管路!Q25,A3管路!Q25-'A4-2管路(計画設定)'!Q25)))</f>
        <v>-</v>
      </c>
      <c r="R25" s="362" t="str">
        <f t="shared" si="28"/>
        <v>-</v>
      </c>
      <c r="S25" s="625">
        <f>IF(AND('A4-1管路(計画設定)'!$N$9="○",'A4-4,5管路(計画設定)'!$BV25="-"),"-",IF(A3管路!S25="-",BV25,IF(BV25="-",A3管路!S25,A3管路!S25+BV25+BW25)))</f>
        <v>16.599999999999994</v>
      </c>
      <c r="T25" s="347">
        <f>IF(IF(A3管路!T25="-","-",IF('A4-2管路(計画設定)'!T25="-",A3管路!T25,A3管路!T25-'A4-2管路(計画設定)'!T25))=0,"-",IF(A3管路!T25="-","-",IF('A4-2管路(計画設定)'!T25="-",A3管路!T25,A3管路!T25-'A4-2管路(計画設定)'!T25)))</f>
        <v>2</v>
      </c>
      <c r="U25" s="623">
        <f>IF(AND('A4-1管路(計画設定)'!$P$9="○",'A4-4,5管路(計画設定)'!$BW25="-"),"-",IF(A3管路!U25="-",BW25,IF(BW25="-",A3管路!U25,A3管路!U25)))</f>
        <v>67</v>
      </c>
      <c r="V25" s="348" t="str">
        <f>IF(IF(A3管路!V25="-","-",IF('A4-2管路(計画設定)'!V25="-",A3管路!V25,A3管路!V25-'A4-2管路(計画設定)'!V25))=0,"-",IF(A3管路!V25="-","-",IF('A4-2管路(計画設定)'!V25="-",A3管路!V25,A3管路!V25-'A4-2管路(計画設定)'!V25)))</f>
        <v>-</v>
      </c>
      <c r="W25" s="362">
        <f t="shared" si="29"/>
        <v>85.6</v>
      </c>
      <c r="X25" s="354">
        <f>IF(IF(A3管路!X25="-","-",IF('A4-2管路(計画設定)'!X25="-",A3管路!X25,A3管路!X25-'A4-2管路(計画設定)'!X25))=0,"-",IF(A3管路!X25="-","-",IF('A4-2管路(計画設定)'!X25="-",A3管路!X25,A3管路!X25-'A4-2管路(計画設定)'!X25)))</f>
        <v>1508.6000000000004</v>
      </c>
      <c r="Y25" s="348" t="str">
        <f>IF(IF(A3管路!Y25="-","-",IF('A4-2管路(計画設定)'!Y25="-",A3管路!Y25,A3管路!Y25-'A4-2管路(計画設定)'!Y25))=0,"-",IF(A3管路!Y25="-","-",IF('A4-2管路(計画設定)'!Y25="-",A3管路!Y25,A3管路!Y25-'A4-2管路(計画設定)'!Y25)))</f>
        <v>-</v>
      </c>
      <c r="Z25" s="362">
        <f t="shared" si="30"/>
        <v>1508.6000000000004</v>
      </c>
      <c r="AA25" s="354" t="str">
        <f>IF(IF(A3管路!AA25="-","-",IF('A4-2管路(計画設定)'!AA25="-",A3管路!AA25,A3管路!AA25-'A4-2管路(計画設定)'!AA25))=0,"-",IF(A3管路!AA25="-","-",IF('A4-2管路(計画設定)'!AA25="-",A3管路!AA25,A3管路!AA25-'A4-2管路(計画設定)'!AA25)))</f>
        <v>-</v>
      </c>
      <c r="AB25" s="348" t="str">
        <f>IF(IF(A3管路!AB25="-","-",IF('A4-2管路(計画設定)'!AB25="-",A3管路!AB25,A3管路!AB25-'A4-2管路(計画設定)'!AB25))=0,"-",IF(A3管路!AB25="-","-",IF('A4-2管路(計画設定)'!AB25="-",A3管路!AB25,A3管路!AB25-'A4-2管路(計画設定)'!AB25)))</f>
        <v>-</v>
      </c>
      <c r="AC25" s="362" t="str">
        <f t="shared" si="31"/>
        <v>-</v>
      </c>
      <c r="AD25" s="625" t="str">
        <f>IF(AND('A4-1管路(計画設定)'!$V$9="○",'A4-4,5管路(計画設定)'!$BX25="-"),"-",IF(A3管路!AD25="-",BX25,IF(BX25="-",A3管路!AD25,A3管路!AD25+BX25)))</f>
        <v>-</v>
      </c>
      <c r="AE25" s="348" t="str">
        <f>IF(IF(A3管路!AE25="-","-",IF('A4-2管路(計画設定)'!AE25="-",A3管路!AE25,A3管路!AE25-'A4-2管路(計画設定)'!AE25))=0,"-",IF(A3管路!AE25="-","-",IF('A4-2管路(計画設定)'!AE25="-",A3管路!AE25,A3管路!AE25-'A4-2管路(計画設定)'!AE25)))</f>
        <v>-</v>
      </c>
      <c r="AF25" s="362" t="str">
        <f t="shared" si="32"/>
        <v>-</v>
      </c>
      <c r="AG25" s="354" t="str">
        <f>IF(IF(A3管路!AG25="-","-",IF('A4-2管路(計画設定)'!AG25="-",A3管路!AG25,A3管路!AG25-'A4-2管路(計画設定)'!AG25))=0,"-",IF(A3管路!AG25="-","-",IF('A4-2管路(計画設定)'!AG25="-",A3管路!AG25,A3管路!AG25-'A4-2管路(計画設定)'!AG25)))</f>
        <v>-</v>
      </c>
      <c r="AH25" s="348" t="str">
        <f>IF(IF(A3管路!AH25="-","-",IF('A4-2管路(計画設定)'!AH25="-",A3管路!AH25,A3管路!AH25-'A4-2管路(計画設定)'!AH25))=0,"-",IF(A3管路!AH25="-","-",IF('A4-2管路(計画設定)'!AH25="-",A3管路!AH25,A3管路!AH25-'A4-2管路(計画設定)'!AH25)))</f>
        <v>-</v>
      </c>
      <c r="AI25" s="362" t="str">
        <f t="shared" si="33"/>
        <v>-</v>
      </c>
      <c r="AJ25" s="354" t="str">
        <f>IF(IF(A3管路!AJ25="-","-",IF('A4-2管路(計画設定)'!AJ25="-",A3管路!AJ25,A3管路!AJ25-'A4-2管路(計画設定)'!AJ25))=0,"-",IF(A3管路!AJ25="-","-",IF('A4-2管路(計画設定)'!AJ25="-",A3管路!AJ25,A3管路!AJ25-'A4-2管路(計画設定)'!AJ25)))</f>
        <v>-</v>
      </c>
      <c r="AK25" s="348" t="str">
        <f>IF(IF(A3管路!AK25="-","-",IF('A4-2管路(計画設定)'!AK25="-",A3管路!AK25,A3管路!AK25-'A4-2管路(計画設定)'!AK25))=0,"-",IF(A3管路!AK25="-","-",IF('A4-2管路(計画設定)'!AK25="-",A3管路!AK25,A3管路!AK25-'A4-2管路(計画設定)'!AK25)))</f>
        <v>-</v>
      </c>
      <c r="AL25" s="362" t="str">
        <f t="shared" si="34"/>
        <v>-</v>
      </c>
      <c r="AM25" s="354" t="str">
        <f>IF(IF(A3管路!AM25="-","-",IF('A4-2管路(計画設定)'!AM25="-",A3管路!AM25,A3管路!AM25-'A4-2管路(計画設定)'!AM25))=0,"-",IF(A3管路!AM25="-","-",IF('A4-2管路(計画設定)'!AM25="-",A3管路!AM25,A3管路!AM25-'A4-2管路(計画設定)'!AM25)))</f>
        <v>-</v>
      </c>
      <c r="AN25" s="348" t="str">
        <f>IF(IF(A3管路!AN25="-","-",IF('A4-2管路(計画設定)'!AN25="-",A3管路!AN25,A3管路!AN25-'A4-2管路(計画設定)'!AN25))=0,"-",IF(A3管路!AN25="-","-",IF('A4-2管路(計画設定)'!AN25="-",A3管路!AN25,A3管路!AN25-'A4-2管路(計画設定)'!AN25)))</f>
        <v>-</v>
      </c>
      <c r="AO25" s="362" t="str">
        <f t="shared" si="35"/>
        <v>-</v>
      </c>
      <c r="AP25" s="354" t="str">
        <f>IF(IF(A3管路!AP25="-","-",IF('A4-2管路(計画設定)'!AP25="-",A3管路!AP25,A3管路!AP25-'A4-2管路(計画設定)'!AP25))=0,"-",IF(A3管路!AP25="-","-",IF('A4-2管路(計画設定)'!AP25="-",A3管路!AP25,A3管路!AP25-'A4-2管路(計画設定)'!AP25)))</f>
        <v>-</v>
      </c>
      <c r="AQ25" s="348" t="str">
        <f>IF(IF(A3管路!AQ25="-","-",IF('A4-2管路(計画設定)'!AQ25="-",A3管路!AQ25,A3管路!AQ25-'A4-2管路(計画設定)'!AQ25))=0,"-",IF(A3管路!AQ25="-","-",IF('A4-2管路(計画設定)'!AQ25="-",A3管路!AQ25,A3管路!AQ25-'A4-2管路(計画設定)'!AQ25)))</f>
        <v>-</v>
      </c>
      <c r="AR25" s="359" t="str">
        <f t="shared" si="36"/>
        <v>-</v>
      </c>
      <c r="AS25" s="354" t="str">
        <f>IF(IF(A3管路!AS25="-","-",IF('A4-2管路(計画設定)'!AS25="-",A3管路!AS25,A3管路!AS25-'A4-2管路(計画設定)'!AS25))=0,"-",IF(A3管路!AS25="-","-",IF('A4-2管路(計画設定)'!AS25="-",A3管路!AS25,A3管路!AS25-'A4-2管路(計画設定)'!AS25)))</f>
        <v>-</v>
      </c>
      <c r="AT25" s="348" t="str">
        <f>IF(IF(A3管路!AT25="-","-",IF('A4-2管路(計画設定)'!AT25="-",A3管路!AT25,A3管路!AT25-'A4-2管路(計画設定)'!AT25))=0,"-",IF(A3管路!AT25="-","-",IF('A4-2管路(計画設定)'!AT25="-",A3管路!AT25,A3管路!AT25-'A4-2管路(計画設定)'!AT25)))</f>
        <v>-</v>
      </c>
      <c r="AU25" s="359" t="str">
        <f t="shared" si="37"/>
        <v>-</v>
      </c>
      <c r="AV25" s="832">
        <f t="shared" si="38"/>
        <v>1764.2000000000003</v>
      </c>
      <c r="AW25" s="830"/>
      <c r="AX25" s="853">
        <f t="shared" si="39"/>
        <v>2</v>
      </c>
      <c r="AY25" s="830"/>
      <c r="AZ25" s="832">
        <f t="shared" si="40"/>
        <v>172</v>
      </c>
      <c r="BA25" s="830"/>
      <c r="BB25" s="830">
        <f t="shared" si="41"/>
        <v>18.599999999999994</v>
      </c>
      <c r="BC25" s="830"/>
      <c r="BD25" s="830">
        <f t="shared" si="42"/>
        <v>1575.6000000000004</v>
      </c>
      <c r="BE25" s="830"/>
      <c r="BF25" s="830">
        <f t="shared" si="43"/>
        <v>0</v>
      </c>
      <c r="BG25" s="830"/>
      <c r="BH25" s="830">
        <f t="shared" si="44"/>
        <v>0</v>
      </c>
      <c r="BI25" s="831"/>
      <c r="BJ25" s="832">
        <f t="shared" si="45"/>
        <v>190.6</v>
      </c>
      <c r="BK25" s="830"/>
      <c r="BL25" s="830">
        <f t="shared" si="46"/>
        <v>1575.6000000000004</v>
      </c>
      <c r="BM25" s="833"/>
      <c r="BN25" s="830">
        <f t="shared" si="22"/>
        <v>1766.2000000000003</v>
      </c>
      <c r="BO25" s="833"/>
      <c r="BQ25" s="318" t="str">
        <f>IF('A4-2管路(計画設定)'!AW25="","-",'A4-2管路(計画設定)'!AW25)</f>
        <v>ダクタイル鋳鉄管(NS形継手等)</v>
      </c>
      <c r="BR25" s="317">
        <f>IF(BQ25=BR$4,IF('A4-2管路(計画設定)'!AV25="-","-",IF('A4-2管路(計画設定)'!I25="-",'A4-2管路(計画設定)'!AV25,'A4-2管路(計画設定)'!AV25-'A4-2管路(計画設定)'!I25)),"-")</f>
        <v>172</v>
      </c>
      <c r="BS25" s="317" t="str">
        <f>IF(BQ25=BS$4,IF('A4-2管路(計画設定)'!AV25="-","-",IF('A4-2管路(計画設定)'!L25="-",'A4-2管路(計画設定)'!AV25,'A4-2管路(計画設定)'!AV25-'A4-2管路(計画設定)'!L25)),"-")</f>
        <v>-</v>
      </c>
      <c r="BT25" s="317" t="str">
        <f>IF(BQ25=BT$4,IF('A4-2管路(計画設定)'!AV25="-","-",IF('A4-2管路(計画設定)'!O25="-",'A4-2管路(計画設定)'!AV25,'A4-2管路(計画設定)'!AV25-'A4-2管路(計画設定)'!O25)),"-")</f>
        <v>-</v>
      </c>
      <c r="BU25" s="317" t="str">
        <f>IF($BQ25=BU$4,IF('A4-2管路(計画設定)'!$AV25="-","-",IF('A4-2管路(計画設定)'!R25="-",'A4-2管路(計画設定)'!$AV25,'A4-2管路(計画設定)'!$AV25-'A4-2管路(計画設定)'!R25)),"-")</f>
        <v>-</v>
      </c>
      <c r="BV25" s="317" t="str">
        <f>IF($BQ25=BV$4,IF('A4-2管路(計画設定)'!$AV25="-","-",IF('A4-2管路(計画設定)'!W25="-",'A4-2管路(計画設定)'!$AV25,'A4-2管路(計画設定)'!$AV25-SUM('A4-2管路(計画設定)'!S25,'A4-2管路(計画設定)'!T25))),"-")</f>
        <v>-</v>
      </c>
      <c r="BW25" s="317" t="str">
        <f>IF($BQ25=BV$4,IF('A4-2管路(計画設定)'!$AV25="-","-",IF('A4-2管路(計画設定)'!W25="-",'A4-2管路(計画設定)'!$AV25,'A4-2管路(計画設定)'!$AV25-SUM('A4-2管路(計画設定)'!U25,'A4-2管路(計画設定)'!V25))),"-")</f>
        <v>-</v>
      </c>
      <c r="BX25" s="317" t="str">
        <f>IF($BQ25=BX$4,IF('A4-2管路(計画設定)'!$AV25="-","-",IF('A4-2管路(計画設定)'!AF25="-",'A4-2管路(計画設定)'!$AV25,'A4-2管路(計画設定)'!$AV25-'A4-2管路(計画設定)'!AF25)),"-")</f>
        <v>-</v>
      </c>
    </row>
    <row r="26" spans="2:76" ht="13.5" customHeight="1">
      <c r="B26" s="1179"/>
      <c r="C26" s="1070"/>
      <c r="D26" s="1070"/>
      <c r="E26" s="1070"/>
      <c r="F26" s="541">
        <v>350</v>
      </c>
      <c r="G26" s="625" t="str">
        <f>IF(AND('A4-1管路(計画設定)'!$F$9="○",'A4-4,5管路(計画設定)'!$BR26="-"),"-",IF(A3管路!G26="-",BR26,IF(BR26="-",A3管路!G26,A3管路!G26+BR26)))</f>
        <v>-</v>
      </c>
      <c r="H26" s="348" t="str">
        <f>IF(IF(A3管路!H26="-","-",IF('A4-2管路(計画設定)'!H26="-",A3管路!H26,A3管路!H26-'A4-2管路(計画設定)'!H26))=0,"-",IF(A3管路!H26="-","-",IF('A4-2管路(計画設定)'!H26="-",A3管路!H26,A3管路!H26-'A4-2管路(計画設定)'!H26)))</f>
        <v>-</v>
      </c>
      <c r="I26" s="362" t="str">
        <f t="shared" si="25"/>
        <v>-</v>
      </c>
      <c r="J26" s="625" t="str">
        <f>IF(AND('A4-1管路(計画設定)'!$H$9="○",'A4-4,5管路(計画設定)'!$BS26="-"),"-",IF(A3管路!J26="-",BS26,IF(BS26="-",A3管路!J26,A3管路!J26+BS26)))</f>
        <v>-</v>
      </c>
      <c r="K26" s="348" t="str">
        <f>IF(IF(A3管路!K26="-","-",IF('A4-2管路(計画設定)'!K26="-",A3管路!K26,A3管路!K26-'A4-2管路(計画設定)'!K26))=0,"-",IF(A3管路!K26="-","-",IF('A4-2管路(計画設定)'!K26="-",A3管路!K26,A3管路!K26-'A4-2管路(計画設定)'!K26)))</f>
        <v>-</v>
      </c>
      <c r="L26" s="362" t="str">
        <f t="shared" si="26"/>
        <v>-</v>
      </c>
      <c r="M26" s="625" t="str">
        <f>IF(AND('A4-1管路(計画設定)'!$J$9="○",'A4-4,5管路(計画設定)'!$BT26="-"),"-",IF(A3管路!M26="-",BT26,IF(BT26="-",A3管路!M26,A3管路!M26+BT26)))</f>
        <v>-</v>
      </c>
      <c r="N26" s="348" t="str">
        <f>IF(IF(A3管路!N26="-","-",IF('A4-2管路(計画設定)'!N26="-",A3管路!N26,A3管路!N26-'A4-2管路(計画設定)'!N26))=0,"-",IF(A3管路!N26="-","-",IF('A4-2管路(計画設定)'!N26="-",A3管路!N26,A3管路!N26-'A4-2管路(計画設定)'!N26)))</f>
        <v>-</v>
      </c>
      <c r="O26" s="362" t="str">
        <f t="shared" si="27"/>
        <v>-</v>
      </c>
      <c r="P26" s="625" t="str">
        <f>IF(AND('A4-1管路(計画設定)'!$L$9="○",'A4-4,5管路(計画設定)'!$BU26="-"),"-",IF(A3管路!P26="-",BU26,IF(BU26="-",A3管路!P26,A3管路!P26+BU26)))</f>
        <v>-</v>
      </c>
      <c r="Q26" s="348" t="str">
        <f>IF(IF(A3管路!Q26="-","-",IF('A4-2管路(計画設定)'!Q26="-",A3管路!Q26,A3管路!Q26-'A4-2管路(計画設定)'!Q26))=0,"-",IF(A3管路!Q26="-","-",IF('A4-2管路(計画設定)'!Q26="-",A3管路!Q26,A3管路!Q26-'A4-2管路(計画設定)'!Q26)))</f>
        <v>-</v>
      </c>
      <c r="R26" s="362" t="str">
        <f t="shared" si="28"/>
        <v>-</v>
      </c>
      <c r="S26" s="625" t="str">
        <f>IF(AND('A4-1管路(計画設定)'!$N$9="○",'A4-4,5管路(計画設定)'!$BV26="-"),"-",IF(A3管路!S26="-",BV26,IF(BV26="-",A3管路!S26,A3管路!S26+BV26+BW26)))</f>
        <v>-</v>
      </c>
      <c r="T26" s="347" t="str">
        <f>IF(IF(A3管路!T26="-","-",IF('A4-2管路(計画設定)'!T26="-",A3管路!T26,A3管路!T26-'A4-2管路(計画設定)'!T26))=0,"-",IF(A3管路!T26="-","-",IF('A4-2管路(計画設定)'!T26="-",A3管路!T26,A3管路!T26-'A4-2管路(計画設定)'!T26)))</f>
        <v>-</v>
      </c>
      <c r="U26" s="623" t="str">
        <f>IF(AND('A4-1管路(計画設定)'!$P$9="○",'A4-4,5管路(計画設定)'!$BW26="-"),"-",IF(A3管路!U26="-",BW26,IF(BW26="-",A3管路!U26,A3管路!U26)))</f>
        <v>-</v>
      </c>
      <c r="V26" s="348" t="str">
        <f>IF(IF(A3管路!V26="-","-",IF('A4-2管路(計画設定)'!V26="-",A3管路!V26,A3管路!V26-'A4-2管路(計画設定)'!V26))=0,"-",IF(A3管路!V26="-","-",IF('A4-2管路(計画設定)'!V26="-",A3管路!V26,A3管路!V26-'A4-2管路(計画設定)'!V26)))</f>
        <v>-</v>
      </c>
      <c r="W26" s="362" t="str">
        <f t="shared" si="29"/>
        <v>-</v>
      </c>
      <c r="X26" s="354" t="str">
        <f>IF(IF(A3管路!X26="-","-",IF('A4-2管路(計画設定)'!X26="-",A3管路!X26,A3管路!X26-'A4-2管路(計画設定)'!X26))=0,"-",IF(A3管路!X26="-","-",IF('A4-2管路(計画設定)'!X26="-",A3管路!X26,A3管路!X26-'A4-2管路(計画設定)'!X26)))</f>
        <v>-</v>
      </c>
      <c r="Y26" s="348" t="str">
        <f>IF(IF(A3管路!Y26="-","-",IF('A4-2管路(計画設定)'!Y26="-",A3管路!Y26,A3管路!Y26-'A4-2管路(計画設定)'!Y26))=0,"-",IF(A3管路!Y26="-","-",IF('A4-2管路(計画設定)'!Y26="-",A3管路!Y26,A3管路!Y26-'A4-2管路(計画設定)'!Y26)))</f>
        <v>-</v>
      </c>
      <c r="Z26" s="362" t="str">
        <f t="shared" si="30"/>
        <v>-</v>
      </c>
      <c r="AA26" s="354" t="str">
        <f>IF(IF(A3管路!AA26="-","-",IF('A4-2管路(計画設定)'!AA26="-",A3管路!AA26,A3管路!AA26-'A4-2管路(計画設定)'!AA26))=0,"-",IF(A3管路!AA26="-","-",IF('A4-2管路(計画設定)'!AA26="-",A3管路!AA26,A3管路!AA26-'A4-2管路(計画設定)'!AA26)))</f>
        <v>-</v>
      </c>
      <c r="AB26" s="348" t="str">
        <f>IF(IF(A3管路!AB26="-","-",IF('A4-2管路(計画設定)'!AB26="-",A3管路!AB26,A3管路!AB26-'A4-2管路(計画設定)'!AB26))=0,"-",IF(A3管路!AB26="-","-",IF('A4-2管路(計画設定)'!AB26="-",A3管路!AB26,A3管路!AB26-'A4-2管路(計画設定)'!AB26)))</f>
        <v>-</v>
      </c>
      <c r="AC26" s="362" t="str">
        <f t="shared" si="31"/>
        <v>-</v>
      </c>
      <c r="AD26" s="625" t="str">
        <f>IF(AND('A4-1管路(計画設定)'!$V$9="○",'A4-4,5管路(計画設定)'!$BX26="-"),"-",IF(A3管路!AD26="-",BX26,IF(BX26="-",A3管路!AD26,A3管路!AD26+BX26)))</f>
        <v>-</v>
      </c>
      <c r="AE26" s="348" t="str">
        <f>IF(IF(A3管路!AE26="-","-",IF('A4-2管路(計画設定)'!AE26="-",A3管路!AE26,A3管路!AE26-'A4-2管路(計画設定)'!AE26))=0,"-",IF(A3管路!AE26="-","-",IF('A4-2管路(計画設定)'!AE26="-",A3管路!AE26,A3管路!AE26-'A4-2管路(計画設定)'!AE26)))</f>
        <v>-</v>
      </c>
      <c r="AF26" s="362" t="str">
        <f t="shared" si="32"/>
        <v>-</v>
      </c>
      <c r="AG26" s="354" t="str">
        <f>IF(IF(A3管路!AG26="-","-",IF('A4-2管路(計画設定)'!AG26="-",A3管路!AG26,A3管路!AG26-'A4-2管路(計画設定)'!AG26))=0,"-",IF(A3管路!AG26="-","-",IF('A4-2管路(計画設定)'!AG26="-",A3管路!AG26,A3管路!AG26-'A4-2管路(計画設定)'!AG26)))</f>
        <v>-</v>
      </c>
      <c r="AH26" s="348" t="str">
        <f>IF(IF(A3管路!AH26="-","-",IF('A4-2管路(計画設定)'!AH26="-",A3管路!AH26,A3管路!AH26-'A4-2管路(計画設定)'!AH26))=0,"-",IF(A3管路!AH26="-","-",IF('A4-2管路(計画設定)'!AH26="-",A3管路!AH26,A3管路!AH26-'A4-2管路(計画設定)'!AH26)))</f>
        <v>-</v>
      </c>
      <c r="AI26" s="362" t="str">
        <f t="shared" si="33"/>
        <v>-</v>
      </c>
      <c r="AJ26" s="354" t="str">
        <f>IF(IF(A3管路!AJ26="-","-",IF('A4-2管路(計画設定)'!AJ26="-",A3管路!AJ26,A3管路!AJ26-'A4-2管路(計画設定)'!AJ26))=0,"-",IF(A3管路!AJ26="-","-",IF('A4-2管路(計画設定)'!AJ26="-",A3管路!AJ26,A3管路!AJ26-'A4-2管路(計画設定)'!AJ26)))</f>
        <v>-</v>
      </c>
      <c r="AK26" s="348" t="str">
        <f>IF(IF(A3管路!AK26="-","-",IF('A4-2管路(計画設定)'!AK26="-",A3管路!AK26,A3管路!AK26-'A4-2管路(計画設定)'!AK26))=0,"-",IF(A3管路!AK26="-","-",IF('A4-2管路(計画設定)'!AK26="-",A3管路!AK26,A3管路!AK26-'A4-2管路(計画設定)'!AK26)))</f>
        <v>-</v>
      </c>
      <c r="AL26" s="362" t="str">
        <f t="shared" si="34"/>
        <v>-</v>
      </c>
      <c r="AM26" s="354" t="str">
        <f>IF(IF(A3管路!AM26="-","-",IF('A4-2管路(計画設定)'!AM26="-",A3管路!AM26,A3管路!AM26-'A4-2管路(計画設定)'!AM26))=0,"-",IF(A3管路!AM26="-","-",IF('A4-2管路(計画設定)'!AM26="-",A3管路!AM26,A3管路!AM26-'A4-2管路(計画設定)'!AM26)))</f>
        <v>-</v>
      </c>
      <c r="AN26" s="348" t="str">
        <f>IF(IF(A3管路!AN26="-","-",IF('A4-2管路(計画設定)'!AN26="-",A3管路!AN26,A3管路!AN26-'A4-2管路(計画設定)'!AN26))=0,"-",IF(A3管路!AN26="-","-",IF('A4-2管路(計画設定)'!AN26="-",A3管路!AN26,A3管路!AN26-'A4-2管路(計画設定)'!AN26)))</f>
        <v>-</v>
      </c>
      <c r="AO26" s="362" t="str">
        <f t="shared" si="35"/>
        <v>-</v>
      </c>
      <c r="AP26" s="354" t="str">
        <f>IF(IF(A3管路!AP26="-","-",IF('A4-2管路(計画設定)'!AP26="-",A3管路!AP26,A3管路!AP26-'A4-2管路(計画設定)'!AP26))=0,"-",IF(A3管路!AP26="-","-",IF('A4-2管路(計画設定)'!AP26="-",A3管路!AP26,A3管路!AP26-'A4-2管路(計画設定)'!AP26)))</f>
        <v>-</v>
      </c>
      <c r="AQ26" s="348" t="str">
        <f>IF(IF(A3管路!AQ26="-","-",IF('A4-2管路(計画設定)'!AQ26="-",A3管路!AQ26,A3管路!AQ26-'A4-2管路(計画設定)'!AQ26))=0,"-",IF(A3管路!AQ26="-","-",IF('A4-2管路(計画設定)'!AQ26="-",A3管路!AQ26,A3管路!AQ26-'A4-2管路(計画設定)'!AQ26)))</f>
        <v>-</v>
      </c>
      <c r="AR26" s="359" t="str">
        <f t="shared" si="36"/>
        <v>-</v>
      </c>
      <c r="AS26" s="354" t="str">
        <f>IF(IF(A3管路!AS26="-","-",IF('A4-2管路(計画設定)'!AS26="-",A3管路!AS26,A3管路!AS26-'A4-2管路(計画設定)'!AS26))=0,"-",IF(A3管路!AS26="-","-",IF('A4-2管路(計画設定)'!AS26="-",A3管路!AS26,A3管路!AS26-'A4-2管路(計画設定)'!AS26)))</f>
        <v>-</v>
      </c>
      <c r="AT26" s="348" t="str">
        <f>IF(IF(A3管路!AT26="-","-",IF('A4-2管路(計画設定)'!AT26="-",A3管路!AT26,A3管路!AT26-'A4-2管路(計画設定)'!AT26))=0,"-",IF(A3管路!AT26="-","-",IF('A4-2管路(計画設定)'!AT26="-",A3管路!AT26,A3管路!AT26-'A4-2管路(計画設定)'!AT26)))</f>
        <v>-</v>
      </c>
      <c r="AU26" s="359" t="str">
        <f t="shared" si="37"/>
        <v>-</v>
      </c>
      <c r="AV26" s="832" t="str">
        <f t="shared" si="38"/>
        <v>-</v>
      </c>
      <c r="AW26" s="830"/>
      <c r="AX26" s="853" t="str">
        <f t="shared" si="39"/>
        <v>-</v>
      </c>
      <c r="AY26" s="830"/>
      <c r="AZ26" s="832">
        <f t="shared" si="40"/>
        <v>0</v>
      </c>
      <c r="BA26" s="830"/>
      <c r="BB26" s="830">
        <f t="shared" si="41"/>
        <v>0</v>
      </c>
      <c r="BC26" s="830"/>
      <c r="BD26" s="830">
        <f t="shared" si="42"/>
        <v>0</v>
      </c>
      <c r="BE26" s="830"/>
      <c r="BF26" s="830">
        <f t="shared" si="43"/>
        <v>0</v>
      </c>
      <c r="BG26" s="830"/>
      <c r="BH26" s="830">
        <f t="shared" si="44"/>
        <v>0</v>
      </c>
      <c r="BI26" s="831"/>
      <c r="BJ26" s="832">
        <f t="shared" si="45"/>
        <v>0</v>
      </c>
      <c r="BK26" s="830"/>
      <c r="BL26" s="830">
        <f t="shared" si="46"/>
        <v>0</v>
      </c>
      <c r="BM26" s="833"/>
      <c r="BN26" s="830" t="str">
        <f t="shared" si="22"/>
        <v>-</v>
      </c>
      <c r="BO26" s="833"/>
      <c r="BQ26" s="318" t="str">
        <f>IF('A4-2管路(計画設定)'!AW26="","-",'A4-2管路(計画設定)'!AW26)</f>
        <v>ダクタイル鋳鉄管(NS形継手等)</v>
      </c>
      <c r="BR26" s="317" t="str">
        <f>IF(BQ26=BR$4,IF('A4-2管路(計画設定)'!AV26="-","-",IF('A4-2管路(計画設定)'!I26="-",'A4-2管路(計画設定)'!AV26,'A4-2管路(計画設定)'!AV26-'A4-2管路(計画設定)'!I26)),"-")</f>
        <v>-</v>
      </c>
      <c r="BS26" s="317" t="str">
        <f>IF(BQ26=BS$4,IF('A4-2管路(計画設定)'!AV26="-","-",IF('A4-2管路(計画設定)'!L26="-",'A4-2管路(計画設定)'!AV26,'A4-2管路(計画設定)'!AV26-'A4-2管路(計画設定)'!L26)),"-")</f>
        <v>-</v>
      </c>
      <c r="BT26" s="317" t="str">
        <f>IF(BQ26=BT$4,IF('A4-2管路(計画設定)'!AV26="-","-",IF('A4-2管路(計画設定)'!O26="-",'A4-2管路(計画設定)'!AV26,'A4-2管路(計画設定)'!AV26-'A4-2管路(計画設定)'!O26)),"-")</f>
        <v>-</v>
      </c>
      <c r="BU26" s="317" t="str">
        <f>IF($BQ26=BU$4,IF('A4-2管路(計画設定)'!$AV26="-","-",IF('A4-2管路(計画設定)'!R26="-",'A4-2管路(計画設定)'!$AV26,'A4-2管路(計画設定)'!$AV26-'A4-2管路(計画設定)'!R26)),"-")</f>
        <v>-</v>
      </c>
      <c r="BV26" s="317" t="str">
        <f>IF($BQ26=BV$4,IF('A4-2管路(計画設定)'!$AV26="-","-",IF('A4-2管路(計画設定)'!W26="-",'A4-2管路(計画設定)'!$AV26,'A4-2管路(計画設定)'!$AV26-SUM('A4-2管路(計画設定)'!S26,'A4-2管路(計画設定)'!T26))),"-")</f>
        <v>-</v>
      </c>
      <c r="BW26" s="317" t="str">
        <f>IF($BQ26=BV$4,IF('A4-2管路(計画設定)'!$AV26="-","-",IF('A4-2管路(計画設定)'!W26="-",'A4-2管路(計画設定)'!$AV26,'A4-2管路(計画設定)'!$AV26-SUM('A4-2管路(計画設定)'!U26,'A4-2管路(計画設定)'!V26))),"-")</f>
        <v>-</v>
      </c>
      <c r="BX26" s="317" t="str">
        <f>IF($BQ26=BX$4,IF('A4-2管路(計画設定)'!$AV26="-","-",IF('A4-2管路(計画設定)'!AF26="-",'A4-2管路(計画設定)'!$AV26,'A4-2管路(計画設定)'!$AV26-'A4-2管路(計画設定)'!AF26)),"-")</f>
        <v>-</v>
      </c>
    </row>
    <row r="27" spans="2:76" ht="13.5" customHeight="1">
      <c r="B27" s="1179"/>
      <c r="C27" s="1070"/>
      <c r="D27" s="1070"/>
      <c r="E27" s="1070"/>
      <c r="F27" s="541">
        <v>300</v>
      </c>
      <c r="G27" s="625" t="str">
        <f>IF(AND('A4-1管路(計画設定)'!$F$9="○",'A4-4,5管路(計画設定)'!$BR27="-"),"-",IF(A3管路!G27="-",BR27,IF(BR27="-",A3管路!G27,A3管路!G27+BR27)))</f>
        <v>-</v>
      </c>
      <c r="H27" s="348" t="str">
        <f>IF(IF(A3管路!H27="-","-",IF('A4-2管路(計画設定)'!H27="-",A3管路!H27,A3管路!H27-'A4-2管路(計画設定)'!H27))=0,"-",IF(A3管路!H27="-","-",IF('A4-2管路(計画設定)'!H27="-",A3管路!H27,A3管路!H27-'A4-2管路(計画設定)'!H27)))</f>
        <v>-</v>
      </c>
      <c r="I27" s="362" t="str">
        <f t="shared" si="25"/>
        <v>-</v>
      </c>
      <c r="J27" s="625" t="str">
        <f>IF(AND('A4-1管路(計画設定)'!$H$9="○",'A4-4,5管路(計画設定)'!$BS27="-"),"-",IF(A3管路!J27="-",BS27,IF(BS27="-",A3管路!J27,A3管路!J27+BS27)))</f>
        <v>-</v>
      </c>
      <c r="K27" s="348" t="str">
        <f>IF(IF(A3管路!K27="-","-",IF('A4-2管路(計画設定)'!K27="-",A3管路!K27,A3管路!K27-'A4-2管路(計画設定)'!K27))=0,"-",IF(A3管路!K27="-","-",IF('A4-2管路(計画設定)'!K27="-",A3管路!K27,A3管路!K27-'A4-2管路(計画設定)'!K27)))</f>
        <v>-</v>
      </c>
      <c r="L27" s="362" t="str">
        <f t="shared" si="26"/>
        <v>-</v>
      </c>
      <c r="M27" s="625" t="str">
        <f>IF(AND('A4-1管路(計画設定)'!$J$9="○",'A4-4,5管路(計画設定)'!$BT27="-"),"-",IF(A3管路!M27="-",BT27,IF(BT27="-",A3管路!M27,A3管路!M27+BT27)))</f>
        <v>-</v>
      </c>
      <c r="N27" s="348" t="str">
        <f>IF(IF(A3管路!N27="-","-",IF('A4-2管路(計画設定)'!N27="-",A3管路!N27,A3管路!N27-'A4-2管路(計画設定)'!N27))=0,"-",IF(A3管路!N27="-","-",IF('A4-2管路(計画設定)'!N27="-",A3管路!N27,A3管路!N27-'A4-2管路(計画設定)'!N27)))</f>
        <v>-</v>
      </c>
      <c r="O27" s="362" t="str">
        <f t="shared" si="27"/>
        <v>-</v>
      </c>
      <c r="P27" s="625" t="str">
        <f>IF(AND('A4-1管路(計画設定)'!$L$9="○",'A4-4,5管路(計画設定)'!$BU27="-"),"-",IF(A3管路!P27="-",BU27,IF(BU27="-",A3管路!P27,A3管路!P27+BU27)))</f>
        <v>-</v>
      </c>
      <c r="Q27" s="348" t="str">
        <f>IF(IF(A3管路!Q27="-","-",IF('A4-2管路(計画設定)'!Q27="-",A3管路!Q27,A3管路!Q27-'A4-2管路(計画設定)'!Q27))=0,"-",IF(A3管路!Q27="-","-",IF('A4-2管路(計画設定)'!Q27="-",A3管路!Q27,A3管路!Q27-'A4-2管路(計画設定)'!Q27)))</f>
        <v>-</v>
      </c>
      <c r="R27" s="362" t="str">
        <f t="shared" si="28"/>
        <v>-</v>
      </c>
      <c r="S27" s="625" t="str">
        <f>IF(AND('A4-1管路(計画設定)'!$N$9="○",'A4-4,5管路(計画設定)'!$BV27="-"),"-",IF(A3管路!S27="-",BV27,IF(BV27="-",A3管路!S27,A3管路!S27+BV27+BW27)))</f>
        <v>-</v>
      </c>
      <c r="T27" s="347" t="str">
        <f>IF(IF(A3管路!T27="-","-",IF('A4-2管路(計画設定)'!T27="-",A3管路!T27,A3管路!T27-'A4-2管路(計画設定)'!T27))=0,"-",IF(A3管路!T27="-","-",IF('A4-2管路(計画設定)'!T27="-",A3管路!T27,A3管路!T27-'A4-2管路(計画設定)'!T27)))</f>
        <v>-</v>
      </c>
      <c r="U27" s="623" t="str">
        <f>IF(AND('A4-1管路(計画設定)'!$P$9="○",'A4-4,5管路(計画設定)'!$BW27="-"),"-",IF(A3管路!U27="-",BW27,IF(BW27="-",A3管路!U27,A3管路!U27)))</f>
        <v>-</v>
      </c>
      <c r="V27" s="348" t="str">
        <f>IF(IF(A3管路!V27="-","-",IF('A4-2管路(計画設定)'!V27="-",A3管路!V27,A3管路!V27-'A4-2管路(計画設定)'!V27))=0,"-",IF(A3管路!V27="-","-",IF('A4-2管路(計画設定)'!V27="-",A3管路!V27,A3管路!V27-'A4-2管路(計画設定)'!V27)))</f>
        <v>-</v>
      </c>
      <c r="W27" s="362" t="str">
        <f t="shared" si="29"/>
        <v>-</v>
      </c>
      <c r="X27" s="354" t="str">
        <f>IF(IF(A3管路!X27="-","-",IF('A4-2管路(計画設定)'!X27="-",A3管路!X27,A3管路!X27-'A4-2管路(計画設定)'!X27))=0,"-",IF(A3管路!X27="-","-",IF('A4-2管路(計画設定)'!X27="-",A3管路!X27,A3管路!X27-'A4-2管路(計画設定)'!X27)))</f>
        <v>-</v>
      </c>
      <c r="Y27" s="348" t="str">
        <f>IF(IF(A3管路!Y27="-","-",IF('A4-2管路(計画設定)'!Y27="-",A3管路!Y27,A3管路!Y27-'A4-2管路(計画設定)'!Y27))=0,"-",IF(A3管路!Y27="-","-",IF('A4-2管路(計画設定)'!Y27="-",A3管路!Y27,A3管路!Y27-'A4-2管路(計画設定)'!Y27)))</f>
        <v>-</v>
      </c>
      <c r="Z27" s="362" t="str">
        <f t="shared" si="30"/>
        <v>-</v>
      </c>
      <c r="AA27" s="354" t="str">
        <f>IF(IF(A3管路!AA27="-","-",IF('A4-2管路(計画設定)'!AA27="-",A3管路!AA27,A3管路!AA27-'A4-2管路(計画設定)'!AA27))=0,"-",IF(A3管路!AA27="-","-",IF('A4-2管路(計画設定)'!AA27="-",A3管路!AA27,A3管路!AA27-'A4-2管路(計画設定)'!AA27)))</f>
        <v>-</v>
      </c>
      <c r="AB27" s="348" t="str">
        <f>IF(IF(A3管路!AB27="-","-",IF('A4-2管路(計画設定)'!AB27="-",A3管路!AB27,A3管路!AB27-'A4-2管路(計画設定)'!AB27))=0,"-",IF(A3管路!AB27="-","-",IF('A4-2管路(計画設定)'!AB27="-",A3管路!AB27,A3管路!AB27-'A4-2管路(計画設定)'!AB27)))</f>
        <v>-</v>
      </c>
      <c r="AC27" s="362" t="str">
        <f t="shared" si="31"/>
        <v>-</v>
      </c>
      <c r="AD27" s="625" t="str">
        <f>IF(AND('A4-1管路(計画設定)'!$V$9="○",'A4-4,5管路(計画設定)'!$BX27="-"),"-",IF(A3管路!AD27="-",BX27,IF(BX27="-",A3管路!AD27,A3管路!AD27+BX27)))</f>
        <v>-</v>
      </c>
      <c r="AE27" s="348" t="str">
        <f>IF(IF(A3管路!AE27="-","-",IF('A4-2管路(計画設定)'!AE27="-",A3管路!AE27,A3管路!AE27-'A4-2管路(計画設定)'!AE27))=0,"-",IF(A3管路!AE27="-","-",IF('A4-2管路(計画設定)'!AE27="-",A3管路!AE27,A3管路!AE27-'A4-2管路(計画設定)'!AE27)))</f>
        <v>-</v>
      </c>
      <c r="AF27" s="362" t="str">
        <f t="shared" si="32"/>
        <v>-</v>
      </c>
      <c r="AG27" s="354" t="str">
        <f>IF(IF(A3管路!AG27="-","-",IF('A4-2管路(計画設定)'!AG27="-",A3管路!AG27,A3管路!AG27-'A4-2管路(計画設定)'!AG27))=0,"-",IF(A3管路!AG27="-","-",IF('A4-2管路(計画設定)'!AG27="-",A3管路!AG27,A3管路!AG27-'A4-2管路(計画設定)'!AG27)))</f>
        <v>-</v>
      </c>
      <c r="AH27" s="348" t="str">
        <f>IF(IF(A3管路!AH27="-","-",IF('A4-2管路(計画設定)'!AH27="-",A3管路!AH27,A3管路!AH27-'A4-2管路(計画設定)'!AH27))=0,"-",IF(A3管路!AH27="-","-",IF('A4-2管路(計画設定)'!AH27="-",A3管路!AH27,A3管路!AH27-'A4-2管路(計画設定)'!AH27)))</f>
        <v>-</v>
      </c>
      <c r="AI27" s="362" t="str">
        <f t="shared" si="33"/>
        <v>-</v>
      </c>
      <c r="AJ27" s="354" t="str">
        <f>IF(IF(A3管路!AJ27="-","-",IF('A4-2管路(計画設定)'!AJ27="-",A3管路!AJ27,A3管路!AJ27-'A4-2管路(計画設定)'!AJ27))=0,"-",IF(A3管路!AJ27="-","-",IF('A4-2管路(計画設定)'!AJ27="-",A3管路!AJ27,A3管路!AJ27-'A4-2管路(計画設定)'!AJ27)))</f>
        <v>-</v>
      </c>
      <c r="AK27" s="348" t="str">
        <f>IF(IF(A3管路!AK27="-","-",IF('A4-2管路(計画設定)'!AK27="-",A3管路!AK27,A3管路!AK27-'A4-2管路(計画設定)'!AK27))=0,"-",IF(A3管路!AK27="-","-",IF('A4-2管路(計画設定)'!AK27="-",A3管路!AK27,A3管路!AK27-'A4-2管路(計画設定)'!AK27)))</f>
        <v>-</v>
      </c>
      <c r="AL27" s="362" t="str">
        <f t="shared" si="34"/>
        <v>-</v>
      </c>
      <c r="AM27" s="354" t="str">
        <f>IF(IF(A3管路!AM27="-","-",IF('A4-2管路(計画設定)'!AM27="-",A3管路!AM27,A3管路!AM27-'A4-2管路(計画設定)'!AM27))=0,"-",IF(A3管路!AM27="-","-",IF('A4-2管路(計画設定)'!AM27="-",A3管路!AM27,A3管路!AM27-'A4-2管路(計画設定)'!AM27)))</f>
        <v>-</v>
      </c>
      <c r="AN27" s="348" t="str">
        <f>IF(IF(A3管路!AN27="-","-",IF('A4-2管路(計画設定)'!AN27="-",A3管路!AN27,A3管路!AN27-'A4-2管路(計画設定)'!AN27))=0,"-",IF(A3管路!AN27="-","-",IF('A4-2管路(計画設定)'!AN27="-",A3管路!AN27,A3管路!AN27-'A4-2管路(計画設定)'!AN27)))</f>
        <v>-</v>
      </c>
      <c r="AO27" s="362" t="str">
        <f t="shared" si="35"/>
        <v>-</v>
      </c>
      <c r="AP27" s="354" t="str">
        <f>IF(IF(A3管路!AP27="-","-",IF('A4-2管路(計画設定)'!AP27="-",A3管路!AP27,A3管路!AP27-'A4-2管路(計画設定)'!AP27))=0,"-",IF(A3管路!AP27="-","-",IF('A4-2管路(計画設定)'!AP27="-",A3管路!AP27,A3管路!AP27-'A4-2管路(計画設定)'!AP27)))</f>
        <v>-</v>
      </c>
      <c r="AQ27" s="348" t="str">
        <f>IF(IF(A3管路!AQ27="-","-",IF('A4-2管路(計画設定)'!AQ27="-",A3管路!AQ27,A3管路!AQ27-'A4-2管路(計画設定)'!AQ27))=0,"-",IF(A3管路!AQ27="-","-",IF('A4-2管路(計画設定)'!AQ27="-",A3管路!AQ27,A3管路!AQ27-'A4-2管路(計画設定)'!AQ27)))</f>
        <v>-</v>
      </c>
      <c r="AR27" s="359" t="str">
        <f t="shared" si="36"/>
        <v>-</v>
      </c>
      <c r="AS27" s="354" t="str">
        <f>IF(IF(A3管路!AS27="-","-",IF('A4-2管路(計画設定)'!AS27="-",A3管路!AS27,A3管路!AS27-'A4-2管路(計画設定)'!AS27))=0,"-",IF(A3管路!AS27="-","-",IF('A4-2管路(計画設定)'!AS27="-",A3管路!AS27,A3管路!AS27-'A4-2管路(計画設定)'!AS27)))</f>
        <v>-</v>
      </c>
      <c r="AT27" s="348" t="str">
        <f>IF(IF(A3管路!AT27="-","-",IF('A4-2管路(計画設定)'!AT27="-",A3管路!AT27,A3管路!AT27-'A4-2管路(計画設定)'!AT27))=0,"-",IF(A3管路!AT27="-","-",IF('A4-2管路(計画設定)'!AT27="-",A3管路!AT27,A3管路!AT27-'A4-2管路(計画設定)'!AT27)))</f>
        <v>-</v>
      </c>
      <c r="AU27" s="359" t="str">
        <f t="shared" si="37"/>
        <v>-</v>
      </c>
      <c r="AV27" s="832" t="str">
        <f t="shared" si="38"/>
        <v>-</v>
      </c>
      <c r="AW27" s="830"/>
      <c r="AX27" s="853" t="str">
        <f t="shared" si="39"/>
        <v>-</v>
      </c>
      <c r="AY27" s="830"/>
      <c r="AZ27" s="832">
        <f t="shared" si="40"/>
        <v>0</v>
      </c>
      <c r="BA27" s="830"/>
      <c r="BB27" s="830">
        <f t="shared" si="41"/>
        <v>0</v>
      </c>
      <c r="BC27" s="830"/>
      <c r="BD27" s="830">
        <f t="shared" si="42"/>
        <v>0</v>
      </c>
      <c r="BE27" s="830"/>
      <c r="BF27" s="830">
        <f t="shared" si="43"/>
        <v>0</v>
      </c>
      <c r="BG27" s="830"/>
      <c r="BH27" s="830">
        <f t="shared" si="44"/>
        <v>0</v>
      </c>
      <c r="BI27" s="831"/>
      <c r="BJ27" s="832">
        <f t="shared" si="45"/>
        <v>0</v>
      </c>
      <c r="BK27" s="830"/>
      <c r="BL27" s="830">
        <f t="shared" si="46"/>
        <v>0</v>
      </c>
      <c r="BM27" s="833"/>
      <c r="BN27" s="830" t="str">
        <f t="shared" si="22"/>
        <v>-</v>
      </c>
      <c r="BO27" s="833"/>
      <c r="BQ27" s="318" t="str">
        <f>IF('A4-2管路(計画設定)'!AW27="","-",'A4-2管路(計画設定)'!AW27)</f>
        <v>ダクタイル鋳鉄管(NS形継手等)</v>
      </c>
      <c r="BR27" s="317" t="str">
        <f>IF(BQ27=BR$4,IF('A4-2管路(計画設定)'!AV27="-","-",IF('A4-2管路(計画設定)'!I27="-",'A4-2管路(計画設定)'!AV27,'A4-2管路(計画設定)'!AV27-'A4-2管路(計画設定)'!I27)),"-")</f>
        <v>-</v>
      </c>
      <c r="BS27" s="317" t="str">
        <f>IF(BQ27=BS$4,IF('A4-2管路(計画設定)'!AV27="-","-",IF('A4-2管路(計画設定)'!L27="-",'A4-2管路(計画設定)'!AV27,'A4-2管路(計画設定)'!AV27-'A4-2管路(計画設定)'!L27)),"-")</f>
        <v>-</v>
      </c>
      <c r="BT27" s="317" t="str">
        <f>IF(BQ27=BT$4,IF('A4-2管路(計画設定)'!AV27="-","-",IF('A4-2管路(計画設定)'!O27="-",'A4-2管路(計画設定)'!AV27,'A4-2管路(計画設定)'!AV27-'A4-2管路(計画設定)'!O27)),"-")</f>
        <v>-</v>
      </c>
      <c r="BU27" s="317" t="str">
        <f>IF($BQ27=BU$4,IF('A4-2管路(計画設定)'!$AV27="-","-",IF('A4-2管路(計画設定)'!R27="-",'A4-2管路(計画設定)'!$AV27,'A4-2管路(計画設定)'!$AV27-'A4-2管路(計画設定)'!R27)),"-")</f>
        <v>-</v>
      </c>
      <c r="BV27" s="317" t="str">
        <f>IF($BQ27=BV$4,IF('A4-2管路(計画設定)'!$AV27="-","-",IF('A4-2管路(計画設定)'!W27="-",'A4-2管路(計画設定)'!$AV27,'A4-2管路(計画設定)'!$AV27-SUM('A4-2管路(計画設定)'!S27,'A4-2管路(計画設定)'!T27))),"-")</f>
        <v>-</v>
      </c>
      <c r="BW27" s="317" t="str">
        <f>IF($BQ27=BV$4,IF('A4-2管路(計画設定)'!$AV27="-","-",IF('A4-2管路(計画設定)'!W27="-",'A4-2管路(計画設定)'!$AV27,'A4-2管路(計画設定)'!$AV27-SUM('A4-2管路(計画設定)'!U27,'A4-2管路(計画設定)'!V27))),"-")</f>
        <v>-</v>
      </c>
      <c r="BX27" s="317" t="str">
        <f>IF($BQ27=BX$4,IF('A4-2管路(計画設定)'!$AV27="-","-",IF('A4-2管路(計画設定)'!AF27="-",'A4-2管路(計画設定)'!$AV27,'A4-2管路(計画設定)'!$AV27-'A4-2管路(計画設定)'!AF27)),"-")</f>
        <v>-</v>
      </c>
    </row>
    <row r="28" spans="2:76" ht="13.5" customHeight="1">
      <c r="B28" s="1179"/>
      <c r="C28" s="1070"/>
      <c r="D28" s="1070"/>
      <c r="E28" s="1070"/>
      <c r="F28" s="541">
        <v>250</v>
      </c>
      <c r="G28" s="625">
        <f>IF(AND('A4-1管路(計画設定)'!$F$9="○",'A4-4,5管路(計画設定)'!$BR28="-"),"-",IF(A3管路!G28="-",BR28,IF(BR28="-",A3管路!G28,A3管路!G28+BR28)))</f>
        <v>438.99999999999994</v>
      </c>
      <c r="H28" s="348" t="str">
        <f>IF(IF(A3管路!H28="-","-",IF('A4-2管路(計画設定)'!H28="-",A3管路!H28,A3管路!H28-'A4-2管路(計画設定)'!H28))=0,"-",IF(A3管路!H28="-","-",IF('A4-2管路(計画設定)'!H28="-",A3管路!H28,A3管路!H28-'A4-2管路(計画設定)'!H28)))</f>
        <v>-</v>
      </c>
      <c r="I28" s="362">
        <f t="shared" si="25"/>
        <v>438.99999999999994</v>
      </c>
      <c r="J28" s="625" t="str">
        <f>IF(AND('A4-1管路(計画設定)'!$H$9="○",'A4-4,5管路(計画設定)'!$BS28="-"),"-",IF(A3管路!J28="-",BS28,IF(BS28="-",A3管路!J28,A3管路!J28+BS28)))</f>
        <v>-</v>
      </c>
      <c r="K28" s="348" t="str">
        <f>IF(IF(A3管路!K28="-","-",IF('A4-2管路(計画設定)'!K28="-",A3管路!K28,A3管路!K28-'A4-2管路(計画設定)'!K28))=0,"-",IF(A3管路!K28="-","-",IF('A4-2管路(計画設定)'!K28="-",A3管路!K28,A3管路!K28-'A4-2管路(計画設定)'!K28)))</f>
        <v>-</v>
      </c>
      <c r="L28" s="362" t="str">
        <f t="shared" si="26"/>
        <v>-</v>
      </c>
      <c r="M28" s="625" t="str">
        <f>IF(AND('A4-1管路(計画設定)'!$J$9="○",'A4-4,5管路(計画設定)'!$BT28="-"),"-",IF(A3管路!M28="-",BT28,IF(BT28="-",A3管路!M28,A3管路!M28+BT28)))</f>
        <v>-</v>
      </c>
      <c r="N28" s="348" t="str">
        <f>IF(IF(A3管路!N28="-","-",IF('A4-2管路(計画設定)'!N28="-",A3管路!N28,A3管路!N28-'A4-2管路(計画設定)'!N28))=0,"-",IF(A3管路!N28="-","-",IF('A4-2管路(計画設定)'!N28="-",A3管路!N28,A3管路!N28-'A4-2管路(計画設定)'!N28)))</f>
        <v>-</v>
      </c>
      <c r="O28" s="362" t="str">
        <f t="shared" si="27"/>
        <v>-</v>
      </c>
      <c r="P28" s="625" t="str">
        <f>IF(AND('A4-1管路(計画設定)'!$L$9="○",'A4-4,5管路(計画設定)'!$BU28="-"),"-",IF(A3管路!P28="-",BU28,IF(BU28="-",A3管路!P28,A3管路!P28+BU28)))</f>
        <v>-</v>
      </c>
      <c r="Q28" s="348" t="str">
        <f>IF(IF(A3管路!Q28="-","-",IF('A4-2管路(計画設定)'!Q28="-",A3管路!Q28,A3管路!Q28-'A4-2管路(計画設定)'!Q28))=0,"-",IF(A3管路!Q28="-","-",IF('A4-2管路(計画設定)'!Q28="-",A3管路!Q28,A3管路!Q28-'A4-2管路(計画設定)'!Q28)))</f>
        <v>-</v>
      </c>
      <c r="R28" s="362" t="str">
        <f t="shared" si="28"/>
        <v>-</v>
      </c>
      <c r="S28" s="625">
        <f>IF(AND('A4-1管路(計画設定)'!$N$9="○",'A4-4,5管路(計画設定)'!$BV28="-"),"-",IF(A3管路!S28="-",BV28,IF(BV28="-",A3管路!S28,A3管路!S28+BV28+BW28)))</f>
        <v>2.0999999999999996</v>
      </c>
      <c r="T28" s="347" t="str">
        <f>IF(IF(A3管路!T28="-","-",IF('A4-2管路(計画設定)'!T28="-",A3管路!T28,A3管路!T28-'A4-2管路(計画設定)'!T28))=0,"-",IF(A3管路!T28="-","-",IF('A4-2管路(計画設定)'!T28="-",A3管路!T28,A3管路!T28-'A4-2管路(計画設定)'!T28)))</f>
        <v>-</v>
      </c>
      <c r="U28" s="623">
        <f>IF(AND('A4-1管路(計画設定)'!$P$9="○",'A4-4,5管路(計画設定)'!$BW28="-"),"-",IF(A3管路!U28="-",BW28,IF(BW28="-",A3管路!U28,A3管路!U28)))</f>
        <v>6</v>
      </c>
      <c r="V28" s="348" t="str">
        <f>IF(IF(A3管路!V28="-","-",IF('A4-2管路(計画設定)'!V28="-",A3管路!V28,A3管路!V28-'A4-2管路(計画設定)'!V28))=0,"-",IF(A3管路!V28="-","-",IF('A4-2管路(計画設定)'!V28="-",A3管路!V28,A3管路!V28-'A4-2管路(計画設定)'!V28)))</f>
        <v>-</v>
      </c>
      <c r="W28" s="362">
        <f t="shared" si="29"/>
        <v>8.1</v>
      </c>
      <c r="X28" s="354" t="str">
        <f>IF(IF(A3管路!X28="-","-",IF('A4-2管路(計画設定)'!X28="-",A3管路!X28,A3管路!X28-'A4-2管路(計画設定)'!X28))=0,"-",IF(A3管路!X28="-","-",IF('A4-2管路(計画設定)'!X28="-",A3管路!X28,A3管路!X28-'A4-2管路(計画設定)'!X28)))</f>
        <v>-</v>
      </c>
      <c r="Y28" s="348" t="str">
        <f>IF(IF(A3管路!Y28="-","-",IF('A4-2管路(計画設定)'!Y28="-",A3管路!Y28,A3管路!Y28-'A4-2管路(計画設定)'!Y28))=0,"-",IF(A3管路!Y28="-","-",IF('A4-2管路(計画設定)'!Y28="-",A3管路!Y28,A3管路!Y28-'A4-2管路(計画設定)'!Y28)))</f>
        <v>-</v>
      </c>
      <c r="Z28" s="362" t="str">
        <f t="shared" si="30"/>
        <v>-</v>
      </c>
      <c r="AA28" s="354" t="str">
        <f>IF(IF(A3管路!AA28="-","-",IF('A4-2管路(計画設定)'!AA28="-",A3管路!AA28,A3管路!AA28-'A4-2管路(計画設定)'!AA28))=0,"-",IF(A3管路!AA28="-","-",IF('A4-2管路(計画設定)'!AA28="-",A3管路!AA28,A3管路!AA28-'A4-2管路(計画設定)'!AA28)))</f>
        <v>-</v>
      </c>
      <c r="AB28" s="348" t="str">
        <f>IF(IF(A3管路!AB28="-","-",IF('A4-2管路(計画設定)'!AB28="-",A3管路!AB28,A3管路!AB28-'A4-2管路(計画設定)'!AB28))=0,"-",IF(A3管路!AB28="-","-",IF('A4-2管路(計画設定)'!AB28="-",A3管路!AB28,A3管路!AB28-'A4-2管路(計画設定)'!AB28)))</f>
        <v>-</v>
      </c>
      <c r="AC28" s="362" t="str">
        <f t="shared" si="31"/>
        <v>-</v>
      </c>
      <c r="AD28" s="625" t="str">
        <f>IF(AND('A4-1管路(計画設定)'!$V$9="○",'A4-4,5管路(計画設定)'!$BX28="-"),"-",IF(A3管路!AD28="-",BX28,IF(BX28="-",A3管路!AD28,A3管路!AD28+BX28)))</f>
        <v>-</v>
      </c>
      <c r="AE28" s="348" t="str">
        <f>IF(IF(A3管路!AE28="-","-",IF('A4-2管路(計画設定)'!AE28="-",A3管路!AE28,A3管路!AE28-'A4-2管路(計画設定)'!AE28))=0,"-",IF(A3管路!AE28="-","-",IF('A4-2管路(計画設定)'!AE28="-",A3管路!AE28,A3管路!AE28-'A4-2管路(計画設定)'!AE28)))</f>
        <v>-</v>
      </c>
      <c r="AF28" s="362" t="str">
        <f t="shared" si="32"/>
        <v>-</v>
      </c>
      <c r="AG28" s="354" t="str">
        <f>IF(IF(A3管路!AG28="-","-",IF('A4-2管路(計画設定)'!AG28="-",A3管路!AG28,A3管路!AG28-'A4-2管路(計画設定)'!AG28))=0,"-",IF(A3管路!AG28="-","-",IF('A4-2管路(計画設定)'!AG28="-",A3管路!AG28,A3管路!AG28-'A4-2管路(計画設定)'!AG28)))</f>
        <v>-</v>
      </c>
      <c r="AH28" s="348" t="str">
        <f>IF(IF(A3管路!AH28="-","-",IF('A4-2管路(計画設定)'!AH28="-",A3管路!AH28,A3管路!AH28-'A4-2管路(計画設定)'!AH28))=0,"-",IF(A3管路!AH28="-","-",IF('A4-2管路(計画設定)'!AH28="-",A3管路!AH28,A3管路!AH28-'A4-2管路(計画設定)'!AH28)))</f>
        <v>-</v>
      </c>
      <c r="AI28" s="362" t="str">
        <f t="shared" si="33"/>
        <v>-</v>
      </c>
      <c r="AJ28" s="354" t="str">
        <f>IF(IF(A3管路!AJ28="-","-",IF('A4-2管路(計画設定)'!AJ28="-",A3管路!AJ28,A3管路!AJ28-'A4-2管路(計画設定)'!AJ28))=0,"-",IF(A3管路!AJ28="-","-",IF('A4-2管路(計画設定)'!AJ28="-",A3管路!AJ28,A3管路!AJ28-'A4-2管路(計画設定)'!AJ28)))</f>
        <v>-</v>
      </c>
      <c r="AK28" s="348" t="str">
        <f>IF(IF(A3管路!AK28="-","-",IF('A4-2管路(計画設定)'!AK28="-",A3管路!AK28,A3管路!AK28-'A4-2管路(計画設定)'!AK28))=0,"-",IF(A3管路!AK28="-","-",IF('A4-2管路(計画設定)'!AK28="-",A3管路!AK28,A3管路!AK28-'A4-2管路(計画設定)'!AK28)))</f>
        <v>-</v>
      </c>
      <c r="AL28" s="362" t="str">
        <f t="shared" si="34"/>
        <v>-</v>
      </c>
      <c r="AM28" s="354" t="str">
        <f>IF(IF(A3管路!AM28="-","-",IF('A4-2管路(計画設定)'!AM28="-",A3管路!AM28,A3管路!AM28-'A4-2管路(計画設定)'!AM28))=0,"-",IF(A3管路!AM28="-","-",IF('A4-2管路(計画設定)'!AM28="-",A3管路!AM28,A3管路!AM28-'A4-2管路(計画設定)'!AM28)))</f>
        <v>-</v>
      </c>
      <c r="AN28" s="348" t="str">
        <f>IF(IF(A3管路!AN28="-","-",IF('A4-2管路(計画設定)'!AN28="-",A3管路!AN28,A3管路!AN28-'A4-2管路(計画設定)'!AN28))=0,"-",IF(A3管路!AN28="-","-",IF('A4-2管路(計画設定)'!AN28="-",A3管路!AN28,A3管路!AN28-'A4-2管路(計画設定)'!AN28)))</f>
        <v>-</v>
      </c>
      <c r="AO28" s="362" t="str">
        <f t="shared" si="35"/>
        <v>-</v>
      </c>
      <c r="AP28" s="354" t="str">
        <f>IF(IF(A3管路!AP28="-","-",IF('A4-2管路(計画設定)'!AP28="-",A3管路!AP28,A3管路!AP28-'A4-2管路(計画設定)'!AP28))=0,"-",IF(A3管路!AP28="-","-",IF('A4-2管路(計画設定)'!AP28="-",A3管路!AP28,A3管路!AP28-'A4-2管路(計画設定)'!AP28)))</f>
        <v>-</v>
      </c>
      <c r="AQ28" s="348" t="str">
        <f>IF(IF(A3管路!AQ28="-","-",IF('A4-2管路(計画設定)'!AQ28="-",A3管路!AQ28,A3管路!AQ28-'A4-2管路(計画設定)'!AQ28))=0,"-",IF(A3管路!AQ28="-","-",IF('A4-2管路(計画設定)'!AQ28="-",A3管路!AQ28,A3管路!AQ28-'A4-2管路(計画設定)'!AQ28)))</f>
        <v>-</v>
      </c>
      <c r="AR28" s="359" t="str">
        <f t="shared" si="36"/>
        <v>-</v>
      </c>
      <c r="AS28" s="354" t="str">
        <f>IF(IF(A3管路!AS28="-","-",IF('A4-2管路(計画設定)'!AS28="-",A3管路!AS28,A3管路!AS28-'A4-2管路(計画設定)'!AS28))=0,"-",IF(A3管路!AS28="-","-",IF('A4-2管路(計画設定)'!AS28="-",A3管路!AS28,A3管路!AS28-'A4-2管路(計画設定)'!AS28)))</f>
        <v>-</v>
      </c>
      <c r="AT28" s="348" t="str">
        <f>IF(IF(A3管路!AT28="-","-",IF('A4-2管路(計画設定)'!AT28="-",A3管路!AT28,A3管路!AT28-'A4-2管路(計画設定)'!AT28))=0,"-",IF(A3管路!AT28="-","-",IF('A4-2管路(計画設定)'!AT28="-",A3管路!AT28,A3管路!AT28-'A4-2管路(計画設定)'!AT28)))</f>
        <v>-</v>
      </c>
      <c r="AU28" s="359" t="str">
        <f t="shared" si="37"/>
        <v>-</v>
      </c>
      <c r="AV28" s="832">
        <f t="shared" si="38"/>
        <v>447.09999999999997</v>
      </c>
      <c r="AW28" s="830"/>
      <c r="AX28" s="853" t="str">
        <f t="shared" si="39"/>
        <v>-</v>
      </c>
      <c r="AY28" s="830"/>
      <c r="AZ28" s="832">
        <f t="shared" si="40"/>
        <v>438.99999999999994</v>
      </c>
      <c r="BA28" s="830"/>
      <c r="BB28" s="830">
        <f t="shared" si="41"/>
        <v>2.0999999999999996</v>
      </c>
      <c r="BC28" s="830"/>
      <c r="BD28" s="830">
        <f t="shared" si="42"/>
        <v>6</v>
      </c>
      <c r="BE28" s="830"/>
      <c r="BF28" s="830">
        <f t="shared" si="43"/>
        <v>0</v>
      </c>
      <c r="BG28" s="830"/>
      <c r="BH28" s="830">
        <f t="shared" si="44"/>
        <v>0</v>
      </c>
      <c r="BI28" s="831"/>
      <c r="BJ28" s="832">
        <f t="shared" si="45"/>
        <v>441.09999999999997</v>
      </c>
      <c r="BK28" s="830"/>
      <c r="BL28" s="830">
        <f t="shared" si="46"/>
        <v>6</v>
      </c>
      <c r="BM28" s="833"/>
      <c r="BN28" s="830">
        <f t="shared" si="22"/>
        <v>447.09999999999997</v>
      </c>
      <c r="BO28" s="833"/>
      <c r="BQ28" s="318" t="str">
        <f>IF('A4-2管路(計画設定)'!AW28="","-",'A4-2管路(計画設定)'!AW28)</f>
        <v>ダクタイル鋳鉄管(NS形継手等)</v>
      </c>
      <c r="BR28" s="317">
        <f>IF(BQ28=BR$4,IF('A4-2管路(計画設定)'!AV28="-","-",IF('A4-2管路(計画設定)'!I28="-",'A4-2管路(計画設定)'!AV28,'A4-2管路(計画設定)'!AV28-'A4-2管路(計画設定)'!I28)),"-")</f>
        <v>9.4</v>
      </c>
      <c r="BS28" s="317" t="str">
        <f>IF(BQ28=BS$4,IF('A4-2管路(計画設定)'!AV28="-","-",IF('A4-2管路(計画設定)'!L28="-",'A4-2管路(計画設定)'!AV28,'A4-2管路(計画設定)'!AV28-'A4-2管路(計画設定)'!L28)),"-")</f>
        <v>-</v>
      </c>
      <c r="BT28" s="317" t="str">
        <f>IF(BQ28=BT$4,IF('A4-2管路(計画設定)'!AV28="-","-",IF('A4-2管路(計画設定)'!O28="-",'A4-2管路(計画設定)'!AV28,'A4-2管路(計画設定)'!AV28-'A4-2管路(計画設定)'!O28)),"-")</f>
        <v>-</v>
      </c>
      <c r="BU28" s="317" t="str">
        <f>IF($BQ28=BU$4,IF('A4-2管路(計画設定)'!$AV28="-","-",IF('A4-2管路(計画設定)'!R28="-",'A4-2管路(計画設定)'!$AV28,'A4-2管路(計画設定)'!$AV28-'A4-2管路(計画設定)'!R28)),"-")</f>
        <v>-</v>
      </c>
      <c r="BV28" s="317" t="str">
        <f>IF($BQ28=BV$4,IF('A4-2管路(計画設定)'!$AV28="-","-",IF('A4-2管路(計画設定)'!W28="-",'A4-2管路(計画設定)'!$AV28,'A4-2管路(計画設定)'!$AV28-SUM('A4-2管路(計画設定)'!S28,'A4-2管路(計画設定)'!T28))),"-")</f>
        <v>-</v>
      </c>
      <c r="BW28" s="317" t="str">
        <f>IF($BQ28=BV$4,IF('A4-2管路(計画設定)'!$AV28="-","-",IF('A4-2管路(計画設定)'!W28="-",'A4-2管路(計画設定)'!$AV28,'A4-2管路(計画設定)'!$AV28-SUM('A4-2管路(計画設定)'!U28,'A4-2管路(計画設定)'!V28))),"-")</f>
        <v>-</v>
      </c>
      <c r="BX28" s="317" t="str">
        <f>IF($BQ28=BX$4,IF('A4-2管路(計画設定)'!$AV28="-","-",IF('A4-2管路(計画設定)'!AF28="-",'A4-2管路(計画設定)'!$AV28,'A4-2管路(計画設定)'!$AV28-'A4-2管路(計画設定)'!AF28)),"-")</f>
        <v>-</v>
      </c>
    </row>
    <row r="29" spans="2:76" ht="13.5" customHeight="1">
      <c r="B29" s="1179"/>
      <c r="C29" s="1070"/>
      <c r="D29" s="1070"/>
      <c r="E29" s="1070"/>
      <c r="F29" s="541">
        <v>200</v>
      </c>
      <c r="G29" s="625">
        <f>IF(AND('A4-1管路(計画設定)'!$F$9="○",'A4-4,5管路(計画設定)'!$BR29="-"),"-",IF(A3管路!G29="-",BR29,IF(BR29="-",A3管路!G29,A3管路!G29+BR29)))</f>
        <v>265.5</v>
      </c>
      <c r="H29" s="348" t="str">
        <f>IF(IF(A3管路!H29="-","-",IF('A4-2管路(計画設定)'!H29="-",A3管路!H29,A3管路!H29-'A4-2管路(計画設定)'!H29))=0,"-",IF(A3管路!H29="-","-",IF('A4-2管路(計画設定)'!H29="-",A3管路!H29,A3管路!H29-'A4-2管路(計画設定)'!H29)))</f>
        <v>-</v>
      </c>
      <c r="I29" s="362">
        <f t="shared" si="25"/>
        <v>265.5</v>
      </c>
      <c r="J29" s="625" t="str">
        <f>IF(AND('A4-1管路(計画設定)'!$H$9="○",'A4-4,5管路(計画設定)'!$BS29="-"),"-",IF(A3管路!J29="-",BS29,IF(BS29="-",A3管路!J29,A3管路!J29+BS29)))</f>
        <v>-</v>
      </c>
      <c r="K29" s="348" t="str">
        <f>IF(IF(A3管路!K29="-","-",IF('A4-2管路(計画設定)'!K29="-",A3管路!K29,A3管路!K29-'A4-2管路(計画設定)'!K29))=0,"-",IF(A3管路!K29="-","-",IF('A4-2管路(計画設定)'!K29="-",A3管路!K29,A3管路!K29-'A4-2管路(計画設定)'!K29)))</f>
        <v>-</v>
      </c>
      <c r="L29" s="362" t="str">
        <f t="shared" si="26"/>
        <v>-</v>
      </c>
      <c r="M29" s="625" t="str">
        <f>IF(AND('A4-1管路(計画設定)'!$J$9="○",'A4-4,5管路(計画設定)'!$BT29="-"),"-",IF(A3管路!M29="-",BT29,IF(BT29="-",A3管路!M29,A3管路!M29+BT29)))</f>
        <v>-</v>
      </c>
      <c r="N29" s="348" t="str">
        <f>IF(IF(A3管路!N29="-","-",IF('A4-2管路(計画設定)'!N29="-",A3管路!N29,A3管路!N29-'A4-2管路(計画設定)'!N29))=0,"-",IF(A3管路!N29="-","-",IF('A4-2管路(計画設定)'!N29="-",A3管路!N29,A3管路!N29-'A4-2管路(計画設定)'!N29)))</f>
        <v>-</v>
      </c>
      <c r="O29" s="362" t="str">
        <f t="shared" si="27"/>
        <v>-</v>
      </c>
      <c r="P29" s="625" t="str">
        <f>IF(AND('A4-1管路(計画設定)'!$L$9="○",'A4-4,5管路(計画設定)'!$BU29="-"),"-",IF(A3管路!P29="-",BU29,IF(BU29="-",A3管路!P29,A3管路!P29+BU29)))</f>
        <v>-</v>
      </c>
      <c r="Q29" s="348" t="str">
        <f>IF(IF(A3管路!Q29="-","-",IF('A4-2管路(計画設定)'!Q29="-",A3管路!Q29,A3管路!Q29-'A4-2管路(計画設定)'!Q29))=0,"-",IF(A3管路!Q29="-","-",IF('A4-2管路(計画設定)'!Q29="-",A3管路!Q29,A3管路!Q29-'A4-2管路(計画設定)'!Q29)))</f>
        <v>-</v>
      </c>
      <c r="R29" s="362" t="str">
        <f t="shared" si="28"/>
        <v>-</v>
      </c>
      <c r="S29" s="625">
        <f>IF(AND('A4-1管路(計画設定)'!$N$9="○",'A4-4,5管路(計画設定)'!$BV29="-"),"-",IF(A3管路!S29="-",BV29,IF(BV29="-",A3管路!S29,A3管路!S29+BV29+BW29)))</f>
        <v>2.0999999999999996</v>
      </c>
      <c r="T29" s="347" t="str">
        <f>IF(IF(A3管路!T29="-","-",IF('A4-2管路(計画設定)'!T29="-",A3管路!T29,A3管路!T29-'A4-2管路(計画設定)'!T29))=0,"-",IF(A3管路!T29="-","-",IF('A4-2管路(計画設定)'!T29="-",A3管路!T29,A3管路!T29-'A4-2管路(計画設定)'!T29)))</f>
        <v>-</v>
      </c>
      <c r="U29" s="623">
        <f>IF(AND('A4-1管路(計画設定)'!$P$9="○",'A4-4,5管路(計画設定)'!$BW29="-"),"-",IF(A3管路!U29="-",BW29,IF(BW29="-",A3管路!U29,A3管路!U29)))</f>
        <v>5</v>
      </c>
      <c r="V29" s="348" t="str">
        <f>IF(IF(A3管路!V29="-","-",IF('A4-2管路(計画設定)'!V29="-",A3管路!V29,A3管路!V29-'A4-2管路(計画設定)'!V29))=0,"-",IF(A3管路!V29="-","-",IF('A4-2管路(計画設定)'!V29="-",A3管路!V29,A3管路!V29-'A4-2管路(計画設定)'!V29)))</f>
        <v>-</v>
      </c>
      <c r="W29" s="362">
        <f t="shared" si="29"/>
        <v>7.1</v>
      </c>
      <c r="X29" s="354">
        <f>IF(IF(A3管路!X29="-","-",IF('A4-2管路(計画設定)'!X29="-",A3管路!X29,A3管路!X29-'A4-2管路(計画設定)'!X29))=0,"-",IF(A3管路!X29="-","-",IF('A4-2管路(計画設定)'!X29="-",A3管路!X29,A3管路!X29-'A4-2管路(計画設定)'!X29)))</f>
        <v>1761.4</v>
      </c>
      <c r="Y29" s="348" t="str">
        <f>IF(IF(A3管路!Y29="-","-",IF('A4-2管路(計画設定)'!Y29="-",A3管路!Y29,A3管路!Y29-'A4-2管路(計画設定)'!Y29))=0,"-",IF(A3管路!Y29="-","-",IF('A4-2管路(計画設定)'!Y29="-",A3管路!Y29,A3管路!Y29-'A4-2管路(計画設定)'!Y29)))</f>
        <v>-</v>
      </c>
      <c r="Z29" s="362">
        <f t="shared" si="30"/>
        <v>1761.4</v>
      </c>
      <c r="AA29" s="354" t="str">
        <f>IF(IF(A3管路!AA29="-","-",IF('A4-2管路(計画設定)'!AA29="-",A3管路!AA29,A3管路!AA29-'A4-2管路(計画設定)'!AA29))=0,"-",IF(A3管路!AA29="-","-",IF('A4-2管路(計画設定)'!AA29="-",A3管路!AA29,A3管路!AA29-'A4-2管路(計画設定)'!AA29)))</f>
        <v>-</v>
      </c>
      <c r="AB29" s="348" t="str">
        <f>IF(IF(A3管路!AB29="-","-",IF('A4-2管路(計画設定)'!AB29="-",A3管路!AB29,A3管路!AB29-'A4-2管路(計画設定)'!AB29))=0,"-",IF(A3管路!AB29="-","-",IF('A4-2管路(計画設定)'!AB29="-",A3管路!AB29,A3管路!AB29-'A4-2管路(計画設定)'!AB29)))</f>
        <v>-</v>
      </c>
      <c r="AC29" s="362" t="str">
        <f t="shared" si="31"/>
        <v>-</v>
      </c>
      <c r="AD29" s="625" t="str">
        <f>IF(AND('A4-1管路(計画設定)'!$V$9="○",'A4-4,5管路(計画設定)'!$BX29="-"),"-",IF(A3管路!AD29="-",BX29,IF(BX29="-",A3管路!AD29,A3管路!AD29+BX29)))</f>
        <v>-</v>
      </c>
      <c r="AE29" s="348" t="str">
        <f>IF(IF(A3管路!AE29="-","-",IF('A4-2管路(計画設定)'!AE29="-",A3管路!AE29,A3管路!AE29-'A4-2管路(計画設定)'!AE29))=0,"-",IF(A3管路!AE29="-","-",IF('A4-2管路(計画設定)'!AE29="-",A3管路!AE29,A3管路!AE29-'A4-2管路(計画設定)'!AE29)))</f>
        <v>-</v>
      </c>
      <c r="AF29" s="362" t="str">
        <f t="shared" si="32"/>
        <v>-</v>
      </c>
      <c r="AG29" s="354" t="str">
        <f>IF(IF(A3管路!AG29="-","-",IF('A4-2管路(計画設定)'!AG29="-",A3管路!AG29,A3管路!AG29-'A4-2管路(計画設定)'!AG29))=0,"-",IF(A3管路!AG29="-","-",IF('A4-2管路(計画設定)'!AG29="-",A3管路!AG29,A3管路!AG29-'A4-2管路(計画設定)'!AG29)))</f>
        <v>-</v>
      </c>
      <c r="AH29" s="348" t="str">
        <f>IF(IF(A3管路!AH29="-","-",IF('A4-2管路(計画設定)'!AH29="-",A3管路!AH29,A3管路!AH29-'A4-2管路(計画設定)'!AH29))=0,"-",IF(A3管路!AH29="-","-",IF('A4-2管路(計画設定)'!AH29="-",A3管路!AH29,A3管路!AH29-'A4-2管路(計画設定)'!AH29)))</f>
        <v>-</v>
      </c>
      <c r="AI29" s="362" t="str">
        <f t="shared" si="33"/>
        <v>-</v>
      </c>
      <c r="AJ29" s="354" t="str">
        <f>IF(IF(A3管路!AJ29="-","-",IF('A4-2管路(計画設定)'!AJ29="-",A3管路!AJ29,A3管路!AJ29-'A4-2管路(計画設定)'!AJ29))=0,"-",IF(A3管路!AJ29="-","-",IF('A4-2管路(計画設定)'!AJ29="-",A3管路!AJ29,A3管路!AJ29-'A4-2管路(計画設定)'!AJ29)))</f>
        <v>-</v>
      </c>
      <c r="AK29" s="348" t="str">
        <f>IF(IF(A3管路!AK29="-","-",IF('A4-2管路(計画設定)'!AK29="-",A3管路!AK29,A3管路!AK29-'A4-2管路(計画設定)'!AK29))=0,"-",IF(A3管路!AK29="-","-",IF('A4-2管路(計画設定)'!AK29="-",A3管路!AK29,A3管路!AK29-'A4-2管路(計画設定)'!AK29)))</f>
        <v>-</v>
      </c>
      <c r="AL29" s="362" t="str">
        <f t="shared" si="34"/>
        <v>-</v>
      </c>
      <c r="AM29" s="354" t="str">
        <f>IF(IF(A3管路!AM29="-","-",IF('A4-2管路(計画設定)'!AM29="-",A3管路!AM29,A3管路!AM29-'A4-2管路(計画設定)'!AM29))=0,"-",IF(A3管路!AM29="-","-",IF('A4-2管路(計画設定)'!AM29="-",A3管路!AM29,A3管路!AM29-'A4-2管路(計画設定)'!AM29)))</f>
        <v>-</v>
      </c>
      <c r="AN29" s="348" t="str">
        <f>IF(IF(A3管路!AN29="-","-",IF('A4-2管路(計画設定)'!AN29="-",A3管路!AN29,A3管路!AN29-'A4-2管路(計画設定)'!AN29))=0,"-",IF(A3管路!AN29="-","-",IF('A4-2管路(計画設定)'!AN29="-",A3管路!AN29,A3管路!AN29-'A4-2管路(計画設定)'!AN29)))</f>
        <v>-</v>
      </c>
      <c r="AO29" s="362" t="str">
        <f t="shared" si="35"/>
        <v>-</v>
      </c>
      <c r="AP29" s="354" t="str">
        <f>IF(IF(A3管路!AP29="-","-",IF('A4-2管路(計画設定)'!AP29="-",A3管路!AP29,A3管路!AP29-'A4-2管路(計画設定)'!AP29))=0,"-",IF(A3管路!AP29="-","-",IF('A4-2管路(計画設定)'!AP29="-",A3管路!AP29,A3管路!AP29-'A4-2管路(計画設定)'!AP29)))</f>
        <v>-</v>
      </c>
      <c r="AQ29" s="348" t="str">
        <f>IF(IF(A3管路!AQ29="-","-",IF('A4-2管路(計画設定)'!AQ29="-",A3管路!AQ29,A3管路!AQ29-'A4-2管路(計画設定)'!AQ29))=0,"-",IF(A3管路!AQ29="-","-",IF('A4-2管路(計画設定)'!AQ29="-",A3管路!AQ29,A3管路!AQ29-'A4-2管路(計画設定)'!AQ29)))</f>
        <v>-</v>
      </c>
      <c r="AR29" s="359" t="str">
        <f t="shared" si="36"/>
        <v>-</v>
      </c>
      <c r="AS29" s="354" t="str">
        <f>IF(IF(A3管路!AS29="-","-",IF('A4-2管路(計画設定)'!AS29="-",A3管路!AS29,A3管路!AS29-'A4-2管路(計画設定)'!AS29))=0,"-",IF(A3管路!AS29="-","-",IF('A4-2管路(計画設定)'!AS29="-",A3管路!AS29,A3管路!AS29-'A4-2管路(計画設定)'!AS29)))</f>
        <v>-</v>
      </c>
      <c r="AT29" s="348" t="str">
        <f>IF(IF(A3管路!AT29="-","-",IF('A4-2管路(計画設定)'!AT29="-",A3管路!AT29,A3管路!AT29-'A4-2管路(計画設定)'!AT29))=0,"-",IF(A3管路!AT29="-","-",IF('A4-2管路(計画設定)'!AT29="-",A3管路!AT29,A3管路!AT29-'A4-2管路(計画設定)'!AT29)))</f>
        <v>-</v>
      </c>
      <c r="AU29" s="359" t="str">
        <f t="shared" si="37"/>
        <v>-</v>
      </c>
      <c r="AV29" s="832">
        <f t="shared" si="38"/>
        <v>2034</v>
      </c>
      <c r="AW29" s="830"/>
      <c r="AX29" s="853" t="str">
        <f t="shared" si="39"/>
        <v>-</v>
      </c>
      <c r="AY29" s="830"/>
      <c r="AZ29" s="832">
        <f t="shared" si="40"/>
        <v>265.5</v>
      </c>
      <c r="BA29" s="830"/>
      <c r="BB29" s="830">
        <f t="shared" si="41"/>
        <v>2.0999999999999996</v>
      </c>
      <c r="BC29" s="830"/>
      <c r="BD29" s="830">
        <f t="shared" si="42"/>
        <v>1766.4</v>
      </c>
      <c r="BE29" s="830"/>
      <c r="BF29" s="830">
        <f t="shared" si="43"/>
        <v>0</v>
      </c>
      <c r="BG29" s="830"/>
      <c r="BH29" s="830">
        <f t="shared" si="44"/>
        <v>0</v>
      </c>
      <c r="BI29" s="831"/>
      <c r="BJ29" s="832">
        <f t="shared" si="45"/>
        <v>267.60000000000002</v>
      </c>
      <c r="BK29" s="830"/>
      <c r="BL29" s="830">
        <f t="shared" si="46"/>
        <v>1766.4</v>
      </c>
      <c r="BM29" s="833"/>
      <c r="BN29" s="830">
        <f t="shared" si="22"/>
        <v>2034</v>
      </c>
      <c r="BO29" s="833"/>
      <c r="BQ29" s="318" t="str">
        <f>IF('A4-2管路(計画設定)'!AW29="","-",'A4-2管路(計画設定)'!AW29)</f>
        <v>ダクタイル鋳鉄管(NS形継手等)</v>
      </c>
      <c r="BR29" s="317">
        <f>IF(BQ29=BR$4,IF('A4-2管路(計画設定)'!AV29="-","-",IF('A4-2管路(計画設定)'!I29="-",'A4-2管路(計画設定)'!AV29,'A4-2管路(計画設定)'!AV29-'A4-2管路(計画設定)'!I29)),"-")</f>
        <v>196</v>
      </c>
      <c r="BS29" s="317" t="str">
        <f>IF(BQ29=BS$4,IF('A4-2管路(計画設定)'!AV29="-","-",IF('A4-2管路(計画設定)'!L29="-",'A4-2管路(計画設定)'!AV29,'A4-2管路(計画設定)'!AV29-'A4-2管路(計画設定)'!L29)),"-")</f>
        <v>-</v>
      </c>
      <c r="BT29" s="317" t="str">
        <f>IF(BQ29=BT$4,IF('A4-2管路(計画設定)'!AV29="-","-",IF('A4-2管路(計画設定)'!O29="-",'A4-2管路(計画設定)'!AV29,'A4-2管路(計画設定)'!AV29-'A4-2管路(計画設定)'!O29)),"-")</f>
        <v>-</v>
      </c>
      <c r="BU29" s="317" t="str">
        <f>IF($BQ29=BU$4,IF('A4-2管路(計画設定)'!$AV29="-","-",IF('A4-2管路(計画設定)'!R29="-",'A4-2管路(計画設定)'!$AV29,'A4-2管路(計画設定)'!$AV29-'A4-2管路(計画設定)'!R29)),"-")</f>
        <v>-</v>
      </c>
      <c r="BV29" s="317" t="str">
        <f>IF($BQ29=BV$4,IF('A4-2管路(計画設定)'!$AV29="-","-",IF('A4-2管路(計画設定)'!W29="-",'A4-2管路(計画設定)'!$AV29,'A4-2管路(計画設定)'!$AV29-SUM('A4-2管路(計画設定)'!S29,'A4-2管路(計画設定)'!T29))),"-")</f>
        <v>-</v>
      </c>
      <c r="BW29" s="317" t="str">
        <f>IF($BQ29=BV$4,IF('A4-2管路(計画設定)'!$AV29="-","-",IF('A4-2管路(計画設定)'!W29="-",'A4-2管路(計画設定)'!$AV29,'A4-2管路(計画設定)'!$AV29-SUM('A4-2管路(計画設定)'!U29,'A4-2管路(計画設定)'!V29))),"-")</f>
        <v>-</v>
      </c>
      <c r="BX29" s="317" t="str">
        <f>IF($BQ29=BX$4,IF('A4-2管路(計画設定)'!$AV29="-","-",IF('A4-2管路(計画設定)'!AF29="-",'A4-2管路(計画設定)'!$AV29,'A4-2管路(計画設定)'!$AV29-'A4-2管路(計画設定)'!AF29)),"-")</f>
        <v>-</v>
      </c>
    </row>
    <row r="30" spans="2:76" ht="13.5" customHeight="1">
      <c r="B30" s="1179"/>
      <c r="C30" s="1070"/>
      <c r="D30" s="1070"/>
      <c r="E30" s="1070"/>
      <c r="F30" s="541">
        <v>150</v>
      </c>
      <c r="G30" s="625">
        <f>IF(AND('A4-1管路(計画設定)'!$F$9="○",'A4-4,5管路(計画設定)'!$BR30="-"),"-",IF(A3管路!G30="-",BR30,IF(BR30="-",A3管路!G30,A3管路!G30+BR30)))</f>
        <v>176</v>
      </c>
      <c r="H30" s="348" t="str">
        <f>IF(IF(A3管路!H30="-","-",IF('A4-2管路(計画設定)'!H30="-",A3管路!H30,A3管路!H30-'A4-2管路(計画設定)'!H30))=0,"-",IF(A3管路!H30="-","-",IF('A4-2管路(計画設定)'!H30="-",A3管路!H30,A3管路!H30-'A4-2管路(計画設定)'!H30)))</f>
        <v>-</v>
      </c>
      <c r="I30" s="362">
        <f t="shared" si="25"/>
        <v>176</v>
      </c>
      <c r="J30" s="625" t="str">
        <f>IF(AND('A4-1管路(計画設定)'!$H$9="○",'A4-4,5管路(計画設定)'!$BS30="-"),"-",IF(A3管路!J30="-",BS30,IF(BS30="-",A3管路!J30,A3管路!J30+BS30)))</f>
        <v>-</v>
      </c>
      <c r="K30" s="348" t="str">
        <f>IF(IF(A3管路!K30="-","-",IF('A4-2管路(計画設定)'!K30="-",A3管路!K30,A3管路!K30-'A4-2管路(計画設定)'!K30))=0,"-",IF(A3管路!K30="-","-",IF('A4-2管路(計画設定)'!K30="-",A3管路!K30,A3管路!K30-'A4-2管路(計画設定)'!K30)))</f>
        <v>-</v>
      </c>
      <c r="L30" s="362" t="str">
        <f t="shared" si="26"/>
        <v>-</v>
      </c>
      <c r="M30" s="625" t="str">
        <f>IF(AND('A4-1管路(計画設定)'!$J$9="○",'A4-4,5管路(計画設定)'!$BT30="-"),"-",IF(A3管路!M30="-",BT30,IF(BT30="-",A3管路!M30,A3管路!M30+BT30)))</f>
        <v>-</v>
      </c>
      <c r="N30" s="348" t="str">
        <f>IF(IF(A3管路!N30="-","-",IF('A4-2管路(計画設定)'!N30="-",A3管路!N30,A3管路!N30-'A4-2管路(計画設定)'!N30))=0,"-",IF(A3管路!N30="-","-",IF('A4-2管路(計画設定)'!N30="-",A3管路!N30,A3管路!N30-'A4-2管路(計画設定)'!N30)))</f>
        <v>-</v>
      </c>
      <c r="O30" s="362" t="str">
        <f t="shared" si="27"/>
        <v>-</v>
      </c>
      <c r="P30" s="625" t="str">
        <f>IF(AND('A4-1管路(計画設定)'!$L$9="○",'A4-4,5管路(計画設定)'!$BU30="-"),"-",IF(A3管路!P30="-",BU30,IF(BU30="-",A3管路!P30,A3管路!P30+BU30)))</f>
        <v>-</v>
      </c>
      <c r="Q30" s="348" t="str">
        <f>IF(IF(A3管路!Q30="-","-",IF('A4-2管路(計画設定)'!Q30="-",A3管路!Q30,A3管路!Q30-'A4-2管路(計画設定)'!Q30))=0,"-",IF(A3管路!Q30="-","-",IF('A4-2管路(計画設定)'!Q30="-",A3管路!Q30,A3管路!Q30-'A4-2管路(計画設定)'!Q30)))</f>
        <v>-</v>
      </c>
      <c r="R30" s="362" t="str">
        <f t="shared" si="28"/>
        <v>-</v>
      </c>
      <c r="S30" s="625">
        <f>IF(AND('A4-1管路(計画設定)'!$N$9="○",'A4-4,5管路(計画設定)'!$BV30="-"),"-",IF(A3管路!S30="-",BV30,IF(BV30="-",A3管路!S30,A3管路!S30+BV30+BW30)))</f>
        <v>183.69999999999993</v>
      </c>
      <c r="T30" s="347">
        <f>IF(IF(A3管路!T30="-","-",IF('A4-2管路(計画設定)'!T30="-",A3管路!T30,A3管路!T30-'A4-2管路(計画設定)'!T30))=0,"-",IF(A3管路!T30="-","-",IF('A4-2管路(計画設定)'!T30="-",A3管路!T30,A3管路!T30-'A4-2管路(計画設定)'!T30)))</f>
        <v>20</v>
      </c>
      <c r="U30" s="623">
        <f>IF(AND('A4-1管路(計画設定)'!$P$9="○",'A4-4,5管路(計画設定)'!$BW30="-"),"-",IF(A3管路!U30="-",BW30,IF(BW30="-",A3管路!U30,A3管路!U30)))</f>
        <v>765</v>
      </c>
      <c r="V30" s="348" t="str">
        <f>IF(IF(A3管路!V30="-","-",IF('A4-2管路(計画設定)'!V30="-",A3管路!V30,A3管路!V30-'A4-2管路(計画設定)'!V30))=0,"-",IF(A3管路!V30="-","-",IF('A4-2管路(計画設定)'!V30="-",A3管路!V30,A3管路!V30-'A4-2管路(計画設定)'!V30)))</f>
        <v>-</v>
      </c>
      <c r="W30" s="362">
        <f t="shared" si="29"/>
        <v>968.69999999999993</v>
      </c>
      <c r="X30" s="354">
        <f>IF(IF(A3管路!X30="-","-",IF('A4-2管路(計画設定)'!X30="-",A3管路!X30,A3管路!X30-'A4-2管路(計画設定)'!X30))=0,"-",IF(A3管路!X30="-","-",IF('A4-2管路(計画設定)'!X30="-",A3管路!X30,A3管路!X30-'A4-2管路(計画設定)'!X30)))</f>
        <v>1123</v>
      </c>
      <c r="Y30" s="348" t="str">
        <f>IF(IF(A3管路!Y30="-","-",IF('A4-2管路(計画設定)'!Y30="-",A3管路!Y30,A3管路!Y30-'A4-2管路(計画設定)'!Y30))=0,"-",IF(A3管路!Y30="-","-",IF('A4-2管路(計画設定)'!Y30="-",A3管路!Y30,A3管路!Y30-'A4-2管路(計画設定)'!Y30)))</f>
        <v>-</v>
      </c>
      <c r="Z30" s="362">
        <f t="shared" si="30"/>
        <v>1123</v>
      </c>
      <c r="AA30" s="354" t="str">
        <f>IF(IF(A3管路!AA30="-","-",IF('A4-2管路(計画設定)'!AA30="-",A3管路!AA30,A3管路!AA30-'A4-2管路(計画設定)'!AA30))=0,"-",IF(A3管路!AA30="-","-",IF('A4-2管路(計画設定)'!AA30="-",A3管路!AA30,A3管路!AA30-'A4-2管路(計画設定)'!AA30)))</f>
        <v>-</v>
      </c>
      <c r="AB30" s="348" t="str">
        <f>IF(IF(A3管路!AB30="-","-",IF('A4-2管路(計画設定)'!AB30="-",A3管路!AB30,A3管路!AB30-'A4-2管路(計画設定)'!AB30))=0,"-",IF(A3管路!AB30="-","-",IF('A4-2管路(計画設定)'!AB30="-",A3管路!AB30,A3管路!AB30-'A4-2管路(計画設定)'!AB30)))</f>
        <v>-</v>
      </c>
      <c r="AC30" s="362" t="str">
        <f t="shared" si="31"/>
        <v>-</v>
      </c>
      <c r="AD30" s="625" t="str">
        <f>IF(AND('A4-1管路(計画設定)'!$V$9="○",'A4-4,5管路(計画設定)'!$BX30="-"),"-",IF(A3管路!AD30="-",BX30,IF(BX30="-",A3管路!AD30,A3管路!AD30+BX30)))</f>
        <v>-</v>
      </c>
      <c r="AE30" s="348" t="str">
        <f>IF(IF(A3管路!AE30="-","-",IF('A4-2管路(計画設定)'!AE30="-",A3管路!AE30,A3管路!AE30-'A4-2管路(計画設定)'!AE30))=0,"-",IF(A3管路!AE30="-","-",IF('A4-2管路(計画設定)'!AE30="-",A3管路!AE30,A3管路!AE30-'A4-2管路(計画設定)'!AE30)))</f>
        <v>-</v>
      </c>
      <c r="AF30" s="362" t="str">
        <f t="shared" si="32"/>
        <v>-</v>
      </c>
      <c r="AG30" s="354" t="str">
        <f>IF(IF(A3管路!AG30="-","-",IF('A4-2管路(計画設定)'!AG30="-",A3管路!AG30,A3管路!AG30-'A4-2管路(計画設定)'!AG30))=0,"-",IF(A3管路!AG30="-","-",IF('A4-2管路(計画設定)'!AG30="-",A3管路!AG30,A3管路!AG30-'A4-2管路(計画設定)'!AG30)))</f>
        <v>-</v>
      </c>
      <c r="AH30" s="348" t="str">
        <f>IF(IF(A3管路!AH30="-","-",IF('A4-2管路(計画設定)'!AH30="-",A3管路!AH30,A3管路!AH30-'A4-2管路(計画設定)'!AH30))=0,"-",IF(A3管路!AH30="-","-",IF('A4-2管路(計画設定)'!AH30="-",A3管路!AH30,A3管路!AH30-'A4-2管路(計画設定)'!AH30)))</f>
        <v>-</v>
      </c>
      <c r="AI30" s="362" t="str">
        <f t="shared" si="33"/>
        <v>-</v>
      </c>
      <c r="AJ30" s="354" t="str">
        <f>IF(IF(A3管路!AJ30="-","-",IF('A4-2管路(計画設定)'!AJ30="-",A3管路!AJ30,A3管路!AJ30-'A4-2管路(計画設定)'!AJ30))=0,"-",IF(A3管路!AJ30="-","-",IF('A4-2管路(計画設定)'!AJ30="-",A3管路!AJ30,A3管路!AJ30-'A4-2管路(計画設定)'!AJ30)))</f>
        <v>-</v>
      </c>
      <c r="AK30" s="348" t="str">
        <f>IF(IF(A3管路!AK30="-","-",IF('A4-2管路(計画設定)'!AK30="-",A3管路!AK30,A3管路!AK30-'A4-2管路(計画設定)'!AK30))=0,"-",IF(A3管路!AK30="-","-",IF('A4-2管路(計画設定)'!AK30="-",A3管路!AK30,A3管路!AK30-'A4-2管路(計画設定)'!AK30)))</f>
        <v>-</v>
      </c>
      <c r="AL30" s="362" t="str">
        <f t="shared" si="34"/>
        <v>-</v>
      </c>
      <c r="AM30" s="354" t="str">
        <f>IF(IF(A3管路!AM30="-","-",IF('A4-2管路(計画設定)'!AM30="-",A3管路!AM30,A3管路!AM30-'A4-2管路(計画設定)'!AM30))=0,"-",IF(A3管路!AM30="-","-",IF('A4-2管路(計画設定)'!AM30="-",A3管路!AM30,A3管路!AM30-'A4-2管路(計画設定)'!AM30)))</f>
        <v>-</v>
      </c>
      <c r="AN30" s="348" t="str">
        <f>IF(IF(A3管路!AN30="-","-",IF('A4-2管路(計画設定)'!AN30="-",A3管路!AN30,A3管路!AN30-'A4-2管路(計画設定)'!AN30))=0,"-",IF(A3管路!AN30="-","-",IF('A4-2管路(計画設定)'!AN30="-",A3管路!AN30,A3管路!AN30-'A4-2管路(計画設定)'!AN30)))</f>
        <v>-</v>
      </c>
      <c r="AO30" s="362" t="str">
        <f t="shared" si="35"/>
        <v>-</v>
      </c>
      <c r="AP30" s="354" t="str">
        <f>IF(IF(A3管路!AP30="-","-",IF('A4-2管路(計画設定)'!AP30="-",A3管路!AP30,A3管路!AP30-'A4-2管路(計画設定)'!AP30))=0,"-",IF(A3管路!AP30="-","-",IF('A4-2管路(計画設定)'!AP30="-",A3管路!AP30,A3管路!AP30-'A4-2管路(計画設定)'!AP30)))</f>
        <v>-</v>
      </c>
      <c r="AQ30" s="348" t="str">
        <f>IF(IF(A3管路!AQ30="-","-",IF('A4-2管路(計画設定)'!AQ30="-",A3管路!AQ30,A3管路!AQ30-'A4-2管路(計画設定)'!AQ30))=0,"-",IF(A3管路!AQ30="-","-",IF('A4-2管路(計画設定)'!AQ30="-",A3管路!AQ30,A3管路!AQ30-'A4-2管路(計画設定)'!AQ30)))</f>
        <v>-</v>
      </c>
      <c r="AR30" s="359" t="str">
        <f t="shared" si="36"/>
        <v>-</v>
      </c>
      <c r="AS30" s="354" t="str">
        <f>IF(IF(A3管路!AS30="-","-",IF('A4-2管路(計画設定)'!AS30="-",A3管路!AS30,A3管路!AS30-'A4-2管路(計画設定)'!AS30))=0,"-",IF(A3管路!AS30="-","-",IF('A4-2管路(計画設定)'!AS30="-",A3管路!AS30,A3管路!AS30-'A4-2管路(計画設定)'!AS30)))</f>
        <v>-</v>
      </c>
      <c r="AT30" s="348" t="str">
        <f>IF(IF(A3管路!AT30="-","-",IF('A4-2管路(計画設定)'!AT30="-",A3管路!AT30,A3管路!AT30-'A4-2管路(計画設定)'!AT30))=0,"-",IF(A3管路!AT30="-","-",IF('A4-2管路(計画設定)'!AT30="-",A3管路!AT30,A3管路!AT30-'A4-2管路(計画設定)'!AT30)))</f>
        <v>-</v>
      </c>
      <c r="AU30" s="359" t="str">
        <f t="shared" si="37"/>
        <v>-</v>
      </c>
      <c r="AV30" s="832">
        <f t="shared" si="38"/>
        <v>2247.6999999999998</v>
      </c>
      <c r="AW30" s="830"/>
      <c r="AX30" s="853">
        <f t="shared" si="39"/>
        <v>20</v>
      </c>
      <c r="AY30" s="830"/>
      <c r="AZ30" s="832">
        <f t="shared" si="40"/>
        <v>176</v>
      </c>
      <c r="BA30" s="830"/>
      <c r="BB30" s="830">
        <f t="shared" si="41"/>
        <v>203.69999999999993</v>
      </c>
      <c r="BC30" s="830"/>
      <c r="BD30" s="830">
        <f t="shared" si="42"/>
        <v>1888</v>
      </c>
      <c r="BE30" s="830"/>
      <c r="BF30" s="830">
        <f t="shared" si="43"/>
        <v>0</v>
      </c>
      <c r="BG30" s="830"/>
      <c r="BH30" s="830">
        <f t="shared" si="44"/>
        <v>0</v>
      </c>
      <c r="BI30" s="831"/>
      <c r="BJ30" s="832">
        <f t="shared" si="45"/>
        <v>379.69999999999993</v>
      </c>
      <c r="BK30" s="830"/>
      <c r="BL30" s="830">
        <f t="shared" si="46"/>
        <v>1888</v>
      </c>
      <c r="BM30" s="833"/>
      <c r="BN30" s="830">
        <f t="shared" si="22"/>
        <v>2267.6999999999998</v>
      </c>
      <c r="BO30" s="833"/>
      <c r="BQ30" s="318" t="str">
        <f>IF('A4-2管路(計画設定)'!AW30="","-",'A4-2管路(計画設定)'!AW30)</f>
        <v>ダクタイル鋳鉄管(NS形継手等)</v>
      </c>
      <c r="BR30" s="317">
        <f>IF(BQ30=BR$4,IF('A4-2管路(計画設定)'!AV30="-","-",IF('A4-2管路(計画設定)'!I30="-",'A4-2管路(計画設定)'!AV30,'A4-2管路(計画設定)'!AV30-'A4-2管路(計画設定)'!I30)),"-")</f>
        <v>176</v>
      </c>
      <c r="BS30" s="317" t="str">
        <f>IF(BQ30=BS$4,IF('A4-2管路(計画設定)'!AV30="-","-",IF('A4-2管路(計画設定)'!L30="-",'A4-2管路(計画設定)'!AV30,'A4-2管路(計画設定)'!AV30-'A4-2管路(計画設定)'!L30)),"-")</f>
        <v>-</v>
      </c>
      <c r="BT30" s="317" t="str">
        <f>IF(BQ30=BT$4,IF('A4-2管路(計画設定)'!AV30="-","-",IF('A4-2管路(計画設定)'!O30="-",'A4-2管路(計画設定)'!AV30,'A4-2管路(計画設定)'!AV30-'A4-2管路(計画設定)'!O30)),"-")</f>
        <v>-</v>
      </c>
      <c r="BU30" s="317" t="str">
        <f>IF($BQ30=BU$4,IF('A4-2管路(計画設定)'!$AV30="-","-",IF('A4-2管路(計画設定)'!R30="-",'A4-2管路(計画設定)'!$AV30,'A4-2管路(計画設定)'!$AV30-'A4-2管路(計画設定)'!R30)),"-")</f>
        <v>-</v>
      </c>
      <c r="BV30" s="317" t="str">
        <f>IF($BQ30=BV$4,IF('A4-2管路(計画設定)'!$AV30="-","-",IF('A4-2管路(計画設定)'!W30="-",'A4-2管路(計画設定)'!$AV30,'A4-2管路(計画設定)'!$AV30-SUM('A4-2管路(計画設定)'!S30,'A4-2管路(計画設定)'!T30))),"-")</f>
        <v>-</v>
      </c>
      <c r="BW30" s="317" t="str">
        <f>IF($BQ30=BV$4,IF('A4-2管路(計画設定)'!$AV30="-","-",IF('A4-2管路(計画設定)'!W30="-",'A4-2管路(計画設定)'!$AV30,'A4-2管路(計画設定)'!$AV30-SUM('A4-2管路(計画設定)'!U30,'A4-2管路(計画設定)'!V30))),"-")</f>
        <v>-</v>
      </c>
      <c r="BX30" s="317" t="str">
        <f>IF($BQ30=BX$4,IF('A4-2管路(計画設定)'!$AV30="-","-",IF('A4-2管路(計画設定)'!AF30="-",'A4-2管路(計画設定)'!$AV30,'A4-2管路(計画設定)'!$AV30-'A4-2管路(計画設定)'!AF30)),"-")</f>
        <v>-</v>
      </c>
    </row>
    <row r="31" spans="2:76" ht="13.5" customHeight="1">
      <c r="B31" s="1179"/>
      <c r="C31" s="1070"/>
      <c r="D31" s="1070"/>
      <c r="E31" s="1070"/>
      <c r="F31" s="541">
        <v>100</v>
      </c>
      <c r="G31" s="625">
        <f>IF(AND('A4-1管路(計画設定)'!$F$9="○",'A4-4,5管路(計画設定)'!$BR31="-"),"-",IF(A3管路!G31="-",BR31,IF(BR31="-",A3管路!G31,A3管路!G31+BR31)))</f>
        <v>454</v>
      </c>
      <c r="H31" s="348" t="str">
        <f>IF(IF(A3管路!H31="-","-",IF('A4-2管路(計画設定)'!H31="-",A3管路!H31,A3管路!H31-'A4-2管路(計画設定)'!H31))=0,"-",IF(A3管路!H31="-","-",IF('A4-2管路(計画設定)'!H31="-",A3管路!H31,A3管路!H31-'A4-2管路(計画設定)'!H31)))</f>
        <v>-</v>
      </c>
      <c r="I31" s="362">
        <f t="shared" si="25"/>
        <v>454</v>
      </c>
      <c r="J31" s="625" t="str">
        <f>IF(AND('A4-1管路(計画設定)'!$H$9="○",'A4-4,5管路(計画設定)'!$BS31="-"),"-",IF(A3管路!J31="-",BS31,IF(BS31="-",A3管路!J31,A3管路!J31+BS31)))</f>
        <v>-</v>
      </c>
      <c r="K31" s="348" t="str">
        <f>IF(IF(A3管路!K31="-","-",IF('A4-2管路(計画設定)'!K31="-",A3管路!K31,A3管路!K31-'A4-2管路(計画設定)'!K31))=0,"-",IF(A3管路!K31="-","-",IF('A4-2管路(計画設定)'!K31="-",A3管路!K31,A3管路!K31-'A4-2管路(計画設定)'!K31)))</f>
        <v>-</v>
      </c>
      <c r="L31" s="362" t="str">
        <f t="shared" si="26"/>
        <v>-</v>
      </c>
      <c r="M31" s="625" t="str">
        <f>IF(AND('A4-1管路(計画設定)'!$J$9="○",'A4-4,5管路(計画設定)'!$BT31="-"),"-",IF(A3管路!M31="-",BT31,IF(BT31="-",A3管路!M31,A3管路!M31+BT31)))</f>
        <v>-</v>
      </c>
      <c r="N31" s="348" t="str">
        <f>IF(IF(A3管路!N31="-","-",IF('A4-2管路(計画設定)'!N31="-",A3管路!N31,A3管路!N31-'A4-2管路(計画設定)'!N31))=0,"-",IF(A3管路!N31="-","-",IF('A4-2管路(計画設定)'!N31="-",A3管路!N31,A3管路!N31-'A4-2管路(計画設定)'!N31)))</f>
        <v>-</v>
      </c>
      <c r="O31" s="362" t="str">
        <f t="shared" si="27"/>
        <v>-</v>
      </c>
      <c r="P31" s="625" t="str">
        <f>IF(AND('A4-1管路(計画設定)'!$L$9="○",'A4-4,5管路(計画設定)'!$BU31="-"),"-",IF(A3管路!P31="-",BU31,IF(BU31="-",A3管路!P31,A3管路!P31+BU31)))</f>
        <v>-</v>
      </c>
      <c r="Q31" s="348" t="str">
        <f>IF(IF(A3管路!Q31="-","-",IF('A4-2管路(計画設定)'!Q31="-",A3管路!Q31,A3管路!Q31-'A4-2管路(計画設定)'!Q31))=0,"-",IF(A3管路!Q31="-","-",IF('A4-2管路(計画設定)'!Q31="-",A3管路!Q31,A3管路!Q31-'A4-2管路(計画設定)'!Q31)))</f>
        <v>-</v>
      </c>
      <c r="R31" s="362" t="str">
        <f t="shared" si="28"/>
        <v>-</v>
      </c>
      <c r="S31" s="625" t="str">
        <f>IF(AND('A4-1管路(計画設定)'!$N$9="○",'A4-4,5管路(計画設定)'!$BV31="-"),"-",IF(A3管路!S31="-",BV31,IF(BV31="-",A3管路!S31,A3管路!S31+BV31+BW31)))</f>
        <v>-</v>
      </c>
      <c r="T31" s="347" t="str">
        <f>IF(IF(A3管路!T31="-","-",IF('A4-2管路(計画設定)'!T31="-",A3管路!T31,A3管路!T31-'A4-2管路(計画設定)'!T31))=0,"-",IF(A3管路!T31="-","-",IF('A4-2管路(計画設定)'!T31="-",A3管路!T31,A3管路!T31-'A4-2管路(計画設定)'!T31)))</f>
        <v>-</v>
      </c>
      <c r="U31" s="623" t="str">
        <f>IF(AND('A4-1管路(計画設定)'!$P$9="○",'A4-4,5管路(計画設定)'!$BW31="-"),"-",IF(A3管路!U31="-",BW31,IF(BW31="-",A3管路!U31,A3管路!U31)))</f>
        <v>-</v>
      </c>
      <c r="V31" s="348" t="str">
        <f>IF(IF(A3管路!V31="-","-",IF('A4-2管路(計画設定)'!V31="-",A3管路!V31,A3管路!V31-'A4-2管路(計画設定)'!V31))=0,"-",IF(A3管路!V31="-","-",IF('A4-2管路(計画設定)'!V31="-",A3管路!V31,A3管路!V31-'A4-2管路(計画設定)'!V31)))</f>
        <v>-</v>
      </c>
      <c r="W31" s="362" t="str">
        <f t="shared" si="29"/>
        <v>-</v>
      </c>
      <c r="X31" s="354">
        <f>IF(IF(A3管路!X31="-","-",IF('A4-2管路(計画設定)'!X31="-",A3管路!X31,A3管路!X31-'A4-2管路(計画設定)'!X31))=0,"-",IF(A3管路!X31="-","-",IF('A4-2管路(計画設定)'!X31="-",A3管路!X31,A3管路!X31-'A4-2管路(計画設定)'!X31)))</f>
        <v>786.39999999999986</v>
      </c>
      <c r="Y31" s="348" t="str">
        <f>IF(IF(A3管路!Y31="-","-",IF('A4-2管路(計画設定)'!Y31="-",A3管路!Y31,A3管路!Y31-'A4-2管路(計画設定)'!Y31))=0,"-",IF(A3管路!Y31="-","-",IF('A4-2管路(計画設定)'!Y31="-",A3管路!Y31,A3管路!Y31-'A4-2管路(計画設定)'!Y31)))</f>
        <v>-</v>
      </c>
      <c r="Z31" s="362">
        <f t="shared" si="30"/>
        <v>786.39999999999986</v>
      </c>
      <c r="AA31" s="354" t="str">
        <f>IF(IF(A3管路!AA31="-","-",IF('A4-2管路(計画設定)'!AA31="-",A3管路!AA31,A3管路!AA31-'A4-2管路(計画設定)'!AA31))=0,"-",IF(A3管路!AA31="-","-",IF('A4-2管路(計画設定)'!AA31="-",A3管路!AA31,A3管路!AA31-'A4-2管路(計画設定)'!AA31)))</f>
        <v>-</v>
      </c>
      <c r="AB31" s="348" t="str">
        <f>IF(IF(A3管路!AB31="-","-",IF('A4-2管路(計画設定)'!AB31="-",A3管路!AB31,A3管路!AB31-'A4-2管路(計画設定)'!AB31))=0,"-",IF(A3管路!AB31="-","-",IF('A4-2管路(計画設定)'!AB31="-",A3管路!AB31,A3管路!AB31-'A4-2管路(計画設定)'!AB31)))</f>
        <v>-</v>
      </c>
      <c r="AC31" s="362" t="str">
        <f t="shared" si="31"/>
        <v>-</v>
      </c>
      <c r="AD31" s="625">
        <f>IF(AND('A4-1管路(計画設定)'!$V$9="○",'A4-4,5管路(計画設定)'!$BX31="-"),"-",IF(A3管路!AD31="-",BX31,IF(BX31="-",A3管路!AD31,A3管路!AD31+BX31)))</f>
        <v>851.19999999999982</v>
      </c>
      <c r="AE31" s="348" t="str">
        <f>IF(IF(A3管路!AE31="-","-",IF('A4-2管路(計画設定)'!AE31="-",A3管路!AE31,A3管路!AE31-'A4-2管路(計画設定)'!AE31))=0,"-",IF(A3管路!AE31="-","-",IF('A4-2管路(計画設定)'!AE31="-",A3管路!AE31,A3管路!AE31-'A4-2管路(計画設定)'!AE31)))</f>
        <v>-</v>
      </c>
      <c r="AF31" s="362">
        <f t="shared" si="32"/>
        <v>851.19999999999982</v>
      </c>
      <c r="AG31" s="354">
        <f>IF(IF(A3管路!AG31="-","-",IF('A4-2管路(計画設定)'!AG31="-",A3管路!AG31,A3管路!AG31-'A4-2管路(計画設定)'!AG31))=0,"-",IF(A3管路!AG31="-","-",IF('A4-2管路(計画設定)'!AG31="-",A3管路!AG31,A3管路!AG31-'A4-2管路(計画設定)'!AG31)))</f>
        <v>1.4</v>
      </c>
      <c r="AH31" s="348" t="str">
        <f>IF(IF(A3管路!AH31="-","-",IF('A4-2管路(計画設定)'!AH31="-",A3管路!AH31,A3管路!AH31-'A4-2管路(計画設定)'!AH31))=0,"-",IF(A3管路!AH31="-","-",IF('A4-2管路(計画設定)'!AH31="-",A3管路!AH31,A3管路!AH31-'A4-2管路(計画設定)'!AH31)))</f>
        <v>-</v>
      </c>
      <c r="AI31" s="362">
        <f t="shared" si="33"/>
        <v>1.4</v>
      </c>
      <c r="AJ31" s="354" t="str">
        <f>IF(IF(A3管路!AJ31="-","-",IF('A4-2管路(計画設定)'!AJ31="-",A3管路!AJ31,A3管路!AJ31-'A4-2管路(計画設定)'!AJ31))=0,"-",IF(A3管路!AJ31="-","-",IF('A4-2管路(計画設定)'!AJ31="-",A3管路!AJ31,A3管路!AJ31-'A4-2管路(計画設定)'!AJ31)))</f>
        <v>-</v>
      </c>
      <c r="AK31" s="348" t="str">
        <f>IF(IF(A3管路!AK31="-","-",IF('A4-2管路(計画設定)'!AK31="-",A3管路!AK31,A3管路!AK31-'A4-2管路(計画設定)'!AK31))=0,"-",IF(A3管路!AK31="-","-",IF('A4-2管路(計画設定)'!AK31="-",A3管路!AK31,A3管路!AK31-'A4-2管路(計画設定)'!AK31)))</f>
        <v>-</v>
      </c>
      <c r="AL31" s="362" t="str">
        <f t="shared" si="34"/>
        <v>-</v>
      </c>
      <c r="AM31" s="354" t="str">
        <f>IF(IF(A3管路!AM31="-","-",IF('A4-2管路(計画設定)'!AM31="-",A3管路!AM31,A3管路!AM31-'A4-2管路(計画設定)'!AM31))=0,"-",IF(A3管路!AM31="-","-",IF('A4-2管路(計画設定)'!AM31="-",A3管路!AM31,A3管路!AM31-'A4-2管路(計画設定)'!AM31)))</f>
        <v>-</v>
      </c>
      <c r="AN31" s="348" t="str">
        <f>IF(IF(A3管路!AN31="-","-",IF('A4-2管路(計画設定)'!AN31="-",A3管路!AN31,A3管路!AN31-'A4-2管路(計画設定)'!AN31))=0,"-",IF(A3管路!AN31="-","-",IF('A4-2管路(計画設定)'!AN31="-",A3管路!AN31,A3管路!AN31-'A4-2管路(計画設定)'!AN31)))</f>
        <v>-</v>
      </c>
      <c r="AO31" s="362" t="str">
        <f t="shared" si="35"/>
        <v>-</v>
      </c>
      <c r="AP31" s="354" t="str">
        <f>IF(IF(A3管路!AP31="-","-",IF('A4-2管路(計画設定)'!AP31="-",A3管路!AP31,A3管路!AP31-'A4-2管路(計画設定)'!AP31))=0,"-",IF(A3管路!AP31="-","-",IF('A4-2管路(計画設定)'!AP31="-",A3管路!AP31,A3管路!AP31-'A4-2管路(計画設定)'!AP31)))</f>
        <v>-</v>
      </c>
      <c r="AQ31" s="348" t="str">
        <f>IF(IF(A3管路!AQ31="-","-",IF('A4-2管路(計画設定)'!AQ31="-",A3管路!AQ31,A3管路!AQ31-'A4-2管路(計画設定)'!AQ31))=0,"-",IF(A3管路!AQ31="-","-",IF('A4-2管路(計画設定)'!AQ31="-",A3管路!AQ31,A3管路!AQ31-'A4-2管路(計画設定)'!AQ31)))</f>
        <v>-</v>
      </c>
      <c r="AR31" s="359" t="str">
        <f t="shared" si="36"/>
        <v>-</v>
      </c>
      <c r="AS31" s="354" t="str">
        <f>IF(IF(A3管路!AS31="-","-",IF('A4-2管路(計画設定)'!AS31="-",A3管路!AS31,A3管路!AS31-'A4-2管路(計画設定)'!AS31))=0,"-",IF(A3管路!AS31="-","-",IF('A4-2管路(計画設定)'!AS31="-",A3管路!AS31,A3管路!AS31-'A4-2管路(計画設定)'!AS31)))</f>
        <v>-</v>
      </c>
      <c r="AT31" s="348" t="str">
        <f>IF(IF(A3管路!AT31="-","-",IF('A4-2管路(計画設定)'!AT31="-",A3管路!AT31,A3管路!AT31-'A4-2管路(計画設定)'!AT31))=0,"-",IF(A3管路!AT31="-","-",IF('A4-2管路(計画設定)'!AT31="-",A3管路!AT31,A3管路!AT31-'A4-2管路(計画設定)'!AT31)))</f>
        <v>-</v>
      </c>
      <c r="AU31" s="359" t="str">
        <f t="shared" si="37"/>
        <v>-</v>
      </c>
      <c r="AV31" s="832">
        <f t="shared" si="38"/>
        <v>2092.9999999999995</v>
      </c>
      <c r="AW31" s="830"/>
      <c r="AX31" s="853" t="str">
        <f t="shared" si="39"/>
        <v>-</v>
      </c>
      <c r="AY31" s="830"/>
      <c r="AZ31" s="832">
        <f t="shared" si="40"/>
        <v>454</v>
      </c>
      <c r="BA31" s="830"/>
      <c r="BB31" s="830">
        <f t="shared" si="41"/>
        <v>0</v>
      </c>
      <c r="BC31" s="830"/>
      <c r="BD31" s="830">
        <f t="shared" si="42"/>
        <v>1637.5999999999997</v>
      </c>
      <c r="BE31" s="830"/>
      <c r="BF31" s="830">
        <f t="shared" si="43"/>
        <v>1.4</v>
      </c>
      <c r="BG31" s="830"/>
      <c r="BH31" s="830">
        <f t="shared" si="44"/>
        <v>0</v>
      </c>
      <c r="BI31" s="831"/>
      <c r="BJ31" s="832">
        <f t="shared" si="45"/>
        <v>454</v>
      </c>
      <c r="BK31" s="830"/>
      <c r="BL31" s="830">
        <f t="shared" si="46"/>
        <v>1638.9999999999998</v>
      </c>
      <c r="BM31" s="833"/>
      <c r="BN31" s="830">
        <f t="shared" si="22"/>
        <v>2092.9999999999995</v>
      </c>
      <c r="BO31" s="833"/>
      <c r="BQ31" s="318" t="str">
        <f>IF('A4-2管路(計画設定)'!AW31="","-",'A4-2管路(計画設定)'!AW31)</f>
        <v>ダクタイル鋳鉄管(NS形継手等)</v>
      </c>
      <c r="BR31" s="317">
        <f>IF(BQ31=BR$4,IF('A4-2管路(計画設定)'!AV31="-","-",IF('A4-2管路(計画設定)'!I31="-",'A4-2管路(計画設定)'!AV31,'A4-2管路(計画設定)'!AV31-'A4-2管路(計画設定)'!I31)),"-")</f>
        <v>454</v>
      </c>
      <c r="BS31" s="317" t="str">
        <f>IF(BQ31=BS$4,IF('A4-2管路(計画設定)'!AV31="-","-",IF('A4-2管路(計画設定)'!L31="-",'A4-2管路(計画設定)'!AV31,'A4-2管路(計画設定)'!AV31-'A4-2管路(計画設定)'!L31)),"-")</f>
        <v>-</v>
      </c>
      <c r="BT31" s="317" t="str">
        <f>IF(BQ31=BT$4,IF('A4-2管路(計画設定)'!AV31="-","-",IF('A4-2管路(計画設定)'!O31="-",'A4-2管路(計画設定)'!AV31,'A4-2管路(計画設定)'!AV31-'A4-2管路(計画設定)'!O31)),"-")</f>
        <v>-</v>
      </c>
      <c r="BU31" s="317" t="str">
        <f>IF($BQ31=BU$4,IF('A4-2管路(計画設定)'!$AV31="-","-",IF('A4-2管路(計画設定)'!R31="-",'A4-2管路(計画設定)'!$AV31,'A4-2管路(計画設定)'!$AV31-'A4-2管路(計画設定)'!R31)),"-")</f>
        <v>-</v>
      </c>
      <c r="BV31" s="317" t="str">
        <f>IF($BQ31=BV$4,IF('A4-2管路(計画設定)'!$AV31="-","-",IF('A4-2管路(計画設定)'!W31="-",'A4-2管路(計画設定)'!$AV31,'A4-2管路(計画設定)'!$AV31-SUM('A4-2管路(計画設定)'!S31,'A4-2管路(計画設定)'!T31))),"-")</f>
        <v>-</v>
      </c>
      <c r="BW31" s="317" t="str">
        <f>IF($BQ31=BV$4,IF('A4-2管路(計画設定)'!$AV31="-","-",IF('A4-2管路(計画設定)'!W31="-",'A4-2管路(計画設定)'!$AV31,'A4-2管路(計画設定)'!$AV31-SUM('A4-2管路(計画設定)'!U31,'A4-2管路(計画設定)'!V31))),"-")</f>
        <v>-</v>
      </c>
      <c r="BX31" s="317" t="str">
        <f>IF($BQ31=BX$4,IF('A4-2管路(計画設定)'!$AV31="-","-",IF('A4-2管路(計画設定)'!AF31="-",'A4-2管路(計画設定)'!$AV31,'A4-2管路(計画設定)'!$AV31-'A4-2管路(計画設定)'!AF31)),"-")</f>
        <v>-</v>
      </c>
    </row>
    <row r="32" spans="2:76" ht="13.5" customHeight="1">
      <c r="B32" s="1179"/>
      <c r="C32" s="1070"/>
      <c r="D32" s="1070"/>
      <c r="E32" s="1070"/>
      <c r="F32" s="538" t="s">
        <v>70</v>
      </c>
      <c r="G32" s="625">
        <f>IF(AND('A4-1管路(計画設定)'!$F$9="○",'A4-4,5管路(計画設定)'!$BR32="-"),"-",IF(A3管路!G32="-",BR32,IF(BR32="-",A3管路!G32,A3管路!G32+BR32)))</f>
        <v>734.4</v>
      </c>
      <c r="H32" s="348" t="str">
        <f>IF(IF(A3管路!H32="-","-",IF('A4-2管路(計画設定)'!H32="-",A3管路!H32,A3管路!H32-'A4-2管路(計画設定)'!H32))=0,"-",IF(A3管路!H32="-","-",IF('A4-2管路(計画設定)'!H32="-",A3管路!H32,A3管路!H32-'A4-2管路(計画設定)'!H32)))</f>
        <v>-</v>
      </c>
      <c r="I32" s="362">
        <f t="shared" si="25"/>
        <v>734.4</v>
      </c>
      <c r="J32" s="625" t="str">
        <f>IF(AND('A4-1管路(計画設定)'!$H$9="○",'A4-4,5管路(計画設定)'!$BS32="-"),"-",IF(A3管路!J32="-",BS32,IF(BS32="-",A3管路!J32,A3管路!J32+BS32)))</f>
        <v>-</v>
      </c>
      <c r="K32" s="348" t="str">
        <f>IF(IF(A3管路!K32="-","-",IF('A4-2管路(計画設定)'!K32="-",A3管路!K32,A3管路!K32-'A4-2管路(計画設定)'!K32))=0,"-",IF(A3管路!K32="-","-",IF('A4-2管路(計画設定)'!K32="-",A3管路!K32,A3管路!K32-'A4-2管路(計画設定)'!K32)))</f>
        <v>-</v>
      </c>
      <c r="L32" s="362" t="str">
        <f t="shared" si="26"/>
        <v>-</v>
      </c>
      <c r="M32" s="625">
        <f>IF(AND('A4-1管路(計画設定)'!$J$9="○",'A4-4,5管路(計画設定)'!$BT32="-"),"-",IF(A3管路!M32="-",BT32,IF(BT32="-",A3管路!M32,A3管路!M32+BT32)))</f>
        <v>759.19999999999993</v>
      </c>
      <c r="N32" s="348" t="str">
        <f>IF(IF(A3管路!N32="-","-",IF('A4-2管路(計画設定)'!N32="-",A3管路!N32,A3管路!N32-'A4-2管路(計画設定)'!N32))=0,"-",IF(A3管路!N32="-","-",IF('A4-2管路(計画設定)'!N32="-",A3管路!N32,A3管路!N32-'A4-2管路(計画設定)'!N32)))</f>
        <v>-</v>
      </c>
      <c r="O32" s="362">
        <f t="shared" si="27"/>
        <v>759.19999999999993</v>
      </c>
      <c r="P32" s="625" t="str">
        <f>IF(AND('A4-1管路(計画設定)'!$L$9="○",'A4-4,5管路(計画設定)'!$BU32="-"),"-",IF(A3管路!P32="-",BU32,IF(BU32="-",A3管路!P32,A3管路!P32+BU32)))</f>
        <v>-</v>
      </c>
      <c r="Q32" s="348" t="str">
        <f>IF(IF(A3管路!Q32="-","-",IF('A4-2管路(計画設定)'!Q32="-",A3管路!Q32,A3管路!Q32-'A4-2管路(計画設定)'!Q32))=0,"-",IF(A3管路!Q32="-","-",IF('A4-2管路(計画設定)'!Q32="-",A3管路!Q32,A3管路!Q32-'A4-2管路(計画設定)'!Q32)))</f>
        <v>-</v>
      </c>
      <c r="R32" s="362" t="str">
        <f t="shared" si="28"/>
        <v>-</v>
      </c>
      <c r="S32" s="625" t="str">
        <f>IF(AND('A4-1管路(計画設定)'!$N$9="○",'A4-4,5管路(計画設定)'!$BV32="-"),"-",IF(A3管路!S32="-",BV32,IF(BV32="-",A3管路!S32,A3管路!S32+BV32+BW32)))</f>
        <v>-</v>
      </c>
      <c r="T32" s="347" t="str">
        <f>IF(IF(A3管路!T32="-","-",IF('A4-2管路(計画設定)'!T32="-",A3管路!T32,A3管路!T32-'A4-2管路(計画設定)'!T32))=0,"-",IF(A3管路!T32="-","-",IF('A4-2管路(計画設定)'!T32="-",A3管路!T32,A3管路!T32-'A4-2管路(計画設定)'!T32)))</f>
        <v>-</v>
      </c>
      <c r="U32" s="623" t="str">
        <f>IF(AND('A4-1管路(計画設定)'!$P$9="○",'A4-4,5管路(計画設定)'!$BW32="-"),"-",IF(A3管路!U32="-",BW32,IF(BW32="-",A3管路!U32,A3管路!U32)))</f>
        <v>-</v>
      </c>
      <c r="V32" s="348" t="str">
        <f>IF(IF(A3管路!V32="-","-",IF('A4-2管路(計画設定)'!V32="-",A3管路!V32,A3管路!V32-'A4-2管路(計画設定)'!V32))=0,"-",IF(A3管路!V32="-","-",IF('A4-2管路(計画設定)'!V32="-",A3管路!V32,A3管路!V32-'A4-2管路(計画設定)'!V32)))</f>
        <v>-</v>
      </c>
      <c r="W32" s="362" t="str">
        <f t="shared" si="29"/>
        <v>-</v>
      </c>
      <c r="X32" s="354" t="str">
        <f>IF(IF(A3管路!X32="-","-",IF('A4-2管路(計画設定)'!X32="-",A3管路!X32,A3管路!X32-'A4-2管路(計画設定)'!X32))=0,"-",IF(A3管路!X32="-","-",IF('A4-2管路(計画設定)'!X32="-",A3管路!X32,A3管路!X32-'A4-2管路(計画設定)'!X32)))</f>
        <v>-</v>
      </c>
      <c r="Y32" s="348" t="str">
        <f>IF(IF(A3管路!Y32="-","-",IF('A4-2管路(計画設定)'!Y32="-",A3管路!Y32,A3管路!Y32-'A4-2管路(計画設定)'!Y32))=0,"-",IF(A3管路!Y32="-","-",IF('A4-2管路(計画設定)'!Y32="-",A3管路!Y32,A3管路!Y32-'A4-2管路(計画設定)'!Y32)))</f>
        <v>-</v>
      </c>
      <c r="Z32" s="362" t="str">
        <f t="shared" si="30"/>
        <v>-</v>
      </c>
      <c r="AA32" s="354" t="str">
        <f>IF(IF(A3管路!AA32="-","-",IF('A4-2管路(計画設定)'!AA32="-",A3管路!AA32,A3管路!AA32-'A4-2管路(計画設定)'!AA32))=0,"-",IF(A3管路!AA32="-","-",IF('A4-2管路(計画設定)'!AA32="-",A3管路!AA32,A3管路!AA32-'A4-2管路(計画設定)'!AA32)))</f>
        <v>-</v>
      </c>
      <c r="AB32" s="348" t="str">
        <f>IF(IF(A3管路!AB32="-","-",IF('A4-2管路(計画設定)'!AB32="-",A3管路!AB32,A3管路!AB32-'A4-2管路(計画設定)'!AB32))=0,"-",IF(A3管路!AB32="-","-",IF('A4-2管路(計画設定)'!AB32="-",A3管路!AB32,A3管路!AB32-'A4-2管路(計画設定)'!AB32)))</f>
        <v>-</v>
      </c>
      <c r="AC32" s="362" t="str">
        <f t="shared" si="31"/>
        <v>-</v>
      </c>
      <c r="AD32" s="625">
        <f>IF(AND('A4-1管路(計画設定)'!$V$9="○",'A4-4,5管路(計画設定)'!$BX32="-"),"-",IF(A3管路!AD32="-",BX32,IF(BX32="-",A3管路!AD32,A3管路!AD32+BX32)))</f>
        <v>3.4000000000000004</v>
      </c>
      <c r="AE32" s="348" t="str">
        <f>IF(IF(A3管路!AE32="-","-",IF('A4-2管路(計画設定)'!AE32="-",A3管路!AE32,A3管路!AE32-'A4-2管路(計画設定)'!AE32))=0,"-",IF(A3管路!AE32="-","-",IF('A4-2管路(計画設定)'!AE32="-",A3管路!AE32,A3管路!AE32-'A4-2管路(計画設定)'!AE32)))</f>
        <v>-</v>
      </c>
      <c r="AF32" s="362">
        <f t="shared" si="32"/>
        <v>3.4000000000000004</v>
      </c>
      <c r="AG32" s="354">
        <f>IF(IF(A3管路!AG32="-","-",IF('A4-2管路(計画設定)'!AG32="-",A3管路!AG32,A3管路!AG32-'A4-2管路(計画設定)'!AG32))=0,"-",IF(A3管路!AG32="-","-",IF('A4-2管路(計画設定)'!AG32="-",A3管路!AG32,A3管路!AG32-'A4-2管路(計画設定)'!AG32)))</f>
        <v>67.5</v>
      </c>
      <c r="AH32" s="348" t="str">
        <f>IF(IF(A3管路!AH32="-","-",IF('A4-2管路(計画設定)'!AH32="-",A3管路!AH32,A3管路!AH32-'A4-2管路(計画設定)'!AH32))=0,"-",IF(A3管路!AH32="-","-",IF('A4-2管路(計画設定)'!AH32="-",A3管路!AH32,A3管路!AH32-'A4-2管路(計画設定)'!AH32)))</f>
        <v>-</v>
      </c>
      <c r="AI32" s="362">
        <f t="shared" si="33"/>
        <v>67.5</v>
      </c>
      <c r="AJ32" s="354" t="str">
        <f>IF(IF(A3管路!AJ32="-","-",IF('A4-2管路(計画設定)'!AJ32="-",A3管路!AJ32,A3管路!AJ32-'A4-2管路(計画設定)'!AJ32))=0,"-",IF(A3管路!AJ32="-","-",IF('A4-2管路(計画設定)'!AJ32="-",A3管路!AJ32,A3管路!AJ32-'A4-2管路(計画設定)'!AJ32)))</f>
        <v>-</v>
      </c>
      <c r="AK32" s="348" t="str">
        <f>IF(IF(A3管路!AK32="-","-",IF('A4-2管路(計画設定)'!AK32="-",A3管路!AK32,A3管路!AK32-'A4-2管路(計画設定)'!AK32))=0,"-",IF(A3管路!AK32="-","-",IF('A4-2管路(計画設定)'!AK32="-",A3管路!AK32,A3管路!AK32-'A4-2管路(計画設定)'!AK32)))</f>
        <v>-</v>
      </c>
      <c r="AL32" s="362" t="str">
        <f t="shared" si="34"/>
        <v>-</v>
      </c>
      <c r="AM32" s="354" t="str">
        <f>IF(IF(A3管路!AM32="-","-",IF('A4-2管路(計画設定)'!AM32="-",A3管路!AM32,A3管路!AM32-'A4-2管路(計画設定)'!AM32))=0,"-",IF(A3管路!AM32="-","-",IF('A4-2管路(計画設定)'!AM32="-",A3管路!AM32,A3管路!AM32-'A4-2管路(計画設定)'!AM32)))</f>
        <v>-</v>
      </c>
      <c r="AN32" s="348" t="str">
        <f>IF(IF(A3管路!AN32="-","-",IF('A4-2管路(計画設定)'!AN32="-",A3管路!AN32,A3管路!AN32-'A4-2管路(計画設定)'!AN32))=0,"-",IF(A3管路!AN32="-","-",IF('A4-2管路(計画設定)'!AN32="-",A3管路!AN32,A3管路!AN32-'A4-2管路(計画設定)'!AN32)))</f>
        <v>-</v>
      </c>
      <c r="AO32" s="362" t="str">
        <f t="shared" si="35"/>
        <v>-</v>
      </c>
      <c r="AP32" s="354" t="str">
        <f>IF(IF(A3管路!AP32="-","-",IF('A4-2管路(計画設定)'!AP32="-",A3管路!AP32,A3管路!AP32-'A4-2管路(計画設定)'!AP32))=0,"-",IF(A3管路!AP32="-","-",IF('A4-2管路(計画設定)'!AP32="-",A3管路!AP32,A3管路!AP32-'A4-2管路(計画設定)'!AP32)))</f>
        <v>-</v>
      </c>
      <c r="AQ32" s="348" t="str">
        <f>IF(IF(A3管路!AQ32="-","-",IF('A4-2管路(計画設定)'!AQ32="-",A3管路!AQ32,A3管路!AQ32-'A4-2管路(計画設定)'!AQ32))=0,"-",IF(A3管路!AQ32="-","-",IF('A4-2管路(計画設定)'!AQ32="-",A3管路!AQ32,A3管路!AQ32-'A4-2管路(計画設定)'!AQ32)))</f>
        <v>-</v>
      </c>
      <c r="AR32" s="359" t="str">
        <f t="shared" si="36"/>
        <v>-</v>
      </c>
      <c r="AS32" s="354" t="str">
        <f>IF(IF(A3管路!AS32="-","-",IF('A4-2管路(計画設定)'!AS32="-",A3管路!AS32,A3管路!AS32-'A4-2管路(計画設定)'!AS32))=0,"-",IF(A3管路!AS32="-","-",IF('A4-2管路(計画設定)'!AS32="-",A3管路!AS32,A3管路!AS32-'A4-2管路(計画設定)'!AS32)))</f>
        <v>-</v>
      </c>
      <c r="AT32" s="348" t="str">
        <f>IF(IF(A3管路!AT32="-","-",IF('A4-2管路(計画設定)'!AT32="-",A3管路!AT32,A3管路!AT32-'A4-2管路(計画設定)'!AT32))=0,"-",IF(A3管路!AT32="-","-",IF('A4-2管路(計画設定)'!AT32="-",A3管路!AT32,A3管路!AT32-'A4-2管路(計画設定)'!AT32)))</f>
        <v>-</v>
      </c>
      <c r="AU32" s="359" t="str">
        <f t="shared" si="37"/>
        <v>-</v>
      </c>
      <c r="AV32" s="832">
        <f t="shared" si="38"/>
        <v>1564.5</v>
      </c>
      <c r="AW32" s="830"/>
      <c r="AX32" s="853" t="str">
        <f t="shared" si="39"/>
        <v>-</v>
      </c>
      <c r="AY32" s="830"/>
      <c r="AZ32" s="832">
        <f t="shared" si="40"/>
        <v>1493.6</v>
      </c>
      <c r="BA32" s="830"/>
      <c r="BB32" s="830">
        <f t="shared" si="41"/>
        <v>0</v>
      </c>
      <c r="BC32" s="830"/>
      <c r="BD32" s="830">
        <f t="shared" si="42"/>
        <v>3.4000000000000004</v>
      </c>
      <c r="BE32" s="830"/>
      <c r="BF32" s="830">
        <f t="shared" si="43"/>
        <v>67.5</v>
      </c>
      <c r="BG32" s="830"/>
      <c r="BH32" s="830">
        <f t="shared" si="44"/>
        <v>0</v>
      </c>
      <c r="BI32" s="831"/>
      <c r="BJ32" s="832">
        <f t="shared" si="45"/>
        <v>1493.6</v>
      </c>
      <c r="BK32" s="830"/>
      <c r="BL32" s="830">
        <f t="shared" si="46"/>
        <v>70.900000000000006</v>
      </c>
      <c r="BM32" s="833"/>
      <c r="BN32" s="830">
        <f t="shared" si="22"/>
        <v>1564.5</v>
      </c>
      <c r="BO32" s="833"/>
      <c r="BQ32" s="318" t="str">
        <f>IF('A4-2管路(計画設定)'!AW32="","-",'A4-2管路(計画設定)'!AW32)</f>
        <v>配水用ポリエチレン管(融着継手)</v>
      </c>
      <c r="BR32" s="317" t="str">
        <f>IF(BQ32=BR$4,IF('A4-2管路(計画設定)'!AV32="-","-",IF('A4-2管路(計画設定)'!I32="-",'A4-2管路(計画設定)'!AV32,'A4-2管路(計画設定)'!AV32-'A4-2管路(計画設定)'!I32)),"-")</f>
        <v>-</v>
      </c>
      <c r="BS32" s="317" t="str">
        <f>IF(BQ32=BS$4,IF('A4-2管路(計画設定)'!AV32="-","-",IF('A4-2管路(計画設定)'!L32="-",'A4-2管路(計画設定)'!AV32,'A4-2管路(計画設定)'!AV32-'A4-2管路(計画設定)'!L32)),"-")</f>
        <v>-</v>
      </c>
      <c r="BT32" s="317">
        <f>IF(BQ32=BT$4,IF('A4-2管路(計画設定)'!AV32="-","-",IF('A4-2管路(計画設定)'!O32="-",'A4-2管路(計画設定)'!AV32,'A4-2管路(計画設定)'!AV32-'A4-2管路(計画設定)'!O32)),"-")</f>
        <v>759.19999999999993</v>
      </c>
      <c r="BU32" s="317" t="str">
        <f>IF($BQ32=BU$4,IF('A4-2管路(計画設定)'!$AV32="-","-",IF('A4-2管路(計画設定)'!R32="-",'A4-2管路(計画設定)'!$AV32,'A4-2管路(計画設定)'!$AV32-'A4-2管路(計画設定)'!R32)),"-")</f>
        <v>-</v>
      </c>
      <c r="BV32" s="317" t="str">
        <f>IF($BQ32=BV$4,IF('A4-2管路(計画設定)'!$AV32="-","-",IF('A4-2管路(計画設定)'!W32="-",'A4-2管路(計画設定)'!$AV32,'A4-2管路(計画設定)'!$AV32-SUM('A4-2管路(計画設定)'!S32,'A4-2管路(計画設定)'!T32))),"-")</f>
        <v>-</v>
      </c>
      <c r="BW32" s="317" t="str">
        <f>IF($BQ32=BV$4,IF('A4-2管路(計画設定)'!$AV32="-","-",IF('A4-2管路(計画設定)'!W32="-",'A4-2管路(計画設定)'!$AV32,'A4-2管路(計画設定)'!$AV32-SUM('A4-2管路(計画設定)'!U32,'A4-2管路(計画設定)'!V32))),"-")</f>
        <v>-</v>
      </c>
      <c r="BX32" s="317" t="str">
        <f>IF($BQ32=BX$4,IF('A4-2管路(計画設定)'!$AV32="-","-",IF('A4-2管路(計画設定)'!AF32="-",'A4-2管路(計画設定)'!$AV32,'A4-2管路(計画設定)'!$AV32-'A4-2管路(計画設定)'!AF32)),"-")</f>
        <v>-</v>
      </c>
    </row>
    <row r="33" spans="2:76" ht="13.5" customHeight="1">
      <c r="B33" s="1179"/>
      <c r="C33" s="1070"/>
      <c r="D33" s="1070"/>
      <c r="E33" s="1071"/>
      <c r="F33" s="567" t="s">
        <v>49</v>
      </c>
      <c r="G33" s="622">
        <f t="shared" ref="G33" si="47">IF(SUM(G22:G32)=0,"-",SUM(G22:G32))</f>
        <v>2259.9</v>
      </c>
      <c r="H33" s="350" t="str">
        <f t="shared" ref="H33:AU33" si="48">IF(SUM(H22:H32)=0,"-",SUM(H22:H32))</f>
        <v>-</v>
      </c>
      <c r="I33" s="365">
        <f t="shared" si="48"/>
        <v>2259.9</v>
      </c>
      <c r="J33" s="622" t="str">
        <f t="shared" si="48"/>
        <v>-</v>
      </c>
      <c r="K33" s="350" t="str">
        <f t="shared" si="48"/>
        <v>-</v>
      </c>
      <c r="L33" s="365" t="str">
        <f t="shared" si="48"/>
        <v>-</v>
      </c>
      <c r="M33" s="622">
        <f t="shared" si="48"/>
        <v>759.19999999999993</v>
      </c>
      <c r="N33" s="350" t="str">
        <f t="shared" si="48"/>
        <v>-</v>
      </c>
      <c r="O33" s="365">
        <f t="shared" si="48"/>
        <v>759.19999999999993</v>
      </c>
      <c r="P33" s="622" t="str">
        <f t="shared" si="48"/>
        <v>-</v>
      </c>
      <c r="Q33" s="350" t="str">
        <f t="shared" si="48"/>
        <v>-</v>
      </c>
      <c r="R33" s="365" t="str">
        <f t="shared" si="48"/>
        <v>-</v>
      </c>
      <c r="S33" s="622">
        <f t="shared" si="48"/>
        <v>204.49999999999994</v>
      </c>
      <c r="T33" s="349">
        <f t="shared" si="48"/>
        <v>22</v>
      </c>
      <c r="U33" s="624">
        <f t="shared" si="48"/>
        <v>843</v>
      </c>
      <c r="V33" s="350" t="str">
        <f t="shared" si="48"/>
        <v>-</v>
      </c>
      <c r="W33" s="365">
        <f t="shared" si="48"/>
        <v>1069.5</v>
      </c>
      <c r="X33" s="355">
        <f t="shared" si="48"/>
        <v>5355.2</v>
      </c>
      <c r="Y33" s="350" t="str">
        <f t="shared" si="48"/>
        <v>-</v>
      </c>
      <c r="Z33" s="365">
        <f t="shared" si="48"/>
        <v>5355.2</v>
      </c>
      <c r="AA33" s="355" t="str">
        <f t="shared" si="48"/>
        <v>-</v>
      </c>
      <c r="AB33" s="350" t="str">
        <f t="shared" si="48"/>
        <v>-</v>
      </c>
      <c r="AC33" s="365" t="str">
        <f t="shared" si="48"/>
        <v>-</v>
      </c>
      <c r="AD33" s="622">
        <f t="shared" si="48"/>
        <v>854.5999999999998</v>
      </c>
      <c r="AE33" s="350" t="str">
        <f t="shared" si="48"/>
        <v>-</v>
      </c>
      <c r="AF33" s="365">
        <f t="shared" si="48"/>
        <v>854.5999999999998</v>
      </c>
      <c r="AG33" s="355">
        <f t="shared" si="48"/>
        <v>68.900000000000006</v>
      </c>
      <c r="AH33" s="350" t="str">
        <f t="shared" si="48"/>
        <v>-</v>
      </c>
      <c r="AI33" s="365">
        <f t="shared" si="48"/>
        <v>68.900000000000006</v>
      </c>
      <c r="AJ33" s="355" t="str">
        <f t="shared" si="48"/>
        <v>-</v>
      </c>
      <c r="AK33" s="350" t="str">
        <f t="shared" si="48"/>
        <v>-</v>
      </c>
      <c r="AL33" s="365" t="str">
        <f t="shared" si="48"/>
        <v>-</v>
      </c>
      <c r="AM33" s="355" t="str">
        <f t="shared" si="48"/>
        <v>-</v>
      </c>
      <c r="AN33" s="350" t="str">
        <f t="shared" si="48"/>
        <v>-</v>
      </c>
      <c r="AO33" s="365" t="str">
        <f t="shared" si="48"/>
        <v>-</v>
      </c>
      <c r="AP33" s="355" t="str">
        <f t="shared" si="48"/>
        <v>-</v>
      </c>
      <c r="AQ33" s="350" t="str">
        <f t="shared" si="48"/>
        <v>-</v>
      </c>
      <c r="AR33" s="363" t="str">
        <f t="shared" si="48"/>
        <v>-</v>
      </c>
      <c r="AS33" s="355" t="str">
        <f t="shared" si="48"/>
        <v>-</v>
      </c>
      <c r="AT33" s="350" t="str">
        <f t="shared" si="48"/>
        <v>-</v>
      </c>
      <c r="AU33" s="363" t="str">
        <f t="shared" si="48"/>
        <v>-</v>
      </c>
      <c r="AV33" s="834">
        <f>IF(SUM(AV22:AW32)=0,"-",SUM(AV22:AW32))</f>
        <v>10345.299999999999</v>
      </c>
      <c r="AW33" s="835"/>
      <c r="AX33" s="836">
        <f>IF(SUM(AX22:AY32)=0,"-",SUM(AX22:AY32))</f>
        <v>22</v>
      </c>
      <c r="AY33" s="835"/>
      <c r="AZ33" s="834">
        <f>IF(SUM(AZ22:BA32)=0,"-",SUM(AZ22:BA32))</f>
        <v>3019.1</v>
      </c>
      <c r="BA33" s="835"/>
      <c r="BB33" s="835">
        <f>IF(SUM(BB22:BC32)=0,"-",SUM(BB22:BC32))</f>
        <v>226.49999999999994</v>
      </c>
      <c r="BC33" s="835"/>
      <c r="BD33" s="835">
        <f>IF(SUM(BD22:BE32)=0,"-",SUM(BD22:BE32))</f>
        <v>7052.7999999999993</v>
      </c>
      <c r="BE33" s="835"/>
      <c r="BF33" s="835">
        <f>IF(SUM(BF22:BG32)=0,"-",SUM(BF22:BG32))</f>
        <v>68.900000000000006</v>
      </c>
      <c r="BG33" s="835"/>
      <c r="BH33" s="835" t="str">
        <f>IF(SUM(BH22:BI32)=0,"-",SUM(BH22:BI32))</f>
        <v>-</v>
      </c>
      <c r="BI33" s="837"/>
      <c r="BJ33" s="834">
        <f>IF(SUM(BJ22:BK32)=0,"-",SUM(BJ22:BK32))</f>
        <v>3245.6</v>
      </c>
      <c r="BK33" s="835"/>
      <c r="BL33" s="835">
        <f>IF(SUM(BL22:BM32)=0,"-",SUM(BL22:BM32))</f>
        <v>7121.7</v>
      </c>
      <c r="BM33" s="838"/>
      <c r="BN33" s="835">
        <f t="shared" si="22"/>
        <v>10367.299999999999</v>
      </c>
      <c r="BO33" s="838"/>
      <c r="BQ33" s="318" t="str">
        <f>IF('A4-2管路(計画設定)'!AW33="","-",'A4-2管路(計画設定)'!AW33)</f>
        <v>-</v>
      </c>
      <c r="BR33" s="317" t="str">
        <f>IF(BQ33=BR$4,IF('A4-2管路(計画設定)'!AV33="-","-",IF('A4-2管路(計画設定)'!I33="-",'A4-2管路(計画設定)'!AV33,'A4-2管路(計画設定)'!AV33-'A4-2管路(計画設定)'!I33)),"-")</f>
        <v>-</v>
      </c>
      <c r="BS33" s="317" t="str">
        <f>IF(BQ33=BS$4,IF('A4-2管路(計画設定)'!AV33="-","-",IF('A4-2管路(計画設定)'!L33="-",'A4-2管路(計画設定)'!AV33,'A4-2管路(計画設定)'!AV33-'A4-2管路(計画設定)'!L33)),"-")</f>
        <v>-</v>
      </c>
      <c r="BT33" s="317" t="str">
        <f>IF(BQ33=BT$4,IF('A4-2管路(計画設定)'!AV33="-","-",IF('A4-2管路(計画設定)'!O33="-",'A4-2管路(計画設定)'!AV33,'A4-2管路(計画設定)'!AV33-'A4-2管路(計画設定)'!O33)),"-")</f>
        <v>-</v>
      </c>
      <c r="BU33" s="317" t="str">
        <f>IF($BQ33=BU$4,IF('A4-2管路(計画設定)'!$AV33="-","-",IF('A4-2管路(計画設定)'!R33="-",'A4-2管路(計画設定)'!$AV33,'A4-2管路(計画設定)'!$AV33-'A4-2管路(計画設定)'!R33)),"-")</f>
        <v>-</v>
      </c>
      <c r="BV33" s="317" t="str">
        <f>IF($BQ33=BV$4,IF('A4-2管路(計画設定)'!$AV33="-","-",IF('A4-2管路(計画設定)'!W33="-",'A4-2管路(計画設定)'!$AV33,'A4-2管路(計画設定)'!$AV33-SUM('A4-2管路(計画設定)'!S33,'A4-2管路(計画設定)'!T33))),"-")</f>
        <v>-</v>
      </c>
      <c r="BW33" s="317" t="str">
        <f>IF($BQ33=BV$4,IF('A4-2管路(計画設定)'!$AV33="-","-",IF('A4-2管路(計画設定)'!W33="-",'A4-2管路(計画設定)'!$AV33,'A4-2管路(計画設定)'!$AV33-SUM('A4-2管路(計画設定)'!U33,'A4-2管路(計画設定)'!V33))),"-")</f>
        <v>-</v>
      </c>
      <c r="BX33" s="317" t="str">
        <f>IF($BQ33=BX$4,IF('A4-2管路(計画設定)'!$AV33="-","-",IF('A4-2管路(計画設定)'!AF33="-",'A4-2管路(計画設定)'!$AV33,'A4-2管路(計画設定)'!$AV33-'A4-2管路(計画設定)'!AF33)),"-")</f>
        <v>-</v>
      </c>
    </row>
    <row r="34" spans="2:76" ht="13.5" customHeight="1">
      <c r="B34" s="1179"/>
      <c r="C34" s="1070"/>
      <c r="D34" s="1070"/>
      <c r="E34" s="875" t="s">
        <v>45</v>
      </c>
      <c r="F34" s="79">
        <v>600</v>
      </c>
      <c r="G34" s="629">
        <f>IF(AND('A4-1管路(計画設定)'!$F$10="○",'A4-4,5管路(計画設定)'!$BR34="-"),"-",IF(A3管路!G34="-",BR34,IF(BR34="-",A3管路!G34,A3管路!G34+BR34)))</f>
        <v>73</v>
      </c>
      <c r="H34" s="353" t="str">
        <f>IF(IF(A3管路!H34="-","-",IF('A4-2管路(計画設定)'!H34="-",A3管路!H34,A3管路!H34-'A4-2管路(計画設定)'!H34))=0,"-",IF(A3管路!H34="-","-",IF('A4-2管路(計画設定)'!H34="-",A3管路!H34,A3管路!H34-'A4-2管路(計画設定)'!H34)))</f>
        <v>-</v>
      </c>
      <c r="I34" s="361">
        <f t="shared" ref="I34:I44" si="49">IF(SUM(G34:H34)=0,"-",SUM(G34:H34))</f>
        <v>73</v>
      </c>
      <c r="J34" s="629" t="str">
        <f>IF(AND('A4-1管路(計画設定)'!$H$10="○",'A4-4,5管路(計画設定)'!$BS34="-"),"-",IF(A3管路!J34="-",BS34,IF(BS34="-",A3管路!J34,A3管路!J34+BS34)))</f>
        <v>-</v>
      </c>
      <c r="K34" s="353" t="str">
        <f>IF(IF(A3管路!K34="-","-",IF('A4-2管路(計画設定)'!K34="-",A3管路!K34,A3管路!K34-'A4-2管路(計画設定)'!K34))=0,"-",IF(A3管路!K34="-","-",IF('A4-2管路(計画設定)'!K34="-",A3管路!K34,A3管路!K34-'A4-2管路(計画設定)'!K34)))</f>
        <v>-</v>
      </c>
      <c r="L34" s="361" t="str">
        <f t="shared" ref="L34:L44" si="50">IF(SUM(J34:K34)=0,"-",SUM(J34:K34))</f>
        <v>-</v>
      </c>
      <c r="M34" s="629" t="str">
        <f>IF(AND('A4-1管路(計画設定)'!$J$10="○",'A4-4,5管路(計画設定)'!$BT34="-"),"-",IF(A3管路!M34="-",BT34,IF(BT34="-",A3管路!M34,A3管路!M34+BT34)))</f>
        <v>-</v>
      </c>
      <c r="N34" s="353" t="str">
        <f>IF(IF(A3管路!N34="-","-",IF('A4-2管路(計画設定)'!N34="-",A3管路!N34,A3管路!N34-'A4-2管路(計画設定)'!N34))=0,"-",IF(A3管路!N34="-","-",IF('A4-2管路(計画設定)'!N34="-",A3管路!N34,A3管路!N34-'A4-2管路(計画設定)'!N34)))</f>
        <v>-</v>
      </c>
      <c r="O34" s="361" t="str">
        <f t="shared" ref="O34:O44" si="51">IF(SUM(M34:N34)=0,"-",SUM(M34:N34))</f>
        <v>-</v>
      </c>
      <c r="P34" s="629" t="str">
        <f>IF(AND('A4-1管路(計画設定)'!$L$10="○",'A4-4,5管路(計画設定)'!$BU34="-"),"-",IF(A3管路!P34="-",BU34,IF(BU34="-",A3管路!P34,A3管路!P34+BU34)))</f>
        <v>-</v>
      </c>
      <c r="Q34" s="353" t="str">
        <f>IF(IF(A3管路!Q34="-","-",IF('A4-2管路(計画設定)'!Q34="-",A3管路!Q34,A3管路!Q34-'A4-2管路(計画設定)'!Q34))=0,"-",IF(A3管路!Q34="-","-",IF('A4-2管路(計画設定)'!Q34="-",A3管路!Q34,A3管路!Q34-'A4-2管路(計画設定)'!Q34)))</f>
        <v>-</v>
      </c>
      <c r="R34" s="361" t="str">
        <f t="shared" ref="R34:R44" si="52">IF(SUM(P34:Q34)=0,"-",SUM(P34:Q34))</f>
        <v>-</v>
      </c>
      <c r="S34" s="629" t="str">
        <f>IF(AND('A4-1管路(計画設定)'!$N$10="○",'A4-4,5管路(計画設定)'!$BV34="-"),"-",IF(A3管路!S34="-",BV34,IF(BV34="-",A3管路!S34,A3管路!S34+BV34+BW34)))</f>
        <v>-</v>
      </c>
      <c r="T34" s="352" t="str">
        <f>IF(IF(A3管路!T34="-","-",IF('A4-2管路(計画設定)'!T34="-",A3管路!T34,A3管路!T34-'A4-2管路(計画設定)'!T34))=0,"-",IF(A3管路!T34="-","-",IF('A4-2管路(計画設定)'!T34="-",A3管路!T34,A3管路!T34-'A4-2管路(計画設定)'!T34)))</f>
        <v>-</v>
      </c>
      <c r="U34" s="626" t="str">
        <f>IF(AND('A4-1管路(計画設定)'!$P$10="○",'A4-4,5管路(計画設定)'!$BW34="-"),"-",IF(A3管路!U34="-",BW34,IF(BW34="-",A3管路!U34,A3管路!U34)))</f>
        <v>-</v>
      </c>
      <c r="V34" s="353" t="str">
        <f>IF(IF(A3管路!V34="-","-",IF('A4-2管路(計画設定)'!V34="-",A3管路!V34,A3管路!V34-'A4-2管路(計画設定)'!V34))=0,"-",IF(A3管路!V34="-","-",IF('A4-2管路(計画設定)'!V34="-",A3管路!V34,A3管路!V34-'A4-2管路(計画設定)'!V34)))</f>
        <v>-</v>
      </c>
      <c r="W34" s="361" t="str">
        <f t="shared" ref="W34:W44" si="53">IF(SUM(S34:V34)=0,"-",SUM(S34:V34))</f>
        <v>-</v>
      </c>
      <c r="X34" s="357">
        <f>IF(IF(A3管路!X34="-","-",IF('A4-2管路(計画設定)'!X34="-",A3管路!X34,A3管路!X34-'A4-2管路(計画設定)'!X34))=0,"-",IF(A3管路!X34="-","-",IF('A4-2管路(計画設定)'!X34="-",A3管路!X34,A3管路!X34-'A4-2管路(計画設定)'!X34)))</f>
        <v>661.6</v>
      </c>
      <c r="Y34" s="353" t="str">
        <f>IF(IF(A3管路!Y34="-","-",IF('A4-2管路(計画設定)'!Y34="-",A3管路!Y34,A3管路!Y34-'A4-2管路(計画設定)'!Y34))=0,"-",IF(A3管路!Y34="-","-",IF('A4-2管路(計画設定)'!Y34="-",A3管路!Y34,A3管路!Y34-'A4-2管路(計画設定)'!Y34)))</f>
        <v>-</v>
      </c>
      <c r="Z34" s="361">
        <f t="shared" ref="Z34:Z44" si="54">IF(SUM(X34:Y34)=0,"-",SUM(X34:Y34))</f>
        <v>661.6</v>
      </c>
      <c r="AA34" s="357" t="str">
        <f>IF(IF(A3管路!AA34="-","-",IF('A4-2管路(計画設定)'!AA34="-",A3管路!AA34,A3管路!AA34-'A4-2管路(計画設定)'!AA34))=0,"-",IF(A3管路!AA34="-","-",IF('A4-2管路(計画設定)'!AA34="-",A3管路!AA34,A3管路!AA34-'A4-2管路(計画設定)'!AA34)))</f>
        <v>-</v>
      </c>
      <c r="AB34" s="353" t="str">
        <f>IF(IF(A3管路!AB34="-","-",IF('A4-2管路(計画設定)'!AB34="-",A3管路!AB34,A3管路!AB34-'A4-2管路(計画設定)'!AB34))=0,"-",IF(A3管路!AB34="-","-",IF('A4-2管路(計画設定)'!AB34="-",A3管路!AB34,A3管路!AB34-'A4-2管路(計画設定)'!AB34)))</f>
        <v>-</v>
      </c>
      <c r="AC34" s="361" t="str">
        <f t="shared" ref="AC34:AC44" si="55">IF(SUM(AA34:AB34)=0,"-",SUM(AA34:AB34))</f>
        <v>-</v>
      </c>
      <c r="AD34" s="629" t="str">
        <f>IF(AND('A4-1管路(計画設定)'!$V$10="○",'A4-4,5管路(計画設定)'!$BX34="-"),"-",IF(A3管路!AD34="-",BX34,IF(BX34="-",A3管路!AD34,A3管路!AD34+BX34)))</f>
        <v>-</v>
      </c>
      <c r="AE34" s="353" t="str">
        <f>IF(IF(A3管路!AE34="-","-",IF('A4-2管路(計画設定)'!AE34="-",A3管路!AE34,A3管路!AE34-'A4-2管路(計画設定)'!AE34))=0,"-",IF(A3管路!AE34="-","-",IF('A4-2管路(計画設定)'!AE34="-",A3管路!AE34,A3管路!AE34-'A4-2管路(計画設定)'!AE34)))</f>
        <v>-</v>
      </c>
      <c r="AF34" s="361" t="str">
        <f t="shared" ref="AF34:AF44" si="56">IF(SUM(AD34:AE34)=0,"-",SUM(AD34:AE34))</f>
        <v>-</v>
      </c>
      <c r="AG34" s="357" t="str">
        <f>IF(IF(A3管路!AG34="-","-",IF('A4-2管路(計画設定)'!AG34="-",A3管路!AG34,A3管路!AG34-'A4-2管路(計画設定)'!AG34))=0,"-",IF(A3管路!AG34="-","-",IF('A4-2管路(計画設定)'!AG34="-",A3管路!AG34,A3管路!AG34-'A4-2管路(計画設定)'!AG34)))</f>
        <v>-</v>
      </c>
      <c r="AH34" s="353" t="str">
        <f>IF(IF(A3管路!AH34="-","-",IF('A4-2管路(計画設定)'!AH34="-",A3管路!AH34,A3管路!AH34-'A4-2管路(計画設定)'!AH34))=0,"-",IF(A3管路!AH34="-","-",IF('A4-2管路(計画設定)'!AH34="-",A3管路!AH34,A3管路!AH34-'A4-2管路(計画設定)'!AH34)))</f>
        <v>-</v>
      </c>
      <c r="AI34" s="361" t="str">
        <f t="shared" ref="AI34:AI44" si="57">IF(SUM(AG34:AH34)=0,"-",SUM(AG34:AH34))</f>
        <v>-</v>
      </c>
      <c r="AJ34" s="357" t="str">
        <f>IF(IF(A3管路!AJ34="-","-",IF('A4-2管路(計画設定)'!AJ34="-",A3管路!AJ34,A3管路!AJ34-'A4-2管路(計画設定)'!AJ34))=0,"-",IF(A3管路!AJ34="-","-",IF('A4-2管路(計画設定)'!AJ34="-",A3管路!AJ34,A3管路!AJ34-'A4-2管路(計画設定)'!AJ34)))</f>
        <v>-</v>
      </c>
      <c r="AK34" s="353" t="str">
        <f>IF(IF(A3管路!AK34="-","-",IF('A4-2管路(計画設定)'!AK34="-",A3管路!AK34,A3管路!AK34-'A4-2管路(計画設定)'!AK34))=0,"-",IF(A3管路!AK34="-","-",IF('A4-2管路(計画設定)'!AK34="-",A3管路!AK34,A3管路!AK34-'A4-2管路(計画設定)'!AK34)))</f>
        <v>-</v>
      </c>
      <c r="AL34" s="361" t="str">
        <f t="shared" ref="AL34:AL44" si="58">IF(SUM(AJ34:AK34)=0,"-",SUM(AJ34:AK34))</f>
        <v>-</v>
      </c>
      <c r="AM34" s="357" t="str">
        <f>IF(IF(A3管路!AM34="-","-",IF('A4-2管路(計画設定)'!AM34="-",A3管路!AM34,A3管路!AM34-'A4-2管路(計画設定)'!AM34))=0,"-",IF(A3管路!AM34="-","-",IF('A4-2管路(計画設定)'!AM34="-",A3管路!AM34,A3管路!AM34-'A4-2管路(計画設定)'!AM34)))</f>
        <v>-</v>
      </c>
      <c r="AN34" s="353" t="str">
        <f>IF(IF(A3管路!AN34="-","-",IF('A4-2管路(計画設定)'!AN34="-",A3管路!AN34,A3管路!AN34-'A4-2管路(計画設定)'!AN34))=0,"-",IF(A3管路!AN34="-","-",IF('A4-2管路(計画設定)'!AN34="-",A3管路!AN34,A3管路!AN34-'A4-2管路(計画設定)'!AN34)))</f>
        <v>-</v>
      </c>
      <c r="AO34" s="361" t="str">
        <f t="shared" ref="AO34:AO44" si="59">IF(SUM(AM34:AN34)=0,"-",SUM(AM34:AN34))</f>
        <v>-</v>
      </c>
      <c r="AP34" s="357" t="str">
        <f>IF(IF(A3管路!AP34="-","-",IF('A4-2管路(計画設定)'!AP34="-",A3管路!AP34,A3管路!AP34-'A4-2管路(計画設定)'!AP34))=0,"-",IF(A3管路!AP34="-","-",IF('A4-2管路(計画設定)'!AP34="-",A3管路!AP34,A3管路!AP34-'A4-2管路(計画設定)'!AP34)))</f>
        <v>-</v>
      </c>
      <c r="AQ34" s="353" t="str">
        <f>IF(IF(A3管路!AQ34="-","-",IF('A4-2管路(計画設定)'!AQ34="-",A3管路!AQ34,A3管路!AQ34-'A4-2管路(計画設定)'!AQ34))=0,"-",IF(A3管路!AQ34="-","-",IF('A4-2管路(計画設定)'!AQ34="-",A3管路!AQ34,A3管路!AQ34-'A4-2管路(計画設定)'!AQ34)))</f>
        <v>-</v>
      </c>
      <c r="AR34" s="360" t="str">
        <f t="shared" ref="AR34:AR44" si="60">IF(SUM(AP34:AQ34)=0,"-",SUM(AP34:AQ34))</f>
        <v>-</v>
      </c>
      <c r="AS34" s="357" t="str">
        <f>IF(IF(A3管路!AS34="-","-",IF('A4-2管路(計画設定)'!AS34="-",A3管路!AS34,A3管路!AS34-'A4-2管路(計画設定)'!AS34))=0,"-",IF(A3管路!AS34="-","-",IF('A4-2管路(計画設定)'!AS34="-",A3管路!AS34,A3管路!AS34-'A4-2管路(計画設定)'!AS34)))</f>
        <v>-</v>
      </c>
      <c r="AT34" s="353" t="str">
        <f>IF(IF(A3管路!AT34="-","-",IF('A4-2管路(計画設定)'!AT34="-",A3管路!AT34,A3管路!AT34-'A4-2管路(計画設定)'!AT34))=0,"-",IF(A3管路!AT34="-","-",IF('A4-2管路(計画設定)'!AT34="-",A3管路!AT34,A3管路!AT34-'A4-2管路(計画設定)'!AT34)))</f>
        <v>-</v>
      </c>
      <c r="AU34" s="360" t="str">
        <f t="shared" ref="AU34:AU44" si="61">IF(SUM(AS34:AT34)=0,"-",SUM(AS34:AT34))</f>
        <v>-</v>
      </c>
      <c r="AV34" s="865">
        <f t="shared" ref="AV34:AV44" si="62">IF(SUM(G34,J34,M34,P34,S34,U34,X34,AA34,AD34,AG34,AJ34,AM34,AP34,AS34)=0,"-",SUM(G34,J34,M34,P34,S34,U34,X34,AA34,AD34,AG34,AJ34,AM34,AP34,AS34))</f>
        <v>734.6</v>
      </c>
      <c r="AW34" s="866"/>
      <c r="AX34" s="867" t="str">
        <f t="shared" ref="AX34:AX44" si="63">IF(SUM(H34,K34,N34,Q34,T34,V34,Y34,AB34,AE34,AH34,AK34,AN34,AQ34,AT34)=0,"-",SUM(H34,K34,N34,Q34,T34,V34,Y34,AB34,AE34,AH34,AK34,AN34,AQ34,AT34))</f>
        <v>-</v>
      </c>
      <c r="AY34" s="866"/>
      <c r="AZ34" s="865">
        <f t="shared" ref="AZ34:AZ44" si="64">SUMIF(G$88,"①",I34)+SUMIF(J$88,"①",L34)+SUMIF(M$88,"①",O34)+SUMIF(P$88,"①",R34)+SUMIF(S$88,"①",S34)+SUMIF(S$88,"①",T34)+SUMIF(U$88,"①",U34)+SUMIF(U$88,"①",V34)+SUMIF(X$88,"①",Z34)+SUMIF(AA$88,"①",AC34)+SUMIF(AD$88,"①",AF34)+SUMIF(AG$88,"①",AI34)+SUMIF(AJ$88,"①",AL34)+SUMIF(AM$88,"①",AO34)+SUMIF(AP$88,"①",AR34)+SUMIF(AS$88,"①",AU34)</f>
        <v>73</v>
      </c>
      <c r="BA34" s="866"/>
      <c r="BB34" s="866">
        <f t="shared" ref="BB34:BB44" si="65">SUMIF(G$88,"②",I34)+SUMIF(J$88,"②",L34)+SUMIF(M$88,"②",O34)+SUMIF(P$88,"②",R34)+SUMIF(S$88,"②",S34)+SUMIF(S$88,"②",T34)+SUMIF(U$88,"②",U34)+SUMIF(U$88,"②",V34)+SUMIF(X$88,"②",Z34)+SUMIF(AA$88,"②",AC34)+SUMIF(AD$88,"②",AF34)+SUMIF(AG$88,"②",AI34)+SUMIF(AJ$88,"②",AL34)+SUMIF(AM$88,"②",AO34)+SUMIF(AP$88,"②",AR34)+SUMIF(AS$88,"②",AU34)</f>
        <v>0</v>
      </c>
      <c r="BC34" s="866"/>
      <c r="BD34" s="866">
        <f t="shared" ref="BD34:BD44" si="66">SUMIF(G$88,"③",I34)+SUMIF(J$88,"③",L34)+SUMIF(M$88,"③",O34)+SUMIF(P$88,"③",R34)+SUMIF(S$88,"③",S34)+SUMIF(S$88,"③",T34)+SUMIF(U$88,"③",U34)+SUMIF(U$88,"③",V34)+SUMIF(X$88,"③",Z34)+SUMIF(AA$88,"③",AC34)+SUMIF(AD$88,"③",AF34)+SUMIF(AG$88,"③",AI34)+SUMIF(AJ$88,"③",AL34)+SUMIF(AM$88,"③",AO34)+SUMIF(AP$88,"③",AR34)+SUMIF(AS$88,"③",AU34)</f>
        <v>661.6</v>
      </c>
      <c r="BE34" s="866"/>
      <c r="BF34" s="866">
        <f t="shared" ref="BF34:BF44" si="67">SUMIF(G$88,"④",I34)+SUMIF(J$88,"④",L34)+SUMIF(M$88,"④",O34)+SUMIF(P$88,"④",R34)+SUMIF(S$88,"④",S34)+SUMIF(S$88,"④",T34)+SUMIF(U$88,"④",U34)+SUMIF(U$88,"④",V34)+SUMIF(X$88,"④",Z34)+SUMIF(AA$88,"④",AC34)+SUMIF(AD$88,"④",AF34)+SUMIF(AG$88,"④",AI34)+SUMIF(AJ$88,"④",AL34)+SUMIF(AM$88,"④",AO34)+SUMIF(AP$88,"④",AR34)+SUMIF(AS$88,"④",AU34)</f>
        <v>0</v>
      </c>
      <c r="BG34" s="866"/>
      <c r="BH34" s="866">
        <f t="shared" ref="BH34:BH44" si="68">SUMIF(G$88,"⑤",I34)+SUMIF(J$88,"⑤",L34)+SUMIF(M$88,"⑤",O34)+SUMIF(P$88,"⑤",R34)+SUMIF(S$88,"⑤",S34)+SUMIF(S$88,"⑤",T34)+SUMIF(U$88,"⑤",U34)+SUMIF(U$88,"⑤",V34)+SUMIF(X$88,"⑤",Z34)+SUMIF(AA$88,"⑤",AC34)+SUMIF(AD$88,"⑤",AF34)+SUMIF(AG$88,"⑤",AI34)+SUMIF(AJ$88,"⑤",AL34)+SUMIF(AM$88,"⑤",AO34)+SUMIF(AP$88,"⑤",AR34)+SUMIF(AS$88,"⑤",AU34)</f>
        <v>0</v>
      </c>
      <c r="BI34" s="868"/>
      <c r="BJ34" s="865">
        <f t="shared" ref="BJ34:BJ44" si="69">SUM(AZ34:BC34)</f>
        <v>73</v>
      </c>
      <c r="BK34" s="866"/>
      <c r="BL34" s="866">
        <f t="shared" ref="BL34:BL44" si="70">SUM(BD34:BI34)</f>
        <v>661.6</v>
      </c>
      <c r="BM34" s="869"/>
      <c r="BN34" s="866">
        <f t="shared" si="22"/>
        <v>734.6</v>
      </c>
      <c r="BO34" s="869"/>
      <c r="BQ34" s="318" t="str">
        <f>IF('A4-2管路(計画設定)'!AW34="","-",'A4-2管路(計画設定)'!AW34)</f>
        <v>ダクタイル鋳鉄管(NS形継手等)</v>
      </c>
      <c r="BR34" s="317">
        <f>IF(BQ34=BR$4,IF('A4-2管路(計画設定)'!AV34="-","-",IF('A4-2管路(計画設定)'!I34="-",'A4-2管路(計画設定)'!AV34,'A4-2管路(計画設定)'!AV34-'A4-2管路(計画設定)'!I34)),"-")</f>
        <v>73</v>
      </c>
      <c r="BS34" s="317" t="str">
        <f>IF(BQ34=BS$4,IF('A4-2管路(計画設定)'!AV34="-","-",IF('A4-2管路(計画設定)'!L34="-",'A4-2管路(計画設定)'!AV34,'A4-2管路(計画設定)'!AV34-'A4-2管路(計画設定)'!L34)),"-")</f>
        <v>-</v>
      </c>
      <c r="BT34" s="317" t="str">
        <f>IF(BQ34=BT$4,IF('A4-2管路(計画設定)'!AV34="-","-",IF('A4-2管路(計画設定)'!O34="-",'A4-2管路(計画設定)'!AV34,'A4-2管路(計画設定)'!AV34-'A4-2管路(計画設定)'!O34)),"-")</f>
        <v>-</v>
      </c>
      <c r="BU34" s="317" t="str">
        <f>IF($BQ34=BU$4,IF('A4-2管路(計画設定)'!$AV34="-","-",IF('A4-2管路(計画設定)'!R34="-",'A4-2管路(計画設定)'!$AV34,'A4-2管路(計画設定)'!$AV34-'A4-2管路(計画設定)'!R34)),"-")</f>
        <v>-</v>
      </c>
      <c r="BV34" s="317" t="str">
        <f>IF($BQ34=BV$4,IF('A4-2管路(計画設定)'!$AV34="-","-",IF('A4-2管路(計画設定)'!W34="-",'A4-2管路(計画設定)'!$AV34,'A4-2管路(計画設定)'!$AV34-SUM('A4-2管路(計画設定)'!S34,'A4-2管路(計画設定)'!T34))),"-")</f>
        <v>-</v>
      </c>
      <c r="BW34" s="317" t="str">
        <f>IF($BQ34=BV$4,IF('A4-2管路(計画設定)'!$AV34="-","-",IF('A4-2管路(計画設定)'!W34="-",'A4-2管路(計画設定)'!$AV34,'A4-2管路(計画設定)'!$AV34-SUM('A4-2管路(計画設定)'!U34,'A4-2管路(計画設定)'!V34))),"-")</f>
        <v>-</v>
      </c>
      <c r="BX34" s="317" t="str">
        <f>IF($BQ34=BX$4,IF('A4-2管路(計画設定)'!$AV34="-","-",IF('A4-2管路(計画設定)'!AF34="-",'A4-2管路(計画設定)'!$AV34,'A4-2管路(計画設定)'!$AV34-'A4-2管路(計画設定)'!AF34)),"-")</f>
        <v>-</v>
      </c>
    </row>
    <row r="35" spans="2:76" ht="13.5" customHeight="1">
      <c r="B35" s="1179"/>
      <c r="C35" s="1070"/>
      <c r="D35" s="1070"/>
      <c r="E35" s="1070"/>
      <c r="F35" s="80">
        <v>500</v>
      </c>
      <c r="G35" s="625">
        <f>IF(AND('A4-1管路(計画設定)'!$F$10="○",'A4-4,5管路(計画設定)'!$BR35="-"),"-",IF(A3管路!G35="-",BR35,IF(BR35="-",A3管路!G35,A3管路!G35+BR35)))</f>
        <v>71</v>
      </c>
      <c r="H35" s="348" t="str">
        <f>IF(IF(A3管路!H35="-","-",IF('A4-2管路(計画設定)'!H35="-",A3管路!H35,A3管路!H35-'A4-2管路(計画設定)'!H35))=0,"-",IF(A3管路!H35="-","-",IF('A4-2管路(計画設定)'!H35="-",A3管路!H35,A3管路!H35-'A4-2管路(計画設定)'!H35)))</f>
        <v>-</v>
      </c>
      <c r="I35" s="362">
        <f t="shared" si="49"/>
        <v>71</v>
      </c>
      <c r="J35" s="625">
        <f>IF(AND('A4-1管路(計画設定)'!$H$10="○",'A4-4,5管路(計画設定)'!$BS35="-"),"-",IF(A3管路!J35="-",BS35,IF(BS35="-",A3管路!J35,A3管路!J35+BS35)))</f>
        <v>77.5</v>
      </c>
      <c r="K35" s="348" t="str">
        <f>IF(IF(A3管路!K35="-","-",IF('A4-2管路(計画設定)'!K35="-",A3管路!K35,A3管路!K35-'A4-2管路(計画設定)'!K35))=0,"-",IF(A3管路!K35="-","-",IF('A4-2管路(計画設定)'!K35="-",A3管路!K35,A3管路!K35-'A4-2管路(計画設定)'!K35)))</f>
        <v>-</v>
      </c>
      <c r="L35" s="362">
        <f t="shared" si="50"/>
        <v>77.5</v>
      </c>
      <c r="M35" s="625" t="str">
        <f>IF(AND('A4-1管路(計画設定)'!$J$10="○",'A4-4,5管路(計画設定)'!$BT35="-"),"-",IF(A3管路!M35="-",BT35,IF(BT35="-",A3管路!M35,A3管路!M35+BT35)))</f>
        <v>-</v>
      </c>
      <c r="N35" s="348" t="str">
        <f>IF(IF(A3管路!N35="-","-",IF('A4-2管路(計画設定)'!N35="-",A3管路!N35,A3管路!N35-'A4-2管路(計画設定)'!N35))=0,"-",IF(A3管路!N35="-","-",IF('A4-2管路(計画設定)'!N35="-",A3管路!N35,A3管路!N35-'A4-2管路(計画設定)'!N35)))</f>
        <v>-</v>
      </c>
      <c r="O35" s="362" t="str">
        <f t="shared" si="51"/>
        <v>-</v>
      </c>
      <c r="P35" s="625" t="str">
        <f>IF(AND('A4-1管路(計画設定)'!$L$10="○",'A4-4,5管路(計画設定)'!$BU35="-"),"-",IF(A3管路!P35="-",BU35,IF(BU35="-",A3管路!P35,A3管路!P35+BU35)))</f>
        <v>-</v>
      </c>
      <c r="Q35" s="348" t="str">
        <f>IF(IF(A3管路!Q35="-","-",IF('A4-2管路(計画設定)'!Q35="-",A3管路!Q35,A3管路!Q35-'A4-2管路(計画設定)'!Q35))=0,"-",IF(A3管路!Q35="-","-",IF('A4-2管路(計画設定)'!Q35="-",A3管路!Q35,A3管路!Q35-'A4-2管路(計画設定)'!Q35)))</f>
        <v>-</v>
      </c>
      <c r="R35" s="362" t="str">
        <f t="shared" si="52"/>
        <v>-</v>
      </c>
      <c r="S35" s="625" t="str">
        <f>IF(AND('A4-1管路(計画設定)'!$N$10="○",'A4-4,5管路(計画設定)'!$BV35="-"),"-",IF(A3管路!S35="-",BV35,IF(BV35="-",A3管路!S35,A3管路!S35+BV35+BW35)))</f>
        <v>-</v>
      </c>
      <c r="T35" s="347" t="str">
        <f>IF(IF(A3管路!T35="-","-",IF('A4-2管路(計画設定)'!T35="-",A3管路!T35,A3管路!T35-'A4-2管路(計画設定)'!T35))=0,"-",IF(A3管路!T35="-","-",IF('A4-2管路(計画設定)'!T35="-",A3管路!T35,A3管路!T35-'A4-2管路(計画設定)'!T35)))</f>
        <v>-</v>
      </c>
      <c r="U35" s="623" t="str">
        <f>IF(AND('A4-1管路(計画設定)'!$P$10="○",'A4-4,5管路(計画設定)'!$BW35="-"),"-",IF(A3管路!U35="-",BW35,IF(BW35="-",A3管路!U35,A3管路!U35)))</f>
        <v>-</v>
      </c>
      <c r="V35" s="348" t="str">
        <f>IF(IF(A3管路!V35="-","-",IF('A4-2管路(計画設定)'!V35="-",A3管路!V35,A3管路!V35-'A4-2管路(計画設定)'!V35))=0,"-",IF(A3管路!V35="-","-",IF('A4-2管路(計画設定)'!V35="-",A3管路!V35,A3管路!V35-'A4-2管路(計画設定)'!V35)))</f>
        <v>-</v>
      </c>
      <c r="W35" s="362" t="str">
        <f t="shared" si="53"/>
        <v>-</v>
      </c>
      <c r="X35" s="354">
        <f>IF(IF(A3管路!X35="-","-",IF('A4-2管路(計画設定)'!X35="-",A3管路!X35,A3管路!X35-'A4-2管路(計画設定)'!X35))=0,"-",IF(A3管路!X35="-","-",IF('A4-2管路(計画設定)'!X35="-",A3管路!X35,A3管路!X35-'A4-2管路(計画設定)'!X35)))</f>
        <v>642.1</v>
      </c>
      <c r="Y35" s="348" t="str">
        <f>IF(IF(A3管路!Y35="-","-",IF('A4-2管路(計画設定)'!Y35="-",A3管路!Y35,A3管路!Y35-'A4-2管路(計画設定)'!Y35))=0,"-",IF(A3管路!Y35="-","-",IF('A4-2管路(計画設定)'!Y35="-",A3管路!Y35,A3管路!Y35-'A4-2管路(計画設定)'!Y35)))</f>
        <v>-</v>
      </c>
      <c r="Z35" s="362">
        <f t="shared" si="54"/>
        <v>642.1</v>
      </c>
      <c r="AA35" s="354" t="str">
        <f>IF(IF(A3管路!AA35="-","-",IF('A4-2管路(計画設定)'!AA35="-",A3管路!AA35,A3管路!AA35-'A4-2管路(計画設定)'!AA35))=0,"-",IF(A3管路!AA35="-","-",IF('A4-2管路(計画設定)'!AA35="-",A3管路!AA35,A3管路!AA35-'A4-2管路(計画設定)'!AA35)))</f>
        <v>-</v>
      </c>
      <c r="AB35" s="348" t="str">
        <f>IF(IF(A3管路!AB35="-","-",IF('A4-2管路(計画設定)'!AB35="-",A3管路!AB35,A3管路!AB35-'A4-2管路(計画設定)'!AB35))=0,"-",IF(A3管路!AB35="-","-",IF('A4-2管路(計画設定)'!AB35="-",A3管路!AB35,A3管路!AB35-'A4-2管路(計画設定)'!AB35)))</f>
        <v>-</v>
      </c>
      <c r="AC35" s="362" t="str">
        <f t="shared" si="55"/>
        <v>-</v>
      </c>
      <c r="AD35" s="625" t="str">
        <f>IF(AND('A4-1管路(計画設定)'!$V$10="○",'A4-4,5管路(計画設定)'!$BX35="-"),"-",IF(A3管路!AD35="-",BX35,IF(BX35="-",A3管路!AD35,A3管路!AD35+BX35)))</f>
        <v>-</v>
      </c>
      <c r="AE35" s="348" t="str">
        <f>IF(IF(A3管路!AE35="-","-",IF('A4-2管路(計画設定)'!AE35="-",A3管路!AE35,A3管路!AE35-'A4-2管路(計画設定)'!AE35))=0,"-",IF(A3管路!AE35="-","-",IF('A4-2管路(計画設定)'!AE35="-",A3管路!AE35,A3管路!AE35-'A4-2管路(計画設定)'!AE35)))</f>
        <v>-</v>
      </c>
      <c r="AF35" s="362" t="str">
        <f t="shared" si="56"/>
        <v>-</v>
      </c>
      <c r="AG35" s="354" t="str">
        <f>IF(IF(A3管路!AG35="-","-",IF('A4-2管路(計画設定)'!AG35="-",A3管路!AG35,A3管路!AG35-'A4-2管路(計画設定)'!AG35))=0,"-",IF(A3管路!AG35="-","-",IF('A4-2管路(計画設定)'!AG35="-",A3管路!AG35,A3管路!AG35-'A4-2管路(計画設定)'!AG35)))</f>
        <v>-</v>
      </c>
      <c r="AH35" s="348" t="str">
        <f>IF(IF(A3管路!AH35="-","-",IF('A4-2管路(計画設定)'!AH35="-",A3管路!AH35,A3管路!AH35-'A4-2管路(計画設定)'!AH35))=0,"-",IF(A3管路!AH35="-","-",IF('A4-2管路(計画設定)'!AH35="-",A3管路!AH35,A3管路!AH35-'A4-2管路(計画設定)'!AH35)))</f>
        <v>-</v>
      </c>
      <c r="AI35" s="362" t="str">
        <f t="shared" si="57"/>
        <v>-</v>
      </c>
      <c r="AJ35" s="354" t="str">
        <f>IF(IF(A3管路!AJ35="-","-",IF('A4-2管路(計画設定)'!AJ35="-",A3管路!AJ35,A3管路!AJ35-'A4-2管路(計画設定)'!AJ35))=0,"-",IF(A3管路!AJ35="-","-",IF('A4-2管路(計画設定)'!AJ35="-",A3管路!AJ35,A3管路!AJ35-'A4-2管路(計画設定)'!AJ35)))</f>
        <v>-</v>
      </c>
      <c r="AK35" s="348" t="str">
        <f>IF(IF(A3管路!AK35="-","-",IF('A4-2管路(計画設定)'!AK35="-",A3管路!AK35,A3管路!AK35-'A4-2管路(計画設定)'!AK35))=0,"-",IF(A3管路!AK35="-","-",IF('A4-2管路(計画設定)'!AK35="-",A3管路!AK35,A3管路!AK35-'A4-2管路(計画設定)'!AK35)))</f>
        <v>-</v>
      </c>
      <c r="AL35" s="362" t="str">
        <f t="shared" si="58"/>
        <v>-</v>
      </c>
      <c r="AM35" s="354" t="str">
        <f>IF(IF(A3管路!AM35="-","-",IF('A4-2管路(計画設定)'!AM35="-",A3管路!AM35,A3管路!AM35-'A4-2管路(計画設定)'!AM35))=0,"-",IF(A3管路!AM35="-","-",IF('A4-2管路(計画設定)'!AM35="-",A3管路!AM35,A3管路!AM35-'A4-2管路(計画設定)'!AM35)))</f>
        <v>-</v>
      </c>
      <c r="AN35" s="348" t="str">
        <f>IF(IF(A3管路!AN35="-","-",IF('A4-2管路(計画設定)'!AN35="-",A3管路!AN35,A3管路!AN35-'A4-2管路(計画設定)'!AN35))=0,"-",IF(A3管路!AN35="-","-",IF('A4-2管路(計画設定)'!AN35="-",A3管路!AN35,A3管路!AN35-'A4-2管路(計画設定)'!AN35)))</f>
        <v>-</v>
      </c>
      <c r="AO35" s="362" t="str">
        <f t="shared" si="59"/>
        <v>-</v>
      </c>
      <c r="AP35" s="354" t="str">
        <f>IF(IF(A3管路!AP35="-","-",IF('A4-2管路(計画設定)'!AP35="-",A3管路!AP35,A3管路!AP35-'A4-2管路(計画設定)'!AP35))=0,"-",IF(A3管路!AP35="-","-",IF('A4-2管路(計画設定)'!AP35="-",A3管路!AP35,A3管路!AP35-'A4-2管路(計画設定)'!AP35)))</f>
        <v>-</v>
      </c>
      <c r="AQ35" s="348" t="str">
        <f>IF(IF(A3管路!AQ35="-","-",IF('A4-2管路(計画設定)'!AQ35="-",A3管路!AQ35,A3管路!AQ35-'A4-2管路(計画設定)'!AQ35))=0,"-",IF(A3管路!AQ35="-","-",IF('A4-2管路(計画設定)'!AQ35="-",A3管路!AQ35,A3管路!AQ35-'A4-2管路(計画設定)'!AQ35)))</f>
        <v>-</v>
      </c>
      <c r="AR35" s="359" t="str">
        <f t="shared" si="60"/>
        <v>-</v>
      </c>
      <c r="AS35" s="354" t="str">
        <f>IF(IF(A3管路!AS35="-","-",IF('A4-2管路(計画設定)'!AS35="-",A3管路!AS35,A3管路!AS35-'A4-2管路(計画設定)'!AS35))=0,"-",IF(A3管路!AS35="-","-",IF('A4-2管路(計画設定)'!AS35="-",A3管路!AS35,A3管路!AS35-'A4-2管路(計画設定)'!AS35)))</f>
        <v>-</v>
      </c>
      <c r="AT35" s="348" t="str">
        <f>IF(IF(A3管路!AT35="-","-",IF('A4-2管路(計画設定)'!AT35="-",A3管路!AT35,A3管路!AT35-'A4-2管路(計画設定)'!AT35))=0,"-",IF(A3管路!AT35="-","-",IF('A4-2管路(計画設定)'!AT35="-",A3管路!AT35,A3管路!AT35-'A4-2管路(計画設定)'!AT35)))</f>
        <v>-</v>
      </c>
      <c r="AU35" s="359" t="str">
        <f t="shared" si="61"/>
        <v>-</v>
      </c>
      <c r="AV35" s="832">
        <f t="shared" si="62"/>
        <v>790.6</v>
      </c>
      <c r="AW35" s="830"/>
      <c r="AX35" s="853" t="str">
        <f t="shared" si="63"/>
        <v>-</v>
      </c>
      <c r="AY35" s="830"/>
      <c r="AZ35" s="832">
        <f t="shared" si="64"/>
        <v>148.5</v>
      </c>
      <c r="BA35" s="830"/>
      <c r="BB35" s="830">
        <f t="shared" si="65"/>
        <v>0</v>
      </c>
      <c r="BC35" s="830"/>
      <c r="BD35" s="830">
        <f t="shared" si="66"/>
        <v>642.1</v>
      </c>
      <c r="BE35" s="830"/>
      <c r="BF35" s="830">
        <f t="shared" si="67"/>
        <v>0</v>
      </c>
      <c r="BG35" s="830"/>
      <c r="BH35" s="830">
        <f t="shared" si="68"/>
        <v>0</v>
      </c>
      <c r="BI35" s="831"/>
      <c r="BJ35" s="832">
        <f t="shared" si="69"/>
        <v>148.5</v>
      </c>
      <c r="BK35" s="830"/>
      <c r="BL35" s="830">
        <f t="shared" si="70"/>
        <v>642.1</v>
      </c>
      <c r="BM35" s="833"/>
      <c r="BN35" s="830">
        <f t="shared" si="22"/>
        <v>790.6</v>
      </c>
      <c r="BO35" s="833"/>
      <c r="BQ35" s="318" t="str">
        <f>IF('A4-2管路(計画設定)'!AW35="","-",'A4-2管路(計画設定)'!AW35)</f>
        <v>ダクタイル鋳鉄管(NS形継手等)</v>
      </c>
      <c r="BR35" s="317">
        <f>IF(BQ35=BR$4,IF('A4-2管路(計画設定)'!AV35="-","-",IF('A4-2管路(計画設定)'!I35="-",'A4-2管路(計画設定)'!AV35,'A4-2管路(計画設定)'!AV35-'A4-2管路(計画設定)'!I35)),"-")</f>
        <v>71</v>
      </c>
      <c r="BS35" s="317" t="str">
        <f>IF(BQ35=BS$4,IF('A4-2管路(計画設定)'!AV35="-","-",IF('A4-2管路(計画設定)'!L35="-",'A4-2管路(計画設定)'!AV35,'A4-2管路(計画設定)'!AV35-'A4-2管路(計画設定)'!L35)),"-")</f>
        <v>-</v>
      </c>
      <c r="BT35" s="317" t="str">
        <f>IF(BQ35=BT$4,IF('A4-2管路(計画設定)'!AV35="-","-",IF('A4-2管路(計画設定)'!O35="-",'A4-2管路(計画設定)'!AV35,'A4-2管路(計画設定)'!AV35-'A4-2管路(計画設定)'!O35)),"-")</f>
        <v>-</v>
      </c>
      <c r="BU35" s="317" t="str">
        <f>IF($BQ35=BU$4,IF('A4-2管路(計画設定)'!$AV35="-","-",IF('A4-2管路(計画設定)'!R35="-",'A4-2管路(計画設定)'!$AV35,'A4-2管路(計画設定)'!$AV35-'A4-2管路(計画設定)'!R35)),"-")</f>
        <v>-</v>
      </c>
      <c r="BV35" s="317" t="str">
        <f>IF($BQ35=BV$4,IF('A4-2管路(計画設定)'!$AV35="-","-",IF('A4-2管路(計画設定)'!W35="-",'A4-2管路(計画設定)'!$AV35,'A4-2管路(計画設定)'!$AV35-SUM('A4-2管路(計画設定)'!S35,'A4-2管路(計画設定)'!T35))),"-")</f>
        <v>-</v>
      </c>
      <c r="BW35" s="317" t="str">
        <f>IF($BQ35=BV$4,IF('A4-2管路(計画設定)'!$AV35="-","-",IF('A4-2管路(計画設定)'!W35="-",'A4-2管路(計画設定)'!$AV35,'A4-2管路(計画設定)'!$AV35-SUM('A4-2管路(計画設定)'!U35,'A4-2管路(計画設定)'!V35))),"-")</f>
        <v>-</v>
      </c>
      <c r="BX35" s="317" t="str">
        <f>IF($BQ35=BX$4,IF('A4-2管路(計画設定)'!$AV35="-","-",IF('A4-2管路(計画設定)'!AF35="-",'A4-2管路(計画設定)'!$AV35,'A4-2管路(計画設定)'!$AV35-'A4-2管路(計画設定)'!AF35)),"-")</f>
        <v>-</v>
      </c>
    </row>
    <row r="36" spans="2:76" ht="13.5" customHeight="1">
      <c r="B36" s="1179"/>
      <c r="C36" s="1070"/>
      <c r="D36" s="1070"/>
      <c r="E36" s="1070"/>
      <c r="F36" s="80">
        <v>450</v>
      </c>
      <c r="G36" s="625">
        <f>IF(AND('A4-1管路(計画設定)'!$F$10="○",'A4-4,5管路(計画設定)'!$BR36="-"),"-",IF(A3管路!G36="-",BR36,IF(BR36="-",A3管路!G36,A3管路!G36+BR36)))</f>
        <v>342</v>
      </c>
      <c r="H36" s="348" t="str">
        <f>IF(IF(A3管路!H36="-","-",IF('A4-2管路(計画設定)'!H36="-",A3管路!H36,A3管路!H36-'A4-2管路(計画設定)'!H36))=0,"-",IF(A3管路!H36="-","-",IF('A4-2管路(計画設定)'!H36="-",A3管路!H36,A3管路!H36-'A4-2管路(計画設定)'!H36)))</f>
        <v>-</v>
      </c>
      <c r="I36" s="362">
        <f t="shared" si="49"/>
        <v>342</v>
      </c>
      <c r="J36" s="625" t="str">
        <f>IF(AND('A4-1管路(計画設定)'!$H$10="○",'A4-4,5管路(計画設定)'!$BS36="-"),"-",IF(A3管路!J36="-",BS36,IF(BS36="-",A3管路!J36,A3管路!J36+BS36)))</f>
        <v>-</v>
      </c>
      <c r="K36" s="348" t="str">
        <f>IF(IF(A3管路!K36="-","-",IF('A4-2管路(計画設定)'!K36="-",A3管路!K36,A3管路!K36-'A4-2管路(計画設定)'!K36))=0,"-",IF(A3管路!K36="-","-",IF('A4-2管路(計画設定)'!K36="-",A3管路!K36,A3管路!K36-'A4-2管路(計画設定)'!K36)))</f>
        <v>-</v>
      </c>
      <c r="L36" s="362" t="str">
        <f t="shared" si="50"/>
        <v>-</v>
      </c>
      <c r="M36" s="625" t="str">
        <f>IF(AND('A4-1管路(計画設定)'!$J$10="○",'A4-4,5管路(計画設定)'!$BT36="-"),"-",IF(A3管路!M36="-",BT36,IF(BT36="-",A3管路!M36,A3管路!M36+BT36)))</f>
        <v>-</v>
      </c>
      <c r="N36" s="348" t="str">
        <f>IF(IF(A3管路!N36="-","-",IF('A4-2管路(計画設定)'!N36="-",A3管路!N36,A3管路!N36-'A4-2管路(計画設定)'!N36))=0,"-",IF(A3管路!N36="-","-",IF('A4-2管路(計画設定)'!N36="-",A3管路!N36,A3管路!N36-'A4-2管路(計画設定)'!N36)))</f>
        <v>-</v>
      </c>
      <c r="O36" s="362" t="str">
        <f t="shared" si="51"/>
        <v>-</v>
      </c>
      <c r="P36" s="625" t="str">
        <f>IF(AND('A4-1管路(計画設定)'!$L$10="○",'A4-4,5管路(計画設定)'!$BU36="-"),"-",IF(A3管路!P36="-",BU36,IF(BU36="-",A3管路!P36,A3管路!P36+BU36)))</f>
        <v>-</v>
      </c>
      <c r="Q36" s="348" t="str">
        <f>IF(IF(A3管路!Q36="-","-",IF('A4-2管路(計画設定)'!Q36="-",A3管路!Q36,A3管路!Q36-'A4-2管路(計画設定)'!Q36))=0,"-",IF(A3管路!Q36="-","-",IF('A4-2管路(計画設定)'!Q36="-",A3管路!Q36,A3管路!Q36-'A4-2管路(計画設定)'!Q36)))</f>
        <v>-</v>
      </c>
      <c r="R36" s="362" t="str">
        <f t="shared" si="52"/>
        <v>-</v>
      </c>
      <c r="S36" s="625" t="str">
        <f>IF(AND('A4-1管路(計画設定)'!$N$10="○",'A4-4,5管路(計画設定)'!$BV36="-"),"-",IF(A3管路!S36="-",BV36,IF(BV36="-",A3管路!S36,A3管路!S36+BV36+BW36)))</f>
        <v>-</v>
      </c>
      <c r="T36" s="347" t="str">
        <f>IF(IF(A3管路!T36="-","-",IF('A4-2管路(計画設定)'!T36="-",A3管路!T36,A3管路!T36-'A4-2管路(計画設定)'!T36))=0,"-",IF(A3管路!T36="-","-",IF('A4-2管路(計画設定)'!T36="-",A3管路!T36,A3管路!T36-'A4-2管路(計画設定)'!T36)))</f>
        <v>-</v>
      </c>
      <c r="U36" s="623" t="str">
        <f>IF(AND('A4-1管路(計画設定)'!$P$10="○",'A4-4,5管路(計画設定)'!$BW36="-"),"-",IF(A3管路!U36="-",BW36,IF(BW36="-",A3管路!U36,A3管路!U36)))</f>
        <v>-</v>
      </c>
      <c r="V36" s="348" t="str">
        <f>IF(IF(A3管路!V36="-","-",IF('A4-2管路(計画設定)'!V36="-",A3管路!V36,A3管路!V36-'A4-2管路(計画設定)'!V36))=0,"-",IF(A3管路!V36="-","-",IF('A4-2管路(計画設定)'!V36="-",A3管路!V36,A3管路!V36-'A4-2管路(計画設定)'!V36)))</f>
        <v>-</v>
      </c>
      <c r="W36" s="362" t="str">
        <f t="shared" si="53"/>
        <v>-</v>
      </c>
      <c r="X36" s="354">
        <f>IF(IF(A3管路!X36="-","-",IF('A4-2管路(計画設定)'!X36="-",A3管路!X36,A3管路!X36-'A4-2管路(計画設定)'!X36))=0,"-",IF(A3管路!X36="-","-",IF('A4-2管路(計画設定)'!X36="-",A3管路!X36,A3管路!X36-'A4-2管路(計画設定)'!X36)))</f>
        <v>3077.6</v>
      </c>
      <c r="Y36" s="348" t="str">
        <f>IF(IF(A3管路!Y36="-","-",IF('A4-2管路(計画設定)'!Y36="-",A3管路!Y36,A3管路!Y36-'A4-2管路(計画設定)'!Y36))=0,"-",IF(A3管路!Y36="-","-",IF('A4-2管路(計画設定)'!Y36="-",A3管路!Y36,A3管路!Y36-'A4-2管路(計画設定)'!Y36)))</f>
        <v>-</v>
      </c>
      <c r="Z36" s="362">
        <f t="shared" si="54"/>
        <v>3077.6</v>
      </c>
      <c r="AA36" s="354" t="str">
        <f>IF(IF(A3管路!AA36="-","-",IF('A4-2管路(計画設定)'!AA36="-",A3管路!AA36,A3管路!AA36-'A4-2管路(計画設定)'!AA36))=0,"-",IF(A3管路!AA36="-","-",IF('A4-2管路(計画設定)'!AA36="-",A3管路!AA36,A3管路!AA36-'A4-2管路(計画設定)'!AA36)))</f>
        <v>-</v>
      </c>
      <c r="AB36" s="348" t="str">
        <f>IF(IF(A3管路!AB36="-","-",IF('A4-2管路(計画設定)'!AB36="-",A3管路!AB36,A3管路!AB36-'A4-2管路(計画設定)'!AB36))=0,"-",IF(A3管路!AB36="-","-",IF('A4-2管路(計画設定)'!AB36="-",A3管路!AB36,A3管路!AB36-'A4-2管路(計画設定)'!AB36)))</f>
        <v>-</v>
      </c>
      <c r="AC36" s="362" t="str">
        <f t="shared" si="55"/>
        <v>-</v>
      </c>
      <c r="AD36" s="625" t="str">
        <f>IF(AND('A4-1管路(計画設定)'!$V$10="○",'A4-4,5管路(計画設定)'!$BX36="-"),"-",IF(A3管路!AD36="-",BX36,IF(BX36="-",A3管路!AD36,A3管路!AD36+BX36)))</f>
        <v>-</v>
      </c>
      <c r="AE36" s="348" t="str">
        <f>IF(IF(A3管路!AE36="-","-",IF('A4-2管路(計画設定)'!AE36="-",A3管路!AE36,A3管路!AE36-'A4-2管路(計画設定)'!AE36))=0,"-",IF(A3管路!AE36="-","-",IF('A4-2管路(計画設定)'!AE36="-",A3管路!AE36,A3管路!AE36-'A4-2管路(計画設定)'!AE36)))</f>
        <v>-</v>
      </c>
      <c r="AF36" s="362" t="str">
        <f t="shared" si="56"/>
        <v>-</v>
      </c>
      <c r="AG36" s="354" t="str">
        <f>IF(IF(A3管路!AG36="-","-",IF('A4-2管路(計画設定)'!AG36="-",A3管路!AG36,A3管路!AG36-'A4-2管路(計画設定)'!AG36))=0,"-",IF(A3管路!AG36="-","-",IF('A4-2管路(計画設定)'!AG36="-",A3管路!AG36,A3管路!AG36-'A4-2管路(計画設定)'!AG36)))</f>
        <v>-</v>
      </c>
      <c r="AH36" s="348" t="str">
        <f>IF(IF(A3管路!AH36="-","-",IF('A4-2管路(計画設定)'!AH36="-",A3管路!AH36,A3管路!AH36-'A4-2管路(計画設定)'!AH36))=0,"-",IF(A3管路!AH36="-","-",IF('A4-2管路(計画設定)'!AH36="-",A3管路!AH36,A3管路!AH36-'A4-2管路(計画設定)'!AH36)))</f>
        <v>-</v>
      </c>
      <c r="AI36" s="362" t="str">
        <f t="shared" si="57"/>
        <v>-</v>
      </c>
      <c r="AJ36" s="354" t="str">
        <f>IF(IF(A3管路!AJ36="-","-",IF('A4-2管路(計画設定)'!AJ36="-",A3管路!AJ36,A3管路!AJ36-'A4-2管路(計画設定)'!AJ36))=0,"-",IF(A3管路!AJ36="-","-",IF('A4-2管路(計画設定)'!AJ36="-",A3管路!AJ36,A3管路!AJ36-'A4-2管路(計画設定)'!AJ36)))</f>
        <v>-</v>
      </c>
      <c r="AK36" s="348" t="str">
        <f>IF(IF(A3管路!AK36="-","-",IF('A4-2管路(計画設定)'!AK36="-",A3管路!AK36,A3管路!AK36-'A4-2管路(計画設定)'!AK36))=0,"-",IF(A3管路!AK36="-","-",IF('A4-2管路(計画設定)'!AK36="-",A3管路!AK36,A3管路!AK36-'A4-2管路(計画設定)'!AK36)))</f>
        <v>-</v>
      </c>
      <c r="AL36" s="362" t="str">
        <f t="shared" si="58"/>
        <v>-</v>
      </c>
      <c r="AM36" s="354" t="str">
        <f>IF(IF(A3管路!AM36="-","-",IF('A4-2管路(計画設定)'!AM36="-",A3管路!AM36,A3管路!AM36-'A4-2管路(計画設定)'!AM36))=0,"-",IF(A3管路!AM36="-","-",IF('A4-2管路(計画設定)'!AM36="-",A3管路!AM36,A3管路!AM36-'A4-2管路(計画設定)'!AM36)))</f>
        <v>-</v>
      </c>
      <c r="AN36" s="348" t="str">
        <f>IF(IF(A3管路!AN36="-","-",IF('A4-2管路(計画設定)'!AN36="-",A3管路!AN36,A3管路!AN36-'A4-2管路(計画設定)'!AN36))=0,"-",IF(A3管路!AN36="-","-",IF('A4-2管路(計画設定)'!AN36="-",A3管路!AN36,A3管路!AN36-'A4-2管路(計画設定)'!AN36)))</f>
        <v>-</v>
      </c>
      <c r="AO36" s="362" t="str">
        <f t="shared" si="59"/>
        <v>-</v>
      </c>
      <c r="AP36" s="354" t="str">
        <f>IF(IF(A3管路!AP36="-","-",IF('A4-2管路(計画設定)'!AP36="-",A3管路!AP36,A3管路!AP36-'A4-2管路(計画設定)'!AP36))=0,"-",IF(A3管路!AP36="-","-",IF('A4-2管路(計画設定)'!AP36="-",A3管路!AP36,A3管路!AP36-'A4-2管路(計画設定)'!AP36)))</f>
        <v>-</v>
      </c>
      <c r="AQ36" s="348" t="str">
        <f>IF(IF(A3管路!AQ36="-","-",IF('A4-2管路(計画設定)'!AQ36="-",A3管路!AQ36,A3管路!AQ36-'A4-2管路(計画設定)'!AQ36))=0,"-",IF(A3管路!AQ36="-","-",IF('A4-2管路(計画設定)'!AQ36="-",A3管路!AQ36,A3管路!AQ36-'A4-2管路(計画設定)'!AQ36)))</f>
        <v>-</v>
      </c>
      <c r="AR36" s="359" t="str">
        <f t="shared" si="60"/>
        <v>-</v>
      </c>
      <c r="AS36" s="354" t="str">
        <f>IF(IF(A3管路!AS36="-","-",IF('A4-2管路(計画設定)'!AS36="-",A3管路!AS36,A3管路!AS36-'A4-2管路(計画設定)'!AS36))=0,"-",IF(A3管路!AS36="-","-",IF('A4-2管路(計画設定)'!AS36="-",A3管路!AS36,A3管路!AS36-'A4-2管路(計画設定)'!AS36)))</f>
        <v>-</v>
      </c>
      <c r="AT36" s="348" t="str">
        <f>IF(IF(A3管路!AT36="-","-",IF('A4-2管路(計画設定)'!AT36="-",A3管路!AT36,A3管路!AT36-'A4-2管路(計画設定)'!AT36))=0,"-",IF(A3管路!AT36="-","-",IF('A4-2管路(計画設定)'!AT36="-",A3管路!AT36,A3管路!AT36-'A4-2管路(計画設定)'!AT36)))</f>
        <v>-</v>
      </c>
      <c r="AU36" s="359" t="str">
        <f t="shared" si="61"/>
        <v>-</v>
      </c>
      <c r="AV36" s="832">
        <f t="shared" si="62"/>
        <v>3419.6</v>
      </c>
      <c r="AW36" s="830"/>
      <c r="AX36" s="853" t="str">
        <f t="shared" si="63"/>
        <v>-</v>
      </c>
      <c r="AY36" s="830"/>
      <c r="AZ36" s="832">
        <f t="shared" si="64"/>
        <v>342</v>
      </c>
      <c r="BA36" s="830"/>
      <c r="BB36" s="830">
        <f t="shared" si="65"/>
        <v>0</v>
      </c>
      <c r="BC36" s="830"/>
      <c r="BD36" s="830">
        <f t="shared" si="66"/>
        <v>3077.6</v>
      </c>
      <c r="BE36" s="830"/>
      <c r="BF36" s="830">
        <f t="shared" si="67"/>
        <v>0</v>
      </c>
      <c r="BG36" s="830"/>
      <c r="BH36" s="830">
        <f t="shared" si="68"/>
        <v>0</v>
      </c>
      <c r="BI36" s="831"/>
      <c r="BJ36" s="832">
        <f t="shared" si="69"/>
        <v>342</v>
      </c>
      <c r="BK36" s="830"/>
      <c r="BL36" s="830">
        <f t="shared" si="70"/>
        <v>3077.6</v>
      </c>
      <c r="BM36" s="833"/>
      <c r="BN36" s="830">
        <f t="shared" si="22"/>
        <v>3419.6</v>
      </c>
      <c r="BO36" s="833"/>
      <c r="BQ36" s="318" t="str">
        <f>IF('A4-2管路(計画設定)'!AW36="","-",'A4-2管路(計画設定)'!AW36)</f>
        <v>ダクタイル鋳鉄管(NS形継手等)</v>
      </c>
      <c r="BR36" s="317">
        <f>IF(BQ36=BR$4,IF('A4-2管路(計画設定)'!AV36="-","-",IF('A4-2管路(計画設定)'!I36="-",'A4-2管路(計画設定)'!AV36,'A4-2管路(計画設定)'!AV36-'A4-2管路(計画設定)'!I36)),"-")</f>
        <v>342</v>
      </c>
      <c r="BS36" s="317" t="str">
        <f>IF(BQ36=BS$4,IF('A4-2管路(計画設定)'!AV36="-","-",IF('A4-2管路(計画設定)'!L36="-",'A4-2管路(計画設定)'!AV36,'A4-2管路(計画設定)'!AV36-'A4-2管路(計画設定)'!L36)),"-")</f>
        <v>-</v>
      </c>
      <c r="BT36" s="317" t="str">
        <f>IF(BQ36=BT$4,IF('A4-2管路(計画設定)'!AV36="-","-",IF('A4-2管路(計画設定)'!O36="-",'A4-2管路(計画設定)'!AV36,'A4-2管路(計画設定)'!AV36-'A4-2管路(計画設定)'!O36)),"-")</f>
        <v>-</v>
      </c>
      <c r="BU36" s="317" t="str">
        <f>IF($BQ36=BU$4,IF('A4-2管路(計画設定)'!$AV36="-","-",IF('A4-2管路(計画設定)'!R36="-",'A4-2管路(計画設定)'!$AV36,'A4-2管路(計画設定)'!$AV36-'A4-2管路(計画設定)'!R36)),"-")</f>
        <v>-</v>
      </c>
      <c r="BV36" s="317" t="str">
        <f>IF($BQ36=BV$4,IF('A4-2管路(計画設定)'!$AV36="-","-",IF('A4-2管路(計画設定)'!W36="-",'A4-2管路(計画設定)'!$AV36,'A4-2管路(計画設定)'!$AV36-SUM('A4-2管路(計画設定)'!S36,'A4-2管路(計画設定)'!T36))),"-")</f>
        <v>-</v>
      </c>
      <c r="BW36" s="317" t="str">
        <f>IF($BQ36=BV$4,IF('A4-2管路(計画設定)'!$AV36="-","-",IF('A4-2管路(計画設定)'!W36="-",'A4-2管路(計画設定)'!$AV36,'A4-2管路(計画設定)'!$AV36-SUM('A4-2管路(計画設定)'!U36,'A4-2管路(計画設定)'!V36))),"-")</f>
        <v>-</v>
      </c>
      <c r="BX36" s="317" t="str">
        <f>IF($BQ36=BX$4,IF('A4-2管路(計画設定)'!$AV36="-","-",IF('A4-2管路(計画設定)'!AF36="-",'A4-2管路(計画設定)'!$AV36,'A4-2管路(計画設定)'!$AV36-'A4-2管路(計画設定)'!AF36)),"-")</f>
        <v>-</v>
      </c>
    </row>
    <row r="37" spans="2:76" ht="13.5" customHeight="1">
      <c r="B37" s="1179"/>
      <c r="C37" s="1070"/>
      <c r="D37" s="1070"/>
      <c r="E37" s="1070"/>
      <c r="F37" s="80">
        <v>400</v>
      </c>
      <c r="G37" s="625">
        <f>IF(AND('A4-1管路(計画設定)'!$F$10="○",'A4-4,5管路(計画設定)'!$BR37="-"),"-",IF(A3管路!G37="-",BR37,IF(BR37="-",A3管路!G37,A3管路!G37+BR37)))</f>
        <v>12</v>
      </c>
      <c r="H37" s="348" t="str">
        <f>IF(IF(A3管路!H37="-","-",IF('A4-2管路(計画設定)'!H37="-",A3管路!H37,A3管路!H37-'A4-2管路(計画設定)'!H37))=0,"-",IF(A3管路!H37="-","-",IF('A4-2管路(計画設定)'!H37="-",A3管路!H37,A3管路!H37-'A4-2管路(計画設定)'!H37)))</f>
        <v>-</v>
      </c>
      <c r="I37" s="362">
        <f t="shared" si="49"/>
        <v>12</v>
      </c>
      <c r="J37" s="625" t="str">
        <f>IF(AND('A4-1管路(計画設定)'!$H$10="○",'A4-4,5管路(計画設定)'!$BS37="-"),"-",IF(A3管路!J37="-",BS37,IF(BS37="-",A3管路!J37,A3管路!J37+BS37)))</f>
        <v>-</v>
      </c>
      <c r="K37" s="348" t="str">
        <f>IF(IF(A3管路!K37="-","-",IF('A4-2管路(計画設定)'!K37="-",A3管路!K37,A3管路!K37-'A4-2管路(計画設定)'!K37))=0,"-",IF(A3管路!K37="-","-",IF('A4-2管路(計画設定)'!K37="-",A3管路!K37,A3管路!K37-'A4-2管路(計画設定)'!K37)))</f>
        <v>-</v>
      </c>
      <c r="L37" s="362" t="str">
        <f t="shared" si="50"/>
        <v>-</v>
      </c>
      <c r="M37" s="625" t="str">
        <f>IF(AND('A4-1管路(計画設定)'!$J$10="○",'A4-4,5管路(計画設定)'!$BT37="-"),"-",IF(A3管路!M37="-",BT37,IF(BT37="-",A3管路!M37,A3管路!M37+BT37)))</f>
        <v>-</v>
      </c>
      <c r="N37" s="348" t="str">
        <f>IF(IF(A3管路!N37="-","-",IF('A4-2管路(計画設定)'!N37="-",A3管路!N37,A3管路!N37-'A4-2管路(計画設定)'!N37))=0,"-",IF(A3管路!N37="-","-",IF('A4-2管路(計画設定)'!N37="-",A3管路!N37,A3管路!N37-'A4-2管路(計画設定)'!N37)))</f>
        <v>-</v>
      </c>
      <c r="O37" s="362" t="str">
        <f t="shared" si="51"/>
        <v>-</v>
      </c>
      <c r="P37" s="625" t="str">
        <f>IF(AND('A4-1管路(計画設定)'!$L$10="○",'A4-4,5管路(計画設定)'!$BU37="-"),"-",IF(A3管路!P37="-",BU37,IF(BU37="-",A3管路!P37,A3管路!P37+BU37)))</f>
        <v>-</v>
      </c>
      <c r="Q37" s="348" t="str">
        <f>IF(IF(A3管路!Q37="-","-",IF('A4-2管路(計画設定)'!Q37="-",A3管路!Q37,A3管路!Q37-'A4-2管路(計画設定)'!Q37))=0,"-",IF(A3管路!Q37="-","-",IF('A4-2管路(計画設定)'!Q37="-",A3管路!Q37,A3管路!Q37-'A4-2管路(計画設定)'!Q37)))</f>
        <v>-</v>
      </c>
      <c r="R37" s="362" t="str">
        <f t="shared" si="52"/>
        <v>-</v>
      </c>
      <c r="S37" s="625" t="str">
        <f>IF(AND('A4-1管路(計画設定)'!$N$10="○",'A4-4,5管路(計画設定)'!$BV37="-"),"-",IF(A3管路!S37="-",BV37,IF(BV37="-",A3管路!S37,A3管路!S37+BV37+BW37)))</f>
        <v>-</v>
      </c>
      <c r="T37" s="347" t="str">
        <f>IF(IF(A3管路!T37="-","-",IF('A4-2管路(計画設定)'!T37="-",A3管路!T37,A3管路!T37-'A4-2管路(計画設定)'!T37))=0,"-",IF(A3管路!T37="-","-",IF('A4-2管路(計画設定)'!T37="-",A3管路!T37,A3管路!T37-'A4-2管路(計画設定)'!T37)))</f>
        <v>-</v>
      </c>
      <c r="U37" s="623" t="str">
        <f>IF(AND('A4-1管路(計画設定)'!$P$10="○",'A4-4,5管路(計画設定)'!$BW37="-"),"-",IF(A3管路!U37="-",BW37,IF(BW37="-",A3管路!U37,A3管路!U37)))</f>
        <v>-</v>
      </c>
      <c r="V37" s="348" t="str">
        <f>IF(IF(A3管路!V37="-","-",IF('A4-2管路(計画設定)'!V37="-",A3管路!V37,A3管路!V37-'A4-2管路(計画設定)'!V37))=0,"-",IF(A3管路!V37="-","-",IF('A4-2管路(計画設定)'!V37="-",A3管路!V37,A3管路!V37-'A4-2管路(計画設定)'!V37)))</f>
        <v>-</v>
      </c>
      <c r="W37" s="362" t="str">
        <f t="shared" si="53"/>
        <v>-</v>
      </c>
      <c r="X37" s="354">
        <f>IF(IF(A3管路!X37="-","-",IF('A4-2管路(計画設定)'!X37="-",A3管路!X37,A3管路!X37-'A4-2管路(計画設定)'!X37))=0,"-",IF(A3管路!X37="-","-",IF('A4-2管路(計画設定)'!X37="-",A3管路!X37,A3管路!X37-'A4-2管路(計画設定)'!X37)))</f>
        <v>104.80000000000001</v>
      </c>
      <c r="Y37" s="348" t="str">
        <f>IF(IF(A3管路!Y37="-","-",IF('A4-2管路(計画設定)'!Y37="-",A3管路!Y37,A3管路!Y37-'A4-2管路(計画設定)'!Y37))=0,"-",IF(A3管路!Y37="-","-",IF('A4-2管路(計画設定)'!Y37="-",A3管路!Y37,A3管路!Y37-'A4-2管路(計画設定)'!Y37)))</f>
        <v>-</v>
      </c>
      <c r="Z37" s="362">
        <f t="shared" si="54"/>
        <v>104.80000000000001</v>
      </c>
      <c r="AA37" s="354" t="str">
        <f>IF(IF(A3管路!AA37="-","-",IF('A4-2管路(計画設定)'!AA37="-",A3管路!AA37,A3管路!AA37-'A4-2管路(計画設定)'!AA37))=0,"-",IF(A3管路!AA37="-","-",IF('A4-2管路(計画設定)'!AA37="-",A3管路!AA37,A3管路!AA37-'A4-2管路(計画設定)'!AA37)))</f>
        <v>-</v>
      </c>
      <c r="AB37" s="348" t="str">
        <f>IF(IF(A3管路!AB37="-","-",IF('A4-2管路(計画設定)'!AB37="-",A3管路!AB37,A3管路!AB37-'A4-2管路(計画設定)'!AB37))=0,"-",IF(A3管路!AB37="-","-",IF('A4-2管路(計画設定)'!AB37="-",A3管路!AB37,A3管路!AB37-'A4-2管路(計画設定)'!AB37)))</f>
        <v>-</v>
      </c>
      <c r="AC37" s="362" t="str">
        <f t="shared" si="55"/>
        <v>-</v>
      </c>
      <c r="AD37" s="625" t="str">
        <f>IF(AND('A4-1管路(計画設定)'!$V$10="○",'A4-4,5管路(計画設定)'!$BX37="-"),"-",IF(A3管路!AD37="-",BX37,IF(BX37="-",A3管路!AD37,A3管路!AD37+BX37)))</f>
        <v>-</v>
      </c>
      <c r="AE37" s="348" t="str">
        <f>IF(IF(A3管路!AE37="-","-",IF('A4-2管路(計画設定)'!AE37="-",A3管路!AE37,A3管路!AE37-'A4-2管路(計画設定)'!AE37))=0,"-",IF(A3管路!AE37="-","-",IF('A4-2管路(計画設定)'!AE37="-",A3管路!AE37,A3管路!AE37-'A4-2管路(計画設定)'!AE37)))</f>
        <v>-</v>
      </c>
      <c r="AF37" s="362" t="str">
        <f t="shared" si="56"/>
        <v>-</v>
      </c>
      <c r="AG37" s="354" t="str">
        <f>IF(IF(A3管路!AG37="-","-",IF('A4-2管路(計画設定)'!AG37="-",A3管路!AG37,A3管路!AG37-'A4-2管路(計画設定)'!AG37))=0,"-",IF(A3管路!AG37="-","-",IF('A4-2管路(計画設定)'!AG37="-",A3管路!AG37,A3管路!AG37-'A4-2管路(計画設定)'!AG37)))</f>
        <v>-</v>
      </c>
      <c r="AH37" s="348" t="str">
        <f>IF(IF(A3管路!AH37="-","-",IF('A4-2管路(計画設定)'!AH37="-",A3管路!AH37,A3管路!AH37-'A4-2管路(計画設定)'!AH37))=0,"-",IF(A3管路!AH37="-","-",IF('A4-2管路(計画設定)'!AH37="-",A3管路!AH37,A3管路!AH37-'A4-2管路(計画設定)'!AH37)))</f>
        <v>-</v>
      </c>
      <c r="AI37" s="362" t="str">
        <f t="shared" si="57"/>
        <v>-</v>
      </c>
      <c r="AJ37" s="354" t="str">
        <f>IF(IF(A3管路!AJ37="-","-",IF('A4-2管路(計画設定)'!AJ37="-",A3管路!AJ37,A3管路!AJ37-'A4-2管路(計画設定)'!AJ37))=0,"-",IF(A3管路!AJ37="-","-",IF('A4-2管路(計画設定)'!AJ37="-",A3管路!AJ37,A3管路!AJ37-'A4-2管路(計画設定)'!AJ37)))</f>
        <v>-</v>
      </c>
      <c r="AK37" s="348" t="str">
        <f>IF(IF(A3管路!AK37="-","-",IF('A4-2管路(計画設定)'!AK37="-",A3管路!AK37,A3管路!AK37-'A4-2管路(計画設定)'!AK37))=0,"-",IF(A3管路!AK37="-","-",IF('A4-2管路(計画設定)'!AK37="-",A3管路!AK37,A3管路!AK37-'A4-2管路(計画設定)'!AK37)))</f>
        <v>-</v>
      </c>
      <c r="AL37" s="362" t="str">
        <f t="shared" si="58"/>
        <v>-</v>
      </c>
      <c r="AM37" s="354" t="str">
        <f>IF(IF(A3管路!AM37="-","-",IF('A4-2管路(計画設定)'!AM37="-",A3管路!AM37,A3管路!AM37-'A4-2管路(計画設定)'!AM37))=0,"-",IF(A3管路!AM37="-","-",IF('A4-2管路(計画設定)'!AM37="-",A3管路!AM37,A3管路!AM37-'A4-2管路(計画設定)'!AM37)))</f>
        <v>-</v>
      </c>
      <c r="AN37" s="348" t="str">
        <f>IF(IF(A3管路!AN37="-","-",IF('A4-2管路(計画設定)'!AN37="-",A3管路!AN37,A3管路!AN37-'A4-2管路(計画設定)'!AN37))=0,"-",IF(A3管路!AN37="-","-",IF('A4-2管路(計画設定)'!AN37="-",A3管路!AN37,A3管路!AN37-'A4-2管路(計画設定)'!AN37)))</f>
        <v>-</v>
      </c>
      <c r="AO37" s="362" t="str">
        <f t="shared" si="59"/>
        <v>-</v>
      </c>
      <c r="AP37" s="354" t="str">
        <f>IF(IF(A3管路!AP37="-","-",IF('A4-2管路(計画設定)'!AP37="-",A3管路!AP37,A3管路!AP37-'A4-2管路(計画設定)'!AP37))=0,"-",IF(A3管路!AP37="-","-",IF('A4-2管路(計画設定)'!AP37="-",A3管路!AP37,A3管路!AP37-'A4-2管路(計画設定)'!AP37)))</f>
        <v>-</v>
      </c>
      <c r="AQ37" s="348" t="str">
        <f>IF(IF(A3管路!AQ37="-","-",IF('A4-2管路(計画設定)'!AQ37="-",A3管路!AQ37,A3管路!AQ37-'A4-2管路(計画設定)'!AQ37))=0,"-",IF(A3管路!AQ37="-","-",IF('A4-2管路(計画設定)'!AQ37="-",A3管路!AQ37,A3管路!AQ37-'A4-2管路(計画設定)'!AQ37)))</f>
        <v>-</v>
      </c>
      <c r="AR37" s="359" t="str">
        <f t="shared" si="60"/>
        <v>-</v>
      </c>
      <c r="AS37" s="354" t="str">
        <f>IF(IF(A3管路!AS37="-","-",IF('A4-2管路(計画設定)'!AS37="-",A3管路!AS37,A3管路!AS37-'A4-2管路(計画設定)'!AS37))=0,"-",IF(A3管路!AS37="-","-",IF('A4-2管路(計画設定)'!AS37="-",A3管路!AS37,A3管路!AS37-'A4-2管路(計画設定)'!AS37)))</f>
        <v>-</v>
      </c>
      <c r="AT37" s="348" t="str">
        <f>IF(IF(A3管路!AT37="-","-",IF('A4-2管路(計画設定)'!AT37="-",A3管路!AT37,A3管路!AT37-'A4-2管路(計画設定)'!AT37))=0,"-",IF(A3管路!AT37="-","-",IF('A4-2管路(計画設定)'!AT37="-",A3管路!AT37,A3管路!AT37-'A4-2管路(計画設定)'!AT37)))</f>
        <v>-</v>
      </c>
      <c r="AU37" s="359" t="str">
        <f t="shared" si="61"/>
        <v>-</v>
      </c>
      <c r="AV37" s="832">
        <f t="shared" si="62"/>
        <v>116.80000000000001</v>
      </c>
      <c r="AW37" s="830"/>
      <c r="AX37" s="853" t="str">
        <f t="shared" si="63"/>
        <v>-</v>
      </c>
      <c r="AY37" s="830"/>
      <c r="AZ37" s="832">
        <f t="shared" si="64"/>
        <v>12</v>
      </c>
      <c r="BA37" s="830"/>
      <c r="BB37" s="830">
        <f t="shared" si="65"/>
        <v>0</v>
      </c>
      <c r="BC37" s="830"/>
      <c r="BD37" s="830">
        <f t="shared" si="66"/>
        <v>104.80000000000001</v>
      </c>
      <c r="BE37" s="830"/>
      <c r="BF37" s="830">
        <f t="shared" si="67"/>
        <v>0</v>
      </c>
      <c r="BG37" s="830"/>
      <c r="BH37" s="830">
        <f t="shared" si="68"/>
        <v>0</v>
      </c>
      <c r="BI37" s="831"/>
      <c r="BJ37" s="832">
        <f t="shared" si="69"/>
        <v>12</v>
      </c>
      <c r="BK37" s="830"/>
      <c r="BL37" s="830">
        <f t="shared" si="70"/>
        <v>104.80000000000001</v>
      </c>
      <c r="BM37" s="833"/>
      <c r="BN37" s="830">
        <f t="shared" si="22"/>
        <v>116.80000000000001</v>
      </c>
      <c r="BO37" s="833"/>
      <c r="BQ37" s="318" t="str">
        <f>IF('A4-2管路(計画設定)'!AW37="","-",'A4-2管路(計画設定)'!AW37)</f>
        <v>ダクタイル鋳鉄管(NS形継手等)</v>
      </c>
      <c r="BR37" s="317">
        <f>IF(BQ37=BR$4,IF('A4-2管路(計画設定)'!AV37="-","-",IF('A4-2管路(計画設定)'!I37="-",'A4-2管路(計画設定)'!AV37,'A4-2管路(計画設定)'!AV37-'A4-2管路(計画設定)'!I37)),"-")</f>
        <v>12</v>
      </c>
      <c r="BS37" s="317" t="str">
        <f>IF(BQ37=BS$4,IF('A4-2管路(計画設定)'!AV37="-","-",IF('A4-2管路(計画設定)'!L37="-",'A4-2管路(計画設定)'!AV37,'A4-2管路(計画設定)'!AV37-'A4-2管路(計画設定)'!L37)),"-")</f>
        <v>-</v>
      </c>
      <c r="BT37" s="317" t="str">
        <f>IF(BQ37=BT$4,IF('A4-2管路(計画設定)'!AV37="-","-",IF('A4-2管路(計画設定)'!O37="-",'A4-2管路(計画設定)'!AV37,'A4-2管路(計画設定)'!AV37-'A4-2管路(計画設定)'!O37)),"-")</f>
        <v>-</v>
      </c>
      <c r="BU37" s="317" t="str">
        <f>IF($BQ37=BU$4,IF('A4-2管路(計画設定)'!$AV37="-","-",IF('A4-2管路(計画設定)'!R37="-",'A4-2管路(計画設定)'!$AV37,'A4-2管路(計画設定)'!$AV37-'A4-2管路(計画設定)'!R37)),"-")</f>
        <v>-</v>
      </c>
      <c r="BV37" s="317" t="str">
        <f>IF($BQ37=BV$4,IF('A4-2管路(計画設定)'!$AV37="-","-",IF('A4-2管路(計画設定)'!W37="-",'A4-2管路(計画設定)'!$AV37,'A4-2管路(計画設定)'!$AV37-SUM('A4-2管路(計画設定)'!S37,'A4-2管路(計画設定)'!T37))),"-")</f>
        <v>-</v>
      </c>
      <c r="BW37" s="317" t="str">
        <f>IF($BQ37=BV$4,IF('A4-2管路(計画設定)'!$AV37="-","-",IF('A4-2管路(計画設定)'!W37="-",'A4-2管路(計画設定)'!$AV37,'A4-2管路(計画設定)'!$AV37-SUM('A4-2管路(計画設定)'!U37,'A4-2管路(計画設定)'!V37))),"-")</f>
        <v>-</v>
      </c>
      <c r="BX37" s="317" t="str">
        <f>IF($BQ37=BX$4,IF('A4-2管路(計画設定)'!$AV37="-","-",IF('A4-2管路(計画設定)'!AF37="-",'A4-2管路(計画設定)'!$AV37,'A4-2管路(計画設定)'!$AV37-'A4-2管路(計画設定)'!AF37)),"-")</f>
        <v>-</v>
      </c>
    </row>
    <row r="38" spans="2:76" ht="13.5" customHeight="1">
      <c r="B38" s="1179"/>
      <c r="C38" s="1070"/>
      <c r="D38" s="1070"/>
      <c r="E38" s="1070"/>
      <c r="F38" s="80">
        <v>350</v>
      </c>
      <c r="G38" s="625">
        <f>IF(AND('A4-1管路(計画設定)'!$F$10="○",'A4-4,5管路(計画設定)'!$BR38="-"),"-",IF(A3管路!G38="-",BR38,IF(BR38="-",A3管路!G38,A3管路!G38+BR38)))</f>
        <v>29</v>
      </c>
      <c r="H38" s="348" t="str">
        <f>IF(IF(A3管路!H38="-","-",IF('A4-2管路(計画設定)'!H38="-",A3管路!H38,A3管路!H38-'A4-2管路(計画設定)'!H38))=0,"-",IF(A3管路!H38="-","-",IF('A4-2管路(計画設定)'!H38="-",A3管路!H38,A3管路!H38-'A4-2管路(計画設定)'!H38)))</f>
        <v>-</v>
      </c>
      <c r="I38" s="362">
        <f t="shared" si="49"/>
        <v>29</v>
      </c>
      <c r="J38" s="625" t="str">
        <f>IF(AND('A4-1管路(計画設定)'!$H$10="○",'A4-4,5管路(計画設定)'!$BS38="-"),"-",IF(A3管路!J38="-",BS38,IF(BS38="-",A3管路!J38,A3管路!J38+BS38)))</f>
        <v>-</v>
      </c>
      <c r="K38" s="348" t="str">
        <f>IF(IF(A3管路!K38="-","-",IF('A4-2管路(計画設定)'!K38="-",A3管路!K38,A3管路!K38-'A4-2管路(計画設定)'!K38))=0,"-",IF(A3管路!K38="-","-",IF('A4-2管路(計画設定)'!K38="-",A3管路!K38,A3管路!K38-'A4-2管路(計画設定)'!K38)))</f>
        <v>-</v>
      </c>
      <c r="L38" s="362" t="str">
        <f t="shared" si="50"/>
        <v>-</v>
      </c>
      <c r="M38" s="625" t="str">
        <f>IF(AND('A4-1管路(計画設定)'!$J$10="○",'A4-4,5管路(計画設定)'!$BT38="-"),"-",IF(A3管路!M38="-",BT38,IF(BT38="-",A3管路!M38,A3管路!M38+BT38)))</f>
        <v>-</v>
      </c>
      <c r="N38" s="348" t="str">
        <f>IF(IF(A3管路!N38="-","-",IF('A4-2管路(計画設定)'!N38="-",A3管路!N38,A3管路!N38-'A4-2管路(計画設定)'!N38))=0,"-",IF(A3管路!N38="-","-",IF('A4-2管路(計画設定)'!N38="-",A3管路!N38,A3管路!N38-'A4-2管路(計画設定)'!N38)))</f>
        <v>-</v>
      </c>
      <c r="O38" s="362" t="str">
        <f t="shared" si="51"/>
        <v>-</v>
      </c>
      <c r="P38" s="625" t="str">
        <f>IF(AND('A4-1管路(計画設定)'!$L$10="○",'A4-4,5管路(計画設定)'!$BU38="-"),"-",IF(A3管路!P38="-",BU38,IF(BU38="-",A3管路!P38,A3管路!P38+BU38)))</f>
        <v>-</v>
      </c>
      <c r="Q38" s="348" t="str">
        <f>IF(IF(A3管路!Q38="-","-",IF('A4-2管路(計画設定)'!Q38="-",A3管路!Q38,A3管路!Q38-'A4-2管路(計画設定)'!Q38))=0,"-",IF(A3管路!Q38="-","-",IF('A4-2管路(計画設定)'!Q38="-",A3管路!Q38,A3管路!Q38-'A4-2管路(計画設定)'!Q38)))</f>
        <v>-</v>
      </c>
      <c r="R38" s="362" t="str">
        <f t="shared" si="52"/>
        <v>-</v>
      </c>
      <c r="S38" s="625" t="str">
        <f>IF(AND('A4-1管路(計画設定)'!$N$10="○",'A4-4,5管路(計画設定)'!$BV38="-"),"-",IF(A3管路!S38="-",BV38,IF(BV38="-",A3管路!S38,A3管路!S38+BV38+BW38)))</f>
        <v>-</v>
      </c>
      <c r="T38" s="347" t="str">
        <f>IF(IF(A3管路!T38="-","-",IF('A4-2管路(計画設定)'!T38="-",A3管路!T38,A3管路!T38-'A4-2管路(計画設定)'!T38))=0,"-",IF(A3管路!T38="-","-",IF('A4-2管路(計画設定)'!T38="-",A3管路!T38,A3管路!T38-'A4-2管路(計画設定)'!T38)))</f>
        <v>-</v>
      </c>
      <c r="U38" s="623" t="str">
        <f>IF(AND('A4-1管路(計画設定)'!$P$10="○",'A4-4,5管路(計画設定)'!$BW38="-"),"-",IF(A3管路!U38="-",BW38,IF(BW38="-",A3管路!U38,A3管路!U38)))</f>
        <v>-</v>
      </c>
      <c r="V38" s="348" t="str">
        <f>IF(IF(A3管路!V38="-","-",IF('A4-2管路(計画設定)'!V38="-",A3管路!V38,A3管路!V38-'A4-2管路(計画設定)'!V38))=0,"-",IF(A3管路!V38="-","-",IF('A4-2管路(計画設定)'!V38="-",A3管路!V38,A3管路!V38-'A4-2管路(計画設定)'!V38)))</f>
        <v>-</v>
      </c>
      <c r="W38" s="362" t="str">
        <f t="shared" si="53"/>
        <v>-</v>
      </c>
      <c r="X38" s="354">
        <f>IF(IF(A3管路!X38="-","-",IF('A4-2管路(計画設定)'!X38="-",A3管路!X38,A3管路!X38-'A4-2管路(計画設定)'!X38))=0,"-",IF(A3管路!X38="-","-",IF('A4-2管路(計画設定)'!X38="-",A3管路!X38,A3管路!X38-'A4-2管路(計画設定)'!X38)))</f>
        <v>264.39999999999998</v>
      </c>
      <c r="Y38" s="348" t="str">
        <f>IF(IF(A3管路!Y38="-","-",IF('A4-2管路(計画設定)'!Y38="-",A3管路!Y38,A3管路!Y38-'A4-2管路(計画設定)'!Y38))=0,"-",IF(A3管路!Y38="-","-",IF('A4-2管路(計画設定)'!Y38="-",A3管路!Y38,A3管路!Y38-'A4-2管路(計画設定)'!Y38)))</f>
        <v>-</v>
      </c>
      <c r="Z38" s="362">
        <f t="shared" si="54"/>
        <v>264.39999999999998</v>
      </c>
      <c r="AA38" s="354" t="str">
        <f>IF(IF(A3管路!AA38="-","-",IF('A4-2管路(計画設定)'!AA38="-",A3管路!AA38,A3管路!AA38-'A4-2管路(計画設定)'!AA38))=0,"-",IF(A3管路!AA38="-","-",IF('A4-2管路(計画設定)'!AA38="-",A3管路!AA38,A3管路!AA38-'A4-2管路(計画設定)'!AA38)))</f>
        <v>-</v>
      </c>
      <c r="AB38" s="348" t="str">
        <f>IF(IF(A3管路!AB38="-","-",IF('A4-2管路(計画設定)'!AB38="-",A3管路!AB38,A3管路!AB38-'A4-2管路(計画設定)'!AB38))=0,"-",IF(A3管路!AB38="-","-",IF('A4-2管路(計画設定)'!AB38="-",A3管路!AB38,A3管路!AB38-'A4-2管路(計画設定)'!AB38)))</f>
        <v>-</v>
      </c>
      <c r="AC38" s="362" t="str">
        <f t="shared" si="55"/>
        <v>-</v>
      </c>
      <c r="AD38" s="625" t="str">
        <f>IF(AND('A4-1管路(計画設定)'!$V$10="○",'A4-4,5管路(計画設定)'!$BX38="-"),"-",IF(A3管路!AD38="-",BX38,IF(BX38="-",A3管路!AD38,A3管路!AD38+BX38)))</f>
        <v>-</v>
      </c>
      <c r="AE38" s="348" t="str">
        <f>IF(IF(A3管路!AE38="-","-",IF('A4-2管路(計画設定)'!AE38="-",A3管路!AE38,A3管路!AE38-'A4-2管路(計画設定)'!AE38))=0,"-",IF(A3管路!AE38="-","-",IF('A4-2管路(計画設定)'!AE38="-",A3管路!AE38,A3管路!AE38-'A4-2管路(計画設定)'!AE38)))</f>
        <v>-</v>
      </c>
      <c r="AF38" s="362" t="str">
        <f t="shared" si="56"/>
        <v>-</v>
      </c>
      <c r="AG38" s="354" t="str">
        <f>IF(IF(A3管路!AG38="-","-",IF('A4-2管路(計画設定)'!AG38="-",A3管路!AG38,A3管路!AG38-'A4-2管路(計画設定)'!AG38))=0,"-",IF(A3管路!AG38="-","-",IF('A4-2管路(計画設定)'!AG38="-",A3管路!AG38,A3管路!AG38-'A4-2管路(計画設定)'!AG38)))</f>
        <v>-</v>
      </c>
      <c r="AH38" s="348" t="str">
        <f>IF(IF(A3管路!AH38="-","-",IF('A4-2管路(計画設定)'!AH38="-",A3管路!AH38,A3管路!AH38-'A4-2管路(計画設定)'!AH38))=0,"-",IF(A3管路!AH38="-","-",IF('A4-2管路(計画設定)'!AH38="-",A3管路!AH38,A3管路!AH38-'A4-2管路(計画設定)'!AH38)))</f>
        <v>-</v>
      </c>
      <c r="AI38" s="362" t="str">
        <f t="shared" si="57"/>
        <v>-</v>
      </c>
      <c r="AJ38" s="354" t="str">
        <f>IF(IF(A3管路!AJ38="-","-",IF('A4-2管路(計画設定)'!AJ38="-",A3管路!AJ38,A3管路!AJ38-'A4-2管路(計画設定)'!AJ38))=0,"-",IF(A3管路!AJ38="-","-",IF('A4-2管路(計画設定)'!AJ38="-",A3管路!AJ38,A3管路!AJ38-'A4-2管路(計画設定)'!AJ38)))</f>
        <v>-</v>
      </c>
      <c r="AK38" s="348" t="str">
        <f>IF(IF(A3管路!AK38="-","-",IF('A4-2管路(計画設定)'!AK38="-",A3管路!AK38,A3管路!AK38-'A4-2管路(計画設定)'!AK38))=0,"-",IF(A3管路!AK38="-","-",IF('A4-2管路(計画設定)'!AK38="-",A3管路!AK38,A3管路!AK38-'A4-2管路(計画設定)'!AK38)))</f>
        <v>-</v>
      </c>
      <c r="AL38" s="362" t="str">
        <f t="shared" si="58"/>
        <v>-</v>
      </c>
      <c r="AM38" s="354" t="str">
        <f>IF(IF(A3管路!AM38="-","-",IF('A4-2管路(計画設定)'!AM38="-",A3管路!AM38,A3管路!AM38-'A4-2管路(計画設定)'!AM38))=0,"-",IF(A3管路!AM38="-","-",IF('A4-2管路(計画設定)'!AM38="-",A3管路!AM38,A3管路!AM38-'A4-2管路(計画設定)'!AM38)))</f>
        <v>-</v>
      </c>
      <c r="AN38" s="348" t="str">
        <f>IF(IF(A3管路!AN38="-","-",IF('A4-2管路(計画設定)'!AN38="-",A3管路!AN38,A3管路!AN38-'A4-2管路(計画設定)'!AN38))=0,"-",IF(A3管路!AN38="-","-",IF('A4-2管路(計画設定)'!AN38="-",A3管路!AN38,A3管路!AN38-'A4-2管路(計画設定)'!AN38)))</f>
        <v>-</v>
      </c>
      <c r="AO38" s="362" t="str">
        <f t="shared" si="59"/>
        <v>-</v>
      </c>
      <c r="AP38" s="354" t="str">
        <f>IF(IF(A3管路!AP38="-","-",IF('A4-2管路(計画設定)'!AP38="-",A3管路!AP38,A3管路!AP38-'A4-2管路(計画設定)'!AP38))=0,"-",IF(A3管路!AP38="-","-",IF('A4-2管路(計画設定)'!AP38="-",A3管路!AP38,A3管路!AP38-'A4-2管路(計画設定)'!AP38)))</f>
        <v>-</v>
      </c>
      <c r="AQ38" s="348" t="str">
        <f>IF(IF(A3管路!AQ38="-","-",IF('A4-2管路(計画設定)'!AQ38="-",A3管路!AQ38,A3管路!AQ38-'A4-2管路(計画設定)'!AQ38))=0,"-",IF(A3管路!AQ38="-","-",IF('A4-2管路(計画設定)'!AQ38="-",A3管路!AQ38,A3管路!AQ38-'A4-2管路(計画設定)'!AQ38)))</f>
        <v>-</v>
      </c>
      <c r="AR38" s="359" t="str">
        <f t="shared" si="60"/>
        <v>-</v>
      </c>
      <c r="AS38" s="354" t="str">
        <f>IF(IF(A3管路!AS38="-","-",IF('A4-2管路(計画設定)'!AS38="-",A3管路!AS38,A3管路!AS38-'A4-2管路(計画設定)'!AS38))=0,"-",IF(A3管路!AS38="-","-",IF('A4-2管路(計画設定)'!AS38="-",A3管路!AS38,A3管路!AS38-'A4-2管路(計画設定)'!AS38)))</f>
        <v>-</v>
      </c>
      <c r="AT38" s="348" t="str">
        <f>IF(IF(A3管路!AT38="-","-",IF('A4-2管路(計画設定)'!AT38="-",A3管路!AT38,A3管路!AT38-'A4-2管路(計画設定)'!AT38))=0,"-",IF(A3管路!AT38="-","-",IF('A4-2管路(計画設定)'!AT38="-",A3管路!AT38,A3管路!AT38-'A4-2管路(計画設定)'!AT38)))</f>
        <v>-</v>
      </c>
      <c r="AU38" s="359" t="str">
        <f t="shared" si="61"/>
        <v>-</v>
      </c>
      <c r="AV38" s="832">
        <f t="shared" si="62"/>
        <v>293.39999999999998</v>
      </c>
      <c r="AW38" s="830"/>
      <c r="AX38" s="853" t="str">
        <f t="shared" si="63"/>
        <v>-</v>
      </c>
      <c r="AY38" s="830"/>
      <c r="AZ38" s="832">
        <f t="shared" si="64"/>
        <v>29</v>
      </c>
      <c r="BA38" s="830"/>
      <c r="BB38" s="830">
        <f t="shared" si="65"/>
        <v>0</v>
      </c>
      <c r="BC38" s="830"/>
      <c r="BD38" s="830">
        <f t="shared" si="66"/>
        <v>264.39999999999998</v>
      </c>
      <c r="BE38" s="830"/>
      <c r="BF38" s="830">
        <f t="shared" si="67"/>
        <v>0</v>
      </c>
      <c r="BG38" s="830"/>
      <c r="BH38" s="830">
        <f t="shared" si="68"/>
        <v>0</v>
      </c>
      <c r="BI38" s="831"/>
      <c r="BJ38" s="832">
        <f t="shared" si="69"/>
        <v>29</v>
      </c>
      <c r="BK38" s="830"/>
      <c r="BL38" s="830">
        <f t="shared" si="70"/>
        <v>264.39999999999998</v>
      </c>
      <c r="BM38" s="833"/>
      <c r="BN38" s="830">
        <f t="shared" si="22"/>
        <v>293.39999999999998</v>
      </c>
      <c r="BO38" s="833"/>
      <c r="BQ38" s="318" t="str">
        <f>IF('A4-2管路(計画設定)'!AW38="","-",'A4-2管路(計画設定)'!AW38)</f>
        <v>ダクタイル鋳鉄管(NS形継手等)</v>
      </c>
      <c r="BR38" s="317">
        <f>IF(BQ38=BR$4,IF('A4-2管路(計画設定)'!AV38="-","-",IF('A4-2管路(計画設定)'!I38="-",'A4-2管路(計画設定)'!AV38,'A4-2管路(計画設定)'!AV38-'A4-2管路(計画設定)'!I38)),"-")</f>
        <v>29</v>
      </c>
      <c r="BS38" s="317" t="str">
        <f>IF(BQ38=BS$4,IF('A4-2管路(計画設定)'!AV38="-","-",IF('A4-2管路(計画設定)'!L38="-",'A4-2管路(計画設定)'!AV38,'A4-2管路(計画設定)'!AV38-'A4-2管路(計画設定)'!L38)),"-")</f>
        <v>-</v>
      </c>
      <c r="BT38" s="317" t="str">
        <f>IF(BQ38=BT$4,IF('A4-2管路(計画設定)'!AV38="-","-",IF('A4-2管路(計画設定)'!O38="-",'A4-2管路(計画設定)'!AV38,'A4-2管路(計画設定)'!AV38-'A4-2管路(計画設定)'!O38)),"-")</f>
        <v>-</v>
      </c>
      <c r="BU38" s="317" t="str">
        <f>IF($BQ38=BU$4,IF('A4-2管路(計画設定)'!$AV38="-","-",IF('A4-2管路(計画設定)'!R38="-",'A4-2管路(計画設定)'!$AV38,'A4-2管路(計画設定)'!$AV38-'A4-2管路(計画設定)'!R38)),"-")</f>
        <v>-</v>
      </c>
      <c r="BV38" s="317" t="str">
        <f>IF($BQ38=BV$4,IF('A4-2管路(計画設定)'!$AV38="-","-",IF('A4-2管路(計画設定)'!W38="-",'A4-2管路(計画設定)'!$AV38,'A4-2管路(計画設定)'!$AV38-SUM('A4-2管路(計画設定)'!S38,'A4-2管路(計画設定)'!T38))),"-")</f>
        <v>-</v>
      </c>
      <c r="BW38" s="317" t="str">
        <f>IF($BQ38=BV$4,IF('A4-2管路(計画設定)'!$AV38="-","-",IF('A4-2管路(計画設定)'!W38="-",'A4-2管路(計画設定)'!$AV38,'A4-2管路(計画設定)'!$AV38-SUM('A4-2管路(計画設定)'!U38,'A4-2管路(計画設定)'!V38))),"-")</f>
        <v>-</v>
      </c>
      <c r="BX38" s="317" t="str">
        <f>IF($BQ38=BX$4,IF('A4-2管路(計画設定)'!$AV38="-","-",IF('A4-2管路(計画設定)'!AF38="-",'A4-2管路(計画設定)'!$AV38,'A4-2管路(計画設定)'!$AV38-'A4-2管路(計画設定)'!AF38)),"-")</f>
        <v>-</v>
      </c>
    </row>
    <row r="39" spans="2:76" ht="13.5" customHeight="1">
      <c r="B39" s="1179"/>
      <c r="C39" s="1070"/>
      <c r="D39" s="1070"/>
      <c r="E39" s="1070"/>
      <c r="F39" s="80">
        <v>300</v>
      </c>
      <c r="G39" s="625">
        <f>IF(AND('A4-1管路(計画設定)'!$F$10="○",'A4-4,5管路(計画設定)'!$BR39="-"),"-",IF(A3管路!G39="-",BR39,IF(BR39="-",A3管路!G39,A3管路!G39+BR39)))</f>
        <v>460.5</v>
      </c>
      <c r="H39" s="348" t="str">
        <f>IF(IF(A3管路!H39="-","-",IF('A4-2管路(計画設定)'!H39="-",A3管路!H39,A3管路!H39-'A4-2管路(計画設定)'!H39))=0,"-",IF(A3管路!H39="-","-",IF('A4-2管路(計画設定)'!H39="-",A3管路!H39,A3管路!H39-'A4-2管路(計画設定)'!H39)))</f>
        <v>-</v>
      </c>
      <c r="I39" s="362">
        <f t="shared" si="49"/>
        <v>460.5</v>
      </c>
      <c r="J39" s="625" t="str">
        <f>IF(AND('A4-1管路(計画設定)'!$H$10="○",'A4-4,5管路(計画設定)'!$BS39="-"),"-",IF(A3管路!J39="-",BS39,IF(BS39="-",A3管路!J39,A3管路!J39+BS39)))</f>
        <v>-</v>
      </c>
      <c r="K39" s="348" t="str">
        <f>IF(IF(A3管路!K39="-","-",IF('A4-2管路(計画設定)'!K39="-",A3管路!K39,A3管路!K39-'A4-2管路(計画設定)'!K39))=0,"-",IF(A3管路!K39="-","-",IF('A4-2管路(計画設定)'!K39="-",A3管路!K39,A3管路!K39-'A4-2管路(計画設定)'!K39)))</f>
        <v>-</v>
      </c>
      <c r="L39" s="362" t="str">
        <f t="shared" si="50"/>
        <v>-</v>
      </c>
      <c r="M39" s="625" t="str">
        <f>IF(AND('A4-1管路(計画設定)'!$J$10="○",'A4-4,5管路(計画設定)'!$BT39="-"),"-",IF(A3管路!M39="-",BT39,IF(BT39="-",A3管路!M39,A3管路!M39+BT39)))</f>
        <v>-</v>
      </c>
      <c r="N39" s="348" t="str">
        <f>IF(IF(A3管路!N39="-","-",IF('A4-2管路(計画設定)'!N39="-",A3管路!N39,A3管路!N39-'A4-2管路(計画設定)'!N39))=0,"-",IF(A3管路!N39="-","-",IF('A4-2管路(計画設定)'!N39="-",A3管路!N39,A3管路!N39-'A4-2管路(計画設定)'!N39)))</f>
        <v>-</v>
      </c>
      <c r="O39" s="362" t="str">
        <f t="shared" si="51"/>
        <v>-</v>
      </c>
      <c r="P39" s="625" t="str">
        <f>IF(AND('A4-1管路(計画設定)'!$L$10="○",'A4-4,5管路(計画設定)'!$BU39="-"),"-",IF(A3管路!P39="-",BU39,IF(BU39="-",A3管路!P39,A3管路!P39+BU39)))</f>
        <v>-</v>
      </c>
      <c r="Q39" s="348" t="str">
        <f>IF(IF(A3管路!Q39="-","-",IF('A4-2管路(計画設定)'!Q39="-",A3管路!Q39,A3管路!Q39-'A4-2管路(計画設定)'!Q39))=0,"-",IF(A3管路!Q39="-","-",IF('A4-2管路(計画設定)'!Q39="-",A3管路!Q39,A3管路!Q39-'A4-2管路(計画設定)'!Q39)))</f>
        <v>-</v>
      </c>
      <c r="R39" s="362" t="str">
        <f t="shared" si="52"/>
        <v>-</v>
      </c>
      <c r="S39" s="625" t="str">
        <f>IF(AND('A4-1管路(計画設定)'!$N$10="○",'A4-4,5管路(計画設定)'!$BV39="-"),"-",IF(A3管路!S39="-",BV39,IF(BV39="-",A3管路!S39,A3管路!S39+BV39+BW39)))</f>
        <v>-</v>
      </c>
      <c r="T39" s="347" t="str">
        <f>IF(IF(A3管路!T39="-","-",IF('A4-2管路(計画設定)'!T39="-",A3管路!T39,A3管路!T39-'A4-2管路(計画設定)'!T39))=0,"-",IF(A3管路!T39="-","-",IF('A4-2管路(計画設定)'!T39="-",A3管路!T39,A3管路!T39-'A4-2管路(計画設定)'!T39)))</f>
        <v>-</v>
      </c>
      <c r="U39" s="623" t="str">
        <f>IF(AND('A4-1管路(計画設定)'!$P$10="○",'A4-4,5管路(計画設定)'!$BW39="-"),"-",IF(A3管路!U39="-",BW39,IF(BW39="-",A3管路!U39,A3管路!U39)))</f>
        <v>-</v>
      </c>
      <c r="V39" s="348" t="str">
        <f>IF(IF(A3管路!V39="-","-",IF('A4-2管路(計画設定)'!V39="-",A3管路!V39,A3管路!V39-'A4-2管路(計画設定)'!V39))=0,"-",IF(A3管路!V39="-","-",IF('A4-2管路(計画設定)'!V39="-",A3管路!V39,A3管路!V39-'A4-2管路(計画設定)'!V39)))</f>
        <v>-</v>
      </c>
      <c r="W39" s="362" t="str">
        <f t="shared" si="53"/>
        <v>-</v>
      </c>
      <c r="X39" s="354">
        <f>IF(IF(A3管路!X39="-","-",IF('A4-2管路(計画設定)'!X39="-",A3管路!X39,A3管路!X39-'A4-2管路(計画設定)'!X39))=0,"-",IF(A3管路!X39="-","-",IF('A4-2管路(計画設定)'!X39="-",A3管路!X39,A3管路!X39-'A4-2管路(計画設定)'!X39)))</f>
        <v>1622.6000000000001</v>
      </c>
      <c r="Y39" s="348" t="str">
        <f>IF(IF(A3管路!Y39="-","-",IF('A4-2管路(計画設定)'!Y39="-",A3管路!Y39,A3管路!Y39-'A4-2管路(計画設定)'!Y39))=0,"-",IF(A3管路!Y39="-","-",IF('A4-2管路(計画設定)'!Y39="-",A3管路!Y39,A3管路!Y39-'A4-2管路(計画設定)'!Y39)))</f>
        <v>-</v>
      </c>
      <c r="Z39" s="362">
        <f t="shared" si="54"/>
        <v>1622.6000000000001</v>
      </c>
      <c r="AA39" s="354" t="str">
        <f>IF(IF(A3管路!AA39="-","-",IF('A4-2管路(計画設定)'!AA39="-",A3管路!AA39,A3管路!AA39-'A4-2管路(計画設定)'!AA39))=0,"-",IF(A3管路!AA39="-","-",IF('A4-2管路(計画設定)'!AA39="-",A3管路!AA39,A3管路!AA39-'A4-2管路(計画設定)'!AA39)))</f>
        <v>-</v>
      </c>
      <c r="AB39" s="348" t="str">
        <f>IF(IF(A3管路!AB39="-","-",IF('A4-2管路(計画設定)'!AB39="-",A3管路!AB39,A3管路!AB39-'A4-2管路(計画設定)'!AB39))=0,"-",IF(A3管路!AB39="-","-",IF('A4-2管路(計画設定)'!AB39="-",A3管路!AB39,A3管路!AB39-'A4-2管路(計画設定)'!AB39)))</f>
        <v>-</v>
      </c>
      <c r="AC39" s="362" t="str">
        <f t="shared" si="55"/>
        <v>-</v>
      </c>
      <c r="AD39" s="625" t="str">
        <f>IF(AND('A4-1管路(計画設定)'!$V$10="○",'A4-4,5管路(計画設定)'!$BX39="-"),"-",IF(A3管路!AD39="-",BX39,IF(BX39="-",A3管路!AD39,A3管路!AD39+BX39)))</f>
        <v>-</v>
      </c>
      <c r="AE39" s="348" t="str">
        <f>IF(IF(A3管路!AE39="-","-",IF('A4-2管路(計画設定)'!AE39="-",A3管路!AE39,A3管路!AE39-'A4-2管路(計画設定)'!AE39))=0,"-",IF(A3管路!AE39="-","-",IF('A4-2管路(計画設定)'!AE39="-",A3管路!AE39,A3管路!AE39-'A4-2管路(計画設定)'!AE39)))</f>
        <v>-</v>
      </c>
      <c r="AF39" s="362" t="str">
        <f t="shared" si="56"/>
        <v>-</v>
      </c>
      <c r="AG39" s="354" t="str">
        <f>IF(IF(A3管路!AG39="-","-",IF('A4-2管路(計画設定)'!AG39="-",A3管路!AG39,A3管路!AG39-'A4-2管路(計画設定)'!AG39))=0,"-",IF(A3管路!AG39="-","-",IF('A4-2管路(計画設定)'!AG39="-",A3管路!AG39,A3管路!AG39-'A4-2管路(計画設定)'!AG39)))</f>
        <v>-</v>
      </c>
      <c r="AH39" s="348" t="str">
        <f>IF(IF(A3管路!AH39="-","-",IF('A4-2管路(計画設定)'!AH39="-",A3管路!AH39,A3管路!AH39-'A4-2管路(計画設定)'!AH39))=0,"-",IF(A3管路!AH39="-","-",IF('A4-2管路(計画設定)'!AH39="-",A3管路!AH39,A3管路!AH39-'A4-2管路(計画設定)'!AH39)))</f>
        <v>-</v>
      </c>
      <c r="AI39" s="362" t="str">
        <f t="shared" si="57"/>
        <v>-</v>
      </c>
      <c r="AJ39" s="354" t="str">
        <f>IF(IF(A3管路!AJ39="-","-",IF('A4-2管路(計画設定)'!AJ39="-",A3管路!AJ39,A3管路!AJ39-'A4-2管路(計画設定)'!AJ39))=0,"-",IF(A3管路!AJ39="-","-",IF('A4-2管路(計画設定)'!AJ39="-",A3管路!AJ39,A3管路!AJ39-'A4-2管路(計画設定)'!AJ39)))</f>
        <v>-</v>
      </c>
      <c r="AK39" s="348" t="str">
        <f>IF(IF(A3管路!AK39="-","-",IF('A4-2管路(計画設定)'!AK39="-",A3管路!AK39,A3管路!AK39-'A4-2管路(計画設定)'!AK39))=0,"-",IF(A3管路!AK39="-","-",IF('A4-2管路(計画設定)'!AK39="-",A3管路!AK39,A3管路!AK39-'A4-2管路(計画設定)'!AK39)))</f>
        <v>-</v>
      </c>
      <c r="AL39" s="362" t="str">
        <f t="shared" si="58"/>
        <v>-</v>
      </c>
      <c r="AM39" s="354" t="str">
        <f>IF(IF(A3管路!AM39="-","-",IF('A4-2管路(計画設定)'!AM39="-",A3管路!AM39,A3管路!AM39-'A4-2管路(計画設定)'!AM39))=0,"-",IF(A3管路!AM39="-","-",IF('A4-2管路(計画設定)'!AM39="-",A3管路!AM39,A3管路!AM39-'A4-2管路(計画設定)'!AM39)))</f>
        <v>-</v>
      </c>
      <c r="AN39" s="348" t="str">
        <f>IF(IF(A3管路!AN39="-","-",IF('A4-2管路(計画設定)'!AN39="-",A3管路!AN39,A3管路!AN39-'A4-2管路(計画設定)'!AN39))=0,"-",IF(A3管路!AN39="-","-",IF('A4-2管路(計画設定)'!AN39="-",A3管路!AN39,A3管路!AN39-'A4-2管路(計画設定)'!AN39)))</f>
        <v>-</v>
      </c>
      <c r="AO39" s="362" t="str">
        <f t="shared" si="59"/>
        <v>-</v>
      </c>
      <c r="AP39" s="354" t="str">
        <f>IF(IF(A3管路!AP39="-","-",IF('A4-2管路(計画設定)'!AP39="-",A3管路!AP39,A3管路!AP39-'A4-2管路(計画設定)'!AP39))=0,"-",IF(A3管路!AP39="-","-",IF('A4-2管路(計画設定)'!AP39="-",A3管路!AP39,A3管路!AP39-'A4-2管路(計画設定)'!AP39)))</f>
        <v>-</v>
      </c>
      <c r="AQ39" s="348" t="str">
        <f>IF(IF(A3管路!AQ39="-","-",IF('A4-2管路(計画設定)'!AQ39="-",A3管路!AQ39,A3管路!AQ39-'A4-2管路(計画設定)'!AQ39))=0,"-",IF(A3管路!AQ39="-","-",IF('A4-2管路(計画設定)'!AQ39="-",A3管路!AQ39,A3管路!AQ39-'A4-2管路(計画設定)'!AQ39)))</f>
        <v>-</v>
      </c>
      <c r="AR39" s="359" t="str">
        <f t="shared" si="60"/>
        <v>-</v>
      </c>
      <c r="AS39" s="354" t="str">
        <f>IF(IF(A3管路!AS39="-","-",IF('A4-2管路(計画設定)'!AS39="-",A3管路!AS39,A3管路!AS39-'A4-2管路(計画設定)'!AS39))=0,"-",IF(A3管路!AS39="-","-",IF('A4-2管路(計画設定)'!AS39="-",A3管路!AS39,A3管路!AS39-'A4-2管路(計画設定)'!AS39)))</f>
        <v>-</v>
      </c>
      <c r="AT39" s="348" t="str">
        <f>IF(IF(A3管路!AT39="-","-",IF('A4-2管路(計画設定)'!AT39="-",A3管路!AT39,A3管路!AT39-'A4-2管路(計画設定)'!AT39))=0,"-",IF(A3管路!AT39="-","-",IF('A4-2管路(計画設定)'!AT39="-",A3管路!AT39,A3管路!AT39-'A4-2管路(計画設定)'!AT39)))</f>
        <v>-</v>
      </c>
      <c r="AU39" s="359" t="str">
        <f t="shared" si="61"/>
        <v>-</v>
      </c>
      <c r="AV39" s="832">
        <f t="shared" si="62"/>
        <v>2083.1000000000004</v>
      </c>
      <c r="AW39" s="830"/>
      <c r="AX39" s="853" t="str">
        <f t="shared" si="63"/>
        <v>-</v>
      </c>
      <c r="AY39" s="830"/>
      <c r="AZ39" s="832">
        <f t="shared" si="64"/>
        <v>460.5</v>
      </c>
      <c r="BA39" s="830"/>
      <c r="BB39" s="830">
        <f t="shared" si="65"/>
        <v>0</v>
      </c>
      <c r="BC39" s="830"/>
      <c r="BD39" s="830">
        <f t="shared" si="66"/>
        <v>1622.6000000000001</v>
      </c>
      <c r="BE39" s="830"/>
      <c r="BF39" s="830">
        <f t="shared" si="67"/>
        <v>0</v>
      </c>
      <c r="BG39" s="830"/>
      <c r="BH39" s="830">
        <f t="shared" si="68"/>
        <v>0</v>
      </c>
      <c r="BI39" s="831"/>
      <c r="BJ39" s="832">
        <f t="shared" si="69"/>
        <v>460.5</v>
      </c>
      <c r="BK39" s="830"/>
      <c r="BL39" s="830">
        <f t="shared" si="70"/>
        <v>1622.6000000000001</v>
      </c>
      <c r="BM39" s="833"/>
      <c r="BN39" s="830">
        <f t="shared" si="22"/>
        <v>2083.1000000000004</v>
      </c>
      <c r="BO39" s="833"/>
      <c r="BQ39" s="318" t="str">
        <f>IF('A4-2管路(計画設定)'!AW39="","-",'A4-2管路(計画設定)'!AW39)</f>
        <v>ダクタイル鋳鉄管(NS形継手等)</v>
      </c>
      <c r="BR39" s="317">
        <f>IF(BQ39=BR$4,IF('A4-2管路(計画設定)'!AV39="-","-",IF('A4-2管路(計画設定)'!I39="-",'A4-2管路(計画設定)'!AV39,'A4-2管路(計画設定)'!AV39-'A4-2管路(計画設定)'!I39)),"-")</f>
        <v>180</v>
      </c>
      <c r="BS39" s="317" t="str">
        <f>IF(BQ39=BS$4,IF('A4-2管路(計画設定)'!AV39="-","-",IF('A4-2管路(計画設定)'!L39="-",'A4-2管路(計画設定)'!AV39,'A4-2管路(計画設定)'!AV39-'A4-2管路(計画設定)'!L39)),"-")</f>
        <v>-</v>
      </c>
      <c r="BT39" s="317" t="str">
        <f>IF(BQ39=BT$4,IF('A4-2管路(計画設定)'!AV39="-","-",IF('A4-2管路(計画設定)'!O39="-",'A4-2管路(計画設定)'!AV39,'A4-2管路(計画設定)'!AV39-'A4-2管路(計画設定)'!O39)),"-")</f>
        <v>-</v>
      </c>
      <c r="BU39" s="317" t="str">
        <f>IF($BQ39=BU$4,IF('A4-2管路(計画設定)'!$AV39="-","-",IF('A4-2管路(計画設定)'!R39="-",'A4-2管路(計画設定)'!$AV39,'A4-2管路(計画設定)'!$AV39-'A4-2管路(計画設定)'!R39)),"-")</f>
        <v>-</v>
      </c>
      <c r="BV39" s="317" t="str">
        <f>IF($BQ39=BV$4,IF('A4-2管路(計画設定)'!$AV39="-","-",IF('A4-2管路(計画設定)'!W39="-",'A4-2管路(計画設定)'!$AV39,'A4-2管路(計画設定)'!$AV39-SUM('A4-2管路(計画設定)'!S39,'A4-2管路(計画設定)'!T39))),"-")</f>
        <v>-</v>
      </c>
      <c r="BW39" s="317" t="str">
        <f>IF($BQ39=BV$4,IF('A4-2管路(計画設定)'!$AV39="-","-",IF('A4-2管路(計画設定)'!W39="-",'A4-2管路(計画設定)'!$AV39,'A4-2管路(計画設定)'!$AV39-SUM('A4-2管路(計画設定)'!U39,'A4-2管路(計画設定)'!V39))),"-")</f>
        <v>-</v>
      </c>
      <c r="BX39" s="317" t="str">
        <f>IF($BQ39=BX$4,IF('A4-2管路(計画設定)'!$AV39="-","-",IF('A4-2管路(計画設定)'!AF39="-",'A4-2管路(計画設定)'!$AV39,'A4-2管路(計画設定)'!$AV39-'A4-2管路(計画設定)'!AF39)),"-")</f>
        <v>-</v>
      </c>
    </row>
    <row r="40" spans="2:76" ht="13.5" customHeight="1">
      <c r="B40" s="1179"/>
      <c r="C40" s="1070"/>
      <c r="D40" s="1070"/>
      <c r="E40" s="1070"/>
      <c r="F40" s="80">
        <v>250</v>
      </c>
      <c r="G40" s="625">
        <f>IF(AND('A4-1管路(計画設定)'!$F$10="○",'A4-4,5管路(計画設定)'!$BR40="-"),"-",IF(A3管路!G40="-",BR40,IF(BR40="-",A3管路!G40,A3管路!G40+BR40)))</f>
        <v>2302.3000000000002</v>
      </c>
      <c r="H40" s="348" t="str">
        <f>IF(IF(A3管路!H40="-","-",IF('A4-2管路(計画設定)'!H40="-",A3管路!H40,A3管路!H40-'A4-2管路(計画設定)'!H40))=0,"-",IF(A3管路!H40="-","-",IF('A4-2管路(計画設定)'!H40="-",A3管路!H40,A3管路!H40-'A4-2管路(計画設定)'!H40)))</f>
        <v>-</v>
      </c>
      <c r="I40" s="362">
        <f t="shared" si="49"/>
        <v>2302.3000000000002</v>
      </c>
      <c r="J40" s="625" t="str">
        <f>IF(AND('A4-1管路(計画設定)'!$H$10="○",'A4-4,5管路(計画設定)'!$BS40="-"),"-",IF(A3管路!J40="-",BS40,IF(BS40="-",A3管路!J40,A3管路!J40+BS40)))</f>
        <v>-</v>
      </c>
      <c r="K40" s="348" t="str">
        <f>IF(IF(A3管路!K40="-","-",IF('A4-2管路(計画設定)'!K40="-",A3管路!K40,A3管路!K40-'A4-2管路(計画設定)'!K40))=0,"-",IF(A3管路!K40="-","-",IF('A4-2管路(計画設定)'!K40="-",A3管路!K40,A3管路!K40-'A4-2管路(計画設定)'!K40)))</f>
        <v>-</v>
      </c>
      <c r="L40" s="362" t="str">
        <f t="shared" si="50"/>
        <v>-</v>
      </c>
      <c r="M40" s="625" t="str">
        <f>IF(AND('A4-1管路(計画設定)'!$J$10="○",'A4-4,5管路(計画設定)'!$BT40="-"),"-",IF(A3管路!M40="-",BT40,IF(BT40="-",A3管路!M40,A3管路!M40+BT40)))</f>
        <v>-</v>
      </c>
      <c r="N40" s="348" t="str">
        <f>IF(IF(A3管路!N40="-","-",IF('A4-2管路(計画設定)'!N40="-",A3管路!N40,A3管路!N40-'A4-2管路(計画設定)'!N40))=0,"-",IF(A3管路!N40="-","-",IF('A4-2管路(計画設定)'!N40="-",A3管路!N40,A3管路!N40-'A4-2管路(計画設定)'!N40)))</f>
        <v>-</v>
      </c>
      <c r="O40" s="362" t="str">
        <f t="shared" si="51"/>
        <v>-</v>
      </c>
      <c r="P40" s="625" t="str">
        <f>IF(AND('A4-1管路(計画設定)'!$L$10="○",'A4-4,5管路(計画設定)'!$BU40="-"),"-",IF(A3管路!P40="-",BU40,IF(BU40="-",A3管路!P40,A3管路!P40+BU40)))</f>
        <v>-</v>
      </c>
      <c r="Q40" s="348" t="str">
        <f>IF(IF(A3管路!Q40="-","-",IF('A4-2管路(計画設定)'!Q40="-",A3管路!Q40,A3管路!Q40-'A4-2管路(計画設定)'!Q40))=0,"-",IF(A3管路!Q40="-","-",IF('A4-2管路(計画設定)'!Q40="-",A3管路!Q40,A3管路!Q40-'A4-2管路(計画設定)'!Q40)))</f>
        <v>-</v>
      </c>
      <c r="R40" s="362" t="str">
        <f t="shared" si="52"/>
        <v>-</v>
      </c>
      <c r="S40" s="625">
        <f>IF(AND('A4-1管路(計画設定)'!$N$10="○",'A4-4,5管路(計画設定)'!$BV40="-"),"-",IF(A3管路!S40="-",BV40,IF(BV40="-",A3管路!S40,A3管路!S40+BV40+BW40)))</f>
        <v>144.30000000000007</v>
      </c>
      <c r="T40" s="347">
        <f>IF(IF(A3管路!T40="-","-",IF('A4-2管路(計画設定)'!T40="-",A3管路!T40,A3管路!T40-'A4-2管路(計画設定)'!T40))=0,"-",IF(A3管路!T40="-","-",IF('A4-2管路(計画設定)'!T40="-",A3管路!T40,A3管路!T40-'A4-2管路(計画設定)'!T40)))</f>
        <v>16</v>
      </c>
      <c r="U40" s="623">
        <f>IF(AND('A4-1管路(計画設定)'!$P$10="○",'A4-4,5管路(計画設定)'!$BW40="-"),"-",IF(A3管路!U40="-",BW40,IF(BW40="-",A3管路!U40,A3管路!U40)))</f>
        <v>602</v>
      </c>
      <c r="V40" s="348" t="str">
        <f>IF(IF(A3管路!V40="-","-",IF('A4-2管路(計画設定)'!V40="-",A3管路!V40,A3管路!V40-'A4-2管路(計画設定)'!V40))=0,"-",IF(A3管路!V40="-","-",IF('A4-2管路(計画設定)'!V40="-",A3管路!V40,A3管路!V40-'A4-2管路(計画設定)'!V40)))</f>
        <v>-</v>
      </c>
      <c r="W40" s="362">
        <f t="shared" si="53"/>
        <v>762.30000000000007</v>
      </c>
      <c r="X40" s="354">
        <f>IF(IF(A3管路!X40="-","-",IF('A4-2管路(計画設定)'!X40="-",A3管路!X40,A3管路!X40-'A4-2管路(計画設定)'!X40))=0,"-",IF(A3管路!X40="-","-",IF('A4-2管路(計画設定)'!X40="-",A3管路!X40,A3管路!X40-'A4-2管路(計画設定)'!X40)))</f>
        <v>4417.2000000000016</v>
      </c>
      <c r="Y40" s="348" t="str">
        <f>IF(IF(A3管路!Y40="-","-",IF('A4-2管路(計画設定)'!Y40="-",A3管路!Y40,A3管路!Y40-'A4-2管路(計画設定)'!Y40))=0,"-",IF(A3管路!Y40="-","-",IF('A4-2管路(計画設定)'!Y40="-",A3管路!Y40,A3管路!Y40-'A4-2管路(計画設定)'!Y40)))</f>
        <v>-</v>
      </c>
      <c r="Z40" s="362">
        <f t="shared" si="54"/>
        <v>4417.2000000000016</v>
      </c>
      <c r="AA40" s="354" t="str">
        <f>IF(IF(A3管路!AA40="-","-",IF('A4-2管路(計画設定)'!AA40="-",A3管路!AA40,A3管路!AA40-'A4-2管路(計画設定)'!AA40))=0,"-",IF(A3管路!AA40="-","-",IF('A4-2管路(計画設定)'!AA40="-",A3管路!AA40,A3管路!AA40-'A4-2管路(計画設定)'!AA40)))</f>
        <v>-</v>
      </c>
      <c r="AB40" s="348" t="str">
        <f>IF(IF(A3管路!AB40="-","-",IF('A4-2管路(計画設定)'!AB40="-",A3管路!AB40,A3管路!AB40-'A4-2管路(計画設定)'!AB40))=0,"-",IF(A3管路!AB40="-","-",IF('A4-2管路(計画設定)'!AB40="-",A3管路!AB40,A3管路!AB40-'A4-2管路(計画設定)'!AB40)))</f>
        <v>-</v>
      </c>
      <c r="AC40" s="362" t="str">
        <f t="shared" si="55"/>
        <v>-</v>
      </c>
      <c r="AD40" s="625" t="str">
        <f>IF(AND('A4-1管路(計画設定)'!$V$10="○",'A4-4,5管路(計画設定)'!$BX40="-"),"-",IF(A3管路!AD40="-",BX40,IF(BX40="-",A3管路!AD40,A3管路!AD40+BX40)))</f>
        <v>-</v>
      </c>
      <c r="AE40" s="348" t="str">
        <f>IF(IF(A3管路!AE40="-","-",IF('A4-2管路(計画設定)'!AE40="-",A3管路!AE40,A3管路!AE40-'A4-2管路(計画設定)'!AE40))=0,"-",IF(A3管路!AE40="-","-",IF('A4-2管路(計画設定)'!AE40="-",A3管路!AE40,A3管路!AE40-'A4-2管路(計画設定)'!AE40)))</f>
        <v>-</v>
      </c>
      <c r="AF40" s="362" t="str">
        <f t="shared" si="56"/>
        <v>-</v>
      </c>
      <c r="AG40" s="354" t="str">
        <f>IF(IF(A3管路!AG40="-","-",IF('A4-2管路(計画設定)'!AG40="-",A3管路!AG40,A3管路!AG40-'A4-2管路(計画設定)'!AG40))=0,"-",IF(A3管路!AG40="-","-",IF('A4-2管路(計画設定)'!AG40="-",A3管路!AG40,A3管路!AG40-'A4-2管路(計画設定)'!AG40)))</f>
        <v>-</v>
      </c>
      <c r="AH40" s="348" t="str">
        <f>IF(IF(A3管路!AH40="-","-",IF('A4-2管路(計画設定)'!AH40="-",A3管路!AH40,A3管路!AH40-'A4-2管路(計画設定)'!AH40))=0,"-",IF(A3管路!AH40="-","-",IF('A4-2管路(計画設定)'!AH40="-",A3管路!AH40,A3管路!AH40-'A4-2管路(計画設定)'!AH40)))</f>
        <v>-</v>
      </c>
      <c r="AI40" s="362" t="str">
        <f t="shared" si="57"/>
        <v>-</v>
      </c>
      <c r="AJ40" s="354" t="str">
        <f>IF(IF(A3管路!AJ40="-","-",IF('A4-2管路(計画設定)'!AJ40="-",A3管路!AJ40,A3管路!AJ40-'A4-2管路(計画設定)'!AJ40))=0,"-",IF(A3管路!AJ40="-","-",IF('A4-2管路(計画設定)'!AJ40="-",A3管路!AJ40,A3管路!AJ40-'A4-2管路(計画設定)'!AJ40)))</f>
        <v>-</v>
      </c>
      <c r="AK40" s="348" t="str">
        <f>IF(IF(A3管路!AK40="-","-",IF('A4-2管路(計画設定)'!AK40="-",A3管路!AK40,A3管路!AK40-'A4-2管路(計画設定)'!AK40))=0,"-",IF(A3管路!AK40="-","-",IF('A4-2管路(計画設定)'!AK40="-",A3管路!AK40,A3管路!AK40-'A4-2管路(計画設定)'!AK40)))</f>
        <v>-</v>
      </c>
      <c r="AL40" s="362" t="str">
        <f t="shared" si="58"/>
        <v>-</v>
      </c>
      <c r="AM40" s="354" t="str">
        <f>IF(IF(A3管路!AM40="-","-",IF('A4-2管路(計画設定)'!AM40="-",A3管路!AM40,A3管路!AM40-'A4-2管路(計画設定)'!AM40))=0,"-",IF(A3管路!AM40="-","-",IF('A4-2管路(計画設定)'!AM40="-",A3管路!AM40,A3管路!AM40-'A4-2管路(計画設定)'!AM40)))</f>
        <v>-</v>
      </c>
      <c r="AN40" s="348" t="str">
        <f>IF(IF(A3管路!AN40="-","-",IF('A4-2管路(計画設定)'!AN40="-",A3管路!AN40,A3管路!AN40-'A4-2管路(計画設定)'!AN40))=0,"-",IF(A3管路!AN40="-","-",IF('A4-2管路(計画設定)'!AN40="-",A3管路!AN40,A3管路!AN40-'A4-2管路(計画設定)'!AN40)))</f>
        <v>-</v>
      </c>
      <c r="AO40" s="362" t="str">
        <f t="shared" si="59"/>
        <v>-</v>
      </c>
      <c r="AP40" s="354" t="str">
        <f>IF(IF(A3管路!AP40="-","-",IF('A4-2管路(計画設定)'!AP40="-",A3管路!AP40,A3管路!AP40-'A4-2管路(計画設定)'!AP40))=0,"-",IF(A3管路!AP40="-","-",IF('A4-2管路(計画設定)'!AP40="-",A3管路!AP40,A3管路!AP40-'A4-2管路(計画設定)'!AP40)))</f>
        <v>-</v>
      </c>
      <c r="AQ40" s="348" t="str">
        <f>IF(IF(A3管路!AQ40="-","-",IF('A4-2管路(計画設定)'!AQ40="-",A3管路!AQ40,A3管路!AQ40-'A4-2管路(計画設定)'!AQ40))=0,"-",IF(A3管路!AQ40="-","-",IF('A4-2管路(計画設定)'!AQ40="-",A3管路!AQ40,A3管路!AQ40-'A4-2管路(計画設定)'!AQ40)))</f>
        <v>-</v>
      </c>
      <c r="AR40" s="359" t="str">
        <f t="shared" si="60"/>
        <v>-</v>
      </c>
      <c r="AS40" s="354" t="str">
        <f>IF(IF(A3管路!AS40="-","-",IF('A4-2管路(計画設定)'!AS40="-",A3管路!AS40,A3管路!AS40-'A4-2管路(計画設定)'!AS40))=0,"-",IF(A3管路!AS40="-","-",IF('A4-2管路(計画設定)'!AS40="-",A3管路!AS40,A3管路!AS40-'A4-2管路(計画設定)'!AS40)))</f>
        <v>-</v>
      </c>
      <c r="AT40" s="348" t="str">
        <f>IF(IF(A3管路!AT40="-","-",IF('A4-2管路(計画設定)'!AT40="-",A3管路!AT40,A3管路!AT40-'A4-2管路(計画設定)'!AT40))=0,"-",IF(A3管路!AT40="-","-",IF('A4-2管路(計画設定)'!AT40="-",A3管路!AT40,A3管路!AT40-'A4-2管路(計画設定)'!AT40)))</f>
        <v>-</v>
      </c>
      <c r="AU40" s="359" t="str">
        <f t="shared" si="61"/>
        <v>-</v>
      </c>
      <c r="AV40" s="832">
        <f t="shared" si="62"/>
        <v>7465.800000000002</v>
      </c>
      <c r="AW40" s="830"/>
      <c r="AX40" s="853">
        <f t="shared" si="63"/>
        <v>16</v>
      </c>
      <c r="AY40" s="830"/>
      <c r="AZ40" s="832">
        <f t="shared" si="64"/>
        <v>2302.3000000000002</v>
      </c>
      <c r="BA40" s="830"/>
      <c r="BB40" s="830">
        <f t="shared" si="65"/>
        <v>160.30000000000007</v>
      </c>
      <c r="BC40" s="830"/>
      <c r="BD40" s="830">
        <f t="shared" si="66"/>
        <v>5019.2000000000016</v>
      </c>
      <c r="BE40" s="830"/>
      <c r="BF40" s="830">
        <f t="shared" si="67"/>
        <v>0</v>
      </c>
      <c r="BG40" s="830"/>
      <c r="BH40" s="830">
        <f t="shared" si="68"/>
        <v>0</v>
      </c>
      <c r="BI40" s="831"/>
      <c r="BJ40" s="832">
        <f t="shared" si="69"/>
        <v>2462.6000000000004</v>
      </c>
      <c r="BK40" s="830"/>
      <c r="BL40" s="830">
        <f t="shared" si="70"/>
        <v>5019.2000000000016</v>
      </c>
      <c r="BM40" s="833"/>
      <c r="BN40" s="830">
        <f t="shared" si="22"/>
        <v>7481.800000000002</v>
      </c>
      <c r="BO40" s="833"/>
      <c r="BQ40" s="318" t="str">
        <f>IF('A4-2管路(計画設定)'!AW40="","-",'A4-2管路(計画設定)'!AW40)</f>
        <v>ダクタイル鋳鉄管(NS形継手等)</v>
      </c>
      <c r="BR40" s="317">
        <f>IF(BQ40=BR$4,IF('A4-2管路(計画設定)'!AV40="-","-",IF('A4-2管路(計画設定)'!I40="-",'A4-2管路(計画設定)'!AV40,'A4-2管路(計画設定)'!AV40-'A4-2管路(計画設定)'!I40)),"-")</f>
        <v>1214.3000000000002</v>
      </c>
      <c r="BS40" s="317" t="str">
        <f>IF(BQ40=BS$4,IF('A4-2管路(計画設定)'!AV40="-","-",IF('A4-2管路(計画設定)'!L40="-",'A4-2管路(計画設定)'!AV40,'A4-2管路(計画設定)'!AV40-'A4-2管路(計画設定)'!L40)),"-")</f>
        <v>-</v>
      </c>
      <c r="BT40" s="317" t="str">
        <f>IF(BQ40=BT$4,IF('A4-2管路(計画設定)'!AV40="-","-",IF('A4-2管路(計画設定)'!O40="-",'A4-2管路(計画設定)'!AV40,'A4-2管路(計画設定)'!AV40-'A4-2管路(計画設定)'!O40)),"-")</f>
        <v>-</v>
      </c>
      <c r="BU40" s="317" t="str">
        <f>IF($BQ40=BU$4,IF('A4-2管路(計画設定)'!$AV40="-","-",IF('A4-2管路(計画設定)'!R40="-",'A4-2管路(計画設定)'!$AV40,'A4-2管路(計画設定)'!$AV40-'A4-2管路(計画設定)'!R40)),"-")</f>
        <v>-</v>
      </c>
      <c r="BV40" s="317" t="str">
        <f>IF($BQ40=BV$4,IF('A4-2管路(計画設定)'!$AV40="-","-",IF('A4-2管路(計画設定)'!W40="-",'A4-2管路(計画設定)'!$AV40,'A4-2管路(計画設定)'!$AV40-SUM('A4-2管路(計画設定)'!S40,'A4-2管路(計画設定)'!T40))),"-")</f>
        <v>-</v>
      </c>
      <c r="BW40" s="317" t="str">
        <f>IF($BQ40=BV$4,IF('A4-2管路(計画設定)'!$AV40="-","-",IF('A4-2管路(計画設定)'!W40="-",'A4-2管路(計画設定)'!$AV40,'A4-2管路(計画設定)'!$AV40-SUM('A4-2管路(計画設定)'!U40,'A4-2管路(計画設定)'!V40))),"-")</f>
        <v>-</v>
      </c>
      <c r="BX40" s="317" t="str">
        <f>IF($BQ40=BX$4,IF('A4-2管路(計画設定)'!$AV40="-","-",IF('A4-2管路(計画設定)'!AF40="-",'A4-2管路(計画設定)'!$AV40,'A4-2管路(計画設定)'!$AV40-'A4-2管路(計画設定)'!AF40)),"-")</f>
        <v>-</v>
      </c>
    </row>
    <row r="41" spans="2:76" ht="13.5" customHeight="1">
      <c r="B41" s="1179"/>
      <c r="C41" s="1070"/>
      <c r="D41" s="1070"/>
      <c r="E41" s="1070"/>
      <c r="F41" s="80">
        <v>200</v>
      </c>
      <c r="G41" s="625">
        <f>IF(AND('A4-1管路(計画設定)'!$F$10="○",'A4-4,5管路(計画設定)'!$BR41="-"),"-",IF(A3管路!G41="-",BR41,IF(BR41="-",A3管路!G41,A3管路!G41+BR41)))</f>
        <v>5440.6</v>
      </c>
      <c r="H41" s="348" t="str">
        <f>IF(IF(A3管路!H41="-","-",IF('A4-2管路(計画設定)'!H41="-",A3管路!H41,A3管路!H41-'A4-2管路(計画設定)'!H41))=0,"-",IF(A3管路!H41="-","-",IF('A4-2管路(計画設定)'!H41="-",A3管路!H41,A3管路!H41-'A4-2管路(計画設定)'!H41)))</f>
        <v>-</v>
      </c>
      <c r="I41" s="362">
        <f t="shared" si="49"/>
        <v>5440.6</v>
      </c>
      <c r="J41" s="625" t="str">
        <f>IF(AND('A4-1管路(計画設定)'!$H$10="○",'A4-4,5管路(計画設定)'!$BS41="-"),"-",IF(A3管路!J41="-",BS41,IF(BS41="-",A3管路!J41,A3管路!J41+BS41)))</f>
        <v>-</v>
      </c>
      <c r="K41" s="348" t="str">
        <f>IF(IF(A3管路!K41="-","-",IF('A4-2管路(計画設定)'!K41="-",A3管路!K41,A3管路!K41-'A4-2管路(計画設定)'!K41))=0,"-",IF(A3管路!K41="-","-",IF('A4-2管路(計画設定)'!K41="-",A3管路!K41,A3管路!K41-'A4-2管路(計画設定)'!K41)))</f>
        <v>-</v>
      </c>
      <c r="L41" s="362" t="str">
        <f t="shared" si="50"/>
        <v>-</v>
      </c>
      <c r="M41" s="625" t="str">
        <f>IF(AND('A4-1管路(計画設定)'!$J$10="○",'A4-4,5管路(計画設定)'!$BT41="-"),"-",IF(A3管路!M41="-",BT41,IF(BT41="-",A3管路!M41,A3管路!M41+BT41)))</f>
        <v>-</v>
      </c>
      <c r="N41" s="348" t="str">
        <f>IF(IF(A3管路!N41="-","-",IF('A4-2管路(計画設定)'!N41="-",A3管路!N41,A3管路!N41-'A4-2管路(計画設定)'!N41))=0,"-",IF(A3管路!N41="-","-",IF('A4-2管路(計画設定)'!N41="-",A3管路!N41,A3管路!N41-'A4-2管路(計画設定)'!N41)))</f>
        <v>-</v>
      </c>
      <c r="O41" s="362" t="str">
        <f t="shared" si="51"/>
        <v>-</v>
      </c>
      <c r="P41" s="625" t="str">
        <f>IF(AND('A4-1管路(計画設定)'!$L$10="○",'A4-4,5管路(計画設定)'!$BU41="-"),"-",IF(A3管路!P41="-",BU41,IF(BU41="-",A3管路!P41,A3管路!P41+BU41)))</f>
        <v>-</v>
      </c>
      <c r="Q41" s="348" t="str">
        <f>IF(IF(A3管路!Q41="-","-",IF('A4-2管路(計画設定)'!Q41="-",A3管路!Q41,A3管路!Q41-'A4-2管路(計画設定)'!Q41))=0,"-",IF(A3管路!Q41="-","-",IF('A4-2管路(計画設定)'!Q41="-",A3管路!Q41,A3管路!Q41-'A4-2管路(計画設定)'!Q41)))</f>
        <v>-</v>
      </c>
      <c r="R41" s="362" t="str">
        <f t="shared" si="52"/>
        <v>-</v>
      </c>
      <c r="S41" s="625">
        <f>IF(AND('A4-1管路(計画設定)'!$N$10="○",'A4-4,5管路(計画設定)'!$BV41="-"),"-",IF(A3管路!S41="-",BV41,IF(BV41="-",A3管路!S41,A3管路!S41+BV41+BW41)))</f>
        <v>449.49999999999955</v>
      </c>
      <c r="T41" s="347">
        <f>IF(IF(A3管路!T41="-","-",IF('A4-2管路(計画設定)'!T41="-",A3管路!T41,A3管路!T41-'A4-2管路(計画設定)'!T41))=0,"-",IF(A3管路!T41="-","-",IF('A4-2管路(計画設定)'!T41="-",A3管路!T41,A3管路!T41-'A4-2管路(計画設定)'!T41)))</f>
        <v>50</v>
      </c>
      <c r="U41" s="623">
        <f>IF(AND('A4-1管路(計画設定)'!$P$10="○",'A4-4,5管路(計画設定)'!$BW41="-"),"-",IF(A3管路!U41="-",BW41,IF(BW41="-",A3管路!U41,A3管路!U41)))</f>
        <v>1873</v>
      </c>
      <c r="V41" s="348" t="str">
        <f>IF(IF(A3管路!V41="-","-",IF('A4-2管路(計画設定)'!V41="-",A3管路!V41,A3管路!V41-'A4-2管路(計画設定)'!V41))=0,"-",IF(A3管路!V41="-","-",IF('A4-2管路(計画設定)'!V41="-",A3管路!V41,A3管路!V41-'A4-2管路(計画設定)'!V41)))</f>
        <v>-</v>
      </c>
      <c r="W41" s="362">
        <f t="shared" si="53"/>
        <v>2372.4999999999995</v>
      </c>
      <c r="X41" s="354">
        <f>IF(IF(A3管路!X41="-","-",IF('A4-2管路(計画設定)'!X41="-",A3管路!X41,A3管路!X41-'A4-2管路(計画設定)'!X41))=0,"-",IF(A3管路!X41="-","-",IF('A4-2管路(計画設定)'!X41="-",A3管路!X41,A3管路!X41-'A4-2管路(計画設定)'!X41)))</f>
        <v>10640.799999999996</v>
      </c>
      <c r="Y41" s="348" t="str">
        <f>IF(IF(A3管路!Y41="-","-",IF('A4-2管路(計画設定)'!Y41="-",A3管路!Y41,A3管路!Y41-'A4-2管路(計画設定)'!Y41))=0,"-",IF(A3管路!Y41="-","-",IF('A4-2管路(計画設定)'!Y41="-",A3管路!Y41,A3管路!Y41-'A4-2管路(計画設定)'!Y41)))</f>
        <v>-</v>
      </c>
      <c r="Z41" s="362">
        <f t="shared" si="54"/>
        <v>10640.799999999996</v>
      </c>
      <c r="AA41" s="354" t="str">
        <f>IF(IF(A3管路!AA41="-","-",IF('A4-2管路(計画設定)'!AA41="-",A3管路!AA41,A3管路!AA41-'A4-2管路(計画設定)'!AA41))=0,"-",IF(A3管路!AA41="-","-",IF('A4-2管路(計画設定)'!AA41="-",A3管路!AA41,A3管路!AA41-'A4-2管路(計画設定)'!AA41)))</f>
        <v>-</v>
      </c>
      <c r="AB41" s="348" t="str">
        <f>IF(IF(A3管路!AB41="-","-",IF('A4-2管路(計画設定)'!AB41="-",A3管路!AB41,A3管路!AB41-'A4-2管路(計画設定)'!AB41))=0,"-",IF(A3管路!AB41="-","-",IF('A4-2管路(計画設定)'!AB41="-",A3管路!AB41,A3管路!AB41-'A4-2管路(計画設定)'!AB41)))</f>
        <v>-</v>
      </c>
      <c r="AC41" s="362" t="str">
        <f t="shared" si="55"/>
        <v>-</v>
      </c>
      <c r="AD41" s="625" t="str">
        <f>IF(AND('A4-1管路(計画設定)'!$V$10="○",'A4-4,5管路(計画設定)'!$BX41="-"),"-",IF(A3管路!AD41="-",BX41,IF(BX41="-",A3管路!AD41,A3管路!AD41+BX41)))</f>
        <v>-</v>
      </c>
      <c r="AE41" s="348" t="str">
        <f>IF(IF(A3管路!AE41="-","-",IF('A4-2管路(計画設定)'!AE41="-",A3管路!AE41,A3管路!AE41-'A4-2管路(計画設定)'!AE41))=0,"-",IF(A3管路!AE41="-","-",IF('A4-2管路(計画設定)'!AE41="-",A3管路!AE41,A3管路!AE41-'A4-2管路(計画設定)'!AE41)))</f>
        <v>-</v>
      </c>
      <c r="AF41" s="362" t="str">
        <f t="shared" si="56"/>
        <v>-</v>
      </c>
      <c r="AG41" s="354" t="str">
        <f>IF(IF(A3管路!AG41="-","-",IF('A4-2管路(計画設定)'!AG41="-",A3管路!AG41,A3管路!AG41-'A4-2管路(計画設定)'!AG41))=0,"-",IF(A3管路!AG41="-","-",IF('A4-2管路(計画設定)'!AG41="-",A3管路!AG41,A3管路!AG41-'A4-2管路(計画設定)'!AG41)))</f>
        <v>-</v>
      </c>
      <c r="AH41" s="348" t="str">
        <f>IF(IF(A3管路!AH41="-","-",IF('A4-2管路(計画設定)'!AH41="-",A3管路!AH41,A3管路!AH41-'A4-2管路(計画設定)'!AH41))=0,"-",IF(A3管路!AH41="-","-",IF('A4-2管路(計画設定)'!AH41="-",A3管路!AH41,A3管路!AH41-'A4-2管路(計画設定)'!AH41)))</f>
        <v>-</v>
      </c>
      <c r="AI41" s="362" t="str">
        <f t="shared" si="57"/>
        <v>-</v>
      </c>
      <c r="AJ41" s="354" t="str">
        <f>IF(IF(A3管路!AJ41="-","-",IF('A4-2管路(計画設定)'!AJ41="-",A3管路!AJ41,A3管路!AJ41-'A4-2管路(計画設定)'!AJ41))=0,"-",IF(A3管路!AJ41="-","-",IF('A4-2管路(計画設定)'!AJ41="-",A3管路!AJ41,A3管路!AJ41-'A4-2管路(計画設定)'!AJ41)))</f>
        <v>-</v>
      </c>
      <c r="AK41" s="348" t="str">
        <f>IF(IF(A3管路!AK41="-","-",IF('A4-2管路(計画設定)'!AK41="-",A3管路!AK41,A3管路!AK41-'A4-2管路(計画設定)'!AK41))=0,"-",IF(A3管路!AK41="-","-",IF('A4-2管路(計画設定)'!AK41="-",A3管路!AK41,A3管路!AK41-'A4-2管路(計画設定)'!AK41)))</f>
        <v>-</v>
      </c>
      <c r="AL41" s="362" t="str">
        <f t="shared" si="58"/>
        <v>-</v>
      </c>
      <c r="AM41" s="354" t="str">
        <f>IF(IF(A3管路!AM41="-","-",IF('A4-2管路(計画設定)'!AM41="-",A3管路!AM41,A3管路!AM41-'A4-2管路(計画設定)'!AM41))=0,"-",IF(A3管路!AM41="-","-",IF('A4-2管路(計画設定)'!AM41="-",A3管路!AM41,A3管路!AM41-'A4-2管路(計画設定)'!AM41)))</f>
        <v>-</v>
      </c>
      <c r="AN41" s="348" t="str">
        <f>IF(IF(A3管路!AN41="-","-",IF('A4-2管路(計画設定)'!AN41="-",A3管路!AN41,A3管路!AN41-'A4-2管路(計画設定)'!AN41))=0,"-",IF(A3管路!AN41="-","-",IF('A4-2管路(計画設定)'!AN41="-",A3管路!AN41,A3管路!AN41-'A4-2管路(計画設定)'!AN41)))</f>
        <v>-</v>
      </c>
      <c r="AO41" s="362" t="str">
        <f t="shared" si="59"/>
        <v>-</v>
      </c>
      <c r="AP41" s="354" t="str">
        <f>IF(IF(A3管路!AP41="-","-",IF('A4-2管路(計画設定)'!AP41="-",A3管路!AP41,A3管路!AP41-'A4-2管路(計画設定)'!AP41))=0,"-",IF(A3管路!AP41="-","-",IF('A4-2管路(計画設定)'!AP41="-",A3管路!AP41,A3管路!AP41-'A4-2管路(計画設定)'!AP41)))</f>
        <v>-</v>
      </c>
      <c r="AQ41" s="348" t="str">
        <f>IF(IF(A3管路!AQ41="-","-",IF('A4-2管路(計画設定)'!AQ41="-",A3管路!AQ41,A3管路!AQ41-'A4-2管路(計画設定)'!AQ41))=0,"-",IF(A3管路!AQ41="-","-",IF('A4-2管路(計画設定)'!AQ41="-",A3管路!AQ41,A3管路!AQ41-'A4-2管路(計画設定)'!AQ41)))</f>
        <v>-</v>
      </c>
      <c r="AR41" s="359" t="str">
        <f t="shared" si="60"/>
        <v>-</v>
      </c>
      <c r="AS41" s="354" t="str">
        <f>IF(IF(A3管路!AS41="-","-",IF('A4-2管路(計画設定)'!AS41="-",A3管路!AS41,A3管路!AS41-'A4-2管路(計画設定)'!AS41))=0,"-",IF(A3管路!AS41="-","-",IF('A4-2管路(計画設定)'!AS41="-",A3管路!AS41,A3管路!AS41-'A4-2管路(計画設定)'!AS41)))</f>
        <v>-</v>
      </c>
      <c r="AT41" s="348" t="str">
        <f>IF(IF(A3管路!AT41="-","-",IF('A4-2管路(計画設定)'!AT41="-",A3管路!AT41,A3管路!AT41-'A4-2管路(計画設定)'!AT41))=0,"-",IF(A3管路!AT41="-","-",IF('A4-2管路(計画設定)'!AT41="-",A3管路!AT41,A3管路!AT41-'A4-2管路(計画設定)'!AT41)))</f>
        <v>-</v>
      </c>
      <c r="AU41" s="359" t="str">
        <f t="shared" si="61"/>
        <v>-</v>
      </c>
      <c r="AV41" s="832">
        <f t="shared" si="62"/>
        <v>18403.899999999994</v>
      </c>
      <c r="AW41" s="830"/>
      <c r="AX41" s="853">
        <f t="shared" si="63"/>
        <v>50</v>
      </c>
      <c r="AY41" s="830"/>
      <c r="AZ41" s="832">
        <f t="shared" si="64"/>
        <v>5440.6</v>
      </c>
      <c r="BA41" s="830"/>
      <c r="BB41" s="830">
        <f t="shared" si="65"/>
        <v>499.49999999999955</v>
      </c>
      <c r="BC41" s="830"/>
      <c r="BD41" s="830">
        <f t="shared" si="66"/>
        <v>12513.799999999996</v>
      </c>
      <c r="BE41" s="830"/>
      <c r="BF41" s="830">
        <f t="shared" si="67"/>
        <v>0</v>
      </c>
      <c r="BG41" s="830"/>
      <c r="BH41" s="830">
        <f t="shared" si="68"/>
        <v>0</v>
      </c>
      <c r="BI41" s="831"/>
      <c r="BJ41" s="832">
        <f t="shared" si="69"/>
        <v>5940.1</v>
      </c>
      <c r="BK41" s="830"/>
      <c r="BL41" s="830">
        <f t="shared" si="70"/>
        <v>12513.799999999996</v>
      </c>
      <c r="BM41" s="833"/>
      <c r="BN41" s="830">
        <f t="shared" si="22"/>
        <v>18453.899999999994</v>
      </c>
      <c r="BO41" s="833"/>
      <c r="BQ41" s="318" t="str">
        <f>IF('A4-2管路(計画設定)'!AW41="","-",'A4-2管路(計画設定)'!AW41)</f>
        <v>ダクタイル鋳鉄管(NS形継手等)</v>
      </c>
      <c r="BR41" s="317">
        <f>IF(BQ41=BR$4,IF('A4-2管路(計画設定)'!AV41="-","-",IF('A4-2管路(計画設定)'!I41="-",'A4-2管路(計画設定)'!AV41,'A4-2管路(計画設定)'!AV41-'A4-2管路(計画設定)'!I41)),"-")</f>
        <v>3296.4</v>
      </c>
      <c r="BS41" s="317" t="str">
        <f>IF(BQ41=BS$4,IF('A4-2管路(計画設定)'!AV41="-","-",IF('A4-2管路(計画設定)'!L41="-",'A4-2管路(計画設定)'!AV41,'A4-2管路(計画設定)'!AV41-'A4-2管路(計画設定)'!L41)),"-")</f>
        <v>-</v>
      </c>
      <c r="BT41" s="317" t="str">
        <f>IF(BQ41=BT$4,IF('A4-2管路(計画設定)'!AV41="-","-",IF('A4-2管路(計画設定)'!O41="-",'A4-2管路(計画設定)'!AV41,'A4-2管路(計画設定)'!AV41-'A4-2管路(計画設定)'!O41)),"-")</f>
        <v>-</v>
      </c>
      <c r="BU41" s="317" t="str">
        <f>IF($BQ41=BU$4,IF('A4-2管路(計画設定)'!$AV41="-","-",IF('A4-2管路(計画設定)'!R41="-",'A4-2管路(計画設定)'!$AV41,'A4-2管路(計画設定)'!$AV41-'A4-2管路(計画設定)'!R41)),"-")</f>
        <v>-</v>
      </c>
      <c r="BV41" s="317" t="str">
        <f>IF($BQ41=BV$4,IF('A4-2管路(計画設定)'!$AV41="-","-",IF('A4-2管路(計画設定)'!W41="-",'A4-2管路(計画設定)'!$AV41,'A4-2管路(計画設定)'!$AV41-SUM('A4-2管路(計画設定)'!S41,'A4-2管路(計画設定)'!T41))),"-")</f>
        <v>-</v>
      </c>
      <c r="BW41" s="317" t="str">
        <f>IF($BQ41=BV$4,IF('A4-2管路(計画設定)'!$AV41="-","-",IF('A4-2管路(計画設定)'!W41="-",'A4-2管路(計画設定)'!$AV41,'A4-2管路(計画設定)'!$AV41-SUM('A4-2管路(計画設定)'!U41,'A4-2管路(計画設定)'!V41))),"-")</f>
        <v>-</v>
      </c>
      <c r="BX41" s="317" t="str">
        <f>IF($BQ41=BX$4,IF('A4-2管路(計画設定)'!$AV41="-","-",IF('A4-2管路(計画設定)'!AF41="-",'A4-2管路(計画設定)'!$AV41,'A4-2管路(計画設定)'!$AV41-'A4-2管路(計画設定)'!AF41)),"-")</f>
        <v>-</v>
      </c>
    </row>
    <row r="42" spans="2:76" ht="13.5" customHeight="1">
      <c r="B42" s="1179"/>
      <c r="C42" s="1070"/>
      <c r="D42" s="1070"/>
      <c r="E42" s="1070"/>
      <c r="F42" s="80">
        <v>150</v>
      </c>
      <c r="G42" s="625">
        <f>IF(AND('A4-1管路(計画設定)'!$F$10="○",'A4-4,5管路(計画設定)'!$BR42="-"),"-",IF(A3管路!G42="-",BR42,IF(BR42="-",A3管路!G42,A3管路!G42+BR42)))</f>
        <v>6682.1</v>
      </c>
      <c r="H42" s="348" t="str">
        <f>IF(IF(A3管路!H42="-","-",IF('A4-2管路(計画設定)'!H42="-",A3管路!H42,A3管路!H42-'A4-2管路(計画設定)'!H42))=0,"-",IF(A3管路!H42="-","-",IF('A4-2管路(計画設定)'!H42="-",A3管路!H42,A3管路!H42-'A4-2管路(計画設定)'!H42)))</f>
        <v>-</v>
      </c>
      <c r="I42" s="362">
        <f t="shared" si="49"/>
        <v>6682.1</v>
      </c>
      <c r="J42" s="625">
        <f>IF(AND('A4-1管路(計画設定)'!$H$10="○",'A4-4,5管路(計画設定)'!$BS42="-"),"-",IF(A3管路!J42="-",BS42,IF(BS42="-",A3管路!J42,A3管路!J42+BS42)))</f>
        <v>56.8</v>
      </c>
      <c r="K42" s="348" t="str">
        <f>IF(IF(A3管路!K42="-","-",IF('A4-2管路(計画設定)'!K42="-",A3管路!K42,A3管路!K42-'A4-2管路(計画設定)'!K42))=0,"-",IF(A3管路!K42="-","-",IF('A4-2管路(計画設定)'!K42="-",A3管路!K42,A3管路!K42-'A4-2管路(計画設定)'!K42)))</f>
        <v>-</v>
      </c>
      <c r="L42" s="362">
        <f t="shared" si="50"/>
        <v>56.8</v>
      </c>
      <c r="M42" s="625" t="str">
        <f>IF(AND('A4-1管路(計画設定)'!$J$10="○",'A4-4,5管路(計画設定)'!$BT42="-"),"-",IF(A3管路!M42="-",BT42,IF(BT42="-",A3管路!M42,A3管路!M42+BT42)))</f>
        <v>-</v>
      </c>
      <c r="N42" s="348" t="str">
        <f>IF(IF(A3管路!N42="-","-",IF('A4-2管路(計画設定)'!N42="-",A3管路!N42,A3管路!N42-'A4-2管路(計画設定)'!N42))=0,"-",IF(A3管路!N42="-","-",IF('A4-2管路(計画設定)'!N42="-",A3管路!N42,A3管路!N42-'A4-2管路(計画設定)'!N42)))</f>
        <v>-</v>
      </c>
      <c r="O42" s="362" t="str">
        <f t="shared" si="51"/>
        <v>-</v>
      </c>
      <c r="P42" s="625" t="str">
        <f>IF(AND('A4-1管路(計画設定)'!$L$10="○",'A4-4,5管路(計画設定)'!$BU42="-"),"-",IF(A3管路!P42="-",BU42,IF(BU42="-",A3管路!P42,A3管路!P42+BU42)))</f>
        <v>-</v>
      </c>
      <c r="Q42" s="348" t="str">
        <f>IF(IF(A3管路!Q42="-","-",IF('A4-2管路(計画設定)'!Q42="-",A3管路!Q42,A3管路!Q42-'A4-2管路(計画設定)'!Q42))=0,"-",IF(A3管路!Q42="-","-",IF('A4-2管路(計画設定)'!Q42="-",A3管路!Q42,A3管路!Q42-'A4-2管路(計画設定)'!Q42)))</f>
        <v>-</v>
      </c>
      <c r="R42" s="362" t="str">
        <f t="shared" si="52"/>
        <v>-</v>
      </c>
      <c r="S42" s="625">
        <f>IF(AND('A4-1管路(計画設定)'!$N$10="○",'A4-4,5管路(計画設定)'!$BV42="-"),"-",IF(A3管路!S42="-",BV42,IF(BV42="-",A3管路!S42,A3管路!S42+BV42+BW42)))</f>
        <v>689.80000000000064</v>
      </c>
      <c r="T42" s="347">
        <f>IF(IF(A3管路!T42="-","-",IF('A4-2管路(計画設定)'!T42="-",A3管路!T42,A3管路!T42-'A4-2管路(計画設定)'!T42))=0,"-",IF(A3管路!T42="-","-",IF('A4-2管路(計画設定)'!T42="-",A3管路!T42,A3管路!T42-'A4-2管路(計画設定)'!T42)))</f>
        <v>77</v>
      </c>
      <c r="U42" s="623">
        <f>IF(AND('A4-1管路(計画設定)'!$P$10="○",'A4-4,5管路(計画設定)'!$BW42="-"),"-",IF(A3管路!U42="-",BW42,IF(BW42="-",A3管路!U42,A3管路!U42)))</f>
        <v>2872</v>
      </c>
      <c r="V42" s="348" t="str">
        <f>IF(IF(A3管路!V42="-","-",IF('A4-2管路(計画設定)'!V42="-",A3管路!V42,A3管路!V42-'A4-2管路(計画設定)'!V42))=0,"-",IF(A3管路!V42="-","-",IF('A4-2管路(計画設定)'!V42="-",A3管路!V42,A3管路!V42-'A4-2管路(計画設定)'!V42)))</f>
        <v>-</v>
      </c>
      <c r="W42" s="362">
        <f t="shared" si="53"/>
        <v>3638.8000000000006</v>
      </c>
      <c r="X42" s="354">
        <f>IF(IF(A3管路!X42="-","-",IF('A4-2管路(計画設定)'!X42="-",A3管路!X42,A3管路!X42-'A4-2管路(計画設定)'!X42))=0,"-",IF(A3管路!X42="-","-",IF('A4-2管路(計画設定)'!X42="-",A3管路!X42,A3管路!X42-'A4-2管路(計画設定)'!X42)))</f>
        <v>14560.699999999995</v>
      </c>
      <c r="Y42" s="348" t="str">
        <f>IF(IF(A3管路!Y42="-","-",IF('A4-2管路(計画設定)'!Y42="-",A3管路!Y42,A3管路!Y42-'A4-2管路(計画設定)'!Y42))=0,"-",IF(A3管路!Y42="-","-",IF('A4-2管路(計画設定)'!Y42="-",A3管路!Y42,A3管路!Y42-'A4-2管路(計画設定)'!Y42)))</f>
        <v>-</v>
      </c>
      <c r="Z42" s="362">
        <f t="shared" si="54"/>
        <v>14560.699999999995</v>
      </c>
      <c r="AA42" s="354" t="str">
        <f>IF(IF(A3管路!AA42="-","-",IF('A4-2管路(計画設定)'!AA42="-",A3管路!AA42,A3管路!AA42-'A4-2管路(計画設定)'!AA42))=0,"-",IF(A3管路!AA42="-","-",IF('A4-2管路(計画設定)'!AA42="-",A3管路!AA42,A3管路!AA42-'A4-2管路(計画設定)'!AA42)))</f>
        <v>-</v>
      </c>
      <c r="AB42" s="348" t="str">
        <f>IF(IF(A3管路!AB42="-","-",IF('A4-2管路(計画設定)'!AB42="-",A3管路!AB42,A3管路!AB42-'A4-2管路(計画設定)'!AB42))=0,"-",IF(A3管路!AB42="-","-",IF('A4-2管路(計画設定)'!AB42="-",A3管路!AB42,A3管路!AB42-'A4-2管路(計画設定)'!AB42)))</f>
        <v>-</v>
      </c>
      <c r="AC42" s="362" t="str">
        <f t="shared" si="55"/>
        <v>-</v>
      </c>
      <c r="AD42" s="625" t="str">
        <f>IF(AND('A4-1管路(計画設定)'!$V$10="○",'A4-4,5管路(計画設定)'!$BX42="-"),"-",IF(A3管路!AD42="-",BX42,IF(BX42="-",A3管路!AD42,A3管路!AD42+BX42)))</f>
        <v>-</v>
      </c>
      <c r="AE42" s="348" t="str">
        <f>IF(IF(A3管路!AE42="-","-",IF('A4-2管路(計画設定)'!AE42="-",A3管路!AE42,A3管路!AE42-'A4-2管路(計画設定)'!AE42))=0,"-",IF(A3管路!AE42="-","-",IF('A4-2管路(計画設定)'!AE42="-",A3管路!AE42,A3管路!AE42-'A4-2管路(計画設定)'!AE42)))</f>
        <v>-</v>
      </c>
      <c r="AF42" s="362" t="str">
        <f t="shared" si="56"/>
        <v>-</v>
      </c>
      <c r="AG42" s="354">
        <f>IF(IF(A3管路!AG42="-","-",IF('A4-2管路(計画設定)'!AG42="-",A3管路!AG42,A3管路!AG42-'A4-2管路(計画設定)'!AG42))=0,"-",IF(A3管路!AG42="-","-",IF('A4-2管路(計画設定)'!AG42="-",A3管路!AG42,A3管路!AG42-'A4-2管路(計画設定)'!AG42)))</f>
        <v>363.19999999999993</v>
      </c>
      <c r="AH42" s="348" t="str">
        <f>IF(IF(A3管路!AH42="-","-",IF('A4-2管路(計画設定)'!AH42="-",A3管路!AH42,A3管路!AH42-'A4-2管路(計画設定)'!AH42))=0,"-",IF(A3管路!AH42="-","-",IF('A4-2管路(計画設定)'!AH42="-",A3管路!AH42,A3管路!AH42-'A4-2管路(計画設定)'!AH42)))</f>
        <v>-</v>
      </c>
      <c r="AI42" s="362">
        <f t="shared" si="57"/>
        <v>363.19999999999993</v>
      </c>
      <c r="AJ42" s="354" t="str">
        <f>IF(IF(A3管路!AJ42="-","-",IF('A4-2管路(計画設定)'!AJ42="-",A3管路!AJ42,A3管路!AJ42-'A4-2管路(計画設定)'!AJ42))=0,"-",IF(A3管路!AJ42="-","-",IF('A4-2管路(計画設定)'!AJ42="-",A3管路!AJ42,A3管路!AJ42-'A4-2管路(計画設定)'!AJ42)))</f>
        <v>-</v>
      </c>
      <c r="AK42" s="348" t="str">
        <f>IF(IF(A3管路!AK42="-","-",IF('A4-2管路(計画設定)'!AK42="-",A3管路!AK42,A3管路!AK42-'A4-2管路(計画設定)'!AK42))=0,"-",IF(A3管路!AK42="-","-",IF('A4-2管路(計画設定)'!AK42="-",A3管路!AK42,A3管路!AK42-'A4-2管路(計画設定)'!AK42)))</f>
        <v>-</v>
      </c>
      <c r="AL42" s="362" t="str">
        <f t="shared" si="58"/>
        <v>-</v>
      </c>
      <c r="AM42" s="354" t="str">
        <f>IF(IF(A3管路!AM42="-","-",IF('A4-2管路(計画設定)'!AM42="-",A3管路!AM42,A3管路!AM42-'A4-2管路(計画設定)'!AM42))=0,"-",IF(A3管路!AM42="-","-",IF('A4-2管路(計画設定)'!AM42="-",A3管路!AM42,A3管路!AM42-'A4-2管路(計画設定)'!AM42)))</f>
        <v>-</v>
      </c>
      <c r="AN42" s="348" t="str">
        <f>IF(IF(A3管路!AN42="-","-",IF('A4-2管路(計画設定)'!AN42="-",A3管路!AN42,A3管路!AN42-'A4-2管路(計画設定)'!AN42))=0,"-",IF(A3管路!AN42="-","-",IF('A4-2管路(計画設定)'!AN42="-",A3管路!AN42,A3管路!AN42-'A4-2管路(計画設定)'!AN42)))</f>
        <v>-</v>
      </c>
      <c r="AO42" s="362" t="str">
        <f t="shared" si="59"/>
        <v>-</v>
      </c>
      <c r="AP42" s="354" t="str">
        <f>IF(IF(A3管路!AP42="-","-",IF('A4-2管路(計画設定)'!AP42="-",A3管路!AP42,A3管路!AP42-'A4-2管路(計画設定)'!AP42))=0,"-",IF(A3管路!AP42="-","-",IF('A4-2管路(計画設定)'!AP42="-",A3管路!AP42,A3管路!AP42-'A4-2管路(計画設定)'!AP42)))</f>
        <v>-</v>
      </c>
      <c r="AQ42" s="348" t="str">
        <f>IF(IF(A3管路!AQ42="-","-",IF('A4-2管路(計画設定)'!AQ42="-",A3管路!AQ42,A3管路!AQ42-'A4-2管路(計画設定)'!AQ42))=0,"-",IF(A3管路!AQ42="-","-",IF('A4-2管路(計画設定)'!AQ42="-",A3管路!AQ42,A3管路!AQ42-'A4-2管路(計画設定)'!AQ42)))</f>
        <v>-</v>
      </c>
      <c r="AR42" s="359" t="str">
        <f t="shared" si="60"/>
        <v>-</v>
      </c>
      <c r="AS42" s="354" t="str">
        <f>IF(IF(A3管路!AS42="-","-",IF('A4-2管路(計画設定)'!AS42="-",A3管路!AS42,A3管路!AS42-'A4-2管路(計画設定)'!AS42))=0,"-",IF(A3管路!AS42="-","-",IF('A4-2管路(計画設定)'!AS42="-",A3管路!AS42,A3管路!AS42-'A4-2管路(計画設定)'!AS42)))</f>
        <v>-</v>
      </c>
      <c r="AT42" s="348" t="str">
        <f>IF(IF(A3管路!AT42="-","-",IF('A4-2管路(計画設定)'!AT42="-",A3管路!AT42,A3管路!AT42-'A4-2管路(計画設定)'!AT42))=0,"-",IF(A3管路!AT42="-","-",IF('A4-2管路(計画設定)'!AT42="-",A3管路!AT42,A3管路!AT42-'A4-2管路(計画設定)'!AT42)))</f>
        <v>-</v>
      </c>
      <c r="AU42" s="359" t="str">
        <f t="shared" si="61"/>
        <v>-</v>
      </c>
      <c r="AV42" s="832">
        <f t="shared" si="62"/>
        <v>25224.599999999995</v>
      </c>
      <c r="AW42" s="830"/>
      <c r="AX42" s="853">
        <f t="shared" si="63"/>
        <v>77</v>
      </c>
      <c r="AY42" s="830"/>
      <c r="AZ42" s="832">
        <f t="shared" si="64"/>
        <v>6738.9000000000005</v>
      </c>
      <c r="BA42" s="830"/>
      <c r="BB42" s="830">
        <f t="shared" si="65"/>
        <v>766.80000000000064</v>
      </c>
      <c r="BC42" s="830"/>
      <c r="BD42" s="830">
        <f t="shared" si="66"/>
        <v>17432.699999999997</v>
      </c>
      <c r="BE42" s="830"/>
      <c r="BF42" s="830">
        <f t="shared" si="67"/>
        <v>363.19999999999993</v>
      </c>
      <c r="BG42" s="830"/>
      <c r="BH42" s="830">
        <f t="shared" si="68"/>
        <v>0</v>
      </c>
      <c r="BI42" s="831"/>
      <c r="BJ42" s="832">
        <f t="shared" si="69"/>
        <v>7505.7000000000007</v>
      </c>
      <c r="BK42" s="830"/>
      <c r="BL42" s="830">
        <f t="shared" si="70"/>
        <v>17795.899999999998</v>
      </c>
      <c r="BM42" s="833"/>
      <c r="BN42" s="830">
        <f t="shared" si="22"/>
        <v>25301.599999999995</v>
      </c>
      <c r="BO42" s="833"/>
      <c r="BQ42" s="318" t="str">
        <f>IF('A4-2管路(計画設定)'!AW42="","-",'A4-2管路(計画設定)'!AW42)</f>
        <v>ダクタイル鋳鉄管(NS形継手等)</v>
      </c>
      <c r="BR42" s="317">
        <f>IF(BQ42=BR$4,IF('A4-2管路(計画設定)'!AV42="-","-",IF('A4-2管路(計画設定)'!I42="-",'A4-2管路(計画設定)'!AV42,'A4-2管路(計画設定)'!AV42-'A4-2管路(計画設定)'!I42)),"-")</f>
        <v>3146.5</v>
      </c>
      <c r="BS42" s="317" t="str">
        <f>IF(BQ42=BS$4,IF('A4-2管路(計画設定)'!AV42="-","-",IF('A4-2管路(計画設定)'!L42="-",'A4-2管路(計画設定)'!AV42,'A4-2管路(計画設定)'!AV42-'A4-2管路(計画設定)'!L42)),"-")</f>
        <v>-</v>
      </c>
      <c r="BT42" s="317" t="str">
        <f>IF(BQ42=BT$4,IF('A4-2管路(計画設定)'!AV42="-","-",IF('A4-2管路(計画設定)'!O42="-",'A4-2管路(計画設定)'!AV42,'A4-2管路(計画設定)'!AV42-'A4-2管路(計画設定)'!O42)),"-")</f>
        <v>-</v>
      </c>
      <c r="BU42" s="317" t="str">
        <f>IF($BQ42=BU$4,IF('A4-2管路(計画設定)'!$AV42="-","-",IF('A4-2管路(計画設定)'!R42="-",'A4-2管路(計画設定)'!$AV42,'A4-2管路(計画設定)'!$AV42-'A4-2管路(計画設定)'!R42)),"-")</f>
        <v>-</v>
      </c>
      <c r="BV42" s="317" t="str">
        <f>IF($BQ42=BV$4,IF('A4-2管路(計画設定)'!$AV42="-","-",IF('A4-2管路(計画設定)'!W42="-",'A4-2管路(計画設定)'!$AV42,'A4-2管路(計画設定)'!$AV42-SUM('A4-2管路(計画設定)'!S42,'A4-2管路(計画設定)'!T42))),"-")</f>
        <v>-</v>
      </c>
      <c r="BW42" s="317" t="str">
        <f>IF($BQ42=BV$4,IF('A4-2管路(計画設定)'!$AV42="-","-",IF('A4-2管路(計画設定)'!W42="-",'A4-2管路(計画設定)'!$AV42,'A4-2管路(計画設定)'!$AV42-SUM('A4-2管路(計画設定)'!U42,'A4-2管路(計画設定)'!V42))),"-")</f>
        <v>-</v>
      </c>
      <c r="BX42" s="317" t="str">
        <f>IF($BQ42=BX$4,IF('A4-2管路(計画設定)'!$AV42="-","-",IF('A4-2管路(計画設定)'!AF42="-",'A4-2管路(計画設定)'!$AV42,'A4-2管路(計画設定)'!$AV42-'A4-2管路(計画設定)'!AF42)),"-")</f>
        <v>-</v>
      </c>
    </row>
    <row r="43" spans="2:76" ht="13.5" customHeight="1">
      <c r="B43" s="1179"/>
      <c r="C43" s="1070"/>
      <c r="D43" s="1070"/>
      <c r="E43" s="1070"/>
      <c r="F43" s="80">
        <v>100</v>
      </c>
      <c r="G43" s="625">
        <f>IF(AND('A4-1管路(計画設定)'!$F$10="○",'A4-4,5管路(計画設定)'!$BR43="-"),"-",IF(A3管路!G43="-",BR43,IF(BR43="-",A3管路!G43,A3管路!G43+BR43)))</f>
        <v>668.2</v>
      </c>
      <c r="H43" s="348" t="str">
        <f>IF(IF(A3管路!H43="-","-",IF('A4-2管路(計画設定)'!H43="-",A3管路!H43,A3管路!H43-'A4-2管路(計画設定)'!H43))=0,"-",IF(A3管路!H43="-","-",IF('A4-2管路(計画設定)'!H43="-",A3管路!H43,A3管路!H43-'A4-2管路(計画設定)'!H43)))</f>
        <v>-</v>
      </c>
      <c r="I43" s="362">
        <f t="shared" si="49"/>
        <v>668.2</v>
      </c>
      <c r="J43" s="625" t="str">
        <f>IF(AND('A4-1管路(計画設定)'!$H$10="○",'A4-4,5管路(計画設定)'!$BS43="-"),"-",IF(A3管路!J43="-",BS43,IF(BS43="-",A3管路!J43,A3管路!J43+BS43)))</f>
        <v>-</v>
      </c>
      <c r="K43" s="348" t="str">
        <f>IF(IF(A3管路!K43="-","-",IF('A4-2管路(計画設定)'!K43="-",A3管路!K43,A3管路!K43-'A4-2管路(計画設定)'!K43))=0,"-",IF(A3管路!K43="-","-",IF('A4-2管路(計画設定)'!K43="-",A3管路!K43,A3管路!K43-'A4-2管路(計画設定)'!K43)))</f>
        <v>-</v>
      </c>
      <c r="L43" s="362" t="str">
        <f t="shared" si="50"/>
        <v>-</v>
      </c>
      <c r="M43" s="625" t="str">
        <f>IF(AND('A4-1管路(計画設定)'!$J$10="○",'A4-4,5管路(計画設定)'!$BT43="-"),"-",IF(A3管路!M43="-",BT43,IF(BT43="-",A3管路!M43,A3管路!M43+BT43)))</f>
        <v>-</v>
      </c>
      <c r="N43" s="348" t="str">
        <f>IF(IF(A3管路!N43="-","-",IF('A4-2管路(計画設定)'!N43="-",A3管路!N43,A3管路!N43-'A4-2管路(計画設定)'!N43))=0,"-",IF(A3管路!N43="-","-",IF('A4-2管路(計画設定)'!N43="-",A3管路!N43,A3管路!N43-'A4-2管路(計画設定)'!N43)))</f>
        <v>-</v>
      </c>
      <c r="O43" s="362" t="str">
        <f t="shared" si="51"/>
        <v>-</v>
      </c>
      <c r="P43" s="625" t="str">
        <f>IF(AND('A4-1管路(計画設定)'!$L$10="○",'A4-4,5管路(計画設定)'!$BU43="-"),"-",IF(A3管路!P43="-",BU43,IF(BU43="-",A3管路!P43,A3管路!P43+BU43)))</f>
        <v>-</v>
      </c>
      <c r="Q43" s="348" t="str">
        <f>IF(IF(A3管路!Q43="-","-",IF('A4-2管路(計画設定)'!Q43="-",A3管路!Q43,A3管路!Q43-'A4-2管路(計画設定)'!Q43))=0,"-",IF(A3管路!Q43="-","-",IF('A4-2管路(計画設定)'!Q43="-",A3管路!Q43,A3管路!Q43-'A4-2管路(計画設定)'!Q43)))</f>
        <v>-</v>
      </c>
      <c r="R43" s="362" t="str">
        <f t="shared" si="52"/>
        <v>-</v>
      </c>
      <c r="S43" s="625">
        <f>IF(AND('A4-1管路(計画設定)'!$N$10="○",'A4-4,5管路(計画設定)'!$BV43="-"),"-",IF(A3管路!S43="-",BV43,IF(BV43="-",A3管路!S43,A3管路!S43+BV43+BW43)))</f>
        <v>89.000000000000057</v>
      </c>
      <c r="T43" s="347">
        <f>IF(IF(A3管路!T43="-","-",IF('A4-2管路(計画設定)'!T43="-",A3管路!T43,A3管路!T43-'A4-2管路(計画設定)'!T43))=0,"-",IF(A3管路!T43="-","-",IF('A4-2管路(計画設定)'!T43="-",A3管路!T43,A3管路!T43-'A4-2管路(計画設定)'!T43)))</f>
        <v>10</v>
      </c>
      <c r="U43" s="623">
        <f>IF(AND('A4-1管路(計画設定)'!$P$10="○",'A4-4,5管路(計画設定)'!$BW43="-"),"-",IF(A3管路!U43="-",BW43,IF(BW43="-",A3管路!U43,A3管路!U43)))</f>
        <v>371</v>
      </c>
      <c r="V43" s="348" t="str">
        <f>IF(IF(A3管路!V43="-","-",IF('A4-2管路(計画設定)'!V43="-",A3管路!V43,A3管路!V43-'A4-2管路(計画設定)'!V43))=0,"-",IF(A3管路!V43="-","-",IF('A4-2管路(計画設定)'!V43="-",A3管路!V43,A3管路!V43-'A4-2管路(計画設定)'!V43)))</f>
        <v>-</v>
      </c>
      <c r="W43" s="362">
        <f t="shared" si="53"/>
        <v>470.00000000000006</v>
      </c>
      <c r="X43" s="354">
        <f>IF(IF(A3管路!X43="-","-",IF('A4-2管路(計画設定)'!X43="-",A3管路!X43,A3管路!X43-'A4-2管路(計画設定)'!X43))=0,"-",IF(A3管路!X43="-","-",IF('A4-2管路(計画設定)'!X43="-",A3管路!X43,A3管路!X43-'A4-2管路(計画設定)'!X43)))</f>
        <v>2368.2000000000003</v>
      </c>
      <c r="Y43" s="348" t="str">
        <f>IF(IF(A3管路!Y43="-","-",IF('A4-2管路(計画設定)'!Y43="-",A3管路!Y43,A3管路!Y43-'A4-2管路(計画設定)'!Y43))=0,"-",IF(A3管路!Y43="-","-",IF('A4-2管路(計画設定)'!Y43="-",A3管路!Y43,A3管路!Y43-'A4-2管路(計画設定)'!Y43)))</f>
        <v>-</v>
      </c>
      <c r="Z43" s="362">
        <f t="shared" si="54"/>
        <v>2368.2000000000003</v>
      </c>
      <c r="AA43" s="354" t="str">
        <f>IF(IF(A3管路!AA43="-","-",IF('A4-2管路(計画設定)'!AA43="-",A3管路!AA43,A3管路!AA43-'A4-2管路(計画設定)'!AA43))=0,"-",IF(A3管路!AA43="-","-",IF('A4-2管路(計画設定)'!AA43="-",A3管路!AA43,A3管路!AA43-'A4-2管路(計画設定)'!AA43)))</f>
        <v>-</v>
      </c>
      <c r="AB43" s="348" t="str">
        <f>IF(IF(A3管路!AB43="-","-",IF('A4-2管路(計画設定)'!AB43="-",A3管路!AB43,A3管路!AB43-'A4-2管路(計画設定)'!AB43))=0,"-",IF(A3管路!AB43="-","-",IF('A4-2管路(計画設定)'!AB43="-",A3管路!AB43,A3管路!AB43-'A4-2管路(計画設定)'!AB43)))</f>
        <v>-</v>
      </c>
      <c r="AC43" s="362" t="str">
        <f t="shared" si="55"/>
        <v>-</v>
      </c>
      <c r="AD43" s="625" t="str">
        <f>IF(AND('A4-1管路(計画設定)'!$V$10="○",'A4-4,5管路(計画設定)'!$BX43="-"),"-",IF(A3管路!AD43="-",BX43,IF(BX43="-",A3管路!AD43,A3管路!AD43+BX43)))</f>
        <v>-</v>
      </c>
      <c r="AE43" s="348" t="str">
        <f>IF(IF(A3管路!AE43="-","-",IF('A4-2管路(計画設定)'!AE43="-",A3管路!AE43,A3管路!AE43-'A4-2管路(計画設定)'!AE43))=0,"-",IF(A3管路!AE43="-","-",IF('A4-2管路(計画設定)'!AE43="-",A3管路!AE43,A3管路!AE43-'A4-2管路(計画設定)'!AE43)))</f>
        <v>-</v>
      </c>
      <c r="AF43" s="362" t="str">
        <f t="shared" si="56"/>
        <v>-</v>
      </c>
      <c r="AG43" s="354">
        <f>IF(IF(A3管路!AG43="-","-",IF('A4-2管路(計画設定)'!AG43="-",A3管路!AG43,A3管路!AG43-'A4-2管路(計画設定)'!AG43))=0,"-",IF(A3管路!AG43="-","-",IF('A4-2管路(計画設定)'!AG43="-",A3管路!AG43,A3管路!AG43-'A4-2管路(計画設定)'!AG43)))</f>
        <v>115.69999999999999</v>
      </c>
      <c r="AH43" s="348" t="str">
        <f>IF(IF(A3管路!AH43="-","-",IF('A4-2管路(計画設定)'!AH43="-",A3管路!AH43,A3管路!AH43-'A4-2管路(計画設定)'!AH43))=0,"-",IF(A3管路!AH43="-","-",IF('A4-2管路(計画設定)'!AH43="-",A3管路!AH43,A3管路!AH43-'A4-2管路(計画設定)'!AH43)))</f>
        <v>-</v>
      </c>
      <c r="AI43" s="362">
        <f t="shared" si="57"/>
        <v>115.69999999999999</v>
      </c>
      <c r="AJ43" s="354" t="str">
        <f>IF(IF(A3管路!AJ43="-","-",IF('A4-2管路(計画設定)'!AJ43="-",A3管路!AJ43,A3管路!AJ43-'A4-2管路(計画設定)'!AJ43))=0,"-",IF(A3管路!AJ43="-","-",IF('A4-2管路(計画設定)'!AJ43="-",A3管路!AJ43,A3管路!AJ43-'A4-2管路(計画設定)'!AJ43)))</f>
        <v>-</v>
      </c>
      <c r="AK43" s="348" t="str">
        <f>IF(IF(A3管路!AK43="-","-",IF('A4-2管路(計画設定)'!AK43="-",A3管路!AK43,A3管路!AK43-'A4-2管路(計画設定)'!AK43))=0,"-",IF(A3管路!AK43="-","-",IF('A4-2管路(計画設定)'!AK43="-",A3管路!AK43,A3管路!AK43-'A4-2管路(計画設定)'!AK43)))</f>
        <v>-</v>
      </c>
      <c r="AL43" s="362" t="str">
        <f t="shared" si="58"/>
        <v>-</v>
      </c>
      <c r="AM43" s="354" t="str">
        <f>IF(IF(A3管路!AM43="-","-",IF('A4-2管路(計画設定)'!AM43="-",A3管路!AM43,A3管路!AM43-'A4-2管路(計画設定)'!AM43))=0,"-",IF(A3管路!AM43="-","-",IF('A4-2管路(計画設定)'!AM43="-",A3管路!AM43,A3管路!AM43-'A4-2管路(計画設定)'!AM43)))</f>
        <v>-</v>
      </c>
      <c r="AN43" s="348" t="str">
        <f>IF(IF(A3管路!AN43="-","-",IF('A4-2管路(計画設定)'!AN43="-",A3管路!AN43,A3管路!AN43-'A4-2管路(計画設定)'!AN43))=0,"-",IF(A3管路!AN43="-","-",IF('A4-2管路(計画設定)'!AN43="-",A3管路!AN43,A3管路!AN43-'A4-2管路(計画設定)'!AN43)))</f>
        <v>-</v>
      </c>
      <c r="AO43" s="362" t="str">
        <f t="shared" si="59"/>
        <v>-</v>
      </c>
      <c r="AP43" s="354" t="str">
        <f>IF(IF(A3管路!AP43="-","-",IF('A4-2管路(計画設定)'!AP43="-",A3管路!AP43,A3管路!AP43-'A4-2管路(計画設定)'!AP43))=0,"-",IF(A3管路!AP43="-","-",IF('A4-2管路(計画設定)'!AP43="-",A3管路!AP43,A3管路!AP43-'A4-2管路(計画設定)'!AP43)))</f>
        <v>-</v>
      </c>
      <c r="AQ43" s="348" t="str">
        <f>IF(IF(A3管路!AQ43="-","-",IF('A4-2管路(計画設定)'!AQ43="-",A3管路!AQ43,A3管路!AQ43-'A4-2管路(計画設定)'!AQ43))=0,"-",IF(A3管路!AQ43="-","-",IF('A4-2管路(計画設定)'!AQ43="-",A3管路!AQ43,A3管路!AQ43-'A4-2管路(計画設定)'!AQ43)))</f>
        <v>-</v>
      </c>
      <c r="AR43" s="359" t="str">
        <f t="shared" si="60"/>
        <v>-</v>
      </c>
      <c r="AS43" s="354" t="str">
        <f>IF(IF(A3管路!AS43="-","-",IF('A4-2管路(計画設定)'!AS43="-",A3管路!AS43,A3管路!AS43-'A4-2管路(計画設定)'!AS43))=0,"-",IF(A3管路!AS43="-","-",IF('A4-2管路(計画設定)'!AS43="-",A3管路!AS43,A3管路!AS43-'A4-2管路(計画設定)'!AS43)))</f>
        <v>-</v>
      </c>
      <c r="AT43" s="348" t="str">
        <f>IF(IF(A3管路!AT43="-","-",IF('A4-2管路(計画設定)'!AT43="-",A3管路!AT43,A3管路!AT43-'A4-2管路(計画設定)'!AT43))=0,"-",IF(A3管路!AT43="-","-",IF('A4-2管路(計画設定)'!AT43="-",A3管路!AT43,A3管路!AT43-'A4-2管路(計画設定)'!AT43)))</f>
        <v>-</v>
      </c>
      <c r="AU43" s="359" t="str">
        <f t="shared" si="61"/>
        <v>-</v>
      </c>
      <c r="AV43" s="832">
        <f t="shared" si="62"/>
        <v>3612.1000000000004</v>
      </c>
      <c r="AW43" s="830"/>
      <c r="AX43" s="853">
        <f t="shared" si="63"/>
        <v>10</v>
      </c>
      <c r="AY43" s="830"/>
      <c r="AZ43" s="832">
        <f t="shared" si="64"/>
        <v>668.2</v>
      </c>
      <c r="BA43" s="830"/>
      <c r="BB43" s="830">
        <f t="shared" si="65"/>
        <v>99.000000000000057</v>
      </c>
      <c r="BC43" s="830"/>
      <c r="BD43" s="830">
        <f t="shared" si="66"/>
        <v>2739.2000000000003</v>
      </c>
      <c r="BE43" s="830"/>
      <c r="BF43" s="830">
        <f t="shared" si="67"/>
        <v>115.69999999999999</v>
      </c>
      <c r="BG43" s="830"/>
      <c r="BH43" s="830">
        <f t="shared" si="68"/>
        <v>0</v>
      </c>
      <c r="BI43" s="831"/>
      <c r="BJ43" s="832">
        <f t="shared" si="69"/>
        <v>767.2</v>
      </c>
      <c r="BK43" s="830"/>
      <c r="BL43" s="830">
        <f t="shared" si="70"/>
        <v>2854.9</v>
      </c>
      <c r="BM43" s="833"/>
      <c r="BN43" s="830">
        <f t="shared" si="22"/>
        <v>3622.1000000000004</v>
      </c>
      <c r="BO43" s="833"/>
      <c r="BQ43" s="318" t="str">
        <f>IF('A4-2管路(計画設定)'!AW43="","-",'A4-2管路(計画設定)'!AW43)</f>
        <v>ダクタイル鋳鉄管(NS形継手等)</v>
      </c>
      <c r="BR43" s="317">
        <f>IF(BQ43=BR$4,IF('A4-2管路(計画設定)'!AV43="-","-",IF('A4-2管路(計画設定)'!I43="-",'A4-2管路(計画設定)'!AV43,'A4-2管路(計画設定)'!AV43-'A4-2管路(計画設定)'!I43)),"-")</f>
        <v>668.2</v>
      </c>
      <c r="BS43" s="317" t="str">
        <f>IF(BQ43=BS$4,IF('A4-2管路(計画設定)'!AV43="-","-",IF('A4-2管路(計画設定)'!L43="-",'A4-2管路(計画設定)'!AV43,'A4-2管路(計画設定)'!AV43-'A4-2管路(計画設定)'!L43)),"-")</f>
        <v>-</v>
      </c>
      <c r="BT43" s="317" t="str">
        <f>IF(BQ43=BT$4,IF('A4-2管路(計画設定)'!AV43="-","-",IF('A4-2管路(計画設定)'!O43="-",'A4-2管路(計画設定)'!AV43,'A4-2管路(計画設定)'!AV43-'A4-2管路(計画設定)'!O43)),"-")</f>
        <v>-</v>
      </c>
      <c r="BU43" s="317" t="str">
        <f>IF($BQ43=BU$4,IF('A4-2管路(計画設定)'!$AV43="-","-",IF('A4-2管路(計画設定)'!R43="-",'A4-2管路(計画設定)'!$AV43,'A4-2管路(計画設定)'!$AV43-'A4-2管路(計画設定)'!R43)),"-")</f>
        <v>-</v>
      </c>
      <c r="BV43" s="317" t="str">
        <f>IF($BQ43=BV$4,IF('A4-2管路(計画設定)'!$AV43="-","-",IF('A4-2管路(計画設定)'!W43="-",'A4-2管路(計画設定)'!$AV43,'A4-2管路(計画設定)'!$AV43-SUM('A4-2管路(計画設定)'!S43,'A4-2管路(計画設定)'!T43))),"-")</f>
        <v>-</v>
      </c>
      <c r="BW43" s="317" t="str">
        <f>IF($BQ43=BV$4,IF('A4-2管路(計画設定)'!$AV43="-","-",IF('A4-2管路(計画設定)'!W43="-",'A4-2管路(計画設定)'!$AV43,'A4-2管路(計画設定)'!$AV43-SUM('A4-2管路(計画設定)'!U43,'A4-2管路(計画設定)'!V43))),"-")</f>
        <v>-</v>
      </c>
      <c r="BX43" s="317" t="str">
        <f>IF($BQ43=BX$4,IF('A4-2管路(計画設定)'!$AV43="-","-",IF('A4-2管路(計画設定)'!AF43="-",'A4-2管路(計画設定)'!$AV43,'A4-2管路(計画設定)'!$AV43-'A4-2管路(計画設定)'!AF43)),"-")</f>
        <v>-</v>
      </c>
    </row>
    <row r="44" spans="2:76" ht="13.5" customHeight="1">
      <c r="B44" s="1179"/>
      <c r="C44" s="1070"/>
      <c r="D44" s="1070"/>
      <c r="E44" s="1070"/>
      <c r="F44" s="538" t="s">
        <v>70</v>
      </c>
      <c r="G44" s="625" t="str">
        <f>IF(AND('A4-1管路(計画設定)'!$F$10="○",'A4-4,5管路(計画設定)'!$BR44="-"),"-",IF(A3管路!G44="-",BR44,IF(BR44="-",A3管路!G44,A3管路!G44+BR44)))</f>
        <v>-</v>
      </c>
      <c r="H44" s="348" t="str">
        <f>IF(IF(A3管路!H44="-","-",IF('A4-2管路(計画設定)'!H44="-",A3管路!H44,A3管路!H44-'A4-2管路(計画設定)'!H44))=0,"-",IF(A3管路!H44="-","-",IF('A4-2管路(計画設定)'!H44="-",A3管路!H44,A3管路!H44-'A4-2管路(計画設定)'!H44)))</f>
        <v>-</v>
      </c>
      <c r="I44" s="362" t="str">
        <f t="shared" si="49"/>
        <v>-</v>
      </c>
      <c r="J44" s="625" t="str">
        <f>IF(AND('A4-1管路(計画設定)'!$H$10="○",'A4-4,5管路(計画設定)'!$BS44="-"),"-",IF(A3管路!J44="-",BS44,IF(BS44="-",A3管路!J44,A3管路!J44+BS44)))</f>
        <v>-</v>
      </c>
      <c r="K44" s="348" t="str">
        <f>IF(IF(A3管路!K44="-","-",IF('A4-2管路(計画設定)'!K44="-",A3管路!K44,A3管路!K44-'A4-2管路(計画設定)'!K44))=0,"-",IF(A3管路!K44="-","-",IF('A4-2管路(計画設定)'!K44="-",A3管路!K44,A3管路!K44-'A4-2管路(計画設定)'!K44)))</f>
        <v>-</v>
      </c>
      <c r="L44" s="362" t="str">
        <f t="shared" si="50"/>
        <v>-</v>
      </c>
      <c r="M44" s="625">
        <f>IF(AND('A4-1管路(計画設定)'!$J$10="○",'A4-4,5管路(計画設定)'!$BT44="-"),"-",IF(A3管路!M44="-",BT44,IF(BT44="-",A3管路!M44,A3管路!M44+BT44)))</f>
        <v>325</v>
      </c>
      <c r="N44" s="348" t="str">
        <f>IF(IF(A3管路!N44="-","-",IF('A4-2管路(計画設定)'!N44="-",A3管路!N44,A3管路!N44-'A4-2管路(計画設定)'!N44))=0,"-",IF(A3管路!N44="-","-",IF('A4-2管路(計画設定)'!N44="-",A3管路!N44,A3管路!N44-'A4-2管路(計画設定)'!N44)))</f>
        <v>-</v>
      </c>
      <c r="O44" s="362">
        <f t="shared" si="51"/>
        <v>325</v>
      </c>
      <c r="P44" s="625" t="str">
        <f>IF(AND('A4-1管路(計画設定)'!$L$10="○",'A4-4,5管路(計画設定)'!$BU44="-"),"-",IF(A3管路!P44="-",BU44,IF(BU44="-",A3管路!P44,A3管路!P44+BU44)))</f>
        <v>-</v>
      </c>
      <c r="Q44" s="348" t="str">
        <f>IF(IF(A3管路!Q44="-","-",IF('A4-2管路(計画設定)'!Q44="-",A3管路!Q44,A3管路!Q44-'A4-2管路(計画設定)'!Q44))=0,"-",IF(A3管路!Q44="-","-",IF('A4-2管路(計画設定)'!Q44="-",A3管路!Q44,A3管路!Q44-'A4-2管路(計画設定)'!Q44)))</f>
        <v>-</v>
      </c>
      <c r="R44" s="362" t="str">
        <f t="shared" si="52"/>
        <v>-</v>
      </c>
      <c r="S44" s="625" t="str">
        <f>IF(AND('A4-1管路(計画設定)'!$N$10="○",'A4-4,5管路(計画設定)'!$BV44="-"),"-",IF(A3管路!S44="-",BV44,IF(BV44="-",A3管路!S44,A3管路!S44+BV44+BW44)))</f>
        <v>-</v>
      </c>
      <c r="T44" s="347" t="str">
        <f>IF(IF(A3管路!T44="-","-",IF('A4-2管路(計画設定)'!T44="-",A3管路!T44,A3管路!T44-'A4-2管路(計画設定)'!T44))=0,"-",IF(A3管路!T44="-","-",IF('A4-2管路(計画設定)'!T44="-",A3管路!T44,A3管路!T44-'A4-2管路(計画設定)'!T44)))</f>
        <v>-</v>
      </c>
      <c r="U44" s="623" t="str">
        <f>IF(AND('A4-1管路(計画設定)'!$P$10="○",'A4-4,5管路(計画設定)'!$BW44="-"),"-",IF(A3管路!U44="-",BW44,IF(BW44="-",A3管路!U44,A3管路!U44)))</f>
        <v>-</v>
      </c>
      <c r="V44" s="348" t="str">
        <f>IF(IF(A3管路!V44="-","-",IF('A4-2管路(計画設定)'!V44="-",A3管路!V44,A3管路!V44-'A4-2管路(計画設定)'!V44))=0,"-",IF(A3管路!V44="-","-",IF('A4-2管路(計画設定)'!V44="-",A3管路!V44,A3管路!V44-'A4-2管路(計画設定)'!V44)))</f>
        <v>-</v>
      </c>
      <c r="W44" s="362" t="str">
        <f t="shared" si="53"/>
        <v>-</v>
      </c>
      <c r="X44" s="354">
        <f>IF(IF(A3管路!X44="-","-",IF('A4-2管路(計画設定)'!X44="-",A3管路!X44,A3管路!X44-'A4-2管路(計画設定)'!X44))=0,"-",IF(A3管路!X44="-","-",IF('A4-2管路(計画設定)'!X44="-",A3管路!X44,A3管路!X44-'A4-2管路(計画設定)'!X44)))</f>
        <v>242.3</v>
      </c>
      <c r="Y44" s="348" t="str">
        <f>IF(IF(A3管路!Y44="-","-",IF('A4-2管路(計画設定)'!Y44="-",A3管路!Y44,A3管路!Y44-'A4-2管路(計画設定)'!Y44))=0,"-",IF(A3管路!Y44="-","-",IF('A4-2管路(計画設定)'!Y44="-",A3管路!Y44,A3管路!Y44-'A4-2管路(計画設定)'!Y44)))</f>
        <v>-</v>
      </c>
      <c r="Z44" s="362">
        <f t="shared" si="54"/>
        <v>242.3</v>
      </c>
      <c r="AA44" s="354" t="str">
        <f>IF(IF(A3管路!AA44="-","-",IF('A4-2管路(計画設定)'!AA44="-",A3管路!AA44,A3管路!AA44-'A4-2管路(計画設定)'!AA44))=0,"-",IF(A3管路!AA44="-","-",IF('A4-2管路(計画設定)'!AA44="-",A3管路!AA44,A3管路!AA44-'A4-2管路(計画設定)'!AA44)))</f>
        <v>-</v>
      </c>
      <c r="AB44" s="348" t="str">
        <f>IF(IF(A3管路!AB44="-","-",IF('A4-2管路(計画設定)'!AB44="-",A3管路!AB44,A3管路!AB44-'A4-2管路(計画設定)'!AB44))=0,"-",IF(A3管路!AB44="-","-",IF('A4-2管路(計画設定)'!AB44="-",A3管路!AB44,A3管路!AB44-'A4-2管路(計画設定)'!AB44)))</f>
        <v>-</v>
      </c>
      <c r="AC44" s="362" t="str">
        <f t="shared" si="55"/>
        <v>-</v>
      </c>
      <c r="AD44" s="625">
        <f>IF(AND('A4-1管路(計画設定)'!$V$10="○",'A4-4,5管路(計画設定)'!$BX44="-"),"-",IF(A3管路!AD44="-",BX44,IF(BX44="-",A3管路!AD44,A3管路!AD44+BX44)))</f>
        <v>83.8</v>
      </c>
      <c r="AE44" s="348" t="str">
        <f>IF(IF(A3管路!AE44="-","-",IF('A4-2管路(計画設定)'!AE44="-",A3管路!AE44,A3管路!AE44-'A4-2管路(計画設定)'!AE44))=0,"-",IF(A3管路!AE44="-","-",IF('A4-2管路(計画設定)'!AE44="-",A3管路!AE44,A3管路!AE44-'A4-2管路(計画設定)'!AE44)))</f>
        <v>-</v>
      </c>
      <c r="AF44" s="362">
        <f t="shared" si="56"/>
        <v>83.8</v>
      </c>
      <c r="AG44" s="354">
        <f>IF(IF(A3管路!AG44="-","-",IF('A4-2管路(計画設定)'!AG44="-",A3管路!AG44,A3管路!AG44-'A4-2管路(計画設定)'!AG44))=0,"-",IF(A3管路!AG44="-","-",IF('A4-2管路(計画設定)'!AG44="-",A3管路!AG44,A3管路!AG44-'A4-2管路(計画設定)'!AG44)))</f>
        <v>262.29999999999995</v>
      </c>
      <c r="AH44" s="348" t="str">
        <f>IF(IF(A3管路!AH44="-","-",IF('A4-2管路(計画設定)'!AH44="-",A3管路!AH44,A3管路!AH44-'A4-2管路(計画設定)'!AH44))=0,"-",IF(A3管路!AH44="-","-",IF('A4-2管路(計画設定)'!AH44="-",A3管路!AH44,A3管路!AH44-'A4-2管路(計画設定)'!AH44)))</f>
        <v>-</v>
      </c>
      <c r="AI44" s="362">
        <f t="shared" si="57"/>
        <v>262.29999999999995</v>
      </c>
      <c r="AJ44" s="354" t="str">
        <f>IF(IF(A3管路!AJ44="-","-",IF('A4-2管路(計画設定)'!AJ44="-",A3管路!AJ44,A3管路!AJ44-'A4-2管路(計画設定)'!AJ44))=0,"-",IF(A3管路!AJ44="-","-",IF('A4-2管路(計画設定)'!AJ44="-",A3管路!AJ44,A3管路!AJ44-'A4-2管路(計画設定)'!AJ44)))</f>
        <v>-</v>
      </c>
      <c r="AK44" s="348" t="str">
        <f>IF(IF(A3管路!AK44="-","-",IF('A4-2管路(計画設定)'!AK44="-",A3管路!AK44,A3管路!AK44-'A4-2管路(計画設定)'!AK44))=0,"-",IF(A3管路!AK44="-","-",IF('A4-2管路(計画設定)'!AK44="-",A3管路!AK44,A3管路!AK44-'A4-2管路(計画設定)'!AK44)))</f>
        <v>-</v>
      </c>
      <c r="AL44" s="362" t="str">
        <f t="shared" si="58"/>
        <v>-</v>
      </c>
      <c r="AM44" s="354" t="str">
        <f>IF(IF(A3管路!AM44="-","-",IF('A4-2管路(計画設定)'!AM44="-",A3管路!AM44,A3管路!AM44-'A4-2管路(計画設定)'!AM44))=0,"-",IF(A3管路!AM44="-","-",IF('A4-2管路(計画設定)'!AM44="-",A3管路!AM44,A3管路!AM44-'A4-2管路(計画設定)'!AM44)))</f>
        <v>-</v>
      </c>
      <c r="AN44" s="348" t="str">
        <f>IF(IF(A3管路!AN44="-","-",IF('A4-2管路(計画設定)'!AN44="-",A3管路!AN44,A3管路!AN44-'A4-2管路(計画設定)'!AN44))=0,"-",IF(A3管路!AN44="-","-",IF('A4-2管路(計画設定)'!AN44="-",A3管路!AN44,A3管路!AN44-'A4-2管路(計画設定)'!AN44)))</f>
        <v>-</v>
      </c>
      <c r="AO44" s="362" t="str">
        <f t="shared" si="59"/>
        <v>-</v>
      </c>
      <c r="AP44" s="354" t="str">
        <f>IF(IF(A3管路!AP44="-","-",IF('A4-2管路(計画設定)'!AP44="-",A3管路!AP44,A3管路!AP44-'A4-2管路(計画設定)'!AP44))=0,"-",IF(A3管路!AP44="-","-",IF('A4-2管路(計画設定)'!AP44="-",A3管路!AP44,A3管路!AP44-'A4-2管路(計画設定)'!AP44)))</f>
        <v>-</v>
      </c>
      <c r="AQ44" s="348" t="str">
        <f>IF(IF(A3管路!AQ44="-","-",IF('A4-2管路(計画設定)'!AQ44="-",A3管路!AQ44,A3管路!AQ44-'A4-2管路(計画設定)'!AQ44))=0,"-",IF(A3管路!AQ44="-","-",IF('A4-2管路(計画設定)'!AQ44="-",A3管路!AQ44,A3管路!AQ44-'A4-2管路(計画設定)'!AQ44)))</f>
        <v>-</v>
      </c>
      <c r="AR44" s="359" t="str">
        <f t="shared" si="60"/>
        <v>-</v>
      </c>
      <c r="AS44" s="354" t="str">
        <f>IF(IF(A3管路!AS44="-","-",IF('A4-2管路(計画設定)'!AS44="-",A3管路!AS44,A3管路!AS44-'A4-2管路(計画設定)'!AS44))=0,"-",IF(A3管路!AS44="-","-",IF('A4-2管路(計画設定)'!AS44="-",A3管路!AS44,A3管路!AS44-'A4-2管路(計画設定)'!AS44)))</f>
        <v>-</v>
      </c>
      <c r="AT44" s="348" t="str">
        <f>IF(IF(A3管路!AT44="-","-",IF('A4-2管路(計画設定)'!AT44="-",A3管路!AT44,A3管路!AT44-'A4-2管路(計画設定)'!AT44))=0,"-",IF(A3管路!AT44="-","-",IF('A4-2管路(計画設定)'!AT44="-",A3管路!AT44,A3管路!AT44-'A4-2管路(計画設定)'!AT44)))</f>
        <v>-</v>
      </c>
      <c r="AU44" s="359" t="str">
        <f t="shared" si="61"/>
        <v>-</v>
      </c>
      <c r="AV44" s="832">
        <f t="shared" si="62"/>
        <v>913.39999999999986</v>
      </c>
      <c r="AW44" s="830"/>
      <c r="AX44" s="853" t="str">
        <f t="shared" si="63"/>
        <v>-</v>
      </c>
      <c r="AY44" s="830"/>
      <c r="AZ44" s="832">
        <f t="shared" si="64"/>
        <v>325</v>
      </c>
      <c r="BA44" s="830"/>
      <c r="BB44" s="830">
        <f t="shared" si="65"/>
        <v>0</v>
      </c>
      <c r="BC44" s="830"/>
      <c r="BD44" s="830">
        <f t="shared" si="66"/>
        <v>326.10000000000002</v>
      </c>
      <c r="BE44" s="830"/>
      <c r="BF44" s="830">
        <f t="shared" si="67"/>
        <v>262.29999999999995</v>
      </c>
      <c r="BG44" s="830"/>
      <c r="BH44" s="830">
        <f t="shared" si="68"/>
        <v>0</v>
      </c>
      <c r="BI44" s="831"/>
      <c r="BJ44" s="832">
        <f t="shared" si="69"/>
        <v>325</v>
      </c>
      <c r="BK44" s="830"/>
      <c r="BL44" s="830">
        <f t="shared" si="70"/>
        <v>588.4</v>
      </c>
      <c r="BM44" s="833"/>
      <c r="BN44" s="830">
        <f t="shared" si="22"/>
        <v>913.39999999999986</v>
      </c>
      <c r="BO44" s="833"/>
      <c r="BQ44" s="318" t="str">
        <f>IF('A4-2管路(計画設定)'!AW44="","-",'A4-2管路(計画設定)'!AW44)</f>
        <v>配水用ポリエチレン管(融着継手)</v>
      </c>
      <c r="BR44" s="317" t="str">
        <f>IF(BQ44=BR$4,IF('A4-2管路(計画設定)'!AV44="-","-",IF('A4-2管路(計画設定)'!I44="-",'A4-2管路(計画設定)'!AV44,'A4-2管路(計画設定)'!AV44-'A4-2管路(計画設定)'!I44)),"-")</f>
        <v>-</v>
      </c>
      <c r="BS44" s="317" t="str">
        <f>IF(BQ44=BS$4,IF('A4-2管路(計画設定)'!AV44="-","-",IF('A4-2管路(計画設定)'!L44="-",'A4-2管路(計画設定)'!AV44,'A4-2管路(計画設定)'!AV44-'A4-2管路(計画設定)'!L44)),"-")</f>
        <v>-</v>
      </c>
      <c r="BT44" s="317">
        <f>IF(BQ44=BT$4,IF('A4-2管路(計画設定)'!AV44="-","-",IF('A4-2管路(計画設定)'!O44="-",'A4-2管路(計画設定)'!AV44,'A4-2管路(計画設定)'!AV44-'A4-2管路(計画設定)'!O44)),"-")</f>
        <v>325</v>
      </c>
      <c r="BU44" s="317" t="str">
        <f>IF($BQ44=BU$4,IF('A4-2管路(計画設定)'!$AV44="-","-",IF('A4-2管路(計画設定)'!R44="-",'A4-2管路(計画設定)'!$AV44,'A4-2管路(計画設定)'!$AV44-'A4-2管路(計画設定)'!R44)),"-")</f>
        <v>-</v>
      </c>
      <c r="BV44" s="317" t="str">
        <f>IF($BQ44=BV$4,IF('A4-2管路(計画設定)'!$AV44="-","-",IF('A4-2管路(計画設定)'!W44="-",'A4-2管路(計画設定)'!$AV44,'A4-2管路(計画設定)'!$AV44-SUM('A4-2管路(計画設定)'!S44,'A4-2管路(計画設定)'!T44))),"-")</f>
        <v>-</v>
      </c>
      <c r="BW44" s="317" t="str">
        <f>IF($BQ44=BV$4,IF('A4-2管路(計画設定)'!$AV44="-","-",IF('A4-2管路(計画設定)'!W44="-",'A4-2管路(計画設定)'!$AV44,'A4-2管路(計画設定)'!$AV44-SUM('A4-2管路(計画設定)'!U44,'A4-2管路(計画設定)'!V44))),"-")</f>
        <v>-</v>
      </c>
      <c r="BX44" s="317" t="str">
        <f>IF($BQ44=BX$4,IF('A4-2管路(計画設定)'!$AV44="-","-",IF('A4-2管路(計画設定)'!AF44="-",'A4-2管路(計画設定)'!$AV44,'A4-2管路(計画設定)'!$AV44-'A4-2管路(計画設定)'!AF44)),"-")</f>
        <v>-</v>
      </c>
    </row>
    <row r="45" spans="2:76" ht="13.5" customHeight="1">
      <c r="B45" s="1179"/>
      <c r="C45" s="1070"/>
      <c r="D45" s="1070"/>
      <c r="E45" s="1071"/>
      <c r="F45" s="567" t="s">
        <v>49</v>
      </c>
      <c r="G45" s="622">
        <f t="shared" ref="G45" si="71">IF(SUM(G34:G44)=0,"-",SUM(G34:G44))</f>
        <v>16080.700000000003</v>
      </c>
      <c r="H45" s="350" t="str">
        <f t="shared" ref="H45:AU45" si="72">IF(SUM(H34:H44)=0,"-",SUM(H34:H44))</f>
        <v>-</v>
      </c>
      <c r="I45" s="365">
        <f t="shared" si="72"/>
        <v>16080.700000000003</v>
      </c>
      <c r="J45" s="622">
        <f t="shared" si="72"/>
        <v>134.30000000000001</v>
      </c>
      <c r="K45" s="350" t="str">
        <f t="shared" si="72"/>
        <v>-</v>
      </c>
      <c r="L45" s="365">
        <f t="shared" si="72"/>
        <v>134.30000000000001</v>
      </c>
      <c r="M45" s="622">
        <f t="shared" si="72"/>
        <v>325</v>
      </c>
      <c r="N45" s="350" t="str">
        <f t="shared" si="72"/>
        <v>-</v>
      </c>
      <c r="O45" s="365">
        <f t="shared" si="72"/>
        <v>325</v>
      </c>
      <c r="P45" s="622" t="str">
        <f t="shared" si="72"/>
        <v>-</v>
      </c>
      <c r="Q45" s="350" t="str">
        <f t="shared" si="72"/>
        <v>-</v>
      </c>
      <c r="R45" s="365" t="str">
        <f t="shared" si="72"/>
        <v>-</v>
      </c>
      <c r="S45" s="622">
        <f t="shared" si="72"/>
        <v>1372.6000000000004</v>
      </c>
      <c r="T45" s="349">
        <f t="shared" si="72"/>
        <v>153</v>
      </c>
      <c r="U45" s="624">
        <f t="shared" si="72"/>
        <v>5718</v>
      </c>
      <c r="V45" s="350" t="str">
        <f t="shared" si="72"/>
        <v>-</v>
      </c>
      <c r="W45" s="365">
        <f t="shared" si="72"/>
        <v>7243.6</v>
      </c>
      <c r="X45" s="355">
        <f t="shared" si="72"/>
        <v>38602.299999999996</v>
      </c>
      <c r="Y45" s="350" t="str">
        <f t="shared" si="72"/>
        <v>-</v>
      </c>
      <c r="Z45" s="365">
        <f t="shared" si="72"/>
        <v>38602.299999999996</v>
      </c>
      <c r="AA45" s="355" t="str">
        <f t="shared" si="72"/>
        <v>-</v>
      </c>
      <c r="AB45" s="350" t="str">
        <f t="shared" si="72"/>
        <v>-</v>
      </c>
      <c r="AC45" s="365" t="str">
        <f t="shared" si="72"/>
        <v>-</v>
      </c>
      <c r="AD45" s="622">
        <f t="shared" si="72"/>
        <v>83.8</v>
      </c>
      <c r="AE45" s="350" t="str">
        <f t="shared" si="72"/>
        <v>-</v>
      </c>
      <c r="AF45" s="365">
        <f t="shared" si="72"/>
        <v>83.8</v>
      </c>
      <c r="AG45" s="355">
        <f t="shared" si="72"/>
        <v>741.19999999999982</v>
      </c>
      <c r="AH45" s="350" t="str">
        <f t="shared" si="72"/>
        <v>-</v>
      </c>
      <c r="AI45" s="365">
        <f t="shared" si="72"/>
        <v>741.19999999999982</v>
      </c>
      <c r="AJ45" s="355" t="str">
        <f t="shared" si="72"/>
        <v>-</v>
      </c>
      <c r="AK45" s="350" t="str">
        <f t="shared" si="72"/>
        <v>-</v>
      </c>
      <c r="AL45" s="365" t="str">
        <f t="shared" si="72"/>
        <v>-</v>
      </c>
      <c r="AM45" s="355" t="str">
        <f t="shared" si="72"/>
        <v>-</v>
      </c>
      <c r="AN45" s="350" t="str">
        <f t="shared" si="72"/>
        <v>-</v>
      </c>
      <c r="AO45" s="365" t="str">
        <f t="shared" si="72"/>
        <v>-</v>
      </c>
      <c r="AP45" s="355" t="str">
        <f t="shared" si="72"/>
        <v>-</v>
      </c>
      <c r="AQ45" s="350" t="str">
        <f t="shared" si="72"/>
        <v>-</v>
      </c>
      <c r="AR45" s="363" t="str">
        <f t="shared" si="72"/>
        <v>-</v>
      </c>
      <c r="AS45" s="355" t="str">
        <f t="shared" si="72"/>
        <v>-</v>
      </c>
      <c r="AT45" s="350" t="str">
        <f t="shared" si="72"/>
        <v>-</v>
      </c>
      <c r="AU45" s="363" t="str">
        <f t="shared" si="72"/>
        <v>-</v>
      </c>
      <c r="AV45" s="834">
        <f>IF(SUM(AV34:AW44)=0,"-",SUM(AV34:AW44))</f>
        <v>63057.899999999994</v>
      </c>
      <c r="AW45" s="835"/>
      <c r="AX45" s="836">
        <f>IF(SUM(AX34:AY44)=0,"-",SUM(AX34:AY44))</f>
        <v>153</v>
      </c>
      <c r="AY45" s="835"/>
      <c r="AZ45" s="834">
        <f>IF(SUM(AZ34:BA44)=0,"-",SUM(AZ34:BA44))</f>
        <v>16540.000000000004</v>
      </c>
      <c r="BA45" s="835"/>
      <c r="BB45" s="835">
        <f>IF(SUM(BB34:BC44)=0,"-",SUM(BB34:BC44))</f>
        <v>1525.6000000000004</v>
      </c>
      <c r="BC45" s="835"/>
      <c r="BD45" s="835">
        <f>IF(SUM(BD34:BE44)=0,"-",SUM(BD34:BE44))</f>
        <v>44404.099999999991</v>
      </c>
      <c r="BE45" s="835"/>
      <c r="BF45" s="835">
        <f>IF(SUM(BF34:BG44)=0,"-",SUM(BF34:BG44))</f>
        <v>741.19999999999982</v>
      </c>
      <c r="BG45" s="835"/>
      <c r="BH45" s="835" t="str">
        <f>IF(SUM(BH34:BI44)=0,"-",SUM(BH34:BI44))</f>
        <v>-</v>
      </c>
      <c r="BI45" s="837"/>
      <c r="BJ45" s="834">
        <f>IF(SUM(BJ34:BK44)=0,"-",SUM(BJ34:BK44))</f>
        <v>18065.600000000002</v>
      </c>
      <c r="BK45" s="835"/>
      <c r="BL45" s="835">
        <f>IF(SUM(BL34:BM44)=0,"-",SUM(BL34:BM44))</f>
        <v>45145.3</v>
      </c>
      <c r="BM45" s="838"/>
      <c r="BN45" s="835">
        <f t="shared" si="22"/>
        <v>63210.899999999994</v>
      </c>
      <c r="BO45" s="838"/>
      <c r="BQ45" s="318" t="str">
        <f>IF('A4-2管路(計画設定)'!AW45="","-",'A4-2管路(計画設定)'!AW45)</f>
        <v>-</v>
      </c>
      <c r="BR45" s="317" t="str">
        <f>IF(BQ45=BR$4,IF('A4-2管路(計画設定)'!AV45="-","-",IF('A4-2管路(計画設定)'!I45="-",'A4-2管路(計画設定)'!AV45,'A4-2管路(計画設定)'!AV45-'A4-2管路(計画設定)'!I45)),"-")</f>
        <v>-</v>
      </c>
      <c r="BS45" s="317" t="str">
        <f>IF(BQ45=BS$4,IF('A4-2管路(計画設定)'!AV45="-","-",IF('A4-2管路(計画設定)'!L45="-",'A4-2管路(計画設定)'!AV45,'A4-2管路(計画設定)'!AV45-'A4-2管路(計画設定)'!L45)),"-")</f>
        <v>-</v>
      </c>
      <c r="BT45" s="317" t="str">
        <f>IF(BQ45=BT$4,IF('A4-2管路(計画設定)'!AV45="-","-",IF('A4-2管路(計画設定)'!O45="-",'A4-2管路(計画設定)'!AV45,'A4-2管路(計画設定)'!AV45-'A4-2管路(計画設定)'!O45)),"-")</f>
        <v>-</v>
      </c>
      <c r="BU45" s="317" t="str">
        <f>IF($BQ45=BU$4,IF('A4-2管路(計画設定)'!$AV45="-","-",IF('A4-2管路(計画設定)'!R45="-",'A4-2管路(計画設定)'!$AV45,'A4-2管路(計画設定)'!$AV45-'A4-2管路(計画設定)'!R45)),"-")</f>
        <v>-</v>
      </c>
      <c r="BV45" s="317" t="str">
        <f>IF($BQ45=BV$4,IF('A4-2管路(計画設定)'!$AV45="-","-",IF('A4-2管路(計画設定)'!W45="-",'A4-2管路(計画設定)'!$AV45,'A4-2管路(計画設定)'!$AV45-SUM('A4-2管路(計画設定)'!S45,'A4-2管路(計画設定)'!T45))),"-")</f>
        <v>-</v>
      </c>
      <c r="BW45" s="317" t="str">
        <f>IF($BQ45=BV$4,IF('A4-2管路(計画設定)'!$AV45="-","-",IF('A4-2管路(計画設定)'!W45="-",'A4-2管路(計画設定)'!$AV45,'A4-2管路(計画設定)'!$AV45-SUM('A4-2管路(計画設定)'!U45,'A4-2管路(計画設定)'!V45))),"-")</f>
        <v>-</v>
      </c>
      <c r="BX45" s="317" t="str">
        <f>IF($BQ45=BX$4,IF('A4-2管路(計画設定)'!$AV45="-","-",IF('A4-2管路(計画設定)'!AF45="-",'A4-2管路(計画設定)'!$AV45,'A4-2管路(計画設定)'!$AV45-'A4-2管路(計画設定)'!AF45)),"-")</f>
        <v>-</v>
      </c>
    </row>
    <row r="46" spans="2:76" ht="13.5" customHeight="1">
      <c r="B46" s="1179"/>
      <c r="C46" s="1070"/>
      <c r="D46" s="1071"/>
      <c r="E46" s="1177" t="s">
        <v>104</v>
      </c>
      <c r="F46" s="1178"/>
      <c r="G46" s="367">
        <f>IF(SUM(G21,G33,G45)=0,"-",SUM(G21,G33,G45))</f>
        <v>19033.900000000001</v>
      </c>
      <c r="H46" s="368" t="str">
        <f>IF(SUM(H21,H33,H45)=0,"-",SUM(H21,H33,H45))</f>
        <v>-</v>
      </c>
      <c r="I46" s="545">
        <f>IF(SUM(G46:H46)=0,"-",SUM(G46:H46))</f>
        <v>19033.900000000001</v>
      </c>
      <c r="J46" s="367">
        <f>IF(SUM(J21,J33,J45)=0,"-",SUM(J21,J33,J45))</f>
        <v>134.30000000000001</v>
      </c>
      <c r="K46" s="368" t="str">
        <f>IF(SUM(K21,K33,K45)=0,"-",SUM(K21,K33,K45))</f>
        <v>-</v>
      </c>
      <c r="L46" s="545">
        <f>IF(SUM(J46:K46)=0,"-",SUM(J46:K46))</f>
        <v>134.30000000000001</v>
      </c>
      <c r="M46" s="367">
        <f>IF(SUM(M21,M33,M45)=0,"-",SUM(M21,M33,M45))</f>
        <v>1084.1999999999998</v>
      </c>
      <c r="N46" s="368" t="str">
        <f>IF(SUM(N21,N33,N45)=0,"-",SUM(N21,N33,N45))</f>
        <v>-</v>
      </c>
      <c r="O46" s="545">
        <f>IF(SUM(M46:N46)=0,"-",SUM(M46:N46))</f>
        <v>1084.1999999999998</v>
      </c>
      <c r="P46" s="367" t="str">
        <f>IF(SUM(P21,P33,P45)=0,"-",SUM(P21,P33,P45))</f>
        <v>-</v>
      </c>
      <c r="Q46" s="368" t="str">
        <f>IF(SUM(Q21,Q33,Q45)=0,"-",SUM(Q21,Q33,Q45))</f>
        <v>-</v>
      </c>
      <c r="R46" s="545" t="str">
        <f>IF(SUM(P46:Q46)=0,"-",SUM(P46:Q46))</f>
        <v>-</v>
      </c>
      <c r="S46" s="367">
        <f>IF(SUM(S21,S33,S45)=0,"-",SUM(S21,S33,S45))</f>
        <v>1600.1000000000004</v>
      </c>
      <c r="T46" s="369">
        <f>IF(SUM(T21,T33,T45)=0,"-",SUM(T21,T33,T45))</f>
        <v>177</v>
      </c>
      <c r="U46" s="369">
        <f>IF(SUM(U21,U33,U45)=0,"-",SUM(U21,U33,U45))</f>
        <v>6654</v>
      </c>
      <c r="V46" s="368" t="str">
        <f>IF(SUM(V21,V33,V45)=0,"-",SUM(V21,V33,V45))</f>
        <v>-</v>
      </c>
      <c r="W46" s="545">
        <f>IF(SUM(S46:V46)=0,"-",SUM(S46:V46))</f>
        <v>8431.1</v>
      </c>
      <c r="X46" s="367">
        <f>IF(SUM(X21,X33,X45)=0,"-",SUM(X21,X33,X45))</f>
        <v>45198.2</v>
      </c>
      <c r="Y46" s="368" t="str">
        <f>IF(SUM(Y21,Y33,Y45)=0,"-",SUM(Y21,Y33,Y45))</f>
        <v>-</v>
      </c>
      <c r="Z46" s="545">
        <f>IF(SUM(X46:Y46)=0,"-",SUM(X46:Y46))</f>
        <v>45198.2</v>
      </c>
      <c r="AA46" s="367" t="str">
        <f>IF(SUM(AA21,AA33,AA45)=0,"-",SUM(AA21,AA33,AA45))</f>
        <v>-</v>
      </c>
      <c r="AB46" s="368" t="str">
        <f>IF(SUM(AB21,AB33,AB45)=0,"-",SUM(AB21,AB33,AB45))</f>
        <v>-</v>
      </c>
      <c r="AC46" s="545" t="str">
        <f>IF(SUM(AA46:AB46)=0,"-",SUM(AA46:AB46))</f>
        <v>-</v>
      </c>
      <c r="AD46" s="367">
        <f>IF(SUM(AD21,AD33,AD45)=0,"-",SUM(AD21,AD33,AD45))</f>
        <v>938.39999999999975</v>
      </c>
      <c r="AE46" s="368" t="str">
        <f>IF(SUM(AE21,AE33,AE45)=0,"-",SUM(AE21,AE33,AE45))</f>
        <v>-</v>
      </c>
      <c r="AF46" s="545">
        <f>IF(SUM(AD46:AE46)=0,"-",SUM(AD46:AE46))</f>
        <v>938.39999999999975</v>
      </c>
      <c r="AG46" s="367">
        <f>IF(SUM(AG21,AG33,AG45)=0,"-",SUM(AG21,AG33,AG45))</f>
        <v>810.0999999999998</v>
      </c>
      <c r="AH46" s="368" t="str">
        <f>IF(SUM(AH21,AH33,AH45)=0,"-",SUM(AH21,AH33,AH45))</f>
        <v>-</v>
      </c>
      <c r="AI46" s="545">
        <f>IF(SUM(AG46:AH46)=0,"-",SUM(AG46:AH46))</f>
        <v>810.0999999999998</v>
      </c>
      <c r="AJ46" s="367" t="str">
        <f>IF(SUM(AJ21,AJ33,AJ45)=0,"-",SUM(AJ21,AJ33,AJ45))</f>
        <v>-</v>
      </c>
      <c r="AK46" s="368" t="str">
        <f>IF(SUM(AK21,AK33,AK45)=0,"-",SUM(AK21,AK33,AK45))</f>
        <v>-</v>
      </c>
      <c r="AL46" s="545" t="str">
        <f>IF(SUM(AJ46:AK46)=0,"-",SUM(AJ46:AK46))</f>
        <v>-</v>
      </c>
      <c r="AM46" s="367" t="str">
        <f>IF(SUM(AM21,AM33,AM45)=0,"-",SUM(AM21,AM33,AM45))</f>
        <v>-</v>
      </c>
      <c r="AN46" s="368" t="str">
        <f>IF(SUM(AN21,AN33,AN45)=0,"-",SUM(AN21,AN33,AN45))</f>
        <v>-</v>
      </c>
      <c r="AO46" s="545" t="str">
        <f>IF(SUM(AM46:AN46)=0,"-",SUM(AM46:AN46))</f>
        <v>-</v>
      </c>
      <c r="AP46" s="367" t="str">
        <f>IF(SUM(AP21,AP33,AP45)=0,"-",SUM(AP21,AP33,AP45))</f>
        <v>-</v>
      </c>
      <c r="AQ46" s="368" t="str">
        <f>IF(SUM(AQ21,AQ33,AQ45)=0,"-",SUM(AQ21,AQ33,AQ45))</f>
        <v>-</v>
      </c>
      <c r="AR46" s="545" t="str">
        <f>IF(SUM(AP46:AQ46)=0,"-",SUM(AP46:AQ46))</f>
        <v>-</v>
      </c>
      <c r="AS46" s="367" t="str">
        <f>IF(SUM(AS21,AS33,AS45)=0,"-",SUM(AS21,AS33,AS45))</f>
        <v>-</v>
      </c>
      <c r="AT46" s="368" t="str">
        <f>IF(SUM(AT21,AT33,AT45)=0,"-",SUM(AT21,AT33,AT45))</f>
        <v>-</v>
      </c>
      <c r="AU46" s="545" t="str">
        <f>IF(SUM(AS46:AT46)=0,"-",SUM(AS46:AT46))</f>
        <v>-</v>
      </c>
      <c r="AV46" s="834">
        <f>IF(SUM(AV21,AV33,AV45)=0,"-",SUM(AV21,AV33,AV45))</f>
        <v>75453.2</v>
      </c>
      <c r="AW46" s="835"/>
      <c r="AX46" s="836">
        <f>IF(SUM(AX21,AX33,AX45)=0,"-",SUM(AX21,AX33,AX45))</f>
        <v>177</v>
      </c>
      <c r="AY46" s="835"/>
      <c r="AZ46" s="834">
        <f>IF(SUM(AZ21,AZ33,AZ45)=0,"-",SUM(AZ21,AZ33,AZ45))</f>
        <v>20252.400000000001</v>
      </c>
      <c r="BA46" s="835"/>
      <c r="BB46" s="835">
        <f>IF(SUM(BB21,BB33,BB45)=0,"-",SUM(BB21,BB33,BB45))</f>
        <v>1777.1000000000004</v>
      </c>
      <c r="BC46" s="835"/>
      <c r="BD46" s="835">
        <f>IF(SUM(BD21,BD33,BD45)=0,"-",SUM(BD21,BD33,BD45))</f>
        <v>52790.599999999991</v>
      </c>
      <c r="BE46" s="835"/>
      <c r="BF46" s="835">
        <f>IF(SUM(BF21,BF33,BF45)=0,"-",SUM(BF21,BF33,BF45))</f>
        <v>810.0999999999998</v>
      </c>
      <c r="BG46" s="835"/>
      <c r="BH46" s="835" t="str">
        <f>IF(SUM(BH21,BH33,BH45)=0,"-",SUM(BH21,BH33,BH45))</f>
        <v>-</v>
      </c>
      <c r="BI46" s="837"/>
      <c r="BJ46" s="834">
        <f>IF(SUM(BJ21,BJ33,BJ45)=0,"-",SUM(BJ21,BJ33,BJ45))</f>
        <v>22029.500000000004</v>
      </c>
      <c r="BK46" s="835"/>
      <c r="BL46" s="835">
        <f>IF(SUM(BL21,BL33,BL45)=0,"-",SUM(BL21,BL33,BL45))</f>
        <v>53600.700000000004</v>
      </c>
      <c r="BM46" s="838"/>
      <c r="BN46" s="835">
        <f>IF(SUM(AV46:AX46)=0,"-",IF(AND(SUM(AV46:AX46)=SUM(AZ46:BI46),SUM(AZ46:BI46)=SUM(BJ46:BM46)),SUM(AV46:AX46),"エラー"))</f>
        <v>75630.2</v>
      </c>
      <c r="BO46" s="838"/>
      <c r="BQ46" s="318"/>
      <c r="BR46" s="317"/>
      <c r="BS46" s="317"/>
      <c r="BT46" s="317"/>
      <c r="BU46" s="317"/>
      <c r="BV46" s="317"/>
      <c r="BW46" s="317"/>
      <c r="BX46" s="317"/>
    </row>
    <row r="47" spans="2:76" ht="13.5" customHeight="1">
      <c r="B47" s="1179"/>
      <c r="C47" s="1070"/>
      <c r="D47" s="875" t="s">
        <v>46</v>
      </c>
      <c r="E47" s="1100" t="s">
        <v>418</v>
      </c>
      <c r="F47" s="79">
        <v>300</v>
      </c>
      <c r="G47" s="629">
        <f>IF(AND('A4-1管路(計画設定)'!$F$11="○",'A4-4,5管路(計画設定)'!$BR47="-"),"-",IF(A3管路!G47="-",BR47,IF(BR47="-",A3管路!G47,A3管路!G47+BR47)))</f>
        <v>1</v>
      </c>
      <c r="H47" s="353" t="str">
        <f>IF(IF(A3管路!H47="-","-",IF('A4-2管路(計画設定)'!H47="-",A3管路!H47,A3管路!H47-'A4-2管路(計画設定)'!H47))=0,"-",IF(A3管路!H47="-","-",IF('A4-2管路(計画設定)'!H47="-",A3管路!H47,A3管路!H47-'A4-2管路(計画設定)'!H47)))</f>
        <v>-</v>
      </c>
      <c r="I47" s="361">
        <f t="shared" ref="I47:I52" si="73">IF(SUM(G47:H47)=0,"-",SUM(G47:H47))</f>
        <v>1</v>
      </c>
      <c r="J47" s="629" t="str">
        <f>IF(AND('A4-1管路(計画設定)'!$H$11="○",'A4-4,5管路(計画設定)'!$BS47="-"),"-",IF(A3管路!J47="-",BS47,IF(BS47="-",A3管路!J47,A3管路!J47+BS47)))</f>
        <v>-</v>
      </c>
      <c r="K47" s="353" t="str">
        <f>IF(IF(A3管路!K47="-","-",IF('A4-2管路(計画設定)'!K47="-",A3管路!K47,A3管路!K47-'A4-2管路(計画設定)'!K47))=0,"-",IF(A3管路!K47="-","-",IF('A4-2管路(計画設定)'!K47="-",A3管路!K47,A3管路!K47-'A4-2管路(計画設定)'!K47)))</f>
        <v>-</v>
      </c>
      <c r="L47" s="361" t="str">
        <f t="shared" ref="L47:L52" si="74">IF(SUM(J47:K47)=0,"-",SUM(J47:K47))</f>
        <v>-</v>
      </c>
      <c r="M47" s="629" t="str">
        <f>IF(AND('A4-1管路(計画設定)'!$J$11="○",'A4-4,5管路(計画設定)'!$BT47="-"),"-",IF(A3管路!M47="-",BT47,IF(BT47="-",A3管路!M47,A3管路!M47+BT47)))</f>
        <v>-</v>
      </c>
      <c r="N47" s="353" t="str">
        <f>IF(IF(A3管路!N47="-","-",IF('A4-2管路(計画設定)'!N47="-",A3管路!N47,A3管路!N47-'A4-2管路(計画設定)'!N47))=0,"-",IF(A3管路!N47="-","-",IF('A4-2管路(計画設定)'!N47="-",A3管路!N47,A3管路!N47-'A4-2管路(計画設定)'!N47)))</f>
        <v>-</v>
      </c>
      <c r="O47" s="361" t="str">
        <f t="shared" ref="O47:O52" si="75">IF(SUM(M47:N47)=0,"-",SUM(M47:N47))</f>
        <v>-</v>
      </c>
      <c r="P47" s="629" t="str">
        <f>IF(AND('A4-1管路(計画設定)'!$L$11="○",'A4-4,5管路(計画設定)'!$BU47="-"),"-",IF(A3管路!P47="-",BU47,IF(BU47="-",A3管路!P47,A3管路!P47+BU47)))</f>
        <v>-</v>
      </c>
      <c r="Q47" s="353" t="str">
        <f>IF(IF(A3管路!Q47="-","-",IF('A4-2管路(計画設定)'!Q47="-",A3管路!Q47,A3管路!Q47-'A4-2管路(計画設定)'!Q47))=0,"-",IF(A3管路!Q47="-","-",IF('A4-2管路(計画設定)'!Q47="-",A3管路!Q47,A3管路!Q47-'A4-2管路(計画設定)'!Q47)))</f>
        <v>-</v>
      </c>
      <c r="R47" s="361" t="str">
        <f t="shared" ref="R47:R52" si="76">IF(SUM(P47:Q47)=0,"-",SUM(P47:Q47))</f>
        <v>-</v>
      </c>
      <c r="S47" s="629" t="str">
        <f>IF(AND('A4-1管路(計画設定)'!$N$11="○",'A4-4,5管路(計画設定)'!$BV47="-"),"-",IF(A3管路!S47="-",BV47,IF(BV47="-",A3管路!S47,A3管路!S47+BV47+BW47)))</f>
        <v>-</v>
      </c>
      <c r="T47" s="352" t="str">
        <f>IF(IF(A3管路!T47="-","-",IF('A4-2管路(計画設定)'!T47="-",A3管路!T47,A3管路!T47-'A4-2管路(計画設定)'!T47))=0,"-",IF(A3管路!T47="-","-",IF('A4-2管路(計画設定)'!T47="-",A3管路!T47,A3管路!T47-'A4-2管路(計画設定)'!T47)))</f>
        <v>-</v>
      </c>
      <c r="U47" s="626">
        <f>IF(AND('A4-1管路(計画設定)'!$P$11="○",'A4-4,5管路(計画設定)'!$BW47="-"),"-",IF(A3管路!U47="-",BW47,IF(BW47="-",A3管路!U47,A3管路!U47)))</f>
        <v>2</v>
      </c>
      <c r="V47" s="353" t="str">
        <f>IF(IF(A3管路!V47="-","-",IF('A4-2管路(計画設定)'!V47="-",A3管路!V47,A3管路!V47-'A4-2管路(計画設定)'!V47))=0,"-",IF(A3管路!V47="-","-",IF('A4-2管路(計画設定)'!V47="-",A3管路!V47,A3管路!V47-'A4-2管路(計画設定)'!V47)))</f>
        <v>-</v>
      </c>
      <c r="W47" s="361">
        <f t="shared" ref="W47:W52" si="77">IF(SUM(S47:V47)=0,"-",SUM(S47:V47))</f>
        <v>2</v>
      </c>
      <c r="X47" s="357">
        <f>IF(IF(A3管路!X47="-","-",IF('A4-2管路(計画設定)'!X47="-",A3管路!X47,A3管路!X47-'A4-2管路(計画設定)'!X47))=0,"-",IF(A3管路!X47="-","-",IF('A4-2管路(計画設定)'!X47="-",A3管路!X47,A3管路!X47-'A4-2管路(計画設定)'!X47)))</f>
        <v>13</v>
      </c>
      <c r="Y47" s="353" t="str">
        <f>IF(IF(A3管路!Y47="-","-",IF('A4-2管路(計画設定)'!Y47="-",A3管路!Y47,A3管路!Y47-'A4-2管路(計画設定)'!Y47))=0,"-",IF(A3管路!Y47="-","-",IF('A4-2管路(計画設定)'!Y47="-",A3管路!Y47,A3管路!Y47-'A4-2管路(計画設定)'!Y47)))</f>
        <v>-</v>
      </c>
      <c r="Z47" s="361">
        <f t="shared" ref="Z47:Z52" si="78">IF(SUM(X47:Y47)=0,"-",SUM(X47:Y47))</f>
        <v>13</v>
      </c>
      <c r="AA47" s="357" t="str">
        <f>IF(IF(A3管路!AA47="-","-",IF('A4-2管路(計画設定)'!AA47="-",A3管路!AA47,A3管路!AA47-'A4-2管路(計画設定)'!AA47))=0,"-",IF(A3管路!AA47="-","-",IF('A4-2管路(計画設定)'!AA47="-",A3管路!AA47,A3管路!AA47-'A4-2管路(計画設定)'!AA47)))</f>
        <v>-</v>
      </c>
      <c r="AB47" s="353" t="str">
        <f>IF(IF(A3管路!AB47="-","-",IF('A4-2管路(計画設定)'!AB47="-",A3管路!AB47,A3管路!AB47-'A4-2管路(計画設定)'!AB47))=0,"-",IF(A3管路!AB47="-","-",IF('A4-2管路(計画設定)'!AB47="-",A3管路!AB47,A3管路!AB47-'A4-2管路(計画設定)'!AB47)))</f>
        <v>-</v>
      </c>
      <c r="AC47" s="361" t="str">
        <f t="shared" ref="AC47:AC52" si="79">IF(SUM(AA47:AB47)=0,"-",SUM(AA47:AB47))</f>
        <v>-</v>
      </c>
      <c r="AD47" s="629" t="str">
        <f>IF(AND('A4-1管路(計画設定)'!$V$11="○",'A4-4,5管路(計画設定)'!$BX47="-"),"-",IF(A3管路!AD47="-",BX47,IF(BX47="-",A3管路!AD47,A3管路!AD47+BX47)))</f>
        <v>-</v>
      </c>
      <c r="AE47" s="353" t="str">
        <f>IF(IF(A3管路!AE47="-","-",IF('A4-2管路(計画設定)'!AE47="-",A3管路!AE47,A3管路!AE47-'A4-2管路(計画設定)'!AE47))=0,"-",IF(A3管路!AE47="-","-",IF('A4-2管路(計画設定)'!AE47="-",A3管路!AE47,A3管路!AE47-'A4-2管路(計画設定)'!AE47)))</f>
        <v>-</v>
      </c>
      <c r="AF47" s="361" t="str">
        <f t="shared" ref="AF47:AF52" si="80">IF(SUM(AD47:AE47)=0,"-",SUM(AD47:AE47))</f>
        <v>-</v>
      </c>
      <c r="AG47" s="357" t="str">
        <f>IF(IF(A3管路!AG47="-","-",IF('A4-2管路(計画設定)'!AG47="-",A3管路!AG47,A3管路!AG47-'A4-2管路(計画設定)'!AG47))=0,"-",IF(A3管路!AG47="-","-",IF('A4-2管路(計画設定)'!AG47="-",A3管路!AG47,A3管路!AG47-'A4-2管路(計画設定)'!AG47)))</f>
        <v>-</v>
      </c>
      <c r="AH47" s="353" t="str">
        <f>IF(IF(A3管路!AH47="-","-",IF('A4-2管路(計画設定)'!AH47="-",A3管路!AH47,A3管路!AH47-'A4-2管路(計画設定)'!AH47))=0,"-",IF(A3管路!AH47="-","-",IF('A4-2管路(計画設定)'!AH47="-",A3管路!AH47,A3管路!AH47-'A4-2管路(計画設定)'!AH47)))</f>
        <v>-</v>
      </c>
      <c r="AI47" s="361" t="str">
        <f t="shared" ref="AI47:AI52" si="81">IF(SUM(AG47:AH47)=0,"-",SUM(AG47:AH47))</f>
        <v>-</v>
      </c>
      <c r="AJ47" s="357" t="str">
        <f>IF(IF(A3管路!AJ47="-","-",IF('A4-2管路(計画設定)'!AJ47="-",A3管路!AJ47,A3管路!AJ47-'A4-2管路(計画設定)'!AJ47))=0,"-",IF(A3管路!AJ47="-","-",IF('A4-2管路(計画設定)'!AJ47="-",A3管路!AJ47,A3管路!AJ47-'A4-2管路(計画設定)'!AJ47)))</f>
        <v>-</v>
      </c>
      <c r="AK47" s="353" t="str">
        <f>IF(IF(A3管路!AK47="-","-",IF('A4-2管路(計画設定)'!AK47="-",A3管路!AK47,A3管路!AK47-'A4-2管路(計画設定)'!AK47))=0,"-",IF(A3管路!AK47="-","-",IF('A4-2管路(計画設定)'!AK47="-",A3管路!AK47,A3管路!AK47-'A4-2管路(計画設定)'!AK47)))</f>
        <v>-</v>
      </c>
      <c r="AL47" s="361" t="str">
        <f t="shared" ref="AL47:AL52" si="82">IF(SUM(AJ47:AK47)=0,"-",SUM(AJ47:AK47))</f>
        <v>-</v>
      </c>
      <c r="AM47" s="357" t="str">
        <f>IF(IF(A3管路!AM47="-","-",IF('A4-2管路(計画設定)'!AM47="-",A3管路!AM47,A3管路!AM47-'A4-2管路(計画設定)'!AM47))=0,"-",IF(A3管路!AM47="-","-",IF('A4-2管路(計画設定)'!AM47="-",A3管路!AM47,A3管路!AM47-'A4-2管路(計画設定)'!AM47)))</f>
        <v>-</v>
      </c>
      <c r="AN47" s="353" t="str">
        <f>IF(IF(A3管路!AN47="-","-",IF('A4-2管路(計画設定)'!AN47="-",A3管路!AN47,A3管路!AN47-'A4-2管路(計画設定)'!AN47))=0,"-",IF(A3管路!AN47="-","-",IF('A4-2管路(計画設定)'!AN47="-",A3管路!AN47,A3管路!AN47-'A4-2管路(計画設定)'!AN47)))</f>
        <v>-</v>
      </c>
      <c r="AO47" s="361" t="str">
        <f t="shared" ref="AO47:AO52" si="83">IF(SUM(AM47:AN47)=0,"-",SUM(AM47:AN47))</f>
        <v>-</v>
      </c>
      <c r="AP47" s="357" t="str">
        <f>IF(IF(A3管路!AP47="-","-",IF('A4-2管路(計画設定)'!AP47="-",A3管路!AP47,A3管路!AP47-'A4-2管路(計画設定)'!AP47))=0,"-",IF(A3管路!AP47="-","-",IF('A4-2管路(計画設定)'!AP47="-",A3管路!AP47,A3管路!AP47-'A4-2管路(計画設定)'!AP47)))</f>
        <v>-</v>
      </c>
      <c r="AQ47" s="353" t="str">
        <f>IF(IF(A3管路!AQ47="-","-",IF('A4-2管路(計画設定)'!AQ47="-",A3管路!AQ47,A3管路!AQ47-'A4-2管路(計画設定)'!AQ47))=0,"-",IF(A3管路!AQ47="-","-",IF('A4-2管路(計画設定)'!AQ47="-",A3管路!AQ47,A3管路!AQ47-'A4-2管路(計画設定)'!AQ47)))</f>
        <v>-</v>
      </c>
      <c r="AR47" s="360" t="str">
        <f t="shared" ref="AR47:AR52" si="84">IF(SUM(AP47:AQ47)=0,"-",SUM(AP47:AQ47))</f>
        <v>-</v>
      </c>
      <c r="AS47" s="357" t="str">
        <f>IF(IF(A3管路!AS47="-","-",IF('A4-2管路(計画設定)'!AS47="-",A3管路!AS47,A3管路!AS47-'A4-2管路(計画設定)'!AS47))=0,"-",IF(A3管路!AS47="-","-",IF('A4-2管路(計画設定)'!AS47="-",A3管路!AS47,A3管路!AS47-'A4-2管路(計画設定)'!AS47)))</f>
        <v>-</v>
      </c>
      <c r="AT47" s="353" t="str">
        <f>IF(IF(A3管路!AT47="-","-",IF('A4-2管路(計画設定)'!AT47="-",A3管路!AT47,A3管路!AT47-'A4-2管路(計画設定)'!AT47))=0,"-",IF(A3管路!AT47="-","-",IF('A4-2管路(計画設定)'!AT47="-",A3管路!AT47,A3管路!AT47-'A4-2管路(計画設定)'!AT47)))</f>
        <v>-</v>
      </c>
      <c r="AU47" s="360" t="str">
        <f t="shared" ref="AU47:AU52" si="85">IF(SUM(AS47:AT47)=0,"-",SUM(AS47:AT47))</f>
        <v>-</v>
      </c>
      <c r="AV47" s="865">
        <f t="shared" ref="AV47:AV52" si="86">IF(SUM(G47,J47,M47,P47,S47,U47,X47,AA47,AD47,AG47,AJ47,AM47,AP47,AS47)=0,"-",SUM(G47,J47,M47,P47,S47,U47,X47,AA47,AD47,AG47,AJ47,AM47,AP47,AS47))</f>
        <v>16</v>
      </c>
      <c r="AW47" s="866"/>
      <c r="AX47" s="867" t="str">
        <f t="shared" ref="AX47:AX52" si="87">IF(SUM(H47,K47,N47,Q47,T47,V47,Y47,AB47,AE47,AH47,AK47,AN47,AQ47,AT47)=0,"-",SUM(H47,K47,N47,Q47,T47,V47,Y47,AB47,AE47,AH47,AK47,AN47,AQ47,AT47))</f>
        <v>-</v>
      </c>
      <c r="AY47" s="866"/>
      <c r="AZ47" s="865">
        <f t="shared" ref="AZ47:AZ52" si="88">SUMIF(G$88,"①",I47)+SUMIF(J$88,"①",L47)+SUMIF(M$88,"①",O47)+SUMIF(P$88,"①",R47)+SUMIF(S$88,"①",S47)+SUMIF(S$88,"①",T47)+SUMIF(U$88,"①",U47)+SUMIF(U$88,"①",V47)+SUMIF(X$88,"①",Z47)+SUMIF(AA$88,"①",AC47)+SUMIF(AD$88,"①",AF47)+SUMIF(AG$88,"①",AI47)+SUMIF(AJ$88,"①",AL47)+SUMIF(AM$88,"①",AO47)+SUMIF(AP$88,"①",AR47)+SUMIF(AS$88,"①",AU47)</f>
        <v>1</v>
      </c>
      <c r="BA47" s="866"/>
      <c r="BB47" s="866">
        <f t="shared" ref="BB47:BB52" si="89">SUMIF(G$88,"②",I47)+SUMIF(J$88,"②",L47)+SUMIF(M$88,"②",O47)+SUMIF(P$88,"②",R47)+SUMIF(S$88,"②",S47)+SUMIF(S$88,"②",T47)+SUMIF(U$88,"②",U47)+SUMIF(U$88,"②",V47)+SUMIF(X$88,"②",Z47)+SUMIF(AA$88,"②",AC47)+SUMIF(AD$88,"②",AF47)+SUMIF(AG$88,"②",AI47)+SUMIF(AJ$88,"②",AL47)+SUMIF(AM$88,"②",AO47)+SUMIF(AP$88,"②",AR47)+SUMIF(AS$88,"②",AU47)</f>
        <v>0</v>
      </c>
      <c r="BC47" s="866"/>
      <c r="BD47" s="866">
        <f t="shared" ref="BD47:BD52" si="90">SUMIF(G$88,"③",I47)+SUMIF(J$88,"③",L47)+SUMIF(M$88,"③",O47)+SUMIF(P$88,"③",R47)+SUMIF(S$88,"③",S47)+SUMIF(S$88,"③",T47)+SUMIF(U$88,"③",U47)+SUMIF(U$88,"③",V47)+SUMIF(X$88,"③",Z47)+SUMIF(AA$88,"③",AC47)+SUMIF(AD$88,"③",AF47)+SUMIF(AG$88,"③",AI47)+SUMIF(AJ$88,"③",AL47)+SUMIF(AM$88,"③",AO47)+SUMIF(AP$88,"③",AR47)+SUMIF(AS$88,"③",AU47)</f>
        <v>15</v>
      </c>
      <c r="BE47" s="866"/>
      <c r="BF47" s="866">
        <f t="shared" ref="BF47:BF52" si="91">SUMIF(G$88,"④",I47)+SUMIF(J$88,"④",L47)+SUMIF(M$88,"④",O47)+SUMIF(P$88,"④",R47)+SUMIF(S$88,"④",S47)+SUMIF(S$88,"④",T47)+SUMIF(U$88,"④",U47)+SUMIF(U$88,"④",V47)+SUMIF(X$88,"④",Z47)+SUMIF(AA$88,"④",AC47)+SUMIF(AD$88,"④",AF47)+SUMIF(AG$88,"④",AI47)+SUMIF(AJ$88,"④",AL47)+SUMIF(AM$88,"④",AO47)+SUMIF(AP$88,"④",AR47)+SUMIF(AS$88,"④",AU47)</f>
        <v>0</v>
      </c>
      <c r="BG47" s="866"/>
      <c r="BH47" s="866">
        <f t="shared" ref="BH47:BH52" si="92">SUMIF(G$88,"⑤",I47)+SUMIF(J$88,"⑤",L47)+SUMIF(M$88,"⑤",O47)+SUMIF(P$88,"⑤",R47)+SUMIF(S$88,"⑤",S47)+SUMIF(S$88,"⑤",T47)+SUMIF(U$88,"⑤",U47)+SUMIF(U$88,"⑤",V47)+SUMIF(X$88,"⑤",Z47)+SUMIF(AA$88,"⑤",AC47)+SUMIF(AD$88,"⑤",AF47)+SUMIF(AG$88,"⑤",AI47)+SUMIF(AJ$88,"⑤",AL47)+SUMIF(AM$88,"⑤",AO47)+SUMIF(AP$88,"⑤",AR47)+SUMIF(AS$88,"⑤",AU47)</f>
        <v>0</v>
      </c>
      <c r="BI47" s="868"/>
      <c r="BJ47" s="865">
        <f t="shared" ref="BJ47:BJ52" si="93">SUM(AZ47:BC47)</f>
        <v>1</v>
      </c>
      <c r="BK47" s="866"/>
      <c r="BL47" s="866">
        <f t="shared" ref="BL47:BL52" si="94">SUM(BD47:BI47)</f>
        <v>15</v>
      </c>
      <c r="BM47" s="869"/>
      <c r="BN47" s="866">
        <f t="shared" ref="BN47:BN77" si="95">IF(SUM(AV47:AY47)=0,"-",IF(AND(SUM(AV47:AY47)=SUM(AZ47:BI47),SUM(AZ47:BI47)=SUM(BJ47:BM47)),SUM(AV47:AY47),"エラー"))</f>
        <v>16</v>
      </c>
      <c r="BO47" s="869"/>
      <c r="BQ47" s="318" t="str">
        <f>IF('A4-2管路(計画設定)'!AW47="","-",'A4-2管路(計画設定)'!AW47)</f>
        <v>ダクタイル鋳鉄管(NS形継手等)</v>
      </c>
      <c r="BR47" s="317">
        <f>IF(BQ47=BR$4,IF('A4-2管路(計画設定)'!AV47="-","-",IF('A4-2管路(計画設定)'!I47="-",'A4-2管路(計画設定)'!AV47,'A4-2管路(計画設定)'!AV47-'A4-2管路(計画設定)'!I47)),"-")</f>
        <v>1</v>
      </c>
      <c r="BS47" s="317" t="str">
        <f>IF(BQ47=BS$4,IF('A4-2管路(計画設定)'!AV47="-","-",IF('A4-2管路(計画設定)'!L47="-",'A4-2管路(計画設定)'!AV47,'A4-2管路(計画設定)'!AV47-'A4-2管路(計画設定)'!L47)),"-")</f>
        <v>-</v>
      </c>
      <c r="BT47" s="317" t="str">
        <f>IF(BQ47=BT$4,IF('A4-2管路(計画設定)'!AV47="-","-",IF('A4-2管路(計画設定)'!O47="-",'A4-2管路(計画設定)'!AV47,'A4-2管路(計画設定)'!AV47-'A4-2管路(計画設定)'!O47)),"-")</f>
        <v>-</v>
      </c>
      <c r="BU47" s="317" t="str">
        <f>IF($BQ47=BU$4,IF('A4-2管路(計画設定)'!$AV47="-","-",IF('A4-2管路(計画設定)'!R47="-",'A4-2管路(計画設定)'!$AV47,'A4-2管路(計画設定)'!$AV47-'A4-2管路(計画設定)'!R47)),"-")</f>
        <v>-</v>
      </c>
      <c r="BV47" s="317" t="str">
        <f>IF($BQ47=BV$4,IF('A4-2管路(計画設定)'!$AV47="-","-",IF('A4-2管路(計画設定)'!W47="-",'A4-2管路(計画設定)'!$AV47,'A4-2管路(計画設定)'!$AV47-SUM('A4-2管路(計画設定)'!S47,'A4-2管路(計画設定)'!T47))),"-")</f>
        <v>-</v>
      </c>
      <c r="BW47" s="317" t="str">
        <f>IF($BQ47=BV$4,IF('A4-2管路(計画設定)'!$AV47="-","-",IF('A4-2管路(計画設定)'!W47="-",'A4-2管路(計画設定)'!$AV47,'A4-2管路(計画設定)'!$AV47-SUM('A4-2管路(計画設定)'!U47,'A4-2管路(計画設定)'!V47))),"-")</f>
        <v>-</v>
      </c>
      <c r="BX47" s="317" t="str">
        <f>IF($BQ47=BX$4,IF('A4-2管路(計画設定)'!$AV47="-","-",IF('A4-2管路(計画設定)'!AF47="-",'A4-2管路(計画設定)'!$AV47,'A4-2管路(計画設定)'!$AV47-'A4-2管路(計画設定)'!AF47)),"-")</f>
        <v>-</v>
      </c>
    </row>
    <row r="48" spans="2:76" ht="13.5" customHeight="1">
      <c r="B48" s="1179"/>
      <c r="C48" s="1070"/>
      <c r="D48" s="1070"/>
      <c r="E48" s="1101"/>
      <c r="F48" s="80">
        <v>250</v>
      </c>
      <c r="G48" s="625">
        <f>IF(AND('A4-1管路(計画設定)'!$F$11="○",'A4-4,5管路(計画設定)'!$BR48="-"),"-",IF(A3管路!G48="-",BR48,IF(BR48="-",A3管路!G48,A3管路!G48+BR48)))</f>
        <v>1</v>
      </c>
      <c r="H48" s="348" t="str">
        <f>IF(IF(A3管路!H48="-","-",IF('A4-2管路(計画設定)'!H48="-",A3管路!H48,A3管路!H48-'A4-2管路(計画設定)'!H48))=0,"-",IF(A3管路!H48="-","-",IF('A4-2管路(計画設定)'!H48="-",A3管路!H48,A3管路!H48-'A4-2管路(計画設定)'!H48)))</f>
        <v>-</v>
      </c>
      <c r="I48" s="362">
        <f t="shared" si="73"/>
        <v>1</v>
      </c>
      <c r="J48" s="625" t="str">
        <f>IF(AND('A4-1管路(計画設定)'!$H$11="○",'A4-4,5管路(計画設定)'!$BS48="-"),"-",IF(A3管路!J48="-",BS48,IF(BS48="-",A3管路!J48,A3管路!J48+BS48)))</f>
        <v>-</v>
      </c>
      <c r="K48" s="348" t="str">
        <f>IF(IF(A3管路!K48="-","-",IF('A4-2管路(計画設定)'!K48="-",A3管路!K48,A3管路!K48-'A4-2管路(計画設定)'!K48))=0,"-",IF(A3管路!K48="-","-",IF('A4-2管路(計画設定)'!K48="-",A3管路!K48,A3管路!K48-'A4-2管路(計画設定)'!K48)))</f>
        <v>-</v>
      </c>
      <c r="L48" s="362" t="str">
        <f t="shared" si="74"/>
        <v>-</v>
      </c>
      <c r="M48" s="625" t="str">
        <f>IF(AND('A4-1管路(計画設定)'!$J$11="○",'A4-4,5管路(計画設定)'!$BT48="-"),"-",IF(A3管路!M48="-",BT48,IF(BT48="-",A3管路!M48,A3管路!M48+BT48)))</f>
        <v>-</v>
      </c>
      <c r="N48" s="348" t="str">
        <f>IF(IF(A3管路!N48="-","-",IF('A4-2管路(計画設定)'!N48="-",A3管路!N48,A3管路!N48-'A4-2管路(計画設定)'!N48))=0,"-",IF(A3管路!N48="-","-",IF('A4-2管路(計画設定)'!N48="-",A3管路!N48,A3管路!N48-'A4-2管路(計画設定)'!N48)))</f>
        <v>-</v>
      </c>
      <c r="O48" s="362" t="str">
        <f t="shared" si="75"/>
        <v>-</v>
      </c>
      <c r="P48" s="625" t="str">
        <f>IF(AND('A4-1管路(計画設定)'!$L$11="○",'A4-4,5管路(計画設定)'!$BU48="-"),"-",IF(A3管路!P48="-",BU48,IF(BU48="-",A3管路!P48,A3管路!P48+BU48)))</f>
        <v>-</v>
      </c>
      <c r="Q48" s="348" t="str">
        <f>IF(IF(A3管路!Q48="-","-",IF('A4-2管路(計画設定)'!Q48="-",A3管路!Q48,A3管路!Q48-'A4-2管路(計画設定)'!Q48))=0,"-",IF(A3管路!Q48="-","-",IF('A4-2管路(計画設定)'!Q48="-",A3管路!Q48,A3管路!Q48-'A4-2管路(計画設定)'!Q48)))</f>
        <v>-</v>
      </c>
      <c r="R48" s="362" t="str">
        <f t="shared" si="76"/>
        <v>-</v>
      </c>
      <c r="S48" s="625">
        <f>IF(AND('A4-1管路(計画設定)'!$N$11="○",'A4-4,5管路(計画設定)'!$BV48="-"),"-",IF(A3管路!S48="-",BV48,IF(BV48="-",A3管路!S48,A3管路!S48+BV48+BW48)))</f>
        <v>3</v>
      </c>
      <c r="T48" s="347" t="str">
        <f>IF(IF(A3管路!T48="-","-",IF('A4-2管路(計画設定)'!T48="-",A3管路!T48,A3管路!T48-'A4-2管路(計画設定)'!T48))=0,"-",IF(A3管路!T48="-","-",IF('A4-2管路(計画設定)'!T48="-",A3管路!T48,A3管路!T48-'A4-2管路(計画設定)'!T48)))</f>
        <v>-</v>
      </c>
      <c r="U48" s="623">
        <f>IF(AND('A4-1管路(計画設定)'!$P$11="○",'A4-4,5管路(計画設定)'!$BW48="-"),"-",IF(A3管路!U48="-",BW48,IF(BW48="-",A3管路!U48,A3管路!U48)))</f>
        <v>11</v>
      </c>
      <c r="V48" s="348" t="str">
        <f>IF(IF(A3管路!V48="-","-",IF('A4-2管路(計画設定)'!V48="-",A3管路!V48,A3管路!V48-'A4-2管路(計画設定)'!V48))=0,"-",IF(A3管路!V48="-","-",IF('A4-2管路(計画設定)'!V48="-",A3管路!V48,A3管路!V48-'A4-2管路(計画設定)'!V48)))</f>
        <v>-</v>
      </c>
      <c r="W48" s="362">
        <f t="shared" si="77"/>
        <v>14</v>
      </c>
      <c r="X48" s="354" t="str">
        <f>IF(IF(A3管路!X48="-","-",IF('A4-2管路(計画設定)'!X48="-",A3管路!X48,A3管路!X48-'A4-2管路(計画設定)'!X48))=0,"-",IF(A3管路!X48="-","-",IF('A4-2管路(計画設定)'!X48="-",A3管路!X48,A3管路!X48-'A4-2管路(計画設定)'!X48)))</f>
        <v>-</v>
      </c>
      <c r="Y48" s="348" t="str">
        <f>IF(IF(A3管路!Y48="-","-",IF('A4-2管路(計画設定)'!Y48="-",A3管路!Y48,A3管路!Y48-'A4-2管路(計画設定)'!Y48))=0,"-",IF(A3管路!Y48="-","-",IF('A4-2管路(計画設定)'!Y48="-",A3管路!Y48,A3管路!Y48-'A4-2管路(計画設定)'!Y48)))</f>
        <v>-</v>
      </c>
      <c r="Z48" s="362" t="str">
        <f t="shared" si="78"/>
        <v>-</v>
      </c>
      <c r="AA48" s="354" t="str">
        <f>IF(IF(A3管路!AA48="-","-",IF('A4-2管路(計画設定)'!AA48="-",A3管路!AA48,A3管路!AA48-'A4-2管路(計画設定)'!AA48))=0,"-",IF(A3管路!AA48="-","-",IF('A4-2管路(計画設定)'!AA48="-",A3管路!AA48,A3管路!AA48-'A4-2管路(計画設定)'!AA48)))</f>
        <v>-</v>
      </c>
      <c r="AB48" s="348" t="str">
        <f>IF(IF(A3管路!AB48="-","-",IF('A4-2管路(計画設定)'!AB48="-",A3管路!AB48,A3管路!AB48-'A4-2管路(計画設定)'!AB48))=0,"-",IF(A3管路!AB48="-","-",IF('A4-2管路(計画設定)'!AB48="-",A3管路!AB48,A3管路!AB48-'A4-2管路(計画設定)'!AB48)))</f>
        <v>-</v>
      </c>
      <c r="AC48" s="362" t="str">
        <f t="shared" si="79"/>
        <v>-</v>
      </c>
      <c r="AD48" s="625" t="str">
        <f>IF(AND('A4-1管路(計画設定)'!$V$11="○",'A4-4,5管路(計画設定)'!$BX48="-"),"-",IF(A3管路!AD48="-",BX48,IF(BX48="-",A3管路!AD48,A3管路!AD48+BX48)))</f>
        <v>-</v>
      </c>
      <c r="AE48" s="348" t="str">
        <f>IF(IF(A3管路!AE48="-","-",IF('A4-2管路(計画設定)'!AE48="-",A3管路!AE48,A3管路!AE48-'A4-2管路(計画設定)'!AE48))=0,"-",IF(A3管路!AE48="-","-",IF('A4-2管路(計画設定)'!AE48="-",A3管路!AE48,A3管路!AE48-'A4-2管路(計画設定)'!AE48)))</f>
        <v>-</v>
      </c>
      <c r="AF48" s="362" t="str">
        <f t="shared" si="80"/>
        <v>-</v>
      </c>
      <c r="AG48" s="354" t="str">
        <f>IF(IF(A3管路!AG48="-","-",IF('A4-2管路(計画設定)'!AG48="-",A3管路!AG48,A3管路!AG48-'A4-2管路(計画設定)'!AG48))=0,"-",IF(A3管路!AG48="-","-",IF('A4-2管路(計画設定)'!AG48="-",A3管路!AG48,A3管路!AG48-'A4-2管路(計画設定)'!AG48)))</f>
        <v>-</v>
      </c>
      <c r="AH48" s="348" t="str">
        <f>IF(IF(A3管路!AH48="-","-",IF('A4-2管路(計画設定)'!AH48="-",A3管路!AH48,A3管路!AH48-'A4-2管路(計画設定)'!AH48))=0,"-",IF(A3管路!AH48="-","-",IF('A4-2管路(計画設定)'!AH48="-",A3管路!AH48,A3管路!AH48-'A4-2管路(計画設定)'!AH48)))</f>
        <v>-</v>
      </c>
      <c r="AI48" s="362" t="str">
        <f t="shared" si="81"/>
        <v>-</v>
      </c>
      <c r="AJ48" s="354" t="str">
        <f>IF(IF(A3管路!AJ48="-","-",IF('A4-2管路(計画設定)'!AJ48="-",A3管路!AJ48,A3管路!AJ48-'A4-2管路(計画設定)'!AJ48))=0,"-",IF(A3管路!AJ48="-","-",IF('A4-2管路(計画設定)'!AJ48="-",A3管路!AJ48,A3管路!AJ48-'A4-2管路(計画設定)'!AJ48)))</f>
        <v>-</v>
      </c>
      <c r="AK48" s="348" t="str">
        <f>IF(IF(A3管路!AK48="-","-",IF('A4-2管路(計画設定)'!AK48="-",A3管路!AK48,A3管路!AK48-'A4-2管路(計画設定)'!AK48))=0,"-",IF(A3管路!AK48="-","-",IF('A4-2管路(計画設定)'!AK48="-",A3管路!AK48,A3管路!AK48-'A4-2管路(計画設定)'!AK48)))</f>
        <v>-</v>
      </c>
      <c r="AL48" s="362" t="str">
        <f t="shared" si="82"/>
        <v>-</v>
      </c>
      <c r="AM48" s="354" t="str">
        <f>IF(IF(A3管路!AM48="-","-",IF('A4-2管路(計画設定)'!AM48="-",A3管路!AM48,A3管路!AM48-'A4-2管路(計画設定)'!AM48))=0,"-",IF(A3管路!AM48="-","-",IF('A4-2管路(計画設定)'!AM48="-",A3管路!AM48,A3管路!AM48-'A4-2管路(計画設定)'!AM48)))</f>
        <v>-</v>
      </c>
      <c r="AN48" s="348" t="str">
        <f>IF(IF(A3管路!AN48="-","-",IF('A4-2管路(計画設定)'!AN48="-",A3管路!AN48,A3管路!AN48-'A4-2管路(計画設定)'!AN48))=0,"-",IF(A3管路!AN48="-","-",IF('A4-2管路(計画設定)'!AN48="-",A3管路!AN48,A3管路!AN48-'A4-2管路(計画設定)'!AN48)))</f>
        <v>-</v>
      </c>
      <c r="AO48" s="362" t="str">
        <f t="shared" si="83"/>
        <v>-</v>
      </c>
      <c r="AP48" s="354" t="str">
        <f>IF(IF(A3管路!AP48="-","-",IF('A4-2管路(計画設定)'!AP48="-",A3管路!AP48,A3管路!AP48-'A4-2管路(計画設定)'!AP48))=0,"-",IF(A3管路!AP48="-","-",IF('A4-2管路(計画設定)'!AP48="-",A3管路!AP48,A3管路!AP48-'A4-2管路(計画設定)'!AP48)))</f>
        <v>-</v>
      </c>
      <c r="AQ48" s="348" t="str">
        <f>IF(IF(A3管路!AQ48="-","-",IF('A4-2管路(計画設定)'!AQ48="-",A3管路!AQ48,A3管路!AQ48-'A4-2管路(計画設定)'!AQ48))=0,"-",IF(A3管路!AQ48="-","-",IF('A4-2管路(計画設定)'!AQ48="-",A3管路!AQ48,A3管路!AQ48-'A4-2管路(計画設定)'!AQ48)))</f>
        <v>-</v>
      </c>
      <c r="AR48" s="359" t="str">
        <f t="shared" si="84"/>
        <v>-</v>
      </c>
      <c r="AS48" s="354" t="str">
        <f>IF(IF(A3管路!AS48="-","-",IF('A4-2管路(計画設定)'!AS48="-",A3管路!AS48,A3管路!AS48-'A4-2管路(計画設定)'!AS48))=0,"-",IF(A3管路!AS48="-","-",IF('A4-2管路(計画設定)'!AS48="-",A3管路!AS48,A3管路!AS48-'A4-2管路(計画設定)'!AS48)))</f>
        <v>-</v>
      </c>
      <c r="AT48" s="348" t="str">
        <f>IF(IF(A3管路!AT48="-","-",IF('A4-2管路(計画設定)'!AT48="-",A3管路!AT48,A3管路!AT48-'A4-2管路(計画設定)'!AT48))=0,"-",IF(A3管路!AT48="-","-",IF('A4-2管路(計画設定)'!AT48="-",A3管路!AT48,A3管路!AT48-'A4-2管路(計画設定)'!AT48)))</f>
        <v>-</v>
      </c>
      <c r="AU48" s="359" t="str">
        <f t="shared" si="85"/>
        <v>-</v>
      </c>
      <c r="AV48" s="832">
        <f t="shared" si="86"/>
        <v>15</v>
      </c>
      <c r="AW48" s="830"/>
      <c r="AX48" s="853" t="str">
        <f t="shared" si="87"/>
        <v>-</v>
      </c>
      <c r="AY48" s="830"/>
      <c r="AZ48" s="832">
        <f t="shared" si="88"/>
        <v>1</v>
      </c>
      <c r="BA48" s="830"/>
      <c r="BB48" s="830">
        <f t="shared" si="89"/>
        <v>3</v>
      </c>
      <c r="BC48" s="830"/>
      <c r="BD48" s="830">
        <f t="shared" si="90"/>
        <v>11</v>
      </c>
      <c r="BE48" s="830"/>
      <c r="BF48" s="830">
        <f t="shared" si="91"/>
        <v>0</v>
      </c>
      <c r="BG48" s="830"/>
      <c r="BH48" s="830">
        <f t="shared" si="92"/>
        <v>0</v>
      </c>
      <c r="BI48" s="831"/>
      <c r="BJ48" s="832">
        <f t="shared" si="93"/>
        <v>4</v>
      </c>
      <c r="BK48" s="830"/>
      <c r="BL48" s="830">
        <f t="shared" si="94"/>
        <v>11</v>
      </c>
      <c r="BM48" s="833"/>
      <c r="BN48" s="830">
        <f t="shared" si="95"/>
        <v>15</v>
      </c>
      <c r="BO48" s="833"/>
      <c r="BQ48" s="318" t="str">
        <f>IF('A4-2管路(計画設定)'!AW48="","-",'A4-2管路(計画設定)'!AW48)</f>
        <v>ダクタイル鋳鉄管(NS形継手等)</v>
      </c>
      <c r="BR48" s="317">
        <f>IF(BQ48=BR$4,IF('A4-2管路(計画設定)'!AV48="-","-",IF('A4-2管路(計画設定)'!I48="-",'A4-2管路(計画設定)'!AV48,'A4-2管路(計画設定)'!AV48-'A4-2管路(計画設定)'!I48)),"-")</f>
        <v>1</v>
      </c>
      <c r="BS48" s="317" t="str">
        <f>IF(BQ48=BS$4,IF('A4-2管路(計画設定)'!AV48="-","-",IF('A4-2管路(計画設定)'!L48="-",'A4-2管路(計画設定)'!AV48,'A4-2管路(計画設定)'!AV48-'A4-2管路(計画設定)'!L48)),"-")</f>
        <v>-</v>
      </c>
      <c r="BT48" s="317" t="str">
        <f>IF(BQ48=BT$4,IF('A4-2管路(計画設定)'!AV48="-","-",IF('A4-2管路(計画設定)'!O48="-",'A4-2管路(計画設定)'!AV48,'A4-2管路(計画設定)'!AV48-'A4-2管路(計画設定)'!O48)),"-")</f>
        <v>-</v>
      </c>
      <c r="BU48" s="317" t="str">
        <f>IF($BQ48=BU$4,IF('A4-2管路(計画設定)'!$AV48="-","-",IF('A4-2管路(計画設定)'!R48="-",'A4-2管路(計画設定)'!$AV48,'A4-2管路(計画設定)'!$AV48-'A4-2管路(計画設定)'!R48)),"-")</f>
        <v>-</v>
      </c>
      <c r="BV48" s="317" t="str">
        <f>IF($BQ48=BV$4,IF('A4-2管路(計画設定)'!$AV48="-","-",IF('A4-2管路(計画設定)'!W48="-",'A4-2管路(計画設定)'!$AV48,'A4-2管路(計画設定)'!$AV48-SUM('A4-2管路(計画設定)'!S48,'A4-2管路(計画設定)'!T48))),"-")</f>
        <v>-</v>
      </c>
      <c r="BW48" s="317" t="str">
        <f>IF($BQ48=BV$4,IF('A4-2管路(計画設定)'!$AV48="-","-",IF('A4-2管路(計画設定)'!W48="-",'A4-2管路(計画設定)'!$AV48,'A4-2管路(計画設定)'!$AV48-SUM('A4-2管路(計画設定)'!U48,'A4-2管路(計画設定)'!V48))),"-")</f>
        <v>-</v>
      </c>
      <c r="BX48" s="317" t="str">
        <f>IF($BQ48=BX$4,IF('A4-2管路(計画設定)'!$AV48="-","-",IF('A4-2管路(計画設定)'!AF48="-",'A4-2管路(計画設定)'!$AV48,'A4-2管路(計画設定)'!$AV48-'A4-2管路(計画設定)'!AF48)),"-")</f>
        <v>-</v>
      </c>
    </row>
    <row r="49" spans="2:76" ht="13.5" customHeight="1">
      <c r="B49" s="1179"/>
      <c r="C49" s="1070"/>
      <c r="D49" s="1070"/>
      <c r="E49" s="1101"/>
      <c r="F49" s="80">
        <v>200</v>
      </c>
      <c r="G49" s="625">
        <f>IF(AND('A4-1管路(計画設定)'!$F$11="○",'A4-4,5管路(計画設定)'!$BR49="-"),"-",IF(A3管路!G49="-",BR49,IF(BR49="-",A3管路!G49,A3管路!G49+BR49)))</f>
        <v>53</v>
      </c>
      <c r="H49" s="348" t="str">
        <f>IF(IF(A3管路!H49="-","-",IF('A4-2管路(計画設定)'!H49="-",A3管路!H49,A3管路!H49-'A4-2管路(計画設定)'!H49))=0,"-",IF(A3管路!H49="-","-",IF('A4-2管路(計画設定)'!H49="-",A3管路!H49,A3管路!H49-'A4-2管路(計画設定)'!H49)))</f>
        <v>-</v>
      </c>
      <c r="I49" s="362">
        <f t="shared" si="73"/>
        <v>53</v>
      </c>
      <c r="J49" s="625" t="str">
        <f>IF(AND('A4-1管路(計画設定)'!$H$11="○",'A4-4,5管路(計画設定)'!$BS49="-"),"-",IF(A3管路!J49="-",BS49,IF(BS49="-",A3管路!J49,A3管路!J49+BS49)))</f>
        <v>-</v>
      </c>
      <c r="K49" s="348" t="str">
        <f>IF(IF(A3管路!K49="-","-",IF('A4-2管路(計画設定)'!K49="-",A3管路!K49,A3管路!K49-'A4-2管路(計画設定)'!K49))=0,"-",IF(A3管路!K49="-","-",IF('A4-2管路(計画設定)'!K49="-",A3管路!K49,A3管路!K49-'A4-2管路(計画設定)'!K49)))</f>
        <v>-</v>
      </c>
      <c r="L49" s="362" t="str">
        <f t="shared" si="74"/>
        <v>-</v>
      </c>
      <c r="M49" s="625" t="str">
        <f>IF(AND('A4-1管路(計画設定)'!$J$11="○",'A4-4,5管路(計画設定)'!$BT49="-"),"-",IF(A3管路!M49="-",BT49,IF(BT49="-",A3管路!M49,A3管路!M49+BT49)))</f>
        <v>-</v>
      </c>
      <c r="N49" s="348" t="str">
        <f>IF(IF(A3管路!N49="-","-",IF('A4-2管路(計画設定)'!N49="-",A3管路!N49,A3管路!N49-'A4-2管路(計画設定)'!N49))=0,"-",IF(A3管路!N49="-","-",IF('A4-2管路(計画設定)'!N49="-",A3管路!N49,A3管路!N49-'A4-2管路(計画設定)'!N49)))</f>
        <v>-</v>
      </c>
      <c r="O49" s="362" t="str">
        <f t="shared" si="75"/>
        <v>-</v>
      </c>
      <c r="P49" s="625" t="str">
        <f>IF(AND('A4-1管路(計画設定)'!$L$11="○",'A4-4,5管路(計画設定)'!$BU49="-"),"-",IF(A3管路!P49="-",BU49,IF(BU49="-",A3管路!P49,A3管路!P49+BU49)))</f>
        <v>-</v>
      </c>
      <c r="Q49" s="348" t="str">
        <f>IF(IF(A3管路!Q49="-","-",IF('A4-2管路(計画設定)'!Q49="-",A3管路!Q49,A3管路!Q49-'A4-2管路(計画設定)'!Q49))=0,"-",IF(A3管路!Q49="-","-",IF('A4-2管路(計画設定)'!Q49="-",A3管路!Q49,A3管路!Q49-'A4-2管路(計画設定)'!Q49)))</f>
        <v>-</v>
      </c>
      <c r="R49" s="362" t="str">
        <f t="shared" si="76"/>
        <v>-</v>
      </c>
      <c r="S49" s="625">
        <f>IF(AND('A4-1管路(計画設定)'!$N$11="○",'A4-4,5管路(計画設定)'!$BV49="-"),"-",IF(A3管路!S49="-",BV49,IF(BV49="-",A3管路!S49,A3管路!S49+BV49+BW49)))</f>
        <v>6</v>
      </c>
      <c r="T49" s="347">
        <f>IF(IF(A3管路!T49="-","-",IF('A4-2管路(計画設定)'!T49="-",A3管路!T49,A3管路!T49-'A4-2管路(計画設定)'!T49))=0,"-",IF(A3管路!T49="-","-",IF('A4-2管路(計画設定)'!T49="-",A3管路!T49,A3管路!T49-'A4-2管路(計画設定)'!T49)))</f>
        <v>1</v>
      </c>
      <c r="U49" s="623">
        <f>IF(AND('A4-1管路(計画設定)'!$P$11="○",'A4-4,5管路(計画設定)'!$BW49="-"),"-",IF(A3管路!U49="-",BW49,IF(BW49="-",A3管路!U49,A3管路!U49)))</f>
        <v>26</v>
      </c>
      <c r="V49" s="348" t="str">
        <f>IF(IF(A3管路!V49="-","-",IF('A4-2管路(計画設定)'!V49="-",A3管路!V49,A3管路!V49-'A4-2管路(計画設定)'!V49))=0,"-",IF(A3管路!V49="-","-",IF('A4-2管路(計画設定)'!V49="-",A3管路!V49,A3管路!V49-'A4-2管路(計画設定)'!V49)))</f>
        <v>-</v>
      </c>
      <c r="W49" s="362">
        <f t="shared" si="77"/>
        <v>33</v>
      </c>
      <c r="X49" s="354">
        <f>IF(IF(A3管路!X49="-","-",IF('A4-2管路(計画設定)'!X49="-",A3管路!X49,A3管路!X49-'A4-2管路(計画設定)'!X49))=0,"-",IF(A3管路!X49="-","-",IF('A4-2管路(計画設定)'!X49="-",A3管路!X49,A3管路!X49-'A4-2管路(計画設定)'!X49)))</f>
        <v>25</v>
      </c>
      <c r="Y49" s="348" t="str">
        <f>IF(IF(A3管路!Y49="-","-",IF('A4-2管路(計画設定)'!Y49="-",A3管路!Y49,A3管路!Y49-'A4-2管路(計画設定)'!Y49))=0,"-",IF(A3管路!Y49="-","-",IF('A4-2管路(計画設定)'!Y49="-",A3管路!Y49,A3管路!Y49-'A4-2管路(計画設定)'!Y49)))</f>
        <v>-</v>
      </c>
      <c r="Z49" s="362">
        <f t="shared" si="78"/>
        <v>25</v>
      </c>
      <c r="AA49" s="354" t="str">
        <f>IF(IF(A3管路!AA49="-","-",IF('A4-2管路(計画設定)'!AA49="-",A3管路!AA49,A3管路!AA49-'A4-2管路(計画設定)'!AA49))=0,"-",IF(A3管路!AA49="-","-",IF('A4-2管路(計画設定)'!AA49="-",A3管路!AA49,A3管路!AA49-'A4-2管路(計画設定)'!AA49)))</f>
        <v>-</v>
      </c>
      <c r="AB49" s="348" t="str">
        <f>IF(IF(A3管路!AB49="-","-",IF('A4-2管路(計画設定)'!AB49="-",A3管路!AB49,A3管路!AB49-'A4-2管路(計画設定)'!AB49))=0,"-",IF(A3管路!AB49="-","-",IF('A4-2管路(計画設定)'!AB49="-",A3管路!AB49,A3管路!AB49-'A4-2管路(計画設定)'!AB49)))</f>
        <v>-</v>
      </c>
      <c r="AC49" s="362" t="str">
        <f t="shared" si="79"/>
        <v>-</v>
      </c>
      <c r="AD49" s="625" t="str">
        <f>IF(AND('A4-1管路(計画設定)'!$V$11="○",'A4-4,5管路(計画設定)'!$BX49="-"),"-",IF(A3管路!AD49="-",BX49,IF(BX49="-",A3管路!AD49,A3管路!AD49+BX49)))</f>
        <v>-</v>
      </c>
      <c r="AE49" s="348" t="str">
        <f>IF(IF(A3管路!AE49="-","-",IF('A4-2管路(計画設定)'!AE49="-",A3管路!AE49,A3管路!AE49-'A4-2管路(計画設定)'!AE49))=0,"-",IF(A3管路!AE49="-","-",IF('A4-2管路(計画設定)'!AE49="-",A3管路!AE49,A3管路!AE49-'A4-2管路(計画設定)'!AE49)))</f>
        <v>-</v>
      </c>
      <c r="AF49" s="362" t="str">
        <f t="shared" si="80"/>
        <v>-</v>
      </c>
      <c r="AG49" s="354" t="str">
        <f>IF(IF(A3管路!AG49="-","-",IF('A4-2管路(計画設定)'!AG49="-",A3管路!AG49,A3管路!AG49-'A4-2管路(計画設定)'!AG49))=0,"-",IF(A3管路!AG49="-","-",IF('A4-2管路(計画設定)'!AG49="-",A3管路!AG49,A3管路!AG49-'A4-2管路(計画設定)'!AG49)))</f>
        <v>-</v>
      </c>
      <c r="AH49" s="348" t="str">
        <f>IF(IF(A3管路!AH49="-","-",IF('A4-2管路(計画設定)'!AH49="-",A3管路!AH49,A3管路!AH49-'A4-2管路(計画設定)'!AH49))=0,"-",IF(A3管路!AH49="-","-",IF('A4-2管路(計画設定)'!AH49="-",A3管路!AH49,A3管路!AH49-'A4-2管路(計画設定)'!AH49)))</f>
        <v>-</v>
      </c>
      <c r="AI49" s="362" t="str">
        <f t="shared" si="81"/>
        <v>-</v>
      </c>
      <c r="AJ49" s="354" t="str">
        <f>IF(IF(A3管路!AJ49="-","-",IF('A4-2管路(計画設定)'!AJ49="-",A3管路!AJ49,A3管路!AJ49-'A4-2管路(計画設定)'!AJ49))=0,"-",IF(A3管路!AJ49="-","-",IF('A4-2管路(計画設定)'!AJ49="-",A3管路!AJ49,A3管路!AJ49-'A4-2管路(計画設定)'!AJ49)))</f>
        <v>-</v>
      </c>
      <c r="AK49" s="348" t="str">
        <f>IF(IF(A3管路!AK49="-","-",IF('A4-2管路(計画設定)'!AK49="-",A3管路!AK49,A3管路!AK49-'A4-2管路(計画設定)'!AK49))=0,"-",IF(A3管路!AK49="-","-",IF('A4-2管路(計画設定)'!AK49="-",A3管路!AK49,A3管路!AK49-'A4-2管路(計画設定)'!AK49)))</f>
        <v>-</v>
      </c>
      <c r="AL49" s="362" t="str">
        <f t="shared" si="82"/>
        <v>-</v>
      </c>
      <c r="AM49" s="354" t="str">
        <f>IF(IF(A3管路!AM49="-","-",IF('A4-2管路(計画設定)'!AM49="-",A3管路!AM49,A3管路!AM49-'A4-2管路(計画設定)'!AM49))=0,"-",IF(A3管路!AM49="-","-",IF('A4-2管路(計画設定)'!AM49="-",A3管路!AM49,A3管路!AM49-'A4-2管路(計画設定)'!AM49)))</f>
        <v>-</v>
      </c>
      <c r="AN49" s="348" t="str">
        <f>IF(IF(A3管路!AN49="-","-",IF('A4-2管路(計画設定)'!AN49="-",A3管路!AN49,A3管路!AN49-'A4-2管路(計画設定)'!AN49))=0,"-",IF(A3管路!AN49="-","-",IF('A4-2管路(計画設定)'!AN49="-",A3管路!AN49,A3管路!AN49-'A4-2管路(計画設定)'!AN49)))</f>
        <v>-</v>
      </c>
      <c r="AO49" s="362" t="str">
        <f t="shared" si="83"/>
        <v>-</v>
      </c>
      <c r="AP49" s="354" t="str">
        <f>IF(IF(A3管路!AP49="-","-",IF('A4-2管路(計画設定)'!AP49="-",A3管路!AP49,A3管路!AP49-'A4-2管路(計画設定)'!AP49))=0,"-",IF(A3管路!AP49="-","-",IF('A4-2管路(計画設定)'!AP49="-",A3管路!AP49,A3管路!AP49-'A4-2管路(計画設定)'!AP49)))</f>
        <v>-</v>
      </c>
      <c r="AQ49" s="348" t="str">
        <f>IF(IF(A3管路!AQ49="-","-",IF('A4-2管路(計画設定)'!AQ49="-",A3管路!AQ49,A3管路!AQ49-'A4-2管路(計画設定)'!AQ49))=0,"-",IF(A3管路!AQ49="-","-",IF('A4-2管路(計画設定)'!AQ49="-",A3管路!AQ49,A3管路!AQ49-'A4-2管路(計画設定)'!AQ49)))</f>
        <v>-</v>
      </c>
      <c r="AR49" s="359" t="str">
        <f t="shared" si="84"/>
        <v>-</v>
      </c>
      <c r="AS49" s="354" t="str">
        <f>IF(IF(A3管路!AS49="-","-",IF('A4-2管路(計画設定)'!AS49="-",A3管路!AS49,A3管路!AS49-'A4-2管路(計画設定)'!AS49))=0,"-",IF(A3管路!AS49="-","-",IF('A4-2管路(計画設定)'!AS49="-",A3管路!AS49,A3管路!AS49-'A4-2管路(計画設定)'!AS49)))</f>
        <v>-</v>
      </c>
      <c r="AT49" s="348" t="str">
        <f>IF(IF(A3管路!AT49="-","-",IF('A4-2管路(計画設定)'!AT49="-",A3管路!AT49,A3管路!AT49-'A4-2管路(計画設定)'!AT49))=0,"-",IF(A3管路!AT49="-","-",IF('A4-2管路(計画設定)'!AT49="-",A3管路!AT49,A3管路!AT49-'A4-2管路(計画設定)'!AT49)))</f>
        <v>-</v>
      </c>
      <c r="AU49" s="359" t="str">
        <f t="shared" si="85"/>
        <v>-</v>
      </c>
      <c r="AV49" s="832">
        <f t="shared" si="86"/>
        <v>110</v>
      </c>
      <c r="AW49" s="830"/>
      <c r="AX49" s="853">
        <f t="shared" si="87"/>
        <v>1</v>
      </c>
      <c r="AY49" s="830"/>
      <c r="AZ49" s="832">
        <f t="shared" si="88"/>
        <v>53</v>
      </c>
      <c r="BA49" s="830"/>
      <c r="BB49" s="830">
        <f t="shared" si="89"/>
        <v>7</v>
      </c>
      <c r="BC49" s="830"/>
      <c r="BD49" s="830">
        <f t="shared" si="90"/>
        <v>51</v>
      </c>
      <c r="BE49" s="830"/>
      <c r="BF49" s="830">
        <f t="shared" si="91"/>
        <v>0</v>
      </c>
      <c r="BG49" s="830"/>
      <c r="BH49" s="830">
        <f t="shared" si="92"/>
        <v>0</v>
      </c>
      <c r="BI49" s="831"/>
      <c r="BJ49" s="832">
        <f t="shared" si="93"/>
        <v>60</v>
      </c>
      <c r="BK49" s="830"/>
      <c r="BL49" s="830">
        <f t="shared" si="94"/>
        <v>51</v>
      </c>
      <c r="BM49" s="833"/>
      <c r="BN49" s="830">
        <f t="shared" si="95"/>
        <v>111</v>
      </c>
      <c r="BO49" s="833"/>
      <c r="BQ49" s="318" t="str">
        <f>IF('A4-2管路(計画設定)'!AW49="","-",'A4-2管路(計画設定)'!AW49)</f>
        <v>ダクタイル鋳鉄管(NS形継手等)</v>
      </c>
      <c r="BR49" s="317">
        <f>IF(BQ49=BR$4,IF('A4-2管路(計画設定)'!AV49="-","-",IF('A4-2管路(計画設定)'!I49="-",'A4-2管路(計画設定)'!AV49,'A4-2管路(計画設定)'!AV49-'A4-2管路(計画設定)'!I49)),"-")</f>
        <v>5</v>
      </c>
      <c r="BS49" s="317" t="str">
        <f>IF(BQ49=BS$4,IF('A4-2管路(計画設定)'!AV49="-","-",IF('A4-2管路(計画設定)'!L49="-",'A4-2管路(計画設定)'!AV49,'A4-2管路(計画設定)'!AV49-'A4-2管路(計画設定)'!L49)),"-")</f>
        <v>-</v>
      </c>
      <c r="BT49" s="317" t="str">
        <f>IF(BQ49=BT$4,IF('A4-2管路(計画設定)'!AV49="-","-",IF('A4-2管路(計画設定)'!O49="-",'A4-2管路(計画設定)'!AV49,'A4-2管路(計画設定)'!AV49-'A4-2管路(計画設定)'!O49)),"-")</f>
        <v>-</v>
      </c>
      <c r="BU49" s="317" t="str">
        <f>IF($BQ49=BU$4,IF('A4-2管路(計画設定)'!$AV49="-","-",IF('A4-2管路(計画設定)'!R49="-",'A4-2管路(計画設定)'!$AV49,'A4-2管路(計画設定)'!$AV49-'A4-2管路(計画設定)'!R49)),"-")</f>
        <v>-</v>
      </c>
      <c r="BV49" s="317" t="str">
        <f>IF($BQ49=BV$4,IF('A4-2管路(計画設定)'!$AV49="-","-",IF('A4-2管路(計画設定)'!W49="-",'A4-2管路(計画設定)'!$AV49,'A4-2管路(計画設定)'!$AV49-SUM('A4-2管路(計画設定)'!S49,'A4-2管路(計画設定)'!T49))),"-")</f>
        <v>-</v>
      </c>
      <c r="BW49" s="317" t="str">
        <f>IF($BQ49=BV$4,IF('A4-2管路(計画設定)'!$AV49="-","-",IF('A4-2管路(計画設定)'!W49="-",'A4-2管路(計画設定)'!$AV49,'A4-2管路(計画設定)'!$AV49-SUM('A4-2管路(計画設定)'!U49,'A4-2管路(計画設定)'!V49))),"-")</f>
        <v>-</v>
      </c>
      <c r="BX49" s="317" t="str">
        <f>IF($BQ49=BX$4,IF('A4-2管路(計画設定)'!$AV49="-","-",IF('A4-2管路(計画設定)'!AF49="-",'A4-2管路(計画設定)'!$AV49,'A4-2管路(計画設定)'!$AV49-'A4-2管路(計画設定)'!AF49)),"-")</f>
        <v>-</v>
      </c>
    </row>
    <row r="50" spans="2:76" ht="13.5" customHeight="1">
      <c r="B50" s="1179"/>
      <c r="C50" s="1070"/>
      <c r="D50" s="1070"/>
      <c r="E50" s="1101"/>
      <c r="F50" s="80">
        <v>150</v>
      </c>
      <c r="G50" s="625">
        <f>IF(AND('A4-1管路(計画設定)'!$F$11="○",'A4-4,5管路(計画設定)'!$BR50="-"),"-",IF(A3管路!G50="-",BR50,IF(BR50="-",A3管路!G50,A3管路!G50+BR50)))</f>
        <v>41</v>
      </c>
      <c r="H50" s="348" t="str">
        <f>IF(IF(A3管路!H50="-","-",IF('A4-2管路(計画設定)'!H50="-",A3管路!H50,A3管路!H50-'A4-2管路(計画設定)'!H50))=0,"-",IF(A3管路!H50="-","-",IF('A4-2管路(計画設定)'!H50="-",A3管路!H50,A3管路!H50-'A4-2管路(計画設定)'!H50)))</f>
        <v>-</v>
      </c>
      <c r="I50" s="362">
        <f t="shared" si="73"/>
        <v>41</v>
      </c>
      <c r="J50" s="625">
        <f>IF(AND('A4-1管路(計画設定)'!$H$11="○",'A4-4,5管路(計画設定)'!$BS50="-"),"-",IF(A3管路!J50="-",BS50,IF(BS50="-",A3管路!J50,A3管路!J50+BS50)))</f>
        <v>1</v>
      </c>
      <c r="K50" s="348" t="str">
        <f>IF(IF(A3管路!K50="-","-",IF('A4-2管路(計画設定)'!K50="-",A3管路!K50,A3管路!K50-'A4-2管路(計画設定)'!K50))=0,"-",IF(A3管路!K50="-","-",IF('A4-2管路(計画設定)'!K50="-",A3管路!K50,A3管路!K50-'A4-2管路(計画設定)'!K50)))</f>
        <v>-</v>
      </c>
      <c r="L50" s="362">
        <f t="shared" si="74"/>
        <v>1</v>
      </c>
      <c r="M50" s="625" t="str">
        <f>IF(AND('A4-1管路(計画設定)'!$J$11="○",'A4-4,5管路(計画設定)'!$BT50="-"),"-",IF(A3管路!M50="-",BT50,IF(BT50="-",A3管路!M50,A3管路!M50+BT50)))</f>
        <v>-</v>
      </c>
      <c r="N50" s="348" t="str">
        <f>IF(IF(A3管路!N50="-","-",IF('A4-2管路(計画設定)'!N50="-",A3管路!N50,A3管路!N50-'A4-2管路(計画設定)'!N50))=0,"-",IF(A3管路!N50="-","-",IF('A4-2管路(計画設定)'!N50="-",A3管路!N50,A3管路!N50-'A4-2管路(計画設定)'!N50)))</f>
        <v>-</v>
      </c>
      <c r="O50" s="362" t="str">
        <f t="shared" si="75"/>
        <v>-</v>
      </c>
      <c r="P50" s="625" t="str">
        <f>IF(AND('A4-1管路(計画設定)'!$L$11="○",'A4-4,5管路(計画設定)'!$BU50="-"),"-",IF(A3管路!P50="-",BU50,IF(BU50="-",A3管路!P50,A3管路!P50+BU50)))</f>
        <v>-</v>
      </c>
      <c r="Q50" s="348" t="str">
        <f>IF(IF(A3管路!Q50="-","-",IF('A4-2管路(計画設定)'!Q50="-",A3管路!Q50,A3管路!Q50-'A4-2管路(計画設定)'!Q50))=0,"-",IF(A3管路!Q50="-","-",IF('A4-2管路(計画設定)'!Q50="-",A3管路!Q50,A3管路!Q50-'A4-2管路(計画設定)'!Q50)))</f>
        <v>-</v>
      </c>
      <c r="R50" s="362" t="str">
        <f t="shared" si="76"/>
        <v>-</v>
      </c>
      <c r="S50" s="625">
        <f>IF(AND('A4-1管路(計画設定)'!$N$11="○",'A4-4,5管路(計画設定)'!$BV50="-"),"-",IF(A3管路!S50="-",BV50,IF(BV50="-",A3管路!S50,A3管路!S50+BV50+BW50)))</f>
        <v>15</v>
      </c>
      <c r="T50" s="347">
        <f>IF(IF(A3管路!T50="-","-",IF('A4-2管路(計画設定)'!T50="-",A3管路!T50,A3管路!T50-'A4-2管路(計画設定)'!T50))=0,"-",IF(A3管路!T50="-","-",IF('A4-2管路(計画設定)'!T50="-",A3管路!T50,A3管路!T50-'A4-2管路(計画設定)'!T50)))</f>
        <v>2</v>
      </c>
      <c r="U50" s="623">
        <f>IF(AND('A4-1管路(計画設定)'!$P$11="○",'A4-4,5管路(計画設定)'!$BW50="-"),"-",IF(A3管路!U50="-",BW50,IF(BW50="-",A3管路!U50,A3管路!U50)))</f>
        <v>63</v>
      </c>
      <c r="V50" s="348" t="str">
        <f>IF(IF(A3管路!V50="-","-",IF('A4-2管路(計画設定)'!V50="-",A3管路!V50,A3管路!V50-'A4-2管路(計画設定)'!V50))=0,"-",IF(A3管路!V50="-","-",IF('A4-2管路(計画設定)'!V50="-",A3管路!V50,A3管路!V50-'A4-2管路(計画設定)'!V50)))</f>
        <v>-</v>
      </c>
      <c r="W50" s="362">
        <f t="shared" si="77"/>
        <v>80</v>
      </c>
      <c r="X50" s="354">
        <f>IF(IF(A3管路!X50="-","-",IF('A4-2管路(計画設定)'!X50="-",A3管路!X50,A3管路!X50-'A4-2管路(計画設定)'!X50))=0,"-",IF(A3管路!X50="-","-",IF('A4-2管路(計画設定)'!X50="-",A3管路!X50,A3管路!X50-'A4-2管路(計画設定)'!X50)))</f>
        <v>212</v>
      </c>
      <c r="Y50" s="348" t="str">
        <f>IF(IF(A3管路!Y50="-","-",IF('A4-2管路(計画設定)'!Y50="-",A3管路!Y50,A3管路!Y50-'A4-2管路(計画設定)'!Y50))=0,"-",IF(A3管路!Y50="-","-",IF('A4-2管路(計画設定)'!Y50="-",A3管路!Y50,A3管路!Y50-'A4-2管路(計画設定)'!Y50)))</f>
        <v>-</v>
      </c>
      <c r="Z50" s="362">
        <f t="shared" si="78"/>
        <v>212</v>
      </c>
      <c r="AA50" s="354" t="str">
        <f>IF(IF(A3管路!AA50="-","-",IF('A4-2管路(計画設定)'!AA50="-",A3管路!AA50,A3管路!AA50-'A4-2管路(計画設定)'!AA50))=0,"-",IF(A3管路!AA50="-","-",IF('A4-2管路(計画設定)'!AA50="-",A3管路!AA50,A3管路!AA50-'A4-2管路(計画設定)'!AA50)))</f>
        <v>-</v>
      </c>
      <c r="AB50" s="348" t="str">
        <f>IF(IF(A3管路!AB50="-","-",IF('A4-2管路(計画設定)'!AB50="-",A3管路!AB50,A3管路!AB50-'A4-2管路(計画設定)'!AB50))=0,"-",IF(A3管路!AB50="-","-",IF('A4-2管路(計画設定)'!AB50="-",A3管路!AB50,A3管路!AB50-'A4-2管路(計画設定)'!AB50)))</f>
        <v>-</v>
      </c>
      <c r="AC50" s="362" t="str">
        <f t="shared" si="79"/>
        <v>-</v>
      </c>
      <c r="AD50" s="625">
        <f>IF(AND('A4-1管路(計画設定)'!$V$11="○",'A4-4,5管路(計画設定)'!$BX50="-"),"-",IF(A3管路!AD50="-",BX50,IF(BX50="-",A3管路!AD50,A3管路!AD50+BX50)))</f>
        <v>1</v>
      </c>
      <c r="AE50" s="348" t="str">
        <f>IF(IF(A3管路!AE50="-","-",IF('A4-2管路(計画設定)'!AE50="-",A3管路!AE50,A3管路!AE50-'A4-2管路(計画設定)'!AE50))=0,"-",IF(A3管路!AE50="-","-",IF('A4-2管路(計画設定)'!AE50="-",A3管路!AE50,A3管路!AE50-'A4-2管路(計画設定)'!AE50)))</f>
        <v>-</v>
      </c>
      <c r="AF50" s="362">
        <f t="shared" si="80"/>
        <v>1</v>
      </c>
      <c r="AG50" s="354" t="str">
        <f>IF(IF(A3管路!AG50="-","-",IF('A4-2管路(計画設定)'!AG50="-",A3管路!AG50,A3管路!AG50-'A4-2管路(計画設定)'!AG50))=0,"-",IF(A3管路!AG50="-","-",IF('A4-2管路(計画設定)'!AG50="-",A3管路!AG50,A3管路!AG50-'A4-2管路(計画設定)'!AG50)))</f>
        <v>-</v>
      </c>
      <c r="AH50" s="348" t="str">
        <f>IF(IF(A3管路!AH50="-","-",IF('A4-2管路(計画設定)'!AH50="-",A3管路!AH50,A3管路!AH50-'A4-2管路(計画設定)'!AH50))=0,"-",IF(A3管路!AH50="-","-",IF('A4-2管路(計画設定)'!AH50="-",A3管路!AH50,A3管路!AH50-'A4-2管路(計画設定)'!AH50)))</f>
        <v>-</v>
      </c>
      <c r="AI50" s="362" t="str">
        <f t="shared" si="81"/>
        <v>-</v>
      </c>
      <c r="AJ50" s="354" t="str">
        <f>IF(IF(A3管路!AJ50="-","-",IF('A4-2管路(計画設定)'!AJ50="-",A3管路!AJ50,A3管路!AJ50-'A4-2管路(計画設定)'!AJ50))=0,"-",IF(A3管路!AJ50="-","-",IF('A4-2管路(計画設定)'!AJ50="-",A3管路!AJ50,A3管路!AJ50-'A4-2管路(計画設定)'!AJ50)))</f>
        <v>-</v>
      </c>
      <c r="AK50" s="348" t="str">
        <f>IF(IF(A3管路!AK50="-","-",IF('A4-2管路(計画設定)'!AK50="-",A3管路!AK50,A3管路!AK50-'A4-2管路(計画設定)'!AK50))=0,"-",IF(A3管路!AK50="-","-",IF('A4-2管路(計画設定)'!AK50="-",A3管路!AK50,A3管路!AK50-'A4-2管路(計画設定)'!AK50)))</f>
        <v>-</v>
      </c>
      <c r="AL50" s="362" t="str">
        <f t="shared" si="82"/>
        <v>-</v>
      </c>
      <c r="AM50" s="354" t="str">
        <f>IF(IF(A3管路!AM50="-","-",IF('A4-2管路(計画設定)'!AM50="-",A3管路!AM50,A3管路!AM50-'A4-2管路(計画設定)'!AM50))=0,"-",IF(A3管路!AM50="-","-",IF('A4-2管路(計画設定)'!AM50="-",A3管路!AM50,A3管路!AM50-'A4-2管路(計画設定)'!AM50)))</f>
        <v>-</v>
      </c>
      <c r="AN50" s="348" t="str">
        <f>IF(IF(A3管路!AN50="-","-",IF('A4-2管路(計画設定)'!AN50="-",A3管路!AN50,A3管路!AN50-'A4-2管路(計画設定)'!AN50))=0,"-",IF(A3管路!AN50="-","-",IF('A4-2管路(計画設定)'!AN50="-",A3管路!AN50,A3管路!AN50-'A4-2管路(計画設定)'!AN50)))</f>
        <v>-</v>
      </c>
      <c r="AO50" s="362" t="str">
        <f t="shared" si="83"/>
        <v>-</v>
      </c>
      <c r="AP50" s="354" t="str">
        <f>IF(IF(A3管路!AP50="-","-",IF('A4-2管路(計画設定)'!AP50="-",A3管路!AP50,A3管路!AP50-'A4-2管路(計画設定)'!AP50))=0,"-",IF(A3管路!AP50="-","-",IF('A4-2管路(計画設定)'!AP50="-",A3管路!AP50,A3管路!AP50-'A4-2管路(計画設定)'!AP50)))</f>
        <v>-</v>
      </c>
      <c r="AQ50" s="348" t="str">
        <f>IF(IF(A3管路!AQ50="-","-",IF('A4-2管路(計画設定)'!AQ50="-",A3管路!AQ50,A3管路!AQ50-'A4-2管路(計画設定)'!AQ50))=0,"-",IF(A3管路!AQ50="-","-",IF('A4-2管路(計画設定)'!AQ50="-",A3管路!AQ50,A3管路!AQ50-'A4-2管路(計画設定)'!AQ50)))</f>
        <v>-</v>
      </c>
      <c r="AR50" s="359" t="str">
        <f t="shared" si="84"/>
        <v>-</v>
      </c>
      <c r="AS50" s="354" t="str">
        <f>IF(IF(A3管路!AS50="-","-",IF('A4-2管路(計画設定)'!AS50="-",A3管路!AS50,A3管路!AS50-'A4-2管路(計画設定)'!AS50))=0,"-",IF(A3管路!AS50="-","-",IF('A4-2管路(計画設定)'!AS50="-",A3管路!AS50,A3管路!AS50-'A4-2管路(計画設定)'!AS50)))</f>
        <v>-</v>
      </c>
      <c r="AT50" s="348" t="str">
        <f>IF(IF(A3管路!AT50="-","-",IF('A4-2管路(計画設定)'!AT50="-",A3管路!AT50,A3管路!AT50-'A4-2管路(計画設定)'!AT50))=0,"-",IF(A3管路!AT50="-","-",IF('A4-2管路(計画設定)'!AT50="-",A3管路!AT50,A3管路!AT50-'A4-2管路(計画設定)'!AT50)))</f>
        <v>-</v>
      </c>
      <c r="AU50" s="359" t="str">
        <f t="shared" si="85"/>
        <v>-</v>
      </c>
      <c r="AV50" s="832">
        <f t="shared" si="86"/>
        <v>333</v>
      </c>
      <c r="AW50" s="830"/>
      <c r="AX50" s="853">
        <f t="shared" si="87"/>
        <v>2</v>
      </c>
      <c r="AY50" s="830"/>
      <c r="AZ50" s="832">
        <f t="shared" si="88"/>
        <v>42</v>
      </c>
      <c r="BA50" s="830"/>
      <c r="BB50" s="830">
        <f t="shared" si="89"/>
        <v>17</v>
      </c>
      <c r="BC50" s="830"/>
      <c r="BD50" s="830">
        <f t="shared" si="90"/>
        <v>276</v>
      </c>
      <c r="BE50" s="830"/>
      <c r="BF50" s="830">
        <f t="shared" si="91"/>
        <v>0</v>
      </c>
      <c r="BG50" s="830"/>
      <c r="BH50" s="830">
        <f t="shared" si="92"/>
        <v>0</v>
      </c>
      <c r="BI50" s="831"/>
      <c r="BJ50" s="832">
        <f t="shared" si="93"/>
        <v>59</v>
      </c>
      <c r="BK50" s="830"/>
      <c r="BL50" s="830">
        <f t="shared" si="94"/>
        <v>276</v>
      </c>
      <c r="BM50" s="833"/>
      <c r="BN50" s="830">
        <f t="shared" si="95"/>
        <v>335</v>
      </c>
      <c r="BO50" s="833"/>
      <c r="BQ50" s="318" t="str">
        <f>IF('A4-2管路(計画設定)'!AW50="","-",'A4-2管路(計画設定)'!AW50)</f>
        <v>ダクタイル鋳鉄管(NS形継手等)</v>
      </c>
      <c r="BR50" s="317">
        <f>IF(BQ50=BR$4,IF('A4-2管路(計画設定)'!AV50="-","-",IF('A4-2管路(計画設定)'!I50="-",'A4-2管路(計画設定)'!AV50,'A4-2管路(計画設定)'!AV50-'A4-2管路(計画設定)'!I50)),"-")</f>
        <v>29</v>
      </c>
      <c r="BS50" s="317" t="str">
        <f>IF(BQ50=BS$4,IF('A4-2管路(計画設定)'!AV50="-","-",IF('A4-2管路(計画設定)'!L50="-",'A4-2管路(計画設定)'!AV50,'A4-2管路(計画設定)'!AV50-'A4-2管路(計画設定)'!L50)),"-")</f>
        <v>-</v>
      </c>
      <c r="BT50" s="317" t="str">
        <f>IF(BQ50=BT$4,IF('A4-2管路(計画設定)'!AV50="-","-",IF('A4-2管路(計画設定)'!O50="-",'A4-2管路(計画設定)'!AV50,'A4-2管路(計画設定)'!AV50-'A4-2管路(計画設定)'!O50)),"-")</f>
        <v>-</v>
      </c>
      <c r="BU50" s="317" t="str">
        <f>IF($BQ50=BU$4,IF('A4-2管路(計画設定)'!$AV50="-","-",IF('A4-2管路(計画設定)'!R50="-",'A4-2管路(計画設定)'!$AV50,'A4-2管路(計画設定)'!$AV50-'A4-2管路(計画設定)'!R50)),"-")</f>
        <v>-</v>
      </c>
      <c r="BV50" s="317" t="str">
        <f>IF($BQ50=BV$4,IF('A4-2管路(計画設定)'!$AV50="-","-",IF('A4-2管路(計画設定)'!W50="-",'A4-2管路(計画設定)'!$AV50,'A4-2管路(計画設定)'!$AV50-SUM('A4-2管路(計画設定)'!S50,'A4-2管路(計画設定)'!T50))),"-")</f>
        <v>-</v>
      </c>
      <c r="BW50" s="317" t="str">
        <f>IF($BQ50=BV$4,IF('A4-2管路(計画設定)'!$AV50="-","-",IF('A4-2管路(計画設定)'!W50="-",'A4-2管路(計画設定)'!$AV50,'A4-2管路(計画設定)'!$AV50-SUM('A4-2管路(計画設定)'!U50,'A4-2管路(計画設定)'!V50))),"-")</f>
        <v>-</v>
      </c>
      <c r="BX50" s="317" t="str">
        <f>IF($BQ50=BX$4,IF('A4-2管路(計画設定)'!$AV50="-","-",IF('A4-2管路(計画設定)'!AF50="-",'A4-2管路(計画設定)'!$AV50,'A4-2管路(計画設定)'!$AV50-'A4-2管路(計画設定)'!AF50)),"-")</f>
        <v>-</v>
      </c>
    </row>
    <row r="51" spans="2:76" ht="13.5" customHeight="1">
      <c r="B51" s="1179"/>
      <c r="C51" s="1070"/>
      <c r="D51" s="1070"/>
      <c r="E51" s="1101"/>
      <c r="F51" s="80">
        <v>100</v>
      </c>
      <c r="G51" s="625">
        <f>IF(AND('A4-1管路(計画設定)'!$F$11="○",'A4-4,5管路(計画設定)'!$BR51="-"),"-",IF(A3管路!G51="-",BR51,IF(BR51="-",A3管路!G51,A3管路!G51+BR51)))</f>
        <v>126</v>
      </c>
      <c r="H51" s="348" t="str">
        <f>IF(IF(A3管路!H51="-","-",IF('A4-2管路(計画設定)'!H51="-",A3管路!H51,A3管路!H51-'A4-2管路(計画設定)'!H51))=0,"-",IF(A3管路!H51="-","-",IF('A4-2管路(計画設定)'!H51="-",A3管路!H51,A3管路!H51-'A4-2管路(計画設定)'!H51)))</f>
        <v>-</v>
      </c>
      <c r="I51" s="362">
        <f t="shared" si="73"/>
        <v>126</v>
      </c>
      <c r="J51" s="625">
        <f>IF(AND('A4-1管路(計画設定)'!$H$11="○",'A4-4,5管路(計画設定)'!$BS51="-"),"-",IF(A3管路!J51="-",BS51,IF(BS51="-",A3管路!J51,A3管路!J51+BS51)))</f>
        <v>3</v>
      </c>
      <c r="K51" s="348" t="str">
        <f>IF(IF(A3管路!K51="-","-",IF('A4-2管路(計画設定)'!K51="-",A3管路!K51,A3管路!K51-'A4-2管路(計画設定)'!K51))=0,"-",IF(A3管路!K51="-","-",IF('A4-2管路(計画設定)'!K51="-",A3管路!K51,A3管路!K51-'A4-2管路(計画設定)'!K51)))</f>
        <v>-</v>
      </c>
      <c r="L51" s="362">
        <f t="shared" si="74"/>
        <v>3</v>
      </c>
      <c r="M51" s="625" t="str">
        <f>IF(AND('A4-1管路(計画設定)'!$J$11="○",'A4-4,5管路(計画設定)'!$BT51="-"),"-",IF(A3管路!M51="-",BT51,IF(BT51="-",A3管路!M51,A3管路!M51+BT51)))</f>
        <v>-</v>
      </c>
      <c r="N51" s="348" t="str">
        <f>IF(IF(A3管路!N51="-","-",IF('A4-2管路(計画設定)'!N51="-",A3管路!N51,A3管路!N51-'A4-2管路(計画設定)'!N51))=0,"-",IF(A3管路!N51="-","-",IF('A4-2管路(計画設定)'!N51="-",A3管路!N51,A3管路!N51-'A4-2管路(計画設定)'!N51)))</f>
        <v>-</v>
      </c>
      <c r="O51" s="362" t="str">
        <f t="shared" si="75"/>
        <v>-</v>
      </c>
      <c r="P51" s="625" t="str">
        <f>IF(AND('A4-1管路(計画設定)'!$L$11="○",'A4-4,5管路(計画設定)'!$BU51="-"),"-",IF(A3管路!P51="-",BU51,IF(BU51="-",A3管路!P51,A3管路!P51+BU51)))</f>
        <v>-</v>
      </c>
      <c r="Q51" s="348" t="str">
        <f>IF(IF(A3管路!Q51="-","-",IF('A4-2管路(計画設定)'!Q51="-",A3管路!Q51,A3管路!Q51-'A4-2管路(計画設定)'!Q51))=0,"-",IF(A3管路!Q51="-","-",IF('A4-2管路(計画設定)'!Q51="-",A3管路!Q51,A3管路!Q51-'A4-2管路(計画設定)'!Q51)))</f>
        <v>-</v>
      </c>
      <c r="R51" s="362" t="str">
        <f t="shared" si="76"/>
        <v>-</v>
      </c>
      <c r="S51" s="625">
        <f>IF(AND('A4-1管路(計画設定)'!$N$11="○",'A4-4,5管路(計画設定)'!$BV51="-"),"-",IF(A3管路!S51="-",BV51,IF(BV51="-",A3管路!S51,A3管路!S51+BV51+BW51)))</f>
        <v>36</v>
      </c>
      <c r="T51" s="347">
        <f>IF(IF(A3管路!T51="-","-",IF('A4-2管路(計画設定)'!T51="-",A3管路!T51,A3管路!T51-'A4-2管路(計画設定)'!T51))=0,"-",IF(A3管路!T51="-","-",IF('A4-2管路(計画設定)'!T51="-",A3管路!T51,A3管路!T51-'A4-2管路(計画設定)'!T51)))</f>
        <v>4</v>
      </c>
      <c r="U51" s="623">
        <f>IF(AND('A4-1管路(計画設定)'!$P$11="○",'A4-4,5管路(計画設定)'!$BW51="-"),"-",IF(A3管路!U51="-",BW51,IF(BW51="-",A3管路!U51,A3管路!U51)))</f>
        <v>149</v>
      </c>
      <c r="V51" s="348" t="str">
        <f>IF(IF(A3管路!V51="-","-",IF('A4-2管路(計画設定)'!V51="-",A3管路!V51,A3管路!V51-'A4-2管路(計画設定)'!V51))=0,"-",IF(A3管路!V51="-","-",IF('A4-2管路(計画設定)'!V51="-",A3管路!V51,A3管路!V51-'A4-2管路(計画設定)'!V51)))</f>
        <v>-</v>
      </c>
      <c r="W51" s="362">
        <f t="shared" si="77"/>
        <v>189</v>
      </c>
      <c r="X51" s="354">
        <f>IF(IF(A3管路!X51="-","-",IF('A4-2管路(計画設定)'!X51="-",A3管路!X51,A3管路!X51-'A4-2管路(計画設定)'!X51))=0,"-",IF(A3管路!X51="-","-",IF('A4-2管路(計画設定)'!X51="-",A3管路!X51,A3管路!X51-'A4-2管路(計画設定)'!X51)))</f>
        <v>585</v>
      </c>
      <c r="Y51" s="348" t="str">
        <f>IF(IF(A3管路!Y51="-","-",IF('A4-2管路(計画設定)'!Y51="-",A3管路!Y51,A3管路!Y51-'A4-2管路(計画設定)'!Y51))=0,"-",IF(A3管路!Y51="-","-",IF('A4-2管路(計画設定)'!Y51="-",A3管路!Y51,A3管路!Y51-'A4-2管路(計画設定)'!Y51)))</f>
        <v>-</v>
      </c>
      <c r="Z51" s="362">
        <f t="shared" si="78"/>
        <v>585</v>
      </c>
      <c r="AA51" s="354" t="str">
        <f>IF(IF(A3管路!AA51="-","-",IF('A4-2管路(計画設定)'!AA51="-",A3管路!AA51,A3管路!AA51-'A4-2管路(計画設定)'!AA51))=0,"-",IF(A3管路!AA51="-","-",IF('A4-2管路(計画設定)'!AA51="-",A3管路!AA51,A3管路!AA51-'A4-2管路(計画設定)'!AA51)))</f>
        <v>-</v>
      </c>
      <c r="AB51" s="348" t="str">
        <f>IF(IF(A3管路!AB51="-","-",IF('A4-2管路(計画設定)'!AB51="-",A3管路!AB51,A3管路!AB51-'A4-2管路(計画設定)'!AB51))=0,"-",IF(A3管路!AB51="-","-",IF('A4-2管路(計画設定)'!AB51="-",A3管路!AB51,A3管路!AB51-'A4-2管路(計画設定)'!AB51)))</f>
        <v>-</v>
      </c>
      <c r="AC51" s="362" t="str">
        <f t="shared" si="79"/>
        <v>-</v>
      </c>
      <c r="AD51" s="625">
        <f>IF(AND('A4-1管路(計画設定)'!$V$11="○",'A4-4,5管路(計画設定)'!$BX51="-"),"-",IF(A3管路!AD51="-",BX51,IF(BX51="-",A3管路!AD51,A3管路!AD51+BX51)))</f>
        <v>3</v>
      </c>
      <c r="AE51" s="348" t="str">
        <f>IF(IF(A3管路!AE51="-","-",IF('A4-2管路(計画設定)'!AE51="-",A3管路!AE51,A3管路!AE51-'A4-2管路(計画設定)'!AE51))=0,"-",IF(A3管路!AE51="-","-",IF('A4-2管路(計画設定)'!AE51="-",A3管路!AE51,A3管路!AE51-'A4-2管路(計画設定)'!AE51)))</f>
        <v>-</v>
      </c>
      <c r="AF51" s="362">
        <f t="shared" si="80"/>
        <v>3</v>
      </c>
      <c r="AG51" s="354" t="str">
        <f>IF(IF(A3管路!AG51="-","-",IF('A4-2管路(計画設定)'!AG51="-",A3管路!AG51,A3管路!AG51-'A4-2管路(計画設定)'!AG51))=0,"-",IF(A3管路!AG51="-","-",IF('A4-2管路(計画設定)'!AG51="-",A3管路!AG51,A3管路!AG51-'A4-2管路(計画設定)'!AG51)))</f>
        <v>-</v>
      </c>
      <c r="AH51" s="348" t="str">
        <f>IF(IF(A3管路!AH51="-","-",IF('A4-2管路(計画設定)'!AH51="-",A3管路!AH51,A3管路!AH51-'A4-2管路(計画設定)'!AH51))=0,"-",IF(A3管路!AH51="-","-",IF('A4-2管路(計画設定)'!AH51="-",A3管路!AH51,A3管路!AH51-'A4-2管路(計画設定)'!AH51)))</f>
        <v>-</v>
      </c>
      <c r="AI51" s="362" t="str">
        <f t="shared" si="81"/>
        <v>-</v>
      </c>
      <c r="AJ51" s="354" t="str">
        <f>IF(IF(A3管路!AJ51="-","-",IF('A4-2管路(計画設定)'!AJ51="-",A3管路!AJ51,A3管路!AJ51-'A4-2管路(計画設定)'!AJ51))=0,"-",IF(A3管路!AJ51="-","-",IF('A4-2管路(計画設定)'!AJ51="-",A3管路!AJ51,A3管路!AJ51-'A4-2管路(計画設定)'!AJ51)))</f>
        <v>-</v>
      </c>
      <c r="AK51" s="348" t="str">
        <f>IF(IF(A3管路!AK51="-","-",IF('A4-2管路(計画設定)'!AK51="-",A3管路!AK51,A3管路!AK51-'A4-2管路(計画設定)'!AK51))=0,"-",IF(A3管路!AK51="-","-",IF('A4-2管路(計画設定)'!AK51="-",A3管路!AK51,A3管路!AK51-'A4-2管路(計画設定)'!AK51)))</f>
        <v>-</v>
      </c>
      <c r="AL51" s="362" t="str">
        <f t="shared" si="82"/>
        <v>-</v>
      </c>
      <c r="AM51" s="354" t="str">
        <f>IF(IF(A3管路!AM51="-","-",IF('A4-2管路(計画設定)'!AM51="-",A3管路!AM51,A3管路!AM51-'A4-2管路(計画設定)'!AM51))=0,"-",IF(A3管路!AM51="-","-",IF('A4-2管路(計画設定)'!AM51="-",A3管路!AM51,A3管路!AM51-'A4-2管路(計画設定)'!AM51)))</f>
        <v>-</v>
      </c>
      <c r="AN51" s="348" t="str">
        <f>IF(IF(A3管路!AN51="-","-",IF('A4-2管路(計画設定)'!AN51="-",A3管路!AN51,A3管路!AN51-'A4-2管路(計画設定)'!AN51))=0,"-",IF(A3管路!AN51="-","-",IF('A4-2管路(計画設定)'!AN51="-",A3管路!AN51,A3管路!AN51-'A4-2管路(計画設定)'!AN51)))</f>
        <v>-</v>
      </c>
      <c r="AO51" s="362" t="str">
        <f t="shared" si="83"/>
        <v>-</v>
      </c>
      <c r="AP51" s="354" t="str">
        <f>IF(IF(A3管路!AP51="-","-",IF('A4-2管路(計画設定)'!AP51="-",A3管路!AP51,A3管路!AP51-'A4-2管路(計画設定)'!AP51))=0,"-",IF(A3管路!AP51="-","-",IF('A4-2管路(計画設定)'!AP51="-",A3管路!AP51,A3管路!AP51-'A4-2管路(計画設定)'!AP51)))</f>
        <v>-</v>
      </c>
      <c r="AQ51" s="348" t="str">
        <f>IF(IF(A3管路!AQ51="-","-",IF('A4-2管路(計画設定)'!AQ51="-",A3管路!AQ51,A3管路!AQ51-'A4-2管路(計画設定)'!AQ51))=0,"-",IF(A3管路!AQ51="-","-",IF('A4-2管路(計画設定)'!AQ51="-",A3管路!AQ51,A3管路!AQ51-'A4-2管路(計画設定)'!AQ51)))</f>
        <v>-</v>
      </c>
      <c r="AR51" s="359" t="str">
        <f t="shared" si="84"/>
        <v>-</v>
      </c>
      <c r="AS51" s="354" t="str">
        <f>IF(IF(A3管路!AS51="-","-",IF('A4-2管路(計画設定)'!AS51="-",A3管路!AS51,A3管路!AS51-'A4-2管路(計画設定)'!AS51))=0,"-",IF(A3管路!AS51="-","-",IF('A4-2管路(計画設定)'!AS51="-",A3管路!AS51,A3管路!AS51-'A4-2管路(計画設定)'!AS51)))</f>
        <v>-</v>
      </c>
      <c r="AT51" s="348" t="str">
        <f>IF(IF(A3管路!AT51="-","-",IF('A4-2管路(計画設定)'!AT51="-",A3管路!AT51,A3管路!AT51-'A4-2管路(計画設定)'!AT51))=0,"-",IF(A3管路!AT51="-","-",IF('A4-2管路(計画設定)'!AT51="-",A3管路!AT51,A3管路!AT51-'A4-2管路(計画設定)'!AT51)))</f>
        <v>-</v>
      </c>
      <c r="AU51" s="359" t="str">
        <f t="shared" si="85"/>
        <v>-</v>
      </c>
      <c r="AV51" s="832">
        <f t="shared" si="86"/>
        <v>902</v>
      </c>
      <c r="AW51" s="830"/>
      <c r="AX51" s="853">
        <f t="shared" si="87"/>
        <v>4</v>
      </c>
      <c r="AY51" s="830"/>
      <c r="AZ51" s="832">
        <f t="shared" si="88"/>
        <v>129</v>
      </c>
      <c r="BA51" s="830"/>
      <c r="BB51" s="830">
        <f t="shared" si="89"/>
        <v>40</v>
      </c>
      <c r="BC51" s="830"/>
      <c r="BD51" s="830">
        <f t="shared" si="90"/>
        <v>737</v>
      </c>
      <c r="BE51" s="830"/>
      <c r="BF51" s="830">
        <f t="shared" si="91"/>
        <v>0</v>
      </c>
      <c r="BG51" s="830"/>
      <c r="BH51" s="830">
        <f t="shared" si="92"/>
        <v>0</v>
      </c>
      <c r="BI51" s="831"/>
      <c r="BJ51" s="832">
        <f t="shared" si="93"/>
        <v>169</v>
      </c>
      <c r="BK51" s="830"/>
      <c r="BL51" s="830">
        <f t="shared" si="94"/>
        <v>737</v>
      </c>
      <c r="BM51" s="833"/>
      <c r="BN51" s="830">
        <f t="shared" si="95"/>
        <v>906</v>
      </c>
      <c r="BO51" s="833"/>
      <c r="BQ51" s="318" t="str">
        <f>IF('A4-2管路(計画設定)'!AW51="","-",'A4-2管路(計画設定)'!AW51)</f>
        <v>ダクタイル鋳鉄管(NS形継手等)</v>
      </c>
      <c r="BR51" s="317">
        <f>IF(BQ51=BR$4,IF('A4-2管路(計画設定)'!AV51="-","-",IF('A4-2管路(計画設定)'!I51="-",'A4-2管路(計画設定)'!AV51,'A4-2管路(計画設定)'!AV51-'A4-2管路(計画設定)'!I51)),"-")</f>
        <v>78</v>
      </c>
      <c r="BS51" s="317" t="str">
        <f>IF(BQ51=BS$4,IF('A4-2管路(計画設定)'!AV51="-","-",IF('A4-2管路(計画設定)'!L51="-",'A4-2管路(計画設定)'!AV51,'A4-2管路(計画設定)'!AV51-'A4-2管路(計画設定)'!L51)),"-")</f>
        <v>-</v>
      </c>
      <c r="BT51" s="317" t="str">
        <f>IF(BQ51=BT$4,IF('A4-2管路(計画設定)'!AV51="-","-",IF('A4-2管路(計画設定)'!O51="-",'A4-2管路(計画設定)'!AV51,'A4-2管路(計画設定)'!AV51-'A4-2管路(計画設定)'!O51)),"-")</f>
        <v>-</v>
      </c>
      <c r="BU51" s="317" t="str">
        <f>IF($BQ51=BU$4,IF('A4-2管路(計画設定)'!$AV51="-","-",IF('A4-2管路(計画設定)'!R51="-",'A4-2管路(計画設定)'!$AV51,'A4-2管路(計画設定)'!$AV51-'A4-2管路(計画設定)'!R51)),"-")</f>
        <v>-</v>
      </c>
      <c r="BV51" s="317" t="str">
        <f>IF($BQ51=BV$4,IF('A4-2管路(計画設定)'!$AV51="-","-",IF('A4-2管路(計画設定)'!W51="-",'A4-2管路(計画設定)'!$AV51,'A4-2管路(計画設定)'!$AV51-SUM('A4-2管路(計画設定)'!S51,'A4-2管路(計画設定)'!T51))),"-")</f>
        <v>-</v>
      </c>
      <c r="BW51" s="317" t="str">
        <f>IF($BQ51=BV$4,IF('A4-2管路(計画設定)'!$AV51="-","-",IF('A4-2管路(計画設定)'!W51="-",'A4-2管路(計画設定)'!$AV51,'A4-2管路(計画設定)'!$AV51-SUM('A4-2管路(計画設定)'!U51,'A4-2管路(計画設定)'!V51))),"-")</f>
        <v>-</v>
      </c>
      <c r="BX51" s="317" t="str">
        <f>IF($BQ51=BX$4,IF('A4-2管路(計画設定)'!$AV51="-","-",IF('A4-2管路(計画設定)'!AF51="-",'A4-2管路(計画設定)'!$AV51,'A4-2管路(計画設定)'!$AV51-'A4-2管路(計画設定)'!AF51)),"-")</f>
        <v>-</v>
      </c>
    </row>
    <row r="52" spans="2:76" ht="13.5" customHeight="1">
      <c r="B52" s="1179"/>
      <c r="C52" s="1070"/>
      <c r="D52" s="1070"/>
      <c r="E52" s="1101"/>
      <c r="F52" s="80">
        <v>75</v>
      </c>
      <c r="G52" s="625">
        <f>IF(AND('A4-1管路(計画設定)'!$F$11="○",'A4-4,5管路(計画設定)'!$BR52="-"),"-",IF(A3管路!G52="-",BR52,IF(BR52="-",A3管路!G52,A3管路!G52+BR52)))</f>
        <v>2</v>
      </c>
      <c r="H52" s="348" t="str">
        <f>IF(IF(A3管路!H52="-","-",IF('A4-2管路(計画設定)'!H52="-",A3管路!H52,A3管路!H52-'A4-2管路(計画設定)'!H52))=0,"-",IF(A3管路!H52="-","-",IF('A4-2管路(計画設定)'!H52="-",A3管路!H52,A3管路!H52-'A4-2管路(計画設定)'!H52)))</f>
        <v>-</v>
      </c>
      <c r="I52" s="362">
        <f t="shared" si="73"/>
        <v>2</v>
      </c>
      <c r="J52" s="625" t="str">
        <f>IF(AND('A4-1管路(計画設定)'!$H$11="○",'A4-4,5管路(計画設定)'!$BS52="-"),"-",IF(A3管路!J52="-",BS52,IF(BS52="-",A3管路!J52,A3管路!J52+BS52)))</f>
        <v>-</v>
      </c>
      <c r="K52" s="348" t="str">
        <f>IF(IF(A3管路!K52="-","-",IF('A4-2管路(計画設定)'!K52="-",A3管路!K52,A3管路!K52-'A4-2管路(計画設定)'!K52))=0,"-",IF(A3管路!K52="-","-",IF('A4-2管路(計画設定)'!K52="-",A3管路!K52,A3管路!K52-'A4-2管路(計画設定)'!K52)))</f>
        <v>-</v>
      </c>
      <c r="L52" s="362" t="str">
        <f t="shared" si="74"/>
        <v>-</v>
      </c>
      <c r="M52" s="625">
        <f>IF(AND('A4-1管路(計画設定)'!$J$11="○",'A4-4,5管路(計画設定)'!$BT52="-"),"-",IF(A3管路!M52="-",BT52,IF(BT52="-",A3管路!M52,A3管路!M52+BT52)))</f>
        <v>38</v>
      </c>
      <c r="N52" s="348" t="str">
        <f>IF(IF(A3管路!N52="-","-",IF('A4-2管路(計画設定)'!N52="-",A3管路!N52,A3管路!N52-'A4-2管路(計画設定)'!N52))=0,"-",IF(A3管路!N52="-","-",IF('A4-2管路(計画設定)'!N52="-",A3管路!N52,A3管路!N52-'A4-2管路(計画設定)'!N52)))</f>
        <v>-</v>
      </c>
      <c r="O52" s="362">
        <f t="shared" si="75"/>
        <v>38</v>
      </c>
      <c r="P52" s="625" t="str">
        <f>IF(AND('A4-1管路(計画設定)'!$L$11="○",'A4-4,5管路(計画設定)'!$BU52="-"),"-",IF(A3管路!P52="-",BU52,IF(BU52="-",A3管路!P52,A3管路!P52+BU52)))</f>
        <v>-</v>
      </c>
      <c r="Q52" s="348" t="str">
        <f>IF(IF(A3管路!Q52="-","-",IF('A4-2管路(計画設定)'!Q52="-",A3管路!Q52,A3管路!Q52-'A4-2管路(計画設定)'!Q52))=0,"-",IF(A3管路!Q52="-","-",IF('A4-2管路(計画設定)'!Q52="-",A3管路!Q52,A3管路!Q52-'A4-2管路(計画設定)'!Q52)))</f>
        <v>-</v>
      </c>
      <c r="R52" s="362" t="str">
        <f t="shared" si="76"/>
        <v>-</v>
      </c>
      <c r="S52" s="625">
        <f>IF(AND('A4-1管路(計画設定)'!$N$11="○",'A4-4,5管路(計画設定)'!$BV52="-"),"-",IF(A3管路!S52="-",BV52,IF(BV52="-",A3管路!S52,A3管路!S52+BV52+BW52)))</f>
        <v>9</v>
      </c>
      <c r="T52" s="347">
        <f>IF(IF(A3管路!T52="-","-",IF('A4-2管路(計画設定)'!T52="-",A3管路!T52,A3管路!T52-'A4-2管路(計画設定)'!T52))=0,"-",IF(A3管路!T52="-","-",IF('A4-2管路(計画設定)'!T52="-",A3管路!T52,A3管路!T52-'A4-2管路(計画設定)'!T52)))</f>
        <v>1</v>
      </c>
      <c r="U52" s="623">
        <f>IF(AND('A4-1管路(計画設定)'!$P$11="○",'A4-4,5管路(計画設定)'!$BW52="-"),"-",IF(A3管路!U52="-",BW52,IF(BW52="-",A3管路!U52,A3管路!U52)))</f>
        <v>35</v>
      </c>
      <c r="V52" s="348" t="str">
        <f>IF(IF(A3管路!V52="-","-",IF('A4-2管路(計画設定)'!V52="-",A3管路!V52,A3管路!V52-'A4-2管路(計画設定)'!V52))=0,"-",IF(A3管路!V52="-","-",IF('A4-2管路(計画設定)'!V52="-",A3管路!V52,A3管路!V52-'A4-2管路(計画設定)'!V52)))</f>
        <v>-</v>
      </c>
      <c r="W52" s="362">
        <f t="shared" si="77"/>
        <v>45</v>
      </c>
      <c r="X52" s="354">
        <f>IF(IF(A3管路!X52="-","-",IF('A4-2管路(計画設定)'!X52="-",A3管路!X52,A3管路!X52-'A4-2管路(計画設定)'!X52))=0,"-",IF(A3管路!X52="-","-",IF('A4-2管路(計画設定)'!X52="-",A3管路!X52,A3管路!X52-'A4-2管路(計画設定)'!X52)))</f>
        <v>183</v>
      </c>
      <c r="Y52" s="348" t="str">
        <f>IF(IF(A3管路!Y52="-","-",IF('A4-2管路(計画設定)'!Y52="-",A3管路!Y52,A3管路!Y52-'A4-2管路(計画設定)'!Y52))=0,"-",IF(A3管路!Y52="-","-",IF('A4-2管路(計画設定)'!Y52="-",A3管路!Y52,A3管路!Y52-'A4-2管路(計画設定)'!Y52)))</f>
        <v>-</v>
      </c>
      <c r="Z52" s="362">
        <f t="shared" si="78"/>
        <v>183</v>
      </c>
      <c r="AA52" s="354" t="str">
        <f>IF(IF(A3管路!AA52="-","-",IF('A4-2管路(計画設定)'!AA52="-",A3管路!AA52,A3管路!AA52-'A4-2管路(計画設定)'!AA52))=0,"-",IF(A3管路!AA52="-","-",IF('A4-2管路(計画設定)'!AA52="-",A3管路!AA52,A3管路!AA52-'A4-2管路(計画設定)'!AA52)))</f>
        <v>-</v>
      </c>
      <c r="AB52" s="348" t="str">
        <f>IF(IF(A3管路!AB52="-","-",IF('A4-2管路(計画設定)'!AB52="-",A3管路!AB52,A3管路!AB52-'A4-2管路(計画設定)'!AB52))=0,"-",IF(A3管路!AB52="-","-",IF('A4-2管路(計画設定)'!AB52="-",A3管路!AB52,A3管路!AB52-'A4-2管路(計画設定)'!AB52)))</f>
        <v>-</v>
      </c>
      <c r="AC52" s="362" t="str">
        <f t="shared" si="79"/>
        <v>-</v>
      </c>
      <c r="AD52" s="625">
        <f>IF(AND('A4-1管路(計画設定)'!$V$11="○",'A4-4,5管路(計画設定)'!$BX52="-"),"-",IF(A3管路!AD52="-",BX52,IF(BX52="-",A3管路!AD52,A3管路!AD52+BX52)))</f>
        <v>20</v>
      </c>
      <c r="AE52" s="348" t="str">
        <f>IF(IF(A3管路!AE52="-","-",IF('A4-2管路(計画設定)'!AE52="-",A3管路!AE52,A3管路!AE52-'A4-2管路(計画設定)'!AE52))=0,"-",IF(A3管路!AE52="-","-",IF('A4-2管路(計画設定)'!AE52="-",A3管路!AE52,A3管路!AE52-'A4-2管路(計画設定)'!AE52)))</f>
        <v>-</v>
      </c>
      <c r="AF52" s="362">
        <f t="shared" si="80"/>
        <v>20</v>
      </c>
      <c r="AG52" s="354" t="str">
        <f>IF(IF(A3管路!AG52="-","-",IF('A4-2管路(計画設定)'!AG52="-",A3管路!AG52,A3管路!AG52-'A4-2管路(計画設定)'!AG52))=0,"-",IF(A3管路!AG52="-","-",IF('A4-2管路(計画設定)'!AG52="-",A3管路!AG52,A3管路!AG52-'A4-2管路(計画設定)'!AG52)))</f>
        <v>-</v>
      </c>
      <c r="AH52" s="348" t="str">
        <f>IF(IF(A3管路!AH52="-","-",IF('A4-2管路(計画設定)'!AH52="-",A3管路!AH52,A3管路!AH52-'A4-2管路(計画設定)'!AH52))=0,"-",IF(A3管路!AH52="-","-",IF('A4-2管路(計画設定)'!AH52="-",A3管路!AH52,A3管路!AH52-'A4-2管路(計画設定)'!AH52)))</f>
        <v>-</v>
      </c>
      <c r="AI52" s="362" t="str">
        <f t="shared" si="81"/>
        <v>-</v>
      </c>
      <c r="AJ52" s="354" t="str">
        <f>IF(IF(A3管路!AJ52="-","-",IF('A4-2管路(計画設定)'!AJ52="-",A3管路!AJ52,A3管路!AJ52-'A4-2管路(計画設定)'!AJ52))=0,"-",IF(A3管路!AJ52="-","-",IF('A4-2管路(計画設定)'!AJ52="-",A3管路!AJ52,A3管路!AJ52-'A4-2管路(計画設定)'!AJ52)))</f>
        <v>-</v>
      </c>
      <c r="AK52" s="348" t="str">
        <f>IF(IF(A3管路!AK52="-","-",IF('A4-2管路(計画設定)'!AK52="-",A3管路!AK52,A3管路!AK52-'A4-2管路(計画設定)'!AK52))=0,"-",IF(A3管路!AK52="-","-",IF('A4-2管路(計画設定)'!AK52="-",A3管路!AK52,A3管路!AK52-'A4-2管路(計画設定)'!AK52)))</f>
        <v>-</v>
      </c>
      <c r="AL52" s="362" t="str">
        <f t="shared" si="82"/>
        <v>-</v>
      </c>
      <c r="AM52" s="354" t="str">
        <f>IF(IF(A3管路!AM52="-","-",IF('A4-2管路(計画設定)'!AM52="-",A3管路!AM52,A3管路!AM52-'A4-2管路(計画設定)'!AM52))=0,"-",IF(A3管路!AM52="-","-",IF('A4-2管路(計画設定)'!AM52="-",A3管路!AM52,A3管路!AM52-'A4-2管路(計画設定)'!AM52)))</f>
        <v>-</v>
      </c>
      <c r="AN52" s="348" t="str">
        <f>IF(IF(A3管路!AN52="-","-",IF('A4-2管路(計画設定)'!AN52="-",A3管路!AN52,A3管路!AN52-'A4-2管路(計画設定)'!AN52))=0,"-",IF(A3管路!AN52="-","-",IF('A4-2管路(計画設定)'!AN52="-",A3管路!AN52,A3管路!AN52-'A4-2管路(計画設定)'!AN52)))</f>
        <v>-</v>
      </c>
      <c r="AO52" s="362" t="str">
        <f t="shared" si="83"/>
        <v>-</v>
      </c>
      <c r="AP52" s="354" t="str">
        <f>IF(IF(A3管路!AP52="-","-",IF('A4-2管路(計画設定)'!AP52="-",A3管路!AP52,A3管路!AP52-'A4-2管路(計画設定)'!AP52))=0,"-",IF(A3管路!AP52="-","-",IF('A4-2管路(計画設定)'!AP52="-",A3管路!AP52,A3管路!AP52-'A4-2管路(計画設定)'!AP52)))</f>
        <v>-</v>
      </c>
      <c r="AQ52" s="348" t="str">
        <f>IF(IF(A3管路!AQ52="-","-",IF('A4-2管路(計画設定)'!AQ52="-",A3管路!AQ52,A3管路!AQ52-'A4-2管路(計画設定)'!AQ52))=0,"-",IF(A3管路!AQ52="-","-",IF('A4-2管路(計画設定)'!AQ52="-",A3管路!AQ52,A3管路!AQ52-'A4-2管路(計画設定)'!AQ52)))</f>
        <v>-</v>
      </c>
      <c r="AR52" s="359" t="str">
        <f t="shared" si="84"/>
        <v>-</v>
      </c>
      <c r="AS52" s="354" t="str">
        <f>IF(IF(A3管路!AS52="-","-",IF('A4-2管路(計画設定)'!AS52="-",A3管路!AS52,A3管路!AS52-'A4-2管路(計画設定)'!AS52))=0,"-",IF(A3管路!AS52="-","-",IF('A4-2管路(計画設定)'!AS52="-",A3管路!AS52,A3管路!AS52-'A4-2管路(計画設定)'!AS52)))</f>
        <v>-</v>
      </c>
      <c r="AT52" s="348" t="str">
        <f>IF(IF(A3管路!AT52="-","-",IF('A4-2管路(計画設定)'!AT52="-",A3管路!AT52,A3管路!AT52-'A4-2管路(計画設定)'!AT52))=0,"-",IF(A3管路!AT52="-","-",IF('A4-2管路(計画設定)'!AT52="-",A3管路!AT52,A3管路!AT52-'A4-2管路(計画設定)'!AT52)))</f>
        <v>-</v>
      </c>
      <c r="AU52" s="359" t="str">
        <f t="shared" si="85"/>
        <v>-</v>
      </c>
      <c r="AV52" s="832">
        <f t="shared" si="86"/>
        <v>287</v>
      </c>
      <c r="AW52" s="830"/>
      <c r="AX52" s="853">
        <f t="shared" si="87"/>
        <v>1</v>
      </c>
      <c r="AY52" s="830"/>
      <c r="AZ52" s="832">
        <f t="shared" si="88"/>
        <v>40</v>
      </c>
      <c r="BA52" s="830"/>
      <c r="BB52" s="830">
        <f t="shared" si="89"/>
        <v>10</v>
      </c>
      <c r="BC52" s="830"/>
      <c r="BD52" s="830">
        <f t="shared" si="90"/>
        <v>238</v>
      </c>
      <c r="BE52" s="830"/>
      <c r="BF52" s="830">
        <f t="shared" si="91"/>
        <v>0</v>
      </c>
      <c r="BG52" s="830"/>
      <c r="BH52" s="830">
        <f t="shared" si="92"/>
        <v>0</v>
      </c>
      <c r="BI52" s="831"/>
      <c r="BJ52" s="832">
        <f t="shared" si="93"/>
        <v>50</v>
      </c>
      <c r="BK52" s="830"/>
      <c r="BL52" s="830">
        <f t="shared" si="94"/>
        <v>238</v>
      </c>
      <c r="BM52" s="833"/>
      <c r="BN52" s="830">
        <f t="shared" si="95"/>
        <v>288</v>
      </c>
      <c r="BO52" s="833"/>
      <c r="BQ52" s="318" t="str">
        <f>IF('A4-2管路(計画設定)'!AW52="","-",'A4-2管路(計画設定)'!AW52)</f>
        <v>配水用ポリエチレン管(融着継手)</v>
      </c>
      <c r="BR52" s="317" t="str">
        <f>IF(BQ52=BR$4,IF('A4-2管路(計画設定)'!AV52="-","-",IF('A4-2管路(計画設定)'!I52="-",'A4-2管路(計画設定)'!AV52,'A4-2管路(計画設定)'!AV52-'A4-2管路(計画設定)'!I52)),"-")</f>
        <v>-</v>
      </c>
      <c r="BS52" s="317" t="str">
        <f>IF(BQ52=BS$4,IF('A4-2管路(計画設定)'!AV52="-","-",IF('A4-2管路(計画設定)'!L52="-",'A4-2管路(計画設定)'!AV52,'A4-2管路(計画設定)'!AV52-'A4-2管路(計画設定)'!L52)),"-")</f>
        <v>-</v>
      </c>
      <c r="BT52" s="317">
        <f>IF(BQ52=BT$4,IF('A4-2管路(計画設定)'!AV52="-","-",IF('A4-2管路(計画設定)'!O52="-",'A4-2管路(計画設定)'!AV52,'A4-2管路(計画設定)'!AV52-'A4-2管路(計画設定)'!O52)),"-")</f>
        <v>33</v>
      </c>
      <c r="BU52" s="317" t="str">
        <f>IF($BQ52=BU$4,IF('A4-2管路(計画設定)'!$AV52="-","-",IF('A4-2管路(計画設定)'!R52="-",'A4-2管路(計画設定)'!$AV52,'A4-2管路(計画設定)'!$AV52-'A4-2管路(計画設定)'!R52)),"-")</f>
        <v>-</v>
      </c>
      <c r="BV52" s="317" t="str">
        <f>IF($BQ52=BV$4,IF('A4-2管路(計画設定)'!$AV52="-","-",IF('A4-2管路(計画設定)'!W52="-",'A4-2管路(計画設定)'!$AV52,'A4-2管路(計画設定)'!$AV52-SUM('A4-2管路(計画設定)'!S52,'A4-2管路(計画設定)'!T52))),"-")</f>
        <v>-</v>
      </c>
      <c r="BW52" s="317" t="str">
        <f>IF($BQ52=BV$4,IF('A4-2管路(計画設定)'!$AV52="-","-",IF('A4-2管路(計画設定)'!W52="-",'A4-2管路(計画設定)'!$AV52,'A4-2管路(計画設定)'!$AV52-SUM('A4-2管路(計画設定)'!U52,'A4-2管路(計画設定)'!V52))),"-")</f>
        <v>-</v>
      </c>
      <c r="BX52" s="317" t="str">
        <f>IF($BQ52=BX$4,IF('A4-2管路(計画設定)'!$AV52="-","-",IF('A4-2管路(計画設定)'!AF52="-",'A4-2管路(計画設定)'!$AV52,'A4-2管路(計画設定)'!$AV52-'A4-2管路(計画設定)'!AF52)),"-")</f>
        <v>-</v>
      </c>
    </row>
    <row r="53" spans="2:76" ht="13.5" customHeight="1">
      <c r="B53" s="1179"/>
      <c r="C53" s="1070"/>
      <c r="D53" s="1070"/>
      <c r="E53" s="1102"/>
      <c r="F53" s="567" t="s">
        <v>49</v>
      </c>
      <c r="G53" s="622">
        <f t="shared" ref="G53" si="96">IF(SUM(G47:G52)=0,"-",SUM(G47:G52))</f>
        <v>224</v>
      </c>
      <c r="H53" s="350" t="str">
        <f t="shared" ref="H53:AU53" si="97">IF(SUM(H47:H52)=0,"-",SUM(H47:H52))</f>
        <v>-</v>
      </c>
      <c r="I53" s="365">
        <f t="shared" si="97"/>
        <v>224</v>
      </c>
      <c r="J53" s="622">
        <f t="shared" si="97"/>
        <v>4</v>
      </c>
      <c r="K53" s="350" t="str">
        <f t="shared" si="97"/>
        <v>-</v>
      </c>
      <c r="L53" s="365">
        <f t="shared" si="97"/>
        <v>4</v>
      </c>
      <c r="M53" s="622">
        <f t="shared" si="97"/>
        <v>38</v>
      </c>
      <c r="N53" s="350" t="str">
        <f t="shared" si="97"/>
        <v>-</v>
      </c>
      <c r="O53" s="365">
        <f t="shared" si="97"/>
        <v>38</v>
      </c>
      <c r="P53" s="622" t="str">
        <f t="shared" si="97"/>
        <v>-</v>
      </c>
      <c r="Q53" s="350" t="str">
        <f t="shared" si="97"/>
        <v>-</v>
      </c>
      <c r="R53" s="365" t="str">
        <f t="shared" si="97"/>
        <v>-</v>
      </c>
      <c r="S53" s="622">
        <f t="shared" si="97"/>
        <v>69</v>
      </c>
      <c r="T53" s="349">
        <f t="shared" si="97"/>
        <v>8</v>
      </c>
      <c r="U53" s="624">
        <f t="shared" si="97"/>
        <v>286</v>
      </c>
      <c r="V53" s="350" t="str">
        <f t="shared" si="97"/>
        <v>-</v>
      </c>
      <c r="W53" s="365">
        <f t="shared" si="97"/>
        <v>363</v>
      </c>
      <c r="X53" s="355">
        <f t="shared" si="97"/>
        <v>1018</v>
      </c>
      <c r="Y53" s="350" t="str">
        <f t="shared" si="97"/>
        <v>-</v>
      </c>
      <c r="Z53" s="365">
        <f t="shared" si="97"/>
        <v>1018</v>
      </c>
      <c r="AA53" s="355" t="str">
        <f t="shared" si="97"/>
        <v>-</v>
      </c>
      <c r="AB53" s="350" t="str">
        <f t="shared" si="97"/>
        <v>-</v>
      </c>
      <c r="AC53" s="365" t="str">
        <f t="shared" si="97"/>
        <v>-</v>
      </c>
      <c r="AD53" s="622">
        <f t="shared" si="97"/>
        <v>24</v>
      </c>
      <c r="AE53" s="350" t="str">
        <f t="shared" si="97"/>
        <v>-</v>
      </c>
      <c r="AF53" s="365">
        <f t="shared" si="97"/>
        <v>24</v>
      </c>
      <c r="AG53" s="355" t="str">
        <f t="shared" si="97"/>
        <v>-</v>
      </c>
      <c r="AH53" s="350" t="str">
        <f t="shared" si="97"/>
        <v>-</v>
      </c>
      <c r="AI53" s="365" t="str">
        <f t="shared" si="97"/>
        <v>-</v>
      </c>
      <c r="AJ53" s="355" t="str">
        <f t="shared" si="97"/>
        <v>-</v>
      </c>
      <c r="AK53" s="350" t="str">
        <f t="shared" si="97"/>
        <v>-</v>
      </c>
      <c r="AL53" s="365" t="str">
        <f t="shared" si="97"/>
        <v>-</v>
      </c>
      <c r="AM53" s="355" t="str">
        <f t="shared" si="97"/>
        <v>-</v>
      </c>
      <c r="AN53" s="350" t="str">
        <f t="shared" si="97"/>
        <v>-</v>
      </c>
      <c r="AO53" s="365" t="str">
        <f t="shared" si="97"/>
        <v>-</v>
      </c>
      <c r="AP53" s="355" t="str">
        <f t="shared" si="97"/>
        <v>-</v>
      </c>
      <c r="AQ53" s="350" t="str">
        <f t="shared" si="97"/>
        <v>-</v>
      </c>
      <c r="AR53" s="365" t="str">
        <f t="shared" si="97"/>
        <v>-</v>
      </c>
      <c r="AS53" s="355" t="str">
        <f t="shared" si="97"/>
        <v>-</v>
      </c>
      <c r="AT53" s="350" t="str">
        <f t="shared" si="97"/>
        <v>-</v>
      </c>
      <c r="AU53" s="365" t="str">
        <f t="shared" si="97"/>
        <v>-</v>
      </c>
      <c r="AV53" s="834">
        <f>IF(SUM(AV47:AW52)=0,"-",SUM(AV47:AW52))</f>
        <v>1663</v>
      </c>
      <c r="AW53" s="835"/>
      <c r="AX53" s="836">
        <f>IF(SUM(AX47:AY52)=0,"-",SUM(AX47:AY52))</f>
        <v>8</v>
      </c>
      <c r="AY53" s="835"/>
      <c r="AZ53" s="834">
        <f>IF(SUM(AZ47:BA52)=0,"-",SUM(AZ47:BA52))</f>
        <v>266</v>
      </c>
      <c r="BA53" s="835"/>
      <c r="BB53" s="835">
        <f>IF(SUM(BB47:BC52)=0,"-",SUM(BB47:BC52))</f>
        <v>77</v>
      </c>
      <c r="BC53" s="835"/>
      <c r="BD53" s="835">
        <f>IF(SUM(BD47:BE52)=0,"-",SUM(BD47:BE52))</f>
        <v>1328</v>
      </c>
      <c r="BE53" s="835"/>
      <c r="BF53" s="835" t="str">
        <f>IF(SUM(BF47:BG52)=0,"-",SUM(BF47:BG52))</f>
        <v>-</v>
      </c>
      <c r="BG53" s="835"/>
      <c r="BH53" s="835" t="str">
        <f>IF(SUM(BH47:BI52)=0,"-",SUM(BH47:BI52))</f>
        <v>-</v>
      </c>
      <c r="BI53" s="837"/>
      <c r="BJ53" s="834">
        <f>IF(SUM(BJ47:BK52)=0,"-",SUM(BJ47:BK52))</f>
        <v>343</v>
      </c>
      <c r="BK53" s="835"/>
      <c r="BL53" s="835">
        <f>IF(SUM(BL47:BM52)=0,"-",SUM(BL47:BM52))</f>
        <v>1328</v>
      </c>
      <c r="BM53" s="838"/>
      <c r="BN53" s="834">
        <f t="shared" si="95"/>
        <v>1671</v>
      </c>
      <c r="BO53" s="838"/>
      <c r="BQ53" s="318" t="str">
        <f>IF('A4-2管路(計画設定)'!AW53="","-",'A4-2管路(計画設定)'!AW53)</f>
        <v>-</v>
      </c>
      <c r="BR53" s="317" t="str">
        <f>IF(BQ53=BR$4,IF('A4-2管路(計画設定)'!AV53="-","-",IF('A4-2管路(計画設定)'!I53="-",'A4-2管路(計画設定)'!AV53,'A4-2管路(計画設定)'!AV53-'A4-2管路(計画設定)'!I53)),"-")</f>
        <v>-</v>
      </c>
      <c r="BS53" s="317" t="str">
        <f>IF(BQ53=BS$4,IF('A4-2管路(計画設定)'!AV53="-","-",IF('A4-2管路(計画設定)'!L53="-",'A4-2管路(計画設定)'!AV53,'A4-2管路(計画設定)'!AV53-'A4-2管路(計画設定)'!L53)),"-")</f>
        <v>-</v>
      </c>
      <c r="BT53" s="317" t="str">
        <f>IF(BQ53=BT$4,IF('A4-2管路(計画設定)'!AV53="-","-",IF('A4-2管路(計画設定)'!O53="-",'A4-2管路(計画設定)'!AV53,'A4-2管路(計画設定)'!AV53-'A4-2管路(計画設定)'!O53)),"-")</f>
        <v>-</v>
      </c>
      <c r="BU53" s="317" t="str">
        <f>IF($BQ53=BU$4,IF('A4-2管路(計画設定)'!$AV53="-","-",IF('A4-2管路(計画設定)'!R53="-",'A4-2管路(計画設定)'!$AV53,'A4-2管路(計画設定)'!$AV53-'A4-2管路(計画設定)'!R53)),"-")</f>
        <v>-</v>
      </c>
      <c r="BV53" s="317" t="str">
        <f>IF($BQ53=BV$4,IF('A4-2管路(計画設定)'!$AV53="-","-",IF('A4-2管路(計画設定)'!W53="-",'A4-2管路(計画設定)'!$AV53,'A4-2管路(計画設定)'!$AV53-SUM('A4-2管路(計画設定)'!S53,'A4-2管路(計画設定)'!T53))),"-")</f>
        <v>-</v>
      </c>
      <c r="BW53" s="317" t="str">
        <f>IF($BQ53=BV$4,IF('A4-2管路(計画設定)'!$AV53="-","-",IF('A4-2管路(計画設定)'!W53="-",'A4-2管路(計画設定)'!$AV53,'A4-2管路(計画設定)'!$AV53-SUM('A4-2管路(計画設定)'!U53,'A4-2管路(計画設定)'!V53))),"-")</f>
        <v>-</v>
      </c>
      <c r="BX53" s="317" t="str">
        <f>IF($BQ53=BX$4,IF('A4-2管路(計画設定)'!$AV53="-","-",IF('A4-2管路(計画設定)'!AF53="-",'A4-2管路(計画設定)'!$AV53,'A4-2管路(計画設定)'!$AV53-'A4-2管路(計画設定)'!AF53)),"-")</f>
        <v>-</v>
      </c>
    </row>
    <row r="54" spans="2:76" ht="13.5" customHeight="1">
      <c r="B54" s="1179"/>
      <c r="C54" s="1070"/>
      <c r="D54" s="1070"/>
      <c r="E54" s="931" t="s">
        <v>268</v>
      </c>
      <c r="F54" s="79">
        <v>600</v>
      </c>
      <c r="G54" s="627" t="str">
        <f>IF(AND('A4-1管路(計画設定)'!$F$12="○",'A4-4,5管路(計画設定)'!$BR54="-"),"-",IF(A3管路!G54="-",BR54,IF(BR54="-",A3管路!G54,A3管路!G54+BR54)))</f>
        <v>-</v>
      </c>
      <c r="H54" s="346" t="str">
        <f>IF(IF(A3管路!H54="-","-",IF('A4-2管路(計画設定)'!H54="-",A3管路!H54,A3管路!H54-'A4-2管路(計画設定)'!H54))=0,"-",IF(A3管路!H54="-","-",IF('A4-2管路(計画設定)'!H54="-",A3管路!H54,A3管路!H54-'A4-2管路(計画設定)'!H54)))</f>
        <v>-</v>
      </c>
      <c r="I54" s="364" t="str">
        <f t="shared" ref="I54:I64" si="98">IF(SUM(G54:H54)=0,"-",SUM(G54:H54))</f>
        <v>-</v>
      </c>
      <c r="J54" s="627" t="str">
        <f>IF(AND('A4-1管路(計画設定)'!$H$12="○",'A4-4,5管路(計画設定)'!$BS54="-"),"-",IF(A3管路!J54="-",BS54,IF(BS54="-",A3管路!J54,A3管路!J54+BS54)))</f>
        <v>-</v>
      </c>
      <c r="K54" s="346" t="str">
        <f>IF(IF(A3管路!K54="-","-",IF('A4-2管路(計画設定)'!K54="-",A3管路!K54,A3管路!K54-'A4-2管路(計画設定)'!K54))=0,"-",IF(A3管路!K54="-","-",IF('A4-2管路(計画設定)'!K54="-",A3管路!K54,A3管路!K54-'A4-2管路(計画設定)'!K54)))</f>
        <v>-</v>
      </c>
      <c r="L54" s="364" t="str">
        <f t="shared" ref="L54:L64" si="99">IF(SUM(J54:K54)=0,"-",SUM(J54:K54))</f>
        <v>-</v>
      </c>
      <c r="M54" s="627" t="str">
        <f>IF(AND('A4-1管路(計画設定)'!$J$12="○",'A4-4,5管路(計画設定)'!$BT54="-"),"-",IF(A3管路!M54="-",BT54,IF(BT54="-",A3管路!M54,A3管路!M54+BT54)))</f>
        <v>-</v>
      </c>
      <c r="N54" s="346" t="str">
        <f>IF(IF(A3管路!N54="-","-",IF('A4-2管路(計画設定)'!N54="-",A3管路!N54,A3管路!N54-'A4-2管路(計画設定)'!N54))=0,"-",IF(A3管路!N54="-","-",IF('A4-2管路(計画設定)'!N54="-",A3管路!N54,A3管路!N54-'A4-2管路(計画設定)'!N54)))</f>
        <v>-</v>
      </c>
      <c r="O54" s="364" t="str">
        <f t="shared" ref="O54:O64" si="100">IF(SUM(M54:N54)=0,"-",SUM(M54:N54))</f>
        <v>-</v>
      </c>
      <c r="P54" s="627" t="str">
        <f>IF(AND('A4-1管路(計画設定)'!$L$12="○",'A4-4,5管路(計画設定)'!$BU54="-"),"-",IF(A3管路!P54="-",BU54,IF(BU54="-",A3管路!P54,A3管路!P54+BU54)))</f>
        <v>-</v>
      </c>
      <c r="Q54" s="346" t="str">
        <f>IF(IF(A3管路!Q54="-","-",IF('A4-2管路(計画設定)'!Q54="-",A3管路!Q54,A3管路!Q54-'A4-2管路(計画設定)'!Q54))=0,"-",IF(A3管路!Q54="-","-",IF('A4-2管路(計画設定)'!Q54="-",A3管路!Q54,A3管路!Q54-'A4-2管路(計画設定)'!Q54)))</f>
        <v>-</v>
      </c>
      <c r="R54" s="364" t="str">
        <f t="shared" ref="R54:R64" si="101">IF(SUM(P54:Q54)=0,"-",SUM(P54:Q54))</f>
        <v>-</v>
      </c>
      <c r="S54" s="627" t="str">
        <f>IF(AND('A4-1管路(計画設定)'!$N$12="○",'A4-4,5管路(計画設定)'!$BV54="-"),"-",IF(A3管路!S54="-",BV54,IF(BV54="-",A3管路!S54,A3管路!S54+BV54+BW54)))</f>
        <v>-</v>
      </c>
      <c r="T54" s="345" t="str">
        <f>IF(IF(A3管路!T54="-","-",IF('A4-2管路(計画設定)'!T54="-",A3管路!T54,A3管路!T54-'A4-2管路(計画設定)'!T54))=0,"-",IF(A3管路!T54="-","-",IF('A4-2管路(計画設定)'!T54="-",A3管路!T54,A3管路!T54-'A4-2管路(計画設定)'!T54)))</f>
        <v>-</v>
      </c>
      <c r="U54" s="628" t="str">
        <f>IF(AND('A4-1管路(計画設定)'!$P$12="○",'A4-4,5管路(計画設定)'!$BW54="-"),"-",IF(A3管路!U54="-",BW54,IF(BW54="-",A3管路!U54,A3管路!U54)))</f>
        <v>-</v>
      </c>
      <c r="V54" s="346" t="str">
        <f>IF(IF(A3管路!V54="-","-",IF('A4-2管路(計画設定)'!V54="-",A3管路!V54,A3管路!V54-'A4-2管路(計画設定)'!V54))=0,"-",IF(A3管路!V54="-","-",IF('A4-2管路(計画設定)'!V54="-",A3管路!V54,A3管路!V54-'A4-2管路(計画設定)'!V54)))</f>
        <v>-</v>
      </c>
      <c r="W54" s="364" t="str">
        <f t="shared" ref="W54:W64" si="102">IF(SUM(S54:V54)=0,"-",SUM(S54:V54))</f>
        <v>-</v>
      </c>
      <c r="X54" s="356" t="str">
        <f>IF(IF(A3管路!X54="-","-",IF('A4-2管路(計画設定)'!X54="-",A3管路!X54,A3管路!X54-'A4-2管路(計画設定)'!X54))=0,"-",IF(A3管路!X54="-","-",IF('A4-2管路(計画設定)'!X54="-",A3管路!X54,A3管路!X54-'A4-2管路(計画設定)'!X54)))</f>
        <v>-</v>
      </c>
      <c r="Y54" s="346" t="str">
        <f>IF(IF(A3管路!Y54="-","-",IF('A4-2管路(計画設定)'!Y54="-",A3管路!Y54,A3管路!Y54-'A4-2管路(計画設定)'!Y54))=0,"-",IF(A3管路!Y54="-","-",IF('A4-2管路(計画設定)'!Y54="-",A3管路!Y54,A3管路!Y54-'A4-2管路(計画設定)'!Y54)))</f>
        <v>-</v>
      </c>
      <c r="Z54" s="364" t="str">
        <f t="shared" ref="Z54:Z64" si="103">IF(SUM(X54:Y54)=0,"-",SUM(X54:Y54))</f>
        <v>-</v>
      </c>
      <c r="AA54" s="356" t="str">
        <f>IF(IF(A3管路!AA54="-","-",IF('A4-2管路(計画設定)'!AA54="-",A3管路!AA54,A3管路!AA54-'A4-2管路(計画設定)'!AA54))=0,"-",IF(A3管路!AA54="-","-",IF('A4-2管路(計画設定)'!AA54="-",A3管路!AA54,A3管路!AA54-'A4-2管路(計画設定)'!AA54)))</f>
        <v>-</v>
      </c>
      <c r="AB54" s="346" t="str">
        <f>IF(IF(A3管路!AB54="-","-",IF('A4-2管路(計画設定)'!AB54="-",A3管路!AB54,A3管路!AB54-'A4-2管路(計画設定)'!AB54))=0,"-",IF(A3管路!AB54="-","-",IF('A4-2管路(計画設定)'!AB54="-",A3管路!AB54,A3管路!AB54-'A4-2管路(計画設定)'!AB54)))</f>
        <v>-</v>
      </c>
      <c r="AC54" s="364" t="str">
        <f t="shared" ref="AC54:AC64" si="104">IF(SUM(AA54:AB54)=0,"-",SUM(AA54:AB54))</f>
        <v>-</v>
      </c>
      <c r="AD54" s="627" t="str">
        <f>IF(AND('A4-1管路(計画設定)'!$V$12="○",'A4-4,5管路(計画設定)'!$BX54="-"),"-",IF(A3管路!AD54="-",BX54,IF(BX54="-",A3管路!AD54,A3管路!AD54+BX54)))</f>
        <v>-</v>
      </c>
      <c r="AE54" s="346" t="str">
        <f>IF(IF(A3管路!AE54="-","-",IF('A4-2管路(計画設定)'!AE54="-",A3管路!AE54,A3管路!AE54-'A4-2管路(計画設定)'!AE54))=0,"-",IF(A3管路!AE54="-","-",IF('A4-2管路(計画設定)'!AE54="-",A3管路!AE54,A3管路!AE54-'A4-2管路(計画設定)'!AE54)))</f>
        <v>-</v>
      </c>
      <c r="AF54" s="364" t="str">
        <f t="shared" ref="AF54:AF64" si="105">IF(SUM(AD54:AE54)=0,"-",SUM(AD54:AE54))</f>
        <v>-</v>
      </c>
      <c r="AG54" s="356" t="str">
        <f>IF(IF(A3管路!AG54="-","-",IF('A4-2管路(計画設定)'!AG54="-",A3管路!AG54,A3管路!AG54-'A4-2管路(計画設定)'!AG54))=0,"-",IF(A3管路!AG54="-","-",IF('A4-2管路(計画設定)'!AG54="-",A3管路!AG54,A3管路!AG54-'A4-2管路(計画設定)'!AG54)))</f>
        <v>-</v>
      </c>
      <c r="AH54" s="346" t="str">
        <f>IF(IF(A3管路!AH54="-","-",IF('A4-2管路(計画設定)'!AH54="-",A3管路!AH54,A3管路!AH54-'A4-2管路(計画設定)'!AH54))=0,"-",IF(A3管路!AH54="-","-",IF('A4-2管路(計画設定)'!AH54="-",A3管路!AH54,A3管路!AH54-'A4-2管路(計画設定)'!AH54)))</f>
        <v>-</v>
      </c>
      <c r="AI54" s="364" t="str">
        <f t="shared" ref="AI54:AI64" si="106">IF(SUM(AG54:AH54)=0,"-",SUM(AG54:AH54))</f>
        <v>-</v>
      </c>
      <c r="AJ54" s="356" t="str">
        <f>IF(IF(A3管路!AJ54="-","-",IF('A4-2管路(計画設定)'!AJ54="-",A3管路!AJ54,A3管路!AJ54-'A4-2管路(計画設定)'!AJ54))=0,"-",IF(A3管路!AJ54="-","-",IF('A4-2管路(計画設定)'!AJ54="-",A3管路!AJ54,A3管路!AJ54-'A4-2管路(計画設定)'!AJ54)))</f>
        <v>-</v>
      </c>
      <c r="AK54" s="346" t="str">
        <f>IF(IF(A3管路!AK54="-","-",IF('A4-2管路(計画設定)'!AK54="-",A3管路!AK54,A3管路!AK54-'A4-2管路(計画設定)'!AK54))=0,"-",IF(A3管路!AK54="-","-",IF('A4-2管路(計画設定)'!AK54="-",A3管路!AK54,A3管路!AK54-'A4-2管路(計画設定)'!AK54)))</f>
        <v>-</v>
      </c>
      <c r="AL54" s="364" t="str">
        <f t="shared" ref="AL54:AL64" si="107">IF(SUM(AJ54:AK54)=0,"-",SUM(AJ54:AK54))</f>
        <v>-</v>
      </c>
      <c r="AM54" s="356" t="str">
        <f>IF(IF(A3管路!AM54="-","-",IF('A4-2管路(計画設定)'!AM54="-",A3管路!AM54,A3管路!AM54-'A4-2管路(計画設定)'!AM54))=0,"-",IF(A3管路!AM54="-","-",IF('A4-2管路(計画設定)'!AM54="-",A3管路!AM54,A3管路!AM54-'A4-2管路(計画設定)'!AM54)))</f>
        <v>-</v>
      </c>
      <c r="AN54" s="346" t="str">
        <f>IF(IF(A3管路!AN54="-","-",IF('A4-2管路(計画設定)'!AN54="-",A3管路!AN54,A3管路!AN54-'A4-2管路(計画設定)'!AN54))=0,"-",IF(A3管路!AN54="-","-",IF('A4-2管路(計画設定)'!AN54="-",A3管路!AN54,A3管路!AN54-'A4-2管路(計画設定)'!AN54)))</f>
        <v>-</v>
      </c>
      <c r="AO54" s="364" t="str">
        <f t="shared" ref="AO54:AO64" si="108">IF(SUM(AM54:AN54)=0,"-",SUM(AM54:AN54))</f>
        <v>-</v>
      </c>
      <c r="AP54" s="356" t="str">
        <f>IF(IF(A3管路!AP54="-","-",IF('A4-2管路(計画設定)'!AP54="-",A3管路!AP54,A3管路!AP54-'A4-2管路(計画設定)'!AP54))=0,"-",IF(A3管路!AP54="-","-",IF('A4-2管路(計画設定)'!AP54="-",A3管路!AP54,A3管路!AP54-'A4-2管路(計画設定)'!AP54)))</f>
        <v>-</v>
      </c>
      <c r="AQ54" s="346" t="str">
        <f>IF(IF(A3管路!AQ54="-","-",IF('A4-2管路(計画設定)'!AQ54="-",A3管路!AQ54,A3管路!AQ54-'A4-2管路(計画設定)'!AQ54))=0,"-",IF(A3管路!AQ54="-","-",IF('A4-2管路(計画設定)'!AQ54="-",A3管路!AQ54,A3管路!AQ54-'A4-2管路(計画設定)'!AQ54)))</f>
        <v>-</v>
      </c>
      <c r="AR54" s="382" t="str">
        <f t="shared" ref="AR54:AR64" si="109">IF(SUM(AP54:AQ54)=0,"-",SUM(AP54:AQ54))</f>
        <v>-</v>
      </c>
      <c r="AS54" s="356" t="str">
        <f>IF(IF(A3管路!AS54="-","-",IF('A4-2管路(計画設定)'!AS54="-",A3管路!AS54,A3管路!AS54-'A4-2管路(計画設定)'!AS54))=0,"-",IF(A3管路!AS54="-","-",IF('A4-2管路(計画設定)'!AS54="-",A3管路!AS54,A3管路!AS54-'A4-2管路(計画設定)'!AS54)))</f>
        <v>-</v>
      </c>
      <c r="AT54" s="346" t="str">
        <f>IF(IF(A3管路!AT54="-","-",IF('A4-2管路(計画設定)'!AT54="-",A3管路!AT54,A3管路!AT54-'A4-2管路(計画設定)'!AT54))=0,"-",IF(A3管路!AT54="-","-",IF('A4-2管路(計画設定)'!AT54="-",A3管路!AT54,A3管路!AT54-'A4-2管路(計画設定)'!AT54)))</f>
        <v>-</v>
      </c>
      <c r="AU54" s="382" t="str">
        <f t="shared" ref="AU54:AU64" si="110">IF(SUM(AS54:AT54)=0,"-",SUM(AS54:AT54))</f>
        <v>-</v>
      </c>
      <c r="AV54" s="865" t="str">
        <f t="shared" ref="AV54:AV64" si="111">IF(SUM(G54,J54,M54,P54,S54,U54,X54,AA54,AD54,AG54,AJ54,AM54,AP54,AS54)=0,"-",SUM(G54,J54,M54,P54,S54,U54,X54,AA54,AD54,AG54,AJ54,AM54,AP54,AS54))</f>
        <v>-</v>
      </c>
      <c r="AW54" s="866"/>
      <c r="AX54" s="867" t="str">
        <f t="shared" ref="AX54:AX64" si="112">IF(SUM(H54,K54,N54,Q54,T54,V54,Y54,AB54,AE54,AH54,AK54,AN54,AQ54,AT54)=0,"-",SUM(H54,K54,N54,Q54,T54,V54,Y54,AB54,AE54,AH54,AK54,AN54,AQ54,AT54))</f>
        <v>-</v>
      </c>
      <c r="AY54" s="866"/>
      <c r="AZ54" s="865">
        <f t="shared" ref="AZ54:AZ64" si="113">SUMIF(G$88,"①",I54)+SUMIF(J$88,"①",L54)+SUMIF(M$88,"①",O54)+SUMIF(P$88,"①",R54)+SUMIF(S$88,"①",S54)+SUMIF(S$88,"①",T54)+SUMIF(U$88,"①",U54)+SUMIF(U$88,"①",V54)+SUMIF(X$88,"①",Z54)+SUMIF(AA$88,"①",AC54)+SUMIF(AD$88,"①",AF54)+SUMIF(AG$88,"①",AI54)+SUMIF(AJ$88,"①",AL54)+SUMIF(AM$88,"①",AO54)+SUMIF(AP$88,"①",AR54)+SUMIF(AS$88,"①",AU54)</f>
        <v>0</v>
      </c>
      <c r="BA54" s="866"/>
      <c r="BB54" s="866">
        <f t="shared" ref="BB54:BB64" si="114">SUMIF(G$88,"②",I54)+SUMIF(J$88,"②",L54)+SUMIF(M$88,"②",O54)+SUMIF(P$88,"②",R54)+SUMIF(S$88,"②",S54)+SUMIF(S$88,"②",T54)+SUMIF(U$88,"②",U54)+SUMIF(U$88,"②",V54)+SUMIF(X$88,"②",Z54)+SUMIF(AA$88,"②",AC54)+SUMIF(AD$88,"②",AF54)+SUMIF(AG$88,"②",AI54)+SUMIF(AJ$88,"②",AL54)+SUMIF(AM$88,"②",AO54)+SUMIF(AP$88,"②",AR54)+SUMIF(AS$88,"②",AU54)</f>
        <v>0</v>
      </c>
      <c r="BC54" s="866"/>
      <c r="BD54" s="866">
        <f t="shared" ref="BD54:BD64" si="115">SUMIF(G$88,"③",I54)+SUMIF(J$88,"③",L54)+SUMIF(M$88,"③",O54)+SUMIF(P$88,"③",R54)+SUMIF(S$88,"③",S54)+SUMIF(S$88,"③",T54)+SUMIF(U$88,"③",U54)+SUMIF(U$88,"③",V54)+SUMIF(X$88,"③",Z54)+SUMIF(AA$88,"③",AC54)+SUMIF(AD$88,"③",AF54)+SUMIF(AG$88,"③",AI54)+SUMIF(AJ$88,"③",AL54)+SUMIF(AM$88,"③",AO54)+SUMIF(AP$88,"③",AR54)+SUMIF(AS$88,"③",AU54)</f>
        <v>0</v>
      </c>
      <c r="BE54" s="866"/>
      <c r="BF54" s="866">
        <f t="shared" ref="BF54:BF64" si="116">SUMIF(G$88,"④",I54)+SUMIF(J$88,"④",L54)+SUMIF(M$88,"④",O54)+SUMIF(P$88,"④",R54)+SUMIF(S$88,"④",S54)+SUMIF(S$88,"④",T54)+SUMIF(U$88,"④",U54)+SUMIF(U$88,"④",V54)+SUMIF(X$88,"④",Z54)+SUMIF(AA$88,"④",AC54)+SUMIF(AD$88,"④",AF54)+SUMIF(AG$88,"④",AI54)+SUMIF(AJ$88,"④",AL54)+SUMIF(AM$88,"④",AO54)+SUMIF(AP$88,"④",AR54)+SUMIF(AS$88,"④",AU54)</f>
        <v>0</v>
      </c>
      <c r="BG54" s="866"/>
      <c r="BH54" s="866">
        <f t="shared" ref="BH54:BH64" si="117">SUMIF(G$88,"⑤",I54)+SUMIF(J$88,"⑤",L54)+SUMIF(M$88,"⑤",O54)+SUMIF(P$88,"⑤",R54)+SUMIF(S$88,"⑤",S54)+SUMIF(S$88,"⑤",T54)+SUMIF(U$88,"⑤",U54)+SUMIF(U$88,"⑤",V54)+SUMIF(X$88,"⑤",Z54)+SUMIF(AA$88,"⑤",AC54)+SUMIF(AD$88,"⑤",AF54)+SUMIF(AG$88,"⑤",AI54)+SUMIF(AJ$88,"⑤",AL54)+SUMIF(AM$88,"⑤",AO54)+SUMIF(AP$88,"⑤",AR54)+SUMIF(AS$88,"⑤",AU54)</f>
        <v>0</v>
      </c>
      <c r="BI54" s="868"/>
      <c r="BJ54" s="865">
        <f t="shared" ref="BJ54:BJ64" si="118">SUM(AZ54:BC54)</f>
        <v>0</v>
      </c>
      <c r="BK54" s="866"/>
      <c r="BL54" s="866">
        <f t="shared" ref="BL54:BL64" si="119">SUM(BD54:BI54)</f>
        <v>0</v>
      </c>
      <c r="BM54" s="869"/>
      <c r="BN54" s="866" t="str">
        <f t="shared" si="95"/>
        <v>-</v>
      </c>
      <c r="BO54" s="869"/>
      <c r="BQ54" s="318" t="str">
        <f>IF('A4-2管路(計画設定)'!AW54="","-",'A4-2管路(計画設定)'!AW54)</f>
        <v>ダクタイル鋳鉄管(NS形継手等)</v>
      </c>
      <c r="BR54" s="317" t="str">
        <f>IF(BQ54=BR$4,IF('A4-2管路(計画設定)'!AV54="-","-",IF('A4-2管路(計画設定)'!I54="-",'A4-2管路(計画設定)'!AV54,'A4-2管路(計画設定)'!AV54-'A4-2管路(計画設定)'!I54)),"-")</f>
        <v>-</v>
      </c>
      <c r="BS54" s="317" t="str">
        <f>IF(BQ54=BS$4,IF('A4-2管路(計画設定)'!AV54="-","-",IF('A4-2管路(計画設定)'!L54="-",'A4-2管路(計画設定)'!AV54,'A4-2管路(計画設定)'!AV54-'A4-2管路(計画設定)'!L54)),"-")</f>
        <v>-</v>
      </c>
      <c r="BT54" s="317" t="str">
        <f>IF(BQ54=BT$4,IF('A4-2管路(計画設定)'!AV54="-","-",IF('A4-2管路(計画設定)'!O54="-",'A4-2管路(計画設定)'!AV54,'A4-2管路(計画設定)'!AV54-'A4-2管路(計画設定)'!O54)),"-")</f>
        <v>-</v>
      </c>
      <c r="BU54" s="317" t="str">
        <f>IF($BQ54=BU$4,IF('A4-2管路(計画設定)'!$AV54="-","-",IF('A4-2管路(計画設定)'!R54="-",'A4-2管路(計画設定)'!$AV54,'A4-2管路(計画設定)'!$AV54-'A4-2管路(計画設定)'!R54)),"-")</f>
        <v>-</v>
      </c>
      <c r="BV54" s="317" t="str">
        <f>IF($BQ54=BV$4,IF('A4-2管路(計画設定)'!$AV54="-","-",IF('A4-2管路(計画設定)'!W54="-",'A4-2管路(計画設定)'!$AV54,'A4-2管路(計画設定)'!$AV54-SUM('A4-2管路(計画設定)'!S54,'A4-2管路(計画設定)'!T54))),"-")</f>
        <v>-</v>
      </c>
      <c r="BW54" s="317" t="str">
        <f>IF($BQ54=BV$4,IF('A4-2管路(計画設定)'!$AV54="-","-",IF('A4-2管路(計画設定)'!W54="-",'A4-2管路(計画設定)'!$AV54,'A4-2管路(計画設定)'!$AV54-SUM('A4-2管路(計画設定)'!U54,'A4-2管路(計画設定)'!V54))),"-")</f>
        <v>-</v>
      </c>
      <c r="BX54" s="317" t="str">
        <f>IF($BQ54=BX$4,IF('A4-2管路(計画設定)'!$AV54="-","-",IF('A4-2管路(計画設定)'!AF54="-",'A4-2管路(計画設定)'!$AV54,'A4-2管路(計画設定)'!$AV54-'A4-2管路(計画設定)'!AF54)),"-")</f>
        <v>-</v>
      </c>
    </row>
    <row r="55" spans="2:76" ht="13.5" customHeight="1">
      <c r="B55" s="1179"/>
      <c r="C55" s="1070"/>
      <c r="D55" s="1070"/>
      <c r="E55" s="932"/>
      <c r="F55" s="80">
        <v>500</v>
      </c>
      <c r="G55" s="625" t="str">
        <f>IF(AND('A4-1管路(計画設定)'!$F$12="○",'A4-4,5管路(計画設定)'!$BR55="-"),"-",IF(A3管路!G55="-",BR55,IF(BR55="-",A3管路!G55,A3管路!G55+BR55)))</f>
        <v>-</v>
      </c>
      <c r="H55" s="348" t="str">
        <f>IF(IF(A3管路!H55="-","-",IF('A4-2管路(計画設定)'!H55="-",A3管路!H55,A3管路!H55-'A4-2管路(計画設定)'!H55))=0,"-",IF(A3管路!H55="-","-",IF('A4-2管路(計画設定)'!H55="-",A3管路!H55,A3管路!H55-'A4-2管路(計画設定)'!H55)))</f>
        <v>-</v>
      </c>
      <c r="I55" s="362" t="str">
        <f t="shared" si="98"/>
        <v>-</v>
      </c>
      <c r="J55" s="625" t="str">
        <f>IF(AND('A4-1管路(計画設定)'!$H$12="○",'A4-4,5管路(計画設定)'!$BS55="-"),"-",IF(A3管路!J55="-",BS55,IF(BS55="-",A3管路!J55,A3管路!J55+BS55)))</f>
        <v>-</v>
      </c>
      <c r="K55" s="348" t="str">
        <f>IF(IF(A3管路!K55="-","-",IF('A4-2管路(計画設定)'!K55="-",A3管路!K55,A3管路!K55-'A4-2管路(計画設定)'!K55))=0,"-",IF(A3管路!K55="-","-",IF('A4-2管路(計画設定)'!K55="-",A3管路!K55,A3管路!K55-'A4-2管路(計画設定)'!K55)))</f>
        <v>-</v>
      </c>
      <c r="L55" s="362" t="str">
        <f t="shared" si="99"/>
        <v>-</v>
      </c>
      <c r="M55" s="625" t="str">
        <f>IF(AND('A4-1管路(計画設定)'!$J$12="○",'A4-4,5管路(計画設定)'!$BT55="-"),"-",IF(A3管路!M55="-",BT55,IF(BT55="-",A3管路!M55,A3管路!M55+BT55)))</f>
        <v>-</v>
      </c>
      <c r="N55" s="348" t="str">
        <f>IF(IF(A3管路!N55="-","-",IF('A4-2管路(計画設定)'!N55="-",A3管路!N55,A3管路!N55-'A4-2管路(計画設定)'!N55))=0,"-",IF(A3管路!N55="-","-",IF('A4-2管路(計画設定)'!N55="-",A3管路!N55,A3管路!N55-'A4-2管路(計画設定)'!N55)))</f>
        <v>-</v>
      </c>
      <c r="O55" s="362" t="str">
        <f t="shared" si="100"/>
        <v>-</v>
      </c>
      <c r="P55" s="625" t="str">
        <f>IF(AND('A4-1管路(計画設定)'!$L$12="○",'A4-4,5管路(計画設定)'!$BU55="-"),"-",IF(A3管路!P55="-",BU55,IF(BU55="-",A3管路!P55,A3管路!P55+BU55)))</f>
        <v>-</v>
      </c>
      <c r="Q55" s="348" t="str">
        <f>IF(IF(A3管路!Q55="-","-",IF('A4-2管路(計画設定)'!Q55="-",A3管路!Q55,A3管路!Q55-'A4-2管路(計画設定)'!Q55))=0,"-",IF(A3管路!Q55="-","-",IF('A4-2管路(計画設定)'!Q55="-",A3管路!Q55,A3管路!Q55-'A4-2管路(計画設定)'!Q55)))</f>
        <v>-</v>
      </c>
      <c r="R55" s="362" t="str">
        <f t="shared" si="101"/>
        <v>-</v>
      </c>
      <c r="S55" s="625" t="str">
        <f>IF(AND('A4-1管路(計画設定)'!$N$12="○",'A4-4,5管路(計画設定)'!$BV55="-"),"-",IF(A3管路!S55="-",BV55,IF(BV55="-",A3管路!S55,A3管路!S55+BV55+BW55)))</f>
        <v>-</v>
      </c>
      <c r="T55" s="347" t="str">
        <f>IF(IF(A3管路!T55="-","-",IF('A4-2管路(計画設定)'!T55="-",A3管路!T55,A3管路!T55-'A4-2管路(計画設定)'!T55))=0,"-",IF(A3管路!T55="-","-",IF('A4-2管路(計画設定)'!T55="-",A3管路!T55,A3管路!T55-'A4-2管路(計画設定)'!T55)))</f>
        <v>-</v>
      </c>
      <c r="U55" s="623" t="str">
        <f>IF(AND('A4-1管路(計画設定)'!$P$12="○",'A4-4,5管路(計画設定)'!$BW55="-"),"-",IF(A3管路!U55="-",BW55,IF(BW55="-",A3管路!U55,A3管路!U55)))</f>
        <v>-</v>
      </c>
      <c r="V55" s="348" t="str">
        <f>IF(IF(A3管路!V55="-","-",IF('A4-2管路(計画設定)'!V55="-",A3管路!V55,A3管路!V55-'A4-2管路(計画設定)'!V55))=0,"-",IF(A3管路!V55="-","-",IF('A4-2管路(計画設定)'!V55="-",A3管路!V55,A3管路!V55-'A4-2管路(計画設定)'!V55)))</f>
        <v>-</v>
      </c>
      <c r="W55" s="362" t="str">
        <f t="shared" si="102"/>
        <v>-</v>
      </c>
      <c r="X55" s="354" t="str">
        <f>IF(IF(A3管路!X55="-","-",IF('A4-2管路(計画設定)'!X55="-",A3管路!X55,A3管路!X55-'A4-2管路(計画設定)'!X55))=0,"-",IF(A3管路!X55="-","-",IF('A4-2管路(計画設定)'!X55="-",A3管路!X55,A3管路!X55-'A4-2管路(計画設定)'!X55)))</f>
        <v>-</v>
      </c>
      <c r="Y55" s="348" t="str">
        <f>IF(IF(A3管路!Y55="-","-",IF('A4-2管路(計画設定)'!Y55="-",A3管路!Y55,A3管路!Y55-'A4-2管路(計画設定)'!Y55))=0,"-",IF(A3管路!Y55="-","-",IF('A4-2管路(計画設定)'!Y55="-",A3管路!Y55,A3管路!Y55-'A4-2管路(計画設定)'!Y55)))</f>
        <v>-</v>
      </c>
      <c r="Z55" s="362" t="str">
        <f t="shared" si="103"/>
        <v>-</v>
      </c>
      <c r="AA55" s="354" t="str">
        <f>IF(IF(A3管路!AA55="-","-",IF('A4-2管路(計画設定)'!AA55="-",A3管路!AA55,A3管路!AA55-'A4-2管路(計画設定)'!AA55))=0,"-",IF(A3管路!AA55="-","-",IF('A4-2管路(計画設定)'!AA55="-",A3管路!AA55,A3管路!AA55-'A4-2管路(計画設定)'!AA55)))</f>
        <v>-</v>
      </c>
      <c r="AB55" s="348" t="str">
        <f>IF(IF(A3管路!AB55="-","-",IF('A4-2管路(計画設定)'!AB55="-",A3管路!AB55,A3管路!AB55-'A4-2管路(計画設定)'!AB55))=0,"-",IF(A3管路!AB55="-","-",IF('A4-2管路(計画設定)'!AB55="-",A3管路!AB55,A3管路!AB55-'A4-2管路(計画設定)'!AB55)))</f>
        <v>-</v>
      </c>
      <c r="AC55" s="362" t="str">
        <f t="shared" si="104"/>
        <v>-</v>
      </c>
      <c r="AD55" s="625" t="str">
        <f>IF(AND('A4-1管路(計画設定)'!$V$12="○",'A4-4,5管路(計画設定)'!$BX55="-"),"-",IF(A3管路!AD55="-",BX55,IF(BX55="-",A3管路!AD55,A3管路!AD55+BX55)))</f>
        <v>-</v>
      </c>
      <c r="AE55" s="348" t="str">
        <f>IF(IF(A3管路!AE55="-","-",IF('A4-2管路(計画設定)'!AE55="-",A3管路!AE55,A3管路!AE55-'A4-2管路(計画設定)'!AE55))=0,"-",IF(A3管路!AE55="-","-",IF('A4-2管路(計画設定)'!AE55="-",A3管路!AE55,A3管路!AE55-'A4-2管路(計画設定)'!AE55)))</f>
        <v>-</v>
      </c>
      <c r="AF55" s="362" t="str">
        <f t="shared" si="105"/>
        <v>-</v>
      </c>
      <c r="AG55" s="354" t="str">
        <f>IF(IF(A3管路!AG55="-","-",IF('A4-2管路(計画設定)'!AG55="-",A3管路!AG55,A3管路!AG55-'A4-2管路(計画設定)'!AG55))=0,"-",IF(A3管路!AG55="-","-",IF('A4-2管路(計画設定)'!AG55="-",A3管路!AG55,A3管路!AG55-'A4-2管路(計画設定)'!AG55)))</f>
        <v>-</v>
      </c>
      <c r="AH55" s="348" t="str">
        <f>IF(IF(A3管路!AH55="-","-",IF('A4-2管路(計画設定)'!AH55="-",A3管路!AH55,A3管路!AH55-'A4-2管路(計画設定)'!AH55))=0,"-",IF(A3管路!AH55="-","-",IF('A4-2管路(計画設定)'!AH55="-",A3管路!AH55,A3管路!AH55-'A4-2管路(計画設定)'!AH55)))</f>
        <v>-</v>
      </c>
      <c r="AI55" s="362" t="str">
        <f t="shared" si="106"/>
        <v>-</v>
      </c>
      <c r="AJ55" s="354" t="str">
        <f>IF(IF(A3管路!AJ55="-","-",IF('A4-2管路(計画設定)'!AJ55="-",A3管路!AJ55,A3管路!AJ55-'A4-2管路(計画設定)'!AJ55))=0,"-",IF(A3管路!AJ55="-","-",IF('A4-2管路(計画設定)'!AJ55="-",A3管路!AJ55,A3管路!AJ55-'A4-2管路(計画設定)'!AJ55)))</f>
        <v>-</v>
      </c>
      <c r="AK55" s="348" t="str">
        <f>IF(IF(A3管路!AK55="-","-",IF('A4-2管路(計画設定)'!AK55="-",A3管路!AK55,A3管路!AK55-'A4-2管路(計画設定)'!AK55))=0,"-",IF(A3管路!AK55="-","-",IF('A4-2管路(計画設定)'!AK55="-",A3管路!AK55,A3管路!AK55-'A4-2管路(計画設定)'!AK55)))</f>
        <v>-</v>
      </c>
      <c r="AL55" s="362" t="str">
        <f t="shared" si="107"/>
        <v>-</v>
      </c>
      <c r="AM55" s="354" t="str">
        <f>IF(IF(A3管路!AM55="-","-",IF('A4-2管路(計画設定)'!AM55="-",A3管路!AM55,A3管路!AM55-'A4-2管路(計画設定)'!AM55))=0,"-",IF(A3管路!AM55="-","-",IF('A4-2管路(計画設定)'!AM55="-",A3管路!AM55,A3管路!AM55-'A4-2管路(計画設定)'!AM55)))</f>
        <v>-</v>
      </c>
      <c r="AN55" s="348" t="str">
        <f>IF(IF(A3管路!AN55="-","-",IF('A4-2管路(計画設定)'!AN55="-",A3管路!AN55,A3管路!AN55-'A4-2管路(計画設定)'!AN55))=0,"-",IF(A3管路!AN55="-","-",IF('A4-2管路(計画設定)'!AN55="-",A3管路!AN55,A3管路!AN55-'A4-2管路(計画設定)'!AN55)))</f>
        <v>-</v>
      </c>
      <c r="AO55" s="362" t="str">
        <f t="shared" si="108"/>
        <v>-</v>
      </c>
      <c r="AP55" s="354" t="str">
        <f>IF(IF(A3管路!AP55="-","-",IF('A4-2管路(計画設定)'!AP55="-",A3管路!AP55,A3管路!AP55-'A4-2管路(計画設定)'!AP55))=0,"-",IF(A3管路!AP55="-","-",IF('A4-2管路(計画設定)'!AP55="-",A3管路!AP55,A3管路!AP55-'A4-2管路(計画設定)'!AP55)))</f>
        <v>-</v>
      </c>
      <c r="AQ55" s="348" t="str">
        <f>IF(IF(A3管路!AQ55="-","-",IF('A4-2管路(計画設定)'!AQ55="-",A3管路!AQ55,A3管路!AQ55-'A4-2管路(計画設定)'!AQ55))=0,"-",IF(A3管路!AQ55="-","-",IF('A4-2管路(計画設定)'!AQ55="-",A3管路!AQ55,A3管路!AQ55-'A4-2管路(計画設定)'!AQ55)))</f>
        <v>-</v>
      </c>
      <c r="AR55" s="359" t="str">
        <f t="shared" si="109"/>
        <v>-</v>
      </c>
      <c r="AS55" s="354" t="str">
        <f>IF(IF(A3管路!AS55="-","-",IF('A4-2管路(計画設定)'!AS55="-",A3管路!AS55,A3管路!AS55-'A4-2管路(計画設定)'!AS55))=0,"-",IF(A3管路!AS55="-","-",IF('A4-2管路(計画設定)'!AS55="-",A3管路!AS55,A3管路!AS55-'A4-2管路(計画設定)'!AS55)))</f>
        <v>-</v>
      </c>
      <c r="AT55" s="348" t="str">
        <f>IF(IF(A3管路!AT55="-","-",IF('A4-2管路(計画設定)'!AT55="-",A3管路!AT55,A3管路!AT55-'A4-2管路(計画設定)'!AT55))=0,"-",IF(A3管路!AT55="-","-",IF('A4-2管路(計画設定)'!AT55="-",A3管路!AT55,A3管路!AT55-'A4-2管路(計画設定)'!AT55)))</f>
        <v>-</v>
      </c>
      <c r="AU55" s="359" t="str">
        <f t="shared" si="110"/>
        <v>-</v>
      </c>
      <c r="AV55" s="832" t="str">
        <f t="shared" si="111"/>
        <v>-</v>
      </c>
      <c r="AW55" s="830"/>
      <c r="AX55" s="853" t="str">
        <f t="shared" si="112"/>
        <v>-</v>
      </c>
      <c r="AY55" s="830"/>
      <c r="AZ55" s="832">
        <f t="shared" si="113"/>
        <v>0</v>
      </c>
      <c r="BA55" s="830"/>
      <c r="BB55" s="830">
        <f t="shared" si="114"/>
        <v>0</v>
      </c>
      <c r="BC55" s="830"/>
      <c r="BD55" s="830">
        <f t="shared" si="115"/>
        <v>0</v>
      </c>
      <c r="BE55" s="830"/>
      <c r="BF55" s="830">
        <f t="shared" si="116"/>
        <v>0</v>
      </c>
      <c r="BG55" s="830"/>
      <c r="BH55" s="830">
        <f t="shared" si="117"/>
        <v>0</v>
      </c>
      <c r="BI55" s="831"/>
      <c r="BJ55" s="832">
        <f t="shared" si="118"/>
        <v>0</v>
      </c>
      <c r="BK55" s="830"/>
      <c r="BL55" s="830">
        <f t="shared" si="119"/>
        <v>0</v>
      </c>
      <c r="BM55" s="833"/>
      <c r="BN55" s="830" t="str">
        <f t="shared" si="95"/>
        <v>-</v>
      </c>
      <c r="BO55" s="833"/>
      <c r="BQ55" s="318" t="str">
        <f>IF('A4-2管路(計画設定)'!AW55="","-",'A4-2管路(計画設定)'!AW55)</f>
        <v>ダクタイル鋳鉄管(NS形継手等)</v>
      </c>
      <c r="BR55" s="317" t="str">
        <f>IF(BQ55=BR$4,IF('A4-2管路(計画設定)'!AV55="-","-",IF('A4-2管路(計画設定)'!I55="-",'A4-2管路(計画設定)'!AV55,'A4-2管路(計画設定)'!AV55-'A4-2管路(計画設定)'!I55)),"-")</f>
        <v>-</v>
      </c>
      <c r="BS55" s="317" t="str">
        <f>IF(BQ55=BS$4,IF('A4-2管路(計画設定)'!AV55="-","-",IF('A4-2管路(計画設定)'!L55="-",'A4-2管路(計画設定)'!AV55,'A4-2管路(計画設定)'!AV55-'A4-2管路(計画設定)'!L55)),"-")</f>
        <v>-</v>
      </c>
      <c r="BT55" s="317" t="str">
        <f>IF(BQ55=BT$4,IF('A4-2管路(計画設定)'!AV55="-","-",IF('A4-2管路(計画設定)'!O55="-",'A4-2管路(計画設定)'!AV55,'A4-2管路(計画設定)'!AV55-'A4-2管路(計画設定)'!O55)),"-")</f>
        <v>-</v>
      </c>
      <c r="BU55" s="317" t="str">
        <f>IF($BQ55=BU$4,IF('A4-2管路(計画設定)'!$AV55="-","-",IF('A4-2管路(計画設定)'!R55="-",'A4-2管路(計画設定)'!$AV55,'A4-2管路(計画設定)'!$AV55-'A4-2管路(計画設定)'!R55)),"-")</f>
        <v>-</v>
      </c>
      <c r="BV55" s="317" t="str">
        <f>IF($BQ55=BV$4,IF('A4-2管路(計画設定)'!$AV55="-","-",IF('A4-2管路(計画設定)'!W55="-",'A4-2管路(計画設定)'!$AV55,'A4-2管路(計画設定)'!$AV55-SUM('A4-2管路(計画設定)'!S55,'A4-2管路(計画設定)'!T55))),"-")</f>
        <v>-</v>
      </c>
      <c r="BW55" s="317" t="str">
        <f>IF($BQ55=BV$4,IF('A4-2管路(計画設定)'!$AV55="-","-",IF('A4-2管路(計画設定)'!W55="-",'A4-2管路(計画設定)'!$AV55,'A4-2管路(計画設定)'!$AV55-SUM('A4-2管路(計画設定)'!U55,'A4-2管路(計画設定)'!V55))),"-")</f>
        <v>-</v>
      </c>
      <c r="BX55" s="317" t="str">
        <f>IF($BQ55=BX$4,IF('A4-2管路(計画設定)'!$AV55="-","-",IF('A4-2管路(計画設定)'!AF55="-",'A4-2管路(計画設定)'!$AV55,'A4-2管路(計画設定)'!$AV55-'A4-2管路(計画設定)'!AF55)),"-")</f>
        <v>-</v>
      </c>
    </row>
    <row r="56" spans="2:76" ht="13.5" customHeight="1">
      <c r="B56" s="1179"/>
      <c r="C56" s="1070"/>
      <c r="D56" s="1070"/>
      <c r="E56" s="932"/>
      <c r="F56" s="80">
        <v>450</v>
      </c>
      <c r="G56" s="625" t="str">
        <f>IF(AND('A4-1管路(計画設定)'!$F$12="○",'A4-4,5管路(計画設定)'!$BR56="-"),"-",IF(A3管路!G56="-",BR56,IF(BR56="-",A3管路!G56,A3管路!G56+BR56)))</f>
        <v>-</v>
      </c>
      <c r="H56" s="348" t="str">
        <f>IF(IF(A3管路!H56="-","-",IF('A4-2管路(計画設定)'!H56="-",A3管路!H56,A3管路!H56-'A4-2管路(計画設定)'!H56))=0,"-",IF(A3管路!H56="-","-",IF('A4-2管路(計画設定)'!H56="-",A3管路!H56,A3管路!H56-'A4-2管路(計画設定)'!H56)))</f>
        <v>-</v>
      </c>
      <c r="I56" s="362" t="str">
        <f t="shared" si="98"/>
        <v>-</v>
      </c>
      <c r="J56" s="625" t="str">
        <f>IF(AND('A4-1管路(計画設定)'!$H$12="○",'A4-4,5管路(計画設定)'!$BS56="-"),"-",IF(A3管路!J56="-",BS56,IF(BS56="-",A3管路!J56,A3管路!J56+BS56)))</f>
        <v>-</v>
      </c>
      <c r="K56" s="348" t="str">
        <f>IF(IF(A3管路!K56="-","-",IF('A4-2管路(計画設定)'!K56="-",A3管路!K56,A3管路!K56-'A4-2管路(計画設定)'!K56))=0,"-",IF(A3管路!K56="-","-",IF('A4-2管路(計画設定)'!K56="-",A3管路!K56,A3管路!K56-'A4-2管路(計画設定)'!K56)))</f>
        <v>-</v>
      </c>
      <c r="L56" s="362" t="str">
        <f t="shared" si="99"/>
        <v>-</v>
      </c>
      <c r="M56" s="625" t="str">
        <f>IF(AND('A4-1管路(計画設定)'!$J$12="○",'A4-4,5管路(計画設定)'!$BT56="-"),"-",IF(A3管路!M56="-",BT56,IF(BT56="-",A3管路!M56,A3管路!M56+BT56)))</f>
        <v>-</v>
      </c>
      <c r="N56" s="348" t="str">
        <f>IF(IF(A3管路!N56="-","-",IF('A4-2管路(計画設定)'!N56="-",A3管路!N56,A3管路!N56-'A4-2管路(計画設定)'!N56))=0,"-",IF(A3管路!N56="-","-",IF('A4-2管路(計画設定)'!N56="-",A3管路!N56,A3管路!N56-'A4-2管路(計画設定)'!N56)))</f>
        <v>-</v>
      </c>
      <c r="O56" s="362" t="str">
        <f t="shared" si="100"/>
        <v>-</v>
      </c>
      <c r="P56" s="625" t="str">
        <f>IF(AND('A4-1管路(計画設定)'!$L$12="○",'A4-4,5管路(計画設定)'!$BU56="-"),"-",IF(A3管路!P56="-",BU56,IF(BU56="-",A3管路!P56,A3管路!P56+BU56)))</f>
        <v>-</v>
      </c>
      <c r="Q56" s="348" t="str">
        <f>IF(IF(A3管路!Q56="-","-",IF('A4-2管路(計画設定)'!Q56="-",A3管路!Q56,A3管路!Q56-'A4-2管路(計画設定)'!Q56))=0,"-",IF(A3管路!Q56="-","-",IF('A4-2管路(計画設定)'!Q56="-",A3管路!Q56,A3管路!Q56-'A4-2管路(計画設定)'!Q56)))</f>
        <v>-</v>
      </c>
      <c r="R56" s="362" t="str">
        <f t="shared" si="101"/>
        <v>-</v>
      </c>
      <c r="S56" s="625" t="str">
        <f>IF(AND('A4-1管路(計画設定)'!$N$12="○",'A4-4,5管路(計画設定)'!$BV56="-"),"-",IF(A3管路!S56="-",BV56,IF(BV56="-",A3管路!S56,A3管路!S56+BV56+BW56)))</f>
        <v>-</v>
      </c>
      <c r="T56" s="347" t="str">
        <f>IF(IF(A3管路!T56="-","-",IF('A4-2管路(計画設定)'!T56="-",A3管路!T56,A3管路!T56-'A4-2管路(計画設定)'!T56))=0,"-",IF(A3管路!T56="-","-",IF('A4-2管路(計画設定)'!T56="-",A3管路!T56,A3管路!T56-'A4-2管路(計画設定)'!T56)))</f>
        <v>-</v>
      </c>
      <c r="U56" s="623" t="str">
        <f>IF(AND('A4-1管路(計画設定)'!$P$12="○",'A4-4,5管路(計画設定)'!$BW56="-"),"-",IF(A3管路!U56="-",BW56,IF(BW56="-",A3管路!U56,A3管路!U56)))</f>
        <v>-</v>
      </c>
      <c r="V56" s="348" t="str">
        <f>IF(IF(A3管路!V56="-","-",IF('A4-2管路(計画設定)'!V56="-",A3管路!V56,A3管路!V56-'A4-2管路(計画設定)'!V56))=0,"-",IF(A3管路!V56="-","-",IF('A4-2管路(計画設定)'!V56="-",A3管路!V56,A3管路!V56-'A4-2管路(計画設定)'!V56)))</f>
        <v>-</v>
      </c>
      <c r="W56" s="362" t="str">
        <f t="shared" si="102"/>
        <v>-</v>
      </c>
      <c r="X56" s="354" t="str">
        <f>IF(IF(A3管路!X56="-","-",IF('A4-2管路(計画設定)'!X56="-",A3管路!X56,A3管路!X56-'A4-2管路(計画設定)'!X56))=0,"-",IF(A3管路!X56="-","-",IF('A4-2管路(計画設定)'!X56="-",A3管路!X56,A3管路!X56-'A4-2管路(計画設定)'!X56)))</f>
        <v>-</v>
      </c>
      <c r="Y56" s="348" t="str">
        <f>IF(IF(A3管路!Y56="-","-",IF('A4-2管路(計画設定)'!Y56="-",A3管路!Y56,A3管路!Y56-'A4-2管路(計画設定)'!Y56))=0,"-",IF(A3管路!Y56="-","-",IF('A4-2管路(計画設定)'!Y56="-",A3管路!Y56,A3管路!Y56-'A4-2管路(計画設定)'!Y56)))</f>
        <v>-</v>
      </c>
      <c r="Z56" s="362" t="str">
        <f t="shared" si="103"/>
        <v>-</v>
      </c>
      <c r="AA56" s="354" t="str">
        <f>IF(IF(A3管路!AA56="-","-",IF('A4-2管路(計画設定)'!AA56="-",A3管路!AA56,A3管路!AA56-'A4-2管路(計画設定)'!AA56))=0,"-",IF(A3管路!AA56="-","-",IF('A4-2管路(計画設定)'!AA56="-",A3管路!AA56,A3管路!AA56-'A4-2管路(計画設定)'!AA56)))</f>
        <v>-</v>
      </c>
      <c r="AB56" s="348" t="str">
        <f>IF(IF(A3管路!AB56="-","-",IF('A4-2管路(計画設定)'!AB56="-",A3管路!AB56,A3管路!AB56-'A4-2管路(計画設定)'!AB56))=0,"-",IF(A3管路!AB56="-","-",IF('A4-2管路(計画設定)'!AB56="-",A3管路!AB56,A3管路!AB56-'A4-2管路(計画設定)'!AB56)))</f>
        <v>-</v>
      </c>
      <c r="AC56" s="362" t="str">
        <f t="shared" si="104"/>
        <v>-</v>
      </c>
      <c r="AD56" s="625" t="str">
        <f>IF(AND('A4-1管路(計画設定)'!$V$12="○",'A4-4,5管路(計画設定)'!$BX56="-"),"-",IF(A3管路!AD56="-",BX56,IF(BX56="-",A3管路!AD56,A3管路!AD56+BX56)))</f>
        <v>-</v>
      </c>
      <c r="AE56" s="348" t="str">
        <f>IF(IF(A3管路!AE56="-","-",IF('A4-2管路(計画設定)'!AE56="-",A3管路!AE56,A3管路!AE56-'A4-2管路(計画設定)'!AE56))=0,"-",IF(A3管路!AE56="-","-",IF('A4-2管路(計画設定)'!AE56="-",A3管路!AE56,A3管路!AE56-'A4-2管路(計画設定)'!AE56)))</f>
        <v>-</v>
      </c>
      <c r="AF56" s="362" t="str">
        <f t="shared" si="105"/>
        <v>-</v>
      </c>
      <c r="AG56" s="354" t="str">
        <f>IF(IF(A3管路!AG56="-","-",IF('A4-2管路(計画設定)'!AG56="-",A3管路!AG56,A3管路!AG56-'A4-2管路(計画設定)'!AG56))=0,"-",IF(A3管路!AG56="-","-",IF('A4-2管路(計画設定)'!AG56="-",A3管路!AG56,A3管路!AG56-'A4-2管路(計画設定)'!AG56)))</f>
        <v>-</v>
      </c>
      <c r="AH56" s="348" t="str">
        <f>IF(IF(A3管路!AH56="-","-",IF('A4-2管路(計画設定)'!AH56="-",A3管路!AH56,A3管路!AH56-'A4-2管路(計画設定)'!AH56))=0,"-",IF(A3管路!AH56="-","-",IF('A4-2管路(計画設定)'!AH56="-",A3管路!AH56,A3管路!AH56-'A4-2管路(計画設定)'!AH56)))</f>
        <v>-</v>
      </c>
      <c r="AI56" s="362" t="str">
        <f t="shared" si="106"/>
        <v>-</v>
      </c>
      <c r="AJ56" s="354" t="str">
        <f>IF(IF(A3管路!AJ56="-","-",IF('A4-2管路(計画設定)'!AJ56="-",A3管路!AJ56,A3管路!AJ56-'A4-2管路(計画設定)'!AJ56))=0,"-",IF(A3管路!AJ56="-","-",IF('A4-2管路(計画設定)'!AJ56="-",A3管路!AJ56,A3管路!AJ56-'A4-2管路(計画設定)'!AJ56)))</f>
        <v>-</v>
      </c>
      <c r="AK56" s="348" t="str">
        <f>IF(IF(A3管路!AK56="-","-",IF('A4-2管路(計画設定)'!AK56="-",A3管路!AK56,A3管路!AK56-'A4-2管路(計画設定)'!AK56))=0,"-",IF(A3管路!AK56="-","-",IF('A4-2管路(計画設定)'!AK56="-",A3管路!AK56,A3管路!AK56-'A4-2管路(計画設定)'!AK56)))</f>
        <v>-</v>
      </c>
      <c r="AL56" s="362" t="str">
        <f t="shared" si="107"/>
        <v>-</v>
      </c>
      <c r="AM56" s="354" t="str">
        <f>IF(IF(A3管路!AM56="-","-",IF('A4-2管路(計画設定)'!AM56="-",A3管路!AM56,A3管路!AM56-'A4-2管路(計画設定)'!AM56))=0,"-",IF(A3管路!AM56="-","-",IF('A4-2管路(計画設定)'!AM56="-",A3管路!AM56,A3管路!AM56-'A4-2管路(計画設定)'!AM56)))</f>
        <v>-</v>
      </c>
      <c r="AN56" s="348" t="str">
        <f>IF(IF(A3管路!AN56="-","-",IF('A4-2管路(計画設定)'!AN56="-",A3管路!AN56,A3管路!AN56-'A4-2管路(計画設定)'!AN56))=0,"-",IF(A3管路!AN56="-","-",IF('A4-2管路(計画設定)'!AN56="-",A3管路!AN56,A3管路!AN56-'A4-2管路(計画設定)'!AN56)))</f>
        <v>-</v>
      </c>
      <c r="AO56" s="362" t="str">
        <f t="shared" si="108"/>
        <v>-</v>
      </c>
      <c r="AP56" s="354" t="str">
        <f>IF(IF(A3管路!AP56="-","-",IF('A4-2管路(計画設定)'!AP56="-",A3管路!AP56,A3管路!AP56-'A4-2管路(計画設定)'!AP56))=0,"-",IF(A3管路!AP56="-","-",IF('A4-2管路(計画設定)'!AP56="-",A3管路!AP56,A3管路!AP56-'A4-2管路(計画設定)'!AP56)))</f>
        <v>-</v>
      </c>
      <c r="AQ56" s="348" t="str">
        <f>IF(IF(A3管路!AQ56="-","-",IF('A4-2管路(計画設定)'!AQ56="-",A3管路!AQ56,A3管路!AQ56-'A4-2管路(計画設定)'!AQ56))=0,"-",IF(A3管路!AQ56="-","-",IF('A4-2管路(計画設定)'!AQ56="-",A3管路!AQ56,A3管路!AQ56-'A4-2管路(計画設定)'!AQ56)))</f>
        <v>-</v>
      </c>
      <c r="AR56" s="359" t="str">
        <f t="shared" si="109"/>
        <v>-</v>
      </c>
      <c r="AS56" s="354" t="str">
        <f>IF(IF(A3管路!AS56="-","-",IF('A4-2管路(計画設定)'!AS56="-",A3管路!AS56,A3管路!AS56-'A4-2管路(計画設定)'!AS56))=0,"-",IF(A3管路!AS56="-","-",IF('A4-2管路(計画設定)'!AS56="-",A3管路!AS56,A3管路!AS56-'A4-2管路(計画設定)'!AS56)))</f>
        <v>-</v>
      </c>
      <c r="AT56" s="348" t="str">
        <f>IF(IF(A3管路!AT56="-","-",IF('A4-2管路(計画設定)'!AT56="-",A3管路!AT56,A3管路!AT56-'A4-2管路(計画設定)'!AT56))=0,"-",IF(A3管路!AT56="-","-",IF('A4-2管路(計画設定)'!AT56="-",A3管路!AT56,A3管路!AT56-'A4-2管路(計画設定)'!AT56)))</f>
        <v>-</v>
      </c>
      <c r="AU56" s="359" t="str">
        <f t="shared" si="110"/>
        <v>-</v>
      </c>
      <c r="AV56" s="832" t="str">
        <f t="shared" si="111"/>
        <v>-</v>
      </c>
      <c r="AW56" s="830"/>
      <c r="AX56" s="853" t="str">
        <f t="shared" si="112"/>
        <v>-</v>
      </c>
      <c r="AY56" s="830"/>
      <c r="AZ56" s="832">
        <f t="shared" si="113"/>
        <v>0</v>
      </c>
      <c r="BA56" s="830"/>
      <c r="BB56" s="830">
        <f t="shared" si="114"/>
        <v>0</v>
      </c>
      <c r="BC56" s="830"/>
      <c r="BD56" s="830">
        <f t="shared" si="115"/>
        <v>0</v>
      </c>
      <c r="BE56" s="830"/>
      <c r="BF56" s="830">
        <f t="shared" si="116"/>
        <v>0</v>
      </c>
      <c r="BG56" s="830"/>
      <c r="BH56" s="830">
        <f t="shared" si="117"/>
        <v>0</v>
      </c>
      <c r="BI56" s="831"/>
      <c r="BJ56" s="832">
        <f t="shared" si="118"/>
        <v>0</v>
      </c>
      <c r="BK56" s="830"/>
      <c r="BL56" s="830">
        <f t="shared" si="119"/>
        <v>0</v>
      </c>
      <c r="BM56" s="833"/>
      <c r="BN56" s="830" t="str">
        <f t="shared" si="95"/>
        <v>-</v>
      </c>
      <c r="BO56" s="833"/>
      <c r="BQ56" s="318" t="str">
        <f>IF('A4-2管路(計画設定)'!AW56="","-",'A4-2管路(計画設定)'!AW56)</f>
        <v>ダクタイル鋳鉄管(NS形継手等)</v>
      </c>
      <c r="BR56" s="317" t="str">
        <f>IF(BQ56=BR$4,IF('A4-2管路(計画設定)'!AV56="-","-",IF('A4-2管路(計画設定)'!I56="-",'A4-2管路(計画設定)'!AV56,'A4-2管路(計画設定)'!AV56-'A4-2管路(計画設定)'!I56)),"-")</f>
        <v>-</v>
      </c>
      <c r="BS56" s="317" t="str">
        <f>IF(BQ56=BS$4,IF('A4-2管路(計画設定)'!AV56="-","-",IF('A4-2管路(計画設定)'!L56="-",'A4-2管路(計画設定)'!AV56,'A4-2管路(計画設定)'!AV56-'A4-2管路(計画設定)'!L56)),"-")</f>
        <v>-</v>
      </c>
      <c r="BT56" s="317" t="str">
        <f>IF(BQ56=BT$4,IF('A4-2管路(計画設定)'!AV56="-","-",IF('A4-2管路(計画設定)'!O56="-",'A4-2管路(計画設定)'!AV56,'A4-2管路(計画設定)'!AV56-'A4-2管路(計画設定)'!O56)),"-")</f>
        <v>-</v>
      </c>
      <c r="BU56" s="317" t="str">
        <f>IF($BQ56=BU$4,IF('A4-2管路(計画設定)'!$AV56="-","-",IF('A4-2管路(計画設定)'!R56="-",'A4-2管路(計画設定)'!$AV56,'A4-2管路(計画設定)'!$AV56-'A4-2管路(計画設定)'!R56)),"-")</f>
        <v>-</v>
      </c>
      <c r="BV56" s="317" t="str">
        <f>IF($BQ56=BV$4,IF('A4-2管路(計画設定)'!$AV56="-","-",IF('A4-2管路(計画設定)'!W56="-",'A4-2管路(計画設定)'!$AV56,'A4-2管路(計画設定)'!$AV56-SUM('A4-2管路(計画設定)'!S56,'A4-2管路(計画設定)'!T56))),"-")</f>
        <v>-</v>
      </c>
      <c r="BW56" s="317" t="str">
        <f>IF($BQ56=BV$4,IF('A4-2管路(計画設定)'!$AV56="-","-",IF('A4-2管路(計画設定)'!W56="-",'A4-2管路(計画設定)'!$AV56,'A4-2管路(計画設定)'!$AV56-SUM('A4-2管路(計画設定)'!U56,'A4-2管路(計画設定)'!V56))),"-")</f>
        <v>-</v>
      </c>
      <c r="BX56" s="317" t="str">
        <f>IF($BQ56=BX$4,IF('A4-2管路(計画設定)'!$AV56="-","-",IF('A4-2管路(計画設定)'!AF56="-",'A4-2管路(計画設定)'!$AV56,'A4-2管路(計画設定)'!$AV56-'A4-2管路(計画設定)'!AF56)),"-")</f>
        <v>-</v>
      </c>
    </row>
    <row r="57" spans="2:76" ht="13.5" customHeight="1">
      <c r="B57" s="1179"/>
      <c r="C57" s="1070"/>
      <c r="D57" s="1070"/>
      <c r="E57" s="932"/>
      <c r="F57" s="80">
        <v>400</v>
      </c>
      <c r="G57" s="625" t="str">
        <f>IF(AND('A4-1管路(計画設定)'!$F$12="○",'A4-4,5管路(計画設定)'!$BR57="-"),"-",IF(A3管路!G57="-",BR57,IF(BR57="-",A3管路!G57,A3管路!G57+BR57)))</f>
        <v>-</v>
      </c>
      <c r="H57" s="348" t="str">
        <f>IF(IF(A3管路!H57="-","-",IF('A4-2管路(計画設定)'!H57="-",A3管路!H57,A3管路!H57-'A4-2管路(計画設定)'!H57))=0,"-",IF(A3管路!H57="-","-",IF('A4-2管路(計画設定)'!H57="-",A3管路!H57,A3管路!H57-'A4-2管路(計画設定)'!H57)))</f>
        <v>-</v>
      </c>
      <c r="I57" s="362" t="str">
        <f t="shared" si="98"/>
        <v>-</v>
      </c>
      <c r="J57" s="625" t="str">
        <f>IF(AND('A4-1管路(計画設定)'!$H$12="○",'A4-4,5管路(計画設定)'!$BS57="-"),"-",IF(A3管路!J57="-",BS57,IF(BS57="-",A3管路!J57,A3管路!J57+BS57)))</f>
        <v>-</v>
      </c>
      <c r="K57" s="348" t="str">
        <f>IF(IF(A3管路!K57="-","-",IF('A4-2管路(計画設定)'!K57="-",A3管路!K57,A3管路!K57-'A4-2管路(計画設定)'!K57))=0,"-",IF(A3管路!K57="-","-",IF('A4-2管路(計画設定)'!K57="-",A3管路!K57,A3管路!K57-'A4-2管路(計画設定)'!K57)))</f>
        <v>-</v>
      </c>
      <c r="L57" s="362" t="str">
        <f t="shared" si="99"/>
        <v>-</v>
      </c>
      <c r="M57" s="625" t="str">
        <f>IF(AND('A4-1管路(計画設定)'!$J$12="○",'A4-4,5管路(計画設定)'!$BT57="-"),"-",IF(A3管路!M57="-",BT57,IF(BT57="-",A3管路!M57,A3管路!M57+BT57)))</f>
        <v>-</v>
      </c>
      <c r="N57" s="348" t="str">
        <f>IF(IF(A3管路!N57="-","-",IF('A4-2管路(計画設定)'!N57="-",A3管路!N57,A3管路!N57-'A4-2管路(計画設定)'!N57))=0,"-",IF(A3管路!N57="-","-",IF('A4-2管路(計画設定)'!N57="-",A3管路!N57,A3管路!N57-'A4-2管路(計画設定)'!N57)))</f>
        <v>-</v>
      </c>
      <c r="O57" s="362" t="str">
        <f t="shared" si="100"/>
        <v>-</v>
      </c>
      <c r="P57" s="625" t="str">
        <f>IF(AND('A4-1管路(計画設定)'!$L$12="○",'A4-4,5管路(計画設定)'!$BU57="-"),"-",IF(A3管路!P57="-",BU57,IF(BU57="-",A3管路!P57,A3管路!P57+BU57)))</f>
        <v>-</v>
      </c>
      <c r="Q57" s="348" t="str">
        <f>IF(IF(A3管路!Q57="-","-",IF('A4-2管路(計画設定)'!Q57="-",A3管路!Q57,A3管路!Q57-'A4-2管路(計画設定)'!Q57))=0,"-",IF(A3管路!Q57="-","-",IF('A4-2管路(計画設定)'!Q57="-",A3管路!Q57,A3管路!Q57-'A4-2管路(計画設定)'!Q57)))</f>
        <v>-</v>
      </c>
      <c r="R57" s="362" t="str">
        <f t="shared" si="101"/>
        <v>-</v>
      </c>
      <c r="S57" s="625" t="str">
        <f>IF(AND('A4-1管路(計画設定)'!$N$12="○",'A4-4,5管路(計画設定)'!$BV57="-"),"-",IF(A3管路!S57="-",BV57,IF(BV57="-",A3管路!S57,A3管路!S57+BV57+BW57)))</f>
        <v>-</v>
      </c>
      <c r="T57" s="347" t="str">
        <f>IF(IF(A3管路!T57="-","-",IF('A4-2管路(計画設定)'!T57="-",A3管路!T57,A3管路!T57-'A4-2管路(計画設定)'!T57))=0,"-",IF(A3管路!T57="-","-",IF('A4-2管路(計画設定)'!T57="-",A3管路!T57,A3管路!T57-'A4-2管路(計画設定)'!T57)))</f>
        <v>-</v>
      </c>
      <c r="U57" s="623" t="str">
        <f>IF(AND('A4-1管路(計画設定)'!$P$12="○",'A4-4,5管路(計画設定)'!$BW57="-"),"-",IF(A3管路!U57="-",BW57,IF(BW57="-",A3管路!U57,A3管路!U57)))</f>
        <v>-</v>
      </c>
      <c r="V57" s="348" t="str">
        <f>IF(IF(A3管路!V57="-","-",IF('A4-2管路(計画設定)'!V57="-",A3管路!V57,A3管路!V57-'A4-2管路(計画設定)'!V57))=0,"-",IF(A3管路!V57="-","-",IF('A4-2管路(計画設定)'!V57="-",A3管路!V57,A3管路!V57-'A4-2管路(計画設定)'!V57)))</f>
        <v>-</v>
      </c>
      <c r="W57" s="362" t="str">
        <f t="shared" si="102"/>
        <v>-</v>
      </c>
      <c r="X57" s="354" t="str">
        <f>IF(IF(A3管路!X57="-","-",IF('A4-2管路(計画設定)'!X57="-",A3管路!X57,A3管路!X57-'A4-2管路(計画設定)'!X57))=0,"-",IF(A3管路!X57="-","-",IF('A4-2管路(計画設定)'!X57="-",A3管路!X57,A3管路!X57-'A4-2管路(計画設定)'!X57)))</f>
        <v>-</v>
      </c>
      <c r="Y57" s="348" t="str">
        <f>IF(IF(A3管路!Y57="-","-",IF('A4-2管路(計画設定)'!Y57="-",A3管路!Y57,A3管路!Y57-'A4-2管路(計画設定)'!Y57))=0,"-",IF(A3管路!Y57="-","-",IF('A4-2管路(計画設定)'!Y57="-",A3管路!Y57,A3管路!Y57-'A4-2管路(計画設定)'!Y57)))</f>
        <v>-</v>
      </c>
      <c r="Z57" s="362" t="str">
        <f t="shared" si="103"/>
        <v>-</v>
      </c>
      <c r="AA57" s="354" t="str">
        <f>IF(IF(A3管路!AA57="-","-",IF('A4-2管路(計画設定)'!AA57="-",A3管路!AA57,A3管路!AA57-'A4-2管路(計画設定)'!AA57))=0,"-",IF(A3管路!AA57="-","-",IF('A4-2管路(計画設定)'!AA57="-",A3管路!AA57,A3管路!AA57-'A4-2管路(計画設定)'!AA57)))</f>
        <v>-</v>
      </c>
      <c r="AB57" s="348" t="str">
        <f>IF(IF(A3管路!AB57="-","-",IF('A4-2管路(計画設定)'!AB57="-",A3管路!AB57,A3管路!AB57-'A4-2管路(計画設定)'!AB57))=0,"-",IF(A3管路!AB57="-","-",IF('A4-2管路(計画設定)'!AB57="-",A3管路!AB57,A3管路!AB57-'A4-2管路(計画設定)'!AB57)))</f>
        <v>-</v>
      </c>
      <c r="AC57" s="362" t="str">
        <f t="shared" si="104"/>
        <v>-</v>
      </c>
      <c r="AD57" s="625" t="str">
        <f>IF(AND('A4-1管路(計画設定)'!$V$12="○",'A4-4,5管路(計画設定)'!$BX57="-"),"-",IF(A3管路!AD57="-",BX57,IF(BX57="-",A3管路!AD57,A3管路!AD57+BX57)))</f>
        <v>-</v>
      </c>
      <c r="AE57" s="348" t="str">
        <f>IF(IF(A3管路!AE57="-","-",IF('A4-2管路(計画設定)'!AE57="-",A3管路!AE57,A3管路!AE57-'A4-2管路(計画設定)'!AE57))=0,"-",IF(A3管路!AE57="-","-",IF('A4-2管路(計画設定)'!AE57="-",A3管路!AE57,A3管路!AE57-'A4-2管路(計画設定)'!AE57)))</f>
        <v>-</v>
      </c>
      <c r="AF57" s="362" t="str">
        <f t="shared" si="105"/>
        <v>-</v>
      </c>
      <c r="AG57" s="354" t="str">
        <f>IF(IF(A3管路!AG57="-","-",IF('A4-2管路(計画設定)'!AG57="-",A3管路!AG57,A3管路!AG57-'A4-2管路(計画設定)'!AG57))=0,"-",IF(A3管路!AG57="-","-",IF('A4-2管路(計画設定)'!AG57="-",A3管路!AG57,A3管路!AG57-'A4-2管路(計画設定)'!AG57)))</f>
        <v>-</v>
      </c>
      <c r="AH57" s="348" t="str">
        <f>IF(IF(A3管路!AH57="-","-",IF('A4-2管路(計画設定)'!AH57="-",A3管路!AH57,A3管路!AH57-'A4-2管路(計画設定)'!AH57))=0,"-",IF(A3管路!AH57="-","-",IF('A4-2管路(計画設定)'!AH57="-",A3管路!AH57,A3管路!AH57-'A4-2管路(計画設定)'!AH57)))</f>
        <v>-</v>
      </c>
      <c r="AI57" s="362" t="str">
        <f t="shared" si="106"/>
        <v>-</v>
      </c>
      <c r="AJ57" s="354" t="str">
        <f>IF(IF(A3管路!AJ57="-","-",IF('A4-2管路(計画設定)'!AJ57="-",A3管路!AJ57,A3管路!AJ57-'A4-2管路(計画設定)'!AJ57))=0,"-",IF(A3管路!AJ57="-","-",IF('A4-2管路(計画設定)'!AJ57="-",A3管路!AJ57,A3管路!AJ57-'A4-2管路(計画設定)'!AJ57)))</f>
        <v>-</v>
      </c>
      <c r="AK57" s="348" t="str">
        <f>IF(IF(A3管路!AK57="-","-",IF('A4-2管路(計画設定)'!AK57="-",A3管路!AK57,A3管路!AK57-'A4-2管路(計画設定)'!AK57))=0,"-",IF(A3管路!AK57="-","-",IF('A4-2管路(計画設定)'!AK57="-",A3管路!AK57,A3管路!AK57-'A4-2管路(計画設定)'!AK57)))</f>
        <v>-</v>
      </c>
      <c r="AL57" s="362" t="str">
        <f t="shared" si="107"/>
        <v>-</v>
      </c>
      <c r="AM57" s="354" t="str">
        <f>IF(IF(A3管路!AM57="-","-",IF('A4-2管路(計画設定)'!AM57="-",A3管路!AM57,A3管路!AM57-'A4-2管路(計画設定)'!AM57))=0,"-",IF(A3管路!AM57="-","-",IF('A4-2管路(計画設定)'!AM57="-",A3管路!AM57,A3管路!AM57-'A4-2管路(計画設定)'!AM57)))</f>
        <v>-</v>
      </c>
      <c r="AN57" s="348" t="str">
        <f>IF(IF(A3管路!AN57="-","-",IF('A4-2管路(計画設定)'!AN57="-",A3管路!AN57,A3管路!AN57-'A4-2管路(計画設定)'!AN57))=0,"-",IF(A3管路!AN57="-","-",IF('A4-2管路(計画設定)'!AN57="-",A3管路!AN57,A3管路!AN57-'A4-2管路(計画設定)'!AN57)))</f>
        <v>-</v>
      </c>
      <c r="AO57" s="362" t="str">
        <f t="shared" si="108"/>
        <v>-</v>
      </c>
      <c r="AP57" s="354" t="str">
        <f>IF(IF(A3管路!AP57="-","-",IF('A4-2管路(計画設定)'!AP57="-",A3管路!AP57,A3管路!AP57-'A4-2管路(計画設定)'!AP57))=0,"-",IF(A3管路!AP57="-","-",IF('A4-2管路(計画設定)'!AP57="-",A3管路!AP57,A3管路!AP57-'A4-2管路(計画設定)'!AP57)))</f>
        <v>-</v>
      </c>
      <c r="AQ57" s="348" t="str">
        <f>IF(IF(A3管路!AQ57="-","-",IF('A4-2管路(計画設定)'!AQ57="-",A3管路!AQ57,A3管路!AQ57-'A4-2管路(計画設定)'!AQ57))=0,"-",IF(A3管路!AQ57="-","-",IF('A4-2管路(計画設定)'!AQ57="-",A3管路!AQ57,A3管路!AQ57-'A4-2管路(計画設定)'!AQ57)))</f>
        <v>-</v>
      </c>
      <c r="AR57" s="359" t="str">
        <f t="shared" si="109"/>
        <v>-</v>
      </c>
      <c r="AS57" s="354" t="str">
        <f>IF(IF(A3管路!AS57="-","-",IF('A4-2管路(計画設定)'!AS57="-",A3管路!AS57,A3管路!AS57-'A4-2管路(計画設定)'!AS57))=0,"-",IF(A3管路!AS57="-","-",IF('A4-2管路(計画設定)'!AS57="-",A3管路!AS57,A3管路!AS57-'A4-2管路(計画設定)'!AS57)))</f>
        <v>-</v>
      </c>
      <c r="AT57" s="348" t="str">
        <f>IF(IF(A3管路!AT57="-","-",IF('A4-2管路(計画設定)'!AT57="-",A3管路!AT57,A3管路!AT57-'A4-2管路(計画設定)'!AT57))=0,"-",IF(A3管路!AT57="-","-",IF('A4-2管路(計画設定)'!AT57="-",A3管路!AT57,A3管路!AT57-'A4-2管路(計画設定)'!AT57)))</f>
        <v>-</v>
      </c>
      <c r="AU57" s="359" t="str">
        <f t="shared" si="110"/>
        <v>-</v>
      </c>
      <c r="AV57" s="832" t="str">
        <f t="shared" si="111"/>
        <v>-</v>
      </c>
      <c r="AW57" s="830"/>
      <c r="AX57" s="853" t="str">
        <f t="shared" si="112"/>
        <v>-</v>
      </c>
      <c r="AY57" s="830"/>
      <c r="AZ57" s="832">
        <f t="shared" si="113"/>
        <v>0</v>
      </c>
      <c r="BA57" s="830"/>
      <c r="BB57" s="830">
        <f t="shared" si="114"/>
        <v>0</v>
      </c>
      <c r="BC57" s="830"/>
      <c r="BD57" s="830">
        <f t="shared" si="115"/>
        <v>0</v>
      </c>
      <c r="BE57" s="830"/>
      <c r="BF57" s="830">
        <f t="shared" si="116"/>
        <v>0</v>
      </c>
      <c r="BG57" s="830"/>
      <c r="BH57" s="830">
        <f t="shared" si="117"/>
        <v>0</v>
      </c>
      <c r="BI57" s="831"/>
      <c r="BJ57" s="832">
        <f t="shared" si="118"/>
        <v>0</v>
      </c>
      <c r="BK57" s="830"/>
      <c r="BL57" s="830">
        <f t="shared" si="119"/>
        <v>0</v>
      </c>
      <c r="BM57" s="833"/>
      <c r="BN57" s="830" t="str">
        <f t="shared" si="95"/>
        <v>-</v>
      </c>
      <c r="BO57" s="833"/>
      <c r="BQ57" s="318" t="str">
        <f>IF('A4-2管路(計画設定)'!AW57="","-",'A4-2管路(計画設定)'!AW57)</f>
        <v>ダクタイル鋳鉄管(NS形継手等)</v>
      </c>
      <c r="BR57" s="317" t="str">
        <f>IF(BQ57=BR$4,IF('A4-2管路(計画設定)'!AV57="-","-",IF('A4-2管路(計画設定)'!I57="-",'A4-2管路(計画設定)'!AV57,'A4-2管路(計画設定)'!AV57-'A4-2管路(計画設定)'!I57)),"-")</f>
        <v>-</v>
      </c>
      <c r="BS57" s="317" t="str">
        <f>IF(BQ57=BS$4,IF('A4-2管路(計画設定)'!AV57="-","-",IF('A4-2管路(計画設定)'!L57="-",'A4-2管路(計画設定)'!AV57,'A4-2管路(計画設定)'!AV57-'A4-2管路(計画設定)'!L57)),"-")</f>
        <v>-</v>
      </c>
      <c r="BT57" s="317" t="str">
        <f>IF(BQ57=BT$4,IF('A4-2管路(計画設定)'!AV57="-","-",IF('A4-2管路(計画設定)'!O57="-",'A4-2管路(計画設定)'!AV57,'A4-2管路(計画設定)'!AV57-'A4-2管路(計画設定)'!O57)),"-")</f>
        <v>-</v>
      </c>
      <c r="BU57" s="317" t="str">
        <f>IF($BQ57=BU$4,IF('A4-2管路(計画設定)'!$AV57="-","-",IF('A4-2管路(計画設定)'!R57="-",'A4-2管路(計画設定)'!$AV57,'A4-2管路(計画設定)'!$AV57-'A4-2管路(計画設定)'!R57)),"-")</f>
        <v>-</v>
      </c>
      <c r="BV57" s="317" t="str">
        <f>IF($BQ57=BV$4,IF('A4-2管路(計画設定)'!$AV57="-","-",IF('A4-2管路(計画設定)'!W57="-",'A4-2管路(計画設定)'!$AV57,'A4-2管路(計画設定)'!$AV57-SUM('A4-2管路(計画設定)'!S57,'A4-2管路(計画設定)'!T57))),"-")</f>
        <v>-</v>
      </c>
      <c r="BW57" s="317" t="str">
        <f>IF($BQ57=BV$4,IF('A4-2管路(計画設定)'!$AV57="-","-",IF('A4-2管路(計画設定)'!W57="-",'A4-2管路(計画設定)'!$AV57,'A4-2管路(計画設定)'!$AV57-SUM('A4-2管路(計画設定)'!U57,'A4-2管路(計画設定)'!V57))),"-")</f>
        <v>-</v>
      </c>
      <c r="BX57" s="317" t="str">
        <f>IF($BQ57=BX$4,IF('A4-2管路(計画設定)'!$AV57="-","-",IF('A4-2管路(計画設定)'!AF57="-",'A4-2管路(計画設定)'!$AV57,'A4-2管路(計画設定)'!$AV57-'A4-2管路(計画設定)'!AF57)),"-")</f>
        <v>-</v>
      </c>
    </row>
    <row r="58" spans="2:76" ht="13.5" customHeight="1">
      <c r="B58" s="1179"/>
      <c r="C58" s="1070"/>
      <c r="D58" s="1070"/>
      <c r="E58" s="932"/>
      <c r="F58" s="80">
        <v>350</v>
      </c>
      <c r="G58" s="625" t="str">
        <f>IF(AND('A4-1管路(計画設定)'!$F$12="○",'A4-4,5管路(計画設定)'!$BR58="-"),"-",IF(A3管路!G58="-",BR58,IF(BR58="-",A3管路!G58,A3管路!G58+BR58)))</f>
        <v>-</v>
      </c>
      <c r="H58" s="348" t="str">
        <f>IF(IF(A3管路!H58="-","-",IF('A4-2管路(計画設定)'!H58="-",A3管路!H58,A3管路!H58-'A4-2管路(計画設定)'!H58))=0,"-",IF(A3管路!H58="-","-",IF('A4-2管路(計画設定)'!H58="-",A3管路!H58,A3管路!H58-'A4-2管路(計画設定)'!H58)))</f>
        <v>-</v>
      </c>
      <c r="I58" s="362" t="str">
        <f t="shared" si="98"/>
        <v>-</v>
      </c>
      <c r="J58" s="625" t="str">
        <f>IF(AND('A4-1管路(計画設定)'!$H$12="○",'A4-4,5管路(計画設定)'!$BS58="-"),"-",IF(A3管路!J58="-",BS58,IF(BS58="-",A3管路!J58,A3管路!J58+BS58)))</f>
        <v>-</v>
      </c>
      <c r="K58" s="348" t="str">
        <f>IF(IF(A3管路!K58="-","-",IF('A4-2管路(計画設定)'!K58="-",A3管路!K58,A3管路!K58-'A4-2管路(計画設定)'!K58))=0,"-",IF(A3管路!K58="-","-",IF('A4-2管路(計画設定)'!K58="-",A3管路!K58,A3管路!K58-'A4-2管路(計画設定)'!K58)))</f>
        <v>-</v>
      </c>
      <c r="L58" s="362" t="str">
        <f t="shared" si="99"/>
        <v>-</v>
      </c>
      <c r="M58" s="625" t="str">
        <f>IF(AND('A4-1管路(計画設定)'!$J$12="○",'A4-4,5管路(計画設定)'!$BT58="-"),"-",IF(A3管路!M58="-",BT58,IF(BT58="-",A3管路!M58,A3管路!M58+BT58)))</f>
        <v>-</v>
      </c>
      <c r="N58" s="348" t="str">
        <f>IF(IF(A3管路!N58="-","-",IF('A4-2管路(計画設定)'!N58="-",A3管路!N58,A3管路!N58-'A4-2管路(計画設定)'!N58))=0,"-",IF(A3管路!N58="-","-",IF('A4-2管路(計画設定)'!N58="-",A3管路!N58,A3管路!N58-'A4-2管路(計画設定)'!N58)))</f>
        <v>-</v>
      </c>
      <c r="O58" s="362" t="str">
        <f t="shared" si="100"/>
        <v>-</v>
      </c>
      <c r="P58" s="625" t="str">
        <f>IF(AND('A4-1管路(計画設定)'!$L$12="○",'A4-4,5管路(計画設定)'!$BU58="-"),"-",IF(A3管路!P58="-",BU58,IF(BU58="-",A3管路!P58,A3管路!P58+BU58)))</f>
        <v>-</v>
      </c>
      <c r="Q58" s="348" t="str">
        <f>IF(IF(A3管路!Q58="-","-",IF('A4-2管路(計画設定)'!Q58="-",A3管路!Q58,A3管路!Q58-'A4-2管路(計画設定)'!Q58))=0,"-",IF(A3管路!Q58="-","-",IF('A4-2管路(計画設定)'!Q58="-",A3管路!Q58,A3管路!Q58-'A4-2管路(計画設定)'!Q58)))</f>
        <v>-</v>
      </c>
      <c r="R58" s="362" t="str">
        <f t="shared" si="101"/>
        <v>-</v>
      </c>
      <c r="S58" s="625" t="str">
        <f>IF(AND('A4-1管路(計画設定)'!$N$12="○",'A4-4,5管路(計画設定)'!$BV58="-"),"-",IF(A3管路!S58="-",BV58,IF(BV58="-",A3管路!S58,A3管路!S58+BV58+BW58)))</f>
        <v>-</v>
      </c>
      <c r="T58" s="347" t="str">
        <f>IF(IF(A3管路!T58="-","-",IF('A4-2管路(計画設定)'!T58="-",A3管路!T58,A3管路!T58-'A4-2管路(計画設定)'!T58))=0,"-",IF(A3管路!T58="-","-",IF('A4-2管路(計画設定)'!T58="-",A3管路!T58,A3管路!T58-'A4-2管路(計画設定)'!T58)))</f>
        <v>-</v>
      </c>
      <c r="U58" s="623" t="str">
        <f>IF(AND('A4-1管路(計画設定)'!$P$12="○",'A4-4,5管路(計画設定)'!$BW58="-"),"-",IF(A3管路!U58="-",BW58,IF(BW58="-",A3管路!U58,A3管路!U58)))</f>
        <v>-</v>
      </c>
      <c r="V58" s="348" t="str">
        <f>IF(IF(A3管路!V58="-","-",IF('A4-2管路(計画設定)'!V58="-",A3管路!V58,A3管路!V58-'A4-2管路(計画設定)'!V58))=0,"-",IF(A3管路!V58="-","-",IF('A4-2管路(計画設定)'!V58="-",A3管路!V58,A3管路!V58-'A4-2管路(計画設定)'!V58)))</f>
        <v>-</v>
      </c>
      <c r="W58" s="362" t="str">
        <f t="shared" si="102"/>
        <v>-</v>
      </c>
      <c r="X58" s="354" t="str">
        <f>IF(IF(A3管路!X58="-","-",IF('A4-2管路(計画設定)'!X58="-",A3管路!X58,A3管路!X58-'A4-2管路(計画設定)'!X58))=0,"-",IF(A3管路!X58="-","-",IF('A4-2管路(計画設定)'!X58="-",A3管路!X58,A3管路!X58-'A4-2管路(計画設定)'!X58)))</f>
        <v>-</v>
      </c>
      <c r="Y58" s="348" t="str">
        <f>IF(IF(A3管路!Y58="-","-",IF('A4-2管路(計画設定)'!Y58="-",A3管路!Y58,A3管路!Y58-'A4-2管路(計画設定)'!Y58))=0,"-",IF(A3管路!Y58="-","-",IF('A4-2管路(計画設定)'!Y58="-",A3管路!Y58,A3管路!Y58-'A4-2管路(計画設定)'!Y58)))</f>
        <v>-</v>
      </c>
      <c r="Z58" s="362" t="str">
        <f t="shared" si="103"/>
        <v>-</v>
      </c>
      <c r="AA58" s="354" t="str">
        <f>IF(IF(A3管路!AA58="-","-",IF('A4-2管路(計画設定)'!AA58="-",A3管路!AA58,A3管路!AA58-'A4-2管路(計画設定)'!AA58))=0,"-",IF(A3管路!AA58="-","-",IF('A4-2管路(計画設定)'!AA58="-",A3管路!AA58,A3管路!AA58-'A4-2管路(計画設定)'!AA58)))</f>
        <v>-</v>
      </c>
      <c r="AB58" s="348" t="str">
        <f>IF(IF(A3管路!AB58="-","-",IF('A4-2管路(計画設定)'!AB58="-",A3管路!AB58,A3管路!AB58-'A4-2管路(計画設定)'!AB58))=0,"-",IF(A3管路!AB58="-","-",IF('A4-2管路(計画設定)'!AB58="-",A3管路!AB58,A3管路!AB58-'A4-2管路(計画設定)'!AB58)))</f>
        <v>-</v>
      </c>
      <c r="AC58" s="362" t="str">
        <f t="shared" si="104"/>
        <v>-</v>
      </c>
      <c r="AD58" s="625" t="str">
        <f>IF(AND('A4-1管路(計画設定)'!$V$12="○",'A4-4,5管路(計画設定)'!$BX58="-"),"-",IF(A3管路!AD58="-",BX58,IF(BX58="-",A3管路!AD58,A3管路!AD58+BX58)))</f>
        <v>-</v>
      </c>
      <c r="AE58" s="348" t="str">
        <f>IF(IF(A3管路!AE58="-","-",IF('A4-2管路(計画設定)'!AE58="-",A3管路!AE58,A3管路!AE58-'A4-2管路(計画設定)'!AE58))=0,"-",IF(A3管路!AE58="-","-",IF('A4-2管路(計画設定)'!AE58="-",A3管路!AE58,A3管路!AE58-'A4-2管路(計画設定)'!AE58)))</f>
        <v>-</v>
      </c>
      <c r="AF58" s="362" t="str">
        <f t="shared" si="105"/>
        <v>-</v>
      </c>
      <c r="AG58" s="354" t="str">
        <f>IF(IF(A3管路!AG58="-","-",IF('A4-2管路(計画設定)'!AG58="-",A3管路!AG58,A3管路!AG58-'A4-2管路(計画設定)'!AG58))=0,"-",IF(A3管路!AG58="-","-",IF('A4-2管路(計画設定)'!AG58="-",A3管路!AG58,A3管路!AG58-'A4-2管路(計画設定)'!AG58)))</f>
        <v>-</v>
      </c>
      <c r="AH58" s="348" t="str">
        <f>IF(IF(A3管路!AH58="-","-",IF('A4-2管路(計画設定)'!AH58="-",A3管路!AH58,A3管路!AH58-'A4-2管路(計画設定)'!AH58))=0,"-",IF(A3管路!AH58="-","-",IF('A4-2管路(計画設定)'!AH58="-",A3管路!AH58,A3管路!AH58-'A4-2管路(計画設定)'!AH58)))</f>
        <v>-</v>
      </c>
      <c r="AI58" s="362" t="str">
        <f t="shared" si="106"/>
        <v>-</v>
      </c>
      <c r="AJ58" s="354" t="str">
        <f>IF(IF(A3管路!AJ58="-","-",IF('A4-2管路(計画設定)'!AJ58="-",A3管路!AJ58,A3管路!AJ58-'A4-2管路(計画設定)'!AJ58))=0,"-",IF(A3管路!AJ58="-","-",IF('A4-2管路(計画設定)'!AJ58="-",A3管路!AJ58,A3管路!AJ58-'A4-2管路(計画設定)'!AJ58)))</f>
        <v>-</v>
      </c>
      <c r="AK58" s="348" t="str">
        <f>IF(IF(A3管路!AK58="-","-",IF('A4-2管路(計画設定)'!AK58="-",A3管路!AK58,A3管路!AK58-'A4-2管路(計画設定)'!AK58))=0,"-",IF(A3管路!AK58="-","-",IF('A4-2管路(計画設定)'!AK58="-",A3管路!AK58,A3管路!AK58-'A4-2管路(計画設定)'!AK58)))</f>
        <v>-</v>
      </c>
      <c r="AL58" s="362" t="str">
        <f t="shared" si="107"/>
        <v>-</v>
      </c>
      <c r="AM58" s="354" t="str">
        <f>IF(IF(A3管路!AM58="-","-",IF('A4-2管路(計画設定)'!AM58="-",A3管路!AM58,A3管路!AM58-'A4-2管路(計画設定)'!AM58))=0,"-",IF(A3管路!AM58="-","-",IF('A4-2管路(計画設定)'!AM58="-",A3管路!AM58,A3管路!AM58-'A4-2管路(計画設定)'!AM58)))</f>
        <v>-</v>
      </c>
      <c r="AN58" s="348" t="str">
        <f>IF(IF(A3管路!AN58="-","-",IF('A4-2管路(計画設定)'!AN58="-",A3管路!AN58,A3管路!AN58-'A4-2管路(計画設定)'!AN58))=0,"-",IF(A3管路!AN58="-","-",IF('A4-2管路(計画設定)'!AN58="-",A3管路!AN58,A3管路!AN58-'A4-2管路(計画設定)'!AN58)))</f>
        <v>-</v>
      </c>
      <c r="AO58" s="362" t="str">
        <f t="shared" si="108"/>
        <v>-</v>
      </c>
      <c r="AP58" s="354" t="str">
        <f>IF(IF(A3管路!AP58="-","-",IF('A4-2管路(計画設定)'!AP58="-",A3管路!AP58,A3管路!AP58-'A4-2管路(計画設定)'!AP58))=0,"-",IF(A3管路!AP58="-","-",IF('A4-2管路(計画設定)'!AP58="-",A3管路!AP58,A3管路!AP58-'A4-2管路(計画設定)'!AP58)))</f>
        <v>-</v>
      </c>
      <c r="AQ58" s="348" t="str">
        <f>IF(IF(A3管路!AQ58="-","-",IF('A4-2管路(計画設定)'!AQ58="-",A3管路!AQ58,A3管路!AQ58-'A4-2管路(計画設定)'!AQ58))=0,"-",IF(A3管路!AQ58="-","-",IF('A4-2管路(計画設定)'!AQ58="-",A3管路!AQ58,A3管路!AQ58-'A4-2管路(計画設定)'!AQ58)))</f>
        <v>-</v>
      </c>
      <c r="AR58" s="359" t="str">
        <f t="shared" si="109"/>
        <v>-</v>
      </c>
      <c r="AS58" s="354" t="str">
        <f>IF(IF(A3管路!AS58="-","-",IF('A4-2管路(計画設定)'!AS58="-",A3管路!AS58,A3管路!AS58-'A4-2管路(計画設定)'!AS58))=0,"-",IF(A3管路!AS58="-","-",IF('A4-2管路(計画設定)'!AS58="-",A3管路!AS58,A3管路!AS58-'A4-2管路(計画設定)'!AS58)))</f>
        <v>-</v>
      </c>
      <c r="AT58" s="348" t="str">
        <f>IF(IF(A3管路!AT58="-","-",IF('A4-2管路(計画設定)'!AT58="-",A3管路!AT58,A3管路!AT58-'A4-2管路(計画設定)'!AT58))=0,"-",IF(A3管路!AT58="-","-",IF('A4-2管路(計画設定)'!AT58="-",A3管路!AT58,A3管路!AT58-'A4-2管路(計画設定)'!AT58)))</f>
        <v>-</v>
      </c>
      <c r="AU58" s="359" t="str">
        <f t="shared" si="110"/>
        <v>-</v>
      </c>
      <c r="AV58" s="832" t="str">
        <f t="shared" si="111"/>
        <v>-</v>
      </c>
      <c r="AW58" s="830"/>
      <c r="AX58" s="853" t="str">
        <f t="shared" si="112"/>
        <v>-</v>
      </c>
      <c r="AY58" s="830"/>
      <c r="AZ58" s="832">
        <f t="shared" si="113"/>
        <v>0</v>
      </c>
      <c r="BA58" s="830"/>
      <c r="BB58" s="830">
        <f t="shared" si="114"/>
        <v>0</v>
      </c>
      <c r="BC58" s="830"/>
      <c r="BD58" s="830">
        <f t="shared" si="115"/>
        <v>0</v>
      </c>
      <c r="BE58" s="830"/>
      <c r="BF58" s="830">
        <f t="shared" si="116"/>
        <v>0</v>
      </c>
      <c r="BG58" s="830"/>
      <c r="BH58" s="830">
        <f t="shared" si="117"/>
        <v>0</v>
      </c>
      <c r="BI58" s="831"/>
      <c r="BJ58" s="832">
        <f t="shared" si="118"/>
        <v>0</v>
      </c>
      <c r="BK58" s="830"/>
      <c r="BL58" s="830">
        <f t="shared" si="119"/>
        <v>0</v>
      </c>
      <c r="BM58" s="833"/>
      <c r="BN58" s="830" t="str">
        <f t="shared" si="95"/>
        <v>-</v>
      </c>
      <c r="BO58" s="833"/>
      <c r="BQ58" s="318" t="str">
        <f>IF('A4-2管路(計画設定)'!AW58="","-",'A4-2管路(計画設定)'!AW58)</f>
        <v>ダクタイル鋳鉄管(NS形継手等)</v>
      </c>
      <c r="BR58" s="317" t="str">
        <f>IF(BQ58=BR$4,IF('A4-2管路(計画設定)'!AV58="-","-",IF('A4-2管路(計画設定)'!I58="-",'A4-2管路(計画設定)'!AV58,'A4-2管路(計画設定)'!AV58-'A4-2管路(計画設定)'!I58)),"-")</f>
        <v>-</v>
      </c>
      <c r="BS58" s="317" t="str">
        <f>IF(BQ58=BS$4,IF('A4-2管路(計画設定)'!AV58="-","-",IF('A4-2管路(計画設定)'!L58="-",'A4-2管路(計画設定)'!AV58,'A4-2管路(計画設定)'!AV58-'A4-2管路(計画設定)'!L58)),"-")</f>
        <v>-</v>
      </c>
      <c r="BT58" s="317" t="str">
        <f>IF(BQ58=BT$4,IF('A4-2管路(計画設定)'!AV58="-","-",IF('A4-2管路(計画設定)'!O58="-",'A4-2管路(計画設定)'!AV58,'A4-2管路(計画設定)'!AV58-'A4-2管路(計画設定)'!O58)),"-")</f>
        <v>-</v>
      </c>
      <c r="BU58" s="317" t="str">
        <f>IF($BQ58=BU$4,IF('A4-2管路(計画設定)'!$AV58="-","-",IF('A4-2管路(計画設定)'!R58="-",'A4-2管路(計画設定)'!$AV58,'A4-2管路(計画設定)'!$AV58-'A4-2管路(計画設定)'!R58)),"-")</f>
        <v>-</v>
      </c>
      <c r="BV58" s="317" t="str">
        <f>IF($BQ58=BV$4,IF('A4-2管路(計画設定)'!$AV58="-","-",IF('A4-2管路(計画設定)'!W58="-",'A4-2管路(計画設定)'!$AV58,'A4-2管路(計画設定)'!$AV58-SUM('A4-2管路(計画設定)'!S58,'A4-2管路(計画設定)'!T58))),"-")</f>
        <v>-</v>
      </c>
      <c r="BW58" s="317" t="str">
        <f>IF($BQ58=BV$4,IF('A4-2管路(計画設定)'!$AV58="-","-",IF('A4-2管路(計画設定)'!W58="-",'A4-2管路(計画設定)'!$AV58,'A4-2管路(計画設定)'!$AV58-SUM('A4-2管路(計画設定)'!U58,'A4-2管路(計画設定)'!V58))),"-")</f>
        <v>-</v>
      </c>
      <c r="BX58" s="317" t="str">
        <f>IF($BQ58=BX$4,IF('A4-2管路(計画設定)'!$AV58="-","-",IF('A4-2管路(計画設定)'!AF58="-",'A4-2管路(計画設定)'!$AV58,'A4-2管路(計画設定)'!$AV58-'A4-2管路(計画設定)'!AF58)),"-")</f>
        <v>-</v>
      </c>
    </row>
    <row r="59" spans="2:76" ht="13.5" customHeight="1">
      <c r="B59" s="1179"/>
      <c r="C59" s="1070"/>
      <c r="D59" s="1070"/>
      <c r="E59" s="932"/>
      <c r="F59" s="80">
        <v>300</v>
      </c>
      <c r="G59" s="625" t="str">
        <f>IF(AND('A4-1管路(計画設定)'!$F$12="○",'A4-4,5管路(計画設定)'!$BR59="-"),"-",IF(A3管路!G59="-",BR59,IF(BR59="-",A3管路!G59,A3管路!G59+BR59)))</f>
        <v>-</v>
      </c>
      <c r="H59" s="348" t="str">
        <f>IF(IF(A3管路!H59="-","-",IF('A4-2管路(計画設定)'!H59="-",A3管路!H59,A3管路!H59-'A4-2管路(計画設定)'!H59))=0,"-",IF(A3管路!H59="-","-",IF('A4-2管路(計画設定)'!H59="-",A3管路!H59,A3管路!H59-'A4-2管路(計画設定)'!H59)))</f>
        <v>-</v>
      </c>
      <c r="I59" s="362" t="str">
        <f t="shared" si="98"/>
        <v>-</v>
      </c>
      <c r="J59" s="625" t="str">
        <f>IF(AND('A4-1管路(計画設定)'!$H$12="○",'A4-4,5管路(計画設定)'!$BS59="-"),"-",IF(A3管路!J59="-",BS59,IF(BS59="-",A3管路!J59,A3管路!J59+BS59)))</f>
        <v>-</v>
      </c>
      <c r="K59" s="348" t="str">
        <f>IF(IF(A3管路!K59="-","-",IF('A4-2管路(計画設定)'!K59="-",A3管路!K59,A3管路!K59-'A4-2管路(計画設定)'!K59))=0,"-",IF(A3管路!K59="-","-",IF('A4-2管路(計画設定)'!K59="-",A3管路!K59,A3管路!K59-'A4-2管路(計画設定)'!K59)))</f>
        <v>-</v>
      </c>
      <c r="L59" s="362" t="str">
        <f t="shared" si="99"/>
        <v>-</v>
      </c>
      <c r="M59" s="625" t="str">
        <f>IF(AND('A4-1管路(計画設定)'!$J$12="○",'A4-4,5管路(計画設定)'!$BT59="-"),"-",IF(A3管路!M59="-",BT59,IF(BT59="-",A3管路!M59,A3管路!M59+BT59)))</f>
        <v>-</v>
      </c>
      <c r="N59" s="348" t="str">
        <f>IF(IF(A3管路!N59="-","-",IF('A4-2管路(計画設定)'!N59="-",A3管路!N59,A3管路!N59-'A4-2管路(計画設定)'!N59))=0,"-",IF(A3管路!N59="-","-",IF('A4-2管路(計画設定)'!N59="-",A3管路!N59,A3管路!N59-'A4-2管路(計画設定)'!N59)))</f>
        <v>-</v>
      </c>
      <c r="O59" s="362" t="str">
        <f t="shared" si="100"/>
        <v>-</v>
      </c>
      <c r="P59" s="625" t="str">
        <f>IF(AND('A4-1管路(計画設定)'!$L$12="○",'A4-4,5管路(計画設定)'!$BU59="-"),"-",IF(A3管路!P59="-",BU59,IF(BU59="-",A3管路!P59,A3管路!P59+BU59)))</f>
        <v>-</v>
      </c>
      <c r="Q59" s="348" t="str">
        <f>IF(IF(A3管路!Q59="-","-",IF('A4-2管路(計画設定)'!Q59="-",A3管路!Q59,A3管路!Q59-'A4-2管路(計画設定)'!Q59))=0,"-",IF(A3管路!Q59="-","-",IF('A4-2管路(計画設定)'!Q59="-",A3管路!Q59,A3管路!Q59-'A4-2管路(計画設定)'!Q59)))</f>
        <v>-</v>
      </c>
      <c r="R59" s="362" t="str">
        <f t="shared" si="101"/>
        <v>-</v>
      </c>
      <c r="S59" s="625" t="str">
        <f>IF(AND('A4-1管路(計画設定)'!$N$12="○",'A4-4,5管路(計画設定)'!$BV59="-"),"-",IF(A3管路!S59="-",BV59,IF(BV59="-",A3管路!S59,A3管路!S59+BV59+BW59)))</f>
        <v>-</v>
      </c>
      <c r="T59" s="347" t="str">
        <f>IF(IF(A3管路!T59="-","-",IF('A4-2管路(計画設定)'!T59="-",A3管路!T59,A3管路!T59-'A4-2管路(計画設定)'!T59))=0,"-",IF(A3管路!T59="-","-",IF('A4-2管路(計画設定)'!T59="-",A3管路!T59,A3管路!T59-'A4-2管路(計画設定)'!T59)))</f>
        <v>-</v>
      </c>
      <c r="U59" s="623" t="str">
        <f>IF(AND('A4-1管路(計画設定)'!$P$12="○",'A4-4,5管路(計画設定)'!$BW59="-"),"-",IF(A3管路!U59="-",BW59,IF(BW59="-",A3管路!U59,A3管路!U59)))</f>
        <v>-</v>
      </c>
      <c r="V59" s="348" t="str">
        <f>IF(IF(A3管路!V59="-","-",IF('A4-2管路(計画設定)'!V59="-",A3管路!V59,A3管路!V59-'A4-2管路(計画設定)'!V59))=0,"-",IF(A3管路!V59="-","-",IF('A4-2管路(計画設定)'!V59="-",A3管路!V59,A3管路!V59-'A4-2管路(計画設定)'!V59)))</f>
        <v>-</v>
      </c>
      <c r="W59" s="362" t="str">
        <f t="shared" si="102"/>
        <v>-</v>
      </c>
      <c r="X59" s="354" t="str">
        <f>IF(IF(A3管路!X59="-","-",IF('A4-2管路(計画設定)'!X59="-",A3管路!X59,A3管路!X59-'A4-2管路(計画設定)'!X59))=0,"-",IF(A3管路!X59="-","-",IF('A4-2管路(計画設定)'!X59="-",A3管路!X59,A3管路!X59-'A4-2管路(計画設定)'!X59)))</f>
        <v>-</v>
      </c>
      <c r="Y59" s="348" t="str">
        <f>IF(IF(A3管路!Y59="-","-",IF('A4-2管路(計画設定)'!Y59="-",A3管路!Y59,A3管路!Y59-'A4-2管路(計画設定)'!Y59))=0,"-",IF(A3管路!Y59="-","-",IF('A4-2管路(計画設定)'!Y59="-",A3管路!Y59,A3管路!Y59-'A4-2管路(計画設定)'!Y59)))</f>
        <v>-</v>
      </c>
      <c r="Z59" s="362" t="str">
        <f t="shared" si="103"/>
        <v>-</v>
      </c>
      <c r="AA59" s="354" t="str">
        <f>IF(IF(A3管路!AA59="-","-",IF('A4-2管路(計画設定)'!AA59="-",A3管路!AA59,A3管路!AA59-'A4-2管路(計画設定)'!AA59))=0,"-",IF(A3管路!AA59="-","-",IF('A4-2管路(計画設定)'!AA59="-",A3管路!AA59,A3管路!AA59-'A4-2管路(計画設定)'!AA59)))</f>
        <v>-</v>
      </c>
      <c r="AB59" s="348" t="str">
        <f>IF(IF(A3管路!AB59="-","-",IF('A4-2管路(計画設定)'!AB59="-",A3管路!AB59,A3管路!AB59-'A4-2管路(計画設定)'!AB59))=0,"-",IF(A3管路!AB59="-","-",IF('A4-2管路(計画設定)'!AB59="-",A3管路!AB59,A3管路!AB59-'A4-2管路(計画設定)'!AB59)))</f>
        <v>-</v>
      </c>
      <c r="AC59" s="362" t="str">
        <f t="shared" si="104"/>
        <v>-</v>
      </c>
      <c r="AD59" s="625" t="str">
        <f>IF(AND('A4-1管路(計画設定)'!$V$12="○",'A4-4,5管路(計画設定)'!$BX59="-"),"-",IF(A3管路!AD59="-",BX59,IF(BX59="-",A3管路!AD59,A3管路!AD59+BX59)))</f>
        <v>-</v>
      </c>
      <c r="AE59" s="348" t="str">
        <f>IF(IF(A3管路!AE59="-","-",IF('A4-2管路(計画設定)'!AE59="-",A3管路!AE59,A3管路!AE59-'A4-2管路(計画設定)'!AE59))=0,"-",IF(A3管路!AE59="-","-",IF('A4-2管路(計画設定)'!AE59="-",A3管路!AE59,A3管路!AE59-'A4-2管路(計画設定)'!AE59)))</f>
        <v>-</v>
      </c>
      <c r="AF59" s="362" t="str">
        <f t="shared" si="105"/>
        <v>-</v>
      </c>
      <c r="AG59" s="354" t="str">
        <f>IF(IF(A3管路!AG59="-","-",IF('A4-2管路(計画設定)'!AG59="-",A3管路!AG59,A3管路!AG59-'A4-2管路(計画設定)'!AG59))=0,"-",IF(A3管路!AG59="-","-",IF('A4-2管路(計画設定)'!AG59="-",A3管路!AG59,A3管路!AG59-'A4-2管路(計画設定)'!AG59)))</f>
        <v>-</v>
      </c>
      <c r="AH59" s="348" t="str">
        <f>IF(IF(A3管路!AH59="-","-",IF('A4-2管路(計画設定)'!AH59="-",A3管路!AH59,A3管路!AH59-'A4-2管路(計画設定)'!AH59))=0,"-",IF(A3管路!AH59="-","-",IF('A4-2管路(計画設定)'!AH59="-",A3管路!AH59,A3管路!AH59-'A4-2管路(計画設定)'!AH59)))</f>
        <v>-</v>
      </c>
      <c r="AI59" s="362" t="str">
        <f t="shared" si="106"/>
        <v>-</v>
      </c>
      <c r="AJ59" s="354" t="str">
        <f>IF(IF(A3管路!AJ59="-","-",IF('A4-2管路(計画設定)'!AJ59="-",A3管路!AJ59,A3管路!AJ59-'A4-2管路(計画設定)'!AJ59))=0,"-",IF(A3管路!AJ59="-","-",IF('A4-2管路(計画設定)'!AJ59="-",A3管路!AJ59,A3管路!AJ59-'A4-2管路(計画設定)'!AJ59)))</f>
        <v>-</v>
      </c>
      <c r="AK59" s="348" t="str">
        <f>IF(IF(A3管路!AK59="-","-",IF('A4-2管路(計画設定)'!AK59="-",A3管路!AK59,A3管路!AK59-'A4-2管路(計画設定)'!AK59))=0,"-",IF(A3管路!AK59="-","-",IF('A4-2管路(計画設定)'!AK59="-",A3管路!AK59,A3管路!AK59-'A4-2管路(計画設定)'!AK59)))</f>
        <v>-</v>
      </c>
      <c r="AL59" s="362" t="str">
        <f t="shared" si="107"/>
        <v>-</v>
      </c>
      <c r="AM59" s="354" t="str">
        <f>IF(IF(A3管路!AM59="-","-",IF('A4-2管路(計画設定)'!AM59="-",A3管路!AM59,A3管路!AM59-'A4-2管路(計画設定)'!AM59))=0,"-",IF(A3管路!AM59="-","-",IF('A4-2管路(計画設定)'!AM59="-",A3管路!AM59,A3管路!AM59-'A4-2管路(計画設定)'!AM59)))</f>
        <v>-</v>
      </c>
      <c r="AN59" s="348" t="str">
        <f>IF(IF(A3管路!AN59="-","-",IF('A4-2管路(計画設定)'!AN59="-",A3管路!AN59,A3管路!AN59-'A4-2管路(計画設定)'!AN59))=0,"-",IF(A3管路!AN59="-","-",IF('A4-2管路(計画設定)'!AN59="-",A3管路!AN59,A3管路!AN59-'A4-2管路(計画設定)'!AN59)))</f>
        <v>-</v>
      </c>
      <c r="AO59" s="362" t="str">
        <f t="shared" si="108"/>
        <v>-</v>
      </c>
      <c r="AP59" s="354" t="str">
        <f>IF(IF(A3管路!AP59="-","-",IF('A4-2管路(計画設定)'!AP59="-",A3管路!AP59,A3管路!AP59-'A4-2管路(計画設定)'!AP59))=0,"-",IF(A3管路!AP59="-","-",IF('A4-2管路(計画設定)'!AP59="-",A3管路!AP59,A3管路!AP59-'A4-2管路(計画設定)'!AP59)))</f>
        <v>-</v>
      </c>
      <c r="AQ59" s="348" t="str">
        <f>IF(IF(A3管路!AQ59="-","-",IF('A4-2管路(計画設定)'!AQ59="-",A3管路!AQ59,A3管路!AQ59-'A4-2管路(計画設定)'!AQ59))=0,"-",IF(A3管路!AQ59="-","-",IF('A4-2管路(計画設定)'!AQ59="-",A3管路!AQ59,A3管路!AQ59-'A4-2管路(計画設定)'!AQ59)))</f>
        <v>-</v>
      </c>
      <c r="AR59" s="359" t="str">
        <f t="shared" si="109"/>
        <v>-</v>
      </c>
      <c r="AS59" s="354" t="str">
        <f>IF(IF(A3管路!AS59="-","-",IF('A4-2管路(計画設定)'!AS59="-",A3管路!AS59,A3管路!AS59-'A4-2管路(計画設定)'!AS59))=0,"-",IF(A3管路!AS59="-","-",IF('A4-2管路(計画設定)'!AS59="-",A3管路!AS59,A3管路!AS59-'A4-2管路(計画設定)'!AS59)))</f>
        <v>-</v>
      </c>
      <c r="AT59" s="348" t="str">
        <f>IF(IF(A3管路!AT59="-","-",IF('A4-2管路(計画設定)'!AT59="-",A3管路!AT59,A3管路!AT59-'A4-2管路(計画設定)'!AT59))=0,"-",IF(A3管路!AT59="-","-",IF('A4-2管路(計画設定)'!AT59="-",A3管路!AT59,A3管路!AT59-'A4-2管路(計画設定)'!AT59)))</f>
        <v>-</v>
      </c>
      <c r="AU59" s="359" t="str">
        <f t="shared" si="110"/>
        <v>-</v>
      </c>
      <c r="AV59" s="832" t="str">
        <f t="shared" si="111"/>
        <v>-</v>
      </c>
      <c r="AW59" s="830"/>
      <c r="AX59" s="853" t="str">
        <f t="shared" si="112"/>
        <v>-</v>
      </c>
      <c r="AY59" s="830"/>
      <c r="AZ59" s="832">
        <f t="shared" si="113"/>
        <v>0</v>
      </c>
      <c r="BA59" s="830"/>
      <c r="BB59" s="830">
        <f t="shared" si="114"/>
        <v>0</v>
      </c>
      <c r="BC59" s="830"/>
      <c r="BD59" s="830">
        <f t="shared" si="115"/>
        <v>0</v>
      </c>
      <c r="BE59" s="830"/>
      <c r="BF59" s="830">
        <f t="shared" si="116"/>
        <v>0</v>
      </c>
      <c r="BG59" s="830"/>
      <c r="BH59" s="830">
        <f t="shared" si="117"/>
        <v>0</v>
      </c>
      <c r="BI59" s="831"/>
      <c r="BJ59" s="832">
        <f t="shared" si="118"/>
        <v>0</v>
      </c>
      <c r="BK59" s="830"/>
      <c r="BL59" s="830">
        <f t="shared" si="119"/>
        <v>0</v>
      </c>
      <c r="BM59" s="833"/>
      <c r="BN59" s="830" t="str">
        <f t="shared" si="95"/>
        <v>-</v>
      </c>
      <c r="BO59" s="833"/>
      <c r="BQ59" s="318" t="str">
        <f>IF('A4-2管路(計画設定)'!AW59="","-",'A4-2管路(計画設定)'!AW59)</f>
        <v>ダクタイル鋳鉄管(NS形継手等)</v>
      </c>
      <c r="BR59" s="317" t="str">
        <f>IF(BQ59=BR$4,IF('A4-2管路(計画設定)'!AV59="-","-",IF('A4-2管路(計画設定)'!I59="-",'A4-2管路(計画設定)'!AV59,'A4-2管路(計画設定)'!AV59-'A4-2管路(計画設定)'!I59)),"-")</f>
        <v>-</v>
      </c>
      <c r="BS59" s="317" t="str">
        <f>IF(BQ59=BS$4,IF('A4-2管路(計画設定)'!AV59="-","-",IF('A4-2管路(計画設定)'!L59="-",'A4-2管路(計画設定)'!AV59,'A4-2管路(計画設定)'!AV59-'A4-2管路(計画設定)'!L59)),"-")</f>
        <v>-</v>
      </c>
      <c r="BT59" s="317" t="str">
        <f>IF(BQ59=BT$4,IF('A4-2管路(計画設定)'!AV59="-","-",IF('A4-2管路(計画設定)'!O59="-",'A4-2管路(計画設定)'!AV59,'A4-2管路(計画設定)'!AV59-'A4-2管路(計画設定)'!O59)),"-")</f>
        <v>-</v>
      </c>
      <c r="BU59" s="317" t="str">
        <f>IF($BQ59=BU$4,IF('A4-2管路(計画設定)'!$AV59="-","-",IF('A4-2管路(計画設定)'!R59="-",'A4-2管路(計画設定)'!$AV59,'A4-2管路(計画設定)'!$AV59-'A4-2管路(計画設定)'!R59)),"-")</f>
        <v>-</v>
      </c>
      <c r="BV59" s="317" t="str">
        <f>IF($BQ59=BV$4,IF('A4-2管路(計画設定)'!$AV59="-","-",IF('A4-2管路(計画設定)'!W59="-",'A4-2管路(計画設定)'!$AV59,'A4-2管路(計画設定)'!$AV59-SUM('A4-2管路(計画設定)'!S59,'A4-2管路(計画設定)'!T59))),"-")</f>
        <v>-</v>
      </c>
      <c r="BW59" s="317" t="str">
        <f>IF($BQ59=BV$4,IF('A4-2管路(計画設定)'!$AV59="-","-",IF('A4-2管路(計画設定)'!W59="-",'A4-2管路(計画設定)'!$AV59,'A4-2管路(計画設定)'!$AV59-SUM('A4-2管路(計画設定)'!U59,'A4-2管路(計画設定)'!V59))),"-")</f>
        <v>-</v>
      </c>
      <c r="BX59" s="317" t="str">
        <f>IF($BQ59=BX$4,IF('A4-2管路(計画設定)'!$AV59="-","-",IF('A4-2管路(計画設定)'!AF59="-",'A4-2管路(計画設定)'!$AV59,'A4-2管路(計画設定)'!$AV59-'A4-2管路(計画設定)'!AF59)),"-")</f>
        <v>-</v>
      </c>
    </row>
    <row r="60" spans="2:76" ht="13.5" customHeight="1">
      <c r="B60" s="1179"/>
      <c r="C60" s="1070"/>
      <c r="D60" s="1070"/>
      <c r="E60" s="932"/>
      <c r="F60" s="80">
        <v>250</v>
      </c>
      <c r="G60" s="625" t="str">
        <f>IF(AND('A4-1管路(計画設定)'!$F$12="○",'A4-4,5管路(計画設定)'!$BR60="-"),"-",IF(A3管路!G60="-",BR60,IF(BR60="-",A3管路!G60,A3管路!G60+BR60)))</f>
        <v>-</v>
      </c>
      <c r="H60" s="348" t="str">
        <f>IF(IF(A3管路!H60="-","-",IF('A4-2管路(計画設定)'!H60="-",A3管路!H60,A3管路!H60-'A4-2管路(計画設定)'!H60))=0,"-",IF(A3管路!H60="-","-",IF('A4-2管路(計画設定)'!H60="-",A3管路!H60,A3管路!H60-'A4-2管路(計画設定)'!H60)))</f>
        <v>-</v>
      </c>
      <c r="I60" s="362" t="str">
        <f t="shared" si="98"/>
        <v>-</v>
      </c>
      <c r="J60" s="625" t="str">
        <f>IF(AND('A4-1管路(計画設定)'!$H$12="○",'A4-4,5管路(計画設定)'!$BS60="-"),"-",IF(A3管路!J60="-",BS60,IF(BS60="-",A3管路!J60,A3管路!J60+BS60)))</f>
        <v>-</v>
      </c>
      <c r="K60" s="348" t="str">
        <f>IF(IF(A3管路!K60="-","-",IF('A4-2管路(計画設定)'!K60="-",A3管路!K60,A3管路!K60-'A4-2管路(計画設定)'!K60))=0,"-",IF(A3管路!K60="-","-",IF('A4-2管路(計画設定)'!K60="-",A3管路!K60,A3管路!K60-'A4-2管路(計画設定)'!K60)))</f>
        <v>-</v>
      </c>
      <c r="L60" s="362" t="str">
        <f t="shared" si="99"/>
        <v>-</v>
      </c>
      <c r="M60" s="625" t="str">
        <f>IF(AND('A4-1管路(計画設定)'!$J$12="○",'A4-4,5管路(計画設定)'!$BT60="-"),"-",IF(A3管路!M60="-",BT60,IF(BT60="-",A3管路!M60,A3管路!M60+BT60)))</f>
        <v>-</v>
      </c>
      <c r="N60" s="348" t="str">
        <f>IF(IF(A3管路!N60="-","-",IF('A4-2管路(計画設定)'!N60="-",A3管路!N60,A3管路!N60-'A4-2管路(計画設定)'!N60))=0,"-",IF(A3管路!N60="-","-",IF('A4-2管路(計画設定)'!N60="-",A3管路!N60,A3管路!N60-'A4-2管路(計画設定)'!N60)))</f>
        <v>-</v>
      </c>
      <c r="O60" s="362" t="str">
        <f t="shared" si="100"/>
        <v>-</v>
      </c>
      <c r="P60" s="625" t="str">
        <f>IF(AND('A4-1管路(計画設定)'!$L$12="○",'A4-4,5管路(計画設定)'!$BU60="-"),"-",IF(A3管路!P60="-",BU60,IF(BU60="-",A3管路!P60,A3管路!P60+BU60)))</f>
        <v>-</v>
      </c>
      <c r="Q60" s="348" t="str">
        <f>IF(IF(A3管路!Q60="-","-",IF('A4-2管路(計画設定)'!Q60="-",A3管路!Q60,A3管路!Q60-'A4-2管路(計画設定)'!Q60))=0,"-",IF(A3管路!Q60="-","-",IF('A4-2管路(計画設定)'!Q60="-",A3管路!Q60,A3管路!Q60-'A4-2管路(計画設定)'!Q60)))</f>
        <v>-</v>
      </c>
      <c r="R60" s="362" t="str">
        <f t="shared" si="101"/>
        <v>-</v>
      </c>
      <c r="S60" s="625" t="str">
        <f>IF(AND('A4-1管路(計画設定)'!$N$12="○",'A4-4,5管路(計画設定)'!$BV60="-"),"-",IF(A3管路!S60="-",BV60,IF(BV60="-",A3管路!S60,A3管路!S60+BV60+BW60)))</f>
        <v>-</v>
      </c>
      <c r="T60" s="347" t="str">
        <f>IF(IF(A3管路!T60="-","-",IF('A4-2管路(計画設定)'!T60="-",A3管路!T60,A3管路!T60-'A4-2管路(計画設定)'!T60))=0,"-",IF(A3管路!T60="-","-",IF('A4-2管路(計画設定)'!T60="-",A3管路!T60,A3管路!T60-'A4-2管路(計画設定)'!T60)))</f>
        <v>-</v>
      </c>
      <c r="U60" s="623" t="str">
        <f>IF(AND('A4-1管路(計画設定)'!$P$12="○",'A4-4,5管路(計画設定)'!$BW60="-"),"-",IF(A3管路!U60="-",BW60,IF(BW60="-",A3管路!U60,A3管路!U60)))</f>
        <v>-</v>
      </c>
      <c r="V60" s="348" t="str">
        <f>IF(IF(A3管路!V60="-","-",IF('A4-2管路(計画設定)'!V60="-",A3管路!V60,A3管路!V60-'A4-2管路(計画設定)'!V60))=0,"-",IF(A3管路!V60="-","-",IF('A4-2管路(計画設定)'!V60="-",A3管路!V60,A3管路!V60-'A4-2管路(計画設定)'!V60)))</f>
        <v>-</v>
      </c>
      <c r="W60" s="362" t="str">
        <f t="shared" si="102"/>
        <v>-</v>
      </c>
      <c r="X60" s="354" t="str">
        <f>IF(IF(A3管路!X60="-","-",IF('A4-2管路(計画設定)'!X60="-",A3管路!X60,A3管路!X60-'A4-2管路(計画設定)'!X60))=0,"-",IF(A3管路!X60="-","-",IF('A4-2管路(計画設定)'!X60="-",A3管路!X60,A3管路!X60-'A4-2管路(計画設定)'!X60)))</f>
        <v>-</v>
      </c>
      <c r="Y60" s="348" t="str">
        <f>IF(IF(A3管路!Y60="-","-",IF('A4-2管路(計画設定)'!Y60="-",A3管路!Y60,A3管路!Y60-'A4-2管路(計画設定)'!Y60))=0,"-",IF(A3管路!Y60="-","-",IF('A4-2管路(計画設定)'!Y60="-",A3管路!Y60,A3管路!Y60-'A4-2管路(計画設定)'!Y60)))</f>
        <v>-</v>
      </c>
      <c r="Z60" s="362" t="str">
        <f t="shared" si="103"/>
        <v>-</v>
      </c>
      <c r="AA60" s="354" t="str">
        <f>IF(IF(A3管路!AA60="-","-",IF('A4-2管路(計画設定)'!AA60="-",A3管路!AA60,A3管路!AA60-'A4-2管路(計画設定)'!AA60))=0,"-",IF(A3管路!AA60="-","-",IF('A4-2管路(計画設定)'!AA60="-",A3管路!AA60,A3管路!AA60-'A4-2管路(計画設定)'!AA60)))</f>
        <v>-</v>
      </c>
      <c r="AB60" s="348" t="str">
        <f>IF(IF(A3管路!AB60="-","-",IF('A4-2管路(計画設定)'!AB60="-",A3管路!AB60,A3管路!AB60-'A4-2管路(計画設定)'!AB60))=0,"-",IF(A3管路!AB60="-","-",IF('A4-2管路(計画設定)'!AB60="-",A3管路!AB60,A3管路!AB60-'A4-2管路(計画設定)'!AB60)))</f>
        <v>-</v>
      </c>
      <c r="AC60" s="362" t="str">
        <f t="shared" si="104"/>
        <v>-</v>
      </c>
      <c r="AD60" s="625" t="str">
        <f>IF(AND('A4-1管路(計画設定)'!$V$12="○",'A4-4,5管路(計画設定)'!$BX60="-"),"-",IF(A3管路!AD60="-",BX60,IF(BX60="-",A3管路!AD60,A3管路!AD60+BX60)))</f>
        <v>-</v>
      </c>
      <c r="AE60" s="348" t="str">
        <f>IF(IF(A3管路!AE60="-","-",IF('A4-2管路(計画設定)'!AE60="-",A3管路!AE60,A3管路!AE60-'A4-2管路(計画設定)'!AE60))=0,"-",IF(A3管路!AE60="-","-",IF('A4-2管路(計画設定)'!AE60="-",A3管路!AE60,A3管路!AE60-'A4-2管路(計画設定)'!AE60)))</f>
        <v>-</v>
      </c>
      <c r="AF60" s="362" t="str">
        <f t="shared" si="105"/>
        <v>-</v>
      </c>
      <c r="AG60" s="354" t="str">
        <f>IF(IF(A3管路!AG60="-","-",IF('A4-2管路(計画設定)'!AG60="-",A3管路!AG60,A3管路!AG60-'A4-2管路(計画設定)'!AG60))=0,"-",IF(A3管路!AG60="-","-",IF('A4-2管路(計画設定)'!AG60="-",A3管路!AG60,A3管路!AG60-'A4-2管路(計画設定)'!AG60)))</f>
        <v>-</v>
      </c>
      <c r="AH60" s="348" t="str">
        <f>IF(IF(A3管路!AH60="-","-",IF('A4-2管路(計画設定)'!AH60="-",A3管路!AH60,A3管路!AH60-'A4-2管路(計画設定)'!AH60))=0,"-",IF(A3管路!AH60="-","-",IF('A4-2管路(計画設定)'!AH60="-",A3管路!AH60,A3管路!AH60-'A4-2管路(計画設定)'!AH60)))</f>
        <v>-</v>
      </c>
      <c r="AI60" s="362" t="str">
        <f t="shared" si="106"/>
        <v>-</v>
      </c>
      <c r="AJ60" s="354" t="str">
        <f>IF(IF(A3管路!AJ60="-","-",IF('A4-2管路(計画設定)'!AJ60="-",A3管路!AJ60,A3管路!AJ60-'A4-2管路(計画設定)'!AJ60))=0,"-",IF(A3管路!AJ60="-","-",IF('A4-2管路(計画設定)'!AJ60="-",A3管路!AJ60,A3管路!AJ60-'A4-2管路(計画設定)'!AJ60)))</f>
        <v>-</v>
      </c>
      <c r="AK60" s="348" t="str">
        <f>IF(IF(A3管路!AK60="-","-",IF('A4-2管路(計画設定)'!AK60="-",A3管路!AK60,A3管路!AK60-'A4-2管路(計画設定)'!AK60))=0,"-",IF(A3管路!AK60="-","-",IF('A4-2管路(計画設定)'!AK60="-",A3管路!AK60,A3管路!AK60-'A4-2管路(計画設定)'!AK60)))</f>
        <v>-</v>
      </c>
      <c r="AL60" s="362" t="str">
        <f t="shared" si="107"/>
        <v>-</v>
      </c>
      <c r="AM60" s="354" t="str">
        <f>IF(IF(A3管路!AM60="-","-",IF('A4-2管路(計画設定)'!AM60="-",A3管路!AM60,A3管路!AM60-'A4-2管路(計画設定)'!AM60))=0,"-",IF(A3管路!AM60="-","-",IF('A4-2管路(計画設定)'!AM60="-",A3管路!AM60,A3管路!AM60-'A4-2管路(計画設定)'!AM60)))</f>
        <v>-</v>
      </c>
      <c r="AN60" s="348" t="str">
        <f>IF(IF(A3管路!AN60="-","-",IF('A4-2管路(計画設定)'!AN60="-",A3管路!AN60,A3管路!AN60-'A4-2管路(計画設定)'!AN60))=0,"-",IF(A3管路!AN60="-","-",IF('A4-2管路(計画設定)'!AN60="-",A3管路!AN60,A3管路!AN60-'A4-2管路(計画設定)'!AN60)))</f>
        <v>-</v>
      </c>
      <c r="AO60" s="362" t="str">
        <f t="shared" si="108"/>
        <v>-</v>
      </c>
      <c r="AP60" s="354" t="str">
        <f>IF(IF(A3管路!AP60="-","-",IF('A4-2管路(計画設定)'!AP60="-",A3管路!AP60,A3管路!AP60-'A4-2管路(計画設定)'!AP60))=0,"-",IF(A3管路!AP60="-","-",IF('A4-2管路(計画設定)'!AP60="-",A3管路!AP60,A3管路!AP60-'A4-2管路(計画設定)'!AP60)))</f>
        <v>-</v>
      </c>
      <c r="AQ60" s="348" t="str">
        <f>IF(IF(A3管路!AQ60="-","-",IF('A4-2管路(計画設定)'!AQ60="-",A3管路!AQ60,A3管路!AQ60-'A4-2管路(計画設定)'!AQ60))=0,"-",IF(A3管路!AQ60="-","-",IF('A4-2管路(計画設定)'!AQ60="-",A3管路!AQ60,A3管路!AQ60-'A4-2管路(計画設定)'!AQ60)))</f>
        <v>-</v>
      </c>
      <c r="AR60" s="359" t="str">
        <f t="shared" si="109"/>
        <v>-</v>
      </c>
      <c r="AS60" s="354" t="str">
        <f>IF(IF(A3管路!AS60="-","-",IF('A4-2管路(計画設定)'!AS60="-",A3管路!AS60,A3管路!AS60-'A4-2管路(計画設定)'!AS60))=0,"-",IF(A3管路!AS60="-","-",IF('A4-2管路(計画設定)'!AS60="-",A3管路!AS60,A3管路!AS60-'A4-2管路(計画設定)'!AS60)))</f>
        <v>-</v>
      </c>
      <c r="AT60" s="348" t="str">
        <f>IF(IF(A3管路!AT60="-","-",IF('A4-2管路(計画設定)'!AT60="-",A3管路!AT60,A3管路!AT60-'A4-2管路(計画設定)'!AT60))=0,"-",IF(A3管路!AT60="-","-",IF('A4-2管路(計画設定)'!AT60="-",A3管路!AT60,A3管路!AT60-'A4-2管路(計画設定)'!AT60)))</f>
        <v>-</v>
      </c>
      <c r="AU60" s="359" t="str">
        <f t="shared" si="110"/>
        <v>-</v>
      </c>
      <c r="AV60" s="832" t="str">
        <f t="shared" si="111"/>
        <v>-</v>
      </c>
      <c r="AW60" s="830"/>
      <c r="AX60" s="853" t="str">
        <f t="shared" si="112"/>
        <v>-</v>
      </c>
      <c r="AY60" s="830"/>
      <c r="AZ60" s="832">
        <f t="shared" si="113"/>
        <v>0</v>
      </c>
      <c r="BA60" s="830"/>
      <c r="BB60" s="830">
        <f t="shared" si="114"/>
        <v>0</v>
      </c>
      <c r="BC60" s="830"/>
      <c r="BD60" s="830">
        <f t="shared" si="115"/>
        <v>0</v>
      </c>
      <c r="BE60" s="830"/>
      <c r="BF60" s="830">
        <f t="shared" si="116"/>
        <v>0</v>
      </c>
      <c r="BG60" s="830"/>
      <c r="BH60" s="830">
        <f t="shared" si="117"/>
        <v>0</v>
      </c>
      <c r="BI60" s="831"/>
      <c r="BJ60" s="832">
        <f t="shared" si="118"/>
        <v>0</v>
      </c>
      <c r="BK60" s="830"/>
      <c r="BL60" s="830">
        <f t="shared" si="119"/>
        <v>0</v>
      </c>
      <c r="BM60" s="833"/>
      <c r="BN60" s="830" t="str">
        <f t="shared" si="95"/>
        <v>-</v>
      </c>
      <c r="BO60" s="833"/>
      <c r="BQ60" s="318" t="str">
        <f>IF('A4-2管路(計画設定)'!AW60="","-",'A4-2管路(計画設定)'!AW60)</f>
        <v>ダクタイル鋳鉄管(NS形継手等)</v>
      </c>
      <c r="BR60" s="317" t="str">
        <f>IF(BQ60=BR$4,IF('A4-2管路(計画設定)'!AV60="-","-",IF('A4-2管路(計画設定)'!I60="-",'A4-2管路(計画設定)'!AV60,'A4-2管路(計画設定)'!AV60-'A4-2管路(計画設定)'!I60)),"-")</f>
        <v>-</v>
      </c>
      <c r="BS60" s="317" t="str">
        <f>IF(BQ60=BS$4,IF('A4-2管路(計画設定)'!AV60="-","-",IF('A4-2管路(計画設定)'!L60="-",'A4-2管路(計画設定)'!AV60,'A4-2管路(計画設定)'!AV60-'A4-2管路(計画設定)'!L60)),"-")</f>
        <v>-</v>
      </c>
      <c r="BT60" s="317" t="str">
        <f>IF(BQ60=BT$4,IF('A4-2管路(計画設定)'!AV60="-","-",IF('A4-2管路(計画設定)'!O60="-",'A4-2管路(計画設定)'!AV60,'A4-2管路(計画設定)'!AV60-'A4-2管路(計画設定)'!O60)),"-")</f>
        <v>-</v>
      </c>
      <c r="BU60" s="317" t="str">
        <f>IF($BQ60=BU$4,IF('A4-2管路(計画設定)'!$AV60="-","-",IF('A4-2管路(計画設定)'!R60="-",'A4-2管路(計画設定)'!$AV60,'A4-2管路(計画設定)'!$AV60-'A4-2管路(計画設定)'!R60)),"-")</f>
        <v>-</v>
      </c>
      <c r="BV60" s="317" t="str">
        <f>IF($BQ60=BV$4,IF('A4-2管路(計画設定)'!$AV60="-","-",IF('A4-2管路(計画設定)'!W60="-",'A4-2管路(計画設定)'!$AV60,'A4-2管路(計画設定)'!$AV60-SUM('A4-2管路(計画設定)'!S60,'A4-2管路(計画設定)'!T60))),"-")</f>
        <v>-</v>
      </c>
      <c r="BW60" s="317" t="str">
        <f>IF($BQ60=BV$4,IF('A4-2管路(計画設定)'!$AV60="-","-",IF('A4-2管路(計画設定)'!W60="-",'A4-2管路(計画設定)'!$AV60,'A4-2管路(計画設定)'!$AV60-SUM('A4-2管路(計画設定)'!U60,'A4-2管路(計画設定)'!V60))),"-")</f>
        <v>-</v>
      </c>
      <c r="BX60" s="317" t="str">
        <f>IF($BQ60=BX$4,IF('A4-2管路(計画設定)'!$AV60="-","-",IF('A4-2管路(計画設定)'!AF60="-",'A4-2管路(計画設定)'!$AV60,'A4-2管路(計画設定)'!$AV60-'A4-2管路(計画設定)'!AF60)),"-")</f>
        <v>-</v>
      </c>
    </row>
    <row r="61" spans="2:76" ht="13.5" customHeight="1">
      <c r="B61" s="1179"/>
      <c r="C61" s="1070"/>
      <c r="D61" s="1070"/>
      <c r="E61" s="932"/>
      <c r="F61" s="80">
        <v>200</v>
      </c>
      <c r="G61" s="625" t="str">
        <f>IF(AND('A4-1管路(計画設定)'!$F$12="○",'A4-4,5管路(計画設定)'!$BR61="-"),"-",IF(A3管路!G61="-",BR61,IF(BR61="-",A3管路!G61,A3管路!G61+BR61)))</f>
        <v>-</v>
      </c>
      <c r="H61" s="348" t="str">
        <f>IF(IF(A3管路!H61="-","-",IF('A4-2管路(計画設定)'!H61="-",A3管路!H61,A3管路!H61-'A4-2管路(計画設定)'!H61))=0,"-",IF(A3管路!H61="-","-",IF('A4-2管路(計画設定)'!H61="-",A3管路!H61,A3管路!H61-'A4-2管路(計画設定)'!H61)))</f>
        <v>-</v>
      </c>
      <c r="I61" s="362" t="str">
        <f t="shared" si="98"/>
        <v>-</v>
      </c>
      <c r="J61" s="625" t="str">
        <f>IF(AND('A4-1管路(計画設定)'!$H$12="○",'A4-4,5管路(計画設定)'!$BS61="-"),"-",IF(A3管路!J61="-",BS61,IF(BS61="-",A3管路!J61,A3管路!J61+BS61)))</f>
        <v>-</v>
      </c>
      <c r="K61" s="348" t="str">
        <f>IF(IF(A3管路!K61="-","-",IF('A4-2管路(計画設定)'!K61="-",A3管路!K61,A3管路!K61-'A4-2管路(計画設定)'!K61))=0,"-",IF(A3管路!K61="-","-",IF('A4-2管路(計画設定)'!K61="-",A3管路!K61,A3管路!K61-'A4-2管路(計画設定)'!K61)))</f>
        <v>-</v>
      </c>
      <c r="L61" s="362" t="str">
        <f t="shared" si="99"/>
        <v>-</v>
      </c>
      <c r="M61" s="625" t="str">
        <f>IF(AND('A4-1管路(計画設定)'!$J$12="○",'A4-4,5管路(計画設定)'!$BT61="-"),"-",IF(A3管路!M61="-",BT61,IF(BT61="-",A3管路!M61,A3管路!M61+BT61)))</f>
        <v>-</v>
      </c>
      <c r="N61" s="348" t="str">
        <f>IF(IF(A3管路!N61="-","-",IF('A4-2管路(計画設定)'!N61="-",A3管路!N61,A3管路!N61-'A4-2管路(計画設定)'!N61))=0,"-",IF(A3管路!N61="-","-",IF('A4-2管路(計画設定)'!N61="-",A3管路!N61,A3管路!N61-'A4-2管路(計画設定)'!N61)))</f>
        <v>-</v>
      </c>
      <c r="O61" s="362" t="str">
        <f t="shared" si="100"/>
        <v>-</v>
      </c>
      <c r="P61" s="625" t="str">
        <f>IF(AND('A4-1管路(計画設定)'!$L$12="○",'A4-4,5管路(計画設定)'!$BU61="-"),"-",IF(A3管路!P61="-",BU61,IF(BU61="-",A3管路!P61,A3管路!P61+BU61)))</f>
        <v>-</v>
      </c>
      <c r="Q61" s="348" t="str">
        <f>IF(IF(A3管路!Q61="-","-",IF('A4-2管路(計画設定)'!Q61="-",A3管路!Q61,A3管路!Q61-'A4-2管路(計画設定)'!Q61))=0,"-",IF(A3管路!Q61="-","-",IF('A4-2管路(計画設定)'!Q61="-",A3管路!Q61,A3管路!Q61-'A4-2管路(計画設定)'!Q61)))</f>
        <v>-</v>
      </c>
      <c r="R61" s="362" t="str">
        <f t="shared" si="101"/>
        <v>-</v>
      </c>
      <c r="S61" s="625" t="str">
        <f>IF(AND('A4-1管路(計画設定)'!$N$12="○",'A4-4,5管路(計画設定)'!$BV61="-"),"-",IF(A3管路!S61="-",BV61,IF(BV61="-",A3管路!S61,A3管路!S61+BV61+BW61)))</f>
        <v>-</v>
      </c>
      <c r="T61" s="347" t="str">
        <f>IF(IF(A3管路!T61="-","-",IF('A4-2管路(計画設定)'!T61="-",A3管路!T61,A3管路!T61-'A4-2管路(計画設定)'!T61))=0,"-",IF(A3管路!T61="-","-",IF('A4-2管路(計画設定)'!T61="-",A3管路!T61,A3管路!T61-'A4-2管路(計画設定)'!T61)))</f>
        <v>-</v>
      </c>
      <c r="U61" s="623" t="str">
        <f>IF(AND('A4-1管路(計画設定)'!$P$12="○",'A4-4,5管路(計画設定)'!$BW61="-"),"-",IF(A3管路!U61="-",BW61,IF(BW61="-",A3管路!U61,A3管路!U61)))</f>
        <v>-</v>
      </c>
      <c r="V61" s="348" t="str">
        <f>IF(IF(A3管路!V61="-","-",IF('A4-2管路(計画設定)'!V61="-",A3管路!V61,A3管路!V61-'A4-2管路(計画設定)'!V61))=0,"-",IF(A3管路!V61="-","-",IF('A4-2管路(計画設定)'!V61="-",A3管路!V61,A3管路!V61-'A4-2管路(計画設定)'!V61)))</f>
        <v>-</v>
      </c>
      <c r="W61" s="362" t="str">
        <f t="shared" si="102"/>
        <v>-</v>
      </c>
      <c r="X61" s="354" t="str">
        <f>IF(IF(A3管路!X61="-","-",IF('A4-2管路(計画設定)'!X61="-",A3管路!X61,A3管路!X61-'A4-2管路(計画設定)'!X61))=0,"-",IF(A3管路!X61="-","-",IF('A4-2管路(計画設定)'!X61="-",A3管路!X61,A3管路!X61-'A4-2管路(計画設定)'!X61)))</f>
        <v>-</v>
      </c>
      <c r="Y61" s="348" t="str">
        <f>IF(IF(A3管路!Y61="-","-",IF('A4-2管路(計画設定)'!Y61="-",A3管路!Y61,A3管路!Y61-'A4-2管路(計画設定)'!Y61))=0,"-",IF(A3管路!Y61="-","-",IF('A4-2管路(計画設定)'!Y61="-",A3管路!Y61,A3管路!Y61-'A4-2管路(計画設定)'!Y61)))</f>
        <v>-</v>
      </c>
      <c r="Z61" s="362" t="str">
        <f t="shared" si="103"/>
        <v>-</v>
      </c>
      <c r="AA61" s="354" t="str">
        <f>IF(IF(A3管路!AA61="-","-",IF('A4-2管路(計画設定)'!AA61="-",A3管路!AA61,A3管路!AA61-'A4-2管路(計画設定)'!AA61))=0,"-",IF(A3管路!AA61="-","-",IF('A4-2管路(計画設定)'!AA61="-",A3管路!AA61,A3管路!AA61-'A4-2管路(計画設定)'!AA61)))</f>
        <v>-</v>
      </c>
      <c r="AB61" s="348" t="str">
        <f>IF(IF(A3管路!AB61="-","-",IF('A4-2管路(計画設定)'!AB61="-",A3管路!AB61,A3管路!AB61-'A4-2管路(計画設定)'!AB61))=0,"-",IF(A3管路!AB61="-","-",IF('A4-2管路(計画設定)'!AB61="-",A3管路!AB61,A3管路!AB61-'A4-2管路(計画設定)'!AB61)))</f>
        <v>-</v>
      </c>
      <c r="AC61" s="362" t="str">
        <f t="shared" si="104"/>
        <v>-</v>
      </c>
      <c r="AD61" s="625" t="str">
        <f>IF(AND('A4-1管路(計画設定)'!$V$12="○",'A4-4,5管路(計画設定)'!$BX61="-"),"-",IF(A3管路!AD61="-",BX61,IF(BX61="-",A3管路!AD61,A3管路!AD61+BX61)))</f>
        <v>-</v>
      </c>
      <c r="AE61" s="348" t="str">
        <f>IF(IF(A3管路!AE61="-","-",IF('A4-2管路(計画設定)'!AE61="-",A3管路!AE61,A3管路!AE61-'A4-2管路(計画設定)'!AE61))=0,"-",IF(A3管路!AE61="-","-",IF('A4-2管路(計画設定)'!AE61="-",A3管路!AE61,A3管路!AE61-'A4-2管路(計画設定)'!AE61)))</f>
        <v>-</v>
      </c>
      <c r="AF61" s="362" t="str">
        <f t="shared" si="105"/>
        <v>-</v>
      </c>
      <c r="AG61" s="354" t="str">
        <f>IF(IF(A3管路!AG61="-","-",IF('A4-2管路(計画設定)'!AG61="-",A3管路!AG61,A3管路!AG61-'A4-2管路(計画設定)'!AG61))=0,"-",IF(A3管路!AG61="-","-",IF('A4-2管路(計画設定)'!AG61="-",A3管路!AG61,A3管路!AG61-'A4-2管路(計画設定)'!AG61)))</f>
        <v>-</v>
      </c>
      <c r="AH61" s="348" t="str">
        <f>IF(IF(A3管路!AH61="-","-",IF('A4-2管路(計画設定)'!AH61="-",A3管路!AH61,A3管路!AH61-'A4-2管路(計画設定)'!AH61))=0,"-",IF(A3管路!AH61="-","-",IF('A4-2管路(計画設定)'!AH61="-",A3管路!AH61,A3管路!AH61-'A4-2管路(計画設定)'!AH61)))</f>
        <v>-</v>
      </c>
      <c r="AI61" s="362" t="str">
        <f t="shared" si="106"/>
        <v>-</v>
      </c>
      <c r="AJ61" s="354" t="str">
        <f>IF(IF(A3管路!AJ61="-","-",IF('A4-2管路(計画設定)'!AJ61="-",A3管路!AJ61,A3管路!AJ61-'A4-2管路(計画設定)'!AJ61))=0,"-",IF(A3管路!AJ61="-","-",IF('A4-2管路(計画設定)'!AJ61="-",A3管路!AJ61,A3管路!AJ61-'A4-2管路(計画設定)'!AJ61)))</f>
        <v>-</v>
      </c>
      <c r="AK61" s="348" t="str">
        <f>IF(IF(A3管路!AK61="-","-",IF('A4-2管路(計画設定)'!AK61="-",A3管路!AK61,A3管路!AK61-'A4-2管路(計画設定)'!AK61))=0,"-",IF(A3管路!AK61="-","-",IF('A4-2管路(計画設定)'!AK61="-",A3管路!AK61,A3管路!AK61-'A4-2管路(計画設定)'!AK61)))</f>
        <v>-</v>
      </c>
      <c r="AL61" s="362" t="str">
        <f t="shared" si="107"/>
        <v>-</v>
      </c>
      <c r="AM61" s="354" t="str">
        <f>IF(IF(A3管路!AM61="-","-",IF('A4-2管路(計画設定)'!AM61="-",A3管路!AM61,A3管路!AM61-'A4-2管路(計画設定)'!AM61))=0,"-",IF(A3管路!AM61="-","-",IF('A4-2管路(計画設定)'!AM61="-",A3管路!AM61,A3管路!AM61-'A4-2管路(計画設定)'!AM61)))</f>
        <v>-</v>
      </c>
      <c r="AN61" s="348" t="str">
        <f>IF(IF(A3管路!AN61="-","-",IF('A4-2管路(計画設定)'!AN61="-",A3管路!AN61,A3管路!AN61-'A4-2管路(計画設定)'!AN61))=0,"-",IF(A3管路!AN61="-","-",IF('A4-2管路(計画設定)'!AN61="-",A3管路!AN61,A3管路!AN61-'A4-2管路(計画設定)'!AN61)))</f>
        <v>-</v>
      </c>
      <c r="AO61" s="362" t="str">
        <f t="shared" si="108"/>
        <v>-</v>
      </c>
      <c r="AP61" s="354" t="str">
        <f>IF(IF(A3管路!AP61="-","-",IF('A4-2管路(計画設定)'!AP61="-",A3管路!AP61,A3管路!AP61-'A4-2管路(計画設定)'!AP61))=0,"-",IF(A3管路!AP61="-","-",IF('A4-2管路(計画設定)'!AP61="-",A3管路!AP61,A3管路!AP61-'A4-2管路(計画設定)'!AP61)))</f>
        <v>-</v>
      </c>
      <c r="AQ61" s="348" t="str">
        <f>IF(IF(A3管路!AQ61="-","-",IF('A4-2管路(計画設定)'!AQ61="-",A3管路!AQ61,A3管路!AQ61-'A4-2管路(計画設定)'!AQ61))=0,"-",IF(A3管路!AQ61="-","-",IF('A4-2管路(計画設定)'!AQ61="-",A3管路!AQ61,A3管路!AQ61-'A4-2管路(計画設定)'!AQ61)))</f>
        <v>-</v>
      </c>
      <c r="AR61" s="359" t="str">
        <f t="shared" si="109"/>
        <v>-</v>
      </c>
      <c r="AS61" s="354" t="str">
        <f>IF(IF(A3管路!AS61="-","-",IF('A4-2管路(計画設定)'!AS61="-",A3管路!AS61,A3管路!AS61-'A4-2管路(計画設定)'!AS61))=0,"-",IF(A3管路!AS61="-","-",IF('A4-2管路(計画設定)'!AS61="-",A3管路!AS61,A3管路!AS61-'A4-2管路(計画設定)'!AS61)))</f>
        <v>-</v>
      </c>
      <c r="AT61" s="348" t="str">
        <f>IF(IF(A3管路!AT61="-","-",IF('A4-2管路(計画設定)'!AT61="-",A3管路!AT61,A3管路!AT61-'A4-2管路(計画設定)'!AT61))=0,"-",IF(A3管路!AT61="-","-",IF('A4-2管路(計画設定)'!AT61="-",A3管路!AT61,A3管路!AT61-'A4-2管路(計画設定)'!AT61)))</f>
        <v>-</v>
      </c>
      <c r="AU61" s="359" t="str">
        <f t="shared" si="110"/>
        <v>-</v>
      </c>
      <c r="AV61" s="832" t="str">
        <f t="shared" si="111"/>
        <v>-</v>
      </c>
      <c r="AW61" s="830"/>
      <c r="AX61" s="853" t="str">
        <f t="shared" si="112"/>
        <v>-</v>
      </c>
      <c r="AY61" s="830"/>
      <c r="AZ61" s="832">
        <f t="shared" si="113"/>
        <v>0</v>
      </c>
      <c r="BA61" s="830"/>
      <c r="BB61" s="830">
        <f t="shared" si="114"/>
        <v>0</v>
      </c>
      <c r="BC61" s="830"/>
      <c r="BD61" s="830">
        <f t="shared" si="115"/>
        <v>0</v>
      </c>
      <c r="BE61" s="830"/>
      <c r="BF61" s="830">
        <f t="shared" si="116"/>
        <v>0</v>
      </c>
      <c r="BG61" s="830"/>
      <c r="BH61" s="830">
        <f t="shared" si="117"/>
        <v>0</v>
      </c>
      <c r="BI61" s="831"/>
      <c r="BJ61" s="832">
        <f t="shared" si="118"/>
        <v>0</v>
      </c>
      <c r="BK61" s="830"/>
      <c r="BL61" s="830">
        <f t="shared" si="119"/>
        <v>0</v>
      </c>
      <c r="BM61" s="833"/>
      <c r="BN61" s="830" t="str">
        <f t="shared" si="95"/>
        <v>-</v>
      </c>
      <c r="BO61" s="833"/>
      <c r="BQ61" s="318" t="str">
        <f>IF('A4-2管路(計画設定)'!AW61="","-",'A4-2管路(計画設定)'!AW61)</f>
        <v>ダクタイル鋳鉄管(NS形継手等)</v>
      </c>
      <c r="BR61" s="317" t="str">
        <f>IF(BQ61=BR$4,IF('A4-2管路(計画設定)'!AV61="-","-",IF('A4-2管路(計画設定)'!I61="-",'A4-2管路(計画設定)'!AV61,'A4-2管路(計画設定)'!AV61-'A4-2管路(計画設定)'!I61)),"-")</f>
        <v>-</v>
      </c>
      <c r="BS61" s="317" t="str">
        <f>IF(BQ61=BS$4,IF('A4-2管路(計画設定)'!AV61="-","-",IF('A4-2管路(計画設定)'!L61="-",'A4-2管路(計画設定)'!AV61,'A4-2管路(計画設定)'!AV61-'A4-2管路(計画設定)'!L61)),"-")</f>
        <v>-</v>
      </c>
      <c r="BT61" s="317" t="str">
        <f>IF(BQ61=BT$4,IF('A4-2管路(計画設定)'!AV61="-","-",IF('A4-2管路(計画設定)'!O61="-",'A4-2管路(計画設定)'!AV61,'A4-2管路(計画設定)'!AV61-'A4-2管路(計画設定)'!O61)),"-")</f>
        <v>-</v>
      </c>
      <c r="BU61" s="317" t="str">
        <f>IF($BQ61=BU$4,IF('A4-2管路(計画設定)'!$AV61="-","-",IF('A4-2管路(計画設定)'!R61="-",'A4-2管路(計画設定)'!$AV61,'A4-2管路(計画設定)'!$AV61-'A4-2管路(計画設定)'!R61)),"-")</f>
        <v>-</v>
      </c>
      <c r="BV61" s="317" t="str">
        <f>IF($BQ61=BV$4,IF('A4-2管路(計画設定)'!$AV61="-","-",IF('A4-2管路(計画設定)'!W61="-",'A4-2管路(計画設定)'!$AV61,'A4-2管路(計画設定)'!$AV61-SUM('A4-2管路(計画設定)'!S61,'A4-2管路(計画設定)'!T61))),"-")</f>
        <v>-</v>
      </c>
      <c r="BW61" s="317" t="str">
        <f>IF($BQ61=BV$4,IF('A4-2管路(計画設定)'!$AV61="-","-",IF('A4-2管路(計画設定)'!W61="-",'A4-2管路(計画設定)'!$AV61,'A4-2管路(計画設定)'!$AV61-SUM('A4-2管路(計画設定)'!U61,'A4-2管路(計画設定)'!V61))),"-")</f>
        <v>-</v>
      </c>
      <c r="BX61" s="317" t="str">
        <f>IF($BQ61=BX$4,IF('A4-2管路(計画設定)'!$AV61="-","-",IF('A4-2管路(計画設定)'!AF61="-",'A4-2管路(計画設定)'!$AV61,'A4-2管路(計画設定)'!$AV61-'A4-2管路(計画設定)'!AF61)),"-")</f>
        <v>-</v>
      </c>
    </row>
    <row r="62" spans="2:76" ht="13.5" customHeight="1">
      <c r="B62" s="1179"/>
      <c r="C62" s="1070"/>
      <c r="D62" s="1070"/>
      <c r="E62" s="932"/>
      <c r="F62" s="80">
        <v>150</v>
      </c>
      <c r="G62" s="625" t="str">
        <f>IF(AND('A4-1管路(計画設定)'!$F$12="○",'A4-4,5管路(計画設定)'!$BR62="-"),"-",IF(A3管路!G62="-",BR62,IF(BR62="-",A3管路!G62,A3管路!G62+BR62)))</f>
        <v>-</v>
      </c>
      <c r="H62" s="348" t="str">
        <f>IF(IF(A3管路!H62="-","-",IF('A4-2管路(計画設定)'!H62="-",A3管路!H62,A3管路!H62-'A4-2管路(計画設定)'!H62))=0,"-",IF(A3管路!H62="-","-",IF('A4-2管路(計画設定)'!H62="-",A3管路!H62,A3管路!H62-'A4-2管路(計画設定)'!H62)))</f>
        <v>-</v>
      </c>
      <c r="I62" s="362" t="str">
        <f t="shared" si="98"/>
        <v>-</v>
      </c>
      <c r="J62" s="625" t="str">
        <f>IF(AND('A4-1管路(計画設定)'!$H$12="○",'A4-4,5管路(計画設定)'!$BS62="-"),"-",IF(A3管路!J62="-",BS62,IF(BS62="-",A3管路!J62,A3管路!J62+BS62)))</f>
        <v>-</v>
      </c>
      <c r="K62" s="348" t="str">
        <f>IF(IF(A3管路!K62="-","-",IF('A4-2管路(計画設定)'!K62="-",A3管路!K62,A3管路!K62-'A4-2管路(計画設定)'!K62))=0,"-",IF(A3管路!K62="-","-",IF('A4-2管路(計画設定)'!K62="-",A3管路!K62,A3管路!K62-'A4-2管路(計画設定)'!K62)))</f>
        <v>-</v>
      </c>
      <c r="L62" s="362" t="str">
        <f t="shared" si="99"/>
        <v>-</v>
      </c>
      <c r="M62" s="625" t="str">
        <f>IF(AND('A4-1管路(計画設定)'!$J$12="○",'A4-4,5管路(計画設定)'!$BT62="-"),"-",IF(A3管路!M62="-",BT62,IF(BT62="-",A3管路!M62,A3管路!M62+BT62)))</f>
        <v>-</v>
      </c>
      <c r="N62" s="348" t="str">
        <f>IF(IF(A3管路!N62="-","-",IF('A4-2管路(計画設定)'!N62="-",A3管路!N62,A3管路!N62-'A4-2管路(計画設定)'!N62))=0,"-",IF(A3管路!N62="-","-",IF('A4-2管路(計画設定)'!N62="-",A3管路!N62,A3管路!N62-'A4-2管路(計画設定)'!N62)))</f>
        <v>-</v>
      </c>
      <c r="O62" s="362" t="str">
        <f t="shared" si="100"/>
        <v>-</v>
      </c>
      <c r="P62" s="625" t="str">
        <f>IF(AND('A4-1管路(計画設定)'!$L$12="○",'A4-4,5管路(計画設定)'!$BU62="-"),"-",IF(A3管路!P62="-",BU62,IF(BU62="-",A3管路!P62,A3管路!P62+BU62)))</f>
        <v>-</v>
      </c>
      <c r="Q62" s="348" t="str">
        <f>IF(IF(A3管路!Q62="-","-",IF('A4-2管路(計画設定)'!Q62="-",A3管路!Q62,A3管路!Q62-'A4-2管路(計画設定)'!Q62))=0,"-",IF(A3管路!Q62="-","-",IF('A4-2管路(計画設定)'!Q62="-",A3管路!Q62,A3管路!Q62-'A4-2管路(計画設定)'!Q62)))</f>
        <v>-</v>
      </c>
      <c r="R62" s="362" t="str">
        <f t="shared" si="101"/>
        <v>-</v>
      </c>
      <c r="S62" s="625" t="str">
        <f>IF(AND('A4-1管路(計画設定)'!$N$12="○",'A4-4,5管路(計画設定)'!$BV62="-"),"-",IF(A3管路!S62="-",BV62,IF(BV62="-",A3管路!S62,A3管路!S62+BV62+BW62)))</f>
        <v>-</v>
      </c>
      <c r="T62" s="347" t="str">
        <f>IF(IF(A3管路!T62="-","-",IF('A4-2管路(計画設定)'!T62="-",A3管路!T62,A3管路!T62-'A4-2管路(計画設定)'!T62))=0,"-",IF(A3管路!T62="-","-",IF('A4-2管路(計画設定)'!T62="-",A3管路!T62,A3管路!T62-'A4-2管路(計画設定)'!T62)))</f>
        <v>-</v>
      </c>
      <c r="U62" s="623" t="str">
        <f>IF(AND('A4-1管路(計画設定)'!$P$12="○",'A4-4,5管路(計画設定)'!$BW62="-"),"-",IF(A3管路!U62="-",BW62,IF(BW62="-",A3管路!U62,A3管路!U62)))</f>
        <v>-</v>
      </c>
      <c r="V62" s="348" t="str">
        <f>IF(IF(A3管路!V62="-","-",IF('A4-2管路(計画設定)'!V62="-",A3管路!V62,A3管路!V62-'A4-2管路(計画設定)'!V62))=0,"-",IF(A3管路!V62="-","-",IF('A4-2管路(計画設定)'!V62="-",A3管路!V62,A3管路!V62-'A4-2管路(計画設定)'!V62)))</f>
        <v>-</v>
      </c>
      <c r="W62" s="362" t="str">
        <f t="shared" si="102"/>
        <v>-</v>
      </c>
      <c r="X62" s="354" t="str">
        <f>IF(IF(A3管路!X62="-","-",IF('A4-2管路(計画設定)'!X62="-",A3管路!X62,A3管路!X62-'A4-2管路(計画設定)'!X62))=0,"-",IF(A3管路!X62="-","-",IF('A4-2管路(計画設定)'!X62="-",A3管路!X62,A3管路!X62-'A4-2管路(計画設定)'!X62)))</f>
        <v>-</v>
      </c>
      <c r="Y62" s="348" t="str">
        <f>IF(IF(A3管路!Y62="-","-",IF('A4-2管路(計画設定)'!Y62="-",A3管路!Y62,A3管路!Y62-'A4-2管路(計画設定)'!Y62))=0,"-",IF(A3管路!Y62="-","-",IF('A4-2管路(計画設定)'!Y62="-",A3管路!Y62,A3管路!Y62-'A4-2管路(計画設定)'!Y62)))</f>
        <v>-</v>
      </c>
      <c r="Z62" s="362" t="str">
        <f t="shared" si="103"/>
        <v>-</v>
      </c>
      <c r="AA62" s="354" t="str">
        <f>IF(IF(A3管路!AA62="-","-",IF('A4-2管路(計画設定)'!AA62="-",A3管路!AA62,A3管路!AA62-'A4-2管路(計画設定)'!AA62))=0,"-",IF(A3管路!AA62="-","-",IF('A4-2管路(計画設定)'!AA62="-",A3管路!AA62,A3管路!AA62-'A4-2管路(計画設定)'!AA62)))</f>
        <v>-</v>
      </c>
      <c r="AB62" s="348" t="str">
        <f>IF(IF(A3管路!AB62="-","-",IF('A4-2管路(計画設定)'!AB62="-",A3管路!AB62,A3管路!AB62-'A4-2管路(計画設定)'!AB62))=0,"-",IF(A3管路!AB62="-","-",IF('A4-2管路(計画設定)'!AB62="-",A3管路!AB62,A3管路!AB62-'A4-2管路(計画設定)'!AB62)))</f>
        <v>-</v>
      </c>
      <c r="AC62" s="362" t="str">
        <f t="shared" si="104"/>
        <v>-</v>
      </c>
      <c r="AD62" s="625" t="str">
        <f>IF(AND('A4-1管路(計画設定)'!$V$12="○",'A4-4,5管路(計画設定)'!$BX62="-"),"-",IF(A3管路!AD62="-",BX62,IF(BX62="-",A3管路!AD62,A3管路!AD62+BX62)))</f>
        <v>-</v>
      </c>
      <c r="AE62" s="348" t="str">
        <f>IF(IF(A3管路!AE62="-","-",IF('A4-2管路(計画設定)'!AE62="-",A3管路!AE62,A3管路!AE62-'A4-2管路(計画設定)'!AE62))=0,"-",IF(A3管路!AE62="-","-",IF('A4-2管路(計画設定)'!AE62="-",A3管路!AE62,A3管路!AE62-'A4-2管路(計画設定)'!AE62)))</f>
        <v>-</v>
      </c>
      <c r="AF62" s="362" t="str">
        <f t="shared" si="105"/>
        <v>-</v>
      </c>
      <c r="AG62" s="354" t="str">
        <f>IF(IF(A3管路!AG62="-","-",IF('A4-2管路(計画設定)'!AG62="-",A3管路!AG62,A3管路!AG62-'A4-2管路(計画設定)'!AG62))=0,"-",IF(A3管路!AG62="-","-",IF('A4-2管路(計画設定)'!AG62="-",A3管路!AG62,A3管路!AG62-'A4-2管路(計画設定)'!AG62)))</f>
        <v>-</v>
      </c>
      <c r="AH62" s="348" t="str">
        <f>IF(IF(A3管路!AH62="-","-",IF('A4-2管路(計画設定)'!AH62="-",A3管路!AH62,A3管路!AH62-'A4-2管路(計画設定)'!AH62))=0,"-",IF(A3管路!AH62="-","-",IF('A4-2管路(計画設定)'!AH62="-",A3管路!AH62,A3管路!AH62-'A4-2管路(計画設定)'!AH62)))</f>
        <v>-</v>
      </c>
      <c r="AI62" s="362" t="str">
        <f t="shared" si="106"/>
        <v>-</v>
      </c>
      <c r="AJ62" s="354" t="str">
        <f>IF(IF(A3管路!AJ62="-","-",IF('A4-2管路(計画設定)'!AJ62="-",A3管路!AJ62,A3管路!AJ62-'A4-2管路(計画設定)'!AJ62))=0,"-",IF(A3管路!AJ62="-","-",IF('A4-2管路(計画設定)'!AJ62="-",A3管路!AJ62,A3管路!AJ62-'A4-2管路(計画設定)'!AJ62)))</f>
        <v>-</v>
      </c>
      <c r="AK62" s="348" t="str">
        <f>IF(IF(A3管路!AK62="-","-",IF('A4-2管路(計画設定)'!AK62="-",A3管路!AK62,A3管路!AK62-'A4-2管路(計画設定)'!AK62))=0,"-",IF(A3管路!AK62="-","-",IF('A4-2管路(計画設定)'!AK62="-",A3管路!AK62,A3管路!AK62-'A4-2管路(計画設定)'!AK62)))</f>
        <v>-</v>
      </c>
      <c r="AL62" s="362" t="str">
        <f t="shared" si="107"/>
        <v>-</v>
      </c>
      <c r="AM62" s="354" t="str">
        <f>IF(IF(A3管路!AM62="-","-",IF('A4-2管路(計画設定)'!AM62="-",A3管路!AM62,A3管路!AM62-'A4-2管路(計画設定)'!AM62))=0,"-",IF(A3管路!AM62="-","-",IF('A4-2管路(計画設定)'!AM62="-",A3管路!AM62,A3管路!AM62-'A4-2管路(計画設定)'!AM62)))</f>
        <v>-</v>
      </c>
      <c r="AN62" s="348" t="str">
        <f>IF(IF(A3管路!AN62="-","-",IF('A4-2管路(計画設定)'!AN62="-",A3管路!AN62,A3管路!AN62-'A4-2管路(計画設定)'!AN62))=0,"-",IF(A3管路!AN62="-","-",IF('A4-2管路(計画設定)'!AN62="-",A3管路!AN62,A3管路!AN62-'A4-2管路(計画設定)'!AN62)))</f>
        <v>-</v>
      </c>
      <c r="AO62" s="362" t="str">
        <f t="shared" si="108"/>
        <v>-</v>
      </c>
      <c r="AP62" s="354" t="str">
        <f>IF(IF(A3管路!AP62="-","-",IF('A4-2管路(計画設定)'!AP62="-",A3管路!AP62,A3管路!AP62-'A4-2管路(計画設定)'!AP62))=0,"-",IF(A3管路!AP62="-","-",IF('A4-2管路(計画設定)'!AP62="-",A3管路!AP62,A3管路!AP62-'A4-2管路(計画設定)'!AP62)))</f>
        <v>-</v>
      </c>
      <c r="AQ62" s="348" t="str">
        <f>IF(IF(A3管路!AQ62="-","-",IF('A4-2管路(計画設定)'!AQ62="-",A3管路!AQ62,A3管路!AQ62-'A4-2管路(計画設定)'!AQ62))=0,"-",IF(A3管路!AQ62="-","-",IF('A4-2管路(計画設定)'!AQ62="-",A3管路!AQ62,A3管路!AQ62-'A4-2管路(計画設定)'!AQ62)))</f>
        <v>-</v>
      </c>
      <c r="AR62" s="359" t="str">
        <f t="shared" si="109"/>
        <v>-</v>
      </c>
      <c r="AS62" s="354" t="str">
        <f>IF(IF(A3管路!AS62="-","-",IF('A4-2管路(計画設定)'!AS62="-",A3管路!AS62,A3管路!AS62-'A4-2管路(計画設定)'!AS62))=0,"-",IF(A3管路!AS62="-","-",IF('A4-2管路(計画設定)'!AS62="-",A3管路!AS62,A3管路!AS62-'A4-2管路(計画設定)'!AS62)))</f>
        <v>-</v>
      </c>
      <c r="AT62" s="348" t="str">
        <f>IF(IF(A3管路!AT62="-","-",IF('A4-2管路(計画設定)'!AT62="-",A3管路!AT62,A3管路!AT62-'A4-2管路(計画設定)'!AT62))=0,"-",IF(A3管路!AT62="-","-",IF('A4-2管路(計画設定)'!AT62="-",A3管路!AT62,A3管路!AT62-'A4-2管路(計画設定)'!AT62)))</f>
        <v>-</v>
      </c>
      <c r="AU62" s="359" t="str">
        <f t="shared" si="110"/>
        <v>-</v>
      </c>
      <c r="AV62" s="832" t="str">
        <f t="shared" si="111"/>
        <v>-</v>
      </c>
      <c r="AW62" s="830"/>
      <c r="AX62" s="853" t="str">
        <f t="shared" si="112"/>
        <v>-</v>
      </c>
      <c r="AY62" s="830"/>
      <c r="AZ62" s="832">
        <f t="shared" si="113"/>
        <v>0</v>
      </c>
      <c r="BA62" s="830"/>
      <c r="BB62" s="830">
        <f t="shared" si="114"/>
        <v>0</v>
      </c>
      <c r="BC62" s="830"/>
      <c r="BD62" s="830">
        <f t="shared" si="115"/>
        <v>0</v>
      </c>
      <c r="BE62" s="830"/>
      <c r="BF62" s="830">
        <f t="shared" si="116"/>
        <v>0</v>
      </c>
      <c r="BG62" s="830"/>
      <c r="BH62" s="830">
        <f t="shared" si="117"/>
        <v>0</v>
      </c>
      <c r="BI62" s="831"/>
      <c r="BJ62" s="832">
        <f t="shared" si="118"/>
        <v>0</v>
      </c>
      <c r="BK62" s="830"/>
      <c r="BL62" s="830">
        <f t="shared" si="119"/>
        <v>0</v>
      </c>
      <c r="BM62" s="833"/>
      <c r="BN62" s="830" t="str">
        <f t="shared" si="95"/>
        <v>-</v>
      </c>
      <c r="BO62" s="833"/>
      <c r="BQ62" s="318" t="str">
        <f>IF('A4-2管路(計画設定)'!AW62="","-",'A4-2管路(計画設定)'!AW62)</f>
        <v>ダクタイル鋳鉄管(NS形継手等)</v>
      </c>
      <c r="BR62" s="317" t="str">
        <f>IF(BQ62=BR$4,IF('A4-2管路(計画設定)'!AV62="-","-",IF('A4-2管路(計画設定)'!I62="-",'A4-2管路(計画設定)'!AV62,'A4-2管路(計画設定)'!AV62-'A4-2管路(計画設定)'!I62)),"-")</f>
        <v>-</v>
      </c>
      <c r="BS62" s="317" t="str">
        <f>IF(BQ62=BS$4,IF('A4-2管路(計画設定)'!AV62="-","-",IF('A4-2管路(計画設定)'!L62="-",'A4-2管路(計画設定)'!AV62,'A4-2管路(計画設定)'!AV62-'A4-2管路(計画設定)'!L62)),"-")</f>
        <v>-</v>
      </c>
      <c r="BT62" s="317" t="str">
        <f>IF(BQ62=BT$4,IF('A4-2管路(計画設定)'!AV62="-","-",IF('A4-2管路(計画設定)'!O62="-",'A4-2管路(計画設定)'!AV62,'A4-2管路(計画設定)'!AV62-'A4-2管路(計画設定)'!O62)),"-")</f>
        <v>-</v>
      </c>
      <c r="BU62" s="317" t="str">
        <f>IF($BQ62=BU$4,IF('A4-2管路(計画設定)'!$AV62="-","-",IF('A4-2管路(計画設定)'!R62="-",'A4-2管路(計画設定)'!$AV62,'A4-2管路(計画設定)'!$AV62-'A4-2管路(計画設定)'!R62)),"-")</f>
        <v>-</v>
      </c>
      <c r="BV62" s="317" t="str">
        <f>IF($BQ62=BV$4,IF('A4-2管路(計画設定)'!$AV62="-","-",IF('A4-2管路(計画設定)'!W62="-",'A4-2管路(計画設定)'!$AV62,'A4-2管路(計画設定)'!$AV62-SUM('A4-2管路(計画設定)'!S62,'A4-2管路(計画設定)'!T62))),"-")</f>
        <v>-</v>
      </c>
      <c r="BW62" s="317" t="str">
        <f>IF($BQ62=BV$4,IF('A4-2管路(計画設定)'!$AV62="-","-",IF('A4-2管路(計画設定)'!W62="-",'A4-2管路(計画設定)'!$AV62,'A4-2管路(計画設定)'!$AV62-SUM('A4-2管路(計画設定)'!U62,'A4-2管路(計画設定)'!V62))),"-")</f>
        <v>-</v>
      </c>
      <c r="BX62" s="317" t="str">
        <f>IF($BQ62=BX$4,IF('A4-2管路(計画設定)'!$AV62="-","-",IF('A4-2管路(計画設定)'!AF62="-",'A4-2管路(計画設定)'!$AV62,'A4-2管路(計画設定)'!$AV62-'A4-2管路(計画設定)'!AF62)),"-")</f>
        <v>-</v>
      </c>
    </row>
    <row r="63" spans="2:76" ht="13.5" customHeight="1">
      <c r="B63" s="1179"/>
      <c r="C63" s="1070"/>
      <c r="D63" s="1070"/>
      <c r="E63" s="932"/>
      <c r="F63" s="80">
        <v>100</v>
      </c>
      <c r="G63" s="625" t="str">
        <f>IF(AND('A4-1管路(計画設定)'!$F$12="○",'A4-4,5管路(計画設定)'!$BR63="-"),"-",IF(A3管路!G63="-",BR63,IF(BR63="-",A3管路!G63,A3管路!G63+BR63)))</f>
        <v>-</v>
      </c>
      <c r="H63" s="348" t="str">
        <f>IF(IF(A3管路!H63="-","-",IF('A4-2管路(計画設定)'!H63="-",A3管路!H63,A3管路!H63-'A4-2管路(計画設定)'!H63))=0,"-",IF(A3管路!H63="-","-",IF('A4-2管路(計画設定)'!H63="-",A3管路!H63,A3管路!H63-'A4-2管路(計画設定)'!H63)))</f>
        <v>-</v>
      </c>
      <c r="I63" s="362" t="str">
        <f t="shared" si="98"/>
        <v>-</v>
      </c>
      <c r="J63" s="625" t="str">
        <f>IF(AND('A4-1管路(計画設定)'!$H$12="○",'A4-4,5管路(計画設定)'!$BS63="-"),"-",IF(A3管路!J63="-",BS63,IF(BS63="-",A3管路!J63,A3管路!J63+BS63)))</f>
        <v>-</v>
      </c>
      <c r="K63" s="348" t="str">
        <f>IF(IF(A3管路!K63="-","-",IF('A4-2管路(計画設定)'!K63="-",A3管路!K63,A3管路!K63-'A4-2管路(計画設定)'!K63))=0,"-",IF(A3管路!K63="-","-",IF('A4-2管路(計画設定)'!K63="-",A3管路!K63,A3管路!K63-'A4-2管路(計画設定)'!K63)))</f>
        <v>-</v>
      </c>
      <c r="L63" s="362" t="str">
        <f t="shared" si="99"/>
        <v>-</v>
      </c>
      <c r="M63" s="625" t="str">
        <f>IF(AND('A4-1管路(計画設定)'!$J$12="○",'A4-4,5管路(計画設定)'!$BT63="-"),"-",IF(A3管路!M63="-",BT63,IF(BT63="-",A3管路!M63,A3管路!M63+BT63)))</f>
        <v>-</v>
      </c>
      <c r="N63" s="348" t="str">
        <f>IF(IF(A3管路!N63="-","-",IF('A4-2管路(計画設定)'!N63="-",A3管路!N63,A3管路!N63-'A4-2管路(計画設定)'!N63))=0,"-",IF(A3管路!N63="-","-",IF('A4-2管路(計画設定)'!N63="-",A3管路!N63,A3管路!N63-'A4-2管路(計画設定)'!N63)))</f>
        <v>-</v>
      </c>
      <c r="O63" s="362" t="str">
        <f t="shared" si="100"/>
        <v>-</v>
      </c>
      <c r="P63" s="625" t="str">
        <f>IF(AND('A4-1管路(計画設定)'!$L$12="○",'A4-4,5管路(計画設定)'!$BU63="-"),"-",IF(A3管路!P63="-",BU63,IF(BU63="-",A3管路!P63,A3管路!P63+BU63)))</f>
        <v>-</v>
      </c>
      <c r="Q63" s="348" t="str">
        <f>IF(IF(A3管路!Q63="-","-",IF('A4-2管路(計画設定)'!Q63="-",A3管路!Q63,A3管路!Q63-'A4-2管路(計画設定)'!Q63))=0,"-",IF(A3管路!Q63="-","-",IF('A4-2管路(計画設定)'!Q63="-",A3管路!Q63,A3管路!Q63-'A4-2管路(計画設定)'!Q63)))</f>
        <v>-</v>
      </c>
      <c r="R63" s="362" t="str">
        <f t="shared" si="101"/>
        <v>-</v>
      </c>
      <c r="S63" s="625" t="str">
        <f>IF(AND('A4-1管路(計画設定)'!$N$12="○",'A4-4,5管路(計画設定)'!$BV63="-"),"-",IF(A3管路!S63="-",BV63,IF(BV63="-",A3管路!S63,A3管路!S63+BV63+BW63)))</f>
        <v>-</v>
      </c>
      <c r="T63" s="347" t="str">
        <f>IF(IF(A3管路!T63="-","-",IF('A4-2管路(計画設定)'!T63="-",A3管路!T63,A3管路!T63-'A4-2管路(計画設定)'!T63))=0,"-",IF(A3管路!T63="-","-",IF('A4-2管路(計画設定)'!T63="-",A3管路!T63,A3管路!T63-'A4-2管路(計画設定)'!T63)))</f>
        <v>-</v>
      </c>
      <c r="U63" s="623" t="str">
        <f>IF(AND('A4-1管路(計画設定)'!$P$12="○",'A4-4,5管路(計画設定)'!$BW63="-"),"-",IF(A3管路!U63="-",BW63,IF(BW63="-",A3管路!U63,A3管路!U63)))</f>
        <v>-</v>
      </c>
      <c r="V63" s="348" t="str">
        <f>IF(IF(A3管路!V63="-","-",IF('A4-2管路(計画設定)'!V63="-",A3管路!V63,A3管路!V63-'A4-2管路(計画設定)'!V63))=0,"-",IF(A3管路!V63="-","-",IF('A4-2管路(計画設定)'!V63="-",A3管路!V63,A3管路!V63-'A4-2管路(計画設定)'!V63)))</f>
        <v>-</v>
      </c>
      <c r="W63" s="362" t="str">
        <f t="shared" si="102"/>
        <v>-</v>
      </c>
      <c r="X63" s="354" t="str">
        <f>IF(IF(A3管路!X63="-","-",IF('A4-2管路(計画設定)'!X63="-",A3管路!X63,A3管路!X63-'A4-2管路(計画設定)'!X63))=0,"-",IF(A3管路!X63="-","-",IF('A4-2管路(計画設定)'!X63="-",A3管路!X63,A3管路!X63-'A4-2管路(計画設定)'!X63)))</f>
        <v>-</v>
      </c>
      <c r="Y63" s="348" t="str">
        <f>IF(IF(A3管路!Y63="-","-",IF('A4-2管路(計画設定)'!Y63="-",A3管路!Y63,A3管路!Y63-'A4-2管路(計画設定)'!Y63))=0,"-",IF(A3管路!Y63="-","-",IF('A4-2管路(計画設定)'!Y63="-",A3管路!Y63,A3管路!Y63-'A4-2管路(計画設定)'!Y63)))</f>
        <v>-</v>
      </c>
      <c r="Z63" s="362" t="str">
        <f t="shared" si="103"/>
        <v>-</v>
      </c>
      <c r="AA63" s="354" t="str">
        <f>IF(IF(A3管路!AA63="-","-",IF('A4-2管路(計画設定)'!AA63="-",A3管路!AA63,A3管路!AA63-'A4-2管路(計画設定)'!AA63))=0,"-",IF(A3管路!AA63="-","-",IF('A4-2管路(計画設定)'!AA63="-",A3管路!AA63,A3管路!AA63-'A4-2管路(計画設定)'!AA63)))</f>
        <v>-</v>
      </c>
      <c r="AB63" s="348" t="str">
        <f>IF(IF(A3管路!AB63="-","-",IF('A4-2管路(計画設定)'!AB63="-",A3管路!AB63,A3管路!AB63-'A4-2管路(計画設定)'!AB63))=0,"-",IF(A3管路!AB63="-","-",IF('A4-2管路(計画設定)'!AB63="-",A3管路!AB63,A3管路!AB63-'A4-2管路(計画設定)'!AB63)))</f>
        <v>-</v>
      </c>
      <c r="AC63" s="362" t="str">
        <f t="shared" si="104"/>
        <v>-</v>
      </c>
      <c r="AD63" s="625" t="str">
        <f>IF(AND('A4-1管路(計画設定)'!$V$12="○",'A4-4,5管路(計画設定)'!$BX63="-"),"-",IF(A3管路!AD63="-",BX63,IF(BX63="-",A3管路!AD63,A3管路!AD63+BX63)))</f>
        <v>-</v>
      </c>
      <c r="AE63" s="348" t="str">
        <f>IF(IF(A3管路!AE63="-","-",IF('A4-2管路(計画設定)'!AE63="-",A3管路!AE63,A3管路!AE63-'A4-2管路(計画設定)'!AE63))=0,"-",IF(A3管路!AE63="-","-",IF('A4-2管路(計画設定)'!AE63="-",A3管路!AE63,A3管路!AE63-'A4-2管路(計画設定)'!AE63)))</f>
        <v>-</v>
      </c>
      <c r="AF63" s="362" t="str">
        <f t="shared" si="105"/>
        <v>-</v>
      </c>
      <c r="AG63" s="354" t="str">
        <f>IF(IF(A3管路!AG63="-","-",IF('A4-2管路(計画設定)'!AG63="-",A3管路!AG63,A3管路!AG63-'A4-2管路(計画設定)'!AG63))=0,"-",IF(A3管路!AG63="-","-",IF('A4-2管路(計画設定)'!AG63="-",A3管路!AG63,A3管路!AG63-'A4-2管路(計画設定)'!AG63)))</f>
        <v>-</v>
      </c>
      <c r="AH63" s="348" t="str">
        <f>IF(IF(A3管路!AH63="-","-",IF('A4-2管路(計画設定)'!AH63="-",A3管路!AH63,A3管路!AH63-'A4-2管路(計画設定)'!AH63))=0,"-",IF(A3管路!AH63="-","-",IF('A4-2管路(計画設定)'!AH63="-",A3管路!AH63,A3管路!AH63-'A4-2管路(計画設定)'!AH63)))</f>
        <v>-</v>
      </c>
      <c r="AI63" s="362" t="str">
        <f t="shared" si="106"/>
        <v>-</v>
      </c>
      <c r="AJ63" s="354" t="str">
        <f>IF(IF(A3管路!AJ63="-","-",IF('A4-2管路(計画設定)'!AJ63="-",A3管路!AJ63,A3管路!AJ63-'A4-2管路(計画設定)'!AJ63))=0,"-",IF(A3管路!AJ63="-","-",IF('A4-2管路(計画設定)'!AJ63="-",A3管路!AJ63,A3管路!AJ63-'A4-2管路(計画設定)'!AJ63)))</f>
        <v>-</v>
      </c>
      <c r="AK63" s="348" t="str">
        <f>IF(IF(A3管路!AK63="-","-",IF('A4-2管路(計画設定)'!AK63="-",A3管路!AK63,A3管路!AK63-'A4-2管路(計画設定)'!AK63))=0,"-",IF(A3管路!AK63="-","-",IF('A4-2管路(計画設定)'!AK63="-",A3管路!AK63,A3管路!AK63-'A4-2管路(計画設定)'!AK63)))</f>
        <v>-</v>
      </c>
      <c r="AL63" s="362" t="str">
        <f t="shared" si="107"/>
        <v>-</v>
      </c>
      <c r="AM63" s="354" t="str">
        <f>IF(IF(A3管路!AM63="-","-",IF('A4-2管路(計画設定)'!AM63="-",A3管路!AM63,A3管路!AM63-'A4-2管路(計画設定)'!AM63))=0,"-",IF(A3管路!AM63="-","-",IF('A4-2管路(計画設定)'!AM63="-",A3管路!AM63,A3管路!AM63-'A4-2管路(計画設定)'!AM63)))</f>
        <v>-</v>
      </c>
      <c r="AN63" s="348" t="str">
        <f>IF(IF(A3管路!AN63="-","-",IF('A4-2管路(計画設定)'!AN63="-",A3管路!AN63,A3管路!AN63-'A4-2管路(計画設定)'!AN63))=0,"-",IF(A3管路!AN63="-","-",IF('A4-2管路(計画設定)'!AN63="-",A3管路!AN63,A3管路!AN63-'A4-2管路(計画設定)'!AN63)))</f>
        <v>-</v>
      </c>
      <c r="AO63" s="362" t="str">
        <f t="shared" si="108"/>
        <v>-</v>
      </c>
      <c r="AP63" s="354" t="str">
        <f>IF(IF(A3管路!AP63="-","-",IF('A4-2管路(計画設定)'!AP63="-",A3管路!AP63,A3管路!AP63-'A4-2管路(計画設定)'!AP63))=0,"-",IF(A3管路!AP63="-","-",IF('A4-2管路(計画設定)'!AP63="-",A3管路!AP63,A3管路!AP63-'A4-2管路(計画設定)'!AP63)))</f>
        <v>-</v>
      </c>
      <c r="AQ63" s="348" t="str">
        <f>IF(IF(A3管路!AQ63="-","-",IF('A4-2管路(計画設定)'!AQ63="-",A3管路!AQ63,A3管路!AQ63-'A4-2管路(計画設定)'!AQ63))=0,"-",IF(A3管路!AQ63="-","-",IF('A4-2管路(計画設定)'!AQ63="-",A3管路!AQ63,A3管路!AQ63-'A4-2管路(計画設定)'!AQ63)))</f>
        <v>-</v>
      </c>
      <c r="AR63" s="359" t="str">
        <f t="shared" si="109"/>
        <v>-</v>
      </c>
      <c r="AS63" s="354" t="str">
        <f>IF(IF(A3管路!AS63="-","-",IF('A4-2管路(計画設定)'!AS63="-",A3管路!AS63,A3管路!AS63-'A4-2管路(計画設定)'!AS63))=0,"-",IF(A3管路!AS63="-","-",IF('A4-2管路(計画設定)'!AS63="-",A3管路!AS63,A3管路!AS63-'A4-2管路(計画設定)'!AS63)))</f>
        <v>-</v>
      </c>
      <c r="AT63" s="348" t="str">
        <f>IF(IF(A3管路!AT63="-","-",IF('A4-2管路(計画設定)'!AT63="-",A3管路!AT63,A3管路!AT63-'A4-2管路(計画設定)'!AT63))=0,"-",IF(A3管路!AT63="-","-",IF('A4-2管路(計画設定)'!AT63="-",A3管路!AT63,A3管路!AT63-'A4-2管路(計画設定)'!AT63)))</f>
        <v>-</v>
      </c>
      <c r="AU63" s="359" t="str">
        <f t="shared" si="110"/>
        <v>-</v>
      </c>
      <c r="AV63" s="832" t="str">
        <f t="shared" si="111"/>
        <v>-</v>
      </c>
      <c r="AW63" s="830"/>
      <c r="AX63" s="853" t="str">
        <f t="shared" si="112"/>
        <v>-</v>
      </c>
      <c r="AY63" s="830"/>
      <c r="AZ63" s="832">
        <f t="shared" si="113"/>
        <v>0</v>
      </c>
      <c r="BA63" s="830"/>
      <c r="BB63" s="830">
        <f t="shared" si="114"/>
        <v>0</v>
      </c>
      <c r="BC63" s="830"/>
      <c r="BD63" s="830">
        <f t="shared" si="115"/>
        <v>0</v>
      </c>
      <c r="BE63" s="830"/>
      <c r="BF63" s="830">
        <f t="shared" si="116"/>
        <v>0</v>
      </c>
      <c r="BG63" s="830"/>
      <c r="BH63" s="830">
        <f t="shared" si="117"/>
        <v>0</v>
      </c>
      <c r="BI63" s="831"/>
      <c r="BJ63" s="832">
        <f t="shared" si="118"/>
        <v>0</v>
      </c>
      <c r="BK63" s="830"/>
      <c r="BL63" s="830">
        <f t="shared" si="119"/>
        <v>0</v>
      </c>
      <c r="BM63" s="833"/>
      <c r="BN63" s="830" t="str">
        <f t="shared" si="95"/>
        <v>-</v>
      </c>
      <c r="BO63" s="833"/>
      <c r="BQ63" s="318" t="str">
        <f>IF('A4-2管路(計画設定)'!AW63="","-",'A4-2管路(計画設定)'!AW63)</f>
        <v>ダクタイル鋳鉄管(NS形継手等)</v>
      </c>
      <c r="BR63" s="317" t="str">
        <f>IF(BQ63=BR$4,IF('A4-2管路(計画設定)'!AV63="-","-",IF('A4-2管路(計画設定)'!I63="-",'A4-2管路(計画設定)'!AV63,'A4-2管路(計画設定)'!AV63-'A4-2管路(計画設定)'!I63)),"-")</f>
        <v>-</v>
      </c>
      <c r="BS63" s="317" t="str">
        <f>IF(BQ63=BS$4,IF('A4-2管路(計画設定)'!AV63="-","-",IF('A4-2管路(計画設定)'!L63="-",'A4-2管路(計画設定)'!AV63,'A4-2管路(計画設定)'!AV63-'A4-2管路(計画設定)'!L63)),"-")</f>
        <v>-</v>
      </c>
      <c r="BT63" s="317" t="str">
        <f>IF(BQ63=BT$4,IF('A4-2管路(計画設定)'!AV63="-","-",IF('A4-2管路(計画設定)'!O63="-",'A4-2管路(計画設定)'!AV63,'A4-2管路(計画設定)'!AV63-'A4-2管路(計画設定)'!O63)),"-")</f>
        <v>-</v>
      </c>
      <c r="BU63" s="317" t="str">
        <f>IF($BQ63=BU$4,IF('A4-2管路(計画設定)'!$AV63="-","-",IF('A4-2管路(計画設定)'!R63="-",'A4-2管路(計画設定)'!$AV63,'A4-2管路(計画設定)'!$AV63-'A4-2管路(計画設定)'!R63)),"-")</f>
        <v>-</v>
      </c>
      <c r="BV63" s="317" t="str">
        <f>IF($BQ63=BV$4,IF('A4-2管路(計画設定)'!$AV63="-","-",IF('A4-2管路(計画設定)'!W63="-",'A4-2管路(計画設定)'!$AV63,'A4-2管路(計画設定)'!$AV63-SUM('A4-2管路(計画設定)'!S63,'A4-2管路(計画設定)'!T63))),"-")</f>
        <v>-</v>
      </c>
      <c r="BW63" s="317" t="str">
        <f>IF($BQ63=BV$4,IF('A4-2管路(計画設定)'!$AV63="-","-",IF('A4-2管路(計画設定)'!W63="-",'A4-2管路(計画設定)'!$AV63,'A4-2管路(計画設定)'!$AV63-SUM('A4-2管路(計画設定)'!U63,'A4-2管路(計画設定)'!V63))),"-")</f>
        <v>-</v>
      </c>
      <c r="BX63" s="317" t="str">
        <f>IF($BQ63=BX$4,IF('A4-2管路(計画設定)'!$AV63="-","-",IF('A4-2管路(計画設定)'!AF63="-",'A4-2管路(計画設定)'!$AV63,'A4-2管路(計画設定)'!$AV63-'A4-2管路(計画設定)'!AF63)),"-")</f>
        <v>-</v>
      </c>
    </row>
    <row r="64" spans="2:76" ht="13.5" customHeight="1">
      <c r="B64" s="1179"/>
      <c r="C64" s="1070"/>
      <c r="D64" s="1070"/>
      <c r="E64" s="932"/>
      <c r="F64" s="309" t="s">
        <v>70</v>
      </c>
      <c r="G64" s="625" t="str">
        <f>IF(AND('A4-1管路(計画設定)'!$F$12="○",'A4-4,5管路(計画設定)'!$BR64="-"),"-",IF(A3管路!G64="-",BR64,IF(BR64="-",A3管路!G64,A3管路!G64+BR64)))</f>
        <v>-</v>
      </c>
      <c r="H64" s="348" t="str">
        <f>IF(IF(A3管路!H64="-","-",IF('A4-2管路(計画設定)'!H64="-",A3管路!H64,A3管路!H64-'A4-2管路(計画設定)'!H64))=0,"-",IF(A3管路!H64="-","-",IF('A4-2管路(計画設定)'!H64="-",A3管路!H64,A3管路!H64-'A4-2管路(計画設定)'!H64)))</f>
        <v>-</v>
      </c>
      <c r="I64" s="362" t="str">
        <f t="shared" si="98"/>
        <v>-</v>
      </c>
      <c r="J64" s="625" t="str">
        <f>IF(AND('A4-1管路(計画設定)'!$H$12="○",'A4-4,5管路(計画設定)'!$BS64="-"),"-",IF(A3管路!J64="-",BS64,IF(BS64="-",A3管路!J64,A3管路!J64+BS64)))</f>
        <v>-</v>
      </c>
      <c r="K64" s="348" t="str">
        <f>IF(IF(A3管路!K64="-","-",IF('A4-2管路(計画設定)'!K64="-",A3管路!K64,A3管路!K64-'A4-2管路(計画設定)'!K64))=0,"-",IF(A3管路!K64="-","-",IF('A4-2管路(計画設定)'!K64="-",A3管路!K64,A3管路!K64-'A4-2管路(計画設定)'!K64)))</f>
        <v>-</v>
      </c>
      <c r="L64" s="362" t="str">
        <f t="shared" si="99"/>
        <v>-</v>
      </c>
      <c r="M64" s="625" t="str">
        <f>IF(AND('A4-1管路(計画設定)'!$J$12="○",'A4-4,5管路(計画設定)'!$BT64="-"),"-",IF(A3管路!M64="-",BT64,IF(BT64="-",A3管路!M64,A3管路!M64+BT64)))</f>
        <v>-</v>
      </c>
      <c r="N64" s="348" t="str">
        <f>IF(IF(A3管路!N64="-","-",IF('A4-2管路(計画設定)'!N64="-",A3管路!N64,A3管路!N64-'A4-2管路(計画設定)'!N64))=0,"-",IF(A3管路!N64="-","-",IF('A4-2管路(計画設定)'!N64="-",A3管路!N64,A3管路!N64-'A4-2管路(計画設定)'!N64)))</f>
        <v>-</v>
      </c>
      <c r="O64" s="362" t="str">
        <f t="shared" si="100"/>
        <v>-</v>
      </c>
      <c r="P64" s="625" t="str">
        <f>IF(AND('A4-1管路(計画設定)'!$L$12="○",'A4-4,5管路(計画設定)'!$BU64="-"),"-",IF(A3管路!P64="-",BU64,IF(BU64="-",A3管路!P64,A3管路!P64+BU64)))</f>
        <v>-</v>
      </c>
      <c r="Q64" s="348" t="str">
        <f>IF(IF(A3管路!Q64="-","-",IF('A4-2管路(計画設定)'!Q64="-",A3管路!Q64,A3管路!Q64-'A4-2管路(計画設定)'!Q64))=0,"-",IF(A3管路!Q64="-","-",IF('A4-2管路(計画設定)'!Q64="-",A3管路!Q64,A3管路!Q64-'A4-2管路(計画設定)'!Q64)))</f>
        <v>-</v>
      </c>
      <c r="R64" s="362" t="str">
        <f t="shared" si="101"/>
        <v>-</v>
      </c>
      <c r="S64" s="625" t="str">
        <f>IF(AND('A4-1管路(計画設定)'!$N$12="○",'A4-4,5管路(計画設定)'!$BV64="-"),"-",IF(A3管路!S64="-",BV64,IF(BV64="-",A3管路!S64,A3管路!S64+BV64+BW64)))</f>
        <v>-</v>
      </c>
      <c r="T64" s="347" t="str">
        <f>IF(IF(A3管路!T64="-","-",IF('A4-2管路(計画設定)'!T64="-",A3管路!T64,A3管路!T64-'A4-2管路(計画設定)'!T64))=0,"-",IF(A3管路!T64="-","-",IF('A4-2管路(計画設定)'!T64="-",A3管路!T64,A3管路!T64-'A4-2管路(計画設定)'!T64)))</f>
        <v>-</v>
      </c>
      <c r="U64" s="623" t="str">
        <f>IF(AND('A4-1管路(計画設定)'!$P$12="○",'A4-4,5管路(計画設定)'!$BW64="-"),"-",IF(A3管路!U64="-",BW64,IF(BW64="-",A3管路!U64,A3管路!U64)))</f>
        <v>-</v>
      </c>
      <c r="V64" s="348" t="str">
        <f>IF(IF(A3管路!V64="-","-",IF('A4-2管路(計画設定)'!V64="-",A3管路!V64,A3管路!V64-'A4-2管路(計画設定)'!V64))=0,"-",IF(A3管路!V64="-","-",IF('A4-2管路(計画設定)'!V64="-",A3管路!V64,A3管路!V64-'A4-2管路(計画設定)'!V64)))</f>
        <v>-</v>
      </c>
      <c r="W64" s="362" t="str">
        <f t="shared" si="102"/>
        <v>-</v>
      </c>
      <c r="X64" s="354" t="str">
        <f>IF(IF(A3管路!X64="-","-",IF('A4-2管路(計画設定)'!X64="-",A3管路!X64,A3管路!X64-'A4-2管路(計画設定)'!X64))=0,"-",IF(A3管路!X64="-","-",IF('A4-2管路(計画設定)'!X64="-",A3管路!X64,A3管路!X64-'A4-2管路(計画設定)'!X64)))</f>
        <v>-</v>
      </c>
      <c r="Y64" s="348" t="str">
        <f>IF(IF(A3管路!Y64="-","-",IF('A4-2管路(計画設定)'!Y64="-",A3管路!Y64,A3管路!Y64-'A4-2管路(計画設定)'!Y64))=0,"-",IF(A3管路!Y64="-","-",IF('A4-2管路(計画設定)'!Y64="-",A3管路!Y64,A3管路!Y64-'A4-2管路(計画設定)'!Y64)))</f>
        <v>-</v>
      </c>
      <c r="Z64" s="362" t="str">
        <f t="shared" si="103"/>
        <v>-</v>
      </c>
      <c r="AA64" s="354" t="str">
        <f>IF(IF(A3管路!AA64="-","-",IF('A4-2管路(計画設定)'!AA64="-",A3管路!AA64,A3管路!AA64-'A4-2管路(計画設定)'!AA64))=0,"-",IF(A3管路!AA64="-","-",IF('A4-2管路(計画設定)'!AA64="-",A3管路!AA64,A3管路!AA64-'A4-2管路(計画設定)'!AA64)))</f>
        <v>-</v>
      </c>
      <c r="AB64" s="348" t="str">
        <f>IF(IF(A3管路!AB64="-","-",IF('A4-2管路(計画設定)'!AB64="-",A3管路!AB64,A3管路!AB64-'A4-2管路(計画設定)'!AB64))=0,"-",IF(A3管路!AB64="-","-",IF('A4-2管路(計画設定)'!AB64="-",A3管路!AB64,A3管路!AB64-'A4-2管路(計画設定)'!AB64)))</f>
        <v>-</v>
      </c>
      <c r="AC64" s="362" t="str">
        <f t="shared" si="104"/>
        <v>-</v>
      </c>
      <c r="AD64" s="625" t="str">
        <f>IF(AND('A4-1管路(計画設定)'!$V$12="○",'A4-4,5管路(計画設定)'!$BX64="-"),"-",IF(A3管路!AD64="-",BX64,IF(BX64="-",A3管路!AD64,A3管路!AD64+BX64)))</f>
        <v>-</v>
      </c>
      <c r="AE64" s="348" t="str">
        <f>IF(IF(A3管路!AE64="-","-",IF('A4-2管路(計画設定)'!AE64="-",A3管路!AE64,A3管路!AE64-'A4-2管路(計画設定)'!AE64))=0,"-",IF(A3管路!AE64="-","-",IF('A4-2管路(計画設定)'!AE64="-",A3管路!AE64,A3管路!AE64-'A4-2管路(計画設定)'!AE64)))</f>
        <v>-</v>
      </c>
      <c r="AF64" s="362" t="str">
        <f t="shared" si="105"/>
        <v>-</v>
      </c>
      <c r="AG64" s="354" t="str">
        <f>IF(IF(A3管路!AG64="-","-",IF('A4-2管路(計画設定)'!AG64="-",A3管路!AG64,A3管路!AG64-'A4-2管路(計画設定)'!AG64))=0,"-",IF(A3管路!AG64="-","-",IF('A4-2管路(計画設定)'!AG64="-",A3管路!AG64,A3管路!AG64-'A4-2管路(計画設定)'!AG64)))</f>
        <v>-</v>
      </c>
      <c r="AH64" s="348" t="str">
        <f>IF(IF(A3管路!AH64="-","-",IF('A4-2管路(計画設定)'!AH64="-",A3管路!AH64,A3管路!AH64-'A4-2管路(計画設定)'!AH64))=0,"-",IF(A3管路!AH64="-","-",IF('A4-2管路(計画設定)'!AH64="-",A3管路!AH64,A3管路!AH64-'A4-2管路(計画設定)'!AH64)))</f>
        <v>-</v>
      </c>
      <c r="AI64" s="362" t="str">
        <f t="shared" si="106"/>
        <v>-</v>
      </c>
      <c r="AJ64" s="354" t="str">
        <f>IF(IF(A3管路!AJ64="-","-",IF('A4-2管路(計画設定)'!AJ64="-",A3管路!AJ64,A3管路!AJ64-'A4-2管路(計画設定)'!AJ64))=0,"-",IF(A3管路!AJ64="-","-",IF('A4-2管路(計画設定)'!AJ64="-",A3管路!AJ64,A3管路!AJ64-'A4-2管路(計画設定)'!AJ64)))</f>
        <v>-</v>
      </c>
      <c r="AK64" s="348" t="str">
        <f>IF(IF(A3管路!AK64="-","-",IF('A4-2管路(計画設定)'!AK64="-",A3管路!AK64,A3管路!AK64-'A4-2管路(計画設定)'!AK64))=0,"-",IF(A3管路!AK64="-","-",IF('A4-2管路(計画設定)'!AK64="-",A3管路!AK64,A3管路!AK64-'A4-2管路(計画設定)'!AK64)))</f>
        <v>-</v>
      </c>
      <c r="AL64" s="362" t="str">
        <f t="shared" si="107"/>
        <v>-</v>
      </c>
      <c r="AM64" s="354" t="str">
        <f>IF(IF(A3管路!AM64="-","-",IF('A4-2管路(計画設定)'!AM64="-",A3管路!AM64,A3管路!AM64-'A4-2管路(計画設定)'!AM64))=0,"-",IF(A3管路!AM64="-","-",IF('A4-2管路(計画設定)'!AM64="-",A3管路!AM64,A3管路!AM64-'A4-2管路(計画設定)'!AM64)))</f>
        <v>-</v>
      </c>
      <c r="AN64" s="348" t="str">
        <f>IF(IF(A3管路!AN64="-","-",IF('A4-2管路(計画設定)'!AN64="-",A3管路!AN64,A3管路!AN64-'A4-2管路(計画設定)'!AN64))=0,"-",IF(A3管路!AN64="-","-",IF('A4-2管路(計画設定)'!AN64="-",A3管路!AN64,A3管路!AN64-'A4-2管路(計画設定)'!AN64)))</f>
        <v>-</v>
      </c>
      <c r="AO64" s="362" t="str">
        <f t="shared" si="108"/>
        <v>-</v>
      </c>
      <c r="AP64" s="354" t="str">
        <f>IF(IF(A3管路!AP64="-","-",IF('A4-2管路(計画設定)'!AP64="-",A3管路!AP64,A3管路!AP64-'A4-2管路(計画設定)'!AP64))=0,"-",IF(A3管路!AP64="-","-",IF('A4-2管路(計画設定)'!AP64="-",A3管路!AP64,A3管路!AP64-'A4-2管路(計画設定)'!AP64)))</f>
        <v>-</v>
      </c>
      <c r="AQ64" s="348" t="str">
        <f>IF(IF(A3管路!AQ64="-","-",IF('A4-2管路(計画設定)'!AQ64="-",A3管路!AQ64,A3管路!AQ64-'A4-2管路(計画設定)'!AQ64))=0,"-",IF(A3管路!AQ64="-","-",IF('A4-2管路(計画設定)'!AQ64="-",A3管路!AQ64,A3管路!AQ64-'A4-2管路(計画設定)'!AQ64)))</f>
        <v>-</v>
      </c>
      <c r="AR64" s="359" t="str">
        <f t="shared" si="109"/>
        <v>-</v>
      </c>
      <c r="AS64" s="354" t="str">
        <f>IF(IF(A3管路!AS64="-","-",IF('A4-2管路(計画設定)'!AS64="-",A3管路!AS64,A3管路!AS64-'A4-2管路(計画設定)'!AS64))=0,"-",IF(A3管路!AS64="-","-",IF('A4-2管路(計画設定)'!AS64="-",A3管路!AS64,A3管路!AS64-'A4-2管路(計画設定)'!AS64)))</f>
        <v>-</v>
      </c>
      <c r="AT64" s="348" t="str">
        <f>IF(IF(A3管路!AT64="-","-",IF('A4-2管路(計画設定)'!AT64="-",A3管路!AT64,A3管路!AT64-'A4-2管路(計画設定)'!AT64))=0,"-",IF(A3管路!AT64="-","-",IF('A4-2管路(計画設定)'!AT64="-",A3管路!AT64,A3管路!AT64-'A4-2管路(計画設定)'!AT64)))</f>
        <v>-</v>
      </c>
      <c r="AU64" s="359" t="str">
        <f t="shared" si="110"/>
        <v>-</v>
      </c>
      <c r="AV64" s="832" t="str">
        <f t="shared" si="111"/>
        <v>-</v>
      </c>
      <c r="AW64" s="830"/>
      <c r="AX64" s="853" t="str">
        <f t="shared" si="112"/>
        <v>-</v>
      </c>
      <c r="AY64" s="830"/>
      <c r="AZ64" s="832">
        <f t="shared" si="113"/>
        <v>0</v>
      </c>
      <c r="BA64" s="830"/>
      <c r="BB64" s="830">
        <f t="shared" si="114"/>
        <v>0</v>
      </c>
      <c r="BC64" s="830"/>
      <c r="BD64" s="830">
        <f t="shared" si="115"/>
        <v>0</v>
      </c>
      <c r="BE64" s="830"/>
      <c r="BF64" s="830">
        <f t="shared" si="116"/>
        <v>0</v>
      </c>
      <c r="BG64" s="830"/>
      <c r="BH64" s="830">
        <f t="shared" si="117"/>
        <v>0</v>
      </c>
      <c r="BI64" s="831"/>
      <c r="BJ64" s="832">
        <f t="shared" si="118"/>
        <v>0</v>
      </c>
      <c r="BK64" s="830"/>
      <c r="BL64" s="830">
        <f t="shared" si="119"/>
        <v>0</v>
      </c>
      <c r="BM64" s="833"/>
      <c r="BN64" s="830" t="str">
        <f t="shared" si="95"/>
        <v>-</v>
      </c>
      <c r="BO64" s="833"/>
      <c r="BQ64" s="318" t="str">
        <f>IF('A4-2管路(計画設定)'!AW64="","-",'A4-2管路(計画設定)'!AW64)</f>
        <v>配水用ポリエチレン管(融着継手)</v>
      </c>
      <c r="BR64" s="317" t="str">
        <f>IF(BQ64=BR$4,IF('A4-2管路(計画設定)'!AV64="-","-",IF('A4-2管路(計画設定)'!I64="-",'A4-2管路(計画設定)'!AV64,'A4-2管路(計画設定)'!AV64-'A4-2管路(計画設定)'!I64)),"-")</f>
        <v>-</v>
      </c>
      <c r="BS64" s="317" t="str">
        <f>IF(BQ64=BS$4,IF('A4-2管路(計画設定)'!AV64="-","-",IF('A4-2管路(計画設定)'!L64="-",'A4-2管路(計画設定)'!AV64,'A4-2管路(計画設定)'!AV64-'A4-2管路(計画設定)'!L64)),"-")</f>
        <v>-</v>
      </c>
      <c r="BT64" s="317" t="str">
        <f>IF(BQ64=BT$4,IF('A4-2管路(計画設定)'!AV64="-","-",IF('A4-2管路(計画設定)'!O64="-",'A4-2管路(計画設定)'!AV64,'A4-2管路(計画設定)'!AV64-'A4-2管路(計画設定)'!O64)),"-")</f>
        <v>-</v>
      </c>
      <c r="BU64" s="317" t="str">
        <f>IF($BQ64=BU$4,IF('A4-2管路(計画設定)'!$AV64="-","-",IF('A4-2管路(計画設定)'!R64="-",'A4-2管路(計画設定)'!$AV64,'A4-2管路(計画設定)'!$AV64-'A4-2管路(計画設定)'!R64)),"-")</f>
        <v>-</v>
      </c>
      <c r="BV64" s="317" t="str">
        <f>IF($BQ64=BV$4,IF('A4-2管路(計画設定)'!$AV64="-","-",IF('A4-2管路(計画設定)'!W64="-",'A4-2管路(計画設定)'!$AV64,'A4-2管路(計画設定)'!$AV64-SUM('A4-2管路(計画設定)'!S64,'A4-2管路(計画設定)'!T64))),"-")</f>
        <v>-</v>
      </c>
      <c r="BW64" s="317" t="str">
        <f>IF($BQ64=BV$4,IF('A4-2管路(計画設定)'!$AV64="-","-",IF('A4-2管路(計画設定)'!W64="-",'A4-2管路(計画設定)'!$AV64,'A4-2管路(計画設定)'!$AV64-SUM('A4-2管路(計画設定)'!U64,'A4-2管路(計画設定)'!V64))),"-")</f>
        <v>-</v>
      </c>
      <c r="BX64" s="317" t="str">
        <f>IF($BQ64=BX$4,IF('A4-2管路(計画設定)'!$AV64="-","-",IF('A4-2管路(計画設定)'!AF64="-",'A4-2管路(計画設定)'!$AV64,'A4-2管路(計画設定)'!$AV64-'A4-2管路(計画設定)'!AF64)),"-")</f>
        <v>-</v>
      </c>
    </row>
    <row r="65" spans="2:76" ht="13.5" customHeight="1">
      <c r="B65" s="1179"/>
      <c r="C65" s="1070"/>
      <c r="D65" s="1070"/>
      <c r="E65" s="1075"/>
      <c r="F65" s="569" t="s">
        <v>49</v>
      </c>
      <c r="G65" s="622" t="str">
        <f t="shared" ref="G65" si="120">IF(SUM(G54:G64)=0,"-",SUM(G54:G64))</f>
        <v>-</v>
      </c>
      <c r="H65" s="350" t="str">
        <f t="shared" ref="H65:AU65" si="121">IF(SUM(H54:H64)=0,"-",SUM(H54:H64))</f>
        <v>-</v>
      </c>
      <c r="I65" s="365" t="str">
        <f t="shared" si="121"/>
        <v>-</v>
      </c>
      <c r="J65" s="622" t="str">
        <f t="shared" si="121"/>
        <v>-</v>
      </c>
      <c r="K65" s="350" t="str">
        <f t="shared" si="121"/>
        <v>-</v>
      </c>
      <c r="L65" s="365" t="str">
        <f t="shared" si="121"/>
        <v>-</v>
      </c>
      <c r="M65" s="622" t="str">
        <f t="shared" si="121"/>
        <v>-</v>
      </c>
      <c r="N65" s="350" t="str">
        <f t="shared" si="121"/>
        <v>-</v>
      </c>
      <c r="O65" s="365" t="str">
        <f t="shared" si="121"/>
        <v>-</v>
      </c>
      <c r="P65" s="622" t="str">
        <f t="shared" si="121"/>
        <v>-</v>
      </c>
      <c r="Q65" s="350" t="str">
        <f t="shared" si="121"/>
        <v>-</v>
      </c>
      <c r="R65" s="365" t="str">
        <f t="shared" si="121"/>
        <v>-</v>
      </c>
      <c r="S65" s="622" t="str">
        <f t="shared" si="121"/>
        <v>-</v>
      </c>
      <c r="T65" s="349" t="str">
        <f t="shared" si="121"/>
        <v>-</v>
      </c>
      <c r="U65" s="624" t="str">
        <f t="shared" si="121"/>
        <v>-</v>
      </c>
      <c r="V65" s="350" t="str">
        <f t="shared" si="121"/>
        <v>-</v>
      </c>
      <c r="W65" s="365" t="str">
        <f t="shared" si="121"/>
        <v>-</v>
      </c>
      <c r="X65" s="355" t="str">
        <f t="shared" si="121"/>
        <v>-</v>
      </c>
      <c r="Y65" s="350" t="str">
        <f t="shared" si="121"/>
        <v>-</v>
      </c>
      <c r="Z65" s="365" t="str">
        <f t="shared" si="121"/>
        <v>-</v>
      </c>
      <c r="AA65" s="355" t="str">
        <f t="shared" si="121"/>
        <v>-</v>
      </c>
      <c r="AB65" s="350" t="str">
        <f t="shared" si="121"/>
        <v>-</v>
      </c>
      <c r="AC65" s="365" t="str">
        <f t="shared" si="121"/>
        <v>-</v>
      </c>
      <c r="AD65" s="622" t="str">
        <f t="shared" si="121"/>
        <v>-</v>
      </c>
      <c r="AE65" s="350" t="str">
        <f t="shared" si="121"/>
        <v>-</v>
      </c>
      <c r="AF65" s="365" t="str">
        <f t="shared" si="121"/>
        <v>-</v>
      </c>
      <c r="AG65" s="355" t="str">
        <f t="shared" si="121"/>
        <v>-</v>
      </c>
      <c r="AH65" s="350" t="str">
        <f t="shared" si="121"/>
        <v>-</v>
      </c>
      <c r="AI65" s="365" t="str">
        <f t="shared" si="121"/>
        <v>-</v>
      </c>
      <c r="AJ65" s="355" t="str">
        <f t="shared" si="121"/>
        <v>-</v>
      </c>
      <c r="AK65" s="350" t="str">
        <f t="shared" si="121"/>
        <v>-</v>
      </c>
      <c r="AL65" s="365" t="str">
        <f t="shared" si="121"/>
        <v>-</v>
      </c>
      <c r="AM65" s="355" t="str">
        <f t="shared" si="121"/>
        <v>-</v>
      </c>
      <c r="AN65" s="350" t="str">
        <f t="shared" si="121"/>
        <v>-</v>
      </c>
      <c r="AO65" s="365" t="str">
        <f t="shared" si="121"/>
        <v>-</v>
      </c>
      <c r="AP65" s="355" t="str">
        <f t="shared" si="121"/>
        <v>-</v>
      </c>
      <c r="AQ65" s="350" t="str">
        <f t="shared" si="121"/>
        <v>-</v>
      </c>
      <c r="AR65" s="363" t="str">
        <f t="shared" si="121"/>
        <v>-</v>
      </c>
      <c r="AS65" s="355" t="str">
        <f t="shared" si="121"/>
        <v>-</v>
      </c>
      <c r="AT65" s="350" t="str">
        <f t="shared" si="121"/>
        <v>-</v>
      </c>
      <c r="AU65" s="363" t="str">
        <f t="shared" si="121"/>
        <v>-</v>
      </c>
      <c r="AV65" s="834" t="str">
        <f>IF(SUM(AV54:AW64)=0,"-",SUM(AV54:AW64))</f>
        <v>-</v>
      </c>
      <c r="AW65" s="835"/>
      <c r="AX65" s="836" t="str">
        <f>IF(SUM(AX54:AY64)=0,"-",SUM(AX54:AY64))</f>
        <v>-</v>
      </c>
      <c r="AY65" s="835"/>
      <c r="AZ65" s="834" t="str">
        <f>IF(SUM(AZ54:BA64)=0,"-",SUM(AZ54:BA64))</f>
        <v>-</v>
      </c>
      <c r="BA65" s="835"/>
      <c r="BB65" s="835" t="str">
        <f>IF(SUM(BB54:BC64)=0,"-",SUM(BB54:BC64))</f>
        <v>-</v>
      </c>
      <c r="BC65" s="835"/>
      <c r="BD65" s="835" t="str">
        <f>IF(SUM(BD54:BE64)=0,"-",SUM(BD54:BE64))</f>
        <v>-</v>
      </c>
      <c r="BE65" s="835"/>
      <c r="BF65" s="835" t="str">
        <f>IF(SUM(BF54:BG64)=0,"-",SUM(BF54:BG64))</f>
        <v>-</v>
      </c>
      <c r="BG65" s="835"/>
      <c r="BH65" s="835" t="str">
        <f>IF(SUM(BH54:BI64)=0,"-",SUM(BH54:BI64))</f>
        <v>-</v>
      </c>
      <c r="BI65" s="837"/>
      <c r="BJ65" s="834" t="str">
        <f>IF(SUM(BJ54:BK64)=0,"-",SUM(BJ54:BK64))</f>
        <v>-</v>
      </c>
      <c r="BK65" s="835"/>
      <c r="BL65" s="835" t="str">
        <f>IF(SUM(BL54:BM64)=0,"-",SUM(BL54:BM64))</f>
        <v>-</v>
      </c>
      <c r="BM65" s="838"/>
      <c r="BN65" s="835" t="str">
        <f t="shared" si="95"/>
        <v>-</v>
      </c>
      <c r="BO65" s="838"/>
      <c r="BQ65" s="318" t="str">
        <f>IF('A4-2管路(計画設定)'!AW65="","-",'A4-2管路(計画設定)'!AW65)</f>
        <v>-</v>
      </c>
      <c r="BR65" s="317" t="str">
        <f>IF(BQ65=BR$4,IF('A4-2管路(計画設定)'!AV65="-","-",IF('A4-2管路(計画設定)'!I65="-",'A4-2管路(計画設定)'!AV65,'A4-2管路(計画設定)'!AV65-'A4-2管路(計画設定)'!I65)),"-")</f>
        <v>-</v>
      </c>
      <c r="BS65" s="317" t="str">
        <f>IF(BQ65=BS$4,IF('A4-2管路(計画設定)'!AV65="-","-",IF('A4-2管路(計画設定)'!L65="-",'A4-2管路(計画設定)'!AV65,'A4-2管路(計画設定)'!AV65-'A4-2管路(計画設定)'!L65)),"-")</f>
        <v>-</v>
      </c>
      <c r="BT65" s="317" t="str">
        <f>IF(BQ65=BT$4,IF('A4-2管路(計画設定)'!AV65="-","-",IF('A4-2管路(計画設定)'!O65="-",'A4-2管路(計画設定)'!AV65,'A4-2管路(計画設定)'!AV65-'A4-2管路(計画設定)'!O65)),"-")</f>
        <v>-</v>
      </c>
      <c r="BU65" s="317" t="str">
        <f>IF($BQ65=BU$4,IF('A4-2管路(計画設定)'!$AV65="-","-",IF('A4-2管路(計画設定)'!R65="-",'A4-2管路(計画設定)'!$AV65,'A4-2管路(計画設定)'!$AV65-'A4-2管路(計画設定)'!R65)),"-")</f>
        <v>-</v>
      </c>
      <c r="BV65" s="317" t="str">
        <f>IF($BQ65=BV$4,IF('A4-2管路(計画設定)'!$AV65="-","-",IF('A4-2管路(計画設定)'!W65="-",'A4-2管路(計画設定)'!$AV65,'A4-2管路(計画設定)'!$AV65-SUM('A4-2管路(計画設定)'!S65,'A4-2管路(計画設定)'!T65))),"-")</f>
        <v>-</v>
      </c>
      <c r="BW65" s="317" t="str">
        <f>IF($BQ65=BV$4,IF('A4-2管路(計画設定)'!$AV65="-","-",IF('A4-2管路(計画設定)'!W65="-",'A4-2管路(計画設定)'!$AV65,'A4-2管路(計画設定)'!$AV65-SUM('A4-2管路(計画設定)'!U65,'A4-2管路(計画設定)'!V65))),"-")</f>
        <v>-</v>
      </c>
      <c r="BX65" s="317" t="str">
        <f>IF($BQ65=BX$4,IF('A4-2管路(計画設定)'!$AV65="-","-",IF('A4-2管路(計画設定)'!AF65="-",'A4-2管路(計画設定)'!$AV65,'A4-2管路(計画設定)'!$AV65-'A4-2管路(計画設定)'!AF65)),"-")</f>
        <v>-</v>
      </c>
    </row>
    <row r="66" spans="2:76" ht="13.5" customHeight="1">
      <c r="B66" s="1179"/>
      <c r="C66" s="1070"/>
      <c r="D66" s="1070"/>
      <c r="E66" s="931" t="s">
        <v>269</v>
      </c>
      <c r="F66" s="79">
        <v>600</v>
      </c>
      <c r="G66" s="629" t="str">
        <f>IF(AND('A4-1管路(計画設定)'!$F$13="○",'A4-4,5管路(計画設定)'!$BR66="-"),"-",IF(A3管路!G66="-",BR66,IF(BR66="-",A3管路!G66,A3管路!G66+BR66)))</f>
        <v>-</v>
      </c>
      <c r="H66" s="353" t="str">
        <f>IF(IF(A3管路!H66="-","-",IF('A4-2管路(計画設定)'!H66="-",A3管路!H66,A3管路!H66-'A4-2管路(計画設定)'!H66))=0,"-",IF(A3管路!H66="-","-",IF('A4-2管路(計画設定)'!H66="-",A3管路!H66,A3管路!H66-'A4-2管路(計画設定)'!H66)))</f>
        <v>-</v>
      </c>
      <c r="I66" s="361" t="str">
        <f t="shared" ref="I66:I76" si="122">IF(SUM(G66:H66)=0,"-",SUM(G66:H66))</f>
        <v>-</v>
      </c>
      <c r="J66" s="629" t="str">
        <f>IF(AND('A4-1管路(計画設定)'!$H$13="○",'A4-4,5管路(計画設定)'!$BS66="-"),"-",IF(A3管路!J66="-",BS66,IF(BS66="-",A3管路!J66,A3管路!J66+BS66)))</f>
        <v>-</v>
      </c>
      <c r="K66" s="353" t="str">
        <f>IF(IF(A3管路!K66="-","-",IF('A4-2管路(計画設定)'!K66="-",A3管路!K66,A3管路!K66-'A4-2管路(計画設定)'!K66))=0,"-",IF(A3管路!K66="-","-",IF('A4-2管路(計画設定)'!K66="-",A3管路!K66,A3管路!K66-'A4-2管路(計画設定)'!K66)))</f>
        <v>-</v>
      </c>
      <c r="L66" s="361" t="str">
        <f t="shared" ref="L66:L76" si="123">IF(SUM(J66:K66)=0,"-",SUM(J66:K66))</f>
        <v>-</v>
      </c>
      <c r="M66" s="629" t="str">
        <f>IF(AND('A4-1管路(計画設定)'!$J$13="○",'A4-4,5管路(計画設定)'!$BT66="-"),"-",IF(A3管路!M66="-",BT66,IF(BT66="-",A3管路!M66,A3管路!M66+BT66)))</f>
        <v>-</v>
      </c>
      <c r="N66" s="353" t="str">
        <f>IF(IF(A3管路!N66="-","-",IF('A4-2管路(計画設定)'!N66="-",A3管路!N66,A3管路!N66-'A4-2管路(計画設定)'!N66))=0,"-",IF(A3管路!N66="-","-",IF('A4-2管路(計画設定)'!N66="-",A3管路!N66,A3管路!N66-'A4-2管路(計画設定)'!N66)))</f>
        <v>-</v>
      </c>
      <c r="O66" s="361" t="str">
        <f t="shared" ref="O66:O76" si="124">IF(SUM(M66:N66)=0,"-",SUM(M66:N66))</f>
        <v>-</v>
      </c>
      <c r="P66" s="629" t="str">
        <f>IF(AND('A4-1管路(計画設定)'!$L$13="○",'A4-4,5管路(計画設定)'!$BU66="-"),"-",IF(A3管路!P66="-",BU66,IF(BU66="-",A3管路!P66,A3管路!P66+BU66)))</f>
        <v>-</v>
      </c>
      <c r="Q66" s="353" t="str">
        <f>IF(IF(A3管路!Q66="-","-",IF('A4-2管路(計画設定)'!Q66="-",A3管路!Q66,A3管路!Q66-'A4-2管路(計画設定)'!Q66))=0,"-",IF(A3管路!Q66="-","-",IF('A4-2管路(計画設定)'!Q66="-",A3管路!Q66,A3管路!Q66-'A4-2管路(計画設定)'!Q66)))</f>
        <v>-</v>
      </c>
      <c r="R66" s="361" t="str">
        <f t="shared" ref="R66:R76" si="125">IF(SUM(P66:Q66)=0,"-",SUM(P66:Q66))</f>
        <v>-</v>
      </c>
      <c r="S66" s="629" t="str">
        <f>IF(AND('A4-1管路(計画設定)'!$N$13="○",'A4-4,5管路(計画設定)'!$BV66="-"),"-",IF(A3管路!S66="-",BV66,IF(BV66="-",A3管路!S66,A3管路!S66+BV66+BW66)))</f>
        <v>-</v>
      </c>
      <c r="T66" s="352" t="str">
        <f>IF(IF(A3管路!T66="-","-",IF('A4-2管路(計画設定)'!T66="-",A3管路!T66,A3管路!T66-'A4-2管路(計画設定)'!T66))=0,"-",IF(A3管路!T66="-","-",IF('A4-2管路(計画設定)'!T66="-",A3管路!T66,A3管路!T66-'A4-2管路(計画設定)'!T66)))</f>
        <v>-</v>
      </c>
      <c r="U66" s="626" t="str">
        <f>IF(AND('A4-1管路(計画設定)'!$P$13="○",'A4-4,5管路(計画設定)'!$BW66="-"),"-",IF(A3管路!U66="-",BW66,IF(BW66="-",A3管路!U66,A3管路!U66)))</f>
        <v>-</v>
      </c>
      <c r="V66" s="353" t="str">
        <f>IF(IF(A3管路!V66="-","-",IF('A4-2管路(計画設定)'!V66="-",A3管路!V66,A3管路!V66-'A4-2管路(計画設定)'!V66))=0,"-",IF(A3管路!V66="-","-",IF('A4-2管路(計画設定)'!V66="-",A3管路!V66,A3管路!V66-'A4-2管路(計画設定)'!V66)))</f>
        <v>-</v>
      </c>
      <c r="W66" s="361" t="str">
        <f t="shared" ref="W66:W76" si="126">IF(SUM(S66:V66)=0,"-",SUM(S66:V66))</f>
        <v>-</v>
      </c>
      <c r="X66" s="357" t="str">
        <f>IF(IF(A3管路!X66="-","-",IF('A4-2管路(計画設定)'!X66="-",A3管路!X66,A3管路!X66-'A4-2管路(計画設定)'!X66))=0,"-",IF(A3管路!X66="-","-",IF('A4-2管路(計画設定)'!X66="-",A3管路!X66,A3管路!X66-'A4-2管路(計画設定)'!X66)))</f>
        <v>-</v>
      </c>
      <c r="Y66" s="353" t="str">
        <f>IF(IF(A3管路!Y66="-","-",IF('A4-2管路(計画設定)'!Y66="-",A3管路!Y66,A3管路!Y66-'A4-2管路(計画設定)'!Y66))=0,"-",IF(A3管路!Y66="-","-",IF('A4-2管路(計画設定)'!Y66="-",A3管路!Y66,A3管路!Y66-'A4-2管路(計画設定)'!Y66)))</f>
        <v>-</v>
      </c>
      <c r="Z66" s="361" t="str">
        <f t="shared" ref="Z66:Z76" si="127">IF(SUM(X66:Y66)=0,"-",SUM(X66:Y66))</f>
        <v>-</v>
      </c>
      <c r="AA66" s="357" t="str">
        <f>IF(IF(A3管路!AA66="-","-",IF('A4-2管路(計画設定)'!AA66="-",A3管路!AA66,A3管路!AA66-'A4-2管路(計画設定)'!AA66))=0,"-",IF(A3管路!AA66="-","-",IF('A4-2管路(計画設定)'!AA66="-",A3管路!AA66,A3管路!AA66-'A4-2管路(計画設定)'!AA66)))</f>
        <v>-</v>
      </c>
      <c r="AB66" s="353" t="str">
        <f>IF(IF(A3管路!AB66="-","-",IF('A4-2管路(計画設定)'!AB66="-",A3管路!AB66,A3管路!AB66-'A4-2管路(計画設定)'!AB66))=0,"-",IF(A3管路!AB66="-","-",IF('A4-2管路(計画設定)'!AB66="-",A3管路!AB66,A3管路!AB66-'A4-2管路(計画設定)'!AB66)))</f>
        <v>-</v>
      </c>
      <c r="AC66" s="361" t="str">
        <f t="shared" ref="AC66:AC76" si="128">IF(SUM(AA66:AB66)=0,"-",SUM(AA66:AB66))</f>
        <v>-</v>
      </c>
      <c r="AD66" s="629" t="str">
        <f>IF(AND('A4-1管路(計画設定)'!$V$13="○",'A4-4,5管路(計画設定)'!$BX66="-"),"-",IF(A3管路!AD66="-",BX66,IF(BX66="-",A3管路!AD66,A3管路!AD66+BX66)))</f>
        <v>-</v>
      </c>
      <c r="AE66" s="353" t="str">
        <f>IF(IF(A3管路!AE66="-","-",IF('A4-2管路(計画設定)'!AE66="-",A3管路!AE66,A3管路!AE66-'A4-2管路(計画設定)'!AE66))=0,"-",IF(A3管路!AE66="-","-",IF('A4-2管路(計画設定)'!AE66="-",A3管路!AE66,A3管路!AE66-'A4-2管路(計画設定)'!AE66)))</f>
        <v>-</v>
      </c>
      <c r="AF66" s="361" t="str">
        <f t="shared" ref="AF66:AF76" si="129">IF(SUM(AD66:AE66)=0,"-",SUM(AD66:AE66))</f>
        <v>-</v>
      </c>
      <c r="AG66" s="357" t="str">
        <f>IF(IF(A3管路!AG66="-","-",IF('A4-2管路(計画設定)'!AG66="-",A3管路!AG66,A3管路!AG66-'A4-2管路(計画設定)'!AG66))=0,"-",IF(A3管路!AG66="-","-",IF('A4-2管路(計画設定)'!AG66="-",A3管路!AG66,A3管路!AG66-'A4-2管路(計画設定)'!AG66)))</f>
        <v>-</v>
      </c>
      <c r="AH66" s="353" t="str">
        <f>IF(IF(A3管路!AH66="-","-",IF('A4-2管路(計画設定)'!AH66="-",A3管路!AH66,A3管路!AH66-'A4-2管路(計画設定)'!AH66))=0,"-",IF(A3管路!AH66="-","-",IF('A4-2管路(計画設定)'!AH66="-",A3管路!AH66,A3管路!AH66-'A4-2管路(計画設定)'!AH66)))</f>
        <v>-</v>
      </c>
      <c r="AI66" s="361" t="str">
        <f t="shared" ref="AI66:AI76" si="130">IF(SUM(AG66:AH66)=0,"-",SUM(AG66:AH66))</f>
        <v>-</v>
      </c>
      <c r="AJ66" s="357" t="str">
        <f>IF(IF(A3管路!AJ66="-","-",IF('A4-2管路(計画設定)'!AJ66="-",A3管路!AJ66,A3管路!AJ66-'A4-2管路(計画設定)'!AJ66))=0,"-",IF(A3管路!AJ66="-","-",IF('A4-2管路(計画設定)'!AJ66="-",A3管路!AJ66,A3管路!AJ66-'A4-2管路(計画設定)'!AJ66)))</f>
        <v>-</v>
      </c>
      <c r="AK66" s="353" t="str">
        <f>IF(IF(A3管路!AK66="-","-",IF('A4-2管路(計画設定)'!AK66="-",A3管路!AK66,A3管路!AK66-'A4-2管路(計画設定)'!AK66))=0,"-",IF(A3管路!AK66="-","-",IF('A4-2管路(計画設定)'!AK66="-",A3管路!AK66,A3管路!AK66-'A4-2管路(計画設定)'!AK66)))</f>
        <v>-</v>
      </c>
      <c r="AL66" s="361" t="str">
        <f t="shared" ref="AL66:AL76" si="131">IF(SUM(AJ66:AK66)=0,"-",SUM(AJ66:AK66))</f>
        <v>-</v>
      </c>
      <c r="AM66" s="357" t="str">
        <f>IF(IF(A3管路!AM66="-","-",IF('A4-2管路(計画設定)'!AM66="-",A3管路!AM66,A3管路!AM66-'A4-2管路(計画設定)'!AM66))=0,"-",IF(A3管路!AM66="-","-",IF('A4-2管路(計画設定)'!AM66="-",A3管路!AM66,A3管路!AM66-'A4-2管路(計画設定)'!AM66)))</f>
        <v>-</v>
      </c>
      <c r="AN66" s="353" t="str">
        <f>IF(IF(A3管路!AN66="-","-",IF('A4-2管路(計画設定)'!AN66="-",A3管路!AN66,A3管路!AN66-'A4-2管路(計画設定)'!AN66))=0,"-",IF(A3管路!AN66="-","-",IF('A4-2管路(計画設定)'!AN66="-",A3管路!AN66,A3管路!AN66-'A4-2管路(計画設定)'!AN66)))</f>
        <v>-</v>
      </c>
      <c r="AO66" s="361" t="str">
        <f t="shared" ref="AO66:AO76" si="132">IF(SUM(AM66:AN66)=0,"-",SUM(AM66:AN66))</f>
        <v>-</v>
      </c>
      <c r="AP66" s="357" t="str">
        <f>IF(IF(A3管路!AP66="-","-",IF('A4-2管路(計画設定)'!AP66="-",A3管路!AP66,A3管路!AP66-'A4-2管路(計画設定)'!AP66))=0,"-",IF(A3管路!AP66="-","-",IF('A4-2管路(計画設定)'!AP66="-",A3管路!AP66,A3管路!AP66-'A4-2管路(計画設定)'!AP66)))</f>
        <v>-</v>
      </c>
      <c r="AQ66" s="353" t="str">
        <f>IF(IF(A3管路!AQ66="-","-",IF('A4-2管路(計画設定)'!AQ66="-",A3管路!AQ66,A3管路!AQ66-'A4-2管路(計画設定)'!AQ66))=0,"-",IF(A3管路!AQ66="-","-",IF('A4-2管路(計画設定)'!AQ66="-",A3管路!AQ66,A3管路!AQ66-'A4-2管路(計画設定)'!AQ66)))</f>
        <v>-</v>
      </c>
      <c r="AR66" s="360" t="str">
        <f t="shared" ref="AR66:AR76" si="133">IF(SUM(AP66:AQ66)=0,"-",SUM(AP66:AQ66))</f>
        <v>-</v>
      </c>
      <c r="AS66" s="357" t="str">
        <f>IF(IF(A3管路!AS66="-","-",IF('A4-2管路(計画設定)'!AS66="-",A3管路!AS66,A3管路!AS66-'A4-2管路(計画設定)'!AS66))=0,"-",IF(A3管路!AS66="-","-",IF('A4-2管路(計画設定)'!AS66="-",A3管路!AS66,A3管路!AS66-'A4-2管路(計画設定)'!AS66)))</f>
        <v>-</v>
      </c>
      <c r="AT66" s="353" t="str">
        <f>IF(IF(A3管路!AT66="-","-",IF('A4-2管路(計画設定)'!AT66="-",A3管路!AT66,A3管路!AT66-'A4-2管路(計画設定)'!AT66))=0,"-",IF(A3管路!AT66="-","-",IF('A4-2管路(計画設定)'!AT66="-",A3管路!AT66,A3管路!AT66-'A4-2管路(計画設定)'!AT66)))</f>
        <v>-</v>
      </c>
      <c r="AU66" s="360" t="str">
        <f t="shared" ref="AU66:AU76" si="134">IF(SUM(AS66:AT66)=0,"-",SUM(AS66:AT66))</f>
        <v>-</v>
      </c>
      <c r="AV66" s="865" t="str">
        <f t="shared" ref="AV66:AV76" si="135">IF(SUM(G66,J66,M66,P66,S66,U66,X66,AA66,AD66,AG66,AJ66,AM66,AP66,AS66)=0,"-",SUM(G66,J66,M66,P66,S66,U66,X66,AA66,AD66,AG66,AJ66,AM66,AP66,AS66))</f>
        <v>-</v>
      </c>
      <c r="AW66" s="866"/>
      <c r="AX66" s="867" t="str">
        <f t="shared" ref="AX66:AX76" si="136">IF(SUM(H66,K66,N66,Q66,T66,V66,Y66,AB66,AE66,AH66,AK66,AN66,AQ66,AT66)=0,"-",SUM(H66,K66,N66,Q66,T66,V66,Y66,AB66,AE66,AH66,AK66,AN66,AQ66,AT66))</f>
        <v>-</v>
      </c>
      <c r="AY66" s="866"/>
      <c r="AZ66" s="865">
        <f t="shared" ref="AZ66:AZ76" si="137">SUMIF(G$88,"①",I66)+SUMIF(J$88,"①",L66)+SUMIF(M$88,"①",O66)+SUMIF(P$88,"①",R66)+SUMIF(S$88,"①",S66)+SUMIF(S$88,"①",T66)+SUMIF(U$88,"①",U66)+SUMIF(U$88,"①",V66)+SUMIF(X$88,"①",Z66)+SUMIF(AA$88,"①",AC66)+SUMIF(AD$88,"①",AF66)+SUMIF(AG$88,"①",AI66)+SUMIF(AJ$88,"①",AL66)+SUMIF(AM$88,"①",AO66)+SUMIF(AP$88,"①",AR66)+SUMIF(AS$88,"①",AU66)</f>
        <v>0</v>
      </c>
      <c r="BA66" s="866"/>
      <c r="BB66" s="866">
        <f t="shared" ref="BB66:BB76" si="138">SUMIF(G$88,"②",I66)+SUMIF(J$88,"②",L66)+SUMIF(M$88,"②",O66)+SUMIF(P$88,"②",R66)+SUMIF(S$88,"②",S66)+SUMIF(S$88,"②",T66)+SUMIF(U$88,"②",U66)+SUMIF(U$88,"②",V66)+SUMIF(X$88,"②",Z66)+SUMIF(AA$88,"②",AC66)+SUMIF(AD$88,"②",AF66)+SUMIF(AG$88,"②",AI66)+SUMIF(AJ$88,"②",AL66)+SUMIF(AM$88,"②",AO66)+SUMIF(AP$88,"②",AR66)+SUMIF(AS$88,"②",AU66)</f>
        <v>0</v>
      </c>
      <c r="BC66" s="866"/>
      <c r="BD66" s="866">
        <f t="shared" ref="BD66:BD76" si="139">SUMIF(G$88,"③",I66)+SUMIF(J$88,"③",L66)+SUMIF(M$88,"③",O66)+SUMIF(P$88,"③",R66)+SUMIF(S$88,"③",S66)+SUMIF(S$88,"③",T66)+SUMIF(U$88,"③",U66)+SUMIF(U$88,"③",V66)+SUMIF(X$88,"③",Z66)+SUMIF(AA$88,"③",AC66)+SUMIF(AD$88,"③",AF66)+SUMIF(AG$88,"③",AI66)+SUMIF(AJ$88,"③",AL66)+SUMIF(AM$88,"③",AO66)+SUMIF(AP$88,"③",AR66)+SUMIF(AS$88,"③",AU66)</f>
        <v>0</v>
      </c>
      <c r="BE66" s="866"/>
      <c r="BF66" s="866">
        <f t="shared" ref="BF66:BF76" si="140">SUMIF(G$88,"④",I66)+SUMIF(J$88,"④",L66)+SUMIF(M$88,"④",O66)+SUMIF(P$88,"④",R66)+SUMIF(S$88,"④",S66)+SUMIF(S$88,"④",T66)+SUMIF(U$88,"④",U66)+SUMIF(U$88,"④",V66)+SUMIF(X$88,"④",Z66)+SUMIF(AA$88,"④",AC66)+SUMIF(AD$88,"④",AF66)+SUMIF(AG$88,"④",AI66)+SUMIF(AJ$88,"④",AL66)+SUMIF(AM$88,"④",AO66)+SUMIF(AP$88,"④",AR66)+SUMIF(AS$88,"④",AU66)</f>
        <v>0</v>
      </c>
      <c r="BG66" s="866"/>
      <c r="BH66" s="866">
        <f t="shared" ref="BH66:BH76" si="141">SUMIF(G$88,"⑤",I66)+SUMIF(J$88,"⑤",L66)+SUMIF(M$88,"⑤",O66)+SUMIF(P$88,"⑤",R66)+SUMIF(S$88,"⑤",S66)+SUMIF(S$88,"⑤",T66)+SUMIF(U$88,"⑤",U66)+SUMIF(U$88,"⑤",V66)+SUMIF(X$88,"⑤",Z66)+SUMIF(AA$88,"⑤",AC66)+SUMIF(AD$88,"⑤",AF66)+SUMIF(AG$88,"⑤",AI66)+SUMIF(AJ$88,"⑤",AL66)+SUMIF(AM$88,"⑤",AO66)+SUMIF(AP$88,"⑤",AR66)+SUMIF(AS$88,"⑤",AU66)</f>
        <v>0</v>
      </c>
      <c r="BI66" s="868"/>
      <c r="BJ66" s="865">
        <f t="shared" ref="BJ66:BJ76" si="142">SUM(AZ66:BC66)</f>
        <v>0</v>
      </c>
      <c r="BK66" s="866"/>
      <c r="BL66" s="866">
        <f t="shared" ref="BL66:BL76" si="143">SUM(BD66:BI66)</f>
        <v>0</v>
      </c>
      <c r="BM66" s="869"/>
      <c r="BN66" s="866" t="str">
        <f t="shared" si="95"/>
        <v>-</v>
      </c>
      <c r="BO66" s="869"/>
      <c r="BQ66" s="318" t="str">
        <f>IF('A4-2管路(計画設定)'!AW66="","-",'A4-2管路(計画設定)'!AW66)</f>
        <v>ダクタイル鋳鉄管(NS形継手等)</v>
      </c>
      <c r="BR66" s="317" t="str">
        <f>IF(BQ66=BR$4,IF('A4-2管路(計画設定)'!AV66="-","-",IF('A4-2管路(計画設定)'!I66="-",'A4-2管路(計画設定)'!AV66,'A4-2管路(計画設定)'!AV66-'A4-2管路(計画設定)'!I66)),"-")</f>
        <v>-</v>
      </c>
      <c r="BS66" s="317" t="str">
        <f>IF(BQ66=BS$4,IF('A4-2管路(計画設定)'!AV66="-","-",IF('A4-2管路(計画設定)'!L66="-",'A4-2管路(計画設定)'!AV66,'A4-2管路(計画設定)'!AV66-'A4-2管路(計画設定)'!L66)),"-")</f>
        <v>-</v>
      </c>
      <c r="BT66" s="317" t="str">
        <f>IF(BQ66=BT$4,IF('A4-2管路(計画設定)'!AV66="-","-",IF('A4-2管路(計画設定)'!O66="-",'A4-2管路(計画設定)'!AV66,'A4-2管路(計画設定)'!AV66-'A4-2管路(計画設定)'!O66)),"-")</f>
        <v>-</v>
      </c>
      <c r="BU66" s="317" t="str">
        <f>IF($BQ66=BU$4,IF('A4-2管路(計画設定)'!$AV66="-","-",IF('A4-2管路(計画設定)'!R66="-",'A4-2管路(計画設定)'!$AV66,'A4-2管路(計画設定)'!$AV66-'A4-2管路(計画設定)'!R66)),"-")</f>
        <v>-</v>
      </c>
      <c r="BV66" s="317" t="str">
        <f>IF($BQ66=BV$4,IF('A4-2管路(計画設定)'!$AV66="-","-",IF('A4-2管路(計画設定)'!W66="-",'A4-2管路(計画設定)'!$AV66,'A4-2管路(計画設定)'!$AV66-SUM('A4-2管路(計画設定)'!S66,'A4-2管路(計画設定)'!T66))),"-")</f>
        <v>-</v>
      </c>
      <c r="BW66" s="317" t="str">
        <f>IF($BQ66=BV$4,IF('A4-2管路(計画設定)'!$AV66="-","-",IF('A4-2管路(計画設定)'!W66="-",'A4-2管路(計画設定)'!$AV66,'A4-2管路(計画設定)'!$AV66-SUM('A4-2管路(計画設定)'!U66,'A4-2管路(計画設定)'!V66))),"-")</f>
        <v>-</v>
      </c>
      <c r="BX66" s="317" t="str">
        <f>IF($BQ66=BX$4,IF('A4-2管路(計画設定)'!$AV66="-","-",IF('A4-2管路(計画設定)'!AF66="-",'A4-2管路(計画設定)'!$AV66,'A4-2管路(計画設定)'!$AV66-'A4-2管路(計画設定)'!AF66)),"-")</f>
        <v>-</v>
      </c>
    </row>
    <row r="67" spans="2:76" ht="13.5" customHeight="1">
      <c r="B67" s="1179"/>
      <c r="C67" s="1070"/>
      <c r="D67" s="1070"/>
      <c r="E67" s="932"/>
      <c r="F67" s="80">
        <v>500</v>
      </c>
      <c r="G67" s="625" t="str">
        <f>IF(AND('A4-1管路(計画設定)'!$F$13="○",'A4-4,5管路(計画設定)'!$BR67="-"),"-",IF(A3管路!G67="-",BR67,IF(BR67="-",A3管路!G67,A3管路!G67+BR67)))</f>
        <v>-</v>
      </c>
      <c r="H67" s="348" t="str">
        <f>IF(IF(A3管路!H67="-","-",IF('A4-2管路(計画設定)'!H67="-",A3管路!H67,A3管路!H67-'A4-2管路(計画設定)'!H67))=0,"-",IF(A3管路!H67="-","-",IF('A4-2管路(計画設定)'!H67="-",A3管路!H67,A3管路!H67-'A4-2管路(計画設定)'!H67)))</f>
        <v>-</v>
      </c>
      <c r="I67" s="362" t="str">
        <f t="shared" si="122"/>
        <v>-</v>
      </c>
      <c r="J67" s="625" t="str">
        <f>IF(AND('A4-1管路(計画設定)'!$H$13="○",'A4-4,5管路(計画設定)'!$BS67="-"),"-",IF(A3管路!J67="-",BS67,IF(BS67="-",A3管路!J67,A3管路!J67+BS67)))</f>
        <v>-</v>
      </c>
      <c r="K67" s="348" t="str">
        <f>IF(IF(A3管路!K67="-","-",IF('A4-2管路(計画設定)'!K67="-",A3管路!K67,A3管路!K67-'A4-2管路(計画設定)'!K67))=0,"-",IF(A3管路!K67="-","-",IF('A4-2管路(計画設定)'!K67="-",A3管路!K67,A3管路!K67-'A4-2管路(計画設定)'!K67)))</f>
        <v>-</v>
      </c>
      <c r="L67" s="362" t="str">
        <f t="shared" si="123"/>
        <v>-</v>
      </c>
      <c r="M67" s="625" t="str">
        <f>IF(AND('A4-1管路(計画設定)'!$J$13="○",'A4-4,5管路(計画設定)'!$BT67="-"),"-",IF(A3管路!M67="-",BT67,IF(BT67="-",A3管路!M67,A3管路!M67+BT67)))</f>
        <v>-</v>
      </c>
      <c r="N67" s="348" t="str">
        <f>IF(IF(A3管路!N67="-","-",IF('A4-2管路(計画設定)'!N67="-",A3管路!N67,A3管路!N67-'A4-2管路(計画設定)'!N67))=0,"-",IF(A3管路!N67="-","-",IF('A4-2管路(計画設定)'!N67="-",A3管路!N67,A3管路!N67-'A4-2管路(計画設定)'!N67)))</f>
        <v>-</v>
      </c>
      <c r="O67" s="362" t="str">
        <f t="shared" si="124"/>
        <v>-</v>
      </c>
      <c r="P67" s="625" t="str">
        <f>IF(AND('A4-1管路(計画設定)'!$L$13="○",'A4-4,5管路(計画設定)'!$BU67="-"),"-",IF(A3管路!P67="-",BU67,IF(BU67="-",A3管路!P67,A3管路!P67+BU67)))</f>
        <v>-</v>
      </c>
      <c r="Q67" s="348" t="str">
        <f>IF(IF(A3管路!Q67="-","-",IF('A4-2管路(計画設定)'!Q67="-",A3管路!Q67,A3管路!Q67-'A4-2管路(計画設定)'!Q67))=0,"-",IF(A3管路!Q67="-","-",IF('A4-2管路(計画設定)'!Q67="-",A3管路!Q67,A3管路!Q67-'A4-2管路(計画設定)'!Q67)))</f>
        <v>-</v>
      </c>
      <c r="R67" s="362" t="str">
        <f t="shared" si="125"/>
        <v>-</v>
      </c>
      <c r="S67" s="625" t="str">
        <f>IF(AND('A4-1管路(計画設定)'!$N$13="○",'A4-4,5管路(計画設定)'!$BV67="-"),"-",IF(A3管路!S67="-",BV67,IF(BV67="-",A3管路!S67,A3管路!S67+BV67+BW67)))</f>
        <v>-</v>
      </c>
      <c r="T67" s="347" t="str">
        <f>IF(IF(A3管路!T67="-","-",IF('A4-2管路(計画設定)'!T67="-",A3管路!T67,A3管路!T67-'A4-2管路(計画設定)'!T67))=0,"-",IF(A3管路!T67="-","-",IF('A4-2管路(計画設定)'!T67="-",A3管路!T67,A3管路!T67-'A4-2管路(計画設定)'!T67)))</f>
        <v>-</v>
      </c>
      <c r="U67" s="623" t="str">
        <f>IF(AND('A4-1管路(計画設定)'!$P$13="○",'A4-4,5管路(計画設定)'!$BW67="-"),"-",IF(A3管路!U67="-",BW67,IF(BW67="-",A3管路!U67,A3管路!U67)))</f>
        <v>-</v>
      </c>
      <c r="V67" s="348" t="str">
        <f>IF(IF(A3管路!V67="-","-",IF('A4-2管路(計画設定)'!V67="-",A3管路!V67,A3管路!V67-'A4-2管路(計画設定)'!V67))=0,"-",IF(A3管路!V67="-","-",IF('A4-2管路(計画設定)'!V67="-",A3管路!V67,A3管路!V67-'A4-2管路(計画設定)'!V67)))</f>
        <v>-</v>
      </c>
      <c r="W67" s="362" t="str">
        <f t="shared" si="126"/>
        <v>-</v>
      </c>
      <c r="X67" s="354" t="str">
        <f>IF(IF(A3管路!X67="-","-",IF('A4-2管路(計画設定)'!X67="-",A3管路!X67,A3管路!X67-'A4-2管路(計画設定)'!X67))=0,"-",IF(A3管路!X67="-","-",IF('A4-2管路(計画設定)'!X67="-",A3管路!X67,A3管路!X67-'A4-2管路(計画設定)'!X67)))</f>
        <v>-</v>
      </c>
      <c r="Y67" s="348" t="str">
        <f>IF(IF(A3管路!Y67="-","-",IF('A4-2管路(計画設定)'!Y67="-",A3管路!Y67,A3管路!Y67-'A4-2管路(計画設定)'!Y67))=0,"-",IF(A3管路!Y67="-","-",IF('A4-2管路(計画設定)'!Y67="-",A3管路!Y67,A3管路!Y67-'A4-2管路(計画設定)'!Y67)))</f>
        <v>-</v>
      </c>
      <c r="Z67" s="362" t="str">
        <f t="shared" si="127"/>
        <v>-</v>
      </c>
      <c r="AA67" s="354" t="str">
        <f>IF(IF(A3管路!AA67="-","-",IF('A4-2管路(計画設定)'!AA67="-",A3管路!AA67,A3管路!AA67-'A4-2管路(計画設定)'!AA67))=0,"-",IF(A3管路!AA67="-","-",IF('A4-2管路(計画設定)'!AA67="-",A3管路!AA67,A3管路!AA67-'A4-2管路(計画設定)'!AA67)))</f>
        <v>-</v>
      </c>
      <c r="AB67" s="348" t="str">
        <f>IF(IF(A3管路!AB67="-","-",IF('A4-2管路(計画設定)'!AB67="-",A3管路!AB67,A3管路!AB67-'A4-2管路(計画設定)'!AB67))=0,"-",IF(A3管路!AB67="-","-",IF('A4-2管路(計画設定)'!AB67="-",A3管路!AB67,A3管路!AB67-'A4-2管路(計画設定)'!AB67)))</f>
        <v>-</v>
      </c>
      <c r="AC67" s="362" t="str">
        <f t="shared" si="128"/>
        <v>-</v>
      </c>
      <c r="AD67" s="625" t="str">
        <f>IF(AND('A4-1管路(計画設定)'!$V$13="○",'A4-4,5管路(計画設定)'!$BX67="-"),"-",IF(A3管路!AD67="-",BX67,IF(BX67="-",A3管路!AD67,A3管路!AD67+BX67)))</f>
        <v>-</v>
      </c>
      <c r="AE67" s="348" t="str">
        <f>IF(IF(A3管路!AE67="-","-",IF('A4-2管路(計画設定)'!AE67="-",A3管路!AE67,A3管路!AE67-'A4-2管路(計画設定)'!AE67))=0,"-",IF(A3管路!AE67="-","-",IF('A4-2管路(計画設定)'!AE67="-",A3管路!AE67,A3管路!AE67-'A4-2管路(計画設定)'!AE67)))</f>
        <v>-</v>
      </c>
      <c r="AF67" s="362" t="str">
        <f t="shared" si="129"/>
        <v>-</v>
      </c>
      <c r="AG67" s="354" t="str">
        <f>IF(IF(A3管路!AG67="-","-",IF('A4-2管路(計画設定)'!AG67="-",A3管路!AG67,A3管路!AG67-'A4-2管路(計画設定)'!AG67))=0,"-",IF(A3管路!AG67="-","-",IF('A4-2管路(計画設定)'!AG67="-",A3管路!AG67,A3管路!AG67-'A4-2管路(計画設定)'!AG67)))</f>
        <v>-</v>
      </c>
      <c r="AH67" s="348" t="str">
        <f>IF(IF(A3管路!AH67="-","-",IF('A4-2管路(計画設定)'!AH67="-",A3管路!AH67,A3管路!AH67-'A4-2管路(計画設定)'!AH67))=0,"-",IF(A3管路!AH67="-","-",IF('A4-2管路(計画設定)'!AH67="-",A3管路!AH67,A3管路!AH67-'A4-2管路(計画設定)'!AH67)))</f>
        <v>-</v>
      </c>
      <c r="AI67" s="362" t="str">
        <f t="shared" si="130"/>
        <v>-</v>
      </c>
      <c r="AJ67" s="354" t="str">
        <f>IF(IF(A3管路!AJ67="-","-",IF('A4-2管路(計画設定)'!AJ67="-",A3管路!AJ67,A3管路!AJ67-'A4-2管路(計画設定)'!AJ67))=0,"-",IF(A3管路!AJ67="-","-",IF('A4-2管路(計画設定)'!AJ67="-",A3管路!AJ67,A3管路!AJ67-'A4-2管路(計画設定)'!AJ67)))</f>
        <v>-</v>
      </c>
      <c r="AK67" s="348" t="str">
        <f>IF(IF(A3管路!AK67="-","-",IF('A4-2管路(計画設定)'!AK67="-",A3管路!AK67,A3管路!AK67-'A4-2管路(計画設定)'!AK67))=0,"-",IF(A3管路!AK67="-","-",IF('A4-2管路(計画設定)'!AK67="-",A3管路!AK67,A3管路!AK67-'A4-2管路(計画設定)'!AK67)))</f>
        <v>-</v>
      </c>
      <c r="AL67" s="362" t="str">
        <f t="shared" si="131"/>
        <v>-</v>
      </c>
      <c r="AM67" s="354" t="str">
        <f>IF(IF(A3管路!AM67="-","-",IF('A4-2管路(計画設定)'!AM67="-",A3管路!AM67,A3管路!AM67-'A4-2管路(計画設定)'!AM67))=0,"-",IF(A3管路!AM67="-","-",IF('A4-2管路(計画設定)'!AM67="-",A3管路!AM67,A3管路!AM67-'A4-2管路(計画設定)'!AM67)))</f>
        <v>-</v>
      </c>
      <c r="AN67" s="348" t="str">
        <f>IF(IF(A3管路!AN67="-","-",IF('A4-2管路(計画設定)'!AN67="-",A3管路!AN67,A3管路!AN67-'A4-2管路(計画設定)'!AN67))=0,"-",IF(A3管路!AN67="-","-",IF('A4-2管路(計画設定)'!AN67="-",A3管路!AN67,A3管路!AN67-'A4-2管路(計画設定)'!AN67)))</f>
        <v>-</v>
      </c>
      <c r="AO67" s="362" t="str">
        <f t="shared" si="132"/>
        <v>-</v>
      </c>
      <c r="AP67" s="354" t="str">
        <f>IF(IF(A3管路!AP67="-","-",IF('A4-2管路(計画設定)'!AP67="-",A3管路!AP67,A3管路!AP67-'A4-2管路(計画設定)'!AP67))=0,"-",IF(A3管路!AP67="-","-",IF('A4-2管路(計画設定)'!AP67="-",A3管路!AP67,A3管路!AP67-'A4-2管路(計画設定)'!AP67)))</f>
        <v>-</v>
      </c>
      <c r="AQ67" s="348" t="str">
        <f>IF(IF(A3管路!AQ67="-","-",IF('A4-2管路(計画設定)'!AQ67="-",A3管路!AQ67,A3管路!AQ67-'A4-2管路(計画設定)'!AQ67))=0,"-",IF(A3管路!AQ67="-","-",IF('A4-2管路(計画設定)'!AQ67="-",A3管路!AQ67,A3管路!AQ67-'A4-2管路(計画設定)'!AQ67)))</f>
        <v>-</v>
      </c>
      <c r="AR67" s="359" t="str">
        <f t="shared" si="133"/>
        <v>-</v>
      </c>
      <c r="AS67" s="354" t="str">
        <f>IF(IF(A3管路!AS67="-","-",IF('A4-2管路(計画設定)'!AS67="-",A3管路!AS67,A3管路!AS67-'A4-2管路(計画設定)'!AS67))=0,"-",IF(A3管路!AS67="-","-",IF('A4-2管路(計画設定)'!AS67="-",A3管路!AS67,A3管路!AS67-'A4-2管路(計画設定)'!AS67)))</f>
        <v>-</v>
      </c>
      <c r="AT67" s="348" t="str">
        <f>IF(IF(A3管路!AT67="-","-",IF('A4-2管路(計画設定)'!AT67="-",A3管路!AT67,A3管路!AT67-'A4-2管路(計画設定)'!AT67))=0,"-",IF(A3管路!AT67="-","-",IF('A4-2管路(計画設定)'!AT67="-",A3管路!AT67,A3管路!AT67-'A4-2管路(計画設定)'!AT67)))</f>
        <v>-</v>
      </c>
      <c r="AU67" s="359" t="str">
        <f t="shared" si="134"/>
        <v>-</v>
      </c>
      <c r="AV67" s="832" t="str">
        <f t="shared" si="135"/>
        <v>-</v>
      </c>
      <c r="AW67" s="830"/>
      <c r="AX67" s="853" t="str">
        <f t="shared" si="136"/>
        <v>-</v>
      </c>
      <c r="AY67" s="830"/>
      <c r="AZ67" s="832">
        <f t="shared" si="137"/>
        <v>0</v>
      </c>
      <c r="BA67" s="830"/>
      <c r="BB67" s="830">
        <f t="shared" si="138"/>
        <v>0</v>
      </c>
      <c r="BC67" s="830"/>
      <c r="BD67" s="830">
        <f t="shared" si="139"/>
        <v>0</v>
      </c>
      <c r="BE67" s="830"/>
      <c r="BF67" s="830">
        <f t="shared" si="140"/>
        <v>0</v>
      </c>
      <c r="BG67" s="830"/>
      <c r="BH67" s="830">
        <f t="shared" si="141"/>
        <v>0</v>
      </c>
      <c r="BI67" s="831"/>
      <c r="BJ67" s="832">
        <f t="shared" si="142"/>
        <v>0</v>
      </c>
      <c r="BK67" s="830"/>
      <c r="BL67" s="830">
        <f t="shared" si="143"/>
        <v>0</v>
      </c>
      <c r="BM67" s="833"/>
      <c r="BN67" s="830" t="str">
        <f t="shared" si="95"/>
        <v>-</v>
      </c>
      <c r="BO67" s="833"/>
      <c r="BQ67" s="318" t="str">
        <f>IF('A4-2管路(計画設定)'!AW67="","-",'A4-2管路(計画設定)'!AW67)</f>
        <v>ダクタイル鋳鉄管(NS形継手等)</v>
      </c>
      <c r="BR67" s="317" t="str">
        <f>IF(BQ67=BR$4,IF('A4-2管路(計画設定)'!AV67="-","-",IF('A4-2管路(計画設定)'!I67="-",'A4-2管路(計画設定)'!AV67,'A4-2管路(計画設定)'!AV67-'A4-2管路(計画設定)'!I67)),"-")</f>
        <v>-</v>
      </c>
      <c r="BS67" s="317" t="str">
        <f>IF(BQ67=BS$4,IF('A4-2管路(計画設定)'!AV67="-","-",IF('A4-2管路(計画設定)'!L67="-",'A4-2管路(計画設定)'!AV67,'A4-2管路(計画設定)'!AV67-'A4-2管路(計画設定)'!L67)),"-")</f>
        <v>-</v>
      </c>
      <c r="BT67" s="317" t="str">
        <f>IF(BQ67=BT$4,IF('A4-2管路(計画設定)'!AV67="-","-",IF('A4-2管路(計画設定)'!O67="-",'A4-2管路(計画設定)'!AV67,'A4-2管路(計画設定)'!AV67-'A4-2管路(計画設定)'!O67)),"-")</f>
        <v>-</v>
      </c>
      <c r="BU67" s="317" t="str">
        <f>IF($BQ67=BU$4,IF('A4-2管路(計画設定)'!$AV67="-","-",IF('A4-2管路(計画設定)'!R67="-",'A4-2管路(計画設定)'!$AV67,'A4-2管路(計画設定)'!$AV67-'A4-2管路(計画設定)'!R67)),"-")</f>
        <v>-</v>
      </c>
      <c r="BV67" s="317" t="str">
        <f>IF($BQ67=BV$4,IF('A4-2管路(計画設定)'!$AV67="-","-",IF('A4-2管路(計画設定)'!W67="-",'A4-2管路(計画設定)'!$AV67,'A4-2管路(計画設定)'!$AV67-SUM('A4-2管路(計画設定)'!S67,'A4-2管路(計画設定)'!T67))),"-")</f>
        <v>-</v>
      </c>
      <c r="BW67" s="317" t="str">
        <f>IF($BQ67=BV$4,IF('A4-2管路(計画設定)'!$AV67="-","-",IF('A4-2管路(計画設定)'!W67="-",'A4-2管路(計画設定)'!$AV67,'A4-2管路(計画設定)'!$AV67-SUM('A4-2管路(計画設定)'!U67,'A4-2管路(計画設定)'!V67))),"-")</f>
        <v>-</v>
      </c>
      <c r="BX67" s="317" t="str">
        <f>IF($BQ67=BX$4,IF('A4-2管路(計画設定)'!$AV67="-","-",IF('A4-2管路(計画設定)'!AF67="-",'A4-2管路(計画設定)'!$AV67,'A4-2管路(計画設定)'!$AV67-'A4-2管路(計画設定)'!AF67)),"-")</f>
        <v>-</v>
      </c>
    </row>
    <row r="68" spans="2:76" ht="13.5" customHeight="1">
      <c r="B68" s="1179"/>
      <c r="C68" s="1070"/>
      <c r="D68" s="1070"/>
      <c r="E68" s="932"/>
      <c r="F68" s="80">
        <v>450</v>
      </c>
      <c r="G68" s="625" t="str">
        <f>IF(AND('A4-1管路(計画設定)'!$F$13="○",'A4-4,5管路(計画設定)'!$BR68="-"),"-",IF(A3管路!G68="-",BR68,IF(BR68="-",A3管路!G68,A3管路!G68+BR68)))</f>
        <v>-</v>
      </c>
      <c r="H68" s="348" t="str">
        <f>IF(IF(A3管路!H68="-","-",IF('A4-2管路(計画設定)'!H68="-",A3管路!H68,A3管路!H68-'A4-2管路(計画設定)'!H68))=0,"-",IF(A3管路!H68="-","-",IF('A4-2管路(計画設定)'!H68="-",A3管路!H68,A3管路!H68-'A4-2管路(計画設定)'!H68)))</f>
        <v>-</v>
      </c>
      <c r="I68" s="362" t="str">
        <f t="shared" si="122"/>
        <v>-</v>
      </c>
      <c r="J68" s="625" t="str">
        <f>IF(AND('A4-1管路(計画設定)'!$H$13="○",'A4-4,5管路(計画設定)'!$BS68="-"),"-",IF(A3管路!J68="-",BS68,IF(BS68="-",A3管路!J68,A3管路!J68+BS68)))</f>
        <v>-</v>
      </c>
      <c r="K68" s="348" t="str">
        <f>IF(IF(A3管路!K68="-","-",IF('A4-2管路(計画設定)'!K68="-",A3管路!K68,A3管路!K68-'A4-2管路(計画設定)'!K68))=0,"-",IF(A3管路!K68="-","-",IF('A4-2管路(計画設定)'!K68="-",A3管路!K68,A3管路!K68-'A4-2管路(計画設定)'!K68)))</f>
        <v>-</v>
      </c>
      <c r="L68" s="362" t="str">
        <f t="shared" si="123"/>
        <v>-</v>
      </c>
      <c r="M68" s="625" t="str">
        <f>IF(AND('A4-1管路(計画設定)'!$J$13="○",'A4-4,5管路(計画設定)'!$BT68="-"),"-",IF(A3管路!M68="-",BT68,IF(BT68="-",A3管路!M68,A3管路!M68+BT68)))</f>
        <v>-</v>
      </c>
      <c r="N68" s="348" t="str">
        <f>IF(IF(A3管路!N68="-","-",IF('A4-2管路(計画設定)'!N68="-",A3管路!N68,A3管路!N68-'A4-2管路(計画設定)'!N68))=0,"-",IF(A3管路!N68="-","-",IF('A4-2管路(計画設定)'!N68="-",A3管路!N68,A3管路!N68-'A4-2管路(計画設定)'!N68)))</f>
        <v>-</v>
      </c>
      <c r="O68" s="362" t="str">
        <f t="shared" si="124"/>
        <v>-</v>
      </c>
      <c r="P68" s="625" t="str">
        <f>IF(AND('A4-1管路(計画設定)'!$L$13="○",'A4-4,5管路(計画設定)'!$BU68="-"),"-",IF(A3管路!P68="-",BU68,IF(BU68="-",A3管路!P68,A3管路!P68+BU68)))</f>
        <v>-</v>
      </c>
      <c r="Q68" s="348" t="str">
        <f>IF(IF(A3管路!Q68="-","-",IF('A4-2管路(計画設定)'!Q68="-",A3管路!Q68,A3管路!Q68-'A4-2管路(計画設定)'!Q68))=0,"-",IF(A3管路!Q68="-","-",IF('A4-2管路(計画設定)'!Q68="-",A3管路!Q68,A3管路!Q68-'A4-2管路(計画設定)'!Q68)))</f>
        <v>-</v>
      </c>
      <c r="R68" s="362" t="str">
        <f t="shared" si="125"/>
        <v>-</v>
      </c>
      <c r="S68" s="625" t="str">
        <f>IF(AND('A4-1管路(計画設定)'!$N$13="○",'A4-4,5管路(計画設定)'!$BV68="-"),"-",IF(A3管路!S68="-",BV68,IF(BV68="-",A3管路!S68,A3管路!S68+BV68+BW68)))</f>
        <v>-</v>
      </c>
      <c r="T68" s="347" t="str">
        <f>IF(IF(A3管路!T68="-","-",IF('A4-2管路(計画設定)'!T68="-",A3管路!T68,A3管路!T68-'A4-2管路(計画設定)'!T68))=0,"-",IF(A3管路!T68="-","-",IF('A4-2管路(計画設定)'!T68="-",A3管路!T68,A3管路!T68-'A4-2管路(計画設定)'!T68)))</f>
        <v>-</v>
      </c>
      <c r="U68" s="623" t="str">
        <f>IF(AND('A4-1管路(計画設定)'!$P$13="○",'A4-4,5管路(計画設定)'!$BW68="-"),"-",IF(A3管路!U68="-",BW68,IF(BW68="-",A3管路!U68,A3管路!U68)))</f>
        <v>-</v>
      </c>
      <c r="V68" s="348" t="str">
        <f>IF(IF(A3管路!V68="-","-",IF('A4-2管路(計画設定)'!V68="-",A3管路!V68,A3管路!V68-'A4-2管路(計画設定)'!V68))=0,"-",IF(A3管路!V68="-","-",IF('A4-2管路(計画設定)'!V68="-",A3管路!V68,A3管路!V68-'A4-2管路(計画設定)'!V68)))</f>
        <v>-</v>
      </c>
      <c r="W68" s="362" t="str">
        <f t="shared" si="126"/>
        <v>-</v>
      </c>
      <c r="X68" s="354" t="str">
        <f>IF(IF(A3管路!X68="-","-",IF('A4-2管路(計画設定)'!X68="-",A3管路!X68,A3管路!X68-'A4-2管路(計画設定)'!X68))=0,"-",IF(A3管路!X68="-","-",IF('A4-2管路(計画設定)'!X68="-",A3管路!X68,A3管路!X68-'A4-2管路(計画設定)'!X68)))</f>
        <v>-</v>
      </c>
      <c r="Y68" s="348" t="str">
        <f>IF(IF(A3管路!Y68="-","-",IF('A4-2管路(計画設定)'!Y68="-",A3管路!Y68,A3管路!Y68-'A4-2管路(計画設定)'!Y68))=0,"-",IF(A3管路!Y68="-","-",IF('A4-2管路(計画設定)'!Y68="-",A3管路!Y68,A3管路!Y68-'A4-2管路(計画設定)'!Y68)))</f>
        <v>-</v>
      </c>
      <c r="Z68" s="362" t="str">
        <f t="shared" si="127"/>
        <v>-</v>
      </c>
      <c r="AA68" s="354" t="str">
        <f>IF(IF(A3管路!AA68="-","-",IF('A4-2管路(計画設定)'!AA68="-",A3管路!AA68,A3管路!AA68-'A4-2管路(計画設定)'!AA68))=0,"-",IF(A3管路!AA68="-","-",IF('A4-2管路(計画設定)'!AA68="-",A3管路!AA68,A3管路!AA68-'A4-2管路(計画設定)'!AA68)))</f>
        <v>-</v>
      </c>
      <c r="AB68" s="348" t="str">
        <f>IF(IF(A3管路!AB68="-","-",IF('A4-2管路(計画設定)'!AB68="-",A3管路!AB68,A3管路!AB68-'A4-2管路(計画設定)'!AB68))=0,"-",IF(A3管路!AB68="-","-",IF('A4-2管路(計画設定)'!AB68="-",A3管路!AB68,A3管路!AB68-'A4-2管路(計画設定)'!AB68)))</f>
        <v>-</v>
      </c>
      <c r="AC68" s="362" t="str">
        <f t="shared" si="128"/>
        <v>-</v>
      </c>
      <c r="AD68" s="625" t="str">
        <f>IF(AND('A4-1管路(計画設定)'!$V$13="○",'A4-4,5管路(計画設定)'!$BX68="-"),"-",IF(A3管路!AD68="-",BX68,IF(BX68="-",A3管路!AD68,A3管路!AD68+BX68)))</f>
        <v>-</v>
      </c>
      <c r="AE68" s="348" t="str">
        <f>IF(IF(A3管路!AE68="-","-",IF('A4-2管路(計画設定)'!AE68="-",A3管路!AE68,A3管路!AE68-'A4-2管路(計画設定)'!AE68))=0,"-",IF(A3管路!AE68="-","-",IF('A4-2管路(計画設定)'!AE68="-",A3管路!AE68,A3管路!AE68-'A4-2管路(計画設定)'!AE68)))</f>
        <v>-</v>
      </c>
      <c r="AF68" s="362" t="str">
        <f t="shared" si="129"/>
        <v>-</v>
      </c>
      <c r="AG68" s="354" t="str">
        <f>IF(IF(A3管路!AG68="-","-",IF('A4-2管路(計画設定)'!AG68="-",A3管路!AG68,A3管路!AG68-'A4-2管路(計画設定)'!AG68))=0,"-",IF(A3管路!AG68="-","-",IF('A4-2管路(計画設定)'!AG68="-",A3管路!AG68,A3管路!AG68-'A4-2管路(計画設定)'!AG68)))</f>
        <v>-</v>
      </c>
      <c r="AH68" s="348" t="str">
        <f>IF(IF(A3管路!AH68="-","-",IF('A4-2管路(計画設定)'!AH68="-",A3管路!AH68,A3管路!AH68-'A4-2管路(計画設定)'!AH68))=0,"-",IF(A3管路!AH68="-","-",IF('A4-2管路(計画設定)'!AH68="-",A3管路!AH68,A3管路!AH68-'A4-2管路(計画設定)'!AH68)))</f>
        <v>-</v>
      </c>
      <c r="AI68" s="362" t="str">
        <f t="shared" si="130"/>
        <v>-</v>
      </c>
      <c r="AJ68" s="354" t="str">
        <f>IF(IF(A3管路!AJ68="-","-",IF('A4-2管路(計画設定)'!AJ68="-",A3管路!AJ68,A3管路!AJ68-'A4-2管路(計画設定)'!AJ68))=0,"-",IF(A3管路!AJ68="-","-",IF('A4-2管路(計画設定)'!AJ68="-",A3管路!AJ68,A3管路!AJ68-'A4-2管路(計画設定)'!AJ68)))</f>
        <v>-</v>
      </c>
      <c r="AK68" s="348" t="str">
        <f>IF(IF(A3管路!AK68="-","-",IF('A4-2管路(計画設定)'!AK68="-",A3管路!AK68,A3管路!AK68-'A4-2管路(計画設定)'!AK68))=0,"-",IF(A3管路!AK68="-","-",IF('A4-2管路(計画設定)'!AK68="-",A3管路!AK68,A3管路!AK68-'A4-2管路(計画設定)'!AK68)))</f>
        <v>-</v>
      </c>
      <c r="AL68" s="362" t="str">
        <f t="shared" si="131"/>
        <v>-</v>
      </c>
      <c r="AM68" s="354" t="str">
        <f>IF(IF(A3管路!AM68="-","-",IF('A4-2管路(計画設定)'!AM68="-",A3管路!AM68,A3管路!AM68-'A4-2管路(計画設定)'!AM68))=0,"-",IF(A3管路!AM68="-","-",IF('A4-2管路(計画設定)'!AM68="-",A3管路!AM68,A3管路!AM68-'A4-2管路(計画設定)'!AM68)))</f>
        <v>-</v>
      </c>
      <c r="AN68" s="348" t="str">
        <f>IF(IF(A3管路!AN68="-","-",IF('A4-2管路(計画設定)'!AN68="-",A3管路!AN68,A3管路!AN68-'A4-2管路(計画設定)'!AN68))=0,"-",IF(A3管路!AN68="-","-",IF('A4-2管路(計画設定)'!AN68="-",A3管路!AN68,A3管路!AN68-'A4-2管路(計画設定)'!AN68)))</f>
        <v>-</v>
      </c>
      <c r="AO68" s="362" t="str">
        <f t="shared" si="132"/>
        <v>-</v>
      </c>
      <c r="AP68" s="354" t="str">
        <f>IF(IF(A3管路!AP68="-","-",IF('A4-2管路(計画設定)'!AP68="-",A3管路!AP68,A3管路!AP68-'A4-2管路(計画設定)'!AP68))=0,"-",IF(A3管路!AP68="-","-",IF('A4-2管路(計画設定)'!AP68="-",A3管路!AP68,A3管路!AP68-'A4-2管路(計画設定)'!AP68)))</f>
        <v>-</v>
      </c>
      <c r="AQ68" s="348" t="str">
        <f>IF(IF(A3管路!AQ68="-","-",IF('A4-2管路(計画設定)'!AQ68="-",A3管路!AQ68,A3管路!AQ68-'A4-2管路(計画設定)'!AQ68))=0,"-",IF(A3管路!AQ68="-","-",IF('A4-2管路(計画設定)'!AQ68="-",A3管路!AQ68,A3管路!AQ68-'A4-2管路(計画設定)'!AQ68)))</f>
        <v>-</v>
      </c>
      <c r="AR68" s="359" t="str">
        <f t="shared" si="133"/>
        <v>-</v>
      </c>
      <c r="AS68" s="354" t="str">
        <f>IF(IF(A3管路!AS68="-","-",IF('A4-2管路(計画設定)'!AS68="-",A3管路!AS68,A3管路!AS68-'A4-2管路(計画設定)'!AS68))=0,"-",IF(A3管路!AS68="-","-",IF('A4-2管路(計画設定)'!AS68="-",A3管路!AS68,A3管路!AS68-'A4-2管路(計画設定)'!AS68)))</f>
        <v>-</v>
      </c>
      <c r="AT68" s="348" t="str">
        <f>IF(IF(A3管路!AT68="-","-",IF('A4-2管路(計画設定)'!AT68="-",A3管路!AT68,A3管路!AT68-'A4-2管路(計画設定)'!AT68))=0,"-",IF(A3管路!AT68="-","-",IF('A4-2管路(計画設定)'!AT68="-",A3管路!AT68,A3管路!AT68-'A4-2管路(計画設定)'!AT68)))</f>
        <v>-</v>
      </c>
      <c r="AU68" s="359" t="str">
        <f t="shared" si="134"/>
        <v>-</v>
      </c>
      <c r="AV68" s="832" t="str">
        <f t="shared" si="135"/>
        <v>-</v>
      </c>
      <c r="AW68" s="830"/>
      <c r="AX68" s="853" t="str">
        <f t="shared" si="136"/>
        <v>-</v>
      </c>
      <c r="AY68" s="830"/>
      <c r="AZ68" s="832">
        <f t="shared" si="137"/>
        <v>0</v>
      </c>
      <c r="BA68" s="830"/>
      <c r="BB68" s="830">
        <f t="shared" si="138"/>
        <v>0</v>
      </c>
      <c r="BC68" s="830"/>
      <c r="BD68" s="830">
        <f t="shared" si="139"/>
        <v>0</v>
      </c>
      <c r="BE68" s="830"/>
      <c r="BF68" s="830">
        <f t="shared" si="140"/>
        <v>0</v>
      </c>
      <c r="BG68" s="830"/>
      <c r="BH68" s="830">
        <f t="shared" si="141"/>
        <v>0</v>
      </c>
      <c r="BI68" s="831"/>
      <c r="BJ68" s="832">
        <f t="shared" si="142"/>
        <v>0</v>
      </c>
      <c r="BK68" s="830"/>
      <c r="BL68" s="830">
        <f t="shared" si="143"/>
        <v>0</v>
      </c>
      <c r="BM68" s="833"/>
      <c r="BN68" s="830" t="str">
        <f t="shared" si="95"/>
        <v>-</v>
      </c>
      <c r="BO68" s="833"/>
      <c r="BQ68" s="318" t="str">
        <f>IF('A4-2管路(計画設定)'!AW68="","-",'A4-2管路(計画設定)'!AW68)</f>
        <v>ダクタイル鋳鉄管(NS形継手等)</v>
      </c>
      <c r="BR68" s="317" t="str">
        <f>IF(BQ68=BR$4,IF('A4-2管路(計画設定)'!AV68="-","-",IF('A4-2管路(計画設定)'!I68="-",'A4-2管路(計画設定)'!AV68,'A4-2管路(計画設定)'!AV68-'A4-2管路(計画設定)'!I68)),"-")</f>
        <v>-</v>
      </c>
      <c r="BS68" s="317" t="str">
        <f>IF(BQ68=BS$4,IF('A4-2管路(計画設定)'!AV68="-","-",IF('A4-2管路(計画設定)'!L68="-",'A4-2管路(計画設定)'!AV68,'A4-2管路(計画設定)'!AV68-'A4-2管路(計画設定)'!L68)),"-")</f>
        <v>-</v>
      </c>
      <c r="BT68" s="317" t="str">
        <f>IF(BQ68=BT$4,IF('A4-2管路(計画設定)'!AV68="-","-",IF('A4-2管路(計画設定)'!O68="-",'A4-2管路(計画設定)'!AV68,'A4-2管路(計画設定)'!AV68-'A4-2管路(計画設定)'!O68)),"-")</f>
        <v>-</v>
      </c>
      <c r="BU68" s="317" t="str">
        <f>IF($BQ68=BU$4,IF('A4-2管路(計画設定)'!$AV68="-","-",IF('A4-2管路(計画設定)'!R68="-",'A4-2管路(計画設定)'!$AV68,'A4-2管路(計画設定)'!$AV68-'A4-2管路(計画設定)'!R68)),"-")</f>
        <v>-</v>
      </c>
      <c r="BV68" s="317" t="str">
        <f>IF($BQ68=BV$4,IF('A4-2管路(計画設定)'!$AV68="-","-",IF('A4-2管路(計画設定)'!W68="-",'A4-2管路(計画設定)'!$AV68,'A4-2管路(計画設定)'!$AV68-SUM('A4-2管路(計画設定)'!S68,'A4-2管路(計画設定)'!T68))),"-")</f>
        <v>-</v>
      </c>
      <c r="BW68" s="317" t="str">
        <f>IF($BQ68=BV$4,IF('A4-2管路(計画設定)'!$AV68="-","-",IF('A4-2管路(計画設定)'!W68="-",'A4-2管路(計画設定)'!$AV68,'A4-2管路(計画設定)'!$AV68-SUM('A4-2管路(計画設定)'!U68,'A4-2管路(計画設定)'!V68))),"-")</f>
        <v>-</v>
      </c>
      <c r="BX68" s="317" t="str">
        <f>IF($BQ68=BX$4,IF('A4-2管路(計画設定)'!$AV68="-","-",IF('A4-2管路(計画設定)'!AF68="-",'A4-2管路(計画設定)'!$AV68,'A4-2管路(計画設定)'!$AV68-'A4-2管路(計画設定)'!AF68)),"-")</f>
        <v>-</v>
      </c>
    </row>
    <row r="69" spans="2:76" ht="13.5" customHeight="1">
      <c r="B69" s="1179"/>
      <c r="C69" s="1070"/>
      <c r="D69" s="1070"/>
      <c r="E69" s="932"/>
      <c r="F69" s="80">
        <v>400</v>
      </c>
      <c r="G69" s="625" t="str">
        <f>IF(AND('A4-1管路(計画設定)'!$F$13="○",'A4-4,5管路(計画設定)'!$BR69="-"),"-",IF(A3管路!G69="-",BR69,IF(BR69="-",A3管路!G69,A3管路!G69+BR69)))</f>
        <v>-</v>
      </c>
      <c r="H69" s="348" t="str">
        <f>IF(IF(A3管路!H69="-","-",IF('A4-2管路(計画設定)'!H69="-",A3管路!H69,A3管路!H69-'A4-2管路(計画設定)'!H69))=0,"-",IF(A3管路!H69="-","-",IF('A4-2管路(計画設定)'!H69="-",A3管路!H69,A3管路!H69-'A4-2管路(計画設定)'!H69)))</f>
        <v>-</v>
      </c>
      <c r="I69" s="362" t="str">
        <f t="shared" si="122"/>
        <v>-</v>
      </c>
      <c r="J69" s="625" t="str">
        <f>IF(AND('A4-1管路(計画設定)'!$H$13="○",'A4-4,5管路(計画設定)'!$BS69="-"),"-",IF(A3管路!J69="-",BS69,IF(BS69="-",A3管路!J69,A3管路!J69+BS69)))</f>
        <v>-</v>
      </c>
      <c r="K69" s="348" t="str">
        <f>IF(IF(A3管路!K69="-","-",IF('A4-2管路(計画設定)'!K69="-",A3管路!K69,A3管路!K69-'A4-2管路(計画設定)'!K69))=0,"-",IF(A3管路!K69="-","-",IF('A4-2管路(計画設定)'!K69="-",A3管路!K69,A3管路!K69-'A4-2管路(計画設定)'!K69)))</f>
        <v>-</v>
      </c>
      <c r="L69" s="362" t="str">
        <f t="shared" si="123"/>
        <v>-</v>
      </c>
      <c r="M69" s="625" t="str">
        <f>IF(AND('A4-1管路(計画設定)'!$J$13="○",'A4-4,5管路(計画設定)'!$BT69="-"),"-",IF(A3管路!M69="-",BT69,IF(BT69="-",A3管路!M69,A3管路!M69+BT69)))</f>
        <v>-</v>
      </c>
      <c r="N69" s="348" t="str">
        <f>IF(IF(A3管路!N69="-","-",IF('A4-2管路(計画設定)'!N69="-",A3管路!N69,A3管路!N69-'A4-2管路(計画設定)'!N69))=0,"-",IF(A3管路!N69="-","-",IF('A4-2管路(計画設定)'!N69="-",A3管路!N69,A3管路!N69-'A4-2管路(計画設定)'!N69)))</f>
        <v>-</v>
      </c>
      <c r="O69" s="362" t="str">
        <f t="shared" si="124"/>
        <v>-</v>
      </c>
      <c r="P69" s="625" t="str">
        <f>IF(AND('A4-1管路(計画設定)'!$L$13="○",'A4-4,5管路(計画設定)'!$BU69="-"),"-",IF(A3管路!P69="-",BU69,IF(BU69="-",A3管路!P69,A3管路!P69+BU69)))</f>
        <v>-</v>
      </c>
      <c r="Q69" s="348" t="str">
        <f>IF(IF(A3管路!Q69="-","-",IF('A4-2管路(計画設定)'!Q69="-",A3管路!Q69,A3管路!Q69-'A4-2管路(計画設定)'!Q69))=0,"-",IF(A3管路!Q69="-","-",IF('A4-2管路(計画設定)'!Q69="-",A3管路!Q69,A3管路!Q69-'A4-2管路(計画設定)'!Q69)))</f>
        <v>-</v>
      </c>
      <c r="R69" s="362" t="str">
        <f t="shared" si="125"/>
        <v>-</v>
      </c>
      <c r="S69" s="625" t="str">
        <f>IF(AND('A4-1管路(計画設定)'!$N$13="○",'A4-4,5管路(計画設定)'!$BV69="-"),"-",IF(A3管路!S69="-",BV69,IF(BV69="-",A3管路!S69,A3管路!S69+BV69+BW69)))</f>
        <v>-</v>
      </c>
      <c r="T69" s="347" t="str">
        <f>IF(IF(A3管路!T69="-","-",IF('A4-2管路(計画設定)'!T69="-",A3管路!T69,A3管路!T69-'A4-2管路(計画設定)'!T69))=0,"-",IF(A3管路!T69="-","-",IF('A4-2管路(計画設定)'!T69="-",A3管路!T69,A3管路!T69-'A4-2管路(計画設定)'!T69)))</f>
        <v>-</v>
      </c>
      <c r="U69" s="623" t="str">
        <f>IF(AND('A4-1管路(計画設定)'!$P$13="○",'A4-4,5管路(計画設定)'!$BW69="-"),"-",IF(A3管路!U69="-",BW69,IF(BW69="-",A3管路!U69,A3管路!U69)))</f>
        <v>-</v>
      </c>
      <c r="V69" s="348" t="str">
        <f>IF(IF(A3管路!V69="-","-",IF('A4-2管路(計画設定)'!V69="-",A3管路!V69,A3管路!V69-'A4-2管路(計画設定)'!V69))=0,"-",IF(A3管路!V69="-","-",IF('A4-2管路(計画設定)'!V69="-",A3管路!V69,A3管路!V69-'A4-2管路(計画設定)'!V69)))</f>
        <v>-</v>
      </c>
      <c r="W69" s="362" t="str">
        <f t="shared" si="126"/>
        <v>-</v>
      </c>
      <c r="X69" s="354" t="str">
        <f>IF(IF(A3管路!X69="-","-",IF('A4-2管路(計画設定)'!X69="-",A3管路!X69,A3管路!X69-'A4-2管路(計画設定)'!X69))=0,"-",IF(A3管路!X69="-","-",IF('A4-2管路(計画設定)'!X69="-",A3管路!X69,A3管路!X69-'A4-2管路(計画設定)'!X69)))</f>
        <v>-</v>
      </c>
      <c r="Y69" s="348" t="str">
        <f>IF(IF(A3管路!Y69="-","-",IF('A4-2管路(計画設定)'!Y69="-",A3管路!Y69,A3管路!Y69-'A4-2管路(計画設定)'!Y69))=0,"-",IF(A3管路!Y69="-","-",IF('A4-2管路(計画設定)'!Y69="-",A3管路!Y69,A3管路!Y69-'A4-2管路(計画設定)'!Y69)))</f>
        <v>-</v>
      </c>
      <c r="Z69" s="362" t="str">
        <f t="shared" si="127"/>
        <v>-</v>
      </c>
      <c r="AA69" s="354" t="str">
        <f>IF(IF(A3管路!AA69="-","-",IF('A4-2管路(計画設定)'!AA69="-",A3管路!AA69,A3管路!AA69-'A4-2管路(計画設定)'!AA69))=0,"-",IF(A3管路!AA69="-","-",IF('A4-2管路(計画設定)'!AA69="-",A3管路!AA69,A3管路!AA69-'A4-2管路(計画設定)'!AA69)))</f>
        <v>-</v>
      </c>
      <c r="AB69" s="348" t="str">
        <f>IF(IF(A3管路!AB69="-","-",IF('A4-2管路(計画設定)'!AB69="-",A3管路!AB69,A3管路!AB69-'A4-2管路(計画設定)'!AB69))=0,"-",IF(A3管路!AB69="-","-",IF('A4-2管路(計画設定)'!AB69="-",A3管路!AB69,A3管路!AB69-'A4-2管路(計画設定)'!AB69)))</f>
        <v>-</v>
      </c>
      <c r="AC69" s="362" t="str">
        <f t="shared" si="128"/>
        <v>-</v>
      </c>
      <c r="AD69" s="625" t="str">
        <f>IF(AND('A4-1管路(計画設定)'!$V$13="○",'A4-4,5管路(計画設定)'!$BX69="-"),"-",IF(A3管路!AD69="-",BX69,IF(BX69="-",A3管路!AD69,A3管路!AD69+BX69)))</f>
        <v>-</v>
      </c>
      <c r="AE69" s="348" t="str">
        <f>IF(IF(A3管路!AE69="-","-",IF('A4-2管路(計画設定)'!AE69="-",A3管路!AE69,A3管路!AE69-'A4-2管路(計画設定)'!AE69))=0,"-",IF(A3管路!AE69="-","-",IF('A4-2管路(計画設定)'!AE69="-",A3管路!AE69,A3管路!AE69-'A4-2管路(計画設定)'!AE69)))</f>
        <v>-</v>
      </c>
      <c r="AF69" s="362" t="str">
        <f t="shared" si="129"/>
        <v>-</v>
      </c>
      <c r="AG69" s="354" t="str">
        <f>IF(IF(A3管路!AG69="-","-",IF('A4-2管路(計画設定)'!AG69="-",A3管路!AG69,A3管路!AG69-'A4-2管路(計画設定)'!AG69))=0,"-",IF(A3管路!AG69="-","-",IF('A4-2管路(計画設定)'!AG69="-",A3管路!AG69,A3管路!AG69-'A4-2管路(計画設定)'!AG69)))</f>
        <v>-</v>
      </c>
      <c r="AH69" s="348" t="str">
        <f>IF(IF(A3管路!AH69="-","-",IF('A4-2管路(計画設定)'!AH69="-",A3管路!AH69,A3管路!AH69-'A4-2管路(計画設定)'!AH69))=0,"-",IF(A3管路!AH69="-","-",IF('A4-2管路(計画設定)'!AH69="-",A3管路!AH69,A3管路!AH69-'A4-2管路(計画設定)'!AH69)))</f>
        <v>-</v>
      </c>
      <c r="AI69" s="362" t="str">
        <f t="shared" si="130"/>
        <v>-</v>
      </c>
      <c r="AJ69" s="354" t="str">
        <f>IF(IF(A3管路!AJ69="-","-",IF('A4-2管路(計画設定)'!AJ69="-",A3管路!AJ69,A3管路!AJ69-'A4-2管路(計画設定)'!AJ69))=0,"-",IF(A3管路!AJ69="-","-",IF('A4-2管路(計画設定)'!AJ69="-",A3管路!AJ69,A3管路!AJ69-'A4-2管路(計画設定)'!AJ69)))</f>
        <v>-</v>
      </c>
      <c r="AK69" s="348" t="str">
        <f>IF(IF(A3管路!AK69="-","-",IF('A4-2管路(計画設定)'!AK69="-",A3管路!AK69,A3管路!AK69-'A4-2管路(計画設定)'!AK69))=0,"-",IF(A3管路!AK69="-","-",IF('A4-2管路(計画設定)'!AK69="-",A3管路!AK69,A3管路!AK69-'A4-2管路(計画設定)'!AK69)))</f>
        <v>-</v>
      </c>
      <c r="AL69" s="362" t="str">
        <f t="shared" si="131"/>
        <v>-</v>
      </c>
      <c r="AM69" s="354" t="str">
        <f>IF(IF(A3管路!AM69="-","-",IF('A4-2管路(計画設定)'!AM69="-",A3管路!AM69,A3管路!AM69-'A4-2管路(計画設定)'!AM69))=0,"-",IF(A3管路!AM69="-","-",IF('A4-2管路(計画設定)'!AM69="-",A3管路!AM69,A3管路!AM69-'A4-2管路(計画設定)'!AM69)))</f>
        <v>-</v>
      </c>
      <c r="AN69" s="348" t="str">
        <f>IF(IF(A3管路!AN69="-","-",IF('A4-2管路(計画設定)'!AN69="-",A3管路!AN69,A3管路!AN69-'A4-2管路(計画設定)'!AN69))=0,"-",IF(A3管路!AN69="-","-",IF('A4-2管路(計画設定)'!AN69="-",A3管路!AN69,A3管路!AN69-'A4-2管路(計画設定)'!AN69)))</f>
        <v>-</v>
      </c>
      <c r="AO69" s="362" t="str">
        <f t="shared" si="132"/>
        <v>-</v>
      </c>
      <c r="AP69" s="354" t="str">
        <f>IF(IF(A3管路!AP69="-","-",IF('A4-2管路(計画設定)'!AP69="-",A3管路!AP69,A3管路!AP69-'A4-2管路(計画設定)'!AP69))=0,"-",IF(A3管路!AP69="-","-",IF('A4-2管路(計画設定)'!AP69="-",A3管路!AP69,A3管路!AP69-'A4-2管路(計画設定)'!AP69)))</f>
        <v>-</v>
      </c>
      <c r="AQ69" s="348" t="str">
        <f>IF(IF(A3管路!AQ69="-","-",IF('A4-2管路(計画設定)'!AQ69="-",A3管路!AQ69,A3管路!AQ69-'A4-2管路(計画設定)'!AQ69))=0,"-",IF(A3管路!AQ69="-","-",IF('A4-2管路(計画設定)'!AQ69="-",A3管路!AQ69,A3管路!AQ69-'A4-2管路(計画設定)'!AQ69)))</f>
        <v>-</v>
      </c>
      <c r="AR69" s="359" t="str">
        <f t="shared" si="133"/>
        <v>-</v>
      </c>
      <c r="AS69" s="354" t="str">
        <f>IF(IF(A3管路!AS69="-","-",IF('A4-2管路(計画設定)'!AS69="-",A3管路!AS69,A3管路!AS69-'A4-2管路(計画設定)'!AS69))=0,"-",IF(A3管路!AS69="-","-",IF('A4-2管路(計画設定)'!AS69="-",A3管路!AS69,A3管路!AS69-'A4-2管路(計画設定)'!AS69)))</f>
        <v>-</v>
      </c>
      <c r="AT69" s="348" t="str">
        <f>IF(IF(A3管路!AT69="-","-",IF('A4-2管路(計画設定)'!AT69="-",A3管路!AT69,A3管路!AT69-'A4-2管路(計画設定)'!AT69))=0,"-",IF(A3管路!AT69="-","-",IF('A4-2管路(計画設定)'!AT69="-",A3管路!AT69,A3管路!AT69-'A4-2管路(計画設定)'!AT69)))</f>
        <v>-</v>
      </c>
      <c r="AU69" s="359" t="str">
        <f t="shared" si="134"/>
        <v>-</v>
      </c>
      <c r="AV69" s="832" t="str">
        <f t="shared" si="135"/>
        <v>-</v>
      </c>
      <c r="AW69" s="830"/>
      <c r="AX69" s="853" t="str">
        <f t="shared" si="136"/>
        <v>-</v>
      </c>
      <c r="AY69" s="830"/>
      <c r="AZ69" s="832">
        <f t="shared" si="137"/>
        <v>0</v>
      </c>
      <c r="BA69" s="830"/>
      <c r="BB69" s="830">
        <f t="shared" si="138"/>
        <v>0</v>
      </c>
      <c r="BC69" s="830"/>
      <c r="BD69" s="830">
        <f t="shared" si="139"/>
        <v>0</v>
      </c>
      <c r="BE69" s="830"/>
      <c r="BF69" s="830">
        <f t="shared" si="140"/>
        <v>0</v>
      </c>
      <c r="BG69" s="830"/>
      <c r="BH69" s="830">
        <f t="shared" si="141"/>
        <v>0</v>
      </c>
      <c r="BI69" s="831"/>
      <c r="BJ69" s="832">
        <f t="shared" si="142"/>
        <v>0</v>
      </c>
      <c r="BK69" s="830"/>
      <c r="BL69" s="830">
        <f t="shared" si="143"/>
        <v>0</v>
      </c>
      <c r="BM69" s="833"/>
      <c r="BN69" s="830" t="str">
        <f t="shared" si="95"/>
        <v>-</v>
      </c>
      <c r="BO69" s="833"/>
      <c r="BQ69" s="318" t="str">
        <f>IF('A4-2管路(計画設定)'!AW69="","-",'A4-2管路(計画設定)'!AW69)</f>
        <v>ダクタイル鋳鉄管(NS形継手等)</v>
      </c>
      <c r="BR69" s="317" t="str">
        <f>IF(BQ69=BR$4,IF('A4-2管路(計画設定)'!AV69="-","-",IF('A4-2管路(計画設定)'!I69="-",'A4-2管路(計画設定)'!AV69,'A4-2管路(計画設定)'!AV69-'A4-2管路(計画設定)'!I69)),"-")</f>
        <v>-</v>
      </c>
      <c r="BS69" s="317" t="str">
        <f>IF(BQ69=BS$4,IF('A4-2管路(計画設定)'!AV69="-","-",IF('A4-2管路(計画設定)'!L69="-",'A4-2管路(計画設定)'!AV69,'A4-2管路(計画設定)'!AV69-'A4-2管路(計画設定)'!L69)),"-")</f>
        <v>-</v>
      </c>
      <c r="BT69" s="317" t="str">
        <f>IF(BQ69=BT$4,IF('A4-2管路(計画設定)'!AV69="-","-",IF('A4-2管路(計画設定)'!O69="-",'A4-2管路(計画設定)'!AV69,'A4-2管路(計画設定)'!AV69-'A4-2管路(計画設定)'!O69)),"-")</f>
        <v>-</v>
      </c>
      <c r="BU69" s="317" t="str">
        <f>IF($BQ69=BU$4,IF('A4-2管路(計画設定)'!$AV69="-","-",IF('A4-2管路(計画設定)'!R69="-",'A4-2管路(計画設定)'!$AV69,'A4-2管路(計画設定)'!$AV69-'A4-2管路(計画設定)'!R69)),"-")</f>
        <v>-</v>
      </c>
      <c r="BV69" s="317" t="str">
        <f>IF($BQ69=BV$4,IF('A4-2管路(計画設定)'!$AV69="-","-",IF('A4-2管路(計画設定)'!W69="-",'A4-2管路(計画設定)'!$AV69,'A4-2管路(計画設定)'!$AV69-SUM('A4-2管路(計画設定)'!S69,'A4-2管路(計画設定)'!T69))),"-")</f>
        <v>-</v>
      </c>
      <c r="BW69" s="317" t="str">
        <f>IF($BQ69=BV$4,IF('A4-2管路(計画設定)'!$AV69="-","-",IF('A4-2管路(計画設定)'!W69="-",'A4-2管路(計画設定)'!$AV69,'A4-2管路(計画設定)'!$AV69-SUM('A4-2管路(計画設定)'!U69,'A4-2管路(計画設定)'!V69))),"-")</f>
        <v>-</v>
      </c>
      <c r="BX69" s="317" t="str">
        <f>IF($BQ69=BX$4,IF('A4-2管路(計画設定)'!$AV69="-","-",IF('A4-2管路(計画設定)'!AF69="-",'A4-2管路(計画設定)'!$AV69,'A4-2管路(計画設定)'!$AV69-'A4-2管路(計画設定)'!AF69)),"-")</f>
        <v>-</v>
      </c>
    </row>
    <row r="70" spans="2:76" ht="13.5" customHeight="1">
      <c r="B70" s="1179"/>
      <c r="C70" s="1070"/>
      <c r="D70" s="1070"/>
      <c r="E70" s="932"/>
      <c r="F70" s="80">
        <v>350</v>
      </c>
      <c r="G70" s="625" t="str">
        <f>IF(AND('A4-1管路(計画設定)'!$F$13="○",'A4-4,5管路(計画設定)'!$BR70="-"),"-",IF(A3管路!G70="-",BR70,IF(BR70="-",A3管路!G70,A3管路!G70+BR70)))</f>
        <v>-</v>
      </c>
      <c r="H70" s="348" t="str">
        <f>IF(IF(A3管路!H70="-","-",IF('A4-2管路(計画設定)'!H70="-",A3管路!H70,A3管路!H70-'A4-2管路(計画設定)'!H70))=0,"-",IF(A3管路!H70="-","-",IF('A4-2管路(計画設定)'!H70="-",A3管路!H70,A3管路!H70-'A4-2管路(計画設定)'!H70)))</f>
        <v>-</v>
      </c>
      <c r="I70" s="362" t="str">
        <f t="shared" si="122"/>
        <v>-</v>
      </c>
      <c r="J70" s="625" t="str">
        <f>IF(AND('A4-1管路(計画設定)'!$H$13="○",'A4-4,5管路(計画設定)'!$BS70="-"),"-",IF(A3管路!J70="-",BS70,IF(BS70="-",A3管路!J70,A3管路!J70+BS70)))</f>
        <v>-</v>
      </c>
      <c r="K70" s="348" t="str">
        <f>IF(IF(A3管路!K70="-","-",IF('A4-2管路(計画設定)'!K70="-",A3管路!K70,A3管路!K70-'A4-2管路(計画設定)'!K70))=0,"-",IF(A3管路!K70="-","-",IF('A4-2管路(計画設定)'!K70="-",A3管路!K70,A3管路!K70-'A4-2管路(計画設定)'!K70)))</f>
        <v>-</v>
      </c>
      <c r="L70" s="362" t="str">
        <f t="shared" si="123"/>
        <v>-</v>
      </c>
      <c r="M70" s="625" t="str">
        <f>IF(AND('A4-1管路(計画設定)'!$J$13="○",'A4-4,5管路(計画設定)'!$BT70="-"),"-",IF(A3管路!M70="-",BT70,IF(BT70="-",A3管路!M70,A3管路!M70+BT70)))</f>
        <v>-</v>
      </c>
      <c r="N70" s="348" t="str">
        <f>IF(IF(A3管路!N70="-","-",IF('A4-2管路(計画設定)'!N70="-",A3管路!N70,A3管路!N70-'A4-2管路(計画設定)'!N70))=0,"-",IF(A3管路!N70="-","-",IF('A4-2管路(計画設定)'!N70="-",A3管路!N70,A3管路!N70-'A4-2管路(計画設定)'!N70)))</f>
        <v>-</v>
      </c>
      <c r="O70" s="362" t="str">
        <f t="shared" si="124"/>
        <v>-</v>
      </c>
      <c r="P70" s="625" t="str">
        <f>IF(AND('A4-1管路(計画設定)'!$L$13="○",'A4-4,5管路(計画設定)'!$BU70="-"),"-",IF(A3管路!P70="-",BU70,IF(BU70="-",A3管路!P70,A3管路!P70+BU70)))</f>
        <v>-</v>
      </c>
      <c r="Q70" s="348" t="str">
        <f>IF(IF(A3管路!Q70="-","-",IF('A4-2管路(計画設定)'!Q70="-",A3管路!Q70,A3管路!Q70-'A4-2管路(計画設定)'!Q70))=0,"-",IF(A3管路!Q70="-","-",IF('A4-2管路(計画設定)'!Q70="-",A3管路!Q70,A3管路!Q70-'A4-2管路(計画設定)'!Q70)))</f>
        <v>-</v>
      </c>
      <c r="R70" s="362" t="str">
        <f t="shared" si="125"/>
        <v>-</v>
      </c>
      <c r="S70" s="625" t="str">
        <f>IF(AND('A4-1管路(計画設定)'!$N$13="○",'A4-4,5管路(計画設定)'!$BV70="-"),"-",IF(A3管路!S70="-",BV70,IF(BV70="-",A3管路!S70,A3管路!S70+BV70+BW70)))</f>
        <v>-</v>
      </c>
      <c r="T70" s="347" t="str">
        <f>IF(IF(A3管路!T70="-","-",IF('A4-2管路(計画設定)'!T70="-",A3管路!T70,A3管路!T70-'A4-2管路(計画設定)'!T70))=0,"-",IF(A3管路!T70="-","-",IF('A4-2管路(計画設定)'!T70="-",A3管路!T70,A3管路!T70-'A4-2管路(計画設定)'!T70)))</f>
        <v>-</v>
      </c>
      <c r="U70" s="623" t="str">
        <f>IF(AND('A4-1管路(計画設定)'!$P$13="○",'A4-4,5管路(計画設定)'!$BW70="-"),"-",IF(A3管路!U70="-",BW70,IF(BW70="-",A3管路!U70,A3管路!U70)))</f>
        <v>-</v>
      </c>
      <c r="V70" s="348" t="str">
        <f>IF(IF(A3管路!V70="-","-",IF('A4-2管路(計画設定)'!V70="-",A3管路!V70,A3管路!V70-'A4-2管路(計画設定)'!V70))=0,"-",IF(A3管路!V70="-","-",IF('A4-2管路(計画設定)'!V70="-",A3管路!V70,A3管路!V70-'A4-2管路(計画設定)'!V70)))</f>
        <v>-</v>
      </c>
      <c r="W70" s="362" t="str">
        <f t="shared" si="126"/>
        <v>-</v>
      </c>
      <c r="X70" s="354" t="str">
        <f>IF(IF(A3管路!X70="-","-",IF('A4-2管路(計画設定)'!X70="-",A3管路!X70,A3管路!X70-'A4-2管路(計画設定)'!X70))=0,"-",IF(A3管路!X70="-","-",IF('A4-2管路(計画設定)'!X70="-",A3管路!X70,A3管路!X70-'A4-2管路(計画設定)'!X70)))</f>
        <v>-</v>
      </c>
      <c r="Y70" s="348" t="str">
        <f>IF(IF(A3管路!Y70="-","-",IF('A4-2管路(計画設定)'!Y70="-",A3管路!Y70,A3管路!Y70-'A4-2管路(計画設定)'!Y70))=0,"-",IF(A3管路!Y70="-","-",IF('A4-2管路(計画設定)'!Y70="-",A3管路!Y70,A3管路!Y70-'A4-2管路(計画設定)'!Y70)))</f>
        <v>-</v>
      </c>
      <c r="Z70" s="362" t="str">
        <f t="shared" si="127"/>
        <v>-</v>
      </c>
      <c r="AA70" s="354" t="str">
        <f>IF(IF(A3管路!AA70="-","-",IF('A4-2管路(計画設定)'!AA70="-",A3管路!AA70,A3管路!AA70-'A4-2管路(計画設定)'!AA70))=0,"-",IF(A3管路!AA70="-","-",IF('A4-2管路(計画設定)'!AA70="-",A3管路!AA70,A3管路!AA70-'A4-2管路(計画設定)'!AA70)))</f>
        <v>-</v>
      </c>
      <c r="AB70" s="348" t="str">
        <f>IF(IF(A3管路!AB70="-","-",IF('A4-2管路(計画設定)'!AB70="-",A3管路!AB70,A3管路!AB70-'A4-2管路(計画設定)'!AB70))=0,"-",IF(A3管路!AB70="-","-",IF('A4-2管路(計画設定)'!AB70="-",A3管路!AB70,A3管路!AB70-'A4-2管路(計画設定)'!AB70)))</f>
        <v>-</v>
      </c>
      <c r="AC70" s="362" t="str">
        <f t="shared" si="128"/>
        <v>-</v>
      </c>
      <c r="AD70" s="625" t="str">
        <f>IF(AND('A4-1管路(計画設定)'!$V$13="○",'A4-4,5管路(計画設定)'!$BX70="-"),"-",IF(A3管路!AD70="-",BX70,IF(BX70="-",A3管路!AD70,A3管路!AD70+BX70)))</f>
        <v>-</v>
      </c>
      <c r="AE70" s="348" t="str">
        <f>IF(IF(A3管路!AE70="-","-",IF('A4-2管路(計画設定)'!AE70="-",A3管路!AE70,A3管路!AE70-'A4-2管路(計画設定)'!AE70))=0,"-",IF(A3管路!AE70="-","-",IF('A4-2管路(計画設定)'!AE70="-",A3管路!AE70,A3管路!AE70-'A4-2管路(計画設定)'!AE70)))</f>
        <v>-</v>
      </c>
      <c r="AF70" s="362" t="str">
        <f t="shared" si="129"/>
        <v>-</v>
      </c>
      <c r="AG70" s="354" t="str">
        <f>IF(IF(A3管路!AG70="-","-",IF('A4-2管路(計画設定)'!AG70="-",A3管路!AG70,A3管路!AG70-'A4-2管路(計画設定)'!AG70))=0,"-",IF(A3管路!AG70="-","-",IF('A4-2管路(計画設定)'!AG70="-",A3管路!AG70,A3管路!AG70-'A4-2管路(計画設定)'!AG70)))</f>
        <v>-</v>
      </c>
      <c r="AH70" s="348" t="str">
        <f>IF(IF(A3管路!AH70="-","-",IF('A4-2管路(計画設定)'!AH70="-",A3管路!AH70,A3管路!AH70-'A4-2管路(計画設定)'!AH70))=0,"-",IF(A3管路!AH70="-","-",IF('A4-2管路(計画設定)'!AH70="-",A3管路!AH70,A3管路!AH70-'A4-2管路(計画設定)'!AH70)))</f>
        <v>-</v>
      </c>
      <c r="AI70" s="362" t="str">
        <f t="shared" si="130"/>
        <v>-</v>
      </c>
      <c r="AJ70" s="354" t="str">
        <f>IF(IF(A3管路!AJ70="-","-",IF('A4-2管路(計画設定)'!AJ70="-",A3管路!AJ70,A3管路!AJ70-'A4-2管路(計画設定)'!AJ70))=0,"-",IF(A3管路!AJ70="-","-",IF('A4-2管路(計画設定)'!AJ70="-",A3管路!AJ70,A3管路!AJ70-'A4-2管路(計画設定)'!AJ70)))</f>
        <v>-</v>
      </c>
      <c r="AK70" s="348" t="str">
        <f>IF(IF(A3管路!AK70="-","-",IF('A4-2管路(計画設定)'!AK70="-",A3管路!AK70,A3管路!AK70-'A4-2管路(計画設定)'!AK70))=0,"-",IF(A3管路!AK70="-","-",IF('A4-2管路(計画設定)'!AK70="-",A3管路!AK70,A3管路!AK70-'A4-2管路(計画設定)'!AK70)))</f>
        <v>-</v>
      </c>
      <c r="AL70" s="362" t="str">
        <f t="shared" si="131"/>
        <v>-</v>
      </c>
      <c r="AM70" s="354" t="str">
        <f>IF(IF(A3管路!AM70="-","-",IF('A4-2管路(計画設定)'!AM70="-",A3管路!AM70,A3管路!AM70-'A4-2管路(計画設定)'!AM70))=0,"-",IF(A3管路!AM70="-","-",IF('A4-2管路(計画設定)'!AM70="-",A3管路!AM70,A3管路!AM70-'A4-2管路(計画設定)'!AM70)))</f>
        <v>-</v>
      </c>
      <c r="AN70" s="348" t="str">
        <f>IF(IF(A3管路!AN70="-","-",IF('A4-2管路(計画設定)'!AN70="-",A3管路!AN70,A3管路!AN70-'A4-2管路(計画設定)'!AN70))=0,"-",IF(A3管路!AN70="-","-",IF('A4-2管路(計画設定)'!AN70="-",A3管路!AN70,A3管路!AN70-'A4-2管路(計画設定)'!AN70)))</f>
        <v>-</v>
      </c>
      <c r="AO70" s="362" t="str">
        <f t="shared" si="132"/>
        <v>-</v>
      </c>
      <c r="AP70" s="354" t="str">
        <f>IF(IF(A3管路!AP70="-","-",IF('A4-2管路(計画設定)'!AP70="-",A3管路!AP70,A3管路!AP70-'A4-2管路(計画設定)'!AP70))=0,"-",IF(A3管路!AP70="-","-",IF('A4-2管路(計画設定)'!AP70="-",A3管路!AP70,A3管路!AP70-'A4-2管路(計画設定)'!AP70)))</f>
        <v>-</v>
      </c>
      <c r="AQ70" s="348" t="str">
        <f>IF(IF(A3管路!AQ70="-","-",IF('A4-2管路(計画設定)'!AQ70="-",A3管路!AQ70,A3管路!AQ70-'A4-2管路(計画設定)'!AQ70))=0,"-",IF(A3管路!AQ70="-","-",IF('A4-2管路(計画設定)'!AQ70="-",A3管路!AQ70,A3管路!AQ70-'A4-2管路(計画設定)'!AQ70)))</f>
        <v>-</v>
      </c>
      <c r="AR70" s="359" t="str">
        <f t="shared" si="133"/>
        <v>-</v>
      </c>
      <c r="AS70" s="354" t="str">
        <f>IF(IF(A3管路!AS70="-","-",IF('A4-2管路(計画設定)'!AS70="-",A3管路!AS70,A3管路!AS70-'A4-2管路(計画設定)'!AS70))=0,"-",IF(A3管路!AS70="-","-",IF('A4-2管路(計画設定)'!AS70="-",A3管路!AS70,A3管路!AS70-'A4-2管路(計画設定)'!AS70)))</f>
        <v>-</v>
      </c>
      <c r="AT70" s="348" t="str">
        <f>IF(IF(A3管路!AT70="-","-",IF('A4-2管路(計画設定)'!AT70="-",A3管路!AT70,A3管路!AT70-'A4-2管路(計画設定)'!AT70))=0,"-",IF(A3管路!AT70="-","-",IF('A4-2管路(計画設定)'!AT70="-",A3管路!AT70,A3管路!AT70-'A4-2管路(計画設定)'!AT70)))</f>
        <v>-</v>
      </c>
      <c r="AU70" s="359" t="str">
        <f t="shared" si="134"/>
        <v>-</v>
      </c>
      <c r="AV70" s="832" t="str">
        <f t="shared" si="135"/>
        <v>-</v>
      </c>
      <c r="AW70" s="830"/>
      <c r="AX70" s="853" t="str">
        <f t="shared" si="136"/>
        <v>-</v>
      </c>
      <c r="AY70" s="830"/>
      <c r="AZ70" s="832">
        <f t="shared" si="137"/>
        <v>0</v>
      </c>
      <c r="BA70" s="830"/>
      <c r="BB70" s="830">
        <f t="shared" si="138"/>
        <v>0</v>
      </c>
      <c r="BC70" s="830"/>
      <c r="BD70" s="830">
        <f t="shared" si="139"/>
        <v>0</v>
      </c>
      <c r="BE70" s="830"/>
      <c r="BF70" s="830">
        <f t="shared" si="140"/>
        <v>0</v>
      </c>
      <c r="BG70" s="830"/>
      <c r="BH70" s="830">
        <f t="shared" si="141"/>
        <v>0</v>
      </c>
      <c r="BI70" s="831"/>
      <c r="BJ70" s="832">
        <f t="shared" si="142"/>
        <v>0</v>
      </c>
      <c r="BK70" s="830"/>
      <c r="BL70" s="830">
        <f t="shared" si="143"/>
        <v>0</v>
      </c>
      <c r="BM70" s="833"/>
      <c r="BN70" s="830" t="str">
        <f t="shared" si="95"/>
        <v>-</v>
      </c>
      <c r="BO70" s="833"/>
      <c r="BQ70" s="318" t="str">
        <f>IF('A4-2管路(計画設定)'!AW70="","-",'A4-2管路(計画設定)'!AW70)</f>
        <v>ダクタイル鋳鉄管(NS形継手等)</v>
      </c>
      <c r="BR70" s="317" t="str">
        <f>IF(BQ70=BR$4,IF('A4-2管路(計画設定)'!AV70="-","-",IF('A4-2管路(計画設定)'!I70="-",'A4-2管路(計画設定)'!AV70,'A4-2管路(計画設定)'!AV70-'A4-2管路(計画設定)'!I70)),"-")</f>
        <v>-</v>
      </c>
      <c r="BS70" s="317" t="str">
        <f>IF(BQ70=BS$4,IF('A4-2管路(計画設定)'!AV70="-","-",IF('A4-2管路(計画設定)'!L70="-",'A4-2管路(計画設定)'!AV70,'A4-2管路(計画設定)'!AV70-'A4-2管路(計画設定)'!L70)),"-")</f>
        <v>-</v>
      </c>
      <c r="BT70" s="317" t="str">
        <f>IF(BQ70=BT$4,IF('A4-2管路(計画設定)'!AV70="-","-",IF('A4-2管路(計画設定)'!O70="-",'A4-2管路(計画設定)'!AV70,'A4-2管路(計画設定)'!AV70-'A4-2管路(計画設定)'!O70)),"-")</f>
        <v>-</v>
      </c>
      <c r="BU70" s="317" t="str">
        <f>IF($BQ70=BU$4,IF('A4-2管路(計画設定)'!$AV70="-","-",IF('A4-2管路(計画設定)'!R70="-",'A4-2管路(計画設定)'!$AV70,'A4-2管路(計画設定)'!$AV70-'A4-2管路(計画設定)'!R70)),"-")</f>
        <v>-</v>
      </c>
      <c r="BV70" s="317" t="str">
        <f>IF($BQ70=BV$4,IF('A4-2管路(計画設定)'!$AV70="-","-",IF('A4-2管路(計画設定)'!W70="-",'A4-2管路(計画設定)'!$AV70,'A4-2管路(計画設定)'!$AV70-SUM('A4-2管路(計画設定)'!S70,'A4-2管路(計画設定)'!T70))),"-")</f>
        <v>-</v>
      </c>
      <c r="BW70" s="317" t="str">
        <f>IF($BQ70=BV$4,IF('A4-2管路(計画設定)'!$AV70="-","-",IF('A4-2管路(計画設定)'!W70="-",'A4-2管路(計画設定)'!$AV70,'A4-2管路(計画設定)'!$AV70-SUM('A4-2管路(計画設定)'!U70,'A4-2管路(計画設定)'!V70))),"-")</f>
        <v>-</v>
      </c>
      <c r="BX70" s="317" t="str">
        <f>IF($BQ70=BX$4,IF('A4-2管路(計画設定)'!$AV70="-","-",IF('A4-2管路(計画設定)'!AF70="-",'A4-2管路(計画設定)'!$AV70,'A4-2管路(計画設定)'!$AV70-'A4-2管路(計画設定)'!AF70)),"-")</f>
        <v>-</v>
      </c>
    </row>
    <row r="71" spans="2:76" ht="13.5" customHeight="1">
      <c r="B71" s="1179"/>
      <c r="C71" s="1070"/>
      <c r="D71" s="1070"/>
      <c r="E71" s="932"/>
      <c r="F71" s="80">
        <v>300</v>
      </c>
      <c r="G71" s="625">
        <f>IF(AND('A4-1管路(計画設定)'!$F$13="○",'A4-4,5管路(計画設定)'!$BR71="-"),"-",IF(A3管路!G71="-",BR71,IF(BR71="-",A3管路!G71,A3管路!G71+BR71)))</f>
        <v>265</v>
      </c>
      <c r="H71" s="348" t="str">
        <f>IF(IF(A3管路!H71="-","-",IF('A4-2管路(計画設定)'!H71="-",A3管路!H71,A3管路!H71-'A4-2管路(計画設定)'!H71))=0,"-",IF(A3管路!H71="-","-",IF('A4-2管路(計画設定)'!H71="-",A3管路!H71,A3管路!H71-'A4-2管路(計画設定)'!H71)))</f>
        <v>-</v>
      </c>
      <c r="I71" s="362">
        <f t="shared" si="122"/>
        <v>265</v>
      </c>
      <c r="J71" s="625" t="str">
        <f>IF(AND('A4-1管路(計画設定)'!$H$13="○",'A4-4,5管路(計画設定)'!$BS71="-"),"-",IF(A3管路!J71="-",BS71,IF(BS71="-",A3管路!J71,A3管路!J71+BS71)))</f>
        <v>-</v>
      </c>
      <c r="K71" s="348" t="str">
        <f>IF(IF(A3管路!K71="-","-",IF('A4-2管路(計画設定)'!K71="-",A3管路!K71,A3管路!K71-'A4-2管路(計画設定)'!K71))=0,"-",IF(A3管路!K71="-","-",IF('A4-2管路(計画設定)'!K71="-",A3管路!K71,A3管路!K71-'A4-2管路(計画設定)'!K71)))</f>
        <v>-</v>
      </c>
      <c r="L71" s="362" t="str">
        <f t="shared" si="123"/>
        <v>-</v>
      </c>
      <c r="M71" s="625" t="str">
        <f>IF(AND('A4-1管路(計画設定)'!$J$13="○",'A4-4,5管路(計画設定)'!$BT71="-"),"-",IF(A3管路!M71="-",BT71,IF(BT71="-",A3管路!M71,A3管路!M71+BT71)))</f>
        <v>-</v>
      </c>
      <c r="N71" s="348" t="str">
        <f>IF(IF(A3管路!N71="-","-",IF('A4-2管路(計画設定)'!N71="-",A3管路!N71,A3管路!N71-'A4-2管路(計画設定)'!N71))=0,"-",IF(A3管路!N71="-","-",IF('A4-2管路(計画設定)'!N71="-",A3管路!N71,A3管路!N71-'A4-2管路(計画設定)'!N71)))</f>
        <v>-</v>
      </c>
      <c r="O71" s="362" t="str">
        <f t="shared" si="124"/>
        <v>-</v>
      </c>
      <c r="P71" s="625" t="str">
        <f>IF(AND('A4-1管路(計画設定)'!$L$13="○",'A4-4,5管路(計画設定)'!$BU71="-"),"-",IF(A3管路!P71="-",BU71,IF(BU71="-",A3管路!P71,A3管路!P71+BU71)))</f>
        <v>-</v>
      </c>
      <c r="Q71" s="348" t="str">
        <f>IF(IF(A3管路!Q71="-","-",IF('A4-2管路(計画設定)'!Q71="-",A3管路!Q71,A3管路!Q71-'A4-2管路(計画設定)'!Q71))=0,"-",IF(A3管路!Q71="-","-",IF('A4-2管路(計画設定)'!Q71="-",A3管路!Q71,A3管路!Q71-'A4-2管路(計画設定)'!Q71)))</f>
        <v>-</v>
      </c>
      <c r="R71" s="362" t="str">
        <f t="shared" si="125"/>
        <v>-</v>
      </c>
      <c r="S71" s="625" t="str">
        <f>IF(AND('A4-1管路(計画設定)'!$N$13="○",'A4-4,5管路(計画設定)'!$BV71="-"),"-",IF(A3管路!S71="-",BV71,IF(BV71="-",A3管路!S71,A3管路!S71+BV71+BW71)))</f>
        <v>-</v>
      </c>
      <c r="T71" s="347" t="str">
        <f>IF(IF(A3管路!T71="-","-",IF('A4-2管路(計画設定)'!T71="-",A3管路!T71,A3管路!T71-'A4-2管路(計画設定)'!T71))=0,"-",IF(A3管路!T71="-","-",IF('A4-2管路(計画設定)'!T71="-",A3管路!T71,A3管路!T71-'A4-2管路(計画設定)'!T71)))</f>
        <v>-</v>
      </c>
      <c r="U71" s="623" t="str">
        <f>IF(AND('A4-1管路(計画設定)'!$P$13="○",'A4-4,5管路(計画設定)'!$BW71="-"),"-",IF(A3管路!U71="-",BW71,IF(BW71="-",A3管路!U71,A3管路!U71)))</f>
        <v>-</v>
      </c>
      <c r="V71" s="348" t="str">
        <f>IF(IF(A3管路!V71="-","-",IF('A4-2管路(計画設定)'!V71="-",A3管路!V71,A3管路!V71-'A4-2管路(計画設定)'!V71))=0,"-",IF(A3管路!V71="-","-",IF('A4-2管路(計画設定)'!V71="-",A3管路!V71,A3管路!V71-'A4-2管路(計画設定)'!V71)))</f>
        <v>-</v>
      </c>
      <c r="W71" s="362" t="str">
        <f t="shared" si="126"/>
        <v>-</v>
      </c>
      <c r="X71" s="354" t="str">
        <f>IF(IF(A3管路!X71="-","-",IF('A4-2管路(計画設定)'!X71="-",A3管路!X71,A3管路!X71-'A4-2管路(計画設定)'!X71))=0,"-",IF(A3管路!X71="-","-",IF('A4-2管路(計画設定)'!X71="-",A3管路!X71,A3管路!X71-'A4-2管路(計画設定)'!X71)))</f>
        <v>-</v>
      </c>
      <c r="Y71" s="348" t="str">
        <f>IF(IF(A3管路!Y71="-","-",IF('A4-2管路(計画設定)'!Y71="-",A3管路!Y71,A3管路!Y71-'A4-2管路(計画設定)'!Y71))=0,"-",IF(A3管路!Y71="-","-",IF('A4-2管路(計画設定)'!Y71="-",A3管路!Y71,A3管路!Y71-'A4-2管路(計画設定)'!Y71)))</f>
        <v>-</v>
      </c>
      <c r="Z71" s="362" t="str">
        <f t="shared" si="127"/>
        <v>-</v>
      </c>
      <c r="AA71" s="354" t="str">
        <f>IF(IF(A3管路!AA71="-","-",IF('A4-2管路(計画設定)'!AA71="-",A3管路!AA71,A3管路!AA71-'A4-2管路(計画設定)'!AA71))=0,"-",IF(A3管路!AA71="-","-",IF('A4-2管路(計画設定)'!AA71="-",A3管路!AA71,A3管路!AA71-'A4-2管路(計画設定)'!AA71)))</f>
        <v>-</v>
      </c>
      <c r="AB71" s="348" t="str">
        <f>IF(IF(A3管路!AB71="-","-",IF('A4-2管路(計画設定)'!AB71="-",A3管路!AB71,A3管路!AB71-'A4-2管路(計画設定)'!AB71))=0,"-",IF(A3管路!AB71="-","-",IF('A4-2管路(計画設定)'!AB71="-",A3管路!AB71,A3管路!AB71-'A4-2管路(計画設定)'!AB71)))</f>
        <v>-</v>
      </c>
      <c r="AC71" s="362" t="str">
        <f t="shared" si="128"/>
        <v>-</v>
      </c>
      <c r="AD71" s="625" t="str">
        <f>IF(AND('A4-1管路(計画設定)'!$V$13="○",'A4-4,5管路(計画設定)'!$BX71="-"),"-",IF(A3管路!AD71="-",BX71,IF(BX71="-",A3管路!AD71,A3管路!AD71+BX71)))</f>
        <v>-</v>
      </c>
      <c r="AE71" s="348" t="str">
        <f>IF(IF(A3管路!AE71="-","-",IF('A4-2管路(計画設定)'!AE71="-",A3管路!AE71,A3管路!AE71-'A4-2管路(計画設定)'!AE71))=0,"-",IF(A3管路!AE71="-","-",IF('A4-2管路(計画設定)'!AE71="-",A3管路!AE71,A3管路!AE71-'A4-2管路(計画設定)'!AE71)))</f>
        <v>-</v>
      </c>
      <c r="AF71" s="362" t="str">
        <f t="shared" si="129"/>
        <v>-</v>
      </c>
      <c r="AG71" s="354" t="str">
        <f>IF(IF(A3管路!AG71="-","-",IF('A4-2管路(計画設定)'!AG71="-",A3管路!AG71,A3管路!AG71-'A4-2管路(計画設定)'!AG71))=0,"-",IF(A3管路!AG71="-","-",IF('A4-2管路(計画設定)'!AG71="-",A3管路!AG71,A3管路!AG71-'A4-2管路(計画設定)'!AG71)))</f>
        <v>-</v>
      </c>
      <c r="AH71" s="348" t="str">
        <f>IF(IF(A3管路!AH71="-","-",IF('A4-2管路(計画設定)'!AH71="-",A3管路!AH71,A3管路!AH71-'A4-2管路(計画設定)'!AH71))=0,"-",IF(A3管路!AH71="-","-",IF('A4-2管路(計画設定)'!AH71="-",A3管路!AH71,A3管路!AH71-'A4-2管路(計画設定)'!AH71)))</f>
        <v>-</v>
      </c>
      <c r="AI71" s="362" t="str">
        <f t="shared" si="130"/>
        <v>-</v>
      </c>
      <c r="AJ71" s="354" t="str">
        <f>IF(IF(A3管路!AJ71="-","-",IF('A4-2管路(計画設定)'!AJ71="-",A3管路!AJ71,A3管路!AJ71-'A4-2管路(計画設定)'!AJ71))=0,"-",IF(A3管路!AJ71="-","-",IF('A4-2管路(計画設定)'!AJ71="-",A3管路!AJ71,A3管路!AJ71-'A4-2管路(計画設定)'!AJ71)))</f>
        <v>-</v>
      </c>
      <c r="AK71" s="348" t="str">
        <f>IF(IF(A3管路!AK71="-","-",IF('A4-2管路(計画設定)'!AK71="-",A3管路!AK71,A3管路!AK71-'A4-2管路(計画設定)'!AK71))=0,"-",IF(A3管路!AK71="-","-",IF('A4-2管路(計画設定)'!AK71="-",A3管路!AK71,A3管路!AK71-'A4-2管路(計画設定)'!AK71)))</f>
        <v>-</v>
      </c>
      <c r="AL71" s="362" t="str">
        <f t="shared" si="131"/>
        <v>-</v>
      </c>
      <c r="AM71" s="354" t="str">
        <f>IF(IF(A3管路!AM71="-","-",IF('A4-2管路(計画設定)'!AM71="-",A3管路!AM71,A3管路!AM71-'A4-2管路(計画設定)'!AM71))=0,"-",IF(A3管路!AM71="-","-",IF('A4-2管路(計画設定)'!AM71="-",A3管路!AM71,A3管路!AM71-'A4-2管路(計画設定)'!AM71)))</f>
        <v>-</v>
      </c>
      <c r="AN71" s="348" t="str">
        <f>IF(IF(A3管路!AN71="-","-",IF('A4-2管路(計画設定)'!AN71="-",A3管路!AN71,A3管路!AN71-'A4-2管路(計画設定)'!AN71))=0,"-",IF(A3管路!AN71="-","-",IF('A4-2管路(計画設定)'!AN71="-",A3管路!AN71,A3管路!AN71-'A4-2管路(計画設定)'!AN71)))</f>
        <v>-</v>
      </c>
      <c r="AO71" s="362" t="str">
        <f t="shared" si="132"/>
        <v>-</v>
      </c>
      <c r="AP71" s="354" t="str">
        <f>IF(IF(A3管路!AP71="-","-",IF('A4-2管路(計画設定)'!AP71="-",A3管路!AP71,A3管路!AP71-'A4-2管路(計画設定)'!AP71))=0,"-",IF(A3管路!AP71="-","-",IF('A4-2管路(計画設定)'!AP71="-",A3管路!AP71,A3管路!AP71-'A4-2管路(計画設定)'!AP71)))</f>
        <v>-</v>
      </c>
      <c r="AQ71" s="348" t="str">
        <f>IF(IF(A3管路!AQ71="-","-",IF('A4-2管路(計画設定)'!AQ71="-",A3管路!AQ71,A3管路!AQ71-'A4-2管路(計画設定)'!AQ71))=0,"-",IF(A3管路!AQ71="-","-",IF('A4-2管路(計画設定)'!AQ71="-",A3管路!AQ71,A3管路!AQ71-'A4-2管路(計画設定)'!AQ71)))</f>
        <v>-</v>
      </c>
      <c r="AR71" s="359" t="str">
        <f t="shared" si="133"/>
        <v>-</v>
      </c>
      <c r="AS71" s="354" t="str">
        <f>IF(IF(A3管路!AS71="-","-",IF('A4-2管路(計画設定)'!AS71="-",A3管路!AS71,A3管路!AS71-'A4-2管路(計画設定)'!AS71))=0,"-",IF(A3管路!AS71="-","-",IF('A4-2管路(計画設定)'!AS71="-",A3管路!AS71,A3管路!AS71-'A4-2管路(計画設定)'!AS71)))</f>
        <v>-</v>
      </c>
      <c r="AT71" s="348" t="str">
        <f>IF(IF(A3管路!AT71="-","-",IF('A4-2管路(計画設定)'!AT71="-",A3管路!AT71,A3管路!AT71-'A4-2管路(計画設定)'!AT71))=0,"-",IF(A3管路!AT71="-","-",IF('A4-2管路(計画設定)'!AT71="-",A3管路!AT71,A3管路!AT71-'A4-2管路(計画設定)'!AT71)))</f>
        <v>-</v>
      </c>
      <c r="AU71" s="359" t="str">
        <f t="shared" si="134"/>
        <v>-</v>
      </c>
      <c r="AV71" s="832">
        <f t="shared" si="135"/>
        <v>265</v>
      </c>
      <c r="AW71" s="830"/>
      <c r="AX71" s="853" t="str">
        <f t="shared" si="136"/>
        <v>-</v>
      </c>
      <c r="AY71" s="830"/>
      <c r="AZ71" s="832">
        <f t="shared" si="137"/>
        <v>265</v>
      </c>
      <c r="BA71" s="830"/>
      <c r="BB71" s="830">
        <f t="shared" si="138"/>
        <v>0</v>
      </c>
      <c r="BC71" s="830"/>
      <c r="BD71" s="830">
        <f t="shared" si="139"/>
        <v>0</v>
      </c>
      <c r="BE71" s="830"/>
      <c r="BF71" s="830">
        <f t="shared" si="140"/>
        <v>0</v>
      </c>
      <c r="BG71" s="830"/>
      <c r="BH71" s="830">
        <f t="shared" si="141"/>
        <v>0</v>
      </c>
      <c r="BI71" s="831"/>
      <c r="BJ71" s="832">
        <f t="shared" si="142"/>
        <v>265</v>
      </c>
      <c r="BK71" s="830"/>
      <c r="BL71" s="830">
        <f t="shared" si="143"/>
        <v>0</v>
      </c>
      <c r="BM71" s="833"/>
      <c r="BN71" s="830">
        <f t="shared" si="95"/>
        <v>265</v>
      </c>
      <c r="BO71" s="833"/>
      <c r="BQ71" s="318" t="str">
        <f>IF('A4-2管路(計画設定)'!AW71="","-",'A4-2管路(計画設定)'!AW71)</f>
        <v>ダクタイル鋳鉄管(NS形継手等)</v>
      </c>
      <c r="BR71" s="317">
        <f>IF(BQ71=BR$4,IF('A4-2管路(計画設定)'!AV71="-","-",IF('A4-2管路(計画設定)'!I71="-",'A4-2管路(計画設定)'!AV71,'A4-2管路(計画設定)'!AV71-'A4-2管路(計画設定)'!I71)),"-")</f>
        <v>265</v>
      </c>
      <c r="BS71" s="317" t="str">
        <f>IF(BQ71=BS$4,IF('A4-2管路(計画設定)'!AV71="-","-",IF('A4-2管路(計画設定)'!L71="-",'A4-2管路(計画設定)'!AV71,'A4-2管路(計画設定)'!AV71-'A4-2管路(計画設定)'!L71)),"-")</f>
        <v>-</v>
      </c>
      <c r="BT71" s="317" t="str">
        <f>IF(BQ71=BT$4,IF('A4-2管路(計画設定)'!AV71="-","-",IF('A4-2管路(計画設定)'!O71="-",'A4-2管路(計画設定)'!AV71,'A4-2管路(計画設定)'!AV71-'A4-2管路(計画設定)'!O71)),"-")</f>
        <v>-</v>
      </c>
      <c r="BU71" s="317" t="str">
        <f>IF($BQ71=BU$4,IF('A4-2管路(計画設定)'!$AV71="-","-",IF('A4-2管路(計画設定)'!R71="-",'A4-2管路(計画設定)'!$AV71,'A4-2管路(計画設定)'!$AV71-'A4-2管路(計画設定)'!R71)),"-")</f>
        <v>-</v>
      </c>
      <c r="BV71" s="317" t="str">
        <f>IF($BQ71=BV$4,IF('A4-2管路(計画設定)'!$AV71="-","-",IF('A4-2管路(計画設定)'!W71="-",'A4-2管路(計画設定)'!$AV71,'A4-2管路(計画設定)'!$AV71-SUM('A4-2管路(計画設定)'!S71,'A4-2管路(計画設定)'!T71))),"-")</f>
        <v>-</v>
      </c>
      <c r="BW71" s="317" t="str">
        <f>IF($BQ71=BV$4,IF('A4-2管路(計画設定)'!$AV71="-","-",IF('A4-2管路(計画設定)'!W71="-",'A4-2管路(計画設定)'!$AV71,'A4-2管路(計画設定)'!$AV71-SUM('A4-2管路(計画設定)'!U71,'A4-2管路(計画設定)'!V71))),"-")</f>
        <v>-</v>
      </c>
      <c r="BX71" s="317" t="str">
        <f>IF($BQ71=BX$4,IF('A4-2管路(計画設定)'!$AV71="-","-",IF('A4-2管路(計画設定)'!AF71="-",'A4-2管路(計画設定)'!$AV71,'A4-2管路(計画設定)'!$AV71-'A4-2管路(計画設定)'!AF71)),"-")</f>
        <v>-</v>
      </c>
    </row>
    <row r="72" spans="2:76" ht="13.5" customHeight="1">
      <c r="B72" s="1179"/>
      <c r="C72" s="1070"/>
      <c r="D72" s="1070"/>
      <c r="E72" s="932"/>
      <c r="F72" s="80">
        <v>250</v>
      </c>
      <c r="G72" s="625" t="str">
        <f>IF(AND('A4-1管路(計画設定)'!$F$13="○",'A4-4,5管路(計画設定)'!$BR72="-"),"-",IF(A3管路!G72="-",BR72,IF(BR72="-",A3管路!G72,A3管路!G72+BR72)))</f>
        <v>-</v>
      </c>
      <c r="H72" s="348" t="str">
        <f>IF(IF(A3管路!H72="-","-",IF('A4-2管路(計画設定)'!H72="-",A3管路!H72,A3管路!H72-'A4-2管路(計画設定)'!H72))=0,"-",IF(A3管路!H72="-","-",IF('A4-2管路(計画設定)'!H72="-",A3管路!H72,A3管路!H72-'A4-2管路(計画設定)'!H72)))</f>
        <v>-</v>
      </c>
      <c r="I72" s="362" t="str">
        <f t="shared" si="122"/>
        <v>-</v>
      </c>
      <c r="J72" s="625" t="str">
        <f>IF(AND('A4-1管路(計画設定)'!$H$13="○",'A4-4,5管路(計画設定)'!$BS72="-"),"-",IF(A3管路!J72="-",BS72,IF(BS72="-",A3管路!J72,A3管路!J72+BS72)))</f>
        <v>-</v>
      </c>
      <c r="K72" s="348" t="str">
        <f>IF(IF(A3管路!K72="-","-",IF('A4-2管路(計画設定)'!K72="-",A3管路!K72,A3管路!K72-'A4-2管路(計画設定)'!K72))=0,"-",IF(A3管路!K72="-","-",IF('A4-2管路(計画設定)'!K72="-",A3管路!K72,A3管路!K72-'A4-2管路(計画設定)'!K72)))</f>
        <v>-</v>
      </c>
      <c r="L72" s="362" t="str">
        <f t="shared" si="123"/>
        <v>-</v>
      </c>
      <c r="M72" s="625" t="str">
        <f>IF(AND('A4-1管路(計画設定)'!$J$13="○",'A4-4,5管路(計画設定)'!$BT72="-"),"-",IF(A3管路!M72="-",BT72,IF(BT72="-",A3管路!M72,A3管路!M72+BT72)))</f>
        <v>-</v>
      </c>
      <c r="N72" s="348" t="str">
        <f>IF(IF(A3管路!N72="-","-",IF('A4-2管路(計画設定)'!N72="-",A3管路!N72,A3管路!N72-'A4-2管路(計画設定)'!N72))=0,"-",IF(A3管路!N72="-","-",IF('A4-2管路(計画設定)'!N72="-",A3管路!N72,A3管路!N72-'A4-2管路(計画設定)'!N72)))</f>
        <v>-</v>
      </c>
      <c r="O72" s="362" t="str">
        <f t="shared" si="124"/>
        <v>-</v>
      </c>
      <c r="P72" s="625" t="str">
        <f>IF(AND('A4-1管路(計画設定)'!$L$13="○",'A4-4,5管路(計画設定)'!$BU72="-"),"-",IF(A3管路!P72="-",BU72,IF(BU72="-",A3管路!P72,A3管路!P72+BU72)))</f>
        <v>-</v>
      </c>
      <c r="Q72" s="348" t="str">
        <f>IF(IF(A3管路!Q72="-","-",IF('A4-2管路(計画設定)'!Q72="-",A3管路!Q72,A3管路!Q72-'A4-2管路(計画設定)'!Q72))=0,"-",IF(A3管路!Q72="-","-",IF('A4-2管路(計画設定)'!Q72="-",A3管路!Q72,A3管路!Q72-'A4-2管路(計画設定)'!Q72)))</f>
        <v>-</v>
      </c>
      <c r="R72" s="362" t="str">
        <f t="shared" si="125"/>
        <v>-</v>
      </c>
      <c r="S72" s="625" t="str">
        <f>IF(AND('A4-1管路(計画設定)'!$N$13="○",'A4-4,5管路(計画設定)'!$BV72="-"),"-",IF(A3管路!S72="-",BV72,IF(BV72="-",A3管路!S72,A3管路!S72+BV72+BW72)))</f>
        <v>-</v>
      </c>
      <c r="T72" s="347" t="str">
        <f>IF(IF(A3管路!T72="-","-",IF('A4-2管路(計画設定)'!T72="-",A3管路!T72,A3管路!T72-'A4-2管路(計画設定)'!T72))=0,"-",IF(A3管路!T72="-","-",IF('A4-2管路(計画設定)'!T72="-",A3管路!T72,A3管路!T72-'A4-2管路(計画設定)'!T72)))</f>
        <v>-</v>
      </c>
      <c r="U72" s="623" t="str">
        <f>IF(AND('A4-1管路(計画設定)'!$P$13="○",'A4-4,5管路(計画設定)'!$BW72="-"),"-",IF(A3管路!U72="-",BW72,IF(BW72="-",A3管路!U72,A3管路!U72)))</f>
        <v>-</v>
      </c>
      <c r="V72" s="348" t="str">
        <f>IF(IF(A3管路!V72="-","-",IF('A4-2管路(計画設定)'!V72="-",A3管路!V72,A3管路!V72-'A4-2管路(計画設定)'!V72))=0,"-",IF(A3管路!V72="-","-",IF('A4-2管路(計画設定)'!V72="-",A3管路!V72,A3管路!V72-'A4-2管路(計画設定)'!V72)))</f>
        <v>-</v>
      </c>
      <c r="W72" s="362" t="str">
        <f t="shared" si="126"/>
        <v>-</v>
      </c>
      <c r="X72" s="354" t="str">
        <f>IF(IF(A3管路!X72="-","-",IF('A4-2管路(計画設定)'!X72="-",A3管路!X72,A3管路!X72-'A4-2管路(計画設定)'!X72))=0,"-",IF(A3管路!X72="-","-",IF('A4-2管路(計画設定)'!X72="-",A3管路!X72,A3管路!X72-'A4-2管路(計画設定)'!X72)))</f>
        <v>-</v>
      </c>
      <c r="Y72" s="348" t="str">
        <f>IF(IF(A3管路!Y72="-","-",IF('A4-2管路(計画設定)'!Y72="-",A3管路!Y72,A3管路!Y72-'A4-2管路(計画設定)'!Y72))=0,"-",IF(A3管路!Y72="-","-",IF('A4-2管路(計画設定)'!Y72="-",A3管路!Y72,A3管路!Y72-'A4-2管路(計画設定)'!Y72)))</f>
        <v>-</v>
      </c>
      <c r="Z72" s="362" t="str">
        <f t="shared" si="127"/>
        <v>-</v>
      </c>
      <c r="AA72" s="354" t="str">
        <f>IF(IF(A3管路!AA72="-","-",IF('A4-2管路(計画設定)'!AA72="-",A3管路!AA72,A3管路!AA72-'A4-2管路(計画設定)'!AA72))=0,"-",IF(A3管路!AA72="-","-",IF('A4-2管路(計画設定)'!AA72="-",A3管路!AA72,A3管路!AA72-'A4-2管路(計画設定)'!AA72)))</f>
        <v>-</v>
      </c>
      <c r="AB72" s="348" t="str">
        <f>IF(IF(A3管路!AB72="-","-",IF('A4-2管路(計画設定)'!AB72="-",A3管路!AB72,A3管路!AB72-'A4-2管路(計画設定)'!AB72))=0,"-",IF(A3管路!AB72="-","-",IF('A4-2管路(計画設定)'!AB72="-",A3管路!AB72,A3管路!AB72-'A4-2管路(計画設定)'!AB72)))</f>
        <v>-</v>
      </c>
      <c r="AC72" s="362" t="str">
        <f t="shared" si="128"/>
        <v>-</v>
      </c>
      <c r="AD72" s="625" t="str">
        <f>IF(AND('A4-1管路(計画設定)'!$V$13="○",'A4-4,5管路(計画設定)'!$BX72="-"),"-",IF(A3管路!AD72="-",BX72,IF(BX72="-",A3管路!AD72,A3管路!AD72+BX72)))</f>
        <v>-</v>
      </c>
      <c r="AE72" s="348" t="str">
        <f>IF(IF(A3管路!AE72="-","-",IF('A4-2管路(計画設定)'!AE72="-",A3管路!AE72,A3管路!AE72-'A4-2管路(計画設定)'!AE72))=0,"-",IF(A3管路!AE72="-","-",IF('A4-2管路(計画設定)'!AE72="-",A3管路!AE72,A3管路!AE72-'A4-2管路(計画設定)'!AE72)))</f>
        <v>-</v>
      </c>
      <c r="AF72" s="362" t="str">
        <f t="shared" si="129"/>
        <v>-</v>
      </c>
      <c r="AG72" s="354" t="str">
        <f>IF(IF(A3管路!AG72="-","-",IF('A4-2管路(計画設定)'!AG72="-",A3管路!AG72,A3管路!AG72-'A4-2管路(計画設定)'!AG72))=0,"-",IF(A3管路!AG72="-","-",IF('A4-2管路(計画設定)'!AG72="-",A3管路!AG72,A3管路!AG72-'A4-2管路(計画設定)'!AG72)))</f>
        <v>-</v>
      </c>
      <c r="AH72" s="348" t="str">
        <f>IF(IF(A3管路!AH72="-","-",IF('A4-2管路(計画設定)'!AH72="-",A3管路!AH72,A3管路!AH72-'A4-2管路(計画設定)'!AH72))=0,"-",IF(A3管路!AH72="-","-",IF('A4-2管路(計画設定)'!AH72="-",A3管路!AH72,A3管路!AH72-'A4-2管路(計画設定)'!AH72)))</f>
        <v>-</v>
      </c>
      <c r="AI72" s="362" t="str">
        <f t="shared" si="130"/>
        <v>-</v>
      </c>
      <c r="AJ72" s="354" t="str">
        <f>IF(IF(A3管路!AJ72="-","-",IF('A4-2管路(計画設定)'!AJ72="-",A3管路!AJ72,A3管路!AJ72-'A4-2管路(計画設定)'!AJ72))=0,"-",IF(A3管路!AJ72="-","-",IF('A4-2管路(計画設定)'!AJ72="-",A3管路!AJ72,A3管路!AJ72-'A4-2管路(計画設定)'!AJ72)))</f>
        <v>-</v>
      </c>
      <c r="AK72" s="348" t="str">
        <f>IF(IF(A3管路!AK72="-","-",IF('A4-2管路(計画設定)'!AK72="-",A3管路!AK72,A3管路!AK72-'A4-2管路(計画設定)'!AK72))=0,"-",IF(A3管路!AK72="-","-",IF('A4-2管路(計画設定)'!AK72="-",A3管路!AK72,A3管路!AK72-'A4-2管路(計画設定)'!AK72)))</f>
        <v>-</v>
      </c>
      <c r="AL72" s="362" t="str">
        <f t="shared" si="131"/>
        <v>-</v>
      </c>
      <c r="AM72" s="354" t="str">
        <f>IF(IF(A3管路!AM72="-","-",IF('A4-2管路(計画設定)'!AM72="-",A3管路!AM72,A3管路!AM72-'A4-2管路(計画設定)'!AM72))=0,"-",IF(A3管路!AM72="-","-",IF('A4-2管路(計画設定)'!AM72="-",A3管路!AM72,A3管路!AM72-'A4-2管路(計画設定)'!AM72)))</f>
        <v>-</v>
      </c>
      <c r="AN72" s="348" t="str">
        <f>IF(IF(A3管路!AN72="-","-",IF('A4-2管路(計画設定)'!AN72="-",A3管路!AN72,A3管路!AN72-'A4-2管路(計画設定)'!AN72))=0,"-",IF(A3管路!AN72="-","-",IF('A4-2管路(計画設定)'!AN72="-",A3管路!AN72,A3管路!AN72-'A4-2管路(計画設定)'!AN72)))</f>
        <v>-</v>
      </c>
      <c r="AO72" s="362" t="str">
        <f t="shared" si="132"/>
        <v>-</v>
      </c>
      <c r="AP72" s="354" t="str">
        <f>IF(IF(A3管路!AP72="-","-",IF('A4-2管路(計画設定)'!AP72="-",A3管路!AP72,A3管路!AP72-'A4-2管路(計画設定)'!AP72))=0,"-",IF(A3管路!AP72="-","-",IF('A4-2管路(計画設定)'!AP72="-",A3管路!AP72,A3管路!AP72-'A4-2管路(計画設定)'!AP72)))</f>
        <v>-</v>
      </c>
      <c r="AQ72" s="348" t="str">
        <f>IF(IF(A3管路!AQ72="-","-",IF('A4-2管路(計画設定)'!AQ72="-",A3管路!AQ72,A3管路!AQ72-'A4-2管路(計画設定)'!AQ72))=0,"-",IF(A3管路!AQ72="-","-",IF('A4-2管路(計画設定)'!AQ72="-",A3管路!AQ72,A3管路!AQ72-'A4-2管路(計画設定)'!AQ72)))</f>
        <v>-</v>
      </c>
      <c r="AR72" s="359" t="str">
        <f t="shared" si="133"/>
        <v>-</v>
      </c>
      <c r="AS72" s="354" t="str">
        <f>IF(IF(A3管路!AS72="-","-",IF('A4-2管路(計画設定)'!AS72="-",A3管路!AS72,A3管路!AS72-'A4-2管路(計画設定)'!AS72))=0,"-",IF(A3管路!AS72="-","-",IF('A4-2管路(計画設定)'!AS72="-",A3管路!AS72,A3管路!AS72-'A4-2管路(計画設定)'!AS72)))</f>
        <v>-</v>
      </c>
      <c r="AT72" s="348" t="str">
        <f>IF(IF(A3管路!AT72="-","-",IF('A4-2管路(計画設定)'!AT72="-",A3管路!AT72,A3管路!AT72-'A4-2管路(計画設定)'!AT72))=0,"-",IF(A3管路!AT72="-","-",IF('A4-2管路(計画設定)'!AT72="-",A3管路!AT72,A3管路!AT72-'A4-2管路(計画設定)'!AT72)))</f>
        <v>-</v>
      </c>
      <c r="AU72" s="359" t="str">
        <f t="shared" si="134"/>
        <v>-</v>
      </c>
      <c r="AV72" s="832" t="str">
        <f t="shared" si="135"/>
        <v>-</v>
      </c>
      <c r="AW72" s="830"/>
      <c r="AX72" s="853" t="str">
        <f t="shared" si="136"/>
        <v>-</v>
      </c>
      <c r="AY72" s="830"/>
      <c r="AZ72" s="832">
        <f t="shared" si="137"/>
        <v>0</v>
      </c>
      <c r="BA72" s="830"/>
      <c r="BB72" s="830">
        <f t="shared" si="138"/>
        <v>0</v>
      </c>
      <c r="BC72" s="830"/>
      <c r="BD72" s="830">
        <f t="shared" si="139"/>
        <v>0</v>
      </c>
      <c r="BE72" s="830"/>
      <c r="BF72" s="830">
        <f t="shared" si="140"/>
        <v>0</v>
      </c>
      <c r="BG72" s="830"/>
      <c r="BH72" s="830">
        <f t="shared" si="141"/>
        <v>0</v>
      </c>
      <c r="BI72" s="831"/>
      <c r="BJ72" s="832">
        <f t="shared" si="142"/>
        <v>0</v>
      </c>
      <c r="BK72" s="830"/>
      <c r="BL72" s="830">
        <f t="shared" si="143"/>
        <v>0</v>
      </c>
      <c r="BM72" s="833"/>
      <c r="BN72" s="830" t="str">
        <f t="shared" si="95"/>
        <v>-</v>
      </c>
      <c r="BO72" s="833"/>
      <c r="BQ72" s="318" t="str">
        <f>IF('A4-2管路(計画設定)'!AW72="","-",'A4-2管路(計画設定)'!AW72)</f>
        <v>ダクタイル鋳鉄管(NS形継手等)</v>
      </c>
      <c r="BR72" s="317" t="str">
        <f>IF(BQ72=BR$4,IF('A4-2管路(計画設定)'!AV72="-","-",IF('A4-2管路(計画設定)'!I72="-",'A4-2管路(計画設定)'!AV72,'A4-2管路(計画設定)'!AV72-'A4-2管路(計画設定)'!I72)),"-")</f>
        <v>-</v>
      </c>
      <c r="BS72" s="317" t="str">
        <f>IF(BQ72=BS$4,IF('A4-2管路(計画設定)'!AV72="-","-",IF('A4-2管路(計画設定)'!L72="-",'A4-2管路(計画設定)'!AV72,'A4-2管路(計画設定)'!AV72-'A4-2管路(計画設定)'!L72)),"-")</f>
        <v>-</v>
      </c>
      <c r="BT72" s="317" t="str">
        <f>IF(BQ72=BT$4,IF('A4-2管路(計画設定)'!AV72="-","-",IF('A4-2管路(計画設定)'!O72="-",'A4-2管路(計画設定)'!AV72,'A4-2管路(計画設定)'!AV72-'A4-2管路(計画設定)'!O72)),"-")</f>
        <v>-</v>
      </c>
      <c r="BU72" s="317" t="str">
        <f>IF($BQ72=BU$4,IF('A4-2管路(計画設定)'!$AV72="-","-",IF('A4-2管路(計画設定)'!R72="-",'A4-2管路(計画設定)'!$AV72,'A4-2管路(計画設定)'!$AV72-'A4-2管路(計画設定)'!R72)),"-")</f>
        <v>-</v>
      </c>
      <c r="BV72" s="317" t="str">
        <f>IF($BQ72=BV$4,IF('A4-2管路(計画設定)'!$AV72="-","-",IF('A4-2管路(計画設定)'!W72="-",'A4-2管路(計画設定)'!$AV72,'A4-2管路(計画設定)'!$AV72-SUM('A4-2管路(計画設定)'!S72,'A4-2管路(計画設定)'!T72))),"-")</f>
        <v>-</v>
      </c>
      <c r="BW72" s="317" t="str">
        <f>IF($BQ72=BV$4,IF('A4-2管路(計画設定)'!$AV72="-","-",IF('A4-2管路(計画設定)'!W72="-",'A4-2管路(計画設定)'!$AV72,'A4-2管路(計画設定)'!$AV72-SUM('A4-2管路(計画設定)'!U72,'A4-2管路(計画設定)'!V72))),"-")</f>
        <v>-</v>
      </c>
      <c r="BX72" s="317" t="str">
        <f>IF($BQ72=BX$4,IF('A4-2管路(計画設定)'!$AV72="-","-",IF('A4-2管路(計画設定)'!AF72="-",'A4-2管路(計画設定)'!$AV72,'A4-2管路(計画設定)'!$AV72-'A4-2管路(計画設定)'!AF72)),"-")</f>
        <v>-</v>
      </c>
    </row>
    <row r="73" spans="2:76" ht="13.5" customHeight="1">
      <c r="B73" s="1179"/>
      <c r="C73" s="1070"/>
      <c r="D73" s="1070"/>
      <c r="E73" s="932"/>
      <c r="F73" s="80">
        <v>200</v>
      </c>
      <c r="G73" s="625">
        <f>IF(AND('A4-1管路(計画設定)'!$F$13="○",'A4-4,5管路(計画設定)'!$BR73="-"),"-",IF(A3管路!G73="-",BR73,IF(BR73="-",A3管路!G73,A3管路!G73+BR73)))</f>
        <v>560</v>
      </c>
      <c r="H73" s="348" t="str">
        <f>IF(IF(A3管路!H73="-","-",IF('A4-2管路(計画設定)'!H73="-",A3管路!H73,A3管路!H73-'A4-2管路(計画設定)'!H73))=0,"-",IF(A3管路!H73="-","-",IF('A4-2管路(計画設定)'!H73="-",A3管路!H73,A3管路!H73-'A4-2管路(計画設定)'!H73)))</f>
        <v>-</v>
      </c>
      <c r="I73" s="362">
        <f t="shared" si="122"/>
        <v>560</v>
      </c>
      <c r="J73" s="625" t="str">
        <f>IF(AND('A4-1管路(計画設定)'!$H$13="○",'A4-4,5管路(計画設定)'!$BS73="-"),"-",IF(A3管路!J73="-",BS73,IF(BS73="-",A3管路!J73,A3管路!J73+BS73)))</f>
        <v>-</v>
      </c>
      <c r="K73" s="348" t="str">
        <f>IF(IF(A3管路!K73="-","-",IF('A4-2管路(計画設定)'!K73="-",A3管路!K73,A3管路!K73-'A4-2管路(計画設定)'!K73))=0,"-",IF(A3管路!K73="-","-",IF('A4-2管路(計画設定)'!K73="-",A3管路!K73,A3管路!K73-'A4-2管路(計画設定)'!K73)))</f>
        <v>-</v>
      </c>
      <c r="L73" s="362" t="str">
        <f t="shared" si="123"/>
        <v>-</v>
      </c>
      <c r="M73" s="625" t="str">
        <f>IF(AND('A4-1管路(計画設定)'!$J$13="○",'A4-4,5管路(計画設定)'!$BT73="-"),"-",IF(A3管路!M73="-",BT73,IF(BT73="-",A3管路!M73,A3管路!M73+BT73)))</f>
        <v>-</v>
      </c>
      <c r="N73" s="348" t="str">
        <f>IF(IF(A3管路!N73="-","-",IF('A4-2管路(計画設定)'!N73="-",A3管路!N73,A3管路!N73-'A4-2管路(計画設定)'!N73))=0,"-",IF(A3管路!N73="-","-",IF('A4-2管路(計画設定)'!N73="-",A3管路!N73,A3管路!N73-'A4-2管路(計画設定)'!N73)))</f>
        <v>-</v>
      </c>
      <c r="O73" s="362" t="str">
        <f t="shared" si="124"/>
        <v>-</v>
      </c>
      <c r="P73" s="625" t="str">
        <f>IF(AND('A4-1管路(計画設定)'!$L$13="○",'A4-4,5管路(計画設定)'!$BU73="-"),"-",IF(A3管路!P73="-",BU73,IF(BU73="-",A3管路!P73,A3管路!P73+BU73)))</f>
        <v>-</v>
      </c>
      <c r="Q73" s="348" t="str">
        <f>IF(IF(A3管路!Q73="-","-",IF('A4-2管路(計画設定)'!Q73="-",A3管路!Q73,A3管路!Q73-'A4-2管路(計画設定)'!Q73))=0,"-",IF(A3管路!Q73="-","-",IF('A4-2管路(計画設定)'!Q73="-",A3管路!Q73,A3管路!Q73-'A4-2管路(計画設定)'!Q73)))</f>
        <v>-</v>
      </c>
      <c r="R73" s="362" t="str">
        <f t="shared" si="125"/>
        <v>-</v>
      </c>
      <c r="S73" s="625" t="str">
        <f>IF(AND('A4-1管路(計画設定)'!$N$13="○",'A4-4,5管路(計画設定)'!$BV73="-"),"-",IF(A3管路!S73="-",BV73,IF(BV73="-",A3管路!S73,A3管路!S73+BV73+BW73)))</f>
        <v>-</v>
      </c>
      <c r="T73" s="347" t="str">
        <f>IF(IF(A3管路!T73="-","-",IF('A4-2管路(計画設定)'!T73="-",A3管路!T73,A3管路!T73-'A4-2管路(計画設定)'!T73))=0,"-",IF(A3管路!T73="-","-",IF('A4-2管路(計画設定)'!T73="-",A3管路!T73,A3管路!T73-'A4-2管路(計画設定)'!T73)))</f>
        <v>-</v>
      </c>
      <c r="U73" s="623" t="str">
        <f>IF(AND('A4-1管路(計画設定)'!$P$13="○",'A4-4,5管路(計画設定)'!$BW73="-"),"-",IF(A3管路!U73="-",BW73,IF(BW73="-",A3管路!U73,A3管路!U73)))</f>
        <v>-</v>
      </c>
      <c r="V73" s="348" t="str">
        <f>IF(IF(A3管路!V73="-","-",IF('A4-2管路(計画設定)'!V73="-",A3管路!V73,A3管路!V73-'A4-2管路(計画設定)'!V73))=0,"-",IF(A3管路!V73="-","-",IF('A4-2管路(計画設定)'!V73="-",A3管路!V73,A3管路!V73-'A4-2管路(計画設定)'!V73)))</f>
        <v>-</v>
      </c>
      <c r="W73" s="362" t="str">
        <f t="shared" si="126"/>
        <v>-</v>
      </c>
      <c r="X73" s="354" t="str">
        <f>IF(IF(A3管路!X73="-","-",IF('A4-2管路(計画設定)'!X73="-",A3管路!X73,A3管路!X73-'A4-2管路(計画設定)'!X73))=0,"-",IF(A3管路!X73="-","-",IF('A4-2管路(計画設定)'!X73="-",A3管路!X73,A3管路!X73-'A4-2管路(計画設定)'!X73)))</f>
        <v>-</v>
      </c>
      <c r="Y73" s="348" t="str">
        <f>IF(IF(A3管路!Y73="-","-",IF('A4-2管路(計画設定)'!Y73="-",A3管路!Y73,A3管路!Y73-'A4-2管路(計画設定)'!Y73))=0,"-",IF(A3管路!Y73="-","-",IF('A4-2管路(計画設定)'!Y73="-",A3管路!Y73,A3管路!Y73-'A4-2管路(計画設定)'!Y73)))</f>
        <v>-</v>
      </c>
      <c r="Z73" s="362" t="str">
        <f t="shared" si="127"/>
        <v>-</v>
      </c>
      <c r="AA73" s="354" t="str">
        <f>IF(IF(A3管路!AA73="-","-",IF('A4-2管路(計画設定)'!AA73="-",A3管路!AA73,A3管路!AA73-'A4-2管路(計画設定)'!AA73))=0,"-",IF(A3管路!AA73="-","-",IF('A4-2管路(計画設定)'!AA73="-",A3管路!AA73,A3管路!AA73-'A4-2管路(計画設定)'!AA73)))</f>
        <v>-</v>
      </c>
      <c r="AB73" s="348" t="str">
        <f>IF(IF(A3管路!AB73="-","-",IF('A4-2管路(計画設定)'!AB73="-",A3管路!AB73,A3管路!AB73-'A4-2管路(計画設定)'!AB73))=0,"-",IF(A3管路!AB73="-","-",IF('A4-2管路(計画設定)'!AB73="-",A3管路!AB73,A3管路!AB73-'A4-2管路(計画設定)'!AB73)))</f>
        <v>-</v>
      </c>
      <c r="AC73" s="362" t="str">
        <f t="shared" si="128"/>
        <v>-</v>
      </c>
      <c r="AD73" s="625" t="str">
        <f>IF(AND('A4-1管路(計画設定)'!$V$13="○",'A4-4,5管路(計画設定)'!$BX73="-"),"-",IF(A3管路!AD73="-",BX73,IF(BX73="-",A3管路!AD73,A3管路!AD73+BX73)))</f>
        <v>-</v>
      </c>
      <c r="AE73" s="348" t="str">
        <f>IF(IF(A3管路!AE73="-","-",IF('A4-2管路(計画設定)'!AE73="-",A3管路!AE73,A3管路!AE73-'A4-2管路(計画設定)'!AE73))=0,"-",IF(A3管路!AE73="-","-",IF('A4-2管路(計画設定)'!AE73="-",A3管路!AE73,A3管路!AE73-'A4-2管路(計画設定)'!AE73)))</f>
        <v>-</v>
      </c>
      <c r="AF73" s="362" t="str">
        <f t="shared" si="129"/>
        <v>-</v>
      </c>
      <c r="AG73" s="354" t="str">
        <f>IF(IF(A3管路!AG73="-","-",IF('A4-2管路(計画設定)'!AG73="-",A3管路!AG73,A3管路!AG73-'A4-2管路(計画設定)'!AG73))=0,"-",IF(A3管路!AG73="-","-",IF('A4-2管路(計画設定)'!AG73="-",A3管路!AG73,A3管路!AG73-'A4-2管路(計画設定)'!AG73)))</f>
        <v>-</v>
      </c>
      <c r="AH73" s="348" t="str">
        <f>IF(IF(A3管路!AH73="-","-",IF('A4-2管路(計画設定)'!AH73="-",A3管路!AH73,A3管路!AH73-'A4-2管路(計画設定)'!AH73))=0,"-",IF(A3管路!AH73="-","-",IF('A4-2管路(計画設定)'!AH73="-",A3管路!AH73,A3管路!AH73-'A4-2管路(計画設定)'!AH73)))</f>
        <v>-</v>
      </c>
      <c r="AI73" s="362" t="str">
        <f t="shared" si="130"/>
        <v>-</v>
      </c>
      <c r="AJ73" s="354" t="str">
        <f>IF(IF(A3管路!AJ73="-","-",IF('A4-2管路(計画設定)'!AJ73="-",A3管路!AJ73,A3管路!AJ73-'A4-2管路(計画設定)'!AJ73))=0,"-",IF(A3管路!AJ73="-","-",IF('A4-2管路(計画設定)'!AJ73="-",A3管路!AJ73,A3管路!AJ73-'A4-2管路(計画設定)'!AJ73)))</f>
        <v>-</v>
      </c>
      <c r="AK73" s="348" t="str">
        <f>IF(IF(A3管路!AK73="-","-",IF('A4-2管路(計画設定)'!AK73="-",A3管路!AK73,A3管路!AK73-'A4-2管路(計画設定)'!AK73))=0,"-",IF(A3管路!AK73="-","-",IF('A4-2管路(計画設定)'!AK73="-",A3管路!AK73,A3管路!AK73-'A4-2管路(計画設定)'!AK73)))</f>
        <v>-</v>
      </c>
      <c r="AL73" s="362" t="str">
        <f t="shared" si="131"/>
        <v>-</v>
      </c>
      <c r="AM73" s="354" t="str">
        <f>IF(IF(A3管路!AM73="-","-",IF('A4-2管路(計画設定)'!AM73="-",A3管路!AM73,A3管路!AM73-'A4-2管路(計画設定)'!AM73))=0,"-",IF(A3管路!AM73="-","-",IF('A4-2管路(計画設定)'!AM73="-",A3管路!AM73,A3管路!AM73-'A4-2管路(計画設定)'!AM73)))</f>
        <v>-</v>
      </c>
      <c r="AN73" s="348" t="str">
        <f>IF(IF(A3管路!AN73="-","-",IF('A4-2管路(計画設定)'!AN73="-",A3管路!AN73,A3管路!AN73-'A4-2管路(計画設定)'!AN73))=0,"-",IF(A3管路!AN73="-","-",IF('A4-2管路(計画設定)'!AN73="-",A3管路!AN73,A3管路!AN73-'A4-2管路(計画設定)'!AN73)))</f>
        <v>-</v>
      </c>
      <c r="AO73" s="362" t="str">
        <f t="shared" si="132"/>
        <v>-</v>
      </c>
      <c r="AP73" s="354" t="str">
        <f>IF(IF(A3管路!AP73="-","-",IF('A4-2管路(計画設定)'!AP73="-",A3管路!AP73,A3管路!AP73-'A4-2管路(計画設定)'!AP73))=0,"-",IF(A3管路!AP73="-","-",IF('A4-2管路(計画設定)'!AP73="-",A3管路!AP73,A3管路!AP73-'A4-2管路(計画設定)'!AP73)))</f>
        <v>-</v>
      </c>
      <c r="AQ73" s="348" t="str">
        <f>IF(IF(A3管路!AQ73="-","-",IF('A4-2管路(計画設定)'!AQ73="-",A3管路!AQ73,A3管路!AQ73-'A4-2管路(計画設定)'!AQ73))=0,"-",IF(A3管路!AQ73="-","-",IF('A4-2管路(計画設定)'!AQ73="-",A3管路!AQ73,A3管路!AQ73-'A4-2管路(計画設定)'!AQ73)))</f>
        <v>-</v>
      </c>
      <c r="AR73" s="359" t="str">
        <f t="shared" si="133"/>
        <v>-</v>
      </c>
      <c r="AS73" s="354" t="str">
        <f>IF(IF(A3管路!AS73="-","-",IF('A4-2管路(計画設定)'!AS73="-",A3管路!AS73,A3管路!AS73-'A4-2管路(計画設定)'!AS73))=0,"-",IF(A3管路!AS73="-","-",IF('A4-2管路(計画設定)'!AS73="-",A3管路!AS73,A3管路!AS73-'A4-2管路(計画設定)'!AS73)))</f>
        <v>-</v>
      </c>
      <c r="AT73" s="348" t="str">
        <f>IF(IF(A3管路!AT73="-","-",IF('A4-2管路(計画設定)'!AT73="-",A3管路!AT73,A3管路!AT73-'A4-2管路(計画設定)'!AT73))=0,"-",IF(A3管路!AT73="-","-",IF('A4-2管路(計画設定)'!AT73="-",A3管路!AT73,A3管路!AT73-'A4-2管路(計画設定)'!AT73)))</f>
        <v>-</v>
      </c>
      <c r="AU73" s="359" t="str">
        <f t="shared" si="134"/>
        <v>-</v>
      </c>
      <c r="AV73" s="832">
        <f t="shared" si="135"/>
        <v>560</v>
      </c>
      <c r="AW73" s="830"/>
      <c r="AX73" s="853" t="str">
        <f t="shared" si="136"/>
        <v>-</v>
      </c>
      <c r="AY73" s="830"/>
      <c r="AZ73" s="832">
        <f t="shared" si="137"/>
        <v>560</v>
      </c>
      <c r="BA73" s="830"/>
      <c r="BB73" s="830">
        <f t="shared" si="138"/>
        <v>0</v>
      </c>
      <c r="BC73" s="830"/>
      <c r="BD73" s="830">
        <f t="shared" si="139"/>
        <v>0</v>
      </c>
      <c r="BE73" s="830"/>
      <c r="BF73" s="830">
        <f t="shared" si="140"/>
        <v>0</v>
      </c>
      <c r="BG73" s="830"/>
      <c r="BH73" s="830">
        <f t="shared" si="141"/>
        <v>0</v>
      </c>
      <c r="BI73" s="831"/>
      <c r="BJ73" s="832">
        <f t="shared" si="142"/>
        <v>560</v>
      </c>
      <c r="BK73" s="830"/>
      <c r="BL73" s="830">
        <f t="shared" si="143"/>
        <v>0</v>
      </c>
      <c r="BM73" s="833"/>
      <c r="BN73" s="830">
        <f t="shared" si="95"/>
        <v>560</v>
      </c>
      <c r="BO73" s="833"/>
      <c r="BQ73" s="318" t="str">
        <f>IF('A4-2管路(計画設定)'!AW73="","-",'A4-2管路(計画設定)'!AW73)</f>
        <v>ダクタイル鋳鉄管(NS形継手等)</v>
      </c>
      <c r="BR73" s="317">
        <f>IF(BQ73=BR$4,IF('A4-2管路(計画設定)'!AV73="-","-",IF('A4-2管路(計画設定)'!I73="-",'A4-2管路(計画設定)'!AV73,'A4-2管路(計画設定)'!AV73-'A4-2管路(計画設定)'!I73)),"-")</f>
        <v>560</v>
      </c>
      <c r="BS73" s="317" t="str">
        <f>IF(BQ73=BS$4,IF('A4-2管路(計画設定)'!AV73="-","-",IF('A4-2管路(計画設定)'!L73="-",'A4-2管路(計画設定)'!AV73,'A4-2管路(計画設定)'!AV73-'A4-2管路(計画設定)'!L73)),"-")</f>
        <v>-</v>
      </c>
      <c r="BT73" s="317" t="str">
        <f>IF(BQ73=BT$4,IF('A4-2管路(計画設定)'!AV73="-","-",IF('A4-2管路(計画設定)'!O73="-",'A4-2管路(計画設定)'!AV73,'A4-2管路(計画設定)'!AV73-'A4-2管路(計画設定)'!O73)),"-")</f>
        <v>-</v>
      </c>
      <c r="BU73" s="317" t="str">
        <f>IF($BQ73=BU$4,IF('A4-2管路(計画設定)'!$AV73="-","-",IF('A4-2管路(計画設定)'!R73="-",'A4-2管路(計画設定)'!$AV73,'A4-2管路(計画設定)'!$AV73-'A4-2管路(計画設定)'!R73)),"-")</f>
        <v>-</v>
      </c>
      <c r="BV73" s="317" t="str">
        <f>IF($BQ73=BV$4,IF('A4-2管路(計画設定)'!$AV73="-","-",IF('A4-2管路(計画設定)'!W73="-",'A4-2管路(計画設定)'!$AV73,'A4-2管路(計画設定)'!$AV73-SUM('A4-2管路(計画設定)'!S73,'A4-2管路(計画設定)'!T73))),"-")</f>
        <v>-</v>
      </c>
      <c r="BW73" s="317" t="str">
        <f>IF($BQ73=BV$4,IF('A4-2管路(計画設定)'!$AV73="-","-",IF('A4-2管路(計画設定)'!W73="-",'A4-2管路(計画設定)'!$AV73,'A4-2管路(計画設定)'!$AV73-SUM('A4-2管路(計画設定)'!U73,'A4-2管路(計画設定)'!V73))),"-")</f>
        <v>-</v>
      </c>
      <c r="BX73" s="317" t="str">
        <f>IF($BQ73=BX$4,IF('A4-2管路(計画設定)'!$AV73="-","-",IF('A4-2管路(計画設定)'!AF73="-",'A4-2管路(計画設定)'!$AV73,'A4-2管路(計画設定)'!$AV73-'A4-2管路(計画設定)'!AF73)),"-")</f>
        <v>-</v>
      </c>
    </row>
    <row r="74" spans="2:76" ht="13.5" customHeight="1">
      <c r="B74" s="1179"/>
      <c r="C74" s="1070"/>
      <c r="D74" s="1070"/>
      <c r="E74" s="932"/>
      <c r="F74" s="80">
        <v>150</v>
      </c>
      <c r="G74" s="625">
        <f>IF(AND('A4-1管路(計画設定)'!$F$13="○",'A4-4,5管路(計画設定)'!$BR74="-"),"-",IF(A3管路!G74="-",BR74,IF(BR74="-",A3管路!G74,A3管路!G74+BR74)))</f>
        <v>373</v>
      </c>
      <c r="H74" s="348" t="str">
        <f>IF(IF(A3管路!H74="-","-",IF('A4-2管路(計画設定)'!H74="-",A3管路!H74,A3管路!H74-'A4-2管路(計画設定)'!H74))=0,"-",IF(A3管路!H74="-","-",IF('A4-2管路(計画設定)'!H74="-",A3管路!H74,A3管路!H74-'A4-2管路(計画設定)'!H74)))</f>
        <v>-</v>
      </c>
      <c r="I74" s="362">
        <f t="shared" si="122"/>
        <v>373</v>
      </c>
      <c r="J74" s="625" t="str">
        <f>IF(AND('A4-1管路(計画設定)'!$H$13="○",'A4-4,5管路(計画設定)'!$BS74="-"),"-",IF(A3管路!J74="-",BS74,IF(BS74="-",A3管路!J74,A3管路!J74+BS74)))</f>
        <v>-</v>
      </c>
      <c r="K74" s="348" t="str">
        <f>IF(IF(A3管路!K74="-","-",IF('A4-2管路(計画設定)'!K74="-",A3管路!K74,A3管路!K74-'A4-2管路(計画設定)'!K74))=0,"-",IF(A3管路!K74="-","-",IF('A4-2管路(計画設定)'!K74="-",A3管路!K74,A3管路!K74-'A4-2管路(計画設定)'!K74)))</f>
        <v>-</v>
      </c>
      <c r="L74" s="362" t="str">
        <f t="shared" si="123"/>
        <v>-</v>
      </c>
      <c r="M74" s="625" t="str">
        <f>IF(AND('A4-1管路(計画設定)'!$J$13="○",'A4-4,5管路(計画設定)'!$BT74="-"),"-",IF(A3管路!M74="-",BT74,IF(BT74="-",A3管路!M74,A3管路!M74+BT74)))</f>
        <v>-</v>
      </c>
      <c r="N74" s="348" t="str">
        <f>IF(IF(A3管路!N74="-","-",IF('A4-2管路(計画設定)'!N74="-",A3管路!N74,A3管路!N74-'A4-2管路(計画設定)'!N74))=0,"-",IF(A3管路!N74="-","-",IF('A4-2管路(計画設定)'!N74="-",A3管路!N74,A3管路!N74-'A4-2管路(計画設定)'!N74)))</f>
        <v>-</v>
      </c>
      <c r="O74" s="362" t="str">
        <f t="shared" si="124"/>
        <v>-</v>
      </c>
      <c r="P74" s="625" t="str">
        <f>IF(AND('A4-1管路(計画設定)'!$L$13="○",'A4-4,5管路(計画設定)'!$BU74="-"),"-",IF(A3管路!P74="-",BU74,IF(BU74="-",A3管路!P74,A3管路!P74+BU74)))</f>
        <v>-</v>
      </c>
      <c r="Q74" s="348" t="str">
        <f>IF(IF(A3管路!Q74="-","-",IF('A4-2管路(計画設定)'!Q74="-",A3管路!Q74,A3管路!Q74-'A4-2管路(計画設定)'!Q74))=0,"-",IF(A3管路!Q74="-","-",IF('A4-2管路(計画設定)'!Q74="-",A3管路!Q74,A3管路!Q74-'A4-2管路(計画設定)'!Q74)))</f>
        <v>-</v>
      </c>
      <c r="R74" s="362" t="str">
        <f t="shared" si="125"/>
        <v>-</v>
      </c>
      <c r="S74" s="625" t="str">
        <f>IF(AND('A4-1管路(計画設定)'!$N$13="○",'A4-4,5管路(計画設定)'!$BV74="-"),"-",IF(A3管路!S74="-",BV74,IF(BV74="-",A3管路!S74,A3管路!S74+BV74+BW74)))</f>
        <v>-</v>
      </c>
      <c r="T74" s="347" t="str">
        <f>IF(IF(A3管路!T74="-","-",IF('A4-2管路(計画設定)'!T74="-",A3管路!T74,A3管路!T74-'A4-2管路(計画設定)'!T74))=0,"-",IF(A3管路!T74="-","-",IF('A4-2管路(計画設定)'!T74="-",A3管路!T74,A3管路!T74-'A4-2管路(計画設定)'!T74)))</f>
        <v>-</v>
      </c>
      <c r="U74" s="623" t="str">
        <f>IF(AND('A4-1管路(計画設定)'!$P$13="○",'A4-4,5管路(計画設定)'!$BW74="-"),"-",IF(A3管路!U74="-",BW74,IF(BW74="-",A3管路!U74,A3管路!U74)))</f>
        <v>-</v>
      </c>
      <c r="V74" s="348" t="str">
        <f>IF(IF(A3管路!V74="-","-",IF('A4-2管路(計画設定)'!V74="-",A3管路!V74,A3管路!V74-'A4-2管路(計画設定)'!V74))=0,"-",IF(A3管路!V74="-","-",IF('A4-2管路(計画設定)'!V74="-",A3管路!V74,A3管路!V74-'A4-2管路(計画設定)'!V74)))</f>
        <v>-</v>
      </c>
      <c r="W74" s="362" t="str">
        <f t="shared" si="126"/>
        <v>-</v>
      </c>
      <c r="X74" s="354" t="str">
        <f>IF(IF(A3管路!X74="-","-",IF('A4-2管路(計画設定)'!X74="-",A3管路!X74,A3管路!X74-'A4-2管路(計画設定)'!X74))=0,"-",IF(A3管路!X74="-","-",IF('A4-2管路(計画設定)'!X74="-",A3管路!X74,A3管路!X74-'A4-2管路(計画設定)'!X74)))</f>
        <v>-</v>
      </c>
      <c r="Y74" s="348" t="str">
        <f>IF(IF(A3管路!Y74="-","-",IF('A4-2管路(計画設定)'!Y74="-",A3管路!Y74,A3管路!Y74-'A4-2管路(計画設定)'!Y74))=0,"-",IF(A3管路!Y74="-","-",IF('A4-2管路(計画設定)'!Y74="-",A3管路!Y74,A3管路!Y74-'A4-2管路(計画設定)'!Y74)))</f>
        <v>-</v>
      </c>
      <c r="Z74" s="362" t="str">
        <f t="shared" si="127"/>
        <v>-</v>
      </c>
      <c r="AA74" s="354" t="str">
        <f>IF(IF(A3管路!AA74="-","-",IF('A4-2管路(計画設定)'!AA74="-",A3管路!AA74,A3管路!AA74-'A4-2管路(計画設定)'!AA74))=0,"-",IF(A3管路!AA74="-","-",IF('A4-2管路(計画設定)'!AA74="-",A3管路!AA74,A3管路!AA74-'A4-2管路(計画設定)'!AA74)))</f>
        <v>-</v>
      </c>
      <c r="AB74" s="348" t="str">
        <f>IF(IF(A3管路!AB74="-","-",IF('A4-2管路(計画設定)'!AB74="-",A3管路!AB74,A3管路!AB74-'A4-2管路(計画設定)'!AB74))=0,"-",IF(A3管路!AB74="-","-",IF('A4-2管路(計画設定)'!AB74="-",A3管路!AB74,A3管路!AB74-'A4-2管路(計画設定)'!AB74)))</f>
        <v>-</v>
      </c>
      <c r="AC74" s="362" t="str">
        <f t="shared" si="128"/>
        <v>-</v>
      </c>
      <c r="AD74" s="625" t="str">
        <f>IF(AND('A4-1管路(計画設定)'!$V$13="○",'A4-4,5管路(計画設定)'!$BX74="-"),"-",IF(A3管路!AD74="-",BX74,IF(BX74="-",A3管路!AD74,A3管路!AD74+BX74)))</f>
        <v>-</v>
      </c>
      <c r="AE74" s="348" t="str">
        <f>IF(IF(A3管路!AE74="-","-",IF('A4-2管路(計画設定)'!AE74="-",A3管路!AE74,A3管路!AE74-'A4-2管路(計画設定)'!AE74))=0,"-",IF(A3管路!AE74="-","-",IF('A4-2管路(計画設定)'!AE74="-",A3管路!AE74,A3管路!AE74-'A4-2管路(計画設定)'!AE74)))</f>
        <v>-</v>
      </c>
      <c r="AF74" s="362" t="str">
        <f t="shared" si="129"/>
        <v>-</v>
      </c>
      <c r="AG74" s="354" t="str">
        <f>IF(IF(A3管路!AG74="-","-",IF('A4-2管路(計画設定)'!AG74="-",A3管路!AG74,A3管路!AG74-'A4-2管路(計画設定)'!AG74))=0,"-",IF(A3管路!AG74="-","-",IF('A4-2管路(計画設定)'!AG74="-",A3管路!AG74,A3管路!AG74-'A4-2管路(計画設定)'!AG74)))</f>
        <v>-</v>
      </c>
      <c r="AH74" s="348" t="str">
        <f>IF(IF(A3管路!AH74="-","-",IF('A4-2管路(計画設定)'!AH74="-",A3管路!AH74,A3管路!AH74-'A4-2管路(計画設定)'!AH74))=0,"-",IF(A3管路!AH74="-","-",IF('A4-2管路(計画設定)'!AH74="-",A3管路!AH74,A3管路!AH74-'A4-2管路(計画設定)'!AH74)))</f>
        <v>-</v>
      </c>
      <c r="AI74" s="362" t="str">
        <f t="shared" si="130"/>
        <v>-</v>
      </c>
      <c r="AJ74" s="354" t="str">
        <f>IF(IF(A3管路!AJ74="-","-",IF('A4-2管路(計画設定)'!AJ74="-",A3管路!AJ74,A3管路!AJ74-'A4-2管路(計画設定)'!AJ74))=0,"-",IF(A3管路!AJ74="-","-",IF('A4-2管路(計画設定)'!AJ74="-",A3管路!AJ74,A3管路!AJ74-'A4-2管路(計画設定)'!AJ74)))</f>
        <v>-</v>
      </c>
      <c r="AK74" s="348" t="str">
        <f>IF(IF(A3管路!AK74="-","-",IF('A4-2管路(計画設定)'!AK74="-",A3管路!AK74,A3管路!AK74-'A4-2管路(計画設定)'!AK74))=0,"-",IF(A3管路!AK74="-","-",IF('A4-2管路(計画設定)'!AK74="-",A3管路!AK74,A3管路!AK74-'A4-2管路(計画設定)'!AK74)))</f>
        <v>-</v>
      </c>
      <c r="AL74" s="362" t="str">
        <f t="shared" si="131"/>
        <v>-</v>
      </c>
      <c r="AM74" s="354" t="str">
        <f>IF(IF(A3管路!AM74="-","-",IF('A4-2管路(計画設定)'!AM74="-",A3管路!AM74,A3管路!AM74-'A4-2管路(計画設定)'!AM74))=0,"-",IF(A3管路!AM74="-","-",IF('A4-2管路(計画設定)'!AM74="-",A3管路!AM74,A3管路!AM74-'A4-2管路(計画設定)'!AM74)))</f>
        <v>-</v>
      </c>
      <c r="AN74" s="348" t="str">
        <f>IF(IF(A3管路!AN74="-","-",IF('A4-2管路(計画設定)'!AN74="-",A3管路!AN74,A3管路!AN74-'A4-2管路(計画設定)'!AN74))=0,"-",IF(A3管路!AN74="-","-",IF('A4-2管路(計画設定)'!AN74="-",A3管路!AN74,A3管路!AN74-'A4-2管路(計画設定)'!AN74)))</f>
        <v>-</v>
      </c>
      <c r="AO74" s="362" t="str">
        <f t="shared" si="132"/>
        <v>-</v>
      </c>
      <c r="AP74" s="354" t="str">
        <f>IF(IF(A3管路!AP74="-","-",IF('A4-2管路(計画設定)'!AP74="-",A3管路!AP74,A3管路!AP74-'A4-2管路(計画設定)'!AP74))=0,"-",IF(A3管路!AP74="-","-",IF('A4-2管路(計画設定)'!AP74="-",A3管路!AP74,A3管路!AP74-'A4-2管路(計画設定)'!AP74)))</f>
        <v>-</v>
      </c>
      <c r="AQ74" s="348" t="str">
        <f>IF(IF(A3管路!AQ74="-","-",IF('A4-2管路(計画設定)'!AQ74="-",A3管路!AQ74,A3管路!AQ74-'A4-2管路(計画設定)'!AQ74))=0,"-",IF(A3管路!AQ74="-","-",IF('A4-2管路(計画設定)'!AQ74="-",A3管路!AQ74,A3管路!AQ74-'A4-2管路(計画設定)'!AQ74)))</f>
        <v>-</v>
      </c>
      <c r="AR74" s="359" t="str">
        <f t="shared" si="133"/>
        <v>-</v>
      </c>
      <c r="AS74" s="354" t="str">
        <f>IF(IF(A3管路!AS74="-","-",IF('A4-2管路(計画設定)'!AS74="-",A3管路!AS74,A3管路!AS74-'A4-2管路(計画設定)'!AS74))=0,"-",IF(A3管路!AS74="-","-",IF('A4-2管路(計画設定)'!AS74="-",A3管路!AS74,A3管路!AS74-'A4-2管路(計画設定)'!AS74)))</f>
        <v>-</v>
      </c>
      <c r="AT74" s="348" t="str">
        <f>IF(IF(A3管路!AT74="-","-",IF('A4-2管路(計画設定)'!AT74="-",A3管路!AT74,A3管路!AT74-'A4-2管路(計画設定)'!AT74))=0,"-",IF(A3管路!AT74="-","-",IF('A4-2管路(計画設定)'!AT74="-",A3管路!AT74,A3管路!AT74-'A4-2管路(計画設定)'!AT74)))</f>
        <v>-</v>
      </c>
      <c r="AU74" s="359" t="str">
        <f t="shared" si="134"/>
        <v>-</v>
      </c>
      <c r="AV74" s="832">
        <f t="shared" si="135"/>
        <v>373</v>
      </c>
      <c r="AW74" s="830"/>
      <c r="AX74" s="853" t="str">
        <f t="shared" si="136"/>
        <v>-</v>
      </c>
      <c r="AY74" s="830"/>
      <c r="AZ74" s="832">
        <f t="shared" si="137"/>
        <v>373</v>
      </c>
      <c r="BA74" s="830"/>
      <c r="BB74" s="830">
        <f t="shared" si="138"/>
        <v>0</v>
      </c>
      <c r="BC74" s="830"/>
      <c r="BD74" s="830">
        <f t="shared" si="139"/>
        <v>0</v>
      </c>
      <c r="BE74" s="830"/>
      <c r="BF74" s="830">
        <f t="shared" si="140"/>
        <v>0</v>
      </c>
      <c r="BG74" s="830"/>
      <c r="BH74" s="830">
        <f t="shared" si="141"/>
        <v>0</v>
      </c>
      <c r="BI74" s="831"/>
      <c r="BJ74" s="832">
        <f t="shared" si="142"/>
        <v>373</v>
      </c>
      <c r="BK74" s="830"/>
      <c r="BL74" s="830">
        <f t="shared" si="143"/>
        <v>0</v>
      </c>
      <c r="BM74" s="833"/>
      <c r="BN74" s="830">
        <f t="shared" si="95"/>
        <v>373</v>
      </c>
      <c r="BO74" s="833"/>
      <c r="BQ74" s="318" t="str">
        <f>IF('A4-2管路(計画設定)'!AW74="","-",'A4-2管路(計画設定)'!AW74)</f>
        <v>ダクタイル鋳鉄管(NS形継手等)</v>
      </c>
      <c r="BR74" s="317">
        <f>IF(BQ74=BR$4,IF('A4-2管路(計画設定)'!AV74="-","-",IF('A4-2管路(計画設定)'!I74="-",'A4-2管路(計画設定)'!AV74,'A4-2管路(計画設定)'!AV74-'A4-2管路(計画設定)'!I74)),"-")</f>
        <v>373</v>
      </c>
      <c r="BS74" s="317" t="str">
        <f>IF(BQ74=BS$4,IF('A4-2管路(計画設定)'!AV74="-","-",IF('A4-2管路(計画設定)'!L74="-",'A4-2管路(計画設定)'!AV74,'A4-2管路(計画設定)'!AV74-'A4-2管路(計画設定)'!L74)),"-")</f>
        <v>-</v>
      </c>
      <c r="BT74" s="317" t="str">
        <f>IF(BQ74=BT$4,IF('A4-2管路(計画設定)'!AV74="-","-",IF('A4-2管路(計画設定)'!O74="-",'A4-2管路(計画設定)'!AV74,'A4-2管路(計画設定)'!AV74-'A4-2管路(計画設定)'!O74)),"-")</f>
        <v>-</v>
      </c>
      <c r="BU74" s="317" t="str">
        <f>IF($BQ74=BU$4,IF('A4-2管路(計画設定)'!$AV74="-","-",IF('A4-2管路(計画設定)'!R74="-",'A4-2管路(計画設定)'!$AV74,'A4-2管路(計画設定)'!$AV74-'A4-2管路(計画設定)'!R74)),"-")</f>
        <v>-</v>
      </c>
      <c r="BV74" s="317" t="str">
        <f>IF($BQ74=BV$4,IF('A4-2管路(計画設定)'!$AV74="-","-",IF('A4-2管路(計画設定)'!W74="-",'A4-2管路(計画設定)'!$AV74,'A4-2管路(計画設定)'!$AV74-SUM('A4-2管路(計画設定)'!S74,'A4-2管路(計画設定)'!T74))),"-")</f>
        <v>-</v>
      </c>
      <c r="BW74" s="317" t="str">
        <f>IF($BQ74=BV$4,IF('A4-2管路(計画設定)'!$AV74="-","-",IF('A4-2管路(計画設定)'!W74="-",'A4-2管路(計画設定)'!$AV74,'A4-2管路(計画設定)'!$AV74-SUM('A4-2管路(計画設定)'!U74,'A4-2管路(計画設定)'!V74))),"-")</f>
        <v>-</v>
      </c>
      <c r="BX74" s="317" t="str">
        <f>IF($BQ74=BX$4,IF('A4-2管路(計画設定)'!$AV74="-","-",IF('A4-2管路(計画設定)'!AF74="-",'A4-2管路(計画設定)'!$AV74,'A4-2管路(計画設定)'!$AV74-'A4-2管路(計画設定)'!AF74)),"-")</f>
        <v>-</v>
      </c>
    </row>
    <row r="75" spans="2:76" ht="13.5" customHeight="1">
      <c r="B75" s="1179"/>
      <c r="C75" s="1070"/>
      <c r="D75" s="1070"/>
      <c r="E75" s="932"/>
      <c r="F75" s="80">
        <v>100</v>
      </c>
      <c r="G75" s="625" t="str">
        <f>IF(AND('A4-1管路(計画設定)'!$F$13="○",'A4-4,5管路(計画設定)'!$BR75="-"),"-",IF(A3管路!G75="-",BR75,IF(BR75="-",A3管路!G75,A3管路!G75+BR75)))</f>
        <v>-</v>
      </c>
      <c r="H75" s="348" t="str">
        <f>IF(IF(A3管路!H75="-","-",IF('A4-2管路(計画設定)'!H75="-",A3管路!H75,A3管路!H75-'A4-2管路(計画設定)'!H75))=0,"-",IF(A3管路!H75="-","-",IF('A4-2管路(計画設定)'!H75="-",A3管路!H75,A3管路!H75-'A4-2管路(計画設定)'!H75)))</f>
        <v>-</v>
      </c>
      <c r="I75" s="362" t="str">
        <f t="shared" si="122"/>
        <v>-</v>
      </c>
      <c r="J75" s="625" t="str">
        <f>IF(AND('A4-1管路(計画設定)'!$H$13="○",'A4-4,5管路(計画設定)'!$BS75="-"),"-",IF(A3管路!J75="-",BS75,IF(BS75="-",A3管路!J75,A3管路!J75+BS75)))</f>
        <v>-</v>
      </c>
      <c r="K75" s="348" t="str">
        <f>IF(IF(A3管路!K75="-","-",IF('A4-2管路(計画設定)'!K75="-",A3管路!K75,A3管路!K75-'A4-2管路(計画設定)'!K75))=0,"-",IF(A3管路!K75="-","-",IF('A4-2管路(計画設定)'!K75="-",A3管路!K75,A3管路!K75-'A4-2管路(計画設定)'!K75)))</f>
        <v>-</v>
      </c>
      <c r="L75" s="362" t="str">
        <f t="shared" si="123"/>
        <v>-</v>
      </c>
      <c r="M75" s="625" t="str">
        <f>IF(AND('A4-1管路(計画設定)'!$J$13="○",'A4-4,5管路(計画設定)'!$BT75="-"),"-",IF(A3管路!M75="-",BT75,IF(BT75="-",A3管路!M75,A3管路!M75+BT75)))</f>
        <v>-</v>
      </c>
      <c r="N75" s="348" t="str">
        <f>IF(IF(A3管路!N75="-","-",IF('A4-2管路(計画設定)'!N75="-",A3管路!N75,A3管路!N75-'A4-2管路(計画設定)'!N75))=0,"-",IF(A3管路!N75="-","-",IF('A4-2管路(計画設定)'!N75="-",A3管路!N75,A3管路!N75-'A4-2管路(計画設定)'!N75)))</f>
        <v>-</v>
      </c>
      <c r="O75" s="362" t="str">
        <f t="shared" si="124"/>
        <v>-</v>
      </c>
      <c r="P75" s="625" t="str">
        <f>IF(AND('A4-1管路(計画設定)'!$L$13="○",'A4-4,5管路(計画設定)'!$BU75="-"),"-",IF(A3管路!P75="-",BU75,IF(BU75="-",A3管路!P75,A3管路!P75+BU75)))</f>
        <v>-</v>
      </c>
      <c r="Q75" s="348" t="str">
        <f>IF(IF(A3管路!Q75="-","-",IF('A4-2管路(計画設定)'!Q75="-",A3管路!Q75,A3管路!Q75-'A4-2管路(計画設定)'!Q75))=0,"-",IF(A3管路!Q75="-","-",IF('A4-2管路(計画設定)'!Q75="-",A3管路!Q75,A3管路!Q75-'A4-2管路(計画設定)'!Q75)))</f>
        <v>-</v>
      </c>
      <c r="R75" s="362" t="str">
        <f t="shared" si="125"/>
        <v>-</v>
      </c>
      <c r="S75" s="625" t="str">
        <f>IF(AND('A4-1管路(計画設定)'!$N$13="○",'A4-4,5管路(計画設定)'!$BV75="-"),"-",IF(A3管路!S75="-",BV75,IF(BV75="-",A3管路!S75,A3管路!S75+BV75+BW75)))</f>
        <v>-</v>
      </c>
      <c r="T75" s="347" t="str">
        <f>IF(IF(A3管路!T75="-","-",IF('A4-2管路(計画設定)'!T75="-",A3管路!T75,A3管路!T75-'A4-2管路(計画設定)'!T75))=0,"-",IF(A3管路!T75="-","-",IF('A4-2管路(計画設定)'!T75="-",A3管路!T75,A3管路!T75-'A4-2管路(計画設定)'!T75)))</f>
        <v>-</v>
      </c>
      <c r="U75" s="623" t="str">
        <f>IF(AND('A4-1管路(計画設定)'!$P$13="○",'A4-4,5管路(計画設定)'!$BW75="-"),"-",IF(A3管路!U75="-",BW75,IF(BW75="-",A3管路!U75,A3管路!U75)))</f>
        <v>-</v>
      </c>
      <c r="V75" s="348" t="str">
        <f>IF(IF(A3管路!V75="-","-",IF('A4-2管路(計画設定)'!V75="-",A3管路!V75,A3管路!V75-'A4-2管路(計画設定)'!V75))=0,"-",IF(A3管路!V75="-","-",IF('A4-2管路(計画設定)'!V75="-",A3管路!V75,A3管路!V75-'A4-2管路(計画設定)'!V75)))</f>
        <v>-</v>
      </c>
      <c r="W75" s="362" t="str">
        <f t="shared" si="126"/>
        <v>-</v>
      </c>
      <c r="X75" s="354" t="str">
        <f>IF(IF(A3管路!X75="-","-",IF('A4-2管路(計画設定)'!X75="-",A3管路!X75,A3管路!X75-'A4-2管路(計画設定)'!X75))=0,"-",IF(A3管路!X75="-","-",IF('A4-2管路(計画設定)'!X75="-",A3管路!X75,A3管路!X75-'A4-2管路(計画設定)'!X75)))</f>
        <v>-</v>
      </c>
      <c r="Y75" s="348" t="str">
        <f>IF(IF(A3管路!Y75="-","-",IF('A4-2管路(計画設定)'!Y75="-",A3管路!Y75,A3管路!Y75-'A4-2管路(計画設定)'!Y75))=0,"-",IF(A3管路!Y75="-","-",IF('A4-2管路(計画設定)'!Y75="-",A3管路!Y75,A3管路!Y75-'A4-2管路(計画設定)'!Y75)))</f>
        <v>-</v>
      </c>
      <c r="Z75" s="362" t="str">
        <f t="shared" si="127"/>
        <v>-</v>
      </c>
      <c r="AA75" s="354" t="str">
        <f>IF(IF(A3管路!AA75="-","-",IF('A4-2管路(計画設定)'!AA75="-",A3管路!AA75,A3管路!AA75-'A4-2管路(計画設定)'!AA75))=0,"-",IF(A3管路!AA75="-","-",IF('A4-2管路(計画設定)'!AA75="-",A3管路!AA75,A3管路!AA75-'A4-2管路(計画設定)'!AA75)))</f>
        <v>-</v>
      </c>
      <c r="AB75" s="348" t="str">
        <f>IF(IF(A3管路!AB75="-","-",IF('A4-2管路(計画設定)'!AB75="-",A3管路!AB75,A3管路!AB75-'A4-2管路(計画設定)'!AB75))=0,"-",IF(A3管路!AB75="-","-",IF('A4-2管路(計画設定)'!AB75="-",A3管路!AB75,A3管路!AB75-'A4-2管路(計画設定)'!AB75)))</f>
        <v>-</v>
      </c>
      <c r="AC75" s="362" t="str">
        <f t="shared" si="128"/>
        <v>-</v>
      </c>
      <c r="AD75" s="625" t="str">
        <f>IF(AND('A4-1管路(計画設定)'!$V$13="○",'A4-4,5管路(計画設定)'!$BX75="-"),"-",IF(A3管路!AD75="-",BX75,IF(BX75="-",A3管路!AD75,A3管路!AD75+BX75)))</f>
        <v>-</v>
      </c>
      <c r="AE75" s="348" t="str">
        <f>IF(IF(A3管路!AE75="-","-",IF('A4-2管路(計画設定)'!AE75="-",A3管路!AE75,A3管路!AE75-'A4-2管路(計画設定)'!AE75))=0,"-",IF(A3管路!AE75="-","-",IF('A4-2管路(計画設定)'!AE75="-",A3管路!AE75,A3管路!AE75-'A4-2管路(計画設定)'!AE75)))</f>
        <v>-</v>
      </c>
      <c r="AF75" s="362" t="str">
        <f t="shared" si="129"/>
        <v>-</v>
      </c>
      <c r="AG75" s="354" t="str">
        <f>IF(IF(A3管路!AG75="-","-",IF('A4-2管路(計画設定)'!AG75="-",A3管路!AG75,A3管路!AG75-'A4-2管路(計画設定)'!AG75))=0,"-",IF(A3管路!AG75="-","-",IF('A4-2管路(計画設定)'!AG75="-",A3管路!AG75,A3管路!AG75-'A4-2管路(計画設定)'!AG75)))</f>
        <v>-</v>
      </c>
      <c r="AH75" s="348" t="str">
        <f>IF(IF(A3管路!AH75="-","-",IF('A4-2管路(計画設定)'!AH75="-",A3管路!AH75,A3管路!AH75-'A4-2管路(計画設定)'!AH75))=0,"-",IF(A3管路!AH75="-","-",IF('A4-2管路(計画設定)'!AH75="-",A3管路!AH75,A3管路!AH75-'A4-2管路(計画設定)'!AH75)))</f>
        <v>-</v>
      </c>
      <c r="AI75" s="362" t="str">
        <f t="shared" si="130"/>
        <v>-</v>
      </c>
      <c r="AJ75" s="354" t="str">
        <f>IF(IF(A3管路!AJ75="-","-",IF('A4-2管路(計画設定)'!AJ75="-",A3管路!AJ75,A3管路!AJ75-'A4-2管路(計画設定)'!AJ75))=0,"-",IF(A3管路!AJ75="-","-",IF('A4-2管路(計画設定)'!AJ75="-",A3管路!AJ75,A3管路!AJ75-'A4-2管路(計画設定)'!AJ75)))</f>
        <v>-</v>
      </c>
      <c r="AK75" s="348" t="str">
        <f>IF(IF(A3管路!AK75="-","-",IF('A4-2管路(計画設定)'!AK75="-",A3管路!AK75,A3管路!AK75-'A4-2管路(計画設定)'!AK75))=0,"-",IF(A3管路!AK75="-","-",IF('A4-2管路(計画設定)'!AK75="-",A3管路!AK75,A3管路!AK75-'A4-2管路(計画設定)'!AK75)))</f>
        <v>-</v>
      </c>
      <c r="AL75" s="362" t="str">
        <f t="shared" si="131"/>
        <v>-</v>
      </c>
      <c r="AM75" s="354" t="str">
        <f>IF(IF(A3管路!AM75="-","-",IF('A4-2管路(計画設定)'!AM75="-",A3管路!AM75,A3管路!AM75-'A4-2管路(計画設定)'!AM75))=0,"-",IF(A3管路!AM75="-","-",IF('A4-2管路(計画設定)'!AM75="-",A3管路!AM75,A3管路!AM75-'A4-2管路(計画設定)'!AM75)))</f>
        <v>-</v>
      </c>
      <c r="AN75" s="348" t="str">
        <f>IF(IF(A3管路!AN75="-","-",IF('A4-2管路(計画設定)'!AN75="-",A3管路!AN75,A3管路!AN75-'A4-2管路(計画設定)'!AN75))=0,"-",IF(A3管路!AN75="-","-",IF('A4-2管路(計画設定)'!AN75="-",A3管路!AN75,A3管路!AN75-'A4-2管路(計画設定)'!AN75)))</f>
        <v>-</v>
      </c>
      <c r="AO75" s="362" t="str">
        <f t="shared" si="132"/>
        <v>-</v>
      </c>
      <c r="AP75" s="354" t="str">
        <f>IF(IF(A3管路!AP75="-","-",IF('A4-2管路(計画設定)'!AP75="-",A3管路!AP75,A3管路!AP75-'A4-2管路(計画設定)'!AP75))=0,"-",IF(A3管路!AP75="-","-",IF('A4-2管路(計画設定)'!AP75="-",A3管路!AP75,A3管路!AP75-'A4-2管路(計画設定)'!AP75)))</f>
        <v>-</v>
      </c>
      <c r="AQ75" s="348" t="str">
        <f>IF(IF(A3管路!AQ75="-","-",IF('A4-2管路(計画設定)'!AQ75="-",A3管路!AQ75,A3管路!AQ75-'A4-2管路(計画設定)'!AQ75))=0,"-",IF(A3管路!AQ75="-","-",IF('A4-2管路(計画設定)'!AQ75="-",A3管路!AQ75,A3管路!AQ75-'A4-2管路(計画設定)'!AQ75)))</f>
        <v>-</v>
      </c>
      <c r="AR75" s="359" t="str">
        <f t="shared" si="133"/>
        <v>-</v>
      </c>
      <c r="AS75" s="354" t="str">
        <f>IF(IF(A3管路!AS75="-","-",IF('A4-2管路(計画設定)'!AS75="-",A3管路!AS75,A3管路!AS75-'A4-2管路(計画設定)'!AS75))=0,"-",IF(A3管路!AS75="-","-",IF('A4-2管路(計画設定)'!AS75="-",A3管路!AS75,A3管路!AS75-'A4-2管路(計画設定)'!AS75)))</f>
        <v>-</v>
      </c>
      <c r="AT75" s="348" t="str">
        <f>IF(IF(A3管路!AT75="-","-",IF('A4-2管路(計画設定)'!AT75="-",A3管路!AT75,A3管路!AT75-'A4-2管路(計画設定)'!AT75))=0,"-",IF(A3管路!AT75="-","-",IF('A4-2管路(計画設定)'!AT75="-",A3管路!AT75,A3管路!AT75-'A4-2管路(計画設定)'!AT75)))</f>
        <v>-</v>
      </c>
      <c r="AU75" s="359" t="str">
        <f t="shared" si="134"/>
        <v>-</v>
      </c>
      <c r="AV75" s="832" t="str">
        <f t="shared" si="135"/>
        <v>-</v>
      </c>
      <c r="AW75" s="830"/>
      <c r="AX75" s="853" t="str">
        <f t="shared" si="136"/>
        <v>-</v>
      </c>
      <c r="AY75" s="830"/>
      <c r="AZ75" s="832">
        <f t="shared" si="137"/>
        <v>0</v>
      </c>
      <c r="BA75" s="830"/>
      <c r="BB75" s="830">
        <f t="shared" si="138"/>
        <v>0</v>
      </c>
      <c r="BC75" s="830"/>
      <c r="BD75" s="830">
        <f t="shared" si="139"/>
        <v>0</v>
      </c>
      <c r="BE75" s="830"/>
      <c r="BF75" s="830">
        <f t="shared" si="140"/>
        <v>0</v>
      </c>
      <c r="BG75" s="830"/>
      <c r="BH75" s="830">
        <f t="shared" si="141"/>
        <v>0</v>
      </c>
      <c r="BI75" s="831"/>
      <c r="BJ75" s="832">
        <f t="shared" si="142"/>
        <v>0</v>
      </c>
      <c r="BK75" s="830"/>
      <c r="BL75" s="830">
        <f t="shared" si="143"/>
        <v>0</v>
      </c>
      <c r="BM75" s="833"/>
      <c r="BN75" s="830" t="str">
        <f t="shared" si="95"/>
        <v>-</v>
      </c>
      <c r="BO75" s="833"/>
      <c r="BQ75" s="318" t="str">
        <f>IF('A4-2管路(計画設定)'!AW75="","-",'A4-2管路(計画設定)'!AW75)</f>
        <v>ダクタイル鋳鉄管(NS形継手等)</v>
      </c>
      <c r="BR75" s="317" t="str">
        <f>IF(BQ75=BR$4,IF('A4-2管路(計画設定)'!AV75="-","-",IF('A4-2管路(計画設定)'!I75="-",'A4-2管路(計画設定)'!AV75,'A4-2管路(計画設定)'!AV75-'A4-2管路(計画設定)'!I75)),"-")</f>
        <v>-</v>
      </c>
      <c r="BS75" s="317" t="str">
        <f>IF(BQ75=BS$4,IF('A4-2管路(計画設定)'!AV75="-","-",IF('A4-2管路(計画設定)'!L75="-",'A4-2管路(計画設定)'!AV75,'A4-2管路(計画設定)'!AV75-'A4-2管路(計画設定)'!L75)),"-")</f>
        <v>-</v>
      </c>
      <c r="BT75" s="317" t="str">
        <f>IF(BQ75=BT$4,IF('A4-2管路(計画設定)'!AV75="-","-",IF('A4-2管路(計画設定)'!O75="-",'A4-2管路(計画設定)'!AV75,'A4-2管路(計画設定)'!AV75-'A4-2管路(計画設定)'!O75)),"-")</f>
        <v>-</v>
      </c>
      <c r="BU75" s="317" t="str">
        <f>IF($BQ75=BU$4,IF('A4-2管路(計画設定)'!$AV75="-","-",IF('A4-2管路(計画設定)'!R75="-",'A4-2管路(計画設定)'!$AV75,'A4-2管路(計画設定)'!$AV75-'A4-2管路(計画設定)'!R75)),"-")</f>
        <v>-</v>
      </c>
      <c r="BV75" s="317" t="str">
        <f>IF($BQ75=BV$4,IF('A4-2管路(計画設定)'!$AV75="-","-",IF('A4-2管路(計画設定)'!W75="-",'A4-2管路(計画設定)'!$AV75,'A4-2管路(計画設定)'!$AV75-SUM('A4-2管路(計画設定)'!S75,'A4-2管路(計画設定)'!T75))),"-")</f>
        <v>-</v>
      </c>
      <c r="BW75" s="317" t="str">
        <f>IF($BQ75=BV$4,IF('A4-2管路(計画設定)'!$AV75="-","-",IF('A4-2管路(計画設定)'!W75="-",'A4-2管路(計画設定)'!$AV75,'A4-2管路(計画設定)'!$AV75-SUM('A4-2管路(計画設定)'!U75,'A4-2管路(計画設定)'!V75))),"-")</f>
        <v>-</v>
      </c>
      <c r="BX75" s="317" t="str">
        <f>IF($BQ75=BX$4,IF('A4-2管路(計画設定)'!$AV75="-","-",IF('A4-2管路(計画設定)'!AF75="-",'A4-2管路(計画設定)'!$AV75,'A4-2管路(計画設定)'!$AV75-'A4-2管路(計画設定)'!AF75)),"-")</f>
        <v>-</v>
      </c>
    </row>
    <row r="76" spans="2:76" ht="13.5" customHeight="1">
      <c r="B76" s="1179"/>
      <c r="C76" s="1070"/>
      <c r="D76" s="1070"/>
      <c r="E76" s="932"/>
      <c r="F76" s="538" t="s">
        <v>70</v>
      </c>
      <c r="G76" s="625" t="str">
        <f>IF(AND('A4-1管路(計画設定)'!$F$13="○",'A4-4,5管路(計画設定)'!$BR76="-"),"-",IF(A3管路!G76="-",BR76,IF(BR76="-",A3管路!G76,A3管路!G76+BR76)))</f>
        <v>-</v>
      </c>
      <c r="H76" s="348" t="str">
        <f>IF(IF(A3管路!H76="-","-",IF('A4-2管路(計画設定)'!H76="-",A3管路!H76,A3管路!H76-'A4-2管路(計画設定)'!H76))=0,"-",IF(A3管路!H76="-","-",IF('A4-2管路(計画設定)'!H76="-",A3管路!H76,A3管路!H76-'A4-2管路(計画設定)'!H76)))</f>
        <v>-</v>
      </c>
      <c r="I76" s="362" t="str">
        <f t="shared" si="122"/>
        <v>-</v>
      </c>
      <c r="J76" s="625" t="str">
        <f>IF(AND('A4-1管路(計画設定)'!$H$13="○",'A4-4,5管路(計画設定)'!$BS76="-"),"-",IF(A3管路!J76="-",BS76,IF(BS76="-",A3管路!J76,A3管路!J76+BS76)))</f>
        <v>-</v>
      </c>
      <c r="K76" s="348" t="str">
        <f>IF(IF(A3管路!K76="-","-",IF('A4-2管路(計画設定)'!K76="-",A3管路!K76,A3管路!K76-'A4-2管路(計画設定)'!K76))=0,"-",IF(A3管路!K76="-","-",IF('A4-2管路(計画設定)'!K76="-",A3管路!K76,A3管路!K76-'A4-2管路(計画設定)'!K76)))</f>
        <v>-</v>
      </c>
      <c r="L76" s="362" t="str">
        <f t="shared" si="123"/>
        <v>-</v>
      </c>
      <c r="M76" s="625" t="str">
        <f>IF(AND('A4-1管路(計画設定)'!$J$13="○",'A4-4,5管路(計画設定)'!$BT76="-"),"-",IF(A3管路!M76="-",BT76,IF(BT76="-",A3管路!M76,A3管路!M76+BT76)))</f>
        <v>-</v>
      </c>
      <c r="N76" s="348" t="str">
        <f>IF(IF(A3管路!N76="-","-",IF('A4-2管路(計画設定)'!N76="-",A3管路!N76,A3管路!N76-'A4-2管路(計画設定)'!N76))=0,"-",IF(A3管路!N76="-","-",IF('A4-2管路(計画設定)'!N76="-",A3管路!N76,A3管路!N76-'A4-2管路(計画設定)'!N76)))</f>
        <v>-</v>
      </c>
      <c r="O76" s="362" t="str">
        <f t="shared" si="124"/>
        <v>-</v>
      </c>
      <c r="P76" s="625" t="str">
        <f>IF(AND('A4-1管路(計画設定)'!$L$13="○",'A4-4,5管路(計画設定)'!$BU76="-"),"-",IF(A3管路!P76="-",BU76,IF(BU76="-",A3管路!P76,A3管路!P76+BU76)))</f>
        <v>-</v>
      </c>
      <c r="Q76" s="348" t="str">
        <f>IF(IF(A3管路!Q76="-","-",IF('A4-2管路(計画設定)'!Q76="-",A3管路!Q76,A3管路!Q76-'A4-2管路(計画設定)'!Q76))=0,"-",IF(A3管路!Q76="-","-",IF('A4-2管路(計画設定)'!Q76="-",A3管路!Q76,A3管路!Q76-'A4-2管路(計画設定)'!Q76)))</f>
        <v>-</v>
      </c>
      <c r="R76" s="362" t="str">
        <f t="shared" si="125"/>
        <v>-</v>
      </c>
      <c r="S76" s="625" t="str">
        <f>IF(AND('A4-1管路(計画設定)'!$N$13="○",'A4-4,5管路(計画設定)'!$BV76="-"),"-",IF(A3管路!S76="-",BV76,IF(BV76="-",A3管路!S76,A3管路!S76+BV76+BW76)))</f>
        <v>-</v>
      </c>
      <c r="T76" s="347" t="str">
        <f>IF(IF(A3管路!T76="-","-",IF('A4-2管路(計画設定)'!T76="-",A3管路!T76,A3管路!T76-'A4-2管路(計画設定)'!T76))=0,"-",IF(A3管路!T76="-","-",IF('A4-2管路(計画設定)'!T76="-",A3管路!T76,A3管路!T76-'A4-2管路(計画設定)'!T76)))</f>
        <v>-</v>
      </c>
      <c r="U76" s="623" t="str">
        <f>IF(AND('A4-1管路(計画設定)'!$P$13="○",'A4-4,5管路(計画設定)'!$BW76="-"),"-",IF(A3管路!U76="-",BW76,IF(BW76="-",A3管路!U76,A3管路!U76)))</f>
        <v>-</v>
      </c>
      <c r="V76" s="348" t="str">
        <f>IF(IF(A3管路!V76="-","-",IF('A4-2管路(計画設定)'!V76="-",A3管路!V76,A3管路!V76-'A4-2管路(計画設定)'!V76))=0,"-",IF(A3管路!V76="-","-",IF('A4-2管路(計画設定)'!V76="-",A3管路!V76,A3管路!V76-'A4-2管路(計画設定)'!V76)))</f>
        <v>-</v>
      </c>
      <c r="W76" s="362" t="str">
        <f t="shared" si="126"/>
        <v>-</v>
      </c>
      <c r="X76" s="354" t="str">
        <f>IF(IF(A3管路!X76="-","-",IF('A4-2管路(計画設定)'!X76="-",A3管路!X76,A3管路!X76-'A4-2管路(計画設定)'!X76))=0,"-",IF(A3管路!X76="-","-",IF('A4-2管路(計画設定)'!X76="-",A3管路!X76,A3管路!X76-'A4-2管路(計画設定)'!X76)))</f>
        <v>-</v>
      </c>
      <c r="Y76" s="348" t="str">
        <f>IF(IF(A3管路!Y76="-","-",IF('A4-2管路(計画設定)'!Y76="-",A3管路!Y76,A3管路!Y76-'A4-2管路(計画設定)'!Y76))=0,"-",IF(A3管路!Y76="-","-",IF('A4-2管路(計画設定)'!Y76="-",A3管路!Y76,A3管路!Y76-'A4-2管路(計画設定)'!Y76)))</f>
        <v>-</v>
      </c>
      <c r="Z76" s="362" t="str">
        <f t="shared" si="127"/>
        <v>-</v>
      </c>
      <c r="AA76" s="354" t="str">
        <f>IF(IF(A3管路!AA76="-","-",IF('A4-2管路(計画設定)'!AA76="-",A3管路!AA76,A3管路!AA76-'A4-2管路(計画設定)'!AA76))=0,"-",IF(A3管路!AA76="-","-",IF('A4-2管路(計画設定)'!AA76="-",A3管路!AA76,A3管路!AA76-'A4-2管路(計画設定)'!AA76)))</f>
        <v>-</v>
      </c>
      <c r="AB76" s="348" t="str">
        <f>IF(IF(A3管路!AB76="-","-",IF('A4-2管路(計画設定)'!AB76="-",A3管路!AB76,A3管路!AB76-'A4-2管路(計画設定)'!AB76))=0,"-",IF(A3管路!AB76="-","-",IF('A4-2管路(計画設定)'!AB76="-",A3管路!AB76,A3管路!AB76-'A4-2管路(計画設定)'!AB76)))</f>
        <v>-</v>
      </c>
      <c r="AC76" s="362" t="str">
        <f t="shared" si="128"/>
        <v>-</v>
      </c>
      <c r="AD76" s="625" t="str">
        <f>IF(AND('A4-1管路(計画設定)'!$V$13="○",'A4-4,5管路(計画設定)'!$BX76="-"),"-",IF(A3管路!AD76="-",BX76,IF(BX76="-",A3管路!AD76,A3管路!AD76+BX76)))</f>
        <v>-</v>
      </c>
      <c r="AE76" s="348" t="str">
        <f>IF(IF(A3管路!AE76="-","-",IF('A4-2管路(計画設定)'!AE76="-",A3管路!AE76,A3管路!AE76-'A4-2管路(計画設定)'!AE76))=0,"-",IF(A3管路!AE76="-","-",IF('A4-2管路(計画設定)'!AE76="-",A3管路!AE76,A3管路!AE76-'A4-2管路(計画設定)'!AE76)))</f>
        <v>-</v>
      </c>
      <c r="AF76" s="362" t="str">
        <f t="shared" si="129"/>
        <v>-</v>
      </c>
      <c r="AG76" s="354" t="str">
        <f>IF(IF(A3管路!AG76="-","-",IF('A4-2管路(計画設定)'!AG76="-",A3管路!AG76,A3管路!AG76-'A4-2管路(計画設定)'!AG76))=0,"-",IF(A3管路!AG76="-","-",IF('A4-2管路(計画設定)'!AG76="-",A3管路!AG76,A3管路!AG76-'A4-2管路(計画設定)'!AG76)))</f>
        <v>-</v>
      </c>
      <c r="AH76" s="348" t="str">
        <f>IF(IF(A3管路!AH76="-","-",IF('A4-2管路(計画設定)'!AH76="-",A3管路!AH76,A3管路!AH76-'A4-2管路(計画設定)'!AH76))=0,"-",IF(A3管路!AH76="-","-",IF('A4-2管路(計画設定)'!AH76="-",A3管路!AH76,A3管路!AH76-'A4-2管路(計画設定)'!AH76)))</f>
        <v>-</v>
      </c>
      <c r="AI76" s="362" t="str">
        <f t="shared" si="130"/>
        <v>-</v>
      </c>
      <c r="AJ76" s="354" t="str">
        <f>IF(IF(A3管路!AJ76="-","-",IF('A4-2管路(計画設定)'!AJ76="-",A3管路!AJ76,A3管路!AJ76-'A4-2管路(計画設定)'!AJ76))=0,"-",IF(A3管路!AJ76="-","-",IF('A4-2管路(計画設定)'!AJ76="-",A3管路!AJ76,A3管路!AJ76-'A4-2管路(計画設定)'!AJ76)))</f>
        <v>-</v>
      </c>
      <c r="AK76" s="348" t="str">
        <f>IF(IF(A3管路!AK76="-","-",IF('A4-2管路(計画設定)'!AK76="-",A3管路!AK76,A3管路!AK76-'A4-2管路(計画設定)'!AK76))=0,"-",IF(A3管路!AK76="-","-",IF('A4-2管路(計画設定)'!AK76="-",A3管路!AK76,A3管路!AK76-'A4-2管路(計画設定)'!AK76)))</f>
        <v>-</v>
      </c>
      <c r="AL76" s="362" t="str">
        <f t="shared" si="131"/>
        <v>-</v>
      </c>
      <c r="AM76" s="354" t="str">
        <f>IF(IF(A3管路!AM76="-","-",IF('A4-2管路(計画設定)'!AM76="-",A3管路!AM76,A3管路!AM76-'A4-2管路(計画設定)'!AM76))=0,"-",IF(A3管路!AM76="-","-",IF('A4-2管路(計画設定)'!AM76="-",A3管路!AM76,A3管路!AM76-'A4-2管路(計画設定)'!AM76)))</f>
        <v>-</v>
      </c>
      <c r="AN76" s="348" t="str">
        <f>IF(IF(A3管路!AN76="-","-",IF('A4-2管路(計画設定)'!AN76="-",A3管路!AN76,A3管路!AN76-'A4-2管路(計画設定)'!AN76))=0,"-",IF(A3管路!AN76="-","-",IF('A4-2管路(計画設定)'!AN76="-",A3管路!AN76,A3管路!AN76-'A4-2管路(計画設定)'!AN76)))</f>
        <v>-</v>
      </c>
      <c r="AO76" s="362" t="str">
        <f t="shared" si="132"/>
        <v>-</v>
      </c>
      <c r="AP76" s="354" t="str">
        <f>IF(IF(A3管路!AP76="-","-",IF('A4-2管路(計画設定)'!AP76="-",A3管路!AP76,A3管路!AP76-'A4-2管路(計画設定)'!AP76))=0,"-",IF(A3管路!AP76="-","-",IF('A4-2管路(計画設定)'!AP76="-",A3管路!AP76,A3管路!AP76-'A4-2管路(計画設定)'!AP76)))</f>
        <v>-</v>
      </c>
      <c r="AQ76" s="348" t="str">
        <f>IF(IF(A3管路!AQ76="-","-",IF('A4-2管路(計画設定)'!AQ76="-",A3管路!AQ76,A3管路!AQ76-'A4-2管路(計画設定)'!AQ76))=0,"-",IF(A3管路!AQ76="-","-",IF('A4-2管路(計画設定)'!AQ76="-",A3管路!AQ76,A3管路!AQ76-'A4-2管路(計画設定)'!AQ76)))</f>
        <v>-</v>
      </c>
      <c r="AR76" s="359" t="str">
        <f t="shared" si="133"/>
        <v>-</v>
      </c>
      <c r="AS76" s="354" t="str">
        <f>IF(IF(A3管路!AS76="-","-",IF('A4-2管路(計画設定)'!AS76="-",A3管路!AS76,A3管路!AS76-'A4-2管路(計画設定)'!AS76))=0,"-",IF(A3管路!AS76="-","-",IF('A4-2管路(計画設定)'!AS76="-",A3管路!AS76,A3管路!AS76-'A4-2管路(計画設定)'!AS76)))</f>
        <v>-</v>
      </c>
      <c r="AT76" s="348" t="str">
        <f>IF(IF(A3管路!AT76="-","-",IF('A4-2管路(計画設定)'!AT76="-",A3管路!AT76,A3管路!AT76-'A4-2管路(計画設定)'!AT76))=0,"-",IF(A3管路!AT76="-","-",IF('A4-2管路(計画設定)'!AT76="-",A3管路!AT76,A3管路!AT76-'A4-2管路(計画設定)'!AT76)))</f>
        <v>-</v>
      </c>
      <c r="AU76" s="359" t="str">
        <f t="shared" si="134"/>
        <v>-</v>
      </c>
      <c r="AV76" s="832" t="str">
        <f t="shared" si="135"/>
        <v>-</v>
      </c>
      <c r="AW76" s="830"/>
      <c r="AX76" s="853" t="str">
        <f t="shared" si="136"/>
        <v>-</v>
      </c>
      <c r="AY76" s="830"/>
      <c r="AZ76" s="832">
        <f t="shared" si="137"/>
        <v>0</v>
      </c>
      <c r="BA76" s="830"/>
      <c r="BB76" s="830">
        <f t="shared" si="138"/>
        <v>0</v>
      </c>
      <c r="BC76" s="830"/>
      <c r="BD76" s="830">
        <f t="shared" si="139"/>
        <v>0</v>
      </c>
      <c r="BE76" s="830"/>
      <c r="BF76" s="830">
        <f t="shared" si="140"/>
        <v>0</v>
      </c>
      <c r="BG76" s="830"/>
      <c r="BH76" s="830">
        <f t="shared" si="141"/>
        <v>0</v>
      </c>
      <c r="BI76" s="831"/>
      <c r="BJ76" s="832">
        <f t="shared" si="142"/>
        <v>0</v>
      </c>
      <c r="BK76" s="830"/>
      <c r="BL76" s="830">
        <f t="shared" si="143"/>
        <v>0</v>
      </c>
      <c r="BM76" s="833"/>
      <c r="BN76" s="830" t="str">
        <f t="shared" si="95"/>
        <v>-</v>
      </c>
      <c r="BO76" s="833"/>
      <c r="BQ76" s="318" t="str">
        <f>IF('A4-2管路(計画設定)'!AW76="","-",'A4-2管路(計画設定)'!AW76)</f>
        <v>配水用ポリエチレン管(融着継手)</v>
      </c>
      <c r="BR76" s="317" t="str">
        <f>IF(BQ76=BR$4,IF('A4-2管路(計画設定)'!AV76="-","-",IF('A4-2管路(計画設定)'!I76="-",'A4-2管路(計画設定)'!AV76,'A4-2管路(計画設定)'!AV76-'A4-2管路(計画設定)'!I76)),"-")</f>
        <v>-</v>
      </c>
      <c r="BS76" s="317" t="str">
        <f>IF(BQ76=BS$4,IF('A4-2管路(計画設定)'!AV76="-","-",IF('A4-2管路(計画設定)'!L76="-",'A4-2管路(計画設定)'!AV76,'A4-2管路(計画設定)'!AV76-'A4-2管路(計画設定)'!L76)),"-")</f>
        <v>-</v>
      </c>
      <c r="BT76" s="317" t="str">
        <f>IF(BQ76=BT$4,IF('A4-2管路(計画設定)'!AV76="-","-",IF('A4-2管路(計画設定)'!O76="-",'A4-2管路(計画設定)'!AV76,'A4-2管路(計画設定)'!AV76-'A4-2管路(計画設定)'!O76)),"-")</f>
        <v>-</v>
      </c>
      <c r="BU76" s="317" t="str">
        <f>IF($BQ76=BU$4,IF('A4-2管路(計画設定)'!$AV76="-","-",IF('A4-2管路(計画設定)'!R76="-",'A4-2管路(計画設定)'!$AV76,'A4-2管路(計画設定)'!$AV76-'A4-2管路(計画設定)'!R76)),"-")</f>
        <v>-</v>
      </c>
      <c r="BV76" s="317" t="str">
        <f>IF($BQ76=BV$4,IF('A4-2管路(計画設定)'!$AV76="-","-",IF('A4-2管路(計画設定)'!W76="-",'A4-2管路(計画設定)'!$AV76,'A4-2管路(計画設定)'!$AV76-SUM('A4-2管路(計画設定)'!S76,'A4-2管路(計画設定)'!T76))),"-")</f>
        <v>-</v>
      </c>
      <c r="BW76" s="317" t="str">
        <f>IF($BQ76=BV$4,IF('A4-2管路(計画設定)'!$AV76="-","-",IF('A4-2管路(計画設定)'!W76="-",'A4-2管路(計画設定)'!$AV76,'A4-2管路(計画設定)'!$AV76-SUM('A4-2管路(計画設定)'!U76,'A4-2管路(計画設定)'!V76))),"-")</f>
        <v>-</v>
      </c>
      <c r="BX76" s="317" t="str">
        <f>IF($BQ76=BX$4,IF('A4-2管路(計画設定)'!$AV76="-","-",IF('A4-2管路(計画設定)'!AF76="-",'A4-2管路(計画設定)'!$AV76,'A4-2管路(計画設定)'!$AV76-'A4-2管路(計画設定)'!AF76)),"-")</f>
        <v>-</v>
      </c>
    </row>
    <row r="77" spans="2:76" ht="13.5" customHeight="1">
      <c r="B77" s="1179"/>
      <c r="C77" s="1070"/>
      <c r="D77" s="1070"/>
      <c r="E77" s="1075"/>
      <c r="F77" s="567" t="s">
        <v>49</v>
      </c>
      <c r="G77" s="622">
        <f t="shared" ref="G77" si="144">IF(SUM(G66:G76)=0,"-",SUM(G66:G76))</f>
        <v>1198</v>
      </c>
      <c r="H77" s="350" t="str">
        <f t="shared" ref="H77:AU77" si="145">IF(SUM(H66:H76)=0,"-",SUM(H66:H76))</f>
        <v>-</v>
      </c>
      <c r="I77" s="365">
        <f t="shared" si="145"/>
        <v>1198</v>
      </c>
      <c r="J77" s="622" t="str">
        <f t="shared" si="145"/>
        <v>-</v>
      </c>
      <c r="K77" s="350" t="str">
        <f t="shared" si="145"/>
        <v>-</v>
      </c>
      <c r="L77" s="365" t="str">
        <f t="shared" si="145"/>
        <v>-</v>
      </c>
      <c r="M77" s="622" t="str">
        <f t="shared" si="145"/>
        <v>-</v>
      </c>
      <c r="N77" s="350" t="str">
        <f t="shared" si="145"/>
        <v>-</v>
      </c>
      <c r="O77" s="365" t="str">
        <f t="shared" si="145"/>
        <v>-</v>
      </c>
      <c r="P77" s="622" t="str">
        <f t="shared" si="145"/>
        <v>-</v>
      </c>
      <c r="Q77" s="350" t="str">
        <f t="shared" si="145"/>
        <v>-</v>
      </c>
      <c r="R77" s="365" t="str">
        <f t="shared" si="145"/>
        <v>-</v>
      </c>
      <c r="S77" s="622" t="str">
        <f t="shared" si="145"/>
        <v>-</v>
      </c>
      <c r="T77" s="349" t="str">
        <f t="shared" si="145"/>
        <v>-</v>
      </c>
      <c r="U77" s="624" t="str">
        <f t="shared" si="145"/>
        <v>-</v>
      </c>
      <c r="V77" s="350" t="str">
        <f t="shared" si="145"/>
        <v>-</v>
      </c>
      <c r="W77" s="365" t="str">
        <f t="shared" si="145"/>
        <v>-</v>
      </c>
      <c r="X77" s="355" t="str">
        <f t="shared" si="145"/>
        <v>-</v>
      </c>
      <c r="Y77" s="350" t="str">
        <f t="shared" si="145"/>
        <v>-</v>
      </c>
      <c r="Z77" s="365" t="str">
        <f t="shared" si="145"/>
        <v>-</v>
      </c>
      <c r="AA77" s="355" t="str">
        <f t="shared" si="145"/>
        <v>-</v>
      </c>
      <c r="AB77" s="350" t="str">
        <f t="shared" si="145"/>
        <v>-</v>
      </c>
      <c r="AC77" s="365" t="str">
        <f t="shared" si="145"/>
        <v>-</v>
      </c>
      <c r="AD77" s="622" t="str">
        <f t="shared" si="145"/>
        <v>-</v>
      </c>
      <c r="AE77" s="350" t="str">
        <f t="shared" si="145"/>
        <v>-</v>
      </c>
      <c r="AF77" s="365" t="str">
        <f t="shared" si="145"/>
        <v>-</v>
      </c>
      <c r="AG77" s="355" t="str">
        <f t="shared" si="145"/>
        <v>-</v>
      </c>
      <c r="AH77" s="350" t="str">
        <f t="shared" si="145"/>
        <v>-</v>
      </c>
      <c r="AI77" s="365" t="str">
        <f t="shared" si="145"/>
        <v>-</v>
      </c>
      <c r="AJ77" s="355" t="str">
        <f t="shared" si="145"/>
        <v>-</v>
      </c>
      <c r="AK77" s="350" t="str">
        <f t="shared" si="145"/>
        <v>-</v>
      </c>
      <c r="AL77" s="365" t="str">
        <f t="shared" si="145"/>
        <v>-</v>
      </c>
      <c r="AM77" s="355" t="str">
        <f t="shared" si="145"/>
        <v>-</v>
      </c>
      <c r="AN77" s="350" t="str">
        <f t="shared" si="145"/>
        <v>-</v>
      </c>
      <c r="AO77" s="365" t="str">
        <f t="shared" si="145"/>
        <v>-</v>
      </c>
      <c r="AP77" s="355" t="str">
        <f t="shared" si="145"/>
        <v>-</v>
      </c>
      <c r="AQ77" s="350" t="str">
        <f t="shared" si="145"/>
        <v>-</v>
      </c>
      <c r="AR77" s="363" t="str">
        <f t="shared" si="145"/>
        <v>-</v>
      </c>
      <c r="AS77" s="355" t="str">
        <f t="shared" si="145"/>
        <v>-</v>
      </c>
      <c r="AT77" s="350" t="str">
        <f t="shared" si="145"/>
        <v>-</v>
      </c>
      <c r="AU77" s="363" t="str">
        <f t="shared" si="145"/>
        <v>-</v>
      </c>
      <c r="AV77" s="834">
        <f>IF(SUM(AV66:AW76)=0,"-",SUM(AV66:AW76))</f>
        <v>1198</v>
      </c>
      <c r="AW77" s="835"/>
      <c r="AX77" s="836" t="str">
        <f>IF(SUM(AX66:AY76)=0,"-",SUM(AX66:AY76))</f>
        <v>-</v>
      </c>
      <c r="AY77" s="835"/>
      <c r="AZ77" s="834">
        <f>IF(SUM(AZ66:BA76)=0,"-",SUM(AZ66:BA76))</f>
        <v>1198</v>
      </c>
      <c r="BA77" s="835"/>
      <c r="BB77" s="835" t="str">
        <f>IF(SUM(BB66:BC76)=0,"-",SUM(BB66:BC76))</f>
        <v>-</v>
      </c>
      <c r="BC77" s="835"/>
      <c r="BD77" s="835" t="str">
        <f>IF(SUM(BD66:BE76)=0,"-",SUM(BD66:BE76))</f>
        <v>-</v>
      </c>
      <c r="BE77" s="835"/>
      <c r="BF77" s="835" t="str">
        <f>IF(SUM(BF66:BG76)=0,"-",SUM(BF66:BG76))</f>
        <v>-</v>
      </c>
      <c r="BG77" s="835"/>
      <c r="BH77" s="835" t="str">
        <f>IF(SUM(BH66:BI76)=0,"-",SUM(BH66:BI76))</f>
        <v>-</v>
      </c>
      <c r="BI77" s="837"/>
      <c r="BJ77" s="834">
        <f>IF(SUM(BJ66:BK76)=0,"-",SUM(BJ66:BK76))</f>
        <v>1198</v>
      </c>
      <c r="BK77" s="835"/>
      <c r="BL77" s="835" t="str">
        <f>IF(SUM(BL66:BM76)=0,"-",SUM(BL66:BM76))</f>
        <v>-</v>
      </c>
      <c r="BM77" s="838"/>
      <c r="BN77" s="835">
        <f t="shared" si="95"/>
        <v>1198</v>
      </c>
      <c r="BO77" s="838"/>
      <c r="BQ77" s="318" t="str">
        <f>IF('A4-2管路(計画設定)'!AW77="","-",'A4-2管路(計画設定)'!AW77)</f>
        <v>-</v>
      </c>
      <c r="BR77" s="317" t="str">
        <f>IF(BQ77=BR$4,IF('A4-2管路(計画設定)'!AV77="-","-",IF('A4-2管路(計画設定)'!I77="-",'A4-2管路(計画設定)'!AV77,'A4-2管路(計画設定)'!AV77-'A4-2管路(計画設定)'!I77)),"-")</f>
        <v>-</v>
      </c>
      <c r="BS77" s="317" t="str">
        <f>IF(BQ77=BS$4,IF('A4-2管路(計画設定)'!AV77="-","-",IF('A4-2管路(計画設定)'!L77="-",'A4-2管路(計画設定)'!AV77,'A4-2管路(計画設定)'!AV77-'A4-2管路(計画設定)'!L77)),"-")</f>
        <v>-</v>
      </c>
      <c r="BT77" s="317" t="str">
        <f>IF(BQ77=BT$4,IF('A4-2管路(計画設定)'!AV77="-","-",IF('A4-2管路(計画設定)'!O77="-",'A4-2管路(計画設定)'!AV77,'A4-2管路(計画設定)'!AV77-'A4-2管路(計画設定)'!O77)),"-")</f>
        <v>-</v>
      </c>
      <c r="BU77" s="317" t="str">
        <f>IF($BQ77=BU$4,IF('A4-2管路(計画設定)'!$AV77="-","-",IF('A4-2管路(計画設定)'!R77="-",'A4-2管路(計画設定)'!$AV77,'A4-2管路(計画設定)'!$AV77-'A4-2管路(計画設定)'!R77)),"-")</f>
        <v>-</v>
      </c>
      <c r="BV77" s="317" t="str">
        <f>IF($BQ77=BV$4,IF('A4-2管路(計画設定)'!$AV77="-","-",IF('A4-2管路(計画設定)'!W77="-",'A4-2管路(計画設定)'!$AV77,'A4-2管路(計画設定)'!$AV77-SUM('A4-2管路(計画設定)'!S77,'A4-2管路(計画設定)'!T77))),"-")</f>
        <v>-</v>
      </c>
      <c r="BW77" s="317" t="str">
        <f>IF($BQ77=BV$4,IF('A4-2管路(計画設定)'!$AV77="-","-",IF('A4-2管路(計画設定)'!W77="-",'A4-2管路(計画設定)'!$AV77,'A4-2管路(計画設定)'!$AV77-SUM('A4-2管路(計画設定)'!U77,'A4-2管路(計画設定)'!V77))),"-")</f>
        <v>-</v>
      </c>
      <c r="BX77" s="317" t="str">
        <f>IF($BQ77=BX$4,IF('A4-2管路(計画設定)'!$AV77="-","-",IF('A4-2管路(計画設定)'!AF77="-",'A4-2管路(計画設定)'!$AV77,'A4-2管路(計画設定)'!$AV77-'A4-2管路(計画設定)'!AF77)),"-")</f>
        <v>-</v>
      </c>
    </row>
    <row r="78" spans="2:76" ht="13.5" customHeight="1">
      <c r="B78" s="1179"/>
      <c r="C78" s="1071"/>
      <c r="D78" s="1070"/>
      <c r="E78" s="1012" t="s">
        <v>400</v>
      </c>
      <c r="F78" s="1012"/>
      <c r="G78" s="367">
        <f>IF(SUM(G65,G53,G77,G46)=0,"-",SUM(G65,G53,G77,G46))</f>
        <v>20455.900000000001</v>
      </c>
      <c r="H78" s="368" t="str">
        <f t="shared" ref="H78:BO78" si="146">IF(SUM(H65,H53,H77,H46)=0,"-",SUM(H65,H53,H77,H46))</f>
        <v>-</v>
      </c>
      <c r="I78" s="545">
        <f t="shared" si="146"/>
        <v>20455.900000000001</v>
      </c>
      <c r="J78" s="367">
        <f t="shared" si="146"/>
        <v>138.30000000000001</v>
      </c>
      <c r="K78" s="368" t="str">
        <f t="shared" si="146"/>
        <v>-</v>
      </c>
      <c r="L78" s="545">
        <f t="shared" si="146"/>
        <v>138.30000000000001</v>
      </c>
      <c r="M78" s="367">
        <f t="shared" si="146"/>
        <v>1122.1999999999998</v>
      </c>
      <c r="N78" s="368" t="str">
        <f t="shared" si="146"/>
        <v>-</v>
      </c>
      <c r="O78" s="545">
        <f t="shared" si="146"/>
        <v>1122.1999999999998</v>
      </c>
      <c r="P78" s="367" t="str">
        <f t="shared" si="146"/>
        <v>-</v>
      </c>
      <c r="Q78" s="368" t="str">
        <f t="shared" si="146"/>
        <v>-</v>
      </c>
      <c r="R78" s="545" t="str">
        <f t="shared" si="146"/>
        <v>-</v>
      </c>
      <c r="S78" s="367">
        <f t="shared" si="146"/>
        <v>1669.1000000000004</v>
      </c>
      <c r="T78" s="369">
        <f t="shared" si="146"/>
        <v>185</v>
      </c>
      <c r="U78" s="369">
        <f t="shared" si="146"/>
        <v>6940</v>
      </c>
      <c r="V78" s="368" t="str">
        <f t="shared" si="146"/>
        <v>-</v>
      </c>
      <c r="W78" s="545">
        <f t="shared" si="146"/>
        <v>8794.1</v>
      </c>
      <c r="X78" s="367">
        <f t="shared" si="146"/>
        <v>46216.2</v>
      </c>
      <c r="Y78" s="368" t="str">
        <f t="shared" si="146"/>
        <v>-</v>
      </c>
      <c r="Z78" s="545">
        <f t="shared" si="146"/>
        <v>46216.2</v>
      </c>
      <c r="AA78" s="367" t="str">
        <f t="shared" si="146"/>
        <v>-</v>
      </c>
      <c r="AB78" s="368" t="str">
        <f t="shared" si="146"/>
        <v>-</v>
      </c>
      <c r="AC78" s="545" t="str">
        <f t="shared" si="146"/>
        <v>-</v>
      </c>
      <c r="AD78" s="367">
        <f t="shared" si="146"/>
        <v>962.39999999999975</v>
      </c>
      <c r="AE78" s="368" t="str">
        <f t="shared" si="146"/>
        <v>-</v>
      </c>
      <c r="AF78" s="545">
        <f t="shared" si="146"/>
        <v>962.39999999999975</v>
      </c>
      <c r="AG78" s="367">
        <f t="shared" si="146"/>
        <v>810.0999999999998</v>
      </c>
      <c r="AH78" s="368" t="str">
        <f t="shared" si="146"/>
        <v>-</v>
      </c>
      <c r="AI78" s="545">
        <f t="shared" si="146"/>
        <v>810.0999999999998</v>
      </c>
      <c r="AJ78" s="367" t="str">
        <f t="shared" si="146"/>
        <v>-</v>
      </c>
      <c r="AK78" s="368" t="str">
        <f t="shared" si="146"/>
        <v>-</v>
      </c>
      <c r="AL78" s="545" t="str">
        <f t="shared" si="146"/>
        <v>-</v>
      </c>
      <c r="AM78" s="367" t="str">
        <f t="shared" si="146"/>
        <v>-</v>
      </c>
      <c r="AN78" s="368" t="str">
        <f t="shared" si="146"/>
        <v>-</v>
      </c>
      <c r="AO78" s="545" t="str">
        <f t="shared" si="146"/>
        <v>-</v>
      </c>
      <c r="AP78" s="367" t="str">
        <f t="shared" si="146"/>
        <v>-</v>
      </c>
      <c r="AQ78" s="368" t="str">
        <f t="shared" si="146"/>
        <v>-</v>
      </c>
      <c r="AR78" s="545" t="str">
        <f t="shared" si="146"/>
        <v>-</v>
      </c>
      <c r="AS78" s="367" t="str">
        <f t="shared" si="146"/>
        <v>-</v>
      </c>
      <c r="AT78" s="368" t="str">
        <f t="shared" si="146"/>
        <v>-</v>
      </c>
      <c r="AU78" s="545" t="str">
        <f t="shared" si="146"/>
        <v>-</v>
      </c>
      <c r="AV78" s="948">
        <f t="shared" si="146"/>
        <v>78314.2</v>
      </c>
      <c r="AW78" s="942" t="str">
        <f t="shared" si="146"/>
        <v>-</v>
      </c>
      <c r="AX78" s="941">
        <f t="shared" si="146"/>
        <v>185</v>
      </c>
      <c r="AY78" s="942" t="str">
        <f t="shared" si="146"/>
        <v>-</v>
      </c>
      <c r="AZ78" s="948">
        <f t="shared" si="146"/>
        <v>21716.400000000001</v>
      </c>
      <c r="BA78" s="942" t="str">
        <f t="shared" si="146"/>
        <v>-</v>
      </c>
      <c r="BB78" s="942">
        <f t="shared" si="146"/>
        <v>1854.1000000000004</v>
      </c>
      <c r="BC78" s="942" t="str">
        <f t="shared" si="146"/>
        <v>-</v>
      </c>
      <c r="BD78" s="942">
        <f t="shared" si="146"/>
        <v>54118.599999999991</v>
      </c>
      <c r="BE78" s="942" t="str">
        <f t="shared" si="146"/>
        <v>-</v>
      </c>
      <c r="BF78" s="942">
        <f t="shared" si="146"/>
        <v>810.0999999999998</v>
      </c>
      <c r="BG78" s="942" t="str">
        <f t="shared" si="146"/>
        <v>-</v>
      </c>
      <c r="BH78" s="942" t="str">
        <f t="shared" si="146"/>
        <v>-</v>
      </c>
      <c r="BI78" s="1044" t="str">
        <f t="shared" si="146"/>
        <v>-</v>
      </c>
      <c r="BJ78" s="948">
        <f t="shared" si="146"/>
        <v>23570.500000000004</v>
      </c>
      <c r="BK78" s="942" t="str">
        <f t="shared" si="146"/>
        <v>-</v>
      </c>
      <c r="BL78" s="942">
        <f t="shared" si="146"/>
        <v>54928.700000000004</v>
      </c>
      <c r="BM78" s="1016" t="str">
        <f t="shared" si="146"/>
        <v>-</v>
      </c>
      <c r="BN78" s="942">
        <f t="shared" si="146"/>
        <v>78499.199999999997</v>
      </c>
      <c r="BO78" s="1016" t="str">
        <f t="shared" si="146"/>
        <v>-</v>
      </c>
      <c r="BQ78" s="318" t="str">
        <f>IF('A4-2管路(計画設定)'!AW78="","-",'A4-2管路(計画設定)'!AW78)</f>
        <v>-</v>
      </c>
      <c r="BR78" s="317" t="str">
        <f>IF(BQ78=BR$4,IF('A4-2管路(計画設定)'!AV78="-","-",IF('A4-2管路(計画設定)'!I78="-",'A4-2管路(計画設定)'!AV78,'A4-2管路(計画設定)'!AV78-'A4-2管路(計画設定)'!I78)),"-")</f>
        <v>-</v>
      </c>
      <c r="BS78" s="317" t="str">
        <f>IF(BQ78=BS$4,IF('A4-2管路(計画設定)'!AV78="-","-",IF('A4-2管路(計画設定)'!L78="-",'A4-2管路(計画設定)'!AV78,'A4-2管路(計画設定)'!AV78-'A4-2管路(計画設定)'!L78)),"-")</f>
        <v>-</v>
      </c>
      <c r="BT78" s="317" t="str">
        <f>IF(BQ78=BT$4,IF('A4-2管路(計画設定)'!AV78="-","-",IF('A4-2管路(計画設定)'!O78="-",'A4-2管路(計画設定)'!AV78,'A4-2管路(計画設定)'!AV78-'A4-2管路(計画設定)'!O78)),"-")</f>
        <v>-</v>
      </c>
      <c r="BU78" s="317" t="str">
        <f>IF($BQ78=BU$4,IF('A4-2管路(計画設定)'!$AV78="-","-",IF('A4-2管路(計画設定)'!R78="-",'A4-2管路(計画設定)'!$AV78,'A4-2管路(計画設定)'!$AV78-'A4-2管路(計画設定)'!R78)),"-")</f>
        <v>-</v>
      </c>
      <c r="BV78" s="317" t="str">
        <f>IF($BQ78=BV$4,IF('A4-2管路(計画設定)'!$AV78="-","-",IF('A4-2管路(計画設定)'!W78="-",'A4-2管路(計画設定)'!$AV78,'A4-2管路(計画設定)'!$AV78-SUM('A4-2管路(計画設定)'!S78,'A4-2管路(計画設定)'!T78))),"-")</f>
        <v>-</v>
      </c>
      <c r="BW78" s="317" t="str">
        <f>IF($BQ78=BV$4,IF('A4-2管路(計画設定)'!$AV78="-","-",IF('A4-2管路(計画設定)'!W78="-",'A4-2管路(計画設定)'!$AV78,'A4-2管路(計画設定)'!$AV78-SUM('A4-2管路(計画設定)'!U78,'A4-2管路(計画設定)'!V78))),"-")</f>
        <v>-</v>
      </c>
      <c r="BX78" s="317" t="str">
        <f>IF($BQ78=BX$4,IF('A4-2管路(計画設定)'!$AV78="-","-",IF('A4-2管路(計画設定)'!AF78="-",'A4-2管路(計画設定)'!$AV78,'A4-2管路(計画設定)'!$AV78-'A4-2管路(計画設定)'!AF78)),"-")</f>
        <v>-</v>
      </c>
    </row>
    <row r="79" spans="2:76" ht="13.5" customHeight="1">
      <c r="B79" s="1179"/>
      <c r="C79" s="931" t="s">
        <v>107</v>
      </c>
      <c r="D79" s="1070"/>
      <c r="E79" s="931" t="s">
        <v>397</v>
      </c>
      <c r="F79" s="79">
        <v>300</v>
      </c>
      <c r="G79" s="629">
        <f>IF(AND('A4-1管路(計画設定)'!$F$14="○",'A4-4,5管路(計画設定)'!$BR79="-"),"-",IF(A3管路!G79="-",BR79,IF(BR79="-",A3管路!G79,A3管路!G79+BR79)))</f>
        <v>15.4</v>
      </c>
      <c r="H79" s="353" t="str">
        <f>IF(IF(A3管路!H79="-","-",IF('A4-2管路(計画設定)'!H79="-",A3管路!H79,A3管路!H79-'A4-2管路(計画設定)'!H79))=0,"-",IF(A3管路!H79="-","-",IF('A4-2管路(計画設定)'!H79="-",A3管路!H79,A3管路!H79-'A4-2管路(計画設定)'!H79)))</f>
        <v>-</v>
      </c>
      <c r="I79" s="361">
        <f t="shared" ref="I79:I84" si="147">IF(SUM(G79:H79)=0,"-",SUM(G79:H79))</f>
        <v>15.4</v>
      </c>
      <c r="J79" s="629" t="str">
        <f>IF(AND('A4-1管路(計画設定)'!$H$14="○",'A4-4,5管路(計画設定)'!$BS79="-"),"-",IF(A3管路!J79="-",BS79,IF(BS79="-",A3管路!J79,A3管路!J79+BS79)))</f>
        <v>-</v>
      </c>
      <c r="K79" s="353" t="str">
        <f>IF(IF(A3管路!K79="-","-",IF('A4-2管路(計画設定)'!K79="-",A3管路!K79,A3管路!K79-'A4-2管路(計画設定)'!K79))=0,"-",IF(A3管路!K79="-","-",IF('A4-2管路(計画設定)'!K79="-",A3管路!K79,A3管路!K79-'A4-2管路(計画設定)'!K79)))</f>
        <v>-</v>
      </c>
      <c r="L79" s="361" t="str">
        <f t="shared" ref="L79:L84" si="148">IF(SUM(J79:K79)=0,"-",SUM(J79:K79))</f>
        <v>-</v>
      </c>
      <c r="M79" s="629" t="str">
        <f>IF(AND('A4-1管路(計画設定)'!$J$14="○",'A4-4,5管路(計画設定)'!$BT79="-"),"-",IF(A3管路!M79="-",BT79,IF(BT79="-",A3管路!M79,A3管路!M79+BT79)))</f>
        <v>-</v>
      </c>
      <c r="N79" s="353" t="str">
        <f>IF(IF(A3管路!N79="-","-",IF('A4-2管路(計画設定)'!N79="-",A3管路!N79,A3管路!N79-'A4-2管路(計画設定)'!N79))=0,"-",IF(A3管路!N79="-","-",IF('A4-2管路(計画設定)'!N79="-",A3管路!N79,A3管路!N79-'A4-2管路(計画設定)'!N79)))</f>
        <v>-</v>
      </c>
      <c r="O79" s="361" t="str">
        <f t="shared" ref="O79:O84" si="149">IF(SUM(M79:N79)=0,"-",SUM(M79:N79))</f>
        <v>-</v>
      </c>
      <c r="P79" s="629" t="str">
        <f>IF(AND('A4-1管路(計画設定)'!$L$14="○",'A4-4,5管路(計画設定)'!$BU79="-"),"-",IF(A3管路!P79="-",BU79,IF(BU79="-",A3管路!P79,A3管路!P79+BU79)))</f>
        <v>-</v>
      </c>
      <c r="Q79" s="353" t="str">
        <f>IF(IF(A3管路!Q79="-","-",IF('A4-2管路(計画設定)'!Q79="-",A3管路!Q79,A3管路!Q79-'A4-2管路(計画設定)'!Q79))=0,"-",IF(A3管路!Q79="-","-",IF('A4-2管路(計画設定)'!Q79="-",A3管路!Q79,A3管路!Q79-'A4-2管路(計画設定)'!Q79)))</f>
        <v>-</v>
      </c>
      <c r="R79" s="361" t="str">
        <f t="shared" ref="R79:R84" si="150">IF(SUM(P79:Q79)=0,"-",SUM(P79:Q79))</f>
        <v>-</v>
      </c>
      <c r="S79" s="629">
        <f>IF(AND('A4-1管路(計画設定)'!$N$14="○",'A4-4,5管路(計画設定)'!$BV79="-"),"-",IF(A3管路!S79="-",BV79,IF(BV79="-",A3管路!S79,A3管路!S79+BV79+BW79)))</f>
        <v>30.900000000000006</v>
      </c>
      <c r="T79" s="352">
        <f>IF(IF(A3管路!T79="-","-",IF('A4-2管路(計画設定)'!T79="-",A3管路!T79,A3管路!T79-'A4-2管路(計画設定)'!T79))=0,"-",IF(A3管路!T79="-","-",IF('A4-2管路(計画設定)'!T79="-",A3管路!T79,A3管路!T79-'A4-2管路(計画設定)'!T79)))</f>
        <v>3</v>
      </c>
      <c r="U79" s="626">
        <f>IF(AND('A4-1管路(計画設定)'!$P$14="○",'A4-4,5管路(計画設定)'!$BW79="-"),"-",IF(A3管路!U79="-",BW79,IF(BW79="-",A3管路!U79,A3管路!U79)))</f>
        <v>127</v>
      </c>
      <c r="V79" s="353">
        <f>IF(IF(A3管路!V79="-","-",IF('A4-2管路(計画設定)'!V79="-",A3管路!V79,A3管路!V79-'A4-2管路(計画設定)'!V79))=0,"-",IF(A3管路!V79="-","-",IF('A4-2管路(計画設定)'!V79="-",A3管路!V79,A3管路!V79-'A4-2管路(計画設定)'!V79)))</f>
        <v>8.1</v>
      </c>
      <c r="W79" s="361">
        <f t="shared" ref="W79:W84" si="151">IF(SUM(S79:V79)=0,"-",SUM(S79:V79))</f>
        <v>169</v>
      </c>
      <c r="X79" s="357">
        <f>IF(IF(A3管路!X79="-","-",IF('A4-2管路(計画設定)'!X79="-",A3管路!X79,A3管路!X79-'A4-2管路(計画設定)'!X79))=0,"-",IF(A3管路!X79="-","-",IF('A4-2管路(計画設定)'!X79="-",A3管路!X79,A3管路!X79-'A4-2管路(計画設定)'!X79)))</f>
        <v>1305.0999999999997</v>
      </c>
      <c r="Y79" s="353">
        <f>IF(IF(A3管路!Y79="-","-",IF('A4-2管路(計画設定)'!Y79="-",A3管路!Y79,A3管路!Y79-'A4-2管路(計画設定)'!Y79))=0,"-",IF(A3管路!Y79="-","-",IF('A4-2管路(計画設定)'!Y79="-",A3管路!Y79,A3管路!Y79-'A4-2管路(計画設定)'!Y79)))</f>
        <v>130.5</v>
      </c>
      <c r="Z79" s="361">
        <f t="shared" ref="Z79:Z84" si="152">IF(SUM(X79:Y79)=0,"-",SUM(X79:Y79))</f>
        <v>1435.5999999999997</v>
      </c>
      <c r="AA79" s="357" t="str">
        <f>IF(IF(A3管路!AA79="-","-",IF('A4-2管路(計画設定)'!AA79="-",A3管路!AA79,A3管路!AA79-'A4-2管路(計画設定)'!AA79))=0,"-",IF(A3管路!AA79="-","-",IF('A4-2管路(計画設定)'!AA79="-",A3管路!AA79,A3管路!AA79-'A4-2管路(計画設定)'!AA79)))</f>
        <v>-</v>
      </c>
      <c r="AB79" s="353" t="str">
        <f>IF(IF(A3管路!AB79="-","-",IF('A4-2管路(計画設定)'!AB79="-",A3管路!AB79,A3管路!AB79-'A4-2管路(計画設定)'!AB79))=0,"-",IF(A3管路!AB79="-","-",IF('A4-2管路(計画設定)'!AB79="-",A3管路!AB79,A3管路!AB79-'A4-2管路(計画設定)'!AB79)))</f>
        <v>-</v>
      </c>
      <c r="AC79" s="361" t="str">
        <f t="shared" ref="AC79:AC84" si="153">IF(SUM(AA79:AB79)=0,"-",SUM(AA79:AB79))</f>
        <v>-</v>
      </c>
      <c r="AD79" s="629" t="str">
        <f>IF(AND('A4-1管路(計画設定)'!$V$14="○",'A4-4,5管路(計画設定)'!$BX79="-"),"-",IF(A3管路!AD79="-",BX79,IF(BX79="-",A3管路!AD79,A3管路!AD79+BX79)))</f>
        <v>-</v>
      </c>
      <c r="AE79" s="353" t="str">
        <f>IF(IF(A3管路!AE79="-","-",IF('A4-2管路(計画設定)'!AE79="-",A3管路!AE79,A3管路!AE79-'A4-2管路(計画設定)'!AE79))=0,"-",IF(A3管路!AE79="-","-",IF('A4-2管路(計画設定)'!AE79="-",A3管路!AE79,A3管路!AE79-'A4-2管路(計画設定)'!AE79)))</f>
        <v>-</v>
      </c>
      <c r="AF79" s="361" t="str">
        <f t="shared" ref="AF79:AF84" si="154">IF(SUM(AD79:AE79)=0,"-",SUM(AD79:AE79))</f>
        <v>-</v>
      </c>
      <c r="AG79" s="357" t="str">
        <f>IF(IF(A3管路!AG79="-","-",IF('A4-2管路(計画設定)'!AG79="-",A3管路!AG79,A3管路!AG79-'A4-2管路(計画設定)'!AG79))=0,"-",IF(A3管路!AG79="-","-",IF('A4-2管路(計画設定)'!AG79="-",A3管路!AG79,A3管路!AG79-'A4-2管路(計画設定)'!AG79)))</f>
        <v>-</v>
      </c>
      <c r="AH79" s="353" t="str">
        <f>IF(IF(A3管路!AH79="-","-",IF('A4-2管路(計画設定)'!AH79="-",A3管路!AH79,A3管路!AH79-'A4-2管路(計画設定)'!AH79))=0,"-",IF(A3管路!AH79="-","-",IF('A4-2管路(計画設定)'!AH79="-",A3管路!AH79,A3管路!AH79-'A4-2管路(計画設定)'!AH79)))</f>
        <v>-</v>
      </c>
      <c r="AI79" s="361" t="str">
        <f t="shared" ref="AI79:AI84" si="155">IF(SUM(AG79:AH79)=0,"-",SUM(AG79:AH79))</f>
        <v>-</v>
      </c>
      <c r="AJ79" s="357" t="str">
        <f>IF(IF(A3管路!AJ79="-","-",IF('A4-2管路(計画設定)'!AJ79="-",A3管路!AJ79,A3管路!AJ79-'A4-2管路(計画設定)'!AJ79))=0,"-",IF(A3管路!AJ79="-","-",IF('A4-2管路(計画設定)'!AJ79="-",A3管路!AJ79,A3管路!AJ79-'A4-2管路(計画設定)'!AJ79)))</f>
        <v>-</v>
      </c>
      <c r="AK79" s="353" t="str">
        <f>IF(IF(A3管路!AK79="-","-",IF('A4-2管路(計画設定)'!AK79="-",A3管路!AK79,A3管路!AK79-'A4-2管路(計画設定)'!AK79))=0,"-",IF(A3管路!AK79="-","-",IF('A4-2管路(計画設定)'!AK79="-",A3管路!AK79,A3管路!AK79-'A4-2管路(計画設定)'!AK79)))</f>
        <v>-</v>
      </c>
      <c r="AL79" s="361" t="str">
        <f t="shared" ref="AL79:AL84" si="156">IF(SUM(AJ79:AK79)=0,"-",SUM(AJ79:AK79))</f>
        <v>-</v>
      </c>
      <c r="AM79" s="357" t="str">
        <f>IF(IF(A3管路!AM79="-","-",IF('A4-2管路(計画設定)'!AM79="-",A3管路!AM79,A3管路!AM79-'A4-2管路(計画設定)'!AM79))=0,"-",IF(A3管路!AM79="-","-",IF('A4-2管路(計画設定)'!AM79="-",A3管路!AM79,A3管路!AM79-'A4-2管路(計画設定)'!AM79)))</f>
        <v>-</v>
      </c>
      <c r="AN79" s="353" t="str">
        <f>IF(IF(A3管路!AN79="-","-",IF('A4-2管路(計画設定)'!AN79="-",A3管路!AN79,A3管路!AN79-'A4-2管路(計画設定)'!AN79))=0,"-",IF(A3管路!AN79="-","-",IF('A4-2管路(計画設定)'!AN79="-",A3管路!AN79,A3管路!AN79-'A4-2管路(計画設定)'!AN79)))</f>
        <v>-</v>
      </c>
      <c r="AO79" s="361" t="str">
        <f t="shared" ref="AO79:AO84" si="157">IF(SUM(AM79:AN79)=0,"-",SUM(AM79:AN79))</f>
        <v>-</v>
      </c>
      <c r="AP79" s="357" t="str">
        <f>IF(IF(A3管路!AP79="-","-",IF('A4-2管路(計画設定)'!AP79="-",A3管路!AP79,A3管路!AP79-'A4-2管路(計画設定)'!AP79))=0,"-",IF(A3管路!AP79="-","-",IF('A4-2管路(計画設定)'!AP79="-",A3管路!AP79,A3管路!AP79-'A4-2管路(計画設定)'!AP79)))</f>
        <v>-</v>
      </c>
      <c r="AQ79" s="353" t="str">
        <f>IF(IF(A3管路!AQ79="-","-",IF('A4-2管路(計画設定)'!AQ79="-",A3管路!AQ79,A3管路!AQ79-'A4-2管路(計画設定)'!AQ79))=0,"-",IF(A3管路!AQ79="-","-",IF('A4-2管路(計画設定)'!AQ79="-",A3管路!AQ79,A3管路!AQ79-'A4-2管路(計画設定)'!AQ79)))</f>
        <v>-</v>
      </c>
      <c r="AR79" s="360" t="str">
        <f t="shared" ref="AR79:AR84" si="158">IF(SUM(AP79:AQ79)=0,"-",SUM(AP79:AQ79))</f>
        <v>-</v>
      </c>
      <c r="AS79" s="357" t="str">
        <f>IF(IF(A3管路!AS79="-","-",IF('A4-2管路(計画設定)'!AS79="-",A3管路!AS79,A3管路!AS79-'A4-2管路(計画設定)'!AS79))=0,"-",IF(A3管路!AS79="-","-",IF('A4-2管路(計画設定)'!AS79="-",A3管路!AS79,A3管路!AS79-'A4-2管路(計画設定)'!AS79)))</f>
        <v>-</v>
      </c>
      <c r="AT79" s="353" t="str">
        <f>IF(IF(A3管路!AT79="-","-",IF('A4-2管路(計画設定)'!AT79="-",A3管路!AT79,A3管路!AT79-'A4-2管路(計画設定)'!AT79))=0,"-",IF(A3管路!AT79="-","-",IF('A4-2管路(計画設定)'!AT79="-",A3管路!AT79,A3管路!AT79-'A4-2管路(計画設定)'!AT79)))</f>
        <v>-</v>
      </c>
      <c r="AU79" s="360" t="str">
        <f t="shared" ref="AU79:AU84" si="159">IF(SUM(AS79:AT79)=0,"-",SUM(AS79:AT79))</f>
        <v>-</v>
      </c>
      <c r="AV79" s="865">
        <f t="shared" ref="AV79:AV84" si="160">IF(SUM(G79,J79,M79,P79,S79,U79,X79,AA79,AD79,AG79,AJ79,AM79,AP79,AS79)=0,"-",SUM(G79,J79,M79,P79,S79,U79,X79,AA79,AD79,AG79,AJ79,AM79,AP79,AS79))</f>
        <v>1478.3999999999996</v>
      </c>
      <c r="AW79" s="866"/>
      <c r="AX79" s="867">
        <f t="shared" ref="AX79:AX84" si="161">IF(SUM(H79,K79,N79,Q79,T79,V79,Y79,AB79,AE79,AH79,AK79,AN79,AQ79,AT79)=0,"-",SUM(H79,K79,N79,Q79,T79,V79,Y79,AB79,AE79,AH79,AK79,AN79,AQ79,AT79))</f>
        <v>141.6</v>
      </c>
      <c r="AY79" s="866"/>
      <c r="AZ79" s="865">
        <f t="shared" ref="AZ79:AZ84" si="162">SUMIF(G$89,"①",I79)+SUMIF(J$89,"①",L79)+SUMIF(M$89,"①",O79)+SUMIF(P$89,"①",R79)+SUMIF(S$89,"①",S79)+SUMIF(S$89,"①",T79)+SUMIF(U$89,"①",U79)+SUMIF(U$89,"①",V79)+SUMIF(X$89,"①",Z79)+SUMIF(AA$89,"①",AC79)+SUMIF(AD$89,"①",AF79)+SUMIF(AG$89,"①",AI79)+SUMIF(AJ$89,"①",AL79)+SUMIF(AM$89,"①",AO79)+SUMIF(AP$89,"①",AR79)+SUMIF(AS$89,"①",AU79)</f>
        <v>15.4</v>
      </c>
      <c r="BA79" s="866"/>
      <c r="BB79" s="866">
        <f t="shared" ref="BB79:BB84" si="163">SUMIF(G$89,"②",I79)+SUMIF(J$89,"②",L79)+SUMIF(M$89,"②",O79)+SUMIF(P$89,"②",R79)+SUMIF(S$89,"②",S79)+SUMIF(S$89,"②",T79)+SUMIF(U$89,"②",U79)+SUMIF(U$89,"②",V79)+SUMIF(X$89,"②",Z79)+SUMIF(AA$89,"②",AC79)+SUMIF(AD$89,"②",AF79)+SUMIF(AG$89,"②",AI79)+SUMIF(AJ$89,"②",AL79)+SUMIF(AM$89,"②",AO79)+SUMIF(AP$89,"②",AR79)+SUMIF(AS$89,"②",AU79)</f>
        <v>33.900000000000006</v>
      </c>
      <c r="BC79" s="866"/>
      <c r="BD79" s="866">
        <f t="shared" ref="BD79:BD84" si="164">SUMIF(G$89,"③",I79)+SUMIF(J$89,"③",L79)+SUMIF(M$89,"③",O79)+SUMIF(P$89,"③",R79)+SUMIF(S$89,"③",S79)+SUMIF(S$89,"③",T79)+SUMIF(U$89,"③",U79)+SUMIF(U$89,"③",V79)+SUMIF(X$89,"③",Z79)+SUMIF(AA$89,"③",AC79)+SUMIF(AD$89,"③",AF79)+SUMIF(AG$89,"③",AI79)+SUMIF(AJ$89,"③",AL79)+SUMIF(AM$89,"③",AO79)+SUMIF(AP$89,"③",AR79)+SUMIF(AS$89,"③",AU79)</f>
        <v>1570.6999999999996</v>
      </c>
      <c r="BE79" s="866"/>
      <c r="BF79" s="866">
        <f t="shared" ref="BF79:BF84" si="165">SUMIF(G$89,"④",I79)+SUMIF(J$89,"④",L79)+SUMIF(M$89,"④",O79)+SUMIF(P$89,"④",R79)+SUMIF(S$89,"④",S79)+SUMIF(S$89,"④",T79)+SUMIF(U$89,"④",U79)+SUMIF(U$89,"④",V79)+SUMIF(X$89,"④",Z79)+SUMIF(AA$89,"④",AC79)+SUMIF(AD$89,"④",AF79)+SUMIF(AG$89,"④",AI79)+SUMIF(AJ$89,"④",AL79)+SUMIF(AM$89,"④",AO79)+SUMIF(AP$89,"④",AR79)+SUMIF(AS$89,"④",AU79)</f>
        <v>0</v>
      </c>
      <c r="BG79" s="866"/>
      <c r="BH79" s="866">
        <f t="shared" ref="BH79:BH84" si="166">SUMIF(G$89,"⑤",I79)+SUMIF(J$89,"⑤",L79)+SUMIF(M$89,"⑤",O79)+SUMIF(P$89,"⑤",R79)+SUMIF(S$89,"⑤",S79)+SUMIF(S$89,"⑤",T79)+SUMIF(U$89,"⑤",U79)+SUMIF(U$89,"⑤",V79)+SUMIF(X$89,"⑤",Z79)+SUMIF(AA$89,"⑤",AC79)+SUMIF(AD$89,"⑤",AF79)+SUMIF(AG$89,"⑤",AI79)+SUMIF(AJ$89,"⑤",AL79)+SUMIF(AM$89,"⑤",AO79)+SUMIF(AP$89,"⑤",AR79)+SUMIF(AS$89,"⑤",AU79)</f>
        <v>0</v>
      </c>
      <c r="BI79" s="868"/>
      <c r="BJ79" s="865">
        <f t="shared" ref="BJ79:BJ84" si="167">SUM(AZ79:BC79)</f>
        <v>49.300000000000004</v>
      </c>
      <c r="BK79" s="866"/>
      <c r="BL79" s="866">
        <f t="shared" ref="BL79:BL84" si="168">SUM(BD79:BI79)</f>
        <v>1570.6999999999996</v>
      </c>
      <c r="BM79" s="869"/>
      <c r="BN79" s="866">
        <f t="shared" ref="BN79:BN85" si="169">IF(SUM(AV79:AY79)=0,"-",IF(AND(SUM(AV79:AY79)=SUM(AZ79:BI79),SUM(AZ79:BI79)=SUM(BJ79:BM79)),SUM(AV79:AY79),"エラー"))</f>
        <v>1619.9999999999995</v>
      </c>
      <c r="BO79" s="869"/>
      <c r="BQ79" s="318" t="str">
        <f>IF('A4-2管路(計画設定)'!AW79="","-",'A4-2管路(計画設定)'!AW79)</f>
        <v>ダクタイル鋳鉄管(NS形継手等)</v>
      </c>
      <c r="BR79" s="317">
        <f>IF(BQ79=BR$4,IF('A4-2管路(計画設定)'!AV79="-","-",IF('A4-2管路(計画設定)'!I79="-",'A4-2管路(計画設定)'!AV79,'A4-2管路(計画設定)'!AV79-'A4-2管路(計画設定)'!I79)),"-")</f>
        <v>15.4</v>
      </c>
      <c r="BS79" s="317" t="str">
        <f>IF(BQ79=BS$4,IF('A4-2管路(計画設定)'!AV79="-","-",IF('A4-2管路(計画設定)'!L79="-",'A4-2管路(計画設定)'!AV79,'A4-2管路(計画設定)'!AV79-'A4-2管路(計画設定)'!L79)),"-")</f>
        <v>-</v>
      </c>
      <c r="BT79" s="317" t="str">
        <f>IF(BQ79=BT$4,IF('A4-2管路(計画設定)'!AV79="-","-",IF('A4-2管路(計画設定)'!O79="-",'A4-2管路(計画設定)'!AV79,'A4-2管路(計画設定)'!AV79-'A4-2管路(計画設定)'!O79)),"-")</f>
        <v>-</v>
      </c>
      <c r="BU79" s="317" t="str">
        <f>IF($BQ79=BU$4,IF('A4-2管路(計画設定)'!$AV79="-","-",IF('A4-2管路(計画設定)'!R79="-",'A4-2管路(計画設定)'!$AV79,'A4-2管路(計画設定)'!$AV79-'A4-2管路(計画設定)'!R79)),"-")</f>
        <v>-</v>
      </c>
      <c r="BV79" s="317" t="str">
        <f>IF($BQ79=BV$4,IF('A4-2管路(計画設定)'!$AV79="-","-",IF('A4-2管路(計画設定)'!W79="-",'A4-2管路(計画設定)'!$AV79,'A4-2管路(計画設定)'!$AV79-SUM('A4-2管路(計画設定)'!S79,'A4-2管路(計画設定)'!T79))),"-")</f>
        <v>-</v>
      </c>
      <c r="BW79" s="317" t="str">
        <f>IF($BQ79=BV$4,IF('A4-2管路(計画設定)'!$AV79="-","-",IF('A4-2管路(計画設定)'!W79="-",'A4-2管路(計画設定)'!$AV79,'A4-2管路(計画設定)'!$AV79-SUM('A4-2管路(計画設定)'!U79,'A4-2管路(計画設定)'!V79))),"-")</f>
        <v>-</v>
      </c>
      <c r="BX79" s="317" t="str">
        <f>IF($BQ79=BX$4,IF('A4-2管路(計画設定)'!$AV79="-","-",IF('A4-2管路(計画設定)'!AF79="-",'A4-2管路(計画設定)'!$AV79,'A4-2管路(計画設定)'!$AV79-'A4-2管路(計画設定)'!AF79)),"-")</f>
        <v>-</v>
      </c>
    </row>
    <row r="80" spans="2:76" ht="13.5" customHeight="1">
      <c r="B80" s="1179"/>
      <c r="C80" s="932"/>
      <c r="D80" s="1070"/>
      <c r="E80" s="932"/>
      <c r="F80" s="80">
        <v>250</v>
      </c>
      <c r="G80" s="625">
        <f>IF(AND('A4-1管路(計画設定)'!$F$14="○",'A4-4,5管路(計画設定)'!$BR80="-"),"-",IF(A3管路!G80="-",BR80,IF(BR80="-",A3管路!G80,A3管路!G80+BR80)))</f>
        <v>231.79999999999993</v>
      </c>
      <c r="H80" s="348" t="str">
        <f>IF(IF(A3管路!H80="-","-",IF('A4-2管路(計画設定)'!H80="-",A3管路!H80,A3管路!H80-'A4-2管路(計画設定)'!H80))=0,"-",IF(A3管路!H80="-","-",IF('A4-2管路(計画設定)'!H80="-",A3管路!H80,A3管路!H80-'A4-2管路(計画設定)'!H80)))</f>
        <v>-</v>
      </c>
      <c r="I80" s="362">
        <f t="shared" si="147"/>
        <v>231.79999999999993</v>
      </c>
      <c r="J80" s="625" t="str">
        <f>IF(AND('A4-1管路(計画設定)'!$H$14="○",'A4-4,5管路(計画設定)'!$BS80="-"),"-",IF(A3管路!J80="-",BS80,IF(BS80="-",A3管路!J80,A3管路!J80+BS80)))</f>
        <v>-</v>
      </c>
      <c r="K80" s="348" t="str">
        <f>IF(IF(A3管路!K80="-","-",IF('A4-2管路(計画設定)'!K80="-",A3管路!K80,A3管路!K80-'A4-2管路(計画設定)'!K80))=0,"-",IF(A3管路!K80="-","-",IF('A4-2管路(計画設定)'!K80="-",A3管路!K80,A3管路!K80-'A4-2管路(計画設定)'!K80)))</f>
        <v>-</v>
      </c>
      <c r="L80" s="362" t="str">
        <f t="shared" si="148"/>
        <v>-</v>
      </c>
      <c r="M80" s="625" t="str">
        <f>IF(AND('A4-1管路(計画設定)'!$J$14="○",'A4-4,5管路(計画設定)'!$BT80="-"),"-",IF(A3管路!M80="-",BT80,IF(BT80="-",A3管路!M80,A3管路!M80+BT80)))</f>
        <v>-</v>
      </c>
      <c r="N80" s="348" t="str">
        <f>IF(IF(A3管路!N80="-","-",IF('A4-2管路(計画設定)'!N80="-",A3管路!N80,A3管路!N80-'A4-2管路(計画設定)'!N80))=0,"-",IF(A3管路!N80="-","-",IF('A4-2管路(計画設定)'!N80="-",A3管路!N80,A3管路!N80-'A4-2管路(計画設定)'!N80)))</f>
        <v>-</v>
      </c>
      <c r="O80" s="362" t="str">
        <f t="shared" si="149"/>
        <v>-</v>
      </c>
      <c r="P80" s="625" t="str">
        <f>IF(AND('A4-1管路(計画設定)'!$L$14="○",'A4-4,5管路(計画設定)'!$BU80="-"),"-",IF(A3管路!P80="-",BU80,IF(BU80="-",A3管路!P80,A3管路!P80+BU80)))</f>
        <v>-</v>
      </c>
      <c r="Q80" s="348" t="str">
        <f>IF(IF(A3管路!Q80="-","-",IF('A4-2管路(計画設定)'!Q80="-",A3管路!Q80,A3管路!Q80-'A4-2管路(計画設定)'!Q80))=0,"-",IF(A3管路!Q80="-","-",IF('A4-2管路(計画設定)'!Q80="-",A3管路!Q80,A3管路!Q80-'A4-2管路(計画設定)'!Q80)))</f>
        <v>-</v>
      </c>
      <c r="R80" s="362" t="str">
        <f t="shared" si="150"/>
        <v>-</v>
      </c>
      <c r="S80" s="625">
        <f>IF(AND('A4-1管路(計画設定)'!$N$14="○",'A4-4,5管路(計画設定)'!$BV80="-"),"-",IF(A3管路!S80="-",BV80,IF(BV80="-",A3管路!S80,A3管路!S80+BV80+BW80)))</f>
        <v>262.69999999999982</v>
      </c>
      <c r="T80" s="347">
        <f>IF(IF(A3管路!T80="-","-",IF('A4-2管路(計画設定)'!T80="-",A3管路!T80,A3管路!T80-'A4-2管路(計画設定)'!T80))=0,"-",IF(A3管路!T80="-","-",IF('A4-2管路(計画設定)'!T80="-",A3管路!T80,A3管路!T80-'A4-2管路(計画設定)'!T80)))</f>
        <v>29</v>
      </c>
      <c r="U80" s="623">
        <f>IF(AND('A4-1管路(計画設定)'!$P$14="○",'A4-4,5管路(計画設定)'!$BW80="-"),"-",IF(A3管路!U80="-",BW80,IF(BW80="-",A3管路!U80,A3管路!U80)))</f>
        <v>1090</v>
      </c>
      <c r="V80" s="348">
        <f>IF(IF(A3管路!V80="-","-",IF('A4-2管路(計画設定)'!V80="-",A3管路!V80,A3管路!V80-'A4-2管路(計画設定)'!V80))=0,"-",IF(A3管路!V80="-","-",IF('A4-2管路(計画設定)'!V80="-",A3管路!V80,A3管路!V80-'A4-2管路(計画設定)'!V80)))</f>
        <v>64.8</v>
      </c>
      <c r="W80" s="362">
        <f t="shared" si="151"/>
        <v>1446.4999999999998</v>
      </c>
      <c r="X80" s="354">
        <f>IF(IF(A3管路!X80="-","-",IF('A4-2管路(計画設定)'!X80="-",A3管路!X80,A3管路!X80-'A4-2管路(計画設定)'!X80))=0,"-",IF(A3管路!X80="-","-",IF('A4-2管路(計画設定)'!X80="-",A3管路!X80,A3管路!X80-'A4-2管路(計画設定)'!X80)))</f>
        <v>17.5</v>
      </c>
      <c r="Y80" s="348">
        <f>IF(IF(A3管路!Y80="-","-",IF('A4-2管路(計画設定)'!Y80="-",A3管路!Y80,A3管路!Y80-'A4-2管路(計画設定)'!Y80))=0,"-",IF(A3管路!Y80="-","-",IF('A4-2管路(計画設定)'!Y80="-",A3管路!Y80,A3管路!Y80-'A4-2管路(計画設定)'!Y80)))</f>
        <v>1.8</v>
      </c>
      <c r="Z80" s="362">
        <f t="shared" si="152"/>
        <v>19.3</v>
      </c>
      <c r="AA80" s="354" t="str">
        <f>IF(IF(A3管路!AA80="-","-",IF('A4-2管路(計画設定)'!AA80="-",A3管路!AA80,A3管路!AA80-'A4-2管路(計画設定)'!AA80))=0,"-",IF(A3管路!AA80="-","-",IF('A4-2管路(計画設定)'!AA80="-",A3管路!AA80,A3管路!AA80-'A4-2管路(計画設定)'!AA80)))</f>
        <v>-</v>
      </c>
      <c r="AB80" s="348" t="str">
        <f>IF(IF(A3管路!AB80="-","-",IF('A4-2管路(計画設定)'!AB80="-",A3管路!AB80,A3管路!AB80-'A4-2管路(計画設定)'!AB80))=0,"-",IF(A3管路!AB80="-","-",IF('A4-2管路(計画設定)'!AB80="-",A3管路!AB80,A3管路!AB80-'A4-2管路(計画設定)'!AB80)))</f>
        <v>-</v>
      </c>
      <c r="AC80" s="362" t="str">
        <f t="shared" si="153"/>
        <v>-</v>
      </c>
      <c r="AD80" s="625" t="str">
        <f>IF(AND('A4-1管路(計画設定)'!$V$14="○",'A4-4,5管路(計画設定)'!$BX80="-"),"-",IF(A3管路!AD80="-",BX80,IF(BX80="-",A3管路!AD80,A3管路!AD80+BX80)))</f>
        <v>-</v>
      </c>
      <c r="AE80" s="348" t="str">
        <f>IF(IF(A3管路!AE80="-","-",IF('A4-2管路(計画設定)'!AE80="-",A3管路!AE80,A3管路!AE80-'A4-2管路(計画設定)'!AE80))=0,"-",IF(A3管路!AE80="-","-",IF('A4-2管路(計画設定)'!AE80="-",A3管路!AE80,A3管路!AE80-'A4-2管路(計画設定)'!AE80)))</f>
        <v>-</v>
      </c>
      <c r="AF80" s="362" t="str">
        <f t="shared" si="154"/>
        <v>-</v>
      </c>
      <c r="AG80" s="354" t="str">
        <f>IF(IF(A3管路!AG80="-","-",IF('A4-2管路(計画設定)'!AG80="-",A3管路!AG80,A3管路!AG80-'A4-2管路(計画設定)'!AG80))=0,"-",IF(A3管路!AG80="-","-",IF('A4-2管路(計画設定)'!AG80="-",A3管路!AG80,A3管路!AG80-'A4-2管路(計画設定)'!AG80)))</f>
        <v>-</v>
      </c>
      <c r="AH80" s="348" t="str">
        <f>IF(IF(A3管路!AH80="-","-",IF('A4-2管路(計画設定)'!AH80="-",A3管路!AH80,A3管路!AH80-'A4-2管路(計画設定)'!AH80))=0,"-",IF(A3管路!AH80="-","-",IF('A4-2管路(計画設定)'!AH80="-",A3管路!AH80,A3管路!AH80-'A4-2管路(計画設定)'!AH80)))</f>
        <v>-</v>
      </c>
      <c r="AI80" s="362" t="str">
        <f t="shared" si="155"/>
        <v>-</v>
      </c>
      <c r="AJ80" s="354" t="str">
        <f>IF(IF(A3管路!AJ80="-","-",IF('A4-2管路(計画設定)'!AJ80="-",A3管路!AJ80,A3管路!AJ80-'A4-2管路(計画設定)'!AJ80))=0,"-",IF(A3管路!AJ80="-","-",IF('A4-2管路(計画設定)'!AJ80="-",A3管路!AJ80,A3管路!AJ80-'A4-2管路(計画設定)'!AJ80)))</f>
        <v>-</v>
      </c>
      <c r="AK80" s="348" t="str">
        <f>IF(IF(A3管路!AK80="-","-",IF('A4-2管路(計画設定)'!AK80="-",A3管路!AK80,A3管路!AK80-'A4-2管路(計画設定)'!AK80))=0,"-",IF(A3管路!AK80="-","-",IF('A4-2管路(計画設定)'!AK80="-",A3管路!AK80,A3管路!AK80-'A4-2管路(計画設定)'!AK80)))</f>
        <v>-</v>
      </c>
      <c r="AL80" s="362" t="str">
        <f t="shared" si="156"/>
        <v>-</v>
      </c>
      <c r="AM80" s="354" t="str">
        <f>IF(IF(A3管路!AM80="-","-",IF('A4-2管路(計画設定)'!AM80="-",A3管路!AM80,A3管路!AM80-'A4-2管路(計画設定)'!AM80))=0,"-",IF(A3管路!AM80="-","-",IF('A4-2管路(計画設定)'!AM80="-",A3管路!AM80,A3管路!AM80-'A4-2管路(計画設定)'!AM80)))</f>
        <v>-</v>
      </c>
      <c r="AN80" s="348" t="str">
        <f>IF(IF(A3管路!AN80="-","-",IF('A4-2管路(計画設定)'!AN80="-",A3管路!AN80,A3管路!AN80-'A4-2管路(計画設定)'!AN80))=0,"-",IF(A3管路!AN80="-","-",IF('A4-2管路(計画設定)'!AN80="-",A3管路!AN80,A3管路!AN80-'A4-2管路(計画設定)'!AN80)))</f>
        <v>-</v>
      </c>
      <c r="AO80" s="362" t="str">
        <f t="shared" si="157"/>
        <v>-</v>
      </c>
      <c r="AP80" s="354" t="str">
        <f>IF(IF(A3管路!AP80="-","-",IF('A4-2管路(計画設定)'!AP80="-",A3管路!AP80,A3管路!AP80-'A4-2管路(計画設定)'!AP80))=0,"-",IF(A3管路!AP80="-","-",IF('A4-2管路(計画設定)'!AP80="-",A3管路!AP80,A3管路!AP80-'A4-2管路(計画設定)'!AP80)))</f>
        <v>-</v>
      </c>
      <c r="AQ80" s="348" t="str">
        <f>IF(IF(A3管路!AQ80="-","-",IF('A4-2管路(計画設定)'!AQ80="-",A3管路!AQ80,A3管路!AQ80-'A4-2管路(計画設定)'!AQ80))=0,"-",IF(A3管路!AQ80="-","-",IF('A4-2管路(計画設定)'!AQ80="-",A3管路!AQ80,A3管路!AQ80-'A4-2管路(計画設定)'!AQ80)))</f>
        <v>-</v>
      </c>
      <c r="AR80" s="359" t="str">
        <f t="shared" si="158"/>
        <v>-</v>
      </c>
      <c r="AS80" s="354" t="str">
        <f>IF(IF(A3管路!AS80="-","-",IF('A4-2管路(計画設定)'!AS80="-",A3管路!AS80,A3管路!AS80-'A4-2管路(計画設定)'!AS80))=0,"-",IF(A3管路!AS80="-","-",IF('A4-2管路(計画設定)'!AS80="-",A3管路!AS80,A3管路!AS80-'A4-2管路(計画設定)'!AS80)))</f>
        <v>-</v>
      </c>
      <c r="AT80" s="348" t="str">
        <f>IF(IF(A3管路!AT80="-","-",IF('A4-2管路(計画設定)'!AT80="-",A3管路!AT80,A3管路!AT80-'A4-2管路(計画設定)'!AT80))=0,"-",IF(A3管路!AT80="-","-",IF('A4-2管路(計画設定)'!AT80="-",A3管路!AT80,A3管路!AT80-'A4-2管路(計画設定)'!AT80)))</f>
        <v>-</v>
      </c>
      <c r="AU80" s="359" t="str">
        <f t="shared" si="159"/>
        <v>-</v>
      </c>
      <c r="AV80" s="832">
        <f t="shared" si="160"/>
        <v>1601.9999999999998</v>
      </c>
      <c r="AW80" s="830"/>
      <c r="AX80" s="853">
        <f t="shared" si="161"/>
        <v>95.6</v>
      </c>
      <c r="AY80" s="830"/>
      <c r="AZ80" s="832">
        <f t="shared" si="162"/>
        <v>231.79999999999993</v>
      </c>
      <c r="BA80" s="830"/>
      <c r="BB80" s="830">
        <f t="shared" si="163"/>
        <v>291.69999999999982</v>
      </c>
      <c r="BC80" s="830"/>
      <c r="BD80" s="830">
        <f t="shared" si="164"/>
        <v>1174.0999999999999</v>
      </c>
      <c r="BE80" s="830"/>
      <c r="BF80" s="830">
        <f t="shared" si="165"/>
        <v>0</v>
      </c>
      <c r="BG80" s="830"/>
      <c r="BH80" s="830">
        <f t="shared" si="166"/>
        <v>0</v>
      </c>
      <c r="BI80" s="831"/>
      <c r="BJ80" s="832">
        <f t="shared" si="167"/>
        <v>523.49999999999977</v>
      </c>
      <c r="BK80" s="830"/>
      <c r="BL80" s="830">
        <f t="shared" si="168"/>
        <v>1174.0999999999999</v>
      </c>
      <c r="BM80" s="833"/>
      <c r="BN80" s="830">
        <f t="shared" si="169"/>
        <v>1697.5999999999997</v>
      </c>
      <c r="BO80" s="833"/>
      <c r="BQ80" s="318" t="str">
        <f>IF('A4-2管路(計画設定)'!AW80="","-",'A4-2管路(計画設定)'!AW80)</f>
        <v>ダクタイル鋳鉄管(NS形継手等)</v>
      </c>
      <c r="BR80" s="317">
        <f>IF(BQ80=BR$4,IF('A4-2管路(計画設定)'!AV80="-","-",IF('A4-2管路(計画設定)'!I80="-",'A4-2管路(計画設定)'!AV80,'A4-2管路(計画設定)'!AV80-'A4-2管路(計画設定)'!I80)),"-")</f>
        <v>231.79999999999993</v>
      </c>
      <c r="BS80" s="317" t="str">
        <f>IF(BQ80=BS$4,IF('A4-2管路(計画設定)'!AV80="-","-",IF('A4-2管路(計画設定)'!L80="-",'A4-2管路(計画設定)'!AV80,'A4-2管路(計画設定)'!AV80-'A4-2管路(計画設定)'!L80)),"-")</f>
        <v>-</v>
      </c>
      <c r="BT80" s="317" t="str">
        <f>IF(BQ80=BT$4,IF('A4-2管路(計画設定)'!AV80="-","-",IF('A4-2管路(計画設定)'!O80="-",'A4-2管路(計画設定)'!AV80,'A4-2管路(計画設定)'!AV80-'A4-2管路(計画設定)'!O80)),"-")</f>
        <v>-</v>
      </c>
      <c r="BU80" s="317" t="str">
        <f>IF($BQ80=BU$4,IF('A4-2管路(計画設定)'!$AV80="-","-",IF('A4-2管路(計画設定)'!R80="-",'A4-2管路(計画設定)'!$AV80,'A4-2管路(計画設定)'!$AV80-'A4-2管路(計画設定)'!R80)),"-")</f>
        <v>-</v>
      </c>
      <c r="BV80" s="317" t="str">
        <f>IF($BQ80=BV$4,IF('A4-2管路(計画設定)'!$AV80="-","-",IF('A4-2管路(計画設定)'!W80="-",'A4-2管路(計画設定)'!$AV80,'A4-2管路(計画設定)'!$AV80-SUM('A4-2管路(計画設定)'!S80,'A4-2管路(計画設定)'!T80))),"-")</f>
        <v>-</v>
      </c>
      <c r="BW80" s="317" t="str">
        <f>IF($BQ80=BV$4,IF('A4-2管路(計画設定)'!$AV80="-","-",IF('A4-2管路(計画設定)'!W80="-",'A4-2管路(計画設定)'!$AV80,'A4-2管路(計画設定)'!$AV80-SUM('A4-2管路(計画設定)'!U80,'A4-2管路(計画設定)'!V80))),"-")</f>
        <v>-</v>
      </c>
      <c r="BX80" s="317" t="str">
        <f>IF($BQ80=BX$4,IF('A4-2管路(計画設定)'!$AV80="-","-",IF('A4-2管路(計画設定)'!AF80="-",'A4-2管路(計画設定)'!$AV80,'A4-2管路(計画設定)'!$AV80-'A4-2管路(計画設定)'!AF80)),"-")</f>
        <v>-</v>
      </c>
    </row>
    <row r="81" spans="2:78" ht="13.5" customHeight="1">
      <c r="B81" s="1179"/>
      <c r="C81" s="932"/>
      <c r="D81" s="1070"/>
      <c r="E81" s="932"/>
      <c r="F81" s="80">
        <v>200</v>
      </c>
      <c r="G81" s="625">
        <f>IF(AND('A4-1管路(計画設定)'!$F$14="○",'A4-4,5管路(計画設定)'!$BR81="-"),"-",IF(A3管路!G81="-",BR81,IF(BR81="-",A3管路!G81,A3管路!G81+BR81)))</f>
        <v>5329.2</v>
      </c>
      <c r="H81" s="348" t="str">
        <f>IF(IF(A3管路!H81="-","-",IF('A4-2管路(計画設定)'!H81="-",A3管路!H81,A3管路!H81-'A4-2管路(計画設定)'!H81))=0,"-",IF(A3管路!H81="-","-",IF('A4-2管路(計画設定)'!H81="-",A3管路!H81,A3管路!H81-'A4-2管路(計画設定)'!H81)))</f>
        <v>-</v>
      </c>
      <c r="I81" s="362">
        <f t="shared" si="147"/>
        <v>5329.2</v>
      </c>
      <c r="J81" s="625" t="str">
        <f>IF(AND('A4-1管路(計画設定)'!$H$14="○",'A4-4,5管路(計画設定)'!$BS81="-"),"-",IF(A3管路!J81="-",BS81,IF(BS81="-",A3管路!J81,A3管路!J81+BS81)))</f>
        <v>-</v>
      </c>
      <c r="K81" s="348" t="str">
        <f>IF(IF(A3管路!K81="-","-",IF('A4-2管路(計画設定)'!K81="-",A3管路!K81,A3管路!K81-'A4-2管路(計画設定)'!K81))=0,"-",IF(A3管路!K81="-","-",IF('A4-2管路(計画設定)'!K81="-",A3管路!K81,A3管路!K81-'A4-2管路(計画設定)'!K81)))</f>
        <v>-</v>
      </c>
      <c r="L81" s="362" t="str">
        <f t="shared" si="148"/>
        <v>-</v>
      </c>
      <c r="M81" s="625" t="str">
        <f>IF(AND('A4-1管路(計画設定)'!$J$14="○",'A4-4,5管路(計画設定)'!$BT81="-"),"-",IF(A3管路!M81="-",BT81,IF(BT81="-",A3管路!M81,A3管路!M81+BT81)))</f>
        <v>-</v>
      </c>
      <c r="N81" s="348" t="str">
        <f>IF(IF(A3管路!N81="-","-",IF('A4-2管路(計画設定)'!N81="-",A3管路!N81,A3管路!N81-'A4-2管路(計画設定)'!N81))=0,"-",IF(A3管路!N81="-","-",IF('A4-2管路(計画設定)'!N81="-",A3管路!N81,A3管路!N81-'A4-2管路(計画設定)'!N81)))</f>
        <v>-</v>
      </c>
      <c r="O81" s="362" t="str">
        <f t="shared" si="149"/>
        <v>-</v>
      </c>
      <c r="P81" s="625" t="str">
        <f>IF(AND('A4-1管路(計画設定)'!$L$14="○",'A4-4,5管路(計画設定)'!$BU81="-"),"-",IF(A3管路!P81="-",BU81,IF(BU81="-",A3管路!P81,A3管路!P81+BU81)))</f>
        <v>-</v>
      </c>
      <c r="Q81" s="348" t="str">
        <f>IF(IF(A3管路!Q81="-","-",IF('A4-2管路(計画設定)'!Q81="-",A3管路!Q81,A3管路!Q81-'A4-2管路(計画設定)'!Q81))=0,"-",IF(A3管路!Q81="-","-",IF('A4-2管路(計画設定)'!Q81="-",A3管路!Q81,A3管路!Q81-'A4-2管路(計画設定)'!Q81)))</f>
        <v>-</v>
      </c>
      <c r="R81" s="362" t="str">
        <f t="shared" si="150"/>
        <v>-</v>
      </c>
      <c r="S81" s="625">
        <f>IF(AND('A4-1管路(計画設定)'!$N$14="○",'A4-4,5管路(計画設定)'!$BV81="-"),"-",IF(A3管路!S81="-",BV81,IF(BV81="-",A3管路!S81,A3管路!S81+BV81+BW81)))</f>
        <v>623.50000000000045</v>
      </c>
      <c r="T81" s="347">
        <f>IF(IF(A3管路!T81="-","-",IF('A4-2管路(計画設定)'!T81="-",A3管路!T81,A3管路!T81-'A4-2管路(計画設定)'!T81))=0,"-",IF(A3管路!T81="-","-",IF('A4-2管路(計画設定)'!T81="-",A3管路!T81,A3管路!T81-'A4-2管路(計画設定)'!T81)))</f>
        <v>69</v>
      </c>
      <c r="U81" s="623">
        <f>IF(AND('A4-1管路(計画設定)'!$P$14="○",'A4-4,5管路(計画設定)'!$BW81="-"),"-",IF(A3管路!U81="-",BW81,IF(BW81="-",A3管路!U81,A3管路!U81)))</f>
        <v>2597</v>
      </c>
      <c r="V81" s="348">
        <f>IF(IF(A3管路!V81="-","-",IF('A4-2管路(計画設定)'!V81="-",A3管路!V81,A3管路!V81-'A4-2管路(計画設定)'!V81))=0,"-",IF(A3管路!V81="-","-",IF('A4-2管路(計画設定)'!V81="-",A3管路!V81,A3管路!V81-'A4-2管路(計画設定)'!V81)))</f>
        <v>155.69999999999999</v>
      </c>
      <c r="W81" s="362">
        <f t="shared" si="151"/>
        <v>3445.2000000000003</v>
      </c>
      <c r="X81" s="354">
        <f>IF(IF(A3管路!X81="-","-",IF('A4-2管路(計画設定)'!X81="-",A3管路!X81,A3管路!X81-'A4-2管路(計画設定)'!X81))=0,"-",IF(A3管路!X81="-","-",IF('A4-2管路(計画設定)'!X81="-",A3管路!X81,A3管路!X81-'A4-2管路(計画設定)'!X81)))</f>
        <v>2438.9000000000033</v>
      </c>
      <c r="Y81" s="348">
        <f>IF(IF(A3管路!Y81="-","-",IF('A4-2管路(計画設定)'!Y81="-",A3管路!Y81,A3管路!Y81-'A4-2管路(計画設定)'!Y81))=0,"-",IF(A3管路!Y81="-","-",IF('A4-2管路(計画設定)'!Y81="-",A3管路!Y81,A3管路!Y81-'A4-2管路(計画設定)'!Y81)))</f>
        <v>243.9</v>
      </c>
      <c r="Z81" s="362">
        <f t="shared" si="152"/>
        <v>2682.8000000000034</v>
      </c>
      <c r="AA81" s="354" t="str">
        <f>IF(IF(A3管路!AA81="-","-",IF('A4-2管路(計画設定)'!AA81="-",A3管路!AA81,A3管路!AA81-'A4-2管路(計画設定)'!AA81))=0,"-",IF(A3管路!AA81="-","-",IF('A4-2管路(計画設定)'!AA81="-",A3管路!AA81,A3管路!AA81-'A4-2管路(計画設定)'!AA81)))</f>
        <v>-</v>
      </c>
      <c r="AB81" s="348" t="str">
        <f>IF(IF(A3管路!AB81="-","-",IF('A4-2管路(計画設定)'!AB81="-",A3管路!AB81,A3管路!AB81-'A4-2管路(計画設定)'!AB81))=0,"-",IF(A3管路!AB81="-","-",IF('A4-2管路(計画設定)'!AB81="-",A3管路!AB81,A3管路!AB81-'A4-2管路(計画設定)'!AB81)))</f>
        <v>-</v>
      </c>
      <c r="AC81" s="362" t="str">
        <f t="shared" si="153"/>
        <v>-</v>
      </c>
      <c r="AD81" s="625" t="str">
        <f>IF(AND('A4-1管路(計画設定)'!$V$14="○",'A4-4,5管路(計画設定)'!$BX81="-"),"-",IF(A3管路!AD81="-",BX81,IF(BX81="-",A3管路!AD81,A3管路!AD81+BX81)))</f>
        <v>-</v>
      </c>
      <c r="AE81" s="348" t="str">
        <f>IF(IF(A3管路!AE81="-","-",IF('A4-2管路(計画設定)'!AE81="-",A3管路!AE81,A3管路!AE81-'A4-2管路(計画設定)'!AE81))=0,"-",IF(A3管路!AE81="-","-",IF('A4-2管路(計画設定)'!AE81="-",A3管路!AE81,A3管路!AE81-'A4-2管路(計画設定)'!AE81)))</f>
        <v>-</v>
      </c>
      <c r="AF81" s="362" t="str">
        <f t="shared" si="154"/>
        <v>-</v>
      </c>
      <c r="AG81" s="354">
        <f>IF(IF(A3管路!AG81="-","-",IF('A4-2管路(計画設定)'!AG81="-",A3管路!AG81,A3管路!AG81-'A4-2管路(計画設定)'!AG81))=0,"-",IF(A3管路!AG81="-","-",IF('A4-2管路(計画設定)'!AG81="-",A3管路!AG81,A3管路!AG81-'A4-2管路(計画設定)'!AG81)))</f>
        <v>8.1000000000000014</v>
      </c>
      <c r="AH81" s="348" t="str">
        <f>IF(IF(A3管路!AH81="-","-",IF('A4-2管路(計画設定)'!AH81="-",A3管路!AH81,A3管路!AH81-'A4-2管路(計画設定)'!AH81))=0,"-",IF(A3管路!AH81="-","-",IF('A4-2管路(計画設定)'!AH81="-",A3管路!AH81,A3管路!AH81-'A4-2管路(計画設定)'!AH81)))</f>
        <v>-</v>
      </c>
      <c r="AI81" s="362">
        <f t="shared" si="155"/>
        <v>8.1000000000000014</v>
      </c>
      <c r="AJ81" s="354" t="str">
        <f>IF(IF(A3管路!AJ81="-","-",IF('A4-2管路(計画設定)'!AJ81="-",A3管路!AJ81,A3管路!AJ81-'A4-2管路(計画設定)'!AJ81))=0,"-",IF(A3管路!AJ81="-","-",IF('A4-2管路(計画設定)'!AJ81="-",A3管路!AJ81,A3管路!AJ81-'A4-2管路(計画設定)'!AJ81)))</f>
        <v>-</v>
      </c>
      <c r="AK81" s="348" t="str">
        <f>IF(IF(A3管路!AK81="-","-",IF('A4-2管路(計画設定)'!AK81="-",A3管路!AK81,A3管路!AK81-'A4-2管路(計画設定)'!AK81))=0,"-",IF(A3管路!AK81="-","-",IF('A4-2管路(計画設定)'!AK81="-",A3管路!AK81,A3管路!AK81-'A4-2管路(計画設定)'!AK81)))</f>
        <v>-</v>
      </c>
      <c r="AL81" s="362" t="str">
        <f t="shared" si="156"/>
        <v>-</v>
      </c>
      <c r="AM81" s="354" t="str">
        <f>IF(IF(A3管路!AM81="-","-",IF('A4-2管路(計画設定)'!AM81="-",A3管路!AM81,A3管路!AM81-'A4-2管路(計画設定)'!AM81))=0,"-",IF(A3管路!AM81="-","-",IF('A4-2管路(計画設定)'!AM81="-",A3管路!AM81,A3管路!AM81-'A4-2管路(計画設定)'!AM81)))</f>
        <v>-</v>
      </c>
      <c r="AN81" s="348" t="str">
        <f>IF(IF(A3管路!AN81="-","-",IF('A4-2管路(計画設定)'!AN81="-",A3管路!AN81,A3管路!AN81-'A4-2管路(計画設定)'!AN81))=0,"-",IF(A3管路!AN81="-","-",IF('A4-2管路(計画設定)'!AN81="-",A3管路!AN81,A3管路!AN81-'A4-2管路(計画設定)'!AN81)))</f>
        <v>-</v>
      </c>
      <c r="AO81" s="362" t="str">
        <f t="shared" si="157"/>
        <v>-</v>
      </c>
      <c r="AP81" s="354" t="str">
        <f>IF(IF(A3管路!AP81="-","-",IF('A4-2管路(計画設定)'!AP81="-",A3管路!AP81,A3管路!AP81-'A4-2管路(計画設定)'!AP81))=0,"-",IF(A3管路!AP81="-","-",IF('A4-2管路(計画設定)'!AP81="-",A3管路!AP81,A3管路!AP81-'A4-2管路(計画設定)'!AP81)))</f>
        <v>-</v>
      </c>
      <c r="AQ81" s="348" t="str">
        <f>IF(IF(A3管路!AQ81="-","-",IF('A4-2管路(計画設定)'!AQ81="-",A3管路!AQ81,A3管路!AQ81-'A4-2管路(計画設定)'!AQ81))=0,"-",IF(A3管路!AQ81="-","-",IF('A4-2管路(計画設定)'!AQ81="-",A3管路!AQ81,A3管路!AQ81-'A4-2管路(計画設定)'!AQ81)))</f>
        <v>-</v>
      </c>
      <c r="AR81" s="359" t="str">
        <f t="shared" si="158"/>
        <v>-</v>
      </c>
      <c r="AS81" s="354" t="str">
        <f>IF(IF(A3管路!AS81="-","-",IF('A4-2管路(計画設定)'!AS81="-",A3管路!AS81,A3管路!AS81-'A4-2管路(計画設定)'!AS81))=0,"-",IF(A3管路!AS81="-","-",IF('A4-2管路(計画設定)'!AS81="-",A3管路!AS81,A3管路!AS81-'A4-2管路(計画設定)'!AS81)))</f>
        <v>-</v>
      </c>
      <c r="AT81" s="348" t="str">
        <f>IF(IF(A3管路!AT81="-","-",IF('A4-2管路(計画設定)'!AT81="-",A3管路!AT81,A3管路!AT81-'A4-2管路(計画設定)'!AT81))=0,"-",IF(A3管路!AT81="-","-",IF('A4-2管路(計画設定)'!AT81="-",A3管路!AT81,A3管路!AT81-'A4-2管路(計画設定)'!AT81)))</f>
        <v>-</v>
      </c>
      <c r="AU81" s="359" t="str">
        <f t="shared" si="159"/>
        <v>-</v>
      </c>
      <c r="AV81" s="832">
        <f t="shared" si="160"/>
        <v>10996.700000000004</v>
      </c>
      <c r="AW81" s="830"/>
      <c r="AX81" s="853">
        <f t="shared" si="161"/>
        <v>468.6</v>
      </c>
      <c r="AY81" s="830"/>
      <c r="AZ81" s="832">
        <f t="shared" si="162"/>
        <v>5329.2</v>
      </c>
      <c r="BA81" s="830"/>
      <c r="BB81" s="830">
        <f t="shared" si="163"/>
        <v>692.50000000000045</v>
      </c>
      <c r="BC81" s="830"/>
      <c r="BD81" s="830">
        <f t="shared" si="164"/>
        <v>5435.5000000000036</v>
      </c>
      <c r="BE81" s="830"/>
      <c r="BF81" s="830">
        <f t="shared" si="165"/>
        <v>8.1000000000000014</v>
      </c>
      <c r="BG81" s="830"/>
      <c r="BH81" s="830">
        <f t="shared" si="166"/>
        <v>0</v>
      </c>
      <c r="BI81" s="831"/>
      <c r="BJ81" s="832">
        <f t="shared" si="167"/>
        <v>6021.7000000000007</v>
      </c>
      <c r="BK81" s="830"/>
      <c r="BL81" s="830">
        <f t="shared" si="168"/>
        <v>5443.600000000004</v>
      </c>
      <c r="BM81" s="833"/>
      <c r="BN81" s="830">
        <f t="shared" si="169"/>
        <v>11465.300000000005</v>
      </c>
      <c r="BO81" s="833"/>
      <c r="BQ81" s="318" t="str">
        <f>IF('A4-2管路(計画設定)'!AW81="","-",'A4-2管路(計画設定)'!AW81)</f>
        <v>ダクタイル鋳鉄管(NS形継手等)</v>
      </c>
      <c r="BR81" s="317">
        <f>IF(BQ81=BR$4,IF('A4-2管路(計画設定)'!AV81="-","-",IF('A4-2管路(計画設定)'!I81="-",'A4-2管路(計画設定)'!AV81,'A4-2管路(計画設定)'!AV81-'A4-2管路(計画設定)'!I81)),"-")</f>
        <v>623.99999999999943</v>
      </c>
      <c r="BS81" s="317" t="str">
        <f>IF(BQ81=BS$4,IF('A4-2管路(計画設定)'!AV81="-","-",IF('A4-2管路(計画設定)'!L81="-",'A4-2管路(計画設定)'!AV81,'A4-2管路(計画設定)'!AV81-'A4-2管路(計画設定)'!L81)),"-")</f>
        <v>-</v>
      </c>
      <c r="BT81" s="317" t="str">
        <f>IF(BQ81=BT$4,IF('A4-2管路(計画設定)'!AV81="-","-",IF('A4-2管路(計画設定)'!O81="-",'A4-2管路(計画設定)'!AV81,'A4-2管路(計画設定)'!AV81-'A4-2管路(計画設定)'!O81)),"-")</f>
        <v>-</v>
      </c>
      <c r="BU81" s="317" t="str">
        <f>IF($BQ81=BU$4,IF('A4-2管路(計画設定)'!$AV81="-","-",IF('A4-2管路(計画設定)'!R81="-",'A4-2管路(計画設定)'!$AV81,'A4-2管路(計画設定)'!$AV81-'A4-2管路(計画設定)'!R81)),"-")</f>
        <v>-</v>
      </c>
      <c r="BV81" s="317" t="str">
        <f>IF($BQ81=BV$4,IF('A4-2管路(計画設定)'!$AV81="-","-",IF('A4-2管路(計画設定)'!W81="-",'A4-2管路(計画設定)'!$AV81,'A4-2管路(計画設定)'!$AV81-SUM('A4-2管路(計画設定)'!S81,'A4-2管路(計画設定)'!T81))),"-")</f>
        <v>-</v>
      </c>
      <c r="BW81" s="317" t="str">
        <f>IF($BQ81=BV$4,IF('A4-2管路(計画設定)'!$AV81="-","-",IF('A4-2管路(計画設定)'!W81="-",'A4-2管路(計画設定)'!$AV81,'A4-2管路(計画設定)'!$AV81-SUM('A4-2管路(計画設定)'!U81,'A4-2管路(計画設定)'!V81))),"-")</f>
        <v>-</v>
      </c>
      <c r="BX81" s="317" t="str">
        <f>IF($BQ81=BX$4,IF('A4-2管路(計画設定)'!$AV81="-","-",IF('A4-2管路(計画設定)'!AF81="-",'A4-2管路(計画設定)'!$AV81,'A4-2管路(計画設定)'!$AV81-'A4-2管路(計画設定)'!AF81)),"-")</f>
        <v>-</v>
      </c>
    </row>
    <row r="82" spans="2:78" ht="13.5" customHeight="1">
      <c r="B82" s="1179"/>
      <c r="C82" s="932"/>
      <c r="D82" s="1070"/>
      <c r="E82" s="932"/>
      <c r="F82" s="80">
        <v>150</v>
      </c>
      <c r="G82" s="625">
        <f>IF(AND('A4-1管路(計画設定)'!$F$14="○",'A4-4,5管路(計画設定)'!$BR82="-"),"-",IF(A3管路!G82="-",BR82,IF(BR82="-",A3管路!G82,A3管路!G82+BR82)))</f>
        <v>9238.6</v>
      </c>
      <c r="H82" s="348" t="str">
        <f>IF(IF(A3管路!H82="-","-",IF('A4-2管路(計画設定)'!H82="-",A3管路!H82,A3管路!H82-'A4-2管路(計画設定)'!H82))=0,"-",IF(A3管路!H82="-","-",IF('A4-2管路(計画設定)'!H82="-",A3管路!H82,A3管路!H82-'A4-2管路(計画設定)'!H82)))</f>
        <v>-</v>
      </c>
      <c r="I82" s="362">
        <f t="shared" si="147"/>
        <v>9238.6</v>
      </c>
      <c r="J82" s="625">
        <f>IF(AND('A4-1管路(計画設定)'!$H$14="○",'A4-4,5管路(計画設定)'!$BS82="-"),"-",IF(A3管路!J82="-",BS82,IF(BS82="-",A3管路!J82,A3管路!J82+BS82)))</f>
        <v>56.8</v>
      </c>
      <c r="K82" s="348" t="str">
        <f>IF(IF(A3管路!K82="-","-",IF('A4-2管路(計画設定)'!K82="-",A3管路!K82,A3管路!K82-'A4-2管路(計画設定)'!K82))=0,"-",IF(A3管路!K82="-","-",IF('A4-2管路(計画設定)'!K82="-",A3管路!K82,A3管路!K82-'A4-2管路(計画設定)'!K82)))</f>
        <v>-</v>
      </c>
      <c r="L82" s="362">
        <f t="shared" si="148"/>
        <v>56.8</v>
      </c>
      <c r="M82" s="625" t="str">
        <f>IF(AND('A4-1管路(計画設定)'!$J$14="○",'A4-4,5管路(計画設定)'!$BT82="-"),"-",IF(A3管路!M82="-",BT82,IF(BT82="-",A3管路!M82,A3管路!M82+BT82)))</f>
        <v>-</v>
      </c>
      <c r="N82" s="348" t="str">
        <f>IF(IF(A3管路!N82="-","-",IF('A4-2管路(計画設定)'!N82="-",A3管路!N82,A3管路!N82-'A4-2管路(計画設定)'!N82))=0,"-",IF(A3管路!N82="-","-",IF('A4-2管路(計画設定)'!N82="-",A3管路!N82,A3管路!N82-'A4-2管路(計画設定)'!N82)))</f>
        <v>-</v>
      </c>
      <c r="O82" s="362" t="str">
        <f t="shared" si="149"/>
        <v>-</v>
      </c>
      <c r="P82" s="625" t="str">
        <f>IF(AND('A4-1管路(計画設定)'!$L$14="○",'A4-4,5管路(計画設定)'!$BU82="-"),"-",IF(A3管路!P82="-",BU82,IF(BU82="-",A3管路!P82,A3管路!P82+BU82)))</f>
        <v>-</v>
      </c>
      <c r="Q82" s="348" t="str">
        <f>IF(IF(A3管路!Q82="-","-",IF('A4-2管路(計画設定)'!Q82="-",A3管路!Q82,A3管路!Q82-'A4-2管路(計画設定)'!Q82))=0,"-",IF(A3管路!Q82="-","-",IF('A4-2管路(計画設定)'!Q82="-",A3管路!Q82,A3管路!Q82-'A4-2管路(計画設定)'!Q82)))</f>
        <v>-</v>
      </c>
      <c r="R82" s="362" t="str">
        <f t="shared" si="150"/>
        <v>-</v>
      </c>
      <c r="S82" s="625">
        <f>IF(AND('A4-1管路(計画設定)'!$N$14="○",'A4-4,5管路(計画設定)'!$BV82="-"),"-",IF(A3管路!S82="-",BV82,IF(BV82="-",A3管路!S82,A3管路!S82+BV82+BW82)))</f>
        <v>1497.6999999999916</v>
      </c>
      <c r="T82" s="347">
        <f>IF(IF(A3管路!T82="-","-",IF('A4-2管路(計画設定)'!T82="-",A3管路!T82,A3管路!T82-'A4-2管路(計画設定)'!T82))=0,"-",IF(A3管路!T82="-","-",IF('A4-2管路(計画設定)'!T82="-",A3管路!T82,A3管路!T82-'A4-2管路(計画設定)'!T82)))</f>
        <v>167</v>
      </c>
      <c r="U82" s="623">
        <f>IF(AND('A4-1管路(計画設定)'!$P$14="○",'A4-4,5管路(計画設定)'!$BW82="-"),"-",IF(A3管路!U82="-",BW82,IF(BW82="-",A3管路!U82,A3管路!U82)))</f>
        <v>6245</v>
      </c>
      <c r="V82" s="348">
        <f>IF(IF(A3管路!V82="-","-",IF('A4-2管路(計画設定)'!V82="-",A3管路!V82,A3管路!V82-'A4-2管路(計画設定)'!V82))=0,"-",IF(A3管路!V82="-","-",IF('A4-2管路(計画設定)'!V82="-",A3管路!V82,A3管路!V82-'A4-2管路(計画設定)'!V82)))</f>
        <v>375.3</v>
      </c>
      <c r="W82" s="362">
        <f t="shared" si="151"/>
        <v>8284.9999999999909</v>
      </c>
      <c r="X82" s="354">
        <f>IF(IF(A3管路!X82="-","-",IF('A4-2管路(計画設定)'!X82="-",A3管路!X82,A3管路!X82-'A4-2管路(計画設定)'!X82))=0,"-",IF(A3管路!X82="-","-",IF('A4-2管路(計画設定)'!X82="-",A3管路!X82,A3管路!X82-'A4-2管路(計画設定)'!X82)))</f>
        <v>20943.199999999983</v>
      </c>
      <c r="Y82" s="348">
        <f>IF(IF(A3管路!Y82="-","-",IF('A4-2管路(計画設定)'!Y82="-",A3管路!Y82,A3管路!Y82-'A4-2管路(計画設定)'!Y82))=0,"-",IF(A3管路!Y82="-","-",IF('A4-2管路(計画設定)'!Y82="-",A3管路!Y82,A3管路!Y82-'A4-2管路(計画設定)'!Y82)))</f>
        <v>2094.3000000000002</v>
      </c>
      <c r="Z82" s="362">
        <f t="shared" si="152"/>
        <v>23037.499999999982</v>
      </c>
      <c r="AA82" s="354" t="str">
        <f>IF(IF(A3管路!AA82="-","-",IF('A4-2管路(計画設定)'!AA82="-",A3管路!AA82,A3管路!AA82-'A4-2管路(計画設定)'!AA82))=0,"-",IF(A3管路!AA82="-","-",IF('A4-2管路(計画設定)'!AA82="-",A3管路!AA82,A3管路!AA82-'A4-2管路(計画設定)'!AA82)))</f>
        <v>-</v>
      </c>
      <c r="AB82" s="348" t="str">
        <f>IF(IF(A3管路!AB82="-","-",IF('A4-2管路(計画設定)'!AB82="-",A3管路!AB82,A3管路!AB82-'A4-2管路(計画設定)'!AB82))=0,"-",IF(A3管路!AB82="-","-",IF('A4-2管路(計画設定)'!AB82="-",A3管路!AB82,A3管路!AB82-'A4-2管路(計画設定)'!AB82)))</f>
        <v>-</v>
      </c>
      <c r="AC82" s="362" t="str">
        <f t="shared" si="153"/>
        <v>-</v>
      </c>
      <c r="AD82" s="625">
        <f>IF(AND('A4-1管路(計画設定)'!$V$14="○",'A4-4,5管路(計画設定)'!$BX82="-"),"-",IF(A3管路!AD82="-",BX82,IF(BX82="-",A3管路!AD82,A3管路!AD82+BX82)))</f>
        <v>145.70000000000002</v>
      </c>
      <c r="AE82" s="348">
        <f>IF(IF(A3管路!AE82="-","-",IF('A4-2管路(計画設定)'!AE82="-",A3管路!AE82,A3管路!AE82-'A4-2管路(計画設定)'!AE82))=0,"-",IF(A3管路!AE82="-","-",IF('A4-2管路(計画設定)'!AE82="-",A3管路!AE82,A3管路!AE82-'A4-2管路(計画設定)'!AE82)))</f>
        <v>55.8</v>
      </c>
      <c r="AF82" s="362">
        <f t="shared" si="154"/>
        <v>201.5</v>
      </c>
      <c r="AG82" s="354">
        <f>IF(IF(A3管路!AG82="-","-",IF('A4-2管路(計画設定)'!AG82="-",A3管路!AG82,A3管路!AG82-'A4-2管路(計画設定)'!AG82))=0,"-",IF(A3管路!AG82="-","-",IF('A4-2管路(計画設定)'!AG82="-",A3管路!AG82,A3管路!AG82-'A4-2管路(計画設定)'!AG82)))</f>
        <v>566.69999999999982</v>
      </c>
      <c r="AH82" s="348" t="str">
        <f>IF(IF(A3管路!AH82="-","-",IF('A4-2管路(計画設定)'!AH82="-",A3管路!AH82,A3管路!AH82-'A4-2管路(計画設定)'!AH82))=0,"-",IF(A3管路!AH82="-","-",IF('A4-2管路(計画設定)'!AH82="-",A3管路!AH82,A3管路!AH82-'A4-2管路(計画設定)'!AH82)))</f>
        <v>-</v>
      </c>
      <c r="AI82" s="362">
        <f t="shared" si="155"/>
        <v>566.69999999999982</v>
      </c>
      <c r="AJ82" s="354" t="str">
        <f>IF(IF(A3管路!AJ82="-","-",IF('A4-2管路(計画設定)'!AJ82="-",A3管路!AJ82,A3管路!AJ82-'A4-2管路(計画設定)'!AJ82))=0,"-",IF(A3管路!AJ82="-","-",IF('A4-2管路(計画設定)'!AJ82="-",A3管路!AJ82,A3管路!AJ82-'A4-2管路(計画設定)'!AJ82)))</f>
        <v>-</v>
      </c>
      <c r="AK82" s="348" t="str">
        <f>IF(IF(A3管路!AK82="-","-",IF('A4-2管路(計画設定)'!AK82="-",A3管路!AK82,A3管路!AK82-'A4-2管路(計画設定)'!AK82))=0,"-",IF(A3管路!AK82="-","-",IF('A4-2管路(計画設定)'!AK82="-",A3管路!AK82,A3管路!AK82-'A4-2管路(計画設定)'!AK82)))</f>
        <v>-</v>
      </c>
      <c r="AL82" s="362" t="str">
        <f t="shared" si="156"/>
        <v>-</v>
      </c>
      <c r="AM82" s="354" t="str">
        <f>IF(IF(A3管路!AM82="-","-",IF('A4-2管路(計画設定)'!AM82="-",A3管路!AM82,A3管路!AM82-'A4-2管路(計画設定)'!AM82))=0,"-",IF(A3管路!AM82="-","-",IF('A4-2管路(計画設定)'!AM82="-",A3管路!AM82,A3管路!AM82-'A4-2管路(計画設定)'!AM82)))</f>
        <v>-</v>
      </c>
      <c r="AN82" s="348" t="str">
        <f>IF(IF(A3管路!AN82="-","-",IF('A4-2管路(計画設定)'!AN82="-",A3管路!AN82,A3管路!AN82-'A4-2管路(計画設定)'!AN82))=0,"-",IF(A3管路!AN82="-","-",IF('A4-2管路(計画設定)'!AN82="-",A3管路!AN82,A3管路!AN82-'A4-2管路(計画設定)'!AN82)))</f>
        <v>-</v>
      </c>
      <c r="AO82" s="362" t="str">
        <f t="shared" si="157"/>
        <v>-</v>
      </c>
      <c r="AP82" s="354" t="str">
        <f>IF(IF(A3管路!AP82="-","-",IF('A4-2管路(計画設定)'!AP82="-",A3管路!AP82,A3管路!AP82-'A4-2管路(計画設定)'!AP82))=0,"-",IF(A3管路!AP82="-","-",IF('A4-2管路(計画設定)'!AP82="-",A3管路!AP82,A3管路!AP82-'A4-2管路(計画設定)'!AP82)))</f>
        <v>-</v>
      </c>
      <c r="AQ82" s="348" t="str">
        <f>IF(IF(A3管路!AQ82="-","-",IF('A4-2管路(計画設定)'!AQ82="-",A3管路!AQ82,A3管路!AQ82-'A4-2管路(計画設定)'!AQ82))=0,"-",IF(A3管路!AQ82="-","-",IF('A4-2管路(計画設定)'!AQ82="-",A3管路!AQ82,A3管路!AQ82-'A4-2管路(計画設定)'!AQ82)))</f>
        <v>-</v>
      </c>
      <c r="AR82" s="359" t="str">
        <f t="shared" si="158"/>
        <v>-</v>
      </c>
      <c r="AS82" s="354" t="str">
        <f>IF(IF(A3管路!AS82="-","-",IF('A4-2管路(計画設定)'!AS82="-",A3管路!AS82,A3管路!AS82-'A4-2管路(計画設定)'!AS82))=0,"-",IF(A3管路!AS82="-","-",IF('A4-2管路(計画設定)'!AS82="-",A3管路!AS82,A3管路!AS82-'A4-2管路(計画設定)'!AS82)))</f>
        <v>-</v>
      </c>
      <c r="AT82" s="348" t="str">
        <f>IF(IF(A3管路!AT82="-","-",IF('A4-2管路(計画設定)'!AT82="-",A3管路!AT82,A3管路!AT82-'A4-2管路(計画設定)'!AT82))=0,"-",IF(A3管路!AT82="-","-",IF('A4-2管路(計画設定)'!AT82="-",A3管路!AT82,A3管路!AT82-'A4-2管路(計画設定)'!AT82)))</f>
        <v>-</v>
      </c>
      <c r="AU82" s="359" t="str">
        <f t="shared" si="159"/>
        <v>-</v>
      </c>
      <c r="AV82" s="832">
        <f t="shared" si="160"/>
        <v>38693.699999999968</v>
      </c>
      <c r="AW82" s="830"/>
      <c r="AX82" s="853">
        <f t="shared" si="161"/>
        <v>2692.4000000000005</v>
      </c>
      <c r="AY82" s="830"/>
      <c r="AZ82" s="832">
        <f t="shared" si="162"/>
        <v>9295.4</v>
      </c>
      <c r="BA82" s="830"/>
      <c r="BB82" s="830">
        <f t="shared" si="163"/>
        <v>1866.1999999999916</v>
      </c>
      <c r="BC82" s="830"/>
      <c r="BD82" s="830">
        <f t="shared" si="164"/>
        <v>29657.799999999981</v>
      </c>
      <c r="BE82" s="830"/>
      <c r="BF82" s="830">
        <f t="shared" si="165"/>
        <v>566.69999999999982</v>
      </c>
      <c r="BG82" s="830"/>
      <c r="BH82" s="830">
        <f t="shared" si="166"/>
        <v>0</v>
      </c>
      <c r="BI82" s="831"/>
      <c r="BJ82" s="832">
        <f t="shared" si="167"/>
        <v>11161.599999999991</v>
      </c>
      <c r="BK82" s="830"/>
      <c r="BL82" s="830">
        <f t="shared" si="168"/>
        <v>30224.499999999982</v>
      </c>
      <c r="BM82" s="833"/>
      <c r="BN82" s="830">
        <f t="shared" si="169"/>
        <v>41386.099999999969</v>
      </c>
      <c r="BO82" s="833"/>
      <c r="BQ82" s="318" t="str">
        <f>IF('A4-2管路(計画設定)'!AW82="","-",'A4-2管路(計画設定)'!AW82)</f>
        <v>ダクタイル鋳鉄管(NS形継手等)</v>
      </c>
      <c r="BR82" s="317">
        <f>IF(BQ82=BR$4,IF('A4-2管路(計画設定)'!AV82="-","-",IF('A4-2管路(計画設定)'!I82="-",'A4-2管路(計画設定)'!AV82,'A4-2管路(計画設定)'!AV82-'A4-2管路(計画設定)'!I82)),"-")</f>
        <v>8043.6</v>
      </c>
      <c r="BS82" s="317" t="str">
        <f>IF(BQ82=BS$4,IF('A4-2管路(計画設定)'!AV82="-","-",IF('A4-2管路(計画設定)'!L82="-",'A4-2管路(計画設定)'!AV82,'A4-2管路(計画設定)'!AV82-'A4-2管路(計画設定)'!L82)),"-")</f>
        <v>-</v>
      </c>
      <c r="BT82" s="317" t="str">
        <f>IF(BQ82=BT$4,IF('A4-2管路(計画設定)'!AV82="-","-",IF('A4-2管路(計画設定)'!O82="-",'A4-2管路(計画設定)'!AV82,'A4-2管路(計画設定)'!AV82-'A4-2管路(計画設定)'!O82)),"-")</f>
        <v>-</v>
      </c>
      <c r="BU82" s="317" t="str">
        <f>IF($BQ82=BU$4,IF('A4-2管路(計画設定)'!$AV82="-","-",IF('A4-2管路(計画設定)'!R82="-",'A4-2管路(計画設定)'!$AV82,'A4-2管路(計画設定)'!$AV82-'A4-2管路(計画設定)'!R82)),"-")</f>
        <v>-</v>
      </c>
      <c r="BV82" s="317" t="str">
        <f>IF($BQ82=BV$4,IF('A4-2管路(計画設定)'!$AV82="-","-",IF('A4-2管路(計画設定)'!W82="-",'A4-2管路(計画設定)'!$AV82,'A4-2管路(計画設定)'!$AV82-SUM('A4-2管路(計画設定)'!S82,'A4-2管路(計画設定)'!T82))),"-")</f>
        <v>-</v>
      </c>
      <c r="BW82" s="317" t="str">
        <f>IF($BQ82=BV$4,IF('A4-2管路(計画設定)'!$AV82="-","-",IF('A4-2管路(計画設定)'!W82="-",'A4-2管路(計画設定)'!$AV82,'A4-2管路(計画設定)'!$AV82-SUM('A4-2管路(計画設定)'!U82,'A4-2管路(計画設定)'!V82))),"-")</f>
        <v>-</v>
      </c>
      <c r="BX82" s="317" t="str">
        <f>IF($BQ82=BX$4,IF('A4-2管路(計画設定)'!$AV82="-","-",IF('A4-2管路(計画設定)'!AF82="-",'A4-2管路(計画設定)'!$AV82,'A4-2管路(計画設定)'!$AV82-'A4-2管路(計画設定)'!AF82)),"-")</f>
        <v>-</v>
      </c>
    </row>
    <row r="83" spans="2:78" ht="13.5" customHeight="1">
      <c r="B83" s="1179"/>
      <c r="C83" s="932"/>
      <c r="D83" s="1070"/>
      <c r="E83" s="932"/>
      <c r="F83" s="80">
        <v>100</v>
      </c>
      <c r="G83" s="625">
        <f>IF(AND('A4-1管路(計画設定)'!$F$14="○",'A4-4,5管路(計画設定)'!$BR83="-"),"-",IF(A3管路!G83="-",BR83,IF(BR83="-",A3管路!G83,A3管路!G83+BR83)))</f>
        <v>17496.600000000002</v>
      </c>
      <c r="H83" s="348" t="str">
        <f>IF(IF(A3管路!H83="-","-",IF('A4-2管路(計画設定)'!H83="-",A3管路!H83,A3管路!H83-'A4-2管路(計画設定)'!H83))=0,"-",IF(A3管路!H83="-","-",IF('A4-2管路(計画設定)'!H83="-",A3管路!H83,A3管路!H83-'A4-2管路(計画設定)'!H83)))</f>
        <v>-</v>
      </c>
      <c r="I83" s="362">
        <f t="shared" si="147"/>
        <v>17496.600000000002</v>
      </c>
      <c r="J83" s="625">
        <f>IF(AND('A4-1管路(計画設定)'!$H$14="○",'A4-4,5管路(計画設定)'!$BS83="-"),"-",IF(A3管路!J83="-",BS83,IF(BS83="-",A3管路!J83,A3管路!J83+BS83)))</f>
        <v>295.10000000000002</v>
      </c>
      <c r="K83" s="348" t="str">
        <f>IF(IF(A3管路!K83="-","-",IF('A4-2管路(計画設定)'!K83="-",A3管路!K83,A3管路!K83-'A4-2管路(計画設定)'!K83))=0,"-",IF(A3管路!K83="-","-",IF('A4-2管路(計画設定)'!K83="-",A3管路!K83,A3管路!K83-'A4-2管路(計画設定)'!K83)))</f>
        <v>-</v>
      </c>
      <c r="L83" s="362">
        <f t="shared" si="148"/>
        <v>295.10000000000002</v>
      </c>
      <c r="M83" s="625" t="str">
        <f>IF(AND('A4-1管路(計画設定)'!$J$14="○",'A4-4,5管路(計画設定)'!$BT83="-"),"-",IF(A3管路!M83="-",BT83,IF(BT83="-",A3管路!M83,A3管路!M83+BT83)))</f>
        <v>-</v>
      </c>
      <c r="N83" s="348" t="str">
        <f>IF(IF(A3管路!N83="-","-",IF('A4-2管路(計画設定)'!N83="-",A3管路!N83,A3管路!N83-'A4-2管路(計画設定)'!N83))=0,"-",IF(A3管路!N83="-","-",IF('A4-2管路(計画設定)'!N83="-",A3管路!N83,A3管路!N83-'A4-2管路(計画設定)'!N83)))</f>
        <v>-</v>
      </c>
      <c r="O83" s="362" t="str">
        <f t="shared" si="149"/>
        <v>-</v>
      </c>
      <c r="P83" s="625" t="str">
        <f>IF(AND('A4-1管路(計画設定)'!$L$14="○",'A4-4,5管路(計画設定)'!$BU83="-"),"-",IF(A3管路!P83="-",BU83,IF(BU83="-",A3管路!P83,A3管路!P83+BU83)))</f>
        <v>-</v>
      </c>
      <c r="Q83" s="348" t="str">
        <f>IF(IF(A3管路!Q83="-","-",IF('A4-2管路(計画設定)'!Q83="-",A3管路!Q83,A3管路!Q83-'A4-2管路(計画設定)'!Q83))=0,"-",IF(A3管路!Q83="-","-",IF('A4-2管路(計画設定)'!Q83="-",A3管路!Q83,A3管路!Q83-'A4-2管路(計画設定)'!Q83)))</f>
        <v>-</v>
      </c>
      <c r="R83" s="362" t="str">
        <f t="shared" si="150"/>
        <v>-</v>
      </c>
      <c r="S83" s="625">
        <f>IF(AND('A4-1管路(計画設定)'!$N$14="○",'A4-4,5管路(計画設定)'!$BV83="-"),"-",IF(A3管路!S83="-",BV83,IF(BV83="-",A3管路!S83,A3管路!S83+BV83+BW83)))</f>
        <v>3552.2000000000153</v>
      </c>
      <c r="T83" s="347">
        <f>IF(IF(A3管路!T83="-","-",IF('A4-2管路(計画設定)'!T83="-",A3管路!T83,A3管路!T83-'A4-2管路(計画設定)'!T83))=0,"-",IF(A3管路!T83="-","-",IF('A4-2管路(計画設定)'!T83="-",A3管路!T83,A3管路!T83-'A4-2管路(計画設定)'!T83)))</f>
        <v>395</v>
      </c>
      <c r="U83" s="623">
        <f>IF(AND('A4-1管路(計画設定)'!$P$14="○",'A4-4,5管路(計画設定)'!$BW83="-"),"-",IF(A3管路!U83="-",BW83,IF(BW83="-",A3管路!U83,A3管路!U83)))</f>
        <v>14801</v>
      </c>
      <c r="V83" s="348">
        <f>IF(IF(A3管路!V83="-","-",IF('A4-2管路(計画設定)'!V83="-",A3管路!V83,A3管路!V83-'A4-2管路(計画設定)'!V83))=0,"-",IF(A3管路!V83="-","-",IF('A4-2管路(計画設定)'!V83="-",A3管路!V83,A3管路!V83-'A4-2管路(計画設定)'!V83)))</f>
        <v>888.3</v>
      </c>
      <c r="W83" s="362">
        <f t="shared" si="151"/>
        <v>19636.500000000015</v>
      </c>
      <c r="X83" s="354">
        <f>IF(IF(A3管路!X83="-","-",IF('A4-2管路(計画設定)'!X83="-",A3管路!X83,A3管路!X83-'A4-2管路(計画設定)'!X83))=0,"-",IF(A3管路!X83="-","-",IF('A4-2管路(計画設定)'!X83="-",A3管路!X83,A3管路!X83-'A4-2管路(計画設定)'!X83)))</f>
        <v>57940.700000000026</v>
      </c>
      <c r="Y83" s="348">
        <f>IF(IF(A3管路!Y83="-","-",IF('A4-2管路(計画設定)'!Y83="-",A3管路!Y83,A3管路!Y83-'A4-2管路(計画設定)'!Y83))=0,"-",IF(A3管路!Y83="-","-",IF('A4-2管路(計画設定)'!Y83="-",A3管路!Y83,A3管路!Y83-'A4-2管路(計画設定)'!Y83)))</f>
        <v>5794.2</v>
      </c>
      <c r="Z83" s="362">
        <f t="shared" si="152"/>
        <v>63734.900000000023</v>
      </c>
      <c r="AA83" s="354" t="str">
        <f>IF(IF(A3管路!AA83="-","-",IF('A4-2管路(計画設定)'!AA83="-",A3管路!AA83,A3管路!AA83-'A4-2管路(計画設定)'!AA83))=0,"-",IF(A3管路!AA83="-","-",IF('A4-2管路(計画設定)'!AA83="-",A3管路!AA83,A3管路!AA83-'A4-2管路(計画設定)'!AA83)))</f>
        <v>-</v>
      </c>
      <c r="AB83" s="348" t="str">
        <f>IF(IF(A3管路!AB83="-","-",IF('A4-2管路(計画設定)'!AB83="-",A3管路!AB83,A3管路!AB83-'A4-2管路(計画設定)'!AB83))=0,"-",IF(A3管路!AB83="-","-",IF('A4-2管路(計画設定)'!AB83="-",A3管路!AB83,A3管路!AB83-'A4-2管路(計画設定)'!AB83)))</f>
        <v>-</v>
      </c>
      <c r="AC83" s="362" t="str">
        <f t="shared" si="153"/>
        <v>-</v>
      </c>
      <c r="AD83" s="625">
        <f>IF(AND('A4-1管路(計画設定)'!$V$14="○",'A4-4,5管路(計画設定)'!$BX83="-"),"-",IF(A3管路!AD83="-",BX83,IF(BX83="-",A3管路!AD83,A3管路!AD83+BX83)))</f>
        <v>256.89999999999998</v>
      </c>
      <c r="AE83" s="348">
        <f>IF(IF(A3管路!AE83="-","-",IF('A4-2管路(計画設定)'!AE83="-",A3管路!AE83,A3管路!AE83-'A4-2管路(計画設定)'!AE83))=0,"-",IF(A3管路!AE83="-","-",IF('A4-2管路(計画設定)'!AE83="-",A3管路!AE83,A3管路!AE83-'A4-2管路(計画設定)'!AE83)))</f>
        <v>99.9</v>
      </c>
      <c r="AF83" s="362">
        <f t="shared" si="154"/>
        <v>356.79999999999995</v>
      </c>
      <c r="AG83" s="354">
        <f>IF(IF(A3管路!AG83="-","-",IF('A4-2管路(計画設定)'!AG83="-",A3管路!AG83,A3管路!AG83-'A4-2管路(計画設定)'!AG83))=0,"-",IF(A3管路!AG83="-","-",IF('A4-2管路(計画設定)'!AG83="-",A3管路!AG83,A3管路!AG83-'A4-2管路(計画設定)'!AG83)))</f>
        <v>6552.1999999999989</v>
      </c>
      <c r="AH83" s="348" t="str">
        <f>IF(IF(A3管路!AH83="-","-",IF('A4-2管路(計画設定)'!AH83="-",A3管路!AH83,A3管路!AH83-'A4-2管路(計画設定)'!AH83))=0,"-",IF(A3管路!AH83="-","-",IF('A4-2管路(計画設定)'!AH83="-",A3管路!AH83,A3管路!AH83-'A4-2管路(計画設定)'!AH83)))</f>
        <v>-</v>
      </c>
      <c r="AI83" s="362">
        <f t="shared" si="155"/>
        <v>6552.1999999999989</v>
      </c>
      <c r="AJ83" s="354" t="str">
        <f>IF(IF(A3管路!AJ83="-","-",IF('A4-2管路(計画設定)'!AJ83="-",A3管路!AJ83,A3管路!AJ83-'A4-2管路(計画設定)'!AJ83))=0,"-",IF(A3管路!AJ83="-","-",IF('A4-2管路(計画設定)'!AJ83="-",A3管路!AJ83,A3管路!AJ83-'A4-2管路(計画設定)'!AJ83)))</f>
        <v>-</v>
      </c>
      <c r="AK83" s="348" t="str">
        <f>IF(IF(A3管路!AK83="-","-",IF('A4-2管路(計画設定)'!AK83="-",A3管路!AK83,A3管路!AK83-'A4-2管路(計画設定)'!AK83))=0,"-",IF(A3管路!AK83="-","-",IF('A4-2管路(計画設定)'!AK83="-",A3管路!AK83,A3管路!AK83-'A4-2管路(計画設定)'!AK83)))</f>
        <v>-</v>
      </c>
      <c r="AL83" s="362" t="str">
        <f t="shared" si="156"/>
        <v>-</v>
      </c>
      <c r="AM83" s="354" t="str">
        <f>IF(IF(A3管路!AM83="-","-",IF('A4-2管路(計画設定)'!AM83="-",A3管路!AM83,A3管路!AM83-'A4-2管路(計画設定)'!AM83))=0,"-",IF(A3管路!AM83="-","-",IF('A4-2管路(計画設定)'!AM83="-",A3管路!AM83,A3管路!AM83-'A4-2管路(計画設定)'!AM83)))</f>
        <v>-</v>
      </c>
      <c r="AN83" s="348" t="str">
        <f>IF(IF(A3管路!AN83="-","-",IF('A4-2管路(計画設定)'!AN83="-",A3管路!AN83,A3管路!AN83-'A4-2管路(計画設定)'!AN83))=0,"-",IF(A3管路!AN83="-","-",IF('A4-2管路(計画設定)'!AN83="-",A3管路!AN83,A3管路!AN83-'A4-2管路(計画設定)'!AN83)))</f>
        <v>-</v>
      </c>
      <c r="AO83" s="362" t="str">
        <f t="shared" si="157"/>
        <v>-</v>
      </c>
      <c r="AP83" s="354" t="str">
        <f>IF(IF(A3管路!AP83="-","-",IF('A4-2管路(計画設定)'!AP83="-",A3管路!AP83,A3管路!AP83-'A4-2管路(計画設定)'!AP83))=0,"-",IF(A3管路!AP83="-","-",IF('A4-2管路(計画設定)'!AP83="-",A3管路!AP83,A3管路!AP83-'A4-2管路(計画設定)'!AP83)))</f>
        <v>-</v>
      </c>
      <c r="AQ83" s="348" t="str">
        <f>IF(IF(A3管路!AQ83="-","-",IF('A4-2管路(計画設定)'!AQ83="-",A3管路!AQ83,A3管路!AQ83-'A4-2管路(計画設定)'!AQ83))=0,"-",IF(A3管路!AQ83="-","-",IF('A4-2管路(計画設定)'!AQ83="-",A3管路!AQ83,A3管路!AQ83-'A4-2管路(計画設定)'!AQ83)))</f>
        <v>-</v>
      </c>
      <c r="AR83" s="359" t="str">
        <f t="shared" si="158"/>
        <v>-</v>
      </c>
      <c r="AS83" s="354" t="str">
        <f>IF(IF(A3管路!AS83="-","-",IF('A4-2管路(計画設定)'!AS83="-",A3管路!AS83,A3管路!AS83-'A4-2管路(計画設定)'!AS83))=0,"-",IF(A3管路!AS83="-","-",IF('A4-2管路(計画設定)'!AS83="-",A3管路!AS83,A3管路!AS83-'A4-2管路(計画設定)'!AS83)))</f>
        <v>-</v>
      </c>
      <c r="AT83" s="348" t="str">
        <f>IF(IF(A3管路!AT83="-","-",IF('A4-2管路(計画設定)'!AT83="-",A3管路!AT83,A3管路!AT83-'A4-2管路(計画設定)'!AT83))=0,"-",IF(A3管路!AT83="-","-",IF('A4-2管路(計画設定)'!AT83="-",A3管路!AT83,A3管路!AT83-'A4-2管路(計画設定)'!AT83)))</f>
        <v>-</v>
      </c>
      <c r="AU83" s="359" t="str">
        <f t="shared" si="159"/>
        <v>-</v>
      </c>
      <c r="AV83" s="832">
        <f t="shared" si="160"/>
        <v>100894.70000000003</v>
      </c>
      <c r="AW83" s="830"/>
      <c r="AX83" s="853">
        <f t="shared" si="161"/>
        <v>7177.4</v>
      </c>
      <c r="AY83" s="830"/>
      <c r="AZ83" s="832">
        <f t="shared" si="162"/>
        <v>17791.7</v>
      </c>
      <c r="BA83" s="830"/>
      <c r="BB83" s="830">
        <f t="shared" si="163"/>
        <v>4304.0000000000155</v>
      </c>
      <c r="BC83" s="830"/>
      <c r="BD83" s="830">
        <f t="shared" si="164"/>
        <v>79424.200000000026</v>
      </c>
      <c r="BE83" s="830"/>
      <c r="BF83" s="830">
        <f t="shared" si="165"/>
        <v>6552.1999999999989</v>
      </c>
      <c r="BG83" s="830"/>
      <c r="BH83" s="830">
        <f t="shared" si="166"/>
        <v>0</v>
      </c>
      <c r="BI83" s="831"/>
      <c r="BJ83" s="832">
        <f t="shared" si="167"/>
        <v>22095.700000000015</v>
      </c>
      <c r="BK83" s="830"/>
      <c r="BL83" s="830">
        <f t="shared" si="168"/>
        <v>85976.400000000023</v>
      </c>
      <c r="BM83" s="833"/>
      <c r="BN83" s="830">
        <f t="shared" si="169"/>
        <v>108072.10000000002</v>
      </c>
      <c r="BO83" s="833"/>
      <c r="BQ83" s="318" t="str">
        <f>IF('A4-2管路(計画設定)'!AW83="","-",'A4-2管路(計画設定)'!AW83)</f>
        <v>ダクタイル鋳鉄管(NS形継手等)</v>
      </c>
      <c r="BR83" s="317">
        <f>IF(BQ83=BR$4,IF('A4-2管路(計画設定)'!AV83="-","-",IF('A4-2管路(計画設定)'!I83="-",'A4-2管路(計画設定)'!AV83,'A4-2管路(計画設定)'!AV83-'A4-2管路(計画設定)'!I83)),"-")</f>
        <v>12786.900000000001</v>
      </c>
      <c r="BS83" s="317" t="str">
        <f>IF(BQ83=BS$4,IF('A4-2管路(計画設定)'!AV83="-","-",IF('A4-2管路(計画設定)'!L83="-",'A4-2管路(計画設定)'!AV83,'A4-2管路(計画設定)'!AV83-'A4-2管路(計画設定)'!L83)),"-")</f>
        <v>-</v>
      </c>
      <c r="BT83" s="317" t="str">
        <f>IF(BQ83=BT$4,IF('A4-2管路(計画設定)'!AV83="-","-",IF('A4-2管路(計画設定)'!O83="-",'A4-2管路(計画設定)'!AV83,'A4-2管路(計画設定)'!AV83-'A4-2管路(計画設定)'!O83)),"-")</f>
        <v>-</v>
      </c>
      <c r="BU83" s="317" t="str">
        <f>IF($BQ83=BU$4,IF('A4-2管路(計画設定)'!$AV83="-","-",IF('A4-2管路(計画設定)'!R83="-",'A4-2管路(計画設定)'!$AV83,'A4-2管路(計画設定)'!$AV83-'A4-2管路(計画設定)'!R83)),"-")</f>
        <v>-</v>
      </c>
      <c r="BV83" s="317" t="str">
        <f>IF($BQ83=BV$4,IF('A4-2管路(計画設定)'!$AV83="-","-",IF('A4-2管路(計画設定)'!W83="-",'A4-2管路(計画設定)'!$AV83,'A4-2管路(計画設定)'!$AV83-SUM('A4-2管路(計画設定)'!S83,'A4-2管路(計画設定)'!T83))),"-")</f>
        <v>-</v>
      </c>
      <c r="BW83" s="317" t="str">
        <f>IF($BQ83=BV$4,IF('A4-2管路(計画設定)'!$AV83="-","-",IF('A4-2管路(計画設定)'!W83="-",'A4-2管路(計画設定)'!$AV83,'A4-2管路(計画設定)'!$AV83-SUM('A4-2管路(計画設定)'!U83,'A4-2管路(計画設定)'!V83))),"-")</f>
        <v>-</v>
      </c>
      <c r="BX83" s="317" t="str">
        <f>IF($BQ83=BX$4,IF('A4-2管路(計画設定)'!$AV83="-","-",IF('A4-2管路(計画設定)'!AF83="-",'A4-2管路(計画設定)'!$AV83,'A4-2管路(計画設定)'!$AV83-'A4-2管路(計画設定)'!AF83)),"-")</f>
        <v>-</v>
      </c>
    </row>
    <row r="84" spans="2:78" ht="13.5" customHeight="1">
      <c r="B84" s="1179"/>
      <c r="C84" s="932"/>
      <c r="D84" s="1070"/>
      <c r="E84" s="932"/>
      <c r="F84" s="80">
        <v>75</v>
      </c>
      <c r="G84" s="625">
        <f>IF(AND('A4-1管路(計画設定)'!$F$14="○",'A4-4,5管路(計画設定)'!$BR84="-"),"-",IF(A3管路!G84="-",BR84,IF(BR84="-",A3管路!G84,A3管路!G84+BR84)))</f>
        <v>180.29999999999998</v>
      </c>
      <c r="H84" s="348" t="str">
        <f>IF(IF(A3管路!H84="-","-",IF('A4-2管路(計画設定)'!H84="-",A3管路!H84,A3管路!H84-'A4-2管路(計画設定)'!H84))=0,"-",IF(A3管路!H84="-","-",IF('A4-2管路(計画設定)'!H84="-",A3管路!H84,A3管路!H84-'A4-2管路(計画設定)'!H84)))</f>
        <v>-</v>
      </c>
      <c r="I84" s="362">
        <f t="shared" si="147"/>
        <v>180.29999999999998</v>
      </c>
      <c r="J84" s="625">
        <f>IF(AND('A4-1管路(計画設定)'!$H$14="○",'A4-4,5管路(計画設定)'!$BS84="-"),"-",IF(A3管路!J84="-",BS84,IF(BS84="-",A3管路!J84,A3管路!J84+BS84)))</f>
        <v>5.5</v>
      </c>
      <c r="K84" s="348" t="str">
        <f>IF(IF(A3管路!K84="-","-",IF('A4-2管路(計画設定)'!K84="-",A3管路!K84,A3管路!K84-'A4-2管路(計画設定)'!K84))=0,"-",IF(A3管路!K84="-","-",IF('A4-2管路(計画設定)'!K84="-",A3管路!K84,A3管路!K84-'A4-2管路(計画設定)'!K84)))</f>
        <v>-</v>
      </c>
      <c r="L84" s="362">
        <f t="shared" si="148"/>
        <v>5.5</v>
      </c>
      <c r="M84" s="625">
        <f>IF(AND('A4-1管路(計画設定)'!$J$14="○",'A4-4,5管路(計画設定)'!$BT84="-"),"-",IF(A3管路!M84="-",BT84,IF(BT84="-",A3管路!M84,A3管路!M84+BT84)))</f>
        <v>16712.399999999998</v>
      </c>
      <c r="N84" s="348" t="str">
        <f>IF(IF(A3管路!N84="-","-",IF('A4-2管路(計画設定)'!N84="-",A3管路!N84,A3管路!N84-'A4-2管路(計画設定)'!N84))=0,"-",IF(A3管路!N84="-","-",IF('A4-2管路(計画設定)'!N84="-",A3管路!N84,A3管路!N84-'A4-2管路(計画設定)'!N84)))</f>
        <v>-</v>
      </c>
      <c r="O84" s="362">
        <f t="shared" si="149"/>
        <v>16712.399999999998</v>
      </c>
      <c r="P84" s="625" t="str">
        <f>IF(AND('A4-1管路(計画設定)'!$L$14="○",'A4-4,5管路(計画設定)'!$BU84="-"),"-",IF(A3管路!P84="-",BU84,IF(BU84="-",A3管路!P84,A3管路!P84+BU84)))</f>
        <v>-</v>
      </c>
      <c r="Q84" s="348" t="str">
        <f>IF(IF(A3管路!Q84="-","-",IF('A4-2管路(計画設定)'!Q84="-",A3管路!Q84,A3管路!Q84-'A4-2管路(計画設定)'!Q84))=0,"-",IF(A3管路!Q84="-","-",IF('A4-2管路(計画設定)'!Q84="-",A3管路!Q84,A3管路!Q84-'A4-2管路(計画設定)'!Q84)))</f>
        <v>-</v>
      </c>
      <c r="R84" s="362" t="str">
        <f t="shared" si="150"/>
        <v>-</v>
      </c>
      <c r="S84" s="625">
        <f>IF(AND('A4-1管路(計画設定)'!$N$14="○",'A4-4,5管路(計画設定)'!$BV84="-"),"-",IF(A3管路!S84="-",BV84,IF(BV84="-",A3管路!S84,A3管路!S84+BV84+BW84)))</f>
        <v>849.79999999999745</v>
      </c>
      <c r="T84" s="347">
        <f>IF(IF(A3管路!T84="-","-",IF('A4-2管路(計画設定)'!T84="-",A3管路!T84,A3管路!T84-'A4-2管路(計画設定)'!T84))=0,"-",IF(A3管路!T84="-","-",IF('A4-2管路(計画設定)'!T84="-",A3管路!T84,A3管路!T84-'A4-2管路(計画設定)'!T84)))</f>
        <v>95</v>
      </c>
      <c r="U84" s="623">
        <f>IF(AND('A4-1管路(計画設定)'!$P$14="○",'A4-4,5管路(計画設定)'!$BW84="-"),"-",IF(A3管路!U84="-",BW84,IF(BW84="-",A3管路!U84,A3管路!U84)))</f>
        <v>3545</v>
      </c>
      <c r="V84" s="348">
        <f>IF(IF(A3管路!V84="-","-",IF('A4-2管路(計画設定)'!V84="-",A3管路!V84,A3管路!V84-'A4-2管路(計画設定)'!V84))=0,"-",IF(A3管路!V84="-","-",IF('A4-2管路(計画設定)'!V84="-",A3管路!V84,A3管路!V84-'A4-2管路(計画設定)'!V84)))</f>
        <v>213.3</v>
      </c>
      <c r="W84" s="362">
        <f t="shared" si="151"/>
        <v>4703.0999999999976</v>
      </c>
      <c r="X84" s="354">
        <f>IF(IF(A3管路!X84="-","-",IF('A4-2管路(計画設定)'!X84="-",A3管路!X84,A3管路!X84-'A4-2管路(計画設定)'!X84))=0,"-",IF(A3管路!X84="-","-",IF('A4-2管路(計画設定)'!X84="-",A3管路!X84,A3管路!X84-'A4-2管路(計画設定)'!X84)))</f>
        <v>18135.299999999988</v>
      </c>
      <c r="Y84" s="348">
        <f>IF(IF(A3管路!Y84="-","-",IF('A4-2管路(計画設定)'!Y84="-",A3管路!Y84,A3管路!Y84-'A4-2管路(計画設定)'!Y84))=0,"-",IF(A3管路!Y84="-","-",IF('A4-2管路(計画設定)'!Y84="-",A3管路!Y84,A3管路!Y84-'A4-2管路(計画設定)'!Y84)))</f>
        <v>1813.5000000000002</v>
      </c>
      <c r="Z84" s="362">
        <f t="shared" si="152"/>
        <v>19948.799999999988</v>
      </c>
      <c r="AA84" s="354" t="str">
        <f>IF(IF(A3管路!AA84="-","-",IF('A4-2管路(計画設定)'!AA84="-",A3管路!AA84,A3管路!AA84-'A4-2管路(計画設定)'!AA84))=0,"-",IF(A3管路!AA84="-","-",IF('A4-2管路(計画設定)'!AA84="-",A3管路!AA84,A3管路!AA84-'A4-2管路(計画設定)'!AA84)))</f>
        <v>-</v>
      </c>
      <c r="AB84" s="348" t="str">
        <f>IF(IF(A3管路!AB84="-","-",IF('A4-2管路(計画設定)'!AB84="-",A3管路!AB84,A3管路!AB84-'A4-2管路(計画設定)'!AB84))=0,"-",IF(A3管路!AB84="-","-",IF('A4-2管路(計画設定)'!AB84="-",A3管路!AB84,A3管路!AB84-'A4-2管路(計画設定)'!AB84)))</f>
        <v>-</v>
      </c>
      <c r="AC84" s="362" t="str">
        <f t="shared" si="153"/>
        <v>-</v>
      </c>
      <c r="AD84" s="625">
        <f>IF(AND('A4-1管路(計画設定)'!$V$14="○",'A4-4,5管路(計画設定)'!$BX84="-"),"-",IF(A3管路!AD84="-",BX84,IF(BX84="-",A3管路!AD84,A3管路!AD84+BX84)))</f>
        <v>1999.5000000000005</v>
      </c>
      <c r="AE84" s="348">
        <f>IF(IF(A3管路!AE84="-","-",IF('A4-2管路(計画設定)'!AE84="-",A3管路!AE84,A3管路!AE84-'A4-2管路(計画設定)'!AE84))=0,"-",IF(A3管路!AE84="-","-",IF('A4-2管路(計画設定)'!AE84="-",A3管路!AE84,A3管路!AE84-'A4-2管路(計画設定)'!AE84)))</f>
        <v>771.3</v>
      </c>
      <c r="AF84" s="362">
        <f t="shared" si="154"/>
        <v>2770.8</v>
      </c>
      <c r="AG84" s="354">
        <f>IF(IF(A3管路!AG84="-","-",IF('A4-2管路(計画設定)'!AG84="-",A3管路!AG84,A3管路!AG84-'A4-2管路(計画設定)'!AG84))=0,"-",IF(A3管路!AG84="-","-",IF('A4-2管路(計画設定)'!AG84="-",A3管路!AG84,A3管路!AG84-'A4-2管路(計画設定)'!AG84)))</f>
        <v>13931.30000000001</v>
      </c>
      <c r="AH84" s="348" t="str">
        <f>IF(IF(A3管路!AH84="-","-",IF('A4-2管路(計画設定)'!AH84="-",A3管路!AH84,A3管路!AH84-'A4-2管路(計画設定)'!AH84))=0,"-",IF(A3管路!AH84="-","-",IF('A4-2管路(計画設定)'!AH84="-",A3管路!AH84,A3管路!AH84-'A4-2管路(計画設定)'!AH84)))</f>
        <v>-</v>
      </c>
      <c r="AI84" s="362">
        <f t="shared" si="155"/>
        <v>13931.30000000001</v>
      </c>
      <c r="AJ84" s="354" t="str">
        <f>IF(IF(A3管路!AJ84="-","-",IF('A4-2管路(計画設定)'!AJ84="-",A3管路!AJ84,A3管路!AJ84-'A4-2管路(計画設定)'!AJ84))=0,"-",IF(A3管路!AJ84="-","-",IF('A4-2管路(計画設定)'!AJ84="-",A3管路!AJ84,A3管路!AJ84-'A4-2管路(計画設定)'!AJ84)))</f>
        <v>-</v>
      </c>
      <c r="AK84" s="348" t="str">
        <f>IF(IF(A3管路!AK84="-","-",IF('A4-2管路(計画設定)'!AK84="-",A3管路!AK84,A3管路!AK84-'A4-2管路(計画設定)'!AK84))=0,"-",IF(A3管路!AK84="-","-",IF('A4-2管路(計画設定)'!AK84="-",A3管路!AK84,A3管路!AK84-'A4-2管路(計画設定)'!AK84)))</f>
        <v>-</v>
      </c>
      <c r="AL84" s="362" t="str">
        <f t="shared" si="156"/>
        <v>-</v>
      </c>
      <c r="AM84" s="354" t="str">
        <f>IF(IF(A3管路!AM84="-","-",IF('A4-2管路(計画設定)'!AM84="-",A3管路!AM84,A3管路!AM84-'A4-2管路(計画設定)'!AM84))=0,"-",IF(A3管路!AM84="-","-",IF('A4-2管路(計画設定)'!AM84="-",A3管路!AM84,A3管路!AM84-'A4-2管路(計画設定)'!AM84)))</f>
        <v>-</v>
      </c>
      <c r="AN84" s="348" t="str">
        <f>IF(IF(A3管路!AN84="-","-",IF('A4-2管路(計画設定)'!AN84="-",A3管路!AN84,A3管路!AN84-'A4-2管路(計画設定)'!AN84))=0,"-",IF(A3管路!AN84="-","-",IF('A4-2管路(計画設定)'!AN84="-",A3管路!AN84,A3管路!AN84-'A4-2管路(計画設定)'!AN84)))</f>
        <v>-</v>
      </c>
      <c r="AO84" s="362" t="str">
        <f t="shared" si="157"/>
        <v>-</v>
      </c>
      <c r="AP84" s="354" t="str">
        <f>IF(IF(A3管路!AP84="-","-",IF('A4-2管路(計画設定)'!AP84="-",A3管路!AP84,A3管路!AP84-'A4-2管路(計画設定)'!AP84))=0,"-",IF(A3管路!AP84="-","-",IF('A4-2管路(計画設定)'!AP84="-",A3管路!AP84,A3管路!AP84-'A4-2管路(計画設定)'!AP84)))</f>
        <v>-</v>
      </c>
      <c r="AQ84" s="348" t="str">
        <f>IF(IF(A3管路!AQ84="-","-",IF('A4-2管路(計画設定)'!AQ84="-",A3管路!AQ84,A3管路!AQ84-'A4-2管路(計画設定)'!AQ84))=0,"-",IF(A3管路!AQ84="-","-",IF('A4-2管路(計画設定)'!AQ84="-",A3管路!AQ84,A3管路!AQ84-'A4-2管路(計画設定)'!AQ84)))</f>
        <v>-</v>
      </c>
      <c r="AR84" s="359" t="str">
        <f t="shared" si="158"/>
        <v>-</v>
      </c>
      <c r="AS84" s="354" t="str">
        <f>IF(IF(A3管路!AS84="-","-",IF('A4-2管路(計画設定)'!AS84="-",A3管路!AS84,A3管路!AS84-'A4-2管路(計画設定)'!AS84))=0,"-",IF(A3管路!AS84="-","-",IF('A4-2管路(計画設定)'!AS84="-",A3管路!AS84,A3管路!AS84-'A4-2管路(計画設定)'!AS84)))</f>
        <v>-</v>
      </c>
      <c r="AT84" s="348" t="str">
        <f>IF(IF(A3管路!AT84="-","-",IF('A4-2管路(計画設定)'!AT84="-",A3管路!AT84,A3管路!AT84-'A4-2管路(計画設定)'!AT84))=0,"-",IF(A3管路!AT84="-","-",IF('A4-2管路(計画設定)'!AT84="-",A3管路!AT84,A3管路!AT84-'A4-2管路(計画設定)'!AT84)))</f>
        <v>-</v>
      </c>
      <c r="AU84" s="359" t="str">
        <f t="shared" si="159"/>
        <v>-</v>
      </c>
      <c r="AV84" s="832">
        <f t="shared" si="160"/>
        <v>55359.099999999991</v>
      </c>
      <c r="AW84" s="830"/>
      <c r="AX84" s="853">
        <f t="shared" si="161"/>
        <v>2893.1000000000004</v>
      </c>
      <c r="AY84" s="830"/>
      <c r="AZ84" s="832">
        <f t="shared" si="162"/>
        <v>16898.199999999997</v>
      </c>
      <c r="BA84" s="830"/>
      <c r="BB84" s="830">
        <f t="shared" si="163"/>
        <v>3715.5999999999976</v>
      </c>
      <c r="BC84" s="830"/>
      <c r="BD84" s="830">
        <f t="shared" si="164"/>
        <v>23707.099999999988</v>
      </c>
      <c r="BE84" s="830"/>
      <c r="BF84" s="830">
        <f t="shared" si="165"/>
        <v>13931.30000000001</v>
      </c>
      <c r="BG84" s="830"/>
      <c r="BH84" s="830">
        <f t="shared" si="166"/>
        <v>0</v>
      </c>
      <c r="BI84" s="831"/>
      <c r="BJ84" s="832">
        <f t="shared" si="167"/>
        <v>20613.799999999996</v>
      </c>
      <c r="BK84" s="830"/>
      <c r="BL84" s="830">
        <f t="shared" si="168"/>
        <v>37638.399999999994</v>
      </c>
      <c r="BM84" s="833"/>
      <c r="BN84" s="830">
        <f t="shared" si="169"/>
        <v>58252.19999999999</v>
      </c>
      <c r="BO84" s="833"/>
      <c r="BQ84" s="318" t="str">
        <f>IF('A4-2管路(計画設定)'!AW84="","-",'A4-2管路(計画設定)'!AW84)</f>
        <v>配水用ポリエチレン管(融着継手)</v>
      </c>
      <c r="BR84" s="317" t="str">
        <f>IF(BQ84=BR$4,IF('A4-2管路(計画設定)'!AV84="-","-",IF('A4-2管路(計画設定)'!I84="-",'A4-2管路(計画設定)'!AV84,'A4-2管路(計画設定)'!AV84-'A4-2管路(計画設定)'!I84)),"-")</f>
        <v>-</v>
      </c>
      <c r="BS84" s="317" t="str">
        <f>IF(BQ84=BS$4,IF('A4-2管路(計画設定)'!AV84="-","-",IF('A4-2管路(計画設定)'!L84="-",'A4-2管路(計画設定)'!AV84,'A4-2管路(計画設定)'!AV84-'A4-2管路(計画設定)'!L84)),"-")</f>
        <v>-</v>
      </c>
      <c r="BT84" s="317">
        <f>IF(BQ84=BT$4,IF('A4-2管路(計画設定)'!AV84="-","-",IF('A4-2管路(計画設定)'!O84="-",'A4-2管路(計画設定)'!AV84,'A4-2管路(計画設定)'!AV84-'A4-2管路(計画設定)'!O84)),"-")</f>
        <v>16186.199999999999</v>
      </c>
      <c r="BU84" s="317" t="str">
        <f>IF($BQ84=BU$4,IF('A4-2管路(計画設定)'!$AV84="-","-",IF('A4-2管路(計画設定)'!R84="-",'A4-2管路(計画設定)'!$AV84,'A4-2管路(計画設定)'!$AV84-'A4-2管路(計画設定)'!R84)),"-")</f>
        <v>-</v>
      </c>
      <c r="BV84" s="317" t="str">
        <f>IF($BQ84=BV$4,IF('A4-2管路(計画設定)'!$AV84="-","-",IF('A4-2管路(計画設定)'!W84="-",'A4-2管路(計画設定)'!$AV84,'A4-2管路(計画設定)'!$AV84-SUM('A4-2管路(計画設定)'!S84,'A4-2管路(計画設定)'!T84))),"-")</f>
        <v>-</v>
      </c>
      <c r="BW84" s="317" t="str">
        <f>IF($BQ84=BV$4,IF('A4-2管路(計画設定)'!$AV84="-","-",IF('A4-2管路(計画設定)'!W84="-",'A4-2管路(計画設定)'!$AV84,'A4-2管路(計画設定)'!$AV84-SUM('A4-2管路(計画設定)'!U84,'A4-2管路(計画設定)'!V84))),"-")</f>
        <v>-</v>
      </c>
      <c r="BX84" s="317" t="str">
        <f>IF($BQ84=BX$4,IF('A4-2管路(計画設定)'!$AV84="-","-",IF('A4-2管路(計画設定)'!AF84="-",'A4-2管路(計画設定)'!$AV84,'A4-2管路(計画設定)'!$AV84-'A4-2管路(計画設定)'!AF84)),"-")</f>
        <v>-</v>
      </c>
    </row>
    <row r="85" spans="2:78" ht="13.5" customHeight="1">
      <c r="B85" s="1179"/>
      <c r="C85" s="1075"/>
      <c r="D85" s="1070"/>
      <c r="E85" s="1075"/>
      <c r="F85" s="567" t="s">
        <v>49</v>
      </c>
      <c r="G85" s="355">
        <f t="shared" ref="G85:AU85" si="170">IF(SUM(G79:G84)=0,"-",SUM(G79:G84))</f>
        <v>32491.9</v>
      </c>
      <c r="H85" s="350" t="str">
        <f t="shared" si="170"/>
        <v>-</v>
      </c>
      <c r="I85" s="365">
        <f t="shared" si="170"/>
        <v>32491.9</v>
      </c>
      <c r="J85" s="355">
        <f t="shared" si="170"/>
        <v>357.40000000000003</v>
      </c>
      <c r="K85" s="350" t="str">
        <f t="shared" si="170"/>
        <v>-</v>
      </c>
      <c r="L85" s="365">
        <f t="shared" si="170"/>
        <v>357.40000000000003</v>
      </c>
      <c r="M85" s="355">
        <f t="shared" si="170"/>
        <v>16712.399999999998</v>
      </c>
      <c r="N85" s="350" t="str">
        <f t="shared" si="170"/>
        <v>-</v>
      </c>
      <c r="O85" s="365">
        <f t="shared" si="170"/>
        <v>16712.399999999998</v>
      </c>
      <c r="P85" s="355" t="str">
        <f t="shared" si="170"/>
        <v>-</v>
      </c>
      <c r="Q85" s="350" t="str">
        <f t="shared" si="170"/>
        <v>-</v>
      </c>
      <c r="R85" s="365" t="str">
        <f t="shared" si="170"/>
        <v>-</v>
      </c>
      <c r="S85" s="355">
        <f t="shared" si="170"/>
        <v>6816.8000000000047</v>
      </c>
      <c r="T85" s="349">
        <f t="shared" si="170"/>
        <v>758</v>
      </c>
      <c r="U85" s="349">
        <f t="shared" si="170"/>
        <v>28405</v>
      </c>
      <c r="V85" s="350">
        <f t="shared" si="170"/>
        <v>1705.4999999999998</v>
      </c>
      <c r="W85" s="365">
        <f t="shared" si="170"/>
        <v>37685.300000000003</v>
      </c>
      <c r="X85" s="355">
        <f t="shared" si="170"/>
        <v>100780.7</v>
      </c>
      <c r="Y85" s="350">
        <f t="shared" si="170"/>
        <v>10078.200000000001</v>
      </c>
      <c r="Z85" s="365">
        <f t="shared" si="170"/>
        <v>110858.9</v>
      </c>
      <c r="AA85" s="355" t="str">
        <f t="shared" si="170"/>
        <v>-</v>
      </c>
      <c r="AB85" s="350" t="str">
        <f t="shared" si="170"/>
        <v>-</v>
      </c>
      <c r="AC85" s="365" t="str">
        <f t="shared" si="170"/>
        <v>-</v>
      </c>
      <c r="AD85" s="355">
        <f t="shared" si="170"/>
        <v>2402.1000000000004</v>
      </c>
      <c r="AE85" s="350">
        <f t="shared" si="170"/>
        <v>927</v>
      </c>
      <c r="AF85" s="365">
        <f t="shared" si="170"/>
        <v>3329.1000000000004</v>
      </c>
      <c r="AG85" s="355">
        <f t="shared" si="170"/>
        <v>21058.30000000001</v>
      </c>
      <c r="AH85" s="350" t="str">
        <f t="shared" si="170"/>
        <v>-</v>
      </c>
      <c r="AI85" s="365">
        <f t="shared" si="170"/>
        <v>21058.30000000001</v>
      </c>
      <c r="AJ85" s="355" t="str">
        <f t="shared" si="170"/>
        <v>-</v>
      </c>
      <c r="AK85" s="350" t="str">
        <f t="shared" si="170"/>
        <v>-</v>
      </c>
      <c r="AL85" s="365" t="str">
        <f t="shared" si="170"/>
        <v>-</v>
      </c>
      <c r="AM85" s="355" t="str">
        <f t="shared" si="170"/>
        <v>-</v>
      </c>
      <c r="AN85" s="350" t="str">
        <f t="shared" si="170"/>
        <v>-</v>
      </c>
      <c r="AO85" s="365" t="str">
        <f t="shared" si="170"/>
        <v>-</v>
      </c>
      <c r="AP85" s="355" t="str">
        <f t="shared" si="170"/>
        <v>-</v>
      </c>
      <c r="AQ85" s="350" t="str">
        <f t="shared" si="170"/>
        <v>-</v>
      </c>
      <c r="AR85" s="363" t="str">
        <f t="shared" si="170"/>
        <v>-</v>
      </c>
      <c r="AS85" s="355" t="str">
        <f t="shared" si="170"/>
        <v>-</v>
      </c>
      <c r="AT85" s="350" t="str">
        <f t="shared" si="170"/>
        <v>-</v>
      </c>
      <c r="AU85" s="363" t="str">
        <f t="shared" si="170"/>
        <v>-</v>
      </c>
      <c r="AV85" s="834">
        <f>IF(SUM(AV79:AW84)=0,"-",SUM(AV79:AW84))</f>
        <v>209024.59999999998</v>
      </c>
      <c r="AW85" s="835"/>
      <c r="AX85" s="836">
        <f>IF(SUM(AX79:AY84)=0,"-",SUM(AX79:AY84))</f>
        <v>13468.7</v>
      </c>
      <c r="AY85" s="835"/>
      <c r="AZ85" s="834">
        <f>IF(SUM(AZ79:BA84)=0,"-",SUM(AZ79:BA84))</f>
        <v>49561.7</v>
      </c>
      <c r="BA85" s="835"/>
      <c r="BB85" s="835">
        <f>IF(SUM(BB79:BC84)=0,"-",SUM(BB79:BC84))</f>
        <v>10903.900000000005</v>
      </c>
      <c r="BC85" s="835"/>
      <c r="BD85" s="835">
        <f>IF(SUM(BD79:BE84)=0,"-",SUM(BD79:BE84))</f>
        <v>140969.4</v>
      </c>
      <c r="BE85" s="835"/>
      <c r="BF85" s="835">
        <f>IF(SUM(BF79:BG84)=0,"-",SUM(BF79:BG84))</f>
        <v>21058.30000000001</v>
      </c>
      <c r="BG85" s="835"/>
      <c r="BH85" s="835" t="str">
        <f>IF(SUM(BH79:BI84)=0,"-",SUM(BH79:BI84))</f>
        <v>-</v>
      </c>
      <c r="BI85" s="837"/>
      <c r="BJ85" s="834">
        <f>IF(SUM(BJ79:BK84)=0,"-",SUM(BJ79:BK84))</f>
        <v>60465.599999999999</v>
      </c>
      <c r="BK85" s="835"/>
      <c r="BL85" s="835">
        <f>IF(SUM(BL79:BM84)=0,"-",SUM(BL79:BM84))</f>
        <v>162027.70000000001</v>
      </c>
      <c r="BM85" s="838"/>
      <c r="BN85" s="835">
        <f t="shared" si="169"/>
        <v>222493.3</v>
      </c>
      <c r="BO85" s="838"/>
      <c r="BQ85" s="318" t="str">
        <f>IF('A4-2管路(計画設定)'!AW85="","-",'A4-2管路(計画設定)'!AW85)</f>
        <v>-</v>
      </c>
      <c r="BR85" s="317" t="str">
        <f>IF(BQ85=BR$4,IF('A4-2管路(計画設定)'!AV85="-","-",IF('A4-2管路(計画設定)'!I85="-",'A4-2管路(計画設定)'!AV85,'A4-2管路(計画設定)'!AV85-'A4-2管路(計画設定)'!I85)),"-")</f>
        <v>-</v>
      </c>
      <c r="BS85" s="317" t="str">
        <f>IF(BQ85=BS$4,IF('A4-2管路(計画設定)'!AV85="-","-",IF('A4-2管路(計画設定)'!L85="-",'A4-2管路(計画設定)'!AV85,'A4-2管路(計画設定)'!AV85-'A4-2管路(計画設定)'!L85)),"-")</f>
        <v>-</v>
      </c>
      <c r="BT85" s="317" t="str">
        <f>IF(BQ85=BT$4,IF('A4-2管路(計画設定)'!AV85="-","-",IF('A4-2管路(計画設定)'!O85="-",'A4-2管路(計画設定)'!AV85,'A4-2管路(計画設定)'!AV85-'A4-2管路(計画設定)'!O85)),"-")</f>
        <v>-</v>
      </c>
      <c r="BU85" s="317" t="str">
        <f>IF($BQ85=BU$4,IF('A4-2管路(計画設定)'!$AV85="-","-",IF('A4-2管路(計画設定)'!R85="-",'A4-2管路(計画設定)'!$AV85,'A4-2管路(計画設定)'!$AV85-'A4-2管路(計画設定)'!R85)),"-")</f>
        <v>-</v>
      </c>
      <c r="BV85" s="317" t="str">
        <f>IF($BQ85=BV$4,IF('A4-2管路(計画設定)'!$AV85="-","-",IF('A4-2管路(計画設定)'!W85="-",'A4-2管路(計画設定)'!$AV85,'A4-2管路(計画設定)'!$AV85-SUM('A4-2管路(計画設定)'!S85,'A4-2管路(計画設定)'!T85))),"-")</f>
        <v>-</v>
      </c>
      <c r="BW85" s="317" t="str">
        <f>IF($BQ85=BV$4,IF('A4-2管路(計画設定)'!$AV85="-","-",IF('A4-2管路(計画設定)'!W85="-",'A4-2管路(計画設定)'!$AV85,'A4-2管路(計画設定)'!$AV85-SUM('A4-2管路(計画設定)'!U85,'A4-2管路(計画設定)'!V85))),"-")</f>
        <v>-</v>
      </c>
      <c r="BX85" s="317" t="str">
        <f>IF($BQ85=BX$4,IF('A4-2管路(計画設定)'!$AV85="-","-",IF('A4-2管路(計画設定)'!AF85="-",'A4-2管路(計画設定)'!$AV85,'A4-2管路(計画設定)'!$AV85-'A4-2管路(計画設定)'!AF85)),"-")</f>
        <v>-</v>
      </c>
    </row>
    <row r="86" spans="2:78" ht="13.5" customHeight="1">
      <c r="B86" s="1179"/>
      <c r="C86" s="572" t="s">
        <v>416</v>
      </c>
      <c r="D86" s="1071"/>
      <c r="E86" s="1012" t="s">
        <v>410</v>
      </c>
      <c r="F86" s="1012"/>
      <c r="G86" s="542">
        <f t="shared" ref="G86:AV86" si="171">IF(SUM(G53,G65,G77,G85)=0,"-",SUM(G53,G65,G77,G85))</f>
        <v>33913.9</v>
      </c>
      <c r="H86" s="543" t="str">
        <f t="shared" si="171"/>
        <v>-</v>
      </c>
      <c r="I86" s="542">
        <f t="shared" si="171"/>
        <v>33913.9</v>
      </c>
      <c r="J86" s="542">
        <f t="shared" si="171"/>
        <v>361.40000000000003</v>
      </c>
      <c r="K86" s="543" t="str">
        <f t="shared" si="171"/>
        <v>-</v>
      </c>
      <c r="L86" s="545">
        <f t="shared" si="171"/>
        <v>361.40000000000003</v>
      </c>
      <c r="M86" s="542">
        <f t="shared" si="171"/>
        <v>16750.399999999998</v>
      </c>
      <c r="N86" s="543" t="str">
        <f t="shared" si="171"/>
        <v>-</v>
      </c>
      <c r="O86" s="545">
        <f t="shared" si="171"/>
        <v>16750.399999999998</v>
      </c>
      <c r="P86" s="542" t="str">
        <f t="shared" si="171"/>
        <v>-</v>
      </c>
      <c r="Q86" s="543" t="str">
        <f t="shared" si="171"/>
        <v>-</v>
      </c>
      <c r="R86" s="545" t="str">
        <f t="shared" si="171"/>
        <v>-</v>
      </c>
      <c r="S86" s="367">
        <f t="shared" si="171"/>
        <v>6885.8000000000047</v>
      </c>
      <c r="T86" s="369">
        <f t="shared" si="171"/>
        <v>766</v>
      </c>
      <c r="U86" s="369">
        <f t="shared" si="171"/>
        <v>28691</v>
      </c>
      <c r="V86" s="368">
        <f t="shared" si="171"/>
        <v>1705.4999999999998</v>
      </c>
      <c r="W86" s="89">
        <f t="shared" si="171"/>
        <v>38048.300000000003</v>
      </c>
      <c r="X86" s="542">
        <f t="shared" si="171"/>
        <v>101798.7</v>
      </c>
      <c r="Y86" s="543">
        <f t="shared" si="171"/>
        <v>10078.200000000001</v>
      </c>
      <c r="Z86" s="545">
        <f t="shared" si="171"/>
        <v>111876.9</v>
      </c>
      <c r="AA86" s="542" t="str">
        <f t="shared" si="171"/>
        <v>-</v>
      </c>
      <c r="AB86" s="543" t="str">
        <f t="shared" si="171"/>
        <v>-</v>
      </c>
      <c r="AC86" s="545" t="str">
        <f t="shared" si="171"/>
        <v>-</v>
      </c>
      <c r="AD86" s="542">
        <f t="shared" si="171"/>
        <v>2426.1000000000004</v>
      </c>
      <c r="AE86" s="543">
        <f t="shared" si="171"/>
        <v>927</v>
      </c>
      <c r="AF86" s="545">
        <f t="shared" si="171"/>
        <v>3353.1000000000004</v>
      </c>
      <c r="AG86" s="542">
        <f t="shared" si="171"/>
        <v>21058.30000000001</v>
      </c>
      <c r="AH86" s="543" t="str">
        <f t="shared" si="171"/>
        <v>-</v>
      </c>
      <c r="AI86" s="545">
        <f t="shared" si="171"/>
        <v>21058.30000000001</v>
      </c>
      <c r="AJ86" s="542" t="str">
        <f t="shared" si="171"/>
        <v>-</v>
      </c>
      <c r="AK86" s="543" t="str">
        <f t="shared" si="171"/>
        <v>-</v>
      </c>
      <c r="AL86" s="545" t="str">
        <f t="shared" si="171"/>
        <v>-</v>
      </c>
      <c r="AM86" s="542" t="str">
        <f t="shared" si="171"/>
        <v>-</v>
      </c>
      <c r="AN86" s="543" t="str">
        <f t="shared" si="171"/>
        <v>-</v>
      </c>
      <c r="AO86" s="545" t="str">
        <f t="shared" si="171"/>
        <v>-</v>
      </c>
      <c r="AP86" s="542" t="str">
        <f t="shared" si="171"/>
        <v>-</v>
      </c>
      <c r="AQ86" s="543" t="str">
        <f t="shared" si="171"/>
        <v>-</v>
      </c>
      <c r="AR86" s="558" t="str">
        <f t="shared" si="171"/>
        <v>-</v>
      </c>
      <c r="AS86" s="542" t="str">
        <f t="shared" si="171"/>
        <v>-</v>
      </c>
      <c r="AT86" s="543" t="str">
        <f t="shared" si="171"/>
        <v>-</v>
      </c>
      <c r="AU86" s="545" t="str">
        <f t="shared" si="171"/>
        <v>-</v>
      </c>
      <c r="AV86" s="834">
        <f t="shared" si="171"/>
        <v>211885.59999999998</v>
      </c>
      <c r="AW86" s="835">
        <f t="shared" ref="AW86:BO86" si="172">SUM(AW53,AW65,AW77,AW85)</f>
        <v>0</v>
      </c>
      <c r="AX86" s="836">
        <f>IF(SUM(AX53,AX65,AX77,AX85)=0,"-",SUM(AX53,AX65,AX77,AX85))</f>
        <v>13476.7</v>
      </c>
      <c r="AY86" s="835">
        <f t="shared" si="172"/>
        <v>0</v>
      </c>
      <c r="AZ86" s="834">
        <f>IF(SUM(AZ53,AZ65,AZ77,AZ85)=0,"-",SUM(AZ53,AZ65,AZ77,AZ85))</f>
        <v>51025.7</v>
      </c>
      <c r="BA86" s="835">
        <f t="shared" si="172"/>
        <v>0</v>
      </c>
      <c r="BB86" s="835">
        <f>IF(SUM(BB53,BB65,BB77,BB85)=0,"-",SUM(BB53,BB65,BB77,BB85))</f>
        <v>10980.900000000005</v>
      </c>
      <c r="BC86" s="835">
        <f t="shared" si="172"/>
        <v>0</v>
      </c>
      <c r="BD86" s="835">
        <f>IF(SUM(BD53,BD65,BD77,BD85)=0,"-",SUM(BD53,BD65,BD77,BD85))</f>
        <v>142297.4</v>
      </c>
      <c r="BE86" s="835">
        <f t="shared" si="172"/>
        <v>0</v>
      </c>
      <c r="BF86" s="835">
        <f>IF(SUM(BF53,BF65,BF77,BF85)=0,"-",SUM(BF53,BF65,BF77,BF85))</f>
        <v>21058.30000000001</v>
      </c>
      <c r="BG86" s="835">
        <f t="shared" si="172"/>
        <v>0</v>
      </c>
      <c r="BH86" s="835" t="str">
        <f>IF(SUM(BH53,BH65,BH77,BH85)=0,"-",SUM(BH53,BH65,BH77,BH85))</f>
        <v>-</v>
      </c>
      <c r="BI86" s="837">
        <f t="shared" si="172"/>
        <v>0</v>
      </c>
      <c r="BJ86" s="834">
        <f>IF(SUM(BJ53,BJ65,BJ77,BJ85)=0,"-",SUM(BJ53,BJ65,BJ77,BJ85))</f>
        <v>62006.6</v>
      </c>
      <c r="BK86" s="835">
        <f t="shared" si="172"/>
        <v>0</v>
      </c>
      <c r="BL86" s="835">
        <f>IF(SUM(BL53,BL65,BL77,BL85)=0,"-",SUM(BL53,BL65,BL77,BL85))</f>
        <v>163355.70000000001</v>
      </c>
      <c r="BM86" s="838">
        <f t="shared" si="172"/>
        <v>0</v>
      </c>
      <c r="BN86" s="835">
        <f>IF(SUM(BN53,BN65,BN77,BN85)=0,"-",SUM(BN53,BN65,BN77,BN85))</f>
        <v>225362.3</v>
      </c>
      <c r="BO86" s="838">
        <f t="shared" si="172"/>
        <v>0</v>
      </c>
      <c r="BQ86" s="318"/>
      <c r="BR86" s="317"/>
      <c r="BS86" s="317"/>
      <c r="BT86" s="317"/>
      <c r="BU86" s="317"/>
      <c r="BV86" s="317"/>
      <c r="BW86" s="317"/>
      <c r="BX86" s="317"/>
    </row>
    <row r="87" spans="2:78" ht="13.5" customHeight="1">
      <c r="B87" s="1179"/>
      <c r="C87" s="870" t="s">
        <v>47</v>
      </c>
      <c r="D87" s="871"/>
      <c r="E87" s="871"/>
      <c r="F87" s="871"/>
      <c r="G87" s="542">
        <f t="shared" ref="G87:AV87" si="173">IF(SUM(G21,G33,G45,G53,G65,G77,G85)=0,"-",SUM(G21,G33,G45,G53,G65,G77,G85))</f>
        <v>52947.8</v>
      </c>
      <c r="H87" s="543" t="str">
        <f>IF(SUM(H21,H33,H45,H53,H65,H77,H85)=0,"-",SUM(H21,H33,H45,H53,H65,H77,H85))</f>
        <v>-</v>
      </c>
      <c r="I87" s="545">
        <f t="shared" si="173"/>
        <v>52947.8</v>
      </c>
      <c r="J87" s="542">
        <f>IF(SUM(J21,J33,J45,J53,J65,J77,J85)=0,"-",SUM(J21,J33,J45,J53,J65,J77,J85))</f>
        <v>495.70000000000005</v>
      </c>
      <c r="K87" s="543" t="str">
        <f t="shared" si="173"/>
        <v>-</v>
      </c>
      <c r="L87" s="545">
        <f t="shared" si="173"/>
        <v>495.70000000000005</v>
      </c>
      <c r="M87" s="542">
        <f t="shared" si="173"/>
        <v>17834.599999999999</v>
      </c>
      <c r="N87" s="543" t="str">
        <f t="shared" si="173"/>
        <v>-</v>
      </c>
      <c r="O87" s="545">
        <f t="shared" si="173"/>
        <v>17834.599999999999</v>
      </c>
      <c r="P87" s="367" t="str">
        <f t="shared" si="173"/>
        <v>-</v>
      </c>
      <c r="Q87" s="368" t="str">
        <f t="shared" si="173"/>
        <v>-</v>
      </c>
      <c r="R87" s="89" t="str">
        <f t="shared" si="173"/>
        <v>-</v>
      </c>
      <c r="S87" s="367">
        <f t="shared" si="173"/>
        <v>8485.9000000000051</v>
      </c>
      <c r="T87" s="369">
        <f t="shared" si="173"/>
        <v>943</v>
      </c>
      <c r="U87" s="369">
        <f t="shared" si="173"/>
        <v>35345</v>
      </c>
      <c r="V87" s="368">
        <f t="shared" si="173"/>
        <v>1705.4999999999998</v>
      </c>
      <c r="W87" s="89">
        <f t="shared" si="173"/>
        <v>46479.4</v>
      </c>
      <c r="X87" s="542">
        <f t="shared" si="173"/>
        <v>146996.9</v>
      </c>
      <c r="Y87" s="543">
        <f t="shared" si="173"/>
        <v>10078.200000000001</v>
      </c>
      <c r="Z87" s="545">
        <f t="shared" si="173"/>
        <v>157075.09999999998</v>
      </c>
      <c r="AA87" s="542" t="str">
        <f t="shared" si="173"/>
        <v>-</v>
      </c>
      <c r="AB87" s="543" t="str">
        <f t="shared" si="173"/>
        <v>-</v>
      </c>
      <c r="AC87" s="545" t="str">
        <f t="shared" si="173"/>
        <v>-</v>
      </c>
      <c r="AD87" s="542">
        <f t="shared" si="173"/>
        <v>3364.5</v>
      </c>
      <c r="AE87" s="543">
        <f t="shared" si="173"/>
        <v>927</v>
      </c>
      <c r="AF87" s="545">
        <f t="shared" si="173"/>
        <v>4291.5</v>
      </c>
      <c r="AG87" s="542">
        <f t="shared" si="173"/>
        <v>21868.400000000009</v>
      </c>
      <c r="AH87" s="543" t="str">
        <f t="shared" si="173"/>
        <v>-</v>
      </c>
      <c r="AI87" s="545">
        <f t="shared" si="173"/>
        <v>21868.400000000009</v>
      </c>
      <c r="AJ87" s="542" t="str">
        <f t="shared" si="173"/>
        <v>-</v>
      </c>
      <c r="AK87" s="543" t="str">
        <f t="shared" si="173"/>
        <v>-</v>
      </c>
      <c r="AL87" s="545" t="str">
        <f t="shared" si="173"/>
        <v>-</v>
      </c>
      <c r="AM87" s="542" t="str">
        <f t="shared" si="173"/>
        <v>-</v>
      </c>
      <c r="AN87" s="543" t="str">
        <f t="shared" si="173"/>
        <v>-</v>
      </c>
      <c r="AO87" s="545" t="str">
        <f t="shared" si="173"/>
        <v>-</v>
      </c>
      <c r="AP87" s="542" t="str">
        <f t="shared" si="173"/>
        <v>-</v>
      </c>
      <c r="AQ87" s="543" t="str">
        <f t="shared" si="173"/>
        <v>-</v>
      </c>
      <c r="AR87" s="558" t="str">
        <f t="shared" si="173"/>
        <v>-</v>
      </c>
      <c r="AS87" s="542" t="str">
        <f t="shared" si="173"/>
        <v>-</v>
      </c>
      <c r="AT87" s="543" t="str">
        <f t="shared" si="173"/>
        <v>-</v>
      </c>
      <c r="AU87" s="545" t="str">
        <f t="shared" si="173"/>
        <v>-</v>
      </c>
      <c r="AV87" s="948">
        <f t="shared" si="173"/>
        <v>287338.8</v>
      </c>
      <c r="AW87" s="942"/>
      <c r="AX87" s="941">
        <f>IF(SUM(AX21,AX33,AX45,AX53,AX65,AX77,AX85)=0,"-",SUM(AX21,AX33,AX45,AX53,AX65,AX77,AX85))</f>
        <v>13653.7</v>
      </c>
      <c r="AY87" s="942"/>
      <c r="AZ87" s="948">
        <f>IF(SUM(AZ21,AZ33,AZ45,AZ53,AZ65,AZ77,AZ85)=0,"-",SUM(AZ21,AZ33,AZ45,AZ53,AZ65,AZ77,AZ85))</f>
        <v>71278.100000000006</v>
      </c>
      <c r="BA87" s="942"/>
      <c r="BB87" s="942">
        <f>IF(SUM(BB21,BB33,BB45,BB53,BB65,BB77,BB85)=0,"-",SUM(BB21,BB33,BB45,BB53,BB65,BB77,BB85))</f>
        <v>12758.000000000005</v>
      </c>
      <c r="BC87" s="942"/>
      <c r="BD87" s="942">
        <f>IF(SUM(BD21,BD33,BD45,BD53,BD65,BD77,BD85)=0,"-",SUM(BD21,BD33,BD45,BD53,BD65,BD77,BD85))</f>
        <v>195088</v>
      </c>
      <c r="BE87" s="942"/>
      <c r="BF87" s="942">
        <f>IF(SUM(BF21,BF33,BF45,BF53,BF65,BF77,BF85)=0,"-",SUM(BF21,BF33,BF45,BF53,BF65,BF77,BF85))</f>
        <v>21868.400000000009</v>
      </c>
      <c r="BG87" s="942"/>
      <c r="BH87" s="942" t="str">
        <f>IF(SUM(BH21,BH33,BH45,BH53,BH65,BH77,BH85)=0,"-",SUM(BH21,BH33,BH45,BH53,BH65,BH77,BH85))</f>
        <v>-</v>
      </c>
      <c r="BI87" s="1044"/>
      <c r="BJ87" s="948">
        <f>IF(SUM(BJ21,BJ33,BJ45,BJ53,BJ65,BJ77,BJ85)=0,"-",SUM(BJ21,BJ33,BJ45,BJ53,BJ65,BJ77,BJ85))</f>
        <v>84036.1</v>
      </c>
      <c r="BK87" s="942"/>
      <c r="BL87" s="942">
        <f>IF(SUM(BL21,BL33,BL45,BL53,BL65,BL77,BL85)=0,"-",SUM(BL21,BL33,BL45,BL53,BL65,BL77,BL85))</f>
        <v>216956.40000000002</v>
      </c>
      <c r="BM87" s="1016"/>
      <c r="BN87" s="834">
        <f>IF(SUM(AV87:AX87)=0,"-",IF(AND(SUM(AV87:AX87)=SUM(AZ87:BI87),SUM(AZ87:BI87)=SUM(BJ87:BM87)),SUM(AV87:AX87),"エラー"))</f>
        <v>300992.5</v>
      </c>
      <c r="BO87" s="838"/>
      <c r="BQ87" s="318" t="str">
        <f>IF('A4-2管路(計画設定)'!AW87="","-",'A4-2管路(計画設定)'!AW87)</f>
        <v>-</v>
      </c>
      <c r="BR87" s="317" t="str">
        <f>IF(BQ87=BR$4,IF('A4-2管路(計画設定)'!AV87="-","-",IF('A4-2管路(計画設定)'!I87="-",'A4-2管路(計画設定)'!AV87,'A4-2管路(計画設定)'!AV87-'A4-2管路(計画設定)'!I87)),"-")</f>
        <v>-</v>
      </c>
      <c r="BS87" s="317" t="str">
        <f>IF(BQ87=BS$4,IF('A4-2管路(計画設定)'!AV87="-","-",IF('A4-2管路(計画設定)'!L87="-",'A4-2管路(計画設定)'!AV87,'A4-2管路(計画設定)'!AV87-'A4-2管路(計画設定)'!L87)),"-")</f>
        <v>-</v>
      </c>
      <c r="BT87" s="317" t="str">
        <f>IF(BQ87=BT$4,IF('A4-2管路(計画設定)'!AV87="-","-",IF('A4-2管路(計画設定)'!O87="-",'A4-2管路(計画設定)'!AV87,'A4-2管路(計画設定)'!AV87-'A4-2管路(計画設定)'!O87)),"-")</f>
        <v>-</v>
      </c>
      <c r="BU87" s="317" t="str">
        <f>IF($BQ87=BU$4,IF('A4-2管路(計画設定)'!$AV87="-","-",IF('A4-2管路(計画設定)'!R87="-",'A4-2管路(計画設定)'!$AV87,'A4-2管路(計画設定)'!$AV87-'A4-2管路(計画設定)'!R87)),"-")</f>
        <v>-</v>
      </c>
      <c r="BV87" s="317" t="str">
        <f>IF($BQ87=BV$4,IF('A4-2管路(計画設定)'!$AV87="-","-",IF('A4-2管路(計画設定)'!W87="-",'A4-2管路(計画設定)'!$AV87,'A4-2管路(計画設定)'!$AV87-SUM('A4-2管路(計画設定)'!S87,'A4-2管路(計画設定)'!T87))),"-")</f>
        <v>-</v>
      </c>
      <c r="BW87" s="317" t="str">
        <f>IF($BQ87=BV$4,IF('A4-2管路(計画設定)'!$AV87="-","-",IF('A4-2管路(計画設定)'!W87="-",'A4-2管路(計画設定)'!$AV87,'A4-2管路(計画設定)'!$AV87-SUM('A4-2管路(計画設定)'!U87,'A4-2管路(計画設定)'!V87))),"-")</f>
        <v>-</v>
      </c>
      <c r="BX87" s="317" t="str">
        <f>IF($BQ87=BX$4,IF('A4-2管路(計画設定)'!$AV87="-","-",IF('A4-2管路(計画設定)'!AF87="-",'A4-2管路(計画設定)'!$AV87,'A4-2管路(計画設定)'!$AV87-'A4-2管路(計画設定)'!AF87)),"-")</f>
        <v>-</v>
      </c>
    </row>
    <row r="88" spans="2:78" ht="13.5" customHeight="1">
      <c r="B88" s="1179"/>
      <c r="C88" s="885" t="s">
        <v>312</v>
      </c>
      <c r="D88" s="1181"/>
      <c r="E88" s="889" t="s">
        <v>118</v>
      </c>
      <c r="F88" s="870"/>
      <c r="G88" s="840" t="str">
        <f>+A3管路!G88</f>
        <v>①</v>
      </c>
      <c r="H88" s="840"/>
      <c r="I88" s="840"/>
      <c r="J88" s="840" t="str">
        <f>+A3管路!J88</f>
        <v>①</v>
      </c>
      <c r="K88" s="840"/>
      <c r="L88" s="840"/>
      <c r="M88" s="840" t="str">
        <f>+A3管路!M88</f>
        <v>①</v>
      </c>
      <c r="N88" s="840"/>
      <c r="O88" s="840"/>
      <c r="P88" s="840" t="str">
        <f>+A3管路!P88</f>
        <v>②</v>
      </c>
      <c r="Q88" s="840"/>
      <c r="R88" s="840"/>
      <c r="S88" s="937" t="str">
        <f>+A3管路!S88</f>
        <v>②</v>
      </c>
      <c r="T88" s="938"/>
      <c r="U88" s="939" t="str">
        <f>+A3管路!U88</f>
        <v>③</v>
      </c>
      <c r="V88" s="940"/>
      <c r="W88" s="570"/>
      <c r="X88" s="840" t="str">
        <f>+A3管路!X88</f>
        <v>③</v>
      </c>
      <c r="Y88" s="840"/>
      <c r="Z88" s="840"/>
      <c r="AA88" s="840" t="str">
        <f>+A3管路!AA88</f>
        <v>③</v>
      </c>
      <c r="AB88" s="840"/>
      <c r="AC88" s="840"/>
      <c r="AD88" s="840" t="str">
        <f>+A3管路!AD88</f>
        <v>③</v>
      </c>
      <c r="AE88" s="840"/>
      <c r="AF88" s="840"/>
      <c r="AG88" s="840" t="str">
        <f>+A3管路!AG88</f>
        <v>④</v>
      </c>
      <c r="AH88" s="840"/>
      <c r="AI88" s="840"/>
      <c r="AJ88" s="840" t="str">
        <f>+A3管路!AJ88</f>
        <v>④</v>
      </c>
      <c r="AK88" s="840"/>
      <c r="AL88" s="840"/>
      <c r="AM88" s="840" t="str">
        <f>+A3管路!AM88</f>
        <v>④</v>
      </c>
      <c r="AN88" s="840"/>
      <c r="AO88" s="840"/>
      <c r="AP88" s="840" t="str">
        <f>+A3管路!AP88</f>
        <v>④</v>
      </c>
      <c r="AQ88" s="840"/>
      <c r="AR88" s="840"/>
      <c r="AS88" s="840" t="str">
        <f>+A3管路!AS88</f>
        <v>⑤</v>
      </c>
      <c r="AT88" s="840"/>
      <c r="AU88" s="840"/>
      <c r="AV88" s="938"/>
      <c r="AW88" s="1175"/>
      <c r="AX88" s="1175"/>
      <c r="AY88" s="1175"/>
      <c r="AZ88" s="1175"/>
      <c r="BA88" s="1175"/>
      <c r="BB88" s="1175"/>
      <c r="BC88" s="1175"/>
      <c r="BD88" s="1175"/>
      <c r="BE88" s="1175"/>
      <c r="BF88" s="1175"/>
      <c r="BG88" s="1175"/>
      <c r="BH88" s="1175"/>
      <c r="BI88" s="1175"/>
      <c r="BJ88" s="1175"/>
      <c r="BK88" s="1175"/>
      <c r="BL88" s="1175"/>
      <c r="BM88" s="1175"/>
      <c r="BN88" s="1175"/>
      <c r="BO88" s="1176"/>
      <c r="BY88" s="3"/>
      <c r="BZ88" s="3"/>
    </row>
    <row r="89" spans="2:78" ht="13.5" customHeight="1">
      <c r="B89" s="1180"/>
      <c r="C89" s="1182"/>
      <c r="D89" s="1183"/>
      <c r="E89" s="889" t="s">
        <v>111</v>
      </c>
      <c r="F89" s="890"/>
      <c r="G89" s="840" t="str">
        <f>+A3管路!G89</f>
        <v>①</v>
      </c>
      <c r="H89" s="840"/>
      <c r="I89" s="840"/>
      <c r="J89" s="840" t="str">
        <f>+A3管路!J89</f>
        <v>①</v>
      </c>
      <c r="K89" s="840"/>
      <c r="L89" s="840"/>
      <c r="M89" s="840" t="str">
        <f>+A3管路!M89</f>
        <v>①</v>
      </c>
      <c r="N89" s="840"/>
      <c r="O89" s="840"/>
      <c r="P89" s="840" t="str">
        <f>+A3管路!P89</f>
        <v>②</v>
      </c>
      <c r="Q89" s="840"/>
      <c r="R89" s="840"/>
      <c r="S89" s="937" t="str">
        <f>+A3管路!S89</f>
        <v>②</v>
      </c>
      <c r="T89" s="938"/>
      <c r="U89" s="939" t="str">
        <f>+A3管路!U89</f>
        <v>③</v>
      </c>
      <c r="V89" s="940"/>
      <c r="W89" s="570"/>
      <c r="X89" s="840" t="str">
        <f>+A3管路!X89</f>
        <v>③</v>
      </c>
      <c r="Y89" s="840"/>
      <c r="Z89" s="840"/>
      <c r="AA89" s="840" t="str">
        <f>+A3管路!AA89</f>
        <v>③</v>
      </c>
      <c r="AB89" s="840"/>
      <c r="AC89" s="840"/>
      <c r="AD89" s="840" t="str">
        <f>+A3管路!AD89</f>
        <v>②</v>
      </c>
      <c r="AE89" s="840"/>
      <c r="AF89" s="840"/>
      <c r="AG89" s="840" t="str">
        <f>+A3管路!AG89</f>
        <v>④</v>
      </c>
      <c r="AH89" s="840"/>
      <c r="AI89" s="840"/>
      <c r="AJ89" s="840" t="str">
        <f>+A3管路!AJ89</f>
        <v>④</v>
      </c>
      <c r="AK89" s="840"/>
      <c r="AL89" s="840"/>
      <c r="AM89" s="840" t="str">
        <f>+A3管路!AM89</f>
        <v>④</v>
      </c>
      <c r="AN89" s="840"/>
      <c r="AO89" s="840"/>
      <c r="AP89" s="840" t="str">
        <f>+A3管路!AP89</f>
        <v>④</v>
      </c>
      <c r="AQ89" s="840"/>
      <c r="AR89" s="840"/>
      <c r="AS89" s="840" t="str">
        <f>+A3管路!AS89</f>
        <v>⑤</v>
      </c>
      <c r="AT89" s="840"/>
      <c r="AU89" s="840"/>
      <c r="AV89" s="938"/>
      <c r="AW89" s="1175"/>
      <c r="AX89" s="1175"/>
      <c r="AY89" s="1175"/>
      <c r="AZ89" s="1175"/>
      <c r="BA89" s="1175"/>
      <c r="BB89" s="1175"/>
      <c r="BC89" s="1175"/>
      <c r="BD89" s="1175"/>
      <c r="BE89" s="1175"/>
      <c r="BF89" s="1175"/>
      <c r="BG89" s="1175"/>
      <c r="BH89" s="1175"/>
      <c r="BI89" s="1175"/>
      <c r="BJ89" s="1175"/>
      <c r="BK89" s="1175"/>
      <c r="BL89" s="1175"/>
      <c r="BM89" s="1175"/>
      <c r="BN89" s="1175"/>
      <c r="BO89" s="1176"/>
      <c r="BY89" s="3"/>
      <c r="BZ89" s="3"/>
    </row>
    <row r="90" spans="2:78" ht="13.5" customHeight="1">
      <c r="B90" s="454" t="s">
        <v>363</v>
      </c>
      <c r="C90" s="576" t="s">
        <v>392</v>
      </c>
      <c r="D90" s="576"/>
      <c r="F90" s="3"/>
      <c r="BY90" s="3"/>
      <c r="BZ90" s="3"/>
    </row>
    <row r="91" spans="2:78" s="344" customFormat="1" ht="13.5" customHeight="1">
      <c r="BR91" s="501"/>
    </row>
    <row r="92" spans="2:78" ht="13.5" customHeight="1">
      <c r="B92" s="496"/>
      <c r="C92" s="493" t="s">
        <v>371</v>
      </c>
      <c r="D92" s="493"/>
      <c r="E92" s="471"/>
      <c r="F92" s="471"/>
      <c r="G92" s="471"/>
      <c r="H92" s="471"/>
      <c r="I92" s="471"/>
      <c r="J92" s="471"/>
      <c r="K92" s="471"/>
      <c r="L92" s="471"/>
      <c r="M92" s="471"/>
      <c r="N92" s="471"/>
      <c r="O92" s="471"/>
      <c r="P92" s="471"/>
      <c r="Q92" s="471"/>
      <c r="R92" s="471"/>
      <c r="S92" s="502"/>
      <c r="T92" s="502"/>
      <c r="U92" s="502"/>
      <c r="V92" s="502"/>
      <c r="W92" s="502"/>
      <c r="X92" s="471"/>
      <c r="Y92" s="471"/>
      <c r="Z92" s="471"/>
      <c r="AA92" s="471"/>
      <c r="AB92" s="471"/>
      <c r="AC92" s="471"/>
      <c r="AD92" s="471"/>
      <c r="AE92" s="471"/>
      <c r="AF92" s="471"/>
      <c r="AG92" s="471"/>
      <c r="AH92" s="471"/>
      <c r="AI92" s="471"/>
      <c r="AJ92" s="471"/>
      <c r="AK92" s="471"/>
      <c r="AL92" s="471"/>
      <c r="AM92" s="471"/>
      <c r="AN92" s="471"/>
      <c r="AO92" s="471"/>
      <c r="AP92" s="471"/>
      <c r="AQ92" s="471"/>
      <c r="AR92" s="471"/>
      <c r="AS92" s="471"/>
      <c r="AT92" s="471"/>
      <c r="AU92" s="471"/>
      <c r="AV92" s="502"/>
      <c r="AW92" s="502"/>
      <c r="AX92" s="502"/>
      <c r="AY92" s="502"/>
      <c r="AZ92" s="502"/>
      <c r="BA92" s="502"/>
      <c r="BB92" s="502"/>
      <c r="BC92" s="502"/>
      <c r="BD92" s="502"/>
      <c r="BE92" s="502"/>
      <c r="BF92" s="502"/>
      <c r="BG92" s="502"/>
      <c r="BH92" s="502"/>
      <c r="BI92" s="502"/>
      <c r="BJ92" s="502"/>
      <c r="BK92" s="502"/>
      <c r="BL92" s="502"/>
      <c r="BM92" s="502"/>
      <c r="BN92" s="502"/>
      <c r="BO92" s="502"/>
      <c r="BP92" s="82"/>
    </row>
    <row r="93" spans="2:78" ht="13.5" customHeight="1">
      <c r="B93" s="931" t="s">
        <v>384</v>
      </c>
      <c r="C93" s="733" t="s">
        <v>405</v>
      </c>
      <c r="D93" s="909"/>
      <c r="E93" s="910"/>
      <c r="F93" s="79">
        <v>600</v>
      </c>
      <c r="G93" s="627">
        <f>IF(AND('A4-1管路(計画設定)'!$F$17="○",'A4-4,5管路(計画設定)'!$BR93="-"),"-",IF(A3管路!G93="-",BR93,IF(BR93="-",A3管路!G93,A3管路!G93+BR93)))</f>
        <v>65.7</v>
      </c>
      <c r="H93" s="462" t="str">
        <f>IF(IF(A3管路!H93="-","-",IF('A4-2管路(計画設定)'!H93="-",A3管路!H93,A3管路!H93-'A4-2管路(計画設定)'!H93))=0,"-",IF(A3管路!H93="-","-",IF('A4-2管路(計画設定)'!H93="-",A3管路!H93,A3管路!H93-'A4-2管路(計画設定)'!H93)))</f>
        <v>-</v>
      </c>
      <c r="I93" s="463">
        <f t="shared" ref="I93:I103" si="174">IF(SUM(G93:H93)=0,"-",SUM(G93:H93))</f>
        <v>65.7</v>
      </c>
      <c r="J93" s="627" t="str">
        <f>IF(AND('A4-1管路(計画設定)'!$H$17="○",'A4-4,5管路(計画設定)'!$BS93="-"),"-",IF(A3管路!J93="-",BS93,IF(BS93="-",A3管路!J93,A3管路!J93+BS93)))</f>
        <v>-</v>
      </c>
      <c r="K93" s="462" t="str">
        <f>IF(IF(A3管路!K93="-","-",IF('A4-2管路(計画設定)'!K93="-",A3管路!K93,A3管路!K93-'A4-2管路(計画設定)'!K93))=0,"-",IF(A3管路!K93="-","-",IF('A4-2管路(計画設定)'!K93="-",A3管路!K93,A3管路!K93-'A4-2管路(計画設定)'!K93)))</f>
        <v>-</v>
      </c>
      <c r="L93" s="463" t="str">
        <f t="shared" ref="L93:L103" si="175">IF(SUM(J93:K93)=0,"-",SUM(J93:K93))</f>
        <v>-</v>
      </c>
      <c r="M93" s="627" t="str">
        <f>IF(AND('A4-1管路(計画設定)'!$J$17="○",'A4-4,5管路(計画設定)'!$BT93="-"),"-",IF(A3管路!M93="-",BT93,IF(BT93="-",A3管路!M93,A3管路!M93+BT93)))</f>
        <v>-</v>
      </c>
      <c r="N93" s="462" t="str">
        <f>IF(IF(A3管路!N93="-","-",IF('A4-2管路(計画設定)'!N93="-",A3管路!N93,A3管路!N93-'A4-2管路(計画設定)'!N93))=0,"-",IF(A3管路!N93="-","-",IF('A4-2管路(計画設定)'!N93="-",A3管路!N93,A3管路!N93-'A4-2管路(計画設定)'!N93)))</f>
        <v>-</v>
      </c>
      <c r="O93" s="463" t="str">
        <f t="shared" ref="O93:O103" si="176">IF(SUM(M93:N93)=0,"-",SUM(M93:N93))</f>
        <v>-</v>
      </c>
      <c r="P93" s="627" t="str">
        <f>IF(AND('A4-1管路(計画設定)'!$L$17="○",'A4-4,5管路(計画設定)'!$BU93="-"),"-",IF(A3管路!P93="-",BU93,IF(BU93="-",A3管路!P93,A3管路!P93+BU93)))</f>
        <v>-</v>
      </c>
      <c r="Q93" s="462" t="str">
        <f>IF(IF(A3管路!Q93="-","-",IF('A4-2管路(計画設定)'!Q93="-",A3管路!Q93,A3管路!Q93-'A4-2管路(計画設定)'!Q93))=0,"-",IF(A3管路!Q93="-","-",IF('A4-2管路(計画設定)'!Q93="-",A3管路!Q93,A3管路!Q93-'A4-2管路(計画設定)'!Q93)))</f>
        <v>-</v>
      </c>
      <c r="R93" s="463" t="str">
        <f t="shared" ref="R93:R103" si="177">IF(SUM(P93:Q93)=0,"-",SUM(P93:Q93))</f>
        <v>-</v>
      </c>
      <c r="S93" s="627" t="str">
        <f>IF(AND('A4-1管路(計画設定)'!$N$17="○",'A4-4,5管路(計画設定)'!$BV93="-"),"-",IF(A3管路!S93="-",BV93,IF(BV93="-",A3管路!S93,A3管路!S93+BV93+BW93)))</f>
        <v>-</v>
      </c>
      <c r="T93" s="465" t="str">
        <f>IF(IF(A3管路!T93="-","-",IF('A4-2管路(計画設定)'!T93="-",A3管路!T93,A3管路!T93-'A4-2管路(計画設定)'!T93))=0,"-",IF(A3管路!T93="-","-",IF('A4-2管路(計画設定)'!T93="-",A3管路!T93,A3管路!T93-'A4-2管路(計画設定)'!T93)))</f>
        <v>-</v>
      </c>
      <c r="U93" s="628" t="str">
        <f>IF(AND('A4-1管路(計画設定)'!$P$17="○",'A4-4,5管路(計画設定)'!$BW93="-"),"-",IF(A3管路!U93="-",BW93,IF(BW93="-",A3管路!U93,A3管路!U93)))</f>
        <v>-</v>
      </c>
      <c r="V93" s="462" t="str">
        <f>IF(IF(A3管路!V93="-","-",IF('A4-2管路(計画設定)'!V93="-",A3管路!V93,A3管路!V93-'A4-2管路(計画設定)'!V93))=0,"-",IF(A3管路!V93="-","-",IF('A4-2管路(計画設定)'!V93="-",A3管路!V93,A3管路!V93-'A4-2管路(計画設定)'!V93)))</f>
        <v>-</v>
      </c>
      <c r="W93" s="463" t="str">
        <f t="shared" ref="W93:W103" si="178">IF(SUM(S93:V93)=0,"-",SUM(S93:V93))</f>
        <v>-</v>
      </c>
      <c r="X93" s="464">
        <f>IF(IF(A3管路!X93="-","-",IF('A4-2管路(計画設定)'!X93="-",A3管路!X93,A3管路!X93-'A4-2管路(計画設定)'!X93))=0,"-",IF(A3管路!X93="-","-",IF('A4-2管路(計画設定)'!X93="-",A3管路!X93,A3管路!X93-'A4-2管路(計画設定)'!X93)))</f>
        <v>595.4</v>
      </c>
      <c r="Y93" s="462" t="str">
        <f>IF(IF(A3管路!Y93="-","-",IF('A4-2管路(計画設定)'!Y93="-",A3管路!Y93,A3管路!Y93-'A4-2管路(計画設定)'!Y93))=0,"-",IF(A3管路!Y93="-","-",IF('A4-2管路(計画設定)'!Y93="-",A3管路!Y93,A3管路!Y93-'A4-2管路(計画設定)'!Y93)))</f>
        <v>-</v>
      </c>
      <c r="Z93" s="463">
        <f t="shared" ref="Z93:Z103" si="179">IF(SUM(X93:Y93)=0,"-",SUM(X93:Y93))</f>
        <v>595.4</v>
      </c>
      <c r="AA93" s="464" t="str">
        <f>IF(IF(A3管路!AA93="-","-",IF('A4-2管路(計画設定)'!AA93="-",A3管路!AA93,A3管路!AA93-'A4-2管路(計画設定)'!AA93))=0,"-",IF(A3管路!AA93="-","-",IF('A4-2管路(計画設定)'!AA93="-",A3管路!AA93,A3管路!AA93-'A4-2管路(計画設定)'!AA93)))</f>
        <v>-</v>
      </c>
      <c r="AB93" s="462" t="str">
        <f>IF(IF(A3管路!AB93="-","-",IF('A4-2管路(計画設定)'!AB93="-",A3管路!AB93,A3管路!AB93-'A4-2管路(計画設定)'!AB93))=0,"-",IF(A3管路!AB93="-","-",IF('A4-2管路(計画設定)'!AB93="-",A3管路!AB93,A3管路!AB93-'A4-2管路(計画設定)'!AB93)))</f>
        <v>-</v>
      </c>
      <c r="AC93" s="463" t="str">
        <f t="shared" ref="AC93:AC103" si="180">IF(SUM(AA93:AB93)=0,"-",SUM(AA93:AB93))</f>
        <v>-</v>
      </c>
      <c r="AD93" s="627" t="str">
        <f>IF(AND('A4-1管路(計画設定)'!$V$17="○",'A4-4,5管路(計画設定)'!$BX93="-"),"-",IF(A3管路!AD93="-",BX93,IF(BX93="-",A3管路!AD93,A3管路!AD93+BX93)))</f>
        <v>-</v>
      </c>
      <c r="AE93" s="462" t="str">
        <f>IF(IF(A3管路!AE93="-","-",IF('A4-2管路(計画設定)'!AE93="-",A3管路!AE93,A3管路!AE93-'A4-2管路(計画設定)'!AE93))=0,"-",IF(A3管路!AE93="-","-",IF('A4-2管路(計画設定)'!AE93="-",A3管路!AE93,A3管路!AE93-'A4-2管路(計画設定)'!AE93)))</f>
        <v>-</v>
      </c>
      <c r="AF93" s="463" t="str">
        <f t="shared" ref="AF93:AF103" si="181">IF(SUM(AD93:AE93)=0,"-",SUM(AD93:AE93))</f>
        <v>-</v>
      </c>
      <c r="AG93" s="464" t="str">
        <f>IF(IF(A3管路!AG93="-","-",IF('A4-2管路(計画設定)'!AG93="-",A3管路!AG93,A3管路!AG93-'A4-2管路(計画設定)'!AG93))=0,"-",IF(A3管路!AG93="-","-",IF('A4-2管路(計画設定)'!AG93="-",A3管路!AG93,A3管路!AG93-'A4-2管路(計画設定)'!AG93)))</f>
        <v>-</v>
      </c>
      <c r="AH93" s="462" t="str">
        <f>IF(IF(A3管路!AH93="-","-",IF('A4-2管路(計画設定)'!AH93="-",A3管路!AH93,A3管路!AH93-'A4-2管路(計画設定)'!AH93))=0,"-",IF(A3管路!AH93="-","-",IF('A4-2管路(計画設定)'!AH93="-",A3管路!AH93,A3管路!AH93-'A4-2管路(計画設定)'!AH93)))</f>
        <v>-</v>
      </c>
      <c r="AI93" s="463" t="str">
        <f t="shared" ref="AI93:AI103" si="182">IF(SUM(AG93:AH93)=0,"-",SUM(AG93:AH93))</f>
        <v>-</v>
      </c>
      <c r="AJ93" s="464" t="str">
        <f>IF(IF(A3管路!AJ93="-","-",IF('A4-2管路(計画設定)'!AJ93="-",A3管路!AJ93,A3管路!AJ93-'A4-2管路(計画設定)'!AJ93))=0,"-",IF(A3管路!AJ93="-","-",IF('A4-2管路(計画設定)'!AJ93="-",A3管路!AJ93,A3管路!AJ93-'A4-2管路(計画設定)'!AJ93)))</f>
        <v>-</v>
      </c>
      <c r="AK93" s="462" t="str">
        <f>IF(IF(A3管路!AK93="-","-",IF('A4-2管路(計画設定)'!AK93="-",A3管路!AK93,A3管路!AK93-'A4-2管路(計画設定)'!AK93))=0,"-",IF(A3管路!AK93="-","-",IF('A4-2管路(計画設定)'!AK93="-",A3管路!AK93,A3管路!AK93-'A4-2管路(計画設定)'!AK93)))</f>
        <v>-</v>
      </c>
      <c r="AL93" s="463" t="str">
        <f t="shared" ref="AL93:AL103" si="183">IF(SUM(AJ93:AK93)=0,"-",SUM(AJ93:AK93))</f>
        <v>-</v>
      </c>
      <c r="AM93" s="464" t="str">
        <f>IF(IF(A3管路!AM93="-","-",IF('A4-2管路(計画設定)'!AM93="-",A3管路!AM93,A3管路!AM93-'A4-2管路(計画設定)'!AM93))=0,"-",IF(A3管路!AM93="-","-",IF('A4-2管路(計画設定)'!AM93="-",A3管路!AM93,A3管路!AM93-'A4-2管路(計画設定)'!AM93)))</f>
        <v>-</v>
      </c>
      <c r="AN93" s="462" t="str">
        <f>IF(IF(A3管路!AN93="-","-",IF('A4-2管路(計画設定)'!AN93="-",A3管路!AN93,A3管路!AN93-'A4-2管路(計画設定)'!AN93))=0,"-",IF(A3管路!AN93="-","-",IF('A4-2管路(計画設定)'!AN93="-",A3管路!AN93,A3管路!AN93-'A4-2管路(計画設定)'!AN93)))</f>
        <v>-</v>
      </c>
      <c r="AO93" s="463" t="str">
        <f t="shared" ref="AO93:AO103" si="184">IF(SUM(AM93:AN93)=0,"-",SUM(AM93:AN93))</f>
        <v>-</v>
      </c>
      <c r="AP93" s="464" t="str">
        <f>IF(IF(A3管路!AP93="-","-",IF('A4-2管路(計画設定)'!AP93="-",A3管路!AP93,A3管路!AP93-'A4-2管路(計画設定)'!AP93))=0,"-",IF(A3管路!AP93="-","-",IF('A4-2管路(計画設定)'!AP93="-",A3管路!AP93,A3管路!AP93-'A4-2管路(計画設定)'!AP93)))</f>
        <v>-</v>
      </c>
      <c r="AQ93" s="462" t="str">
        <f>IF(IF(A3管路!AQ93="-","-",IF('A4-2管路(計画設定)'!AQ93="-",A3管路!AQ93,A3管路!AQ93-'A4-2管路(計画設定)'!AQ93))=0,"-",IF(A3管路!AQ93="-","-",IF('A4-2管路(計画設定)'!AQ93="-",A3管路!AQ93,A3管路!AQ93-'A4-2管路(計画設定)'!AQ93)))</f>
        <v>-</v>
      </c>
      <c r="AR93" s="382" t="str">
        <f t="shared" ref="AR93:AR103" si="185">IF(SUM(AP93:AQ93)=0,"-",SUM(AP93:AQ93))</f>
        <v>-</v>
      </c>
      <c r="AS93" s="464" t="str">
        <f>IF(IF(A3管路!AS93="-","-",IF('A4-2管路(計画設定)'!AS93="-",A3管路!AS93,A3管路!AS93-'A4-2管路(計画設定)'!AS93))=0,"-",IF(A3管路!AS93="-","-",IF('A4-2管路(計画設定)'!AS93="-",A3管路!AS93,A3管路!AS93-'A4-2管路(計画設定)'!AS93)))</f>
        <v>-</v>
      </c>
      <c r="AT93" s="462" t="str">
        <f>IF(IF(A3管路!AT93="-","-",IF('A4-2管路(計画設定)'!AT93="-",A3管路!AT93,A3管路!AT93-'A4-2管路(計画設定)'!AT93))=0,"-",IF(A3管路!AT93="-","-",IF('A4-2管路(計画設定)'!AT93="-",A3管路!AT93,A3管路!AT93-'A4-2管路(計画設定)'!AT93)))</f>
        <v>-</v>
      </c>
      <c r="AU93" s="382" t="str">
        <f t="shared" ref="AU93:AU103" si="186">IF(SUM(AS93:AT93)=0,"-",SUM(AS93:AT93))</f>
        <v>-</v>
      </c>
      <c r="AV93" s="865">
        <f t="shared" ref="AV93:AV103" si="187">IF(SUM(G93,J93,M93,P93,S93,U93,X93,AA93,AD93,AG93,AJ93,AM93,AP93,AS93)=0,"-",SUM(G93,J93,M93,P93,S93,U93,X93,AA93,AD93,AG93,AJ93,AM93,AP93,AS93))</f>
        <v>661.1</v>
      </c>
      <c r="AW93" s="866"/>
      <c r="AX93" s="867" t="str">
        <f t="shared" ref="AX93:AX103" si="188">IF(SUM(H93,K93,N93,Q93,T93,V93,Y93,AB93,AE93,AH93,AK93,AN93,AQ93,AT93)=0,"-",SUM(H93,K93,N93,Q93,T93,V93,Y93,AB93,AE93,AH93,AK93,AN93,AQ93,AT93))</f>
        <v>-</v>
      </c>
      <c r="AY93" s="866"/>
      <c r="AZ93" s="865">
        <f t="shared" ref="AZ93:AZ103" si="189">SUMIF(G$88,"①",I93)+SUMIF(J$88,"①",L93)+SUMIF(M$88,"①",O93)+SUMIF(P$88,"①",R93)+SUMIF(S$88,"①",S93)+SUMIF(S$88,"①",T93)+SUMIF(U$88,"①",U93)+SUMIF(U$88,"①",V93)+SUMIF(X$88,"①",Z93)+SUMIF(AA$88,"①",AC93)+SUMIF(AD$88,"①",AF93)+SUMIF(AG$88,"①",AI93)+SUMIF(AJ$88,"①",AL93)+SUMIF(AM$88,"①",AO93)+SUMIF(AP$88,"①",AR93)+SUMIF(AS$88,"①",AU93)</f>
        <v>65.7</v>
      </c>
      <c r="BA93" s="866"/>
      <c r="BB93" s="866">
        <f t="shared" ref="BB93:BB103" si="190">SUMIF(G$88,"②",I93)+SUMIF(J$88,"②",L93)+SUMIF(M$88,"②",O93)+SUMIF(P$88,"②",R93)+SUMIF(S$88,"②",S93)+SUMIF(S$88,"②",T93)+SUMIF(U$88,"②",U93)+SUMIF(U$88,"②",V93)+SUMIF(X$88,"②",Z93)+SUMIF(AA$88,"②",AC93)+SUMIF(AD$88,"②",AF93)+SUMIF(AG$88,"②",AI93)+SUMIF(AJ$88,"②",AL93)+SUMIF(AM$88,"②",AO93)+SUMIF(AP$88,"②",AR93)+SUMIF(AS$88,"②",AU93)</f>
        <v>0</v>
      </c>
      <c r="BC93" s="866"/>
      <c r="BD93" s="866">
        <f t="shared" ref="BD93:BD103" si="191">SUMIF(G$88,"③",I93)+SUMIF(J$88,"③",L93)+SUMIF(M$88,"③",O93)+SUMIF(P$88,"③",R93)+SUMIF(S$88,"③",S93)+SUMIF(S$88,"③",T93)+SUMIF(U$88,"③",U93)+SUMIF(U$88,"③",V93)+SUMIF(X$88,"③",Z93)+SUMIF(AA$88,"③",AC93)+SUMIF(AD$88,"③",AF93)+SUMIF(AG$88,"③",AI93)+SUMIF(AJ$88,"③",AL93)+SUMIF(AM$88,"③",AO93)+SUMIF(AP$88,"③",AR93)+SUMIF(AS$88,"③",AU93)</f>
        <v>595.4</v>
      </c>
      <c r="BE93" s="866"/>
      <c r="BF93" s="866">
        <f t="shared" ref="BF93:BF103" si="192">SUMIF(G$88,"④",I93)+SUMIF(J$88,"④",L93)+SUMIF(M$88,"④",O93)+SUMIF(P$88,"④",R93)+SUMIF(S$88,"④",S93)+SUMIF(S$88,"④",T93)+SUMIF(U$88,"④",U93)+SUMIF(U$88,"④",V93)+SUMIF(X$88,"④",Z93)+SUMIF(AA$88,"④",AC93)+SUMIF(AD$88,"④",AF93)+SUMIF(AG$88,"④",AI93)+SUMIF(AJ$88,"④",AL93)+SUMIF(AM$88,"④",AO93)+SUMIF(AP$88,"④",AR93)+SUMIF(AS$88,"④",AU93)</f>
        <v>0</v>
      </c>
      <c r="BG93" s="866"/>
      <c r="BH93" s="866">
        <f t="shared" ref="BH93:BH103" si="193">SUMIF(G$88,"⑤",I93)+SUMIF(J$88,"⑤",L93)+SUMIF(M$88,"⑤",O93)+SUMIF(P$88,"⑤",R93)+SUMIF(S$88,"⑤",S93)+SUMIF(S$88,"⑤",T93)+SUMIF(U$88,"⑤",U93)+SUMIF(U$88,"⑤",V93)+SUMIF(X$88,"⑤",Z93)+SUMIF(AA$88,"⑤",AC93)+SUMIF(AD$88,"⑤",AF93)+SUMIF(AG$88,"⑤",AI93)+SUMIF(AJ$88,"⑤",AL93)+SUMIF(AM$88,"⑤",AO93)+SUMIF(AP$88,"⑤",AR93)+SUMIF(AS$88,"⑤",AU93)</f>
        <v>0</v>
      </c>
      <c r="BI93" s="868"/>
      <c r="BJ93" s="851">
        <f t="shared" ref="BJ93:BJ103" si="194">SUM(AZ93:BC93)</f>
        <v>65.7</v>
      </c>
      <c r="BK93" s="852"/>
      <c r="BL93" s="852">
        <f t="shared" ref="BL93:BL103" si="195">SUM(BD93:BI93)</f>
        <v>595.4</v>
      </c>
      <c r="BM93" s="1013"/>
      <c r="BN93" s="866">
        <f t="shared" ref="BN93:BN104" si="196">IF(SUM(AV93:AY93)=0,"-",IF(AND(SUM(AV93:AY93)=SUM(AZ93:BI93),SUM(AZ93:BI93)=SUM(BJ93:BM93)),SUM(AV93:AY93),"エラー"))</f>
        <v>661.1</v>
      </c>
      <c r="BO93" s="869"/>
      <c r="BQ93" s="318" t="str">
        <f>IF('A4-2管路(計画設定)'!AW93="","-",'A4-2管路(計画設定)'!AW93)</f>
        <v>ダクタイル鋳鉄管(NS形継手等)</v>
      </c>
      <c r="BR93" s="317">
        <f>IF(BQ93=BR$4,IF('A4-2管路(計画設定)'!AV93="-","-",IF('A4-2管路(計画設定)'!I93="-",'A4-2管路(計画設定)'!AV93,'A4-2管路(計画設定)'!AV93-'A4-2管路(計画設定)'!I93)),"-")</f>
        <v>65.7</v>
      </c>
      <c r="BS93" s="317" t="str">
        <f>IF(BQ93=BS$4,IF('A4-2管路(計画設定)'!AV93="-","-",IF('A4-2管路(計画設定)'!L93="-",'A4-2管路(計画設定)'!AV93,'A4-2管路(計画設定)'!AV93-'A4-2管路(計画設定)'!L93)),"-")</f>
        <v>-</v>
      </c>
      <c r="BT93" s="317" t="str">
        <f>IF(BQ93=BT$4,IF('A4-2管路(計画設定)'!AV93="-","-",IF('A4-2管路(計画設定)'!O93="-",'A4-2管路(計画設定)'!AV93,'A4-2管路(計画設定)'!AV93-'A4-2管路(計画設定)'!O93)),"-")</f>
        <v>-</v>
      </c>
      <c r="BU93" s="317" t="str">
        <f>IF($BQ93=BU$4,IF('A4-2管路(計画設定)'!$AV93="-","-",IF('A4-2管路(計画設定)'!R93="-",'A4-2管路(計画設定)'!$AV93,'A4-2管路(計画設定)'!$AV93-'A4-2管路(計画設定)'!R93)),"-")</f>
        <v>-</v>
      </c>
      <c r="BV93" s="317" t="str">
        <f>IF($BQ93=BV$4,IF('A4-2管路(計画設定)'!$AV93="-","-",IF('A4-2管路(計画設定)'!W93="-",'A4-2管路(計画設定)'!$AV93,'A4-2管路(計画設定)'!$AV93-SUM('A4-2管路(計画設定)'!S93,'A4-2管路(計画設定)'!T93))),"-")</f>
        <v>-</v>
      </c>
      <c r="BW93" s="317" t="str">
        <f>IF($BQ93=BV$4,IF('A4-2管路(計画設定)'!$AV93="-","-",IF('A4-2管路(計画設定)'!W93="-",'A4-2管路(計画設定)'!$AV93,'A4-2管路(計画設定)'!$AV93-SUM('A4-2管路(計画設定)'!U93,'A4-2管路(計画設定)'!V93))),"-")</f>
        <v>-</v>
      </c>
      <c r="BX93" s="317" t="str">
        <f>IF($BQ93=BX$4,IF('A4-2管路(計画設定)'!$AV93="-","-",IF('A4-2管路(計画設定)'!AF93="-",'A4-2管路(計画設定)'!$AV93,'A4-2管路(計画設定)'!$AV93-'A4-2管路(計画設定)'!AF93)),"-")</f>
        <v>-</v>
      </c>
      <c r="BY93" s="3"/>
      <c r="BZ93" s="3"/>
    </row>
    <row r="94" spans="2:78" ht="13.5" customHeight="1">
      <c r="B94" s="932"/>
      <c r="C94" s="911"/>
      <c r="D94" s="912"/>
      <c r="E94" s="913"/>
      <c r="F94" s="80">
        <v>500</v>
      </c>
      <c r="G94" s="625">
        <f>IF(AND('A4-1管路(計画設定)'!$F$17="○",'A4-4,5管路(計画設定)'!$BR94="-"),"-",IF(A3管路!G94="-",BR94,IF(BR94="-",A3管路!G94,A3管路!G94+BR94)))</f>
        <v>494.5</v>
      </c>
      <c r="H94" s="427" t="str">
        <f>IF(IF(A3管路!H94="-","-",IF('A4-2管路(計画設定)'!H94="-",A3管路!H94,A3管路!H94-'A4-2管路(計画設定)'!H94))=0,"-",IF(A3管路!H94="-","-",IF('A4-2管路(計画設定)'!H94="-",A3管路!H94,A3管路!H94-'A4-2管路(計画設定)'!H94)))</f>
        <v>-</v>
      </c>
      <c r="I94" s="428">
        <f t="shared" si="174"/>
        <v>494.5</v>
      </c>
      <c r="J94" s="625">
        <f>IF(AND('A4-1管路(計画設定)'!$H$17="○",'A4-4,5管路(計画設定)'!$BS94="-"),"-",IF(A3管路!J94="-",BS94,IF(BS94="-",A3管路!J94,A3管路!J94+BS94)))</f>
        <v>69.8</v>
      </c>
      <c r="K94" s="427" t="str">
        <f>IF(IF(A3管路!K94="-","-",IF('A4-2管路(計画設定)'!K94="-",A3管路!K94,A3管路!K94-'A4-2管路(計画設定)'!K94))=0,"-",IF(A3管路!K94="-","-",IF('A4-2管路(計画設定)'!K94="-",A3管路!K94,A3管路!K94-'A4-2管路(計画設定)'!K94)))</f>
        <v>-</v>
      </c>
      <c r="L94" s="428">
        <f t="shared" si="175"/>
        <v>69.8</v>
      </c>
      <c r="M94" s="625" t="str">
        <f>IF(AND('A4-1管路(計画設定)'!$J$17="○",'A4-4,5管路(計画設定)'!$BT94="-"),"-",IF(A3管路!M94="-",BT94,IF(BT94="-",A3管路!M94,A3管路!M94+BT94)))</f>
        <v>-</v>
      </c>
      <c r="N94" s="427" t="str">
        <f>IF(IF(A3管路!N94="-","-",IF('A4-2管路(計画設定)'!N94="-",A3管路!N94,A3管路!N94-'A4-2管路(計画設定)'!N94))=0,"-",IF(A3管路!N94="-","-",IF('A4-2管路(計画設定)'!N94="-",A3管路!N94,A3管路!N94-'A4-2管路(計画設定)'!N94)))</f>
        <v>-</v>
      </c>
      <c r="O94" s="428" t="str">
        <f t="shared" si="176"/>
        <v>-</v>
      </c>
      <c r="P94" s="625" t="str">
        <f>IF(AND('A4-1管路(計画設定)'!$L$17="○",'A4-4,5管路(計画設定)'!$BU94="-"),"-",IF(A3管路!P94="-",BU94,IF(BU94="-",A3管路!P94,A3管路!P94+BU94)))</f>
        <v>-</v>
      </c>
      <c r="Q94" s="427" t="str">
        <f>IF(IF(A3管路!Q94="-","-",IF('A4-2管路(計画設定)'!Q94="-",A3管路!Q94,A3管路!Q94-'A4-2管路(計画設定)'!Q94))=0,"-",IF(A3管路!Q94="-","-",IF('A4-2管路(計画設定)'!Q94="-",A3管路!Q94,A3管路!Q94-'A4-2管路(計画設定)'!Q94)))</f>
        <v>-</v>
      </c>
      <c r="R94" s="428" t="str">
        <f t="shared" si="177"/>
        <v>-</v>
      </c>
      <c r="S94" s="625" t="str">
        <f>IF(AND('A4-1管路(計画設定)'!$N$17="○",'A4-4,5管路(計画設定)'!$BV94="-"),"-",IF(A3管路!S94="-",BV94,IF(BV94="-",A3管路!S94,A3管路!S94+BV94+BW94)))</f>
        <v>-</v>
      </c>
      <c r="T94" s="429" t="str">
        <f>IF(IF(A3管路!T94="-","-",IF('A4-2管路(計画設定)'!T94="-",A3管路!T94,A3管路!T94-'A4-2管路(計画設定)'!T94))=0,"-",IF(A3管路!T94="-","-",IF('A4-2管路(計画設定)'!T94="-",A3管路!T94,A3管路!T94-'A4-2管路(計画設定)'!T94)))</f>
        <v>-</v>
      </c>
      <c r="U94" s="623" t="str">
        <f>IF(AND('A4-1管路(計画設定)'!$P$17="○",'A4-4,5管路(計画設定)'!$BW94="-"),"-",IF(A3管路!U94="-",BW94,IF(BW94="-",A3管路!U94,A3管路!U94)))</f>
        <v>-</v>
      </c>
      <c r="V94" s="427" t="str">
        <f>IF(IF(A3管路!V94="-","-",IF('A4-2管路(計画設定)'!V94="-",A3管路!V94,A3管路!V94-'A4-2管路(計画設定)'!V94))=0,"-",IF(A3管路!V94="-","-",IF('A4-2管路(計画設定)'!V94="-",A3管路!V94,A3管路!V94-'A4-2管路(計画設定)'!V94)))</f>
        <v>-</v>
      </c>
      <c r="W94" s="428" t="str">
        <f t="shared" si="178"/>
        <v>-</v>
      </c>
      <c r="X94" s="430">
        <f>IF(IF(A3管路!X94="-","-",IF('A4-2管路(計画設定)'!X94="-",A3管路!X94,A3管路!X94-'A4-2管路(計画設定)'!X94))=0,"-",IF(A3管路!X94="-","-",IF('A4-2管路(計画設定)'!X94="-",A3管路!X94,A3管路!X94-'A4-2管路(計画設定)'!X94)))</f>
        <v>577.9</v>
      </c>
      <c r="Y94" s="427" t="str">
        <f>IF(IF(A3管路!Y94="-","-",IF('A4-2管路(計画設定)'!Y94="-",A3管路!Y94,A3管路!Y94-'A4-2管路(計画設定)'!Y94))=0,"-",IF(A3管路!Y94="-","-",IF('A4-2管路(計画設定)'!Y94="-",A3管路!Y94,A3管路!Y94-'A4-2管路(計画設定)'!Y94)))</f>
        <v>-</v>
      </c>
      <c r="Z94" s="428">
        <f t="shared" si="179"/>
        <v>577.9</v>
      </c>
      <c r="AA94" s="430" t="str">
        <f>IF(IF(A3管路!AA94="-","-",IF('A4-2管路(計画設定)'!AA94="-",A3管路!AA94,A3管路!AA94-'A4-2管路(計画設定)'!AA94))=0,"-",IF(A3管路!AA94="-","-",IF('A4-2管路(計画設定)'!AA94="-",A3管路!AA94,A3管路!AA94-'A4-2管路(計画設定)'!AA94)))</f>
        <v>-</v>
      </c>
      <c r="AB94" s="427" t="str">
        <f>IF(IF(A3管路!AB94="-","-",IF('A4-2管路(計画設定)'!AB94="-",A3管路!AB94,A3管路!AB94-'A4-2管路(計画設定)'!AB94))=0,"-",IF(A3管路!AB94="-","-",IF('A4-2管路(計画設定)'!AB94="-",A3管路!AB94,A3管路!AB94-'A4-2管路(計画設定)'!AB94)))</f>
        <v>-</v>
      </c>
      <c r="AC94" s="428" t="str">
        <f t="shared" si="180"/>
        <v>-</v>
      </c>
      <c r="AD94" s="625" t="str">
        <f>IF(AND('A4-1管路(計画設定)'!$V$17="○",'A4-4,5管路(計画設定)'!$BX94="-"),"-",IF(A3管路!AD94="-",BX94,IF(BX94="-",A3管路!AD94,A3管路!AD94+BX94)))</f>
        <v>-</v>
      </c>
      <c r="AE94" s="427" t="str">
        <f>IF(IF(A3管路!AE94="-","-",IF('A4-2管路(計画設定)'!AE94="-",A3管路!AE94,A3管路!AE94-'A4-2管路(計画設定)'!AE94))=0,"-",IF(A3管路!AE94="-","-",IF('A4-2管路(計画設定)'!AE94="-",A3管路!AE94,A3管路!AE94-'A4-2管路(計画設定)'!AE94)))</f>
        <v>-</v>
      </c>
      <c r="AF94" s="428" t="str">
        <f t="shared" si="181"/>
        <v>-</v>
      </c>
      <c r="AG94" s="430" t="str">
        <f>IF(IF(A3管路!AG94="-","-",IF('A4-2管路(計画設定)'!AG94="-",A3管路!AG94,A3管路!AG94-'A4-2管路(計画設定)'!AG94))=0,"-",IF(A3管路!AG94="-","-",IF('A4-2管路(計画設定)'!AG94="-",A3管路!AG94,A3管路!AG94-'A4-2管路(計画設定)'!AG94)))</f>
        <v>-</v>
      </c>
      <c r="AH94" s="427" t="str">
        <f>IF(IF(A3管路!AH94="-","-",IF('A4-2管路(計画設定)'!AH94="-",A3管路!AH94,A3管路!AH94-'A4-2管路(計画設定)'!AH94))=0,"-",IF(A3管路!AH94="-","-",IF('A4-2管路(計画設定)'!AH94="-",A3管路!AH94,A3管路!AH94-'A4-2管路(計画設定)'!AH94)))</f>
        <v>-</v>
      </c>
      <c r="AI94" s="428" t="str">
        <f t="shared" si="182"/>
        <v>-</v>
      </c>
      <c r="AJ94" s="430" t="str">
        <f>IF(IF(A3管路!AJ94="-","-",IF('A4-2管路(計画設定)'!AJ94="-",A3管路!AJ94,A3管路!AJ94-'A4-2管路(計画設定)'!AJ94))=0,"-",IF(A3管路!AJ94="-","-",IF('A4-2管路(計画設定)'!AJ94="-",A3管路!AJ94,A3管路!AJ94-'A4-2管路(計画設定)'!AJ94)))</f>
        <v>-</v>
      </c>
      <c r="AK94" s="427" t="str">
        <f>IF(IF(A3管路!AK94="-","-",IF('A4-2管路(計画設定)'!AK94="-",A3管路!AK94,A3管路!AK94-'A4-2管路(計画設定)'!AK94))=0,"-",IF(A3管路!AK94="-","-",IF('A4-2管路(計画設定)'!AK94="-",A3管路!AK94,A3管路!AK94-'A4-2管路(計画設定)'!AK94)))</f>
        <v>-</v>
      </c>
      <c r="AL94" s="428" t="str">
        <f t="shared" si="183"/>
        <v>-</v>
      </c>
      <c r="AM94" s="430" t="str">
        <f>IF(IF(A3管路!AM94="-","-",IF('A4-2管路(計画設定)'!AM94="-",A3管路!AM94,A3管路!AM94-'A4-2管路(計画設定)'!AM94))=0,"-",IF(A3管路!AM94="-","-",IF('A4-2管路(計画設定)'!AM94="-",A3管路!AM94,A3管路!AM94-'A4-2管路(計画設定)'!AM94)))</f>
        <v>-</v>
      </c>
      <c r="AN94" s="427" t="str">
        <f>IF(IF(A3管路!AN94="-","-",IF('A4-2管路(計画設定)'!AN94="-",A3管路!AN94,A3管路!AN94-'A4-2管路(計画設定)'!AN94))=0,"-",IF(A3管路!AN94="-","-",IF('A4-2管路(計画設定)'!AN94="-",A3管路!AN94,A3管路!AN94-'A4-2管路(計画設定)'!AN94)))</f>
        <v>-</v>
      </c>
      <c r="AO94" s="428" t="str">
        <f t="shared" si="184"/>
        <v>-</v>
      </c>
      <c r="AP94" s="430" t="str">
        <f>IF(IF(A3管路!AP94="-","-",IF('A4-2管路(計画設定)'!AP94="-",A3管路!AP94,A3管路!AP94-'A4-2管路(計画設定)'!AP94))=0,"-",IF(A3管路!AP94="-","-",IF('A4-2管路(計画設定)'!AP94="-",A3管路!AP94,A3管路!AP94-'A4-2管路(計画設定)'!AP94)))</f>
        <v>-</v>
      </c>
      <c r="AQ94" s="427" t="str">
        <f>IF(IF(A3管路!AQ94="-","-",IF('A4-2管路(計画設定)'!AQ94="-",A3管路!AQ94,A3管路!AQ94-'A4-2管路(計画設定)'!AQ94))=0,"-",IF(A3管路!AQ94="-","-",IF('A4-2管路(計画設定)'!AQ94="-",A3管路!AQ94,A3管路!AQ94-'A4-2管路(計画設定)'!AQ94)))</f>
        <v>-</v>
      </c>
      <c r="AR94" s="436" t="str">
        <f t="shared" si="185"/>
        <v>-</v>
      </c>
      <c r="AS94" s="430" t="str">
        <f>IF(IF(A3管路!AS94="-","-",IF('A4-2管路(計画設定)'!AS94="-",A3管路!AS94,A3管路!AS94-'A4-2管路(計画設定)'!AS94))=0,"-",IF(A3管路!AS94="-","-",IF('A4-2管路(計画設定)'!AS94="-",A3管路!AS94,A3管路!AS94-'A4-2管路(計画設定)'!AS94)))</f>
        <v>-</v>
      </c>
      <c r="AT94" s="427" t="str">
        <f>IF(IF(A3管路!AT94="-","-",IF('A4-2管路(計画設定)'!AT94="-",A3管路!AT94,A3管路!AT94-'A4-2管路(計画設定)'!AT94))=0,"-",IF(A3管路!AT94="-","-",IF('A4-2管路(計画設定)'!AT94="-",A3管路!AT94,A3管路!AT94-'A4-2管路(計画設定)'!AT94)))</f>
        <v>-</v>
      </c>
      <c r="AU94" s="436" t="str">
        <f t="shared" si="186"/>
        <v>-</v>
      </c>
      <c r="AV94" s="832">
        <f t="shared" si="187"/>
        <v>1142.1999999999998</v>
      </c>
      <c r="AW94" s="830"/>
      <c r="AX94" s="853" t="str">
        <f t="shared" si="188"/>
        <v>-</v>
      </c>
      <c r="AY94" s="830"/>
      <c r="AZ94" s="832">
        <f t="shared" si="189"/>
        <v>564.29999999999995</v>
      </c>
      <c r="BA94" s="830"/>
      <c r="BB94" s="830">
        <f t="shared" si="190"/>
        <v>0</v>
      </c>
      <c r="BC94" s="830"/>
      <c r="BD94" s="830">
        <f t="shared" si="191"/>
        <v>577.9</v>
      </c>
      <c r="BE94" s="830"/>
      <c r="BF94" s="830">
        <f t="shared" si="192"/>
        <v>0</v>
      </c>
      <c r="BG94" s="830"/>
      <c r="BH94" s="830">
        <f t="shared" si="193"/>
        <v>0</v>
      </c>
      <c r="BI94" s="831"/>
      <c r="BJ94" s="832">
        <f t="shared" si="194"/>
        <v>564.29999999999995</v>
      </c>
      <c r="BK94" s="830"/>
      <c r="BL94" s="830">
        <f t="shared" si="195"/>
        <v>577.9</v>
      </c>
      <c r="BM94" s="833"/>
      <c r="BN94" s="830">
        <f t="shared" si="196"/>
        <v>1142.1999999999998</v>
      </c>
      <c r="BO94" s="833"/>
      <c r="BQ94" s="318" t="str">
        <f>IF('A4-2管路(計画設定)'!AW94="","-",'A4-2管路(計画設定)'!AW94)</f>
        <v>ダクタイル鋳鉄管(NS形継手等)</v>
      </c>
      <c r="BR94" s="317">
        <f>IF(BQ94=BR$4,IF('A4-2管路(計画設定)'!AV94="-","-",IF('A4-2管路(計画設定)'!I94="-",'A4-2管路(計画設定)'!AV94,'A4-2管路(計画設定)'!AV94-'A4-2管路(計画設定)'!I94)),"-")</f>
        <v>84.5</v>
      </c>
      <c r="BS94" s="317" t="str">
        <f>IF(BQ94=BS$4,IF('A4-2管路(計画設定)'!AV94="-","-",IF('A4-2管路(計画設定)'!L94="-",'A4-2管路(計画設定)'!AV94,'A4-2管路(計画設定)'!AV94-'A4-2管路(計画設定)'!L94)),"-")</f>
        <v>-</v>
      </c>
      <c r="BT94" s="317" t="str">
        <f>IF(BQ94=BT$4,IF('A4-2管路(計画設定)'!AV94="-","-",IF('A4-2管路(計画設定)'!O94="-",'A4-2管路(計画設定)'!AV94,'A4-2管路(計画設定)'!AV94-'A4-2管路(計画設定)'!O94)),"-")</f>
        <v>-</v>
      </c>
      <c r="BU94" s="317" t="str">
        <f>IF($BQ94=BU$4,IF('A4-2管路(計画設定)'!$AV94="-","-",IF('A4-2管路(計画設定)'!R94="-",'A4-2管路(計画設定)'!$AV94,'A4-2管路(計画設定)'!$AV94-'A4-2管路(計画設定)'!R94)),"-")</f>
        <v>-</v>
      </c>
      <c r="BV94" s="317" t="str">
        <f>IF($BQ94=BV$4,IF('A4-2管路(計画設定)'!$AV94="-","-",IF('A4-2管路(計画設定)'!W94="-",'A4-2管路(計画設定)'!$AV94,'A4-2管路(計画設定)'!$AV94-SUM('A4-2管路(計画設定)'!S94,'A4-2管路(計画設定)'!T94))),"-")</f>
        <v>-</v>
      </c>
      <c r="BW94" s="317" t="str">
        <f>IF($BQ94=BV$4,IF('A4-2管路(計画設定)'!$AV94="-","-",IF('A4-2管路(計画設定)'!W94="-",'A4-2管路(計画設定)'!$AV94,'A4-2管路(計画設定)'!$AV94-SUM('A4-2管路(計画設定)'!U94,'A4-2管路(計画設定)'!V94))),"-")</f>
        <v>-</v>
      </c>
      <c r="BX94" s="317" t="str">
        <f>IF($BQ94=BX$4,IF('A4-2管路(計画設定)'!$AV94="-","-",IF('A4-2管路(計画設定)'!AF94="-",'A4-2管路(計画設定)'!$AV94,'A4-2管路(計画設定)'!$AV94-'A4-2管路(計画設定)'!AF94)),"-")</f>
        <v>-</v>
      </c>
      <c r="BY94" s="3"/>
      <c r="BZ94" s="3"/>
    </row>
    <row r="95" spans="2:78" ht="13.5" customHeight="1">
      <c r="B95" s="932"/>
      <c r="C95" s="911"/>
      <c r="D95" s="912"/>
      <c r="E95" s="913"/>
      <c r="F95" s="80">
        <v>450</v>
      </c>
      <c r="G95" s="625">
        <f>IF(AND('A4-1管路(計画設定)'!$F$17="○",'A4-4,5管路(計画設定)'!$BR95="-"),"-",IF(A3管路!G95="-",BR95,IF(BR95="-",A3管路!G95,A3管路!G95+BR95)))</f>
        <v>324.89999999999998</v>
      </c>
      <c r="H95" s="427" t="str">
        <f>IF(IF(A3管路!H95="-","-",IF('A4-2管路(計画設定)'!H95="-",A3管路!H95,A3管路!H95-'A4-2管路(計画設定)'!H95))=0,"-",IF(A3管路!H95="-","-",IF('A4-2管路(計画設定)'!H95="-",A3管路!H95,A3管路!H95-'A4-2管路(計画設定)'!H95)))</f>
        <v>-</v>
      </c>
      <c r="I95" s="428">
        <f t="shared" si="174"/>
        <v>324.89999999999998</v>
      </c>
      <c r="J95" s="625" t="str">
        <f>IF(AND('A4-1管路(計画設定)'!$H$17="○",'A4-4,5管路(計画設定)'!$BS95="-"),"-",IF(A3管路!J95="-",BS95,IF(BS95="-",A3管路!J95,A3管路!J95+BS95)))</f>
        <v>-</v>
      </c>
      <c r="K95" s="427" t="str">
        <f>IF(IF(A3管路!K95="-","-",IF('A4-2管路(計画設定)'!K95="-",A3管路!K95,A3管路!K95-'A4-2管路(計画設定)'!K95))=0,"-",IF(A3管路!K95="-","-",IF('A4-2管路(計画設定)'!K95="-",A3管路!K95,A3管路!K95-'A4-2管路(計画設定)'!K95)))</f>
        <v>-</v>
      </c>
      <c r="L95" s="428" t="str">
        <f t="shared" si="175"/>
        <v>-</v>
      </c>
      <c r="M95" s="625" t="str">
        <f>IF(AND('A4-1管路(計画設定)'!$J$17="○",'A4-4,5管路(計画設定)'!$BT95="-"),"-",IF(A3管路!M95="-",BT95,IF(BT95="-",A3管路!M95,A3管路!M95+BT95)))</f>
        <v>-</v>
      </c>
      <c r="N95" s="427" t="str">
        <f>IF(IF(A3管路!N95="-","-",IF('A4-2管路(計画設定)'!N95="-",A3管路!N95,A3管路!N95-'A4-2管路(計画設定)'!N95))=0,"-",IF(A3管路!N95="-","-",IF('A4-2管路(計画設定)'!N95="-",A3管路!N95,A3管路!N95-'A4-2管路(計画設定)'!N95)))</f>
        <v>-</v>
      </c>
      <c r="O95" s="428" t="str">
        <f t="shared" si="176"/>
        <v>-</v>
      </c>
      <c r="P95" s="625" t="str">
        <f>IF(AND('A4-1管路(計画設定)'!$L$17="○",'A4-4,5管路(計画設定)'!$BU95="-"),"-",IF(A3管路!P95="-",BU95,IF(BU95="-",A3管路!P95,A3管路!P95+BU95)))</f>
        <v>-</v>
      </c>
      <c r="Q95" s="427" t="str">
        <f>IF(IF(A3管路!Q95="-","-",IF('A4-2管路(計画設定)'!Q95="-",A3管路!Q95,A3管路!Q95-'A4-2管路(計画設定)'!Q95))=0,"-",IF(A3管路!Q95="-","-",IF('A4-2管路(計画設定)'!Q95="-",A3管路!Q95,A3管路!Q95-'A4-2管路(計画設定)'!Q95)))</f>
        <v>-</v>
      </c>
      <c r="R95" s="428" t="str">
        <f t="shared" si="177"/>
        <v>-</v>
      </c>
      <c r="S95" s="625" t="str">
        <f>IF(AND('A4-1管路(計画設定)'!$N$17="○",'A4-4,5管路(計画設定)'!$BV95="-"),"-",IF(A3管路!S95="-",BV95,IF(BV95="-",A3管路!S95,A3管路!S95+BV95+BW95)))</f>
        <v>-</v>
      </c>
      <c r="T95" s="429" t="str">
        <f>IF(IF(A3管路!T95="-","-",IF('A4-2管路(計画設定)'!T95="-",A3管路!T95,A3管路!T95-'A4-2管路(計画設定)'!T95))=0,"-",IF(A3管路!T95="-","-",IF('A4-2管路(計画設定)'!T95="-",A3管路!T95,A3管路!T95-'A4-2管路(計画設定)'!T95)))</f>
        <v>-</v>
      </c>
      <c r="U95" s="623" t="str">
        <f>IF(AND('A4-1管路(計画設定)'!$P$17="○",'A4-4,5管路(計画設定)'!$BW95="-"),"-",IF(A3管路!U95="-",BW95,IF(BW95="-",A3管路!U95,A3管路!U95)))</f>
        <v>-</v>
      </c>
      <c r="V95" s="427" t="str">
        <f>IF(IF(A3管路!V95="-","-",IF('A4-2管路(計画設定)'!V95="-",A3管路!V95,A3管路!V95-'A4-2管路(計画設定)'!V95))=0,"-",IF(A3管路!V95="-","-",IF('A4-2管路(計画設定)'!V95="-",A3管路!V95,A3管路!V95-'A4-2管路(計画設定)'!V95)))</f>
        <v>-</v>
      </c>
      <c r="W95" s="428" t="str">
        <f t="shared" si="178"/>
        <v>-</v>
      </c>
      <c r="X95" s="430">
        <f>IF(IF(A3管路!X95="-","-",IF('A4-2管路(計画設定)'!X95="-",A3管路!X95,A3管路!X95-'A4-2管路(計画設定)'!X95))=0,"-",IF(A3管路!X95="-","-",IF('A4-2管路(計画設定)'!X95="-",A3管路!X95,A3管路!X95-'A4-2管路(計画設定)'!X95)))</f>
        <v>2928.1</v>
      </c>
      <c r="Y95" s="427" t="str">
        <f>IF(IF(A3管路!Y95="-","-",IF('A4-2管路(計画設定)'!Y95="-",A3管路!Y95,A3管路!Y95-'A4-2管路(計画設定)'!Y95))=0,"-",IF(A3管路!Y95="-","-",IF('A4-2管路(計画設定)'!Y95="-",A3管路!Y95,A3管路!Y95-'A4-2管路(計画設定)'!Y95)))</f>
        <v>-</v>
      </c>
      <c r="Z95" s="428">
        <f t="shared" si="179"/>
        <v>2928.1</v>
      </c>
      <c r="AA95" s="430" t="str">
        <f>IF(IF(A3管路!AA95="-","-",IF('A4-2管路(計画設定)'!AA95="-",A3管路!AA95,A3管路!AA95-'A4-2管路(計画設定)'!AA95))=0,"-",IF(A3管路!AA95="-","-",IF('A4-2管路(計画設定)'!AA95="-",A3管路!AA95,A3管路!AA95-'A4-2管路(計画設定)'!AA95)))</f>
        <v>-</v>
      </c>
      <c r="AB95" s="427" t="str">
        <f>IF(IF(A3管路!AB95="-","-",IF('A4-2管路(計画設定)'!AB95="-",A3管路!AB95,A3管路!AB95-'A4-2管路(計画設定)'!AB95))=0,"-",IF(A3管路!AB95="-","-",IF('A4-2管路(計画設定)'!AB95="-",A3管路!AB95,A3管路!AB95-'A4-2管路(計画設定)'!AB95)))</f>
        <v>-</v>
      </c>
      <c r="AC95" s="428" t="str">
        <f t="shared" si="180"/>
        <v>-</v>
      </c>
      <c r="AD95" s="625" t="str">
        <f>IF(AND('A4-1管路(計画設定)'!$V$17="○",'A4-4,5管路(計画設定)'!$BX95="-"),"-",IF(A3管路!AD95="-",BX95,IF(BX95="-",A3管路!AD95,A3管路!AD95+BX95)))</f>
        <v>-</v>
      </c>
      <c r="AE95" s="427" t="str">
        <f>IF(IF(A3管路!AE95="-","-",IF('A4-2管路(計画設定)'!AE95="-",A3管路!AE95,A3管路!AE95-'A4-2管路(計画設定)'!AE95))=0,"-",IF(A3管路!AE95="-","-",IF('A4-2管路(計画設定)'!AE95="-",A3管路!AE95,A3管路!AE95-'A4-2管路(計画設定)'!AE95)))</f>
        <v>-</v>
      </c>
      <c r="AF95" s="428" t="str">
        <f t="shared" si="181"/>
        <v>-</v>
      </c>
      <c r="AG95" s="430" t="str">
        <f>IF(IF(A3管路!AG95="-","-",IF('A4-2管路(計画設定)'!AG95="-",A3管路!AG95,A3管路!AG95-'A4-2管路(計画設定)'!AG95))=0,"-",IF(A3管路!AG95="-","-",IF('A4-2管路(計画設定)'!AG95="-",A3管路!AG95,A3管路!AG95-'A4-2管路(計画設定)'!AG95)))</f>
        <v>-</v>
      </c>
      <c r="AH95" s="427" t="str">
        <f>IF(IF(A3管路!AH95="-","-",IF('A4-2管路(計画設定)'!AH95="-",A3管路!AH95,A3管路!AH95-'A4-2管路(計画設定)'!AH95))=0,"-",IF(A3管路!AH95="-","-",IF('A4-2管路(計画設定)'!AH95="-",A3管路!AH95,A3管路!AH95-'A4-2管路(計画設定)'!AH95)))</f>
        <v>-</v>
      </c>
      <c r="AI95" s="428" t="str">
        <f t="shared" si="182"/>
        <v>-</v>
      </c>
      <c r="AJ95" s="430" t="str">
        <f>IF(IF(A3管路!AJ95="-","-",IF('A4-2管路(計画設定)'!AJ95="-",A3管路!AJ95,A3管路!AJ95-'A4-2管路(計画設定)'!AJ95))=0,"-",IF(A3管路!AJ95="-","-",IF('A4-2管路(計画設定)'!AJ95="-",A3管路!AJ95,A3管路!AJ95-'A4-2管路(計画設定)'!AJ95)))</f>
        <v>-</v>
      </c>
      <c r="AK95" s="427" t="str">
        <f>IF(IF(A3管路!AK95="-","-",IF('A4-2管路(計画設定)'!AK95="-",A3管路!AK95,A3管路!AK95-'A4-2管路(計画設定)'!AK95))=0,"-",IF(A3管路!AK95="-","-",IF('A4-2管路(計画設定)'!AK95="-",A3管路!AK95,A3管路!AK95-'A4-2管路(計画設定)'!AK95)))</f>
        <v>-</v>
      </c>
      <c r="AL95" s="428" t="str">
        <f t="shared" si="183"/>
        <v>-</v>
      </c>
      <c r="AM95" s="430" t="str">
        <f>IF(IF(A3管路!AM95="-","-",IF('A4-2管路(計画設定)'!AM95="-",A3管路!AM95,A3管路!AM95-'A4-2管路(計画設定)'!AM95))=0,"-",IF(A3管路!AM95="-","-",IF('A4-2管路(計画設定)'!AM95="-",A3管路!AM95,A3管路!AM95-'A4-2管路(計画設定)'!AM95)))</f>
        <v>-</v>
      </c>
      <c r="AN95" s="427" t="str">
        <f>IF(IF(A3管路!AN95="-","-",IF('A4-2管路(計画設定)'!AN95="-",A3管路!AN95,A3管路!AN95-'A4-2管路(計画設定)'!AN95))=0,"-",IF(A3管路!AN95="-","-",IF('A4-2管路(計画設定)'!AN95="-",A3管路!AN95,A3管路!AN95-'A4-2管路(計画設定)'!AN95)))</f>
        <v>-</v>
      </c>
      <c r="AO95" s="428" t="str">
        <f t="shared" si="184"/>
        <v>-</v>
      </c>
      <c r="AP95" s="430" t="str">
        <f>IF(IF(A3管路!AP95="-","-",IF('A4-2管路(計画設定)'!AP95="-",A3管路!AP95,A3管路!AP95-'A4-2管路(計画設定)'!AP95))=0,"-",IF(A3管路!AP95="-","-",IF('A4-2管路(計画設定)'!AP95="-",A3管路!AP95,A3管路!AP95-'A4-2管路(計画設定)'!AP95)))</f>
        <v>-</v>
      </c>
      <c r="AQ95" s="427" t="str">
        <f>IF(IF(A3管路!AQ95="-","-",IF('A4-2管路(計画設定)'!AQ95="-",A3管路!AQ95,A3管路!AQ95-'A4-2管路(計画設定)'!AQ95))=0,"-",IF(A3管路!AQ95="-","-",IF('A4-2管路(計画設定)'!AQ95="-",A3管路!AQ95,A3管路!AQ95-'A4-2管路(計画設定)'!AQ95)))</f>
        <v>-</v>
      </c>
      <c r="AR95" s="436" t="str">
        <f t="shared" si="185"/>
        <v>-</v>
      </c>
      <c r="AS95" s="430" t="str">
        <f>IF(IF(A3管路!AS95="-","-",IF('A4-2管路(計画設定)'!AS95="-",A3管路!AS95,A3管路!AS95-'A4-2管路(計画設定)'!AS95))=0,"-",IF(A3管路!AS95="-","-",IF('A4-2管路(計画設定)'!AS95="-",A3管路!AS95,A3管路!AS95-'A4-2管路(計画設定)'!AS95)))</f>
        <v>-</v>
      </c>
      <c r="AT95" s="427" t="str">
        <f>IF(IF(A3管路!AT95="-","-",IF('A4-2管路(計画設定)'!AT95="-",A3管路!AT95,A3管路!AT95-'A4-2管路(計画設定)'!AT95))=0,"-",IF(A3管路!AT95="-","-",IF('A4-2管路(計画設定)'!AT95="-",A3管路!AT95,A3管路!AT95-'A4-2管路(計画設定)'!AT95)))</f>
        <v>-</v>
      </c>
      <c r="AU95" s="436" t="str">
        <f t="shared" si="186"/>
        <v>-</v>
      </c>
      <c r="AV95" s="832">
        <f t="shared" si="187"/>
        <v>3253</v>
      </c>
      <c r="AW95" s="830"/>
      <c r="AX95" s="853" t="str">
        <f t="shared" si="188"/>
        <v>-</v>
      </c>
      <c r="AY95" s="830"/>
      <c r="AZ95" s="832">
        <f t="shared" si="189"/>
        <v>324.89999999999998</v>
      </c>
      <c r="BA95" s="830"/>
      <c r="BB95" s="830">
        <f t="shared" si="190"/>
        <v>0</v>
      </c>
      <c r="BC95" s="830"/>
      <c r="BD95" s="830">
        <f t="shared" si="191"/>
        <v>2928.1</v>
      </c>
      <c r="BE95" s="830"/>
      <c r="BF95" s="830">
        <f t="shared" si="192"/>
        <v>0</v>
      </c>
      <c r="BG95" s="830"/>
      <c r="BH95" s="830">
        <f t="shared" si="193"/>
        <v>0</v>
      </c>
      <c r="BI95" s="831"/>
      <c r="BJ95" s="832">
        <f t="shared" si="194"/>
        <v>324.89999999999998</v>
      </c>
      <c r="BK95" s="830"/>
      <c r="BL95" s="830">
        <f t="shared" si="195"/>
        <v>2928.1</v>
      </c>
      <c r="BM95" s="833"/>
      <c r="BN95" s="830">
        <f t="shared" si="196"/>
        <v>3253</v>
      </c>
      <c r="BO95" s="833"/>
      <c r="BQ95" s="318" t="str">
        <f>IF('A4-2管路(計画設定)'!AW95="","-",'A4-2管路(計画設定)'!AW95)</f>
        <v>ダクタイル鋳鉄管(NS形継手等)</v>
      </c>
      <c r="BR95" s="317">
        <f>IF(BQ95=BR$4,IF('A4-2管路(計画設定)'!AV95="-","-",IF('A4-2管路(計画設定)'!I95="-",'A4-2管路(計画設定)'!AV95,'A4-2管路(計画設定)'!AV95-'A4-2管路(計画設定)'!I95)),"-")</f>
        <v>324.89999999999998</v>
      </c>
      <c r="BS95" s="317" t="str">
        <f>IF(BQ95=BS$4,IF('A4-2管路(計画設定)'!AV95="-","-",IF('A4-2管路(計画設定)'!L95="-",'A4-2管路(計画設定)'!AV95,'A4-2管路(計画設定)'!AV95-'A4-2管路(計画設定)'!L95)),"-")</f>
        <v>-</v>
      </c>
      <c r="BT95" s="317" t="str">
        <f>IF(BQ95=BT$4,IF('A4-2管路(計画設定)'!AV95="-","-",IF('A4-2管路(計画設定)'!O95="-",'A4-2管路(計画設定)'!AV95,'A4-2管路(計画設定)'!AV95-'A4-2管路(計画設定)'!O95)),"-")</f>
        <v>-</v>
      </c>
      <c r="BU95" s="317" t="str">
        <f>IF($BQ95=BU$4,IF('A4-2管路(計画設定)'!$AV95="-","-",IF('A4-2管路(計画設定)'!R95="-",'A4-2管路(計画設定)'!$AV95,'A4-2管路(計画設定)'!$AV95-'A4-2管路(計画設定)'!R95)),"-")</f>
        <v>-</v>
      </c>
      <c r="BV95" s="317" t="str">
        <f>IF($BQ95=BV$4,IF('A4-2管路(計画設定)'!$AV95="-","-",IF('A4-2管路(計画設定)'!W95="-",'A4-2管路(計画設定)'!$AV95,'A4-2管路(計画設定)'!$AV95-SUM('A4-2管路(計画設定)'!S95,'A4-2管路(計画設定)'!T95))),"-")</f>
        <v>-</v>
      </c>
      <c r="BW95" s="317" t="str">
        <f>IF($BQ95=BV$4,IF('A4-2管路(計画設定)'!$AV95="-","-",IF('A4-2管路(計画設定)'!W95="-",'A4-2管路(計画設定)'!$AV95,'A4-2管路(計画設定)'!$AV95-SUM('A4-2管路(計画設定)'!U95,'A4-2管路(計画設定)'!V95))),"-")</f>
        <v>-</v>
      </c>
      <c r="BX95" s="317" t="str">
        <f>IF($BQ95=BX$4,IF('A4-2管路(計画設定)'!$AV95="-","-",IF('A4-2管路(計画設定)'!AF95="-",'A4-2管路(計画設定)'!$AV95,'A4-2管路(計画設定)'!$AV95-'A4-2管路(計画設定)'!AF95)),"-")</f>
        <v>-</v>
      </c>
      <c r="BY95" s="3"/>
      <c r="BZ95" s="3"/>
    </row>
    <row r="96" spans="2:78" ht="13.5" customHeight="1">
      <c r="B96" s="932"/>
      <c r="C96" s="911"/>
      <c r="D96" s="912"/>
      <c r="E96" s="913"/>
      <c r="F96" s="80">
        <v>400</v>
      </c>
      <c r="G96" s="625">
        <f>IF(AND('A4-1管路(計画設定)'!$F$17="○",'A4-4,5管路(計画設定)'!$BR96="-"),"-",IF(A3管路!G96="-",BR96,IF(BR96="-",A3管路!G96,A3管路!G96+BR96)))</f>
        <v>182</v>
      </c>
      <c r="H96" s="427" t="str">
        <f>IF(IF(A3管路!H96="-","-",IF('A4-2管路(計画設定)'!H96="-",A3管路!H96,A3管路!H96-'A4-2管路(計画設定)'!H96))=0,"-",IF(A3管路!H96="-","-",IF('A4-2管路(計画設定)'!H96="-",A3管路!H96,A3管路!H96-'A4-2管路(計画設定)'!H96)))</f>
        <v>-</v>
      </c>
      <c r="I96" s="428">
        <f t="shared" si="174"/>
        <v>182</v>
      </c>
      <c r="J96" s="625" t="str">
        <f>IF(AND('A4-1管路(計画設定)'!$H$17="○",'A4-4,5管路(計画設定)'!$BS96="-"),"-",IF(A3管路!J96="-",BS96,IF(BS96="-",A3管路!J96,A3管路!J96+BS96)))</f>
        <v>-</v>
      </c>
      <c r="K96" s="427" t="str">
        <f>IF(IF(A3管路!K96="-","-",IF('A4-2管路(計画設定)'!K96="-",A3管路!K96,A3管路!K96-'A4-2管路(計画設定)'!K96))=0,"-",IF(A3管路!K96="-","-",IF('A4-2管路(計画設定)'!K96="-",A3管路!K96,A3管路!K96-'A4-2管路(計画設定)'!K96)))</f>
        <v>-</v>
      </c>
      <c r="L96" s="428" t="str">
        <f t="shared" si="175"/>
        <v>-</v>
      </c>
      <c r="M96" s="625" t="str">
        <f>IF(AND('A4-1管路(計画設定)'!$J$17="○",'A4-4,5管路(計画設定)'!$BT96="-"),"-",IF(A3管路!M96="-",BT96,IF(BT96="-",A3管路!M96,A3管路!M96+BT96)))</f>
        <v>-</v>
      </c>
      <c r="N96" s="427" t="str">
        <f>IF(IF(A3管路!N96="-","-",IF('A4-2管路(計画設定)'!N96="-",A3管路!N96,A3管路!N96-'A4-2管路(計画設定)'!N96))=0,"-",IF(A3管路!N96="-","-",IF('A4-2管路(計画設定)'!N96="-",A3管路!N96,A3管路!N96-'A4-2管路(計画設定)'!N96)))</f>
        <v>-</v>
      </c>
      <c r="O96" s="428" t="str">
        <f t="shared" si="176"/>
        <v>-</v>
      </c>
      <c r="P96" s="625" t="str">
        <f>IF(AND('A4-1管路(計画設定)'!$L$17="○",'A4-4,5管路(計画設定)'!$BU96="-"),"-",IF(A3管路!P96="-",BU96,IF(BU96="-",A3管路!P96,A3管路!P96+BU96)))</f>
        <v>-</v>
      </c>
      <c r="Q96" s="427" t="str">
        <f>IF(IF(A3管路!Q96="-","-",IF('A4-2管路(計画設定)'!Q96="-",A3管路!Q96,A3管路!Q96-'A4-2管路(計画設定)'!Q96))=0,"-",IF(A3管路!Q96="-","-",IF('A4-2管路(計画設定)'!Q96="-",A3管路!Q96,A3管路!Q96-'A4-2管路(計画設定)'!Q96)))</f>
        <v>-</v>
      </c>
      <c r="R96" s="428" t="str">
        <f t="shared" si="177"/>
        <v>-</v>
      </c>
      <c r="S96" s="625">
        <f>IF(AND('A4-1管路(計画設定)'!$N$17="○",'A4-4,5管路(計画設定)'!$BV96="-"),"-",IF(A3管路!S96="-",BV96,IF(BV96="-",A3管路!S96,A3管路!S96+BV96+BW96)))</f>
        <v>35.6</v>
      </c>
      <c r="T96" s="429">
        <f>IF(IF(A3管路!T96="-","-",IF('A4-2管路(計画設定)'!T96="-",A3管路!T96,A3管路!T96-'A4-2管路(計画設定)'!T96))=0,"-",IF(A3管路!T96="-","-",IF('A4-2管路(計画設定)'!T96="-",A3管路!T96,A3管路!T96-'A4-2管路(計画設定)'!T96)))</f>
        <v>3.6</v>
      </c>
      <c r="U96" s="623">
        <f>IF(AND('A4-1管路(計画設定)'!$P$17="○",'A4-4,5管路(計画設定)'!$BW96="-"),"-",IF(A3管路!U96="-",BW96,IF(BW96="-",A3管路!U96,A3管路!U96)))</f>
        <v>144</v>
      </c>
      <c r="V96" s="427" t="str">
        <f>IF(IF(A3管路!V96="-","-",IF('A4-2管路(計画設定)'!V96="-",A3管路!V96,A3管路!V96-'A4-2管路(計画設定)'!V96))=0,"-",IF(A3管路!V96="-","-",IF('A4-2管路(計画設定)'!V96="-",A3管路!V96,A3管路!V96-'A4-2管路(計画設定)'!V96)))</f>
        <v>-</v>
      </c>
      <c r="W96" s="428">
        <f t="shared" si="178"/>
        <v>183.2</v>
      </c>
      <c r="X96" s="430">
        <f>IF(IF(A3管路!X96="-","-",IF('A4-2管路(計画設定)'!X96="-",A3管路!X96,A3管路!X96-'A4-2管路(計画設定)'!X96))=0,"-",IF(A3管路!X96="-","-",IF('A4-2管路(計画設定)'!X96="-",A3管路!X96,A3管路!X96-'A4-2管路(計画設定)'!X96)))</f>
        <v>1472.4</v>
      </c>
      <c r="Y96" s="427" t="str">
        <f>IF(IF(A3管路!Y96="-","-",IF('A4-2管路(計画設定)'!Y96="-",A3管路!Y96,A3管路!Y96-'A4-2管路(計画設定)'!Y96))=0,"-",IF(A3管路!Y96="-","-",IF('A4-2管路(計画設定)'!Y96="-",A3管路!Y96,A3管路!Y96-'A4-2管路(計画設定)'!Y96)))</f>
        <v>-</v>
      </c>
      <c r="Z96" s="428">
        <f t="shared" si="179"/>
        <v>1472.4</v>
      </c>
      <c r="AA96" s="430" t="str">
        <f>IF(IF(A3管路!AA96="-","-",IF('A4-2管路(計画設定)'!AA96="-",A3管路!AA96,A3管路!AA96-'A4-2管路(計画設定)'!AA96))=0,"-",IF(A3管路!AA96="-","-",IF('A4-2管路(計画設定)'!AA96="-",A3管路!AA96,A3管路!AA96-'A4-2管路(計画設定)'!AA96)))</f>
        <v>-</v>
      </c>
      <c r="AB96" s="427" t="str">
        <f>IF(IF(A3管路!AB96="-","-",IF('A4-2管路(計画設定)'!AB96="-",A3管路!AB96,A3管路!AB96-'A4-2管路(計画設定)'!AB96))=0,"-",IF(A3管路!AB96="-","-",IF('A4-2管路(計画設定)'!AB96="-",A3管路!AB96,A3管路!AB96-'A4-2管路(計画設定)'!AB96)))</f>
        <v>-</v>
      </c>
      <c r="AC96" s="428" t="str">
        <f t="shared" si="180"/>
        <v>-</v>
      </c>
      <c r="AD96" s="625" t="str">
        <f>IF(AND('A4-1管路(計画設定)'!$V$17="○",'A4-4,5管路(計画設定)'!$BX96="-"),"-",IF(A3管路!AD96="-",BX96,IF(BX96="-",A3管路!AD96,A3管路!AD96+BX96)))</f>
        <v>-</v>
      </c>
      <c r="AE96" s="427" t="str">
        <f>IF(IF(A3管路!AE96="-","-",IF('A4-2管路(計画設定)'!AE96="-",A3管路!AE96,A3管路!AE96-'A4-2管路(計画設定)'!AE96))=0,"-",IF(A3管路!AE96="-","-",IF('A4-2管路(計画設定)'!AE96="-",A3管路!AE96,A3管路!AE96-'A4-2管路(計画設定)'!AE96)))</f>
        <v>-</v>
      </c>
      <c r="AF96" s="428" t="str">
        <f t="shared" si="181"/>
        <v>-</v>
      </c>
      <c r="AG96" s="430" t="str">
        <f>IF(IF(A3管路!AG96="-","-",IF('A4-2管路(計画設定)'!AG96="-",A3管路!AG96,A3管路!AG96-'A4-2管路(計画設定)'!AG96))=0,"-",IF(A3管路!AG96="-","-",IF('A4-2管路(計画設定)'!AG96="-",A3管路!AG96,A3管路!AG96-'A4-2管路(計画設定)'!AG96)))</f>
        <v>-</v>
      </c>
      <c r="AH96" s="427" t="str">
        <f>IF(IF(A3管路!AH96="-","-",IF('A4-2管路(計画設定)'!AH96="-",A3管路!AH96,A3管路!AH96-'A4-2管路(計画設定)'!AH96))=0,"-",IF(A3管路!AH96="-","-",IF('A4-2管路(計画設定)'!AH96="-",A3管路!AH96,A3管路!AH96-'A4-2管路(計画設定)'!AH96)))</f>
        <v>-</v>
      </c>
      <c r="AI96" s="428" t="str">
        <f t="shared" si="182"/>
        <v>-</v>
      </c>
      <c r="AJ96" s="430" t="str">
        <f>IF(IF(A3管路!AJ96="-","-",IF('A4-2管路(計画設定)'!AJ96="-",A3管路!AJ96,A3管路!AJ96-'A4-2管路(計画設定)'!AJ96))=0,"-",IF(A3管路!AJ96="-","-",IF('A4-2管路(計画設定)'!AJ96="-",A3管路!AJ96,A3管路!AJ96-'A4-2管路(計画設定)'!AJ96)))</f>
        <v>-</v>
      </c>
      <c r="AK96" s="427" t="str">
        <f>IF(IF(A3管路!AK96="-","-",IF('A4-2管路(計画設定)'!AK96="-",A3管路!AK96,A3管路!AK96-'A4-2管路(計画設定)'!AK96))=0,"-",IF(A3管路!AK96="-","-",IF('A4-2管路(計画設定)'!AK96="-",A3管路!AK96,A3管路!AK96-'A4-2管路(計画設定)'!AK96)))</f>
        <v>-</v>
      </c>
      <c r="AL96" s="428" t="str">
        <f t="shared" si="183"/>
        <v>-</v>
      </c>
      <c r="AM96" s="430" t="str">
        <f>IF(IF(A3管路!AM96="-","-",IF('A4-2管路(計画設定)'!AM96="-",A3管路!AM96,A3管路!AM96-'A4-2管路(計画設定)'!AM96))=0,"-",IF(A3管路!AM96="-","-",IF('A4-2管路(計画設定)'!AM96="-",A3管路!AM96,A3管路!AM96-'A4-2管路(計画設定)'!AM96)))</f>
        <v>-</v>
      </c>
      <c r="AN96" s="427" t="str">
        <f>IF(IF(A3管路!AN96="-","-",IF('A4-2管路(計画設定)'!AN96="-",A3管路!AN96,A3管路!AN96-'A4-2管路(計画設定)'!AN96))=0,"-",IF(A3管路!AN96="-","-",IF('A4-2管路(計画設定)'!AN96="-",A3管路!AN96,A3管路!AN96-'A4-2管路(計画設定)'!AN96)))</f>
        <v>-</v>
      </c>
      <c r="AO96" s="428" t="str">
        <f t="shared" si="184"/>
        <v>-</v>
      </c>
      <c r="AP96" s="430" t="str">
        <f>IF(IF(A3管路!AP96="-","-",IF('A4-2管路(計画設定)'!AP96="-",A3管路!AP96,A3管路!AP96-'A4-2管路(計画設定)'!AP96))=0,"-",IF(A3管路!AP96="-","-",IF('A4-2管路(計画設定)'!AP96="-",A3管路!AP96,A3管路!AP96-'A4-2管路(計画設定)'!AP96)))</f>
        <v>-</v>
      </c>
      <c r="AQ96" s="427" t="str">
        <f>IF(IF(A3管路!AQ96="-","-",IF('A4-2管路(計画設定)'!AQ96="-",A3管路!AQ96,A3管路!AQ96-'A4-2管路(計画設定)'!AQ96))=0,"-",IF(A3管路!AQ96="-","-",IF('A4-2管路(計画設定)'!AQ96="-",A3管路!AQ96,A3管路!AQ96-'A4-2管路(計画設定)'!AQ96)))</f>
        <v>-</v>
      </c>
      <c r="AR96" s="436" t="str">
        <f t="shared" si="185"/>
        <v>-</v>
      </c>
      <c r="AS96" s="430" t="str">
        <f>IF(IF(A3管路!AS96="-","-",IF('A4-2管路(計画設定)'!AS96="-",A3管路!AS96,A3管路!AS96-'A4-2管路(計画設定)'!AS96))=0,"-",IF(A3管路!AS96="-","-",IF('A4-2管路(計画設定)'!AS96="-",A3管路!AS96,A3管路!AS96-'A4-2管路(計画設定)'!AS96)))</f>
        <v>-</v>
      </c>
      <c r="AT96" s="427" t="str">
        <f>IF(IF(A3管路!AT96="-","-",IF('A4-2管路(計画設定)'!AT96="-",A3管路!AT96,A3管路!AT96-'A4-2管路(計画設定)'!AT96))=0,"-",IF(A3管路!AT96="-","-",IF('A4-2管路(計画設定)'!AT96="-",A3管路!AT96,A3管路!AT96-'A4-2管路(計画設定)'!AT96)))</f>
        <v>-</v>
      </c>
      <c r="AU96" s="436" t="str">
        <f t="shared" si="186"/>
        <v>-</v>
      </c>
      <c r="AV96" s="832">
        <f t="shared" si="187"/>
        <v>1834</v>
      </c>
      <c r="AW96" s="830"/>
      <c r="AX96" s="853">
        <f t="shared" si="188"/>
        <v>3.6</v>
      </c>
      <c r="AY96" s="830"/>
      <c r="AZ96" s="832">
        <f t="shared" si="189"/>
        <v>182</v>
      </c>
      <c r="BA96" s="830"/>
      <c r="BB96" s="830">
        <f t="shared" si="190"/>
        <v>39.200000000000003</v>
      </c>
      <c r="BC96" s="830"/>
      <c r="BD96" s="830">
        <f t="shared" si="191"/>
        <v>1616.4</v>
      </c>
      <c r="BE96" s="830"/>
      <c r="BF96" s="830">
        <f t="shared" si="192"/>
        <v>0</v>
      </c>
      <c r="BG96" s="830"/>
      <c r="BH96" s="830">
        <f t="shared" si="193"/>
        <v>0</v>
      </c>
      <c r="BI96" s="831"/>
      <c r="BJ96" s="832">
        <f t="shared" si="194"/>
        <v>221.2</v>
      </c>
      <c r="BK96" s="830"/>
      <c r="BL96" s="830">
        <f t="shared" si="195"/>
        <v>1616.4</v>
      </c>
      <c r="BM96" s="833"/>
      <c r="BN96" s="830">
        <f t="shared" si="196"/>
        <v>1837.6</v>
      </c>
      <c r="BO96" s="833"/>
      <c r="BQ96" s="318" t="str">
        <f>IF('A4-2管路(計画設定)'!AW96="","-",'A4-2管路(計画設定)'!AW96)</f>
        <v>ダクタイル鋳鉄管(NS形継手等)</v>
      </c>
      <c r="BR96" s="317">
        <f>IF(BQ96=BR$4,IF('A4-2管路(計画設定)'!AV96="-","-",IF('A4-2管路(計画設定)'!I96="-",'A4-2管路(計画設定)'!AV96,'A4-2管路(計画設定)'!AV96-'A4-2管路(計画設定)'!I96)),"-")</f>
        <v>173.7</v>
      </c>
      <c r="BS96" s="317" t="str">
        <f>IF(BQ96=BS$4,IF('A4-2管路(計画設定)'!AV96="-","-",IF('A4-2管路(計画設定)'!L96="-",'A4-2管路(計画設定)'!AV96,'A4-2管路(計画設定)'!AV96-'A4-2管路(計画設定)'!L96)),"-")</f>
        <v>-</v>
      </c>
      <c r="BT96" s="317" t="str">
        <f>IF(BQ96=BT$4,IF('A4-2管路(計画設定)'!AV96="-","-",IF('A4-2管路(計画設定)'!O96="-",'A4-2管路(計画設定)'!AV96,'A4-2管路(計画設定)'!AV96-'A4-2管路(計画設定)'!O96)),"-")</f>
        <v>-</v>
      </c>
      <c r="BU96" s="317" t="str">
        <f>IF($BQ96=BU$4,IF('A4-2管路(計画設定)'!$AV96="-","-",IF('A4-2管路(計画設定)'!R96="-",'A4-2管路(計画設定)'!$AV96,'A4-2管路(計画設定)'!$AV96-'A4-2管路(計画設定)'!R96)),"-")</f>
        <v>-</v>
      </c>
      <c r="BV96" s="317" t="str">
        <f>IF($BQ96=BV$4,IF('A4-2管路(計画設定)'!$AV96="-","-",IF('A4-2管路(計画設定)'!W96="-",'A4-2管路(計画設定)'!$AV96,'A4-2管路(計画設定)'!$AV96-SUM('A4-2管路(計画設定)'!S96,'A4-2管路(計画設定)'!T96))),"-")</f>
        <v>-</v>
      </c>
      <c r="BW96" s="317" t="str">
        <f>IF($BQ96=BV$4,IF('A4-2管路(計画設定)'!$AV96="-","-",IF('A4-2管路(計画設定)'!W96="-",'A4-2管路(計画設定)'!$AV96,'A4-2管路(計画設定)'!$AV96-SUM('A4-2管路(計画設定)'!U96,'A4-2管路(計画設定)'!V96))),"-")</f>
        <v>-</v>
      </c>
      <c r="BX96" s="317" t="str">
        <f>IF($BQ96=BX$4,IF('A4-2管路(計画設定)'!$AV96="-","-",IF('A4-2管路(計画設定)'!AF96="-",'A4-2管路(計画設定)'!$AV96,'A4-2管路(計画設定)'!$AV96-'A4-2管路(計画設定)'!AF96)),"-")</f>
        <v>-</v>
      </c>
      <c r="BY96" s="3"/>
      <c r="BZ96" s="3"/>
    </row>
    <row r="97" spans="1:78" ht="13.5" customHeight="1">
      <c r="A97" s="152"/>
      <c r="B97" s="932"/>
      <c r="C97" s="911"/>
      <c r="D97" s="912"/>
      <c r="E97" s="913"/>
      <c r="F97" s="80">
        <v>350</v>
      </c>
      <c r="G97" s="625">
        <f>IF(AND('A4-1管路(計画設定)'!$F$17="○",'A4-4,5管路(計画設定)'!$BR97="-"),"-",IF(A3管路!G97="-",BR97,IF(BR97="-",A3管路!G97,A3管路!G97+BR97)))</f>
        <v>26.1</v>
      </c>
      <c r="H97" s="427" t="str">
        <f>IF(IF(A3管路!H97="-","-",IF('A4-2管路(計画設定)'!H97="-",A3管路!H97,A3管路!H97-'A4-2管路(計画設定)'!H97))=0,"-",IF(A3管路!H97="-","-",IF('A4-2管路(計画設定)'!H97="-",A3管路!H97,A3管路!H97-'A4-2管路(計画設定)'!H97)))</f>
        <v>-</v>
      </c>
      <c r="I97" s="428">
        <f t="shared" si="174"/>
        <v>26.1</v>
      </c>
      <c r="J97" s="625" t="str">
        <f>IF(AND('A4-1管路(計画設定)'!$H$17="○",'A4-4,5管路(計画設定)'!$BS97="-"),"-",IF(A3管路!J97="-",BS97,IF(BS97="-",A3管路!J97,A3管路!J97+BS97)))</f>
        <v>-</v>
      </c>
      <c r="K97" s="427" t="str">
        <f>IF(IF(A3管路!K97="-","-",IF('A4-2管路(計画設定)'!K97="-",A3管路!K97,A3管路!K97-'A4-2管路(計画設定)'!K97))=0,"-",IF(A3管路!K97="-","-",IF('A4-2管路(計画設定)'!K97="-",A3管路!K97,A3管路!K97-'A4-2管路(計画設定)'!K97)))</f>
        <v>-</v>
      </c>
      <c r="L97" s="428" t="str">
        <f t="shared" si="175"/>
        <v>-</v>
      </c>
      <c r="M97" s="625" t="str">
        <f>IF(AND('A4-1管路(計画設定)'!$J$17="○",'A4-4,5管路(計画設定)'!$BT97="-"),"-",IF(A3管路!M97="-",BT97,IF(BT97="-",A3管路!M97,A3管路!M97+BT97)))</f>
        <v>-</v>
      </c>
      <c r="N97" s="427" t="str">
        <f>IF(IF(A3管路!N97="-","-",IF('A4-2管路(計画設定)'!N97="-",A3管路!N97,A3管路!N97-'A4-2管路(計画設定)'!N97))=0,"-",IF(A3管路!N97="-","-",IF('A4-2管路(計画設定)'!N97="-",A3管路!N97,A3管路!N97-'A4-2管路(計画設定)'!N97)))</f>
        <v>-</v>
      </c>
      <c r="O97" s="428" t="str">
        <f t="shared" si="176"/>
        <v>-</v>
      </c>
      <c r="P97" s="625" t="str">
        <f>IF(AND('A4-1管路(計画設定)'!$L$17="○",'A4-4,5管路(計画設定)'!$BU97="-"),"-",IF(A3管路!P97="-",BU97,IF(BU97="-",A3管路!P97,A3管路!P97+BU97)))</f>
        <v>-</v>
      </c>
      <c r="Q97" s="427" t="str">
        <f>IF(IF(A3管路!Q97="-","-",IF('A4-2管路(計画設定)'!Q97="-",A3管路!Q97,A3管路!Q97-'A4-2管路(計画設定)'!Q97))=0,"-",IF(A3管路!Q97="-","-",IF('A4-2管路(計画設定)'!Q97="-",A3管路!Q97,A3管路!Q97-'A4-2管路(計画設定)'!Q97)))</f>
        <v>-</v>
      </c>
      <c r="R97" s="428" t="str">
        <f t="shared" si="177"/>
        <v>-</v>
      </c>
      <c r="S97" s="625" t="str">
        <f>IF(AND('A4-1管路(計画設定)'!$N$17="○",'A4-4,5管路(計画設定)'!$BV97="-"),"-",IF(A3管路!S97="-",BV97,IF(BV97="-",A3管路!S97,A3管路!S97+BV97+BW97)))</f>
        <v>-</v>
      </c>
      <c r="T97" s="429" t="str">
        <f>IF(IF(A3管路!T97="-","-",IF('A4-2管路(計画設定)'!T97="-",A3管路!T97,A3管路!T97-'A4-2管路(計画設定)'!T97))=0,"-",IF(A3管路!T97="-","-",IF('A4-2管路(計画設定)'!T97="-",A3管路!T97,A3管路!T97-'A4-2管路(計画設定)'!T97)))</f>
        <v>-</v>
      </c>
      <c r="U97" s="623" t="str">
        <f>IF(AND('A4-1管路(計画設定)'!$P$17="○",'A4-4,5管路(計画設定)'!$BW97="-"),"-",IF(A3管路!U97="-",BW97,IF(BW97="-",A3管路!U97,A3管路!U97)))</f>
        <v>-</v>
      </c>
      <c r="V97" s="427" t="str">
        <f>IF(IF(A3管路!V97="-","-",IF('A4-2管路(計画設定)'!V97="-",A3管路!V97,A3管路!V97-'A4-2管路(計画設定)'!V97))=0,"-",IF(A3管路!V97="-","-",IF('A4-2管路(計画設定)'!V97="-",A3管路!V97,A3管路!V97-'A4-2管路(計画設定)'!V97)))</f>
        <v>-</v>
      </c>
      <c r="W97" s="428" t="str">
        <f t="shared" si="178"/>
        <v>-</v>
      </c>
      <c r="X97" s="430">
        <f>IF(IF(A3管路!X97="-","-",IF('A4-2管路(計画設定)'!X97="-",A3管路!X97,A3管路!X97-'A4-2管路(計画設定)'!X97))=0,"-",IF(A3管路!X97="-","-",IF('A4-2管路(計画設定)'!X97="-",A3管路!X97,A3管路!X97-'A4-2管路(計画設定)'!X97)))</f>
        <v>238</v>
      </c>
      <c r="Y97" s="427" t="str">
        <f>IF(IF(A3管路!Y97="-","-",IF('A4-2管路(計画設定)'!Y97="-",A3管路!Y97,A3管路!Y97-'A4-2管路(計画設定)'!Y97))=0,"-",IF(A3管路!Y97="-","-",IF('A4-2管路(計画設定)'!Y97="-",A3管路!Y97,A3管路!Y97-'A4-2管路(計画設定)'!Y97)))</f>
        <v>-</v>
      </c>
      <c r="Z97" s="428">
        <f t="shared" si="179"/>
        <v>238</v>
      </c>
      <c r="AA97" s="430" t="str">
        <f>IF(IF(A3管路!AA97="-","-",IF('A4-2管路(計画設定)'!AA97="-",A3管路!AA97,A3管路!AA97-'A4-2管路(計画設定)'!AA97))=0,"-",IF(A3管路!AA97="-","-",IF('A4-2管路(計画設定)'!AA97="-",A3管路!AA97,A3管路!AA97-'A4-2管路(計画設定)'!AA97)))</f>
        <v>-</v>
      </c>
      <c r="AB97" s="427" t="str">
        <f>IF(IF(A3管路!AB97="-","-",IF('A4-2管路(計画設定)'!AB97="-",A3管路!AB97,A3管路!AB97-'A4-2管路(計画設定)'!AB97))=0,"-",IF(A3管路!AB97="-","-",IF('A4-2管路(計画設定)'!AB97="-",A3管路!AB97,A3管路!AB97-'A4-2管路(計画設定)'!AB97)))</f>
        <v>-</v>
      </c>
      <c r="AC97" s="428" t="str">
        <f t="shared" si="180"/>
        <v>-</v>
      </c>
      <c r="AD97" s="625" t="str">
        <f>IF(AND('A4-1管路(計画設定)'!$V$17="○",'A4-4,5管路(計画設定)'!$BX97="-"),"-",IF(A3管路!AD97="-",BX97,IF(BX97="-",A3管路!AD97,A3管路!AD97+BX97)))</f>
        <v>-</v>
      </c>
      <c r="AE97" s="427" t="str">
        <f>IF(IF(A3管路!AE97="-","-",IF('A4-2管路(計画設定)'!AE97="-",A3管路!AE97,A3管路!AE97-'A4-2管路(計画設定)'!AE97))=0,"-",IF(A3管路!AE97="-","-",IF('A4-2管路(計画設定)'!AE97="-",A3管路!AE97,A3管路!AE97-'A4-2管路(計画設定)'!AE97)))</f>
        <v>-</v>
      </c>
      <c r="AF97" s="428" t="str">
        <f t="shared" si="181"/>
        <v>-</v>
      </c>
      <c r="AG97" s="430" t="str">
        <f>IF(IF(A3管路!AG97="-","-",IF('A4-2管路(計画設定)'!AG97="-",A3管路!AG97,A3管路!AG97-'A4-2管路(計画設定)'!AG97))=0,"-",IF(A3管路!AG97="-","-",IF('A4-2管路(計画設定)'!AG97="-",A3管路!AG97,A3管路!AG97-'A4-2管路(計画設定)'!AG97)))</f>
        <v>-</v>
      </c>
      <c r="AH97" s="427" t="str">
        <f>IF(IF(A3管路!AH97="-","-",IF('A4-2管路(計画設定)'!AH97="-",A3管路!AH97,A3管路!AH97-'A4-2管路(計画設定)'!AH97))=0,"-",IF(A3管路!AH97="-","-",IF('A4-2管路(計画設定)'!AH97="-",A3管路!AH97,A3管路!AH97-'A4-2管路(計画設定)'!AH97)))</f>
        <v>-</v>
      </c>
      <c r="AI97" s="428" t="str">
        <f t="shared" si="182"/>
        <v>-</v>
      </c>
      <c r="AJ97" s="430" t="str">
        <f>IF(IF(A3管路!AJ97="-","-",IF('A4-2管路(計画設定)'!AJ97="-",A3管路!AJ97,A3管路!AJ97-'A4-2管路(計画設定)'!AJ97))=0,"-",IF(A3管路!AJ97="-","-",IF('A4-2管路(計画設定)'!AJ97="-",A3管路!AJ97,A3管路!AJ97-'A4-2管路(計画設定)'!AJ97)))</f>
        <v>-</v>
      </c>
      <c r="AK97" s="427" t="str">
        <f>IF(IF(A3管路!AK97="-","-",IF('A4-2管路(計画設定)'!AK97="-",A3管路!AK97,A3管路!AK97-'A4-2管路(計画設定)'!AK97))=0,"-",IF(A3管路!AK97="-","-",IF('A4-2管路(計画設定)'!AK97="-",A3管路!AK97,A3管路!AK97-'A4-2管路(計画設定)'!AK97)))</f>
        <v>-</v>
      </c>
      <c r="AL97" s="428" t="str">
        <f t="shared" si="183"/>
        <v>-</v>
      </c>
      <c r="AM97" s="430" t="str">
        <f>IF(IF(A3管路!AM97="-","-",IF('A4-2管路(計画設定)'!AM97="-",A3管路!AM97,A3管路!AM97-'A4-2管路(計画設定)'!AM97))=0,"-",IF(A3管路!AM97="-","-",IF('A4-2管路(計画設定)'!AM97="-",A3管路!AM97,A3管路!AM97-'A4-2管路(計画設定)'!AM97)))</f>
        <v>-</v>
      </c>
      <c r="AN97" s="427" t="str">
        <f>IF(IF(A3管路!AN97="-","-",IF('A4-2管路(計画設定)'!AN97="-",A3管路!AN97,A3管路!AN97-'A4-2管路(計画設定)'!AN97))=0,"-",IF(A3管路!AN97="-","-",IF('A4-2管路(計画設定)'!AN97="-",A3管路!AN97,A3管路!AN97-'A4-2管路(計画設定)'!AN97)))</f>
        <v>-</v>
      </c>
      <c r="AO97" s="428" t="str">
        <f t="shared" si="184"/>
        <v>-</v>
      </c>
      <c r="AP97" s="430" t="str">
        <f>IF(IF(A3管路!AP97="-","-",IF('A4-2管路(計画設定)'!AP97="-",A3管路!AP97,A3管路!AP97-'A4-2管路(計画設定)'!AP97))=0,"-",IF(A3管路!AP97="-","-",IF('A4-2管路(計画設定)'!AP97="-",A3管路!AP97,A3管路!AP97-'A4-2管路(計画設定)'!AP97)))</f>
        <v>-</v>
      </c>
      <c r="AQ97" s="427" t="str">
        <f>IF(IF(A3管路!AQ97="-","-",IF('A4-2管路(計画設定)'!AQ97="-",A3管路!AQ97,A3管路!AQ97-'A4-2管路(計画設定)'!AQ97))=0,"-",IF(A3管路!AQ97="-","-",IF('A4-2管路(計画設定)'!AQ97="-",A3管路!AQ97,A3管路!AQ97-'A4-2管路(計画設定)'!AQ97)))</f>
        <v>-</v>
      </c>
      <c r="AR97" s="436" t="str">
        <f t="shared" si="185"/>
        <v>-</v>
      </c>
      <c r="AS97" s="430" t="str">
        <f>IF(IF(A3管路!AS97="-","-",IF('A4-2管路(計画設定)'!AS97="-",A3管路!AS97,A3管路!AS97-'A4-2管路(計画設定)'!AS97))=0,"-",IF(A3管路!AS97="-","-",IF('A4-2管路(計画設定)'!AS97="-",A3管路!AS97,A3管路!AS97-'A4-2管路(計画設定)'!AS97)))</f>
        <v>-</v>
      </c>
      <c r="AT97" s="427" t="str">
        <f>IF(IF(A3管路!AT97="-","-",IF('A4-2管路(計画設定)'!AT97="-",A3管路!AT97,A3管路!AT97-'A4-2管路(計画設定)'!AT97))=0,"-",IF(A3管路!AT97="-","-",IF('A4-2管路(計画設定)'!AT97="-",A3管路!AT97,A3管路!AT97-'A4-2管路(計画設定)'!AT97)))</f>
        <v>-</v>
      </c>
      <c r="AU97" s="436" t="str">
        <f t="shared" si="186"/>
        <v>-</v>
      </c>
      <c r="AV97" s="832">
        <f t="shared" si="187"/>
        <v>264.10000000000002</v>
      </c>
      <c r="AW97" s="830"/>
      <c r="AX97" s="853" t="str">
        <f t="shared" si="188"/>
        <v>-</v>
      </c>
      <c r="AY97" s="830"/>
      <c r="AZ97" s="832">
        <f t="shared" si="189"/>
        <v>26.1</v>
      </c>
      <c r="BA97" s="830"/>
      <c r="BB97" s="830">
        <f t="shared" si="190"/>
        <v>0</v>
      </c>
      <c r="BC97" s="830"/>
      <c r="BD97" s="830">
        <f t="shared" si="191"/>
        <v>238</v>
      </c>
      <c r="BE97" s="830"/>
      <c r="BF97" s="830">
        <f t="shared" si="192"/>
        <v>0</v>
      </c>
      <c r="BG97" s="830"/>
      <c r="BH97" s="830">
        <f t="shared" si="193"/>
        <v>0</v>
      </c>
      <c r="BI97" s="831"/>
      <c r="BJ97" s="832">
        <f t="shared" si="194"/>
        <v>26.1</v>
      </c>
      <c r="BK97" s="830"/>
      <c r="BL97" s="830">
        <f t="shared" si="195"/>
        <v>238</v>
      </c>
      <c r="BM97" s="833"/>
      <c r="BN97" s="830">
        <f t="shared" si="196"/>
        <v>264.10000000000002</v>
      </c>
      <c r="BO97" s="833"/>
      <c r="BQ97" s="318" t="str">
        <f>IF('A4-2管路(計画設定)'!AW97="","-",'A4-2管路(計画設定)'!AW97)</f>
        <v>ダクタイル鋳鉄管(NS形継手等)</v>
      </c>
      <c r="BR97" s="317">
        <f>IF(BQ97=BR$4,IF('A4-2管路(計画設定)'!AV97="-","-",IF('A4-2管路(計画設定)'!I97="-",'A4-2管路(計画設定)'!AV97,'A4-2管路(計画設定)'!AV97-'A4-2管路(計画設定)'!I97)),"-")</f>
        <v>26.1</v>
      </c>
      <c r="BS97" s="317" t="str">
        <f>IF(BQ97=BS$4,IF('A4-2管路(計画設定)'!AV97="-","-",IF('A4-2管路(計画設定)'!L97="-",'A4-2管路(計画設定)'!AV97,'A4-2管路(計画設定)'!AV97-'A4-2管路(計画設定)'!L97)),"-")</f>
        <v>-</v>
      </c>
      <c r="BT97" s="317" t="str">
        <f>IF(BQ97=BT$4,IF('A4-2管路(計画設定)'!AV97="-","-",IF('A4-2管路(計画設定)'!O97="-",'A4-2管路(計画設定)'!AV97,'A4-2管路(計画設定)'!AV97-'A4-2管路(計画設定)'!O97)),"-")</f>
        <v>-</v>
      </c>
      <c r="BU97" s="317" t="str">
        <f>IF($BQ97=BU$4,IF('A4-2管路(計画設定)'!$AV97="-","-",IF('A4-2管路(計画設定)'!R97="-",'A4-2管路(計画設定)'!$AV97,'A4-2管路(計画設定)'!$AV97-'A4-2管路(計画設定)'!R97)),"-")</f>
        <v>-</v>
      </c>
      <c r="BV97" s="317" t="str">
        <f>IF($BQ97=BV$4,IF('A4-2管路(計画設定)'!$AV97="-","-",IF('A4-2管路(計画設定)'!W97="-",'A4-2管路(計画設定)'!$AV97,'A4-2管路(計画設定)'!$AV97-SUM('A4-2管路(計画設定)'!S97,'A4-2管路(計画設定)'!T97))),"-")</f>
        <v>-</v>
      </c>
      <c r="BW97" s="317" t="str">
        <f>IF($BQ97=BV$4,IF('A4-2管路(計画設定)'!$AV97="-","-",IF('A4-2管路(計画設定)'!W97="-",'A4-2管路(計画設定)'!$AV97,'A4-2管路(計画設定)'!$AV97-SUM('A4-2管路(計画設定)'!U97,'A4-2管路(計画設定)'!V97))),"-")</f>
        <v>-</v>
      </c>
      <c r="BX97" s="317" t="str">
        <f>IF($BQ97=BX$4,IF('A4-2管路(計画設定)'!$AV97="-","-",IF('A4-2管路(計画設定)'!AF97="-",'A4-2管路(計画設定)'!$AV97,'A4-2管路(計画設定)'!$AV97-'A4-2管路(計画設定)'!AF97)),"-")</f>
        <v>-</v>
      </c>
      <c r="BY97" s="3"/>
      <c r="BZ97" s="3"/>
    </row>
    <row r="98" spans="1:78" ht="13.5" customHeight="1">
      <c r="B98" s="932"/>
      <c r="C98" s="911"/>
      <c r="D98" s="912"/>
      <c r="E98" s="913"/>
      <c r="F98" s="80">
        <v>300</v>
      </c>
      <c r="G98" s="625">
        <f>IF(AND('A4-1管路(計画設定)'!$F$17="○",'A4-4,5管路(計画設定)'!$BR98="-"),"-",IF(A3管路!G98="-",BR98,IF(BR98="-",A3管路!G98,A3管路!G98+BR98)))</f>
        <v>414.5</v>
      </c>
      <c r="H98" s="427" t="str">
        <f>IF(IF(A3管路!H98="-","-",IF('A4-2管路(計画設定)'!H98="-",A3管路!H98,A3管路!H98-'A4-2管路(計画設定)'!H98))=0,"-",IF(A3管路!H98="-","-",IF('A4-2管路(計画設定)'!H98="-",A3管路!H98,A3管路!H98-'A4-2管路(計画設定)'!H98)))</f>
        <v>-</v>
      </c>
      <c r="I98" s="428">
        <f t="shared" si="174"/>
        <v>414.5</v>
      </c>
      <c r="J98" s="625" t="str">
        <f>IF(AND('A4-1管路(計画設定)'!$H$17="○",'A4-4,5管路(計画設定)'!$BS98="-"),"-",IF(A3管路!J98="-",BS98,IF(BS98="-",A3管路!J98,A3管路!J98+BS98)))</f>
        <v>-</v>
      </c>
      <c r="K98" s="427" t="str">
        <f>IF(IF(A3管路!K98="-","-",IF('A4-2管路(計画設定)'!K98="-",A3管路!K98,A3管路!K98-'A4-2管路(計画設定)'!K98))=0,"-",IF(A3管路!K98="-","-",IF('A4-2管路(計画設定)'!K98="-",A3管路!K98,A3管路!K98-'A4-2管路(計画設定)'!K98)))</f>
        <v>-</v>
      </c>
      <c r="L98" s="428" t="str">
        <f t="shared" si="175"/>
        <v>-</v>
      </c>
      <c r="M98" s="625" t="str">
        <f>IF(AND('A4-1管路(計画設定)'!$J$17="○",'A4-4,5管路(計画設定)'!$BT98="-"),"-",IF(A3管路!M98="-",BT98,IF(BT98="-",A3管路!M98,A3管路!M98+BT98)))</f>
        <v>-</v>
      </c>
      <c r="N98" s="427" t="str">
        <f>IF(IF(A3管路!N98="-","-",IF('A4-2管路(計画設定)'!N98="-",A3管路!N98,A3管路!N98-'A4-2管路(計画設定)'!N98))=0,"-",IF(A3管路!N98="-","-",IF('A4-2管路(計画設定)'!N98="-",A3管路!N98,A3管路!N98-'A4-2管路(計画設定)'!N98)))</f>
        <v>-</v>
      </c>
      <c r="O98" s="428" t="str">
        <f t="shared" si="176"/>
        <v>-</v>
      </c>
      <c r="P98" s="625" t="str">
        <f>IF(AND('A4-1管路(計画設定)'!$L$17="○",'A4-4,5管路(計画設定)'!$BU98="-"),"-",IF(A3管路!P98="-",BU98,IF(BU98="-",A3管路!P98,A3管路!P98+BU98)))</f>
        <v>-</v>
      </c>
      <c r="Q98" s="427" t="str">
        <f>IF(IF(A3管路!Q98="-","-",IF('A4-2管路(計画設定)'!Q98="-",A3管路!Q98,A3管路!Q98-'A4-2管路(計画設定)'!Q98))=0,"-",IF(A3管路!Q98="-","-",IF('A4-2管路(計画設定)'!Q98="-",A3管路!Q98,A3管路!Q98-'A4-2管路(計画設定)'!Q98)))</f>
        <v>-</v>
      </c>
      <c r="R98" s="428" t="str">
        <f t="shared" si="177"/>
        <v>-</v>
      </c>
      <c r="S98" s="625" t="str">
        <f>IF(AND('A4-1管路(計画設定)'!$N$17="○",'A4-4,5管路(計画設定)'!$BV98="-"),"-",IF(A3管路!S98="-",BV98,IF(BV98="-",A3管路!S98,A3管路!S98+BV98+BW98)))</f>
        <v>-</v>
      </c>
      <c r="T98" s="429" t="str">
        <f>IF(IF(A3管路!T98="-","-",IF('A4-2管路(計画設定)'!T98="-",A3管路!T98,A3管路!T98-'A4-2管路(計画設定)'!T98))=0,"-",IF(A3管路!T98="-","-",IF('A4-2管路(計画設定)'!T98="-",A3管路!T98,A3管路!T98-'A4-2管路(計画設定)'!T98)))</f>
        <v>-</v>
      </c>
      <c r="U98" s="623" t="str">
        <f>IF(AND('A4-1管路(計画設定)'!$P$17="○",'A4-4,5管路(計画設定)'!$BW98="-"),"-",IF(A3管路!U98="-",BW98,IF(BW98="-",A3管路!U98,A3管路!U98)))</f>
        <v>-</v>
      </c>
      <c r="V98" s="427" t="str">
        <f>IF(IF(A3管路!V98="-","-",IF('A4-2管路(計画設定)'!V98="-",A3管路!V98,A3管路!V98-'A4-2管路(計画設定)'!V98))=0,"-",IF(A3管路!V98="-","-",IF('A4-2管路(計画設定)'!V98="-",A3管路!V98,A3管路!V98-'A4-2管路(計画設定)'!V98)))</f>
        <v>-</v>
      </c>
      <c r="W98" s="428" t="str">
        <f t="shared" si="178"/>
        <v>-</v>
      </c>
      <c r="X98" s="430">
        <f>IF(IF(A3管路!X98="-","-",IF('A4-2管路(計画設定)'!X98="-",A3管路!X98,A3管路!X98-'A4-2管路(計画設定)'!X98))=0,"-",IF(A3管路!X98="-","-",IF('A4-2管路(計画設定)'!X98="-",A3管路!X98,A3管路!X98-'A4-2管路(計画設定)'!X98)))</f>
        <v>1460.3</v>
      </c>
      <c r="Y98" s="427" t="str">
        <f>IF(IF(A3管路!Y98="-","-",IF('A4-2管路(計画設定)'!Y98="-",A3管路!Y98,A3管路!Y98-'A4-2管路(計画設定)'!Y98))=0,"-",IF(A3管路!Y98="-","-",IF('A4-2管路(計画設定)'!Y98="-",A3管路!Y98,A3管路!Y98-'A4-2管路(計画設定)'!Y98)))</f>
        <v>-</v>
      </c>
      <c r="Z98" s="428">
        <f t="shared" si="179"/>
        <v>1460.3</v>
      </c>
      <c r="AA98" s="430" t="str">
        <f>IF(IF(A3管路!AA98="-","-",IF('A4-2管路(計画設定)'!AA98="-",A3管路!AA98,A3管路!AA98-'A4-2管路(計画設定)'!AA98))=0,"-",IF(A3管路!AA98="-","-",IF('A4-2管路(計画設定)'!AA98="-",A3管路!AA98,A3管路!AA98-'A4-2管路(計画設定)'!AA98)))</f>
        <v>-</v>
      </c>
      <c r="AB98" s="427" t="str">
        <f>IF(IF(A3管路!AB98="-","-",IF('A4-2管路(計画設定)'!AB98="-",A3管路!AB98,A3管路!AB98-'A4-2管路(計画設定)'!AB98))=0,"-",IF(A3管路!AB98="-","-",IF('A4-2管路(計画設定)'!AB98="-",A3管路!AB98,A3管路!AB98-'A4-2管路(計画設定)'!AB98)))</f>
        <v>-</v>
      </c>
      <c r="AC98" s="428" t="str">
        <f t="shared" si="180"/>
        <v>-</v>
      </c>
      <c r="AD98" s="625" t="str">
        <f>IF(AND('A4-1管路(計画設定)'!$V$17="○",'A4-4,5管路(計画設定)'!$BX98="-"),"-",IF(A3管路!AD98="-",BX98,IF(BX98="-",A3管路!AD98,A3管路!AD98+BX98)))</f>
        <v>-</v>
      </c>
      <c r="AE98" s="427" t="str">
        <f>IF(IF(A3管路!AE98="-","-",IF('A4-2管路(計画設定)'!AE98="-",A3管路!AE98,A3管路!AE98-'A4-2管路(計画設定)'!AE98))=0,"-",IF(A3管路!AE98="-","-",IF('A4-2管路(計画設定)'!AE98="-",A3管路!AE98,A3管路!AE98-'A4-2管路(計画設定)'!AE98)))</f>
        <v>-</v>
      </c>
      <c r="AF98" s="428" t="str">
        <f t="shared" si="181"/>
        <v>-</v>
      </c>
      <c r="AG98" s="430" t="str">
        <f>IF(IF(A3管路!AG98="-","-",IF('A4-2管路(計画設定)'!AG98="-",A3管路!AG98,A3管路!AG98-'A4-2管路(計画設定)'!AG98))=0,"-",IF(A3管路!AG98="-","-",IF('A4-2管路(計画設定)'!AG98="-",A3管路!AG98,A3管路!AG98-'A4-2管路(計画設定)'!AG98)))</f>
        <v>-</v>
      </c>
      <c r="AH98" s="427" t="str">
        <f>IF(IF(A3管路!AH98="-","-",IF('A4-2管路(計画設定)'!AH98="-",A3管路!AH98,A3管路!AH98-'A4-2管路(計画設定)'!AH98))=0,"-",IF(A3管路!AH98="-","-",IF('A4-2管路(計画設定)'!AH98="-",A3管路!AH98,A3管路!AH98-'A4-2管路(計画設定)'!AH98)))</f>
        <v>-</v>
      </c>
      <c r="AI98" s="428" t="str">
        <f t="shared" si="182"/>
        <v>-</v>
      </c>
      <c r="AJ98" s="430" t="str">
        <f>IF(IF(A3管路!AJ98="-","-",IF('A4-2管路(計画設定)'!AJ98="-",A3管路!AJ98,A3管路!AJ98-'A4-2管路(計画設定)'!AJ98))=0,"-",IF(A3管路!AJ98="-","-",IF('A4-2管路(計画設定)'!AJ98="-",A3管路!AJ98,A3管路!AJ98-'A4-2管路(計画設定)'!AJ98)))</f>
        <v>-</v>
      </c>
      <c r="AK98" s="427" t="str">
        <f>IF(IF(A3管路!AK98="-","-",IF('A4-2管路(計画設定)'!AK98="-",A3管路!AK98,A3管路!AK98-'A4-2管路(計画設定)'!AK98))=0,"-",IF(A3管路!AK98="-","-",IF('A4-2管路(計画設定)'!AK98="-",A3管路!AK98,A3管路!AK98-'A4-2管路(計画設定)'!AK98)))</f>
        <v>-</v>
      </c>
      <c r="AL98" s="428" t="str">
        <f t="shared" si="183"/>
        <v>-</v>
      </c>
      <c r="AM98" s="430" t="str">
        <f>IF(IF(A3管路!AM98="-","-",IF('A4-2管路(計画設定)'!AM98="-",A3管路!AM98,A3管路!AM98-'A4-2管路(計画設定)'!AM98))=0,"-",IF(A3管路!AM98="-","-",IF('A4-2管路(計画設定)'!AM98="-",A3管路!AM98,A3管路!AM98-'A4-2管路(計画設定)'!AM98)))</f>
        <v>-</v>
      </c>
      <c r="AN98" s="427" t="str">
        <f>IF(IF(A3管路!AN98="-","-",IF('A4-2管路(計画設定)'!AN98="-",A3管路!AN98,A3管路!AN98-'A4-2管路(計画設定)'!AN98))=0,"-",IF(A3管路!AN98="-","-",IF('A4-2管路(計画設定)'!AN98="-",A3管路!AN98,A3管路!AN98-'A4-2管路(計画設定)'!AN98)))</f>
        <v>-</v>
      </c>
      <c r="AO98" s="428" t="str">
        <f t="shared" si="184"/>
        <v>-</v>
      </c>
      <c r="AP98" s="430" t="str">
        <f>IF(IF(A3管路!AP98="-","-",IF('A4-2管路(計画設定)'!AP98="-",A3管路!AP98,A3管路!AP98-'A4-2管路(計画設定)'!AP98))=0,"-",IF(A3管路!AP98="-","-",IF('A4-2管路(計画設定)'!AP98="-",A3管路!AP98,A3管路!AP98-'A4-2管路(計画設定)'!AP98)))</f>
        <v>-</v>
      </c>
      <c r="AQ98" s="427" t="str">
        <f>IF(IF(A3管路!AQ98="-","-",IF('A4-2管路(計画設定)'!AQ98="-",A3管路!AQ98,A3管路!AQ98-'A4-2管路(計画設定)'!AQ98))=0,"-",IF(A3管路!AQ98="-","-",IF('A4-2管路(計画設定)'!AQ98="-",A3管路!AQ98,A3管路!AQ98-'A4-2管路(計画設定)'!AQ98)))</f>
        <v>-</v>
      </c>
      <c r="AR98" s="436" t="str">
        <f t="shared" si="185"/>
        <v>-</v>
      </c>
      <c r="AS98" s="430" t="str">
        <f>IF(IF(A3管路!AS98="-","-",IF('A4-2管路(計画設定)'!AS98="-",A3管路!AS98,A3管路!AS98-'A4-2管路(計画設定)'!AS98))=0,"-",IF(A3管路!AS98="-","-",IF('A4-2管路(計画設定)'!AS98="-",A3管路!AS98,A3管路!AS98-'A4-2管路(計画設定)'!AS98)))</f>
        <v>-</v>
      </c>
      <c r="AT98" s="427" t="str">
        <f>IF(IF(A3管路!AT98="-","-",IF('A4-2管路(計画設定)'!AT98="-",A3管路!AT98,A3管路!AT98-'A4-2管路(計画設定)'!AT98))=0,"-",IF(A3管路!AT98="-","-",IF('A4-2管路(計画設定)'!AT98="-",A3管路!AT98,A3管路!AT98-'A4-2管路(計画設定)'!AT98)))</f>
        <v>-</v>
      </c>
      <c r="AU98" s="436" t="str">
        <f t="shared" si="186"/>
        <v>-</v>
      </c>
      <c r="AV98" s="832">
        <f t="shared" si="187"/>
        <v>1874.8</v>
      </c>
      <c r="AW98" s="830"/>
      <c r="AX98" s="853" t="str">
        <f t="shared" si="188"/>
        <v>-</v>
      </c>
      <c r="AY98" s="830"/>
      <c r="AZ98" s="832">
        <f t="shared" si="189"/>
        <v>414.5</v>
      </c>
      <c r="BA98" s="830"/>
      <c r="BB98" s="830">
        <f t="shared" si="190"/>
        <v>0</v>
      </c>
      <c r="BC98" s="830"/>
      <c r="BD98" s="830">
        <f t="shared" si="191"/>
        <v>1460.3</v>
      </c>
      <c r="BE98" s="830"/>
      <c r="BF98" s="830">
        <f t="shared" si="192"/>
        <v>0</v>
      </c>
      <c r="BG98" s="830"/>
      <c r="BH98" s="830">
        <f t="shared" si="193"/>
        <v>0</v>
      </c>
      <c r="BI98" s="831"/>
      <c r="BJ98" s="832">
        <f t="shared" si="194"/>
        <v>414.5</v>
      </c>
      <c r="BK98" s="830"/>
      <c r="BL98" s="830">
        <f t="shared" si="195"/>
        <v>1460.3</v>
      </c>
      <c r="BM98" s="833"/>
      <c r="BN98" s="830">
        <f t="shared" si="196"/>
        <v>1874.8</v>
      </c>
      <c r="BO98" s="833"/>
      <c r="BQ98" s="318" t="str">
        <f>IF('A4-2管路(計画設定)'!AW98="","-",'A4-2管路(計画設定)'!AW98)</f>
        <v>ダクタイル鋳鉄管(NS形継手等)</v>
      </c>
      <c r="BR98" s="317">
        <f>IF(BQ98=BR$4,IF('A4-2管路(計画設定)'!AV98="-","-",IF('A4-2管路(計画設定)'!I98="-",'A4-2管路(計画設定)'!AV98,'A4-2管路(計画設定)'!AV98-'A4-2管路(計画設定)'!I98)),"-")</f>
        <v>162</v>
      </c>
      <c r="BS98" s="317" t="str">
        <f>IF(BQ98=BS$4,IF('A4-2管路(計画設定)'!AV98="-","-",IF('A4-2管路(計画設定)'!L98="-",'A4-2管路(計画設定)'!AV98,'A4-2管路(計画設定)'!AV98-'A4-2管路(計画設定)'!L98)),"-")</f>
        <v>-</v>
      </c>
      <c r="BT98" s="317" t="str">
        <f>IF(BQ98=BT$4,IF('A4-2管路(計画設定)'!AV98="-","-",IF('A4-2管路(計画設定)'!O98="-",'A4-2管路(計画設定)'!AV98,'A4-2管路(計画設定)'!AV98-'A4-2管路(計画設定)'!O98)),"-")</f>
        <v>-</v>
      </c>
      <c r="BU98" s="317" t="str">
        <f>IF($BQ98=BU$4,IF('A4-2管路(計画設定)'!$AV98="-","-",IF('A4-2管路(計画設定)'!R98="-",'A4-2管路(計画設定)'!$AV98,'A4-2管路(計画設定)'!$AV98-'A4-2管路(計画設定)'!R98)),"-")</f>
        <v>-</v>
      </c>
      <c r="BV98" s="317" t="str">
        <f>IF($BQ98=BV$4,IF('A4-2管路(計画設定)'!$AV98="-","-",IF('A4-2管路(計画設定)'!W98="-",'A4-2管路(計画設定)'!$AV98,'A4-2管路(計画設定)'!$AV98-SUM('A4-2管路(計画設定)'!S98,'A4-2管路(計画設定)'!T98))),"-")</f>
        <v>-</v>
      </c>
      <c r="BW98" s="317" t="str">
        <f>IF($BQ98=BV$4,IF('A4-2管路(計画設定)'!$AV98="-","-",IF('A4-2管路(計画設定)'!W98="-",'A4-2管路(計画設定)'!$AV98,'A4-2管路(計画設定)'!$AV98-SUM('A4-2管路(計画設定)'!U98,'A4-2管路(計画設定)'!V98))),"-")</f>
        <v>-</v>
      </c>
      <c r="BX98" s="317" t="str">
        <f>IF($BQ98=BX$4,IF('A4-2管路(計画設定)'!$AV98="-","-",IF('A4-2管路(計画設定)'!AF98="-",'A4-2管路(計画設定)'!$AV98,'A4-2管路(計画設定)'!$AV98-'A4-2管路(計画設定)'!AF98)),"-")</f>
        <v>-</v>
      </c>
      <c r="BY98" s="3"/>
      <c r="BZ98" s="3"/>
    </row>
    <row r="99" spans="1:78" ht="13.5" customHeight="1">
      <c r="B99" s="932"/>
      <c r="C99" s="911"/>
      <c r="D99" s="912"/>
      <c r="E99" s="913"/>
      <c r="F99" s="80">
        <v>250</v>
      </c>
      <c r="G99" s="625">
        <f>IF(AND('A4-1管路(計画設定)'!$F$17="○",'A4-4,5管路(計画設定)'!$BR99="-"),"-",IF(A3管路!G99="-",BR99,IF(BR99="-",A3管路!G99,A3管路!G99+BR99)))</f>
        <v>2467.1999999999998</v>
      </c>
      <c r="H99" s="427" t="str">
        <f>IF(IF(A3管路!H99="-","-",IF('A4-2管路(計画設定)'!H99="-",A3管路!H99,A3管路!H99-'A4-2管路(計画設定)'!H99))=0,"-",IF(A3管路!H99="-","-",IF('A4-2管路(計画設定)'!H99="-",A3管路!H99,A3管路!H99-'A4-2管路(計画設定)'!H99)))</f>
        <v>-</v>
      </c>
      <c r="I99" s="428">
        <f t="shared" si="174"/>
        <v>2467.1999999999998</v>
      </c>
      <c r="J99" s="625" t="str">
        <f>IF(AND('A4-1管路(計画設定)'!$H$17="○",'A4-4,5管路(計画設定)'!$BS99="-"),"-",IF(A3管路!J99="-",BS99,IF(BS99="-",A3管路!J99,A3管路!J99+BS99)))</f>
        <v>-</v>
      </c>
      <c r="K99" s="427" t="str">
        <f>IF(IF(A3管路!K99="-","-",IF('A4-2管路(計画設定)'!K99="-",A3管路!K99,A3管路!K99-'A4-2管路(計画設定)'!K99))=0,"-",IF(A3管路!K99="-","-",IF('A4-2管路(計画設定)'!K99="-",A3管路!K99,A3管路!K99-'A4-2管路(計画設定)'!K99)))</f>
        <v>-</v>
      </c>
      <c r="L99" s="428" t="str">
        <f t="shared" si="175"/>
        <v>-</v>
      </c>
      <c r="M99" s="625" t="str">
        <f>IF(AND('A4-1管路(計画設定)'!$J$17="○",'A4-4,5管路(計画設定)'!$BT99="-"),"-",IF(A3管路!M99="-",BT99,IF(BT99="-",A3管路!M99,A3管路!M99+BT99)))</f>
        <v>-</v>
      </c>
      <c r="N99" s="427" t="str">
        <f>IF(IF(A3管路!N99="-","-",IF('A4-2管路(計画設定)'!N99="-",A3管路!N99,A3管路!N99-'A4-2管路(計画設定)'!N99))=0,"-",IF(A3管路!N99="-","-",IF('A4-2管路(計画設定)'!N99="-",A3管路!N99,A3管路!N99-'A4-2管路(計画設定)'!N99)))</f>
        <v>-</v>
      </c>
      <c r="O99" s="428" t="str">
        <f t="shared" si="176"/>
        <v>-</v>
      </c>
      <c r="P99" s="625" t="str">
        <f>IF(AND('A4-1管路(計画設定)'!$L$17="○",'A4-4,5管路(計画設定)'!$BU99="-"),"-",IF(A3管路!P99="-",BU99,IF(BU99="-",A3管路!P99,A3管路!P99+BU99)))</f>
        <v>-</v>
      </c>
      <c r="Q99" s="427" t="str">
        <f>IF(IF(A3管路!Q99="-","-",IF('A4-2管路(計画設定)'!Q99="-",A3管路!Q99,A3管路!Q99-'A4-2管路(計画設定)'!Q99))=0,"-",IF(A3管路!Q99="-","-",IF('A4-2管路(計画設定)'!Q99="-",A3管路!Q99,A3管路!Q99-'A4-2管路(計画設定)'!Q99)))</f>
        <v>-</v>
      </c>
      <c r="R99" s="428" t="str">
        <f t="shared" si="177"/>
        <v>-</v>
      </c>
      <c r="S99" s="625">
        <f>IF(AND('A4-1管路(計画設定)'!$N$17="○",'A4-4,5管路(計画設定)'!$BV99="-"),"-",IF(A3管路!S99="-",BV99,IF(BV99="-",A3管路!S99,A3管路!S99+BV99+BW99)))</f>
        <v>131.80000000000001</v>
      </c>
      <c r="T99" s="429">
        <f>IF(IF(A3管路!T99="-","-",IF('A4-2管路(計画設定)'!T99="-",A3管路!T99,A3管路!T99-'A4-2管路(計画設定)'!T99))=0,"-",IF(A3管路!T99="-","-",IF('A4-2管路(計画設定)'!T99="-",A3管路!T99,A3管路!T99-'A4-2管路(計画設定)'!T99)))</f>
        <v>14.4</v>
      </c>
      <c r="U99" s="623">
        <f>IF(AND('A4-1管路(計画設定)'!$P$17="○",'A4-4,5管路(計画設定)'!$BW99="-"),"-",IF(A3管路!U99="-",BW99,IF(BW99="-",A3管路!U99,A3管路!U99)))</f>
        <v>547.20000000000005</v>
      </c>
      <c r="V99" s="427" t="str">
        <f>IF(IF(A3管路!V99="-","-",IF('A4-2管路(計画設定)'!V99="-",A3管路!V99,A3管路!V99-'A4-2管路(計画設定)'!V99))=0,"-",IF(A3管路!V99="-","-",IF('A4-2管路(計画設定)'!V99="-",A3管路!V99,A3管路!V99-'A4-2管路(計画設定)'!V99)))</f>
        <v>-</v>
      </c>
      <c r="W99" s="428">
        <f t="shared" si="178"/>
        <v>693.40000000000009</v>
      </c>
      <c r="X99" s="430">
        <f>IF(IF(A3管路!X99="-","-",IF('A4-2管路(計画設定)'!X99="-",A3管路!X99,A3管路!X99-'A4-2管路(計画設定)'!X99))=0,"-",IF(A3管路!X99="-","-",IF('A4-2管路(計画設定)'!X99="-",A3管路!X99,A3管路!X99-'A4-2管路(計画設定)'!X99)))</f>
        <v>3975.5</v>
      </c>
      <c r="Y99" s="427" t="str">
        <f>IF(IF(A3管路!Y99="-","-",IF('A4-2管路(計画設定)'!Y99="-",A3管路!Y99,A3管路!Y99-'A4-2管路(計画設定)'!Y99))=0,"-",IF(A3管路!Y99="-","-",IF('A4-2管路(計画設定)'!Y99="-",A3管路!Y99,A3管路!Y99-'A4-2管路(計画設定)'!Y99)))</f>
        <v>-</v>
      </c>
      <c r="Z99" s="428">
        <f t="shared" si="179"/>
        <v>3975.5</v>
      </c>
      <c r="AA99" s="430" t="str">
        <f>IF(IF(A3管路!AA99="-","-",IF('A4-2管路(計画設定)'!AA99="-",A3管路!AA99,A3管路!AA99-'A4-2管路(計画設定)'!AA99))=0,"-",IF(A3管路!AA99="-","-",IF('A4-2管路(計画設定)'!AA99="-",A3管路!AA99,A3管路!AA99-'A4-2管路(計画設定)'!AA99)))</f>
        <v>-</v>
      </c>
      <c r="AB99" s="427" t="str">
        <f>IF(IF(A3管路!AB99="-","-",IF('A4-2管路(計画設定)'!AB99="-",A3管路!AB99,A3管路!AB99-'A4-2管路(計画設定)'!AB99))=0,"-",IF(A3管路!AB99="-","-",IF('A4-2管路(計画設定)'!AB99="-",A3管路!AB99,A3管路!AB99-'A4-2管路(計画設定)'!AB99)))</f>
        <v>-</v>
      </c>
      <c r="AC99" s="428" t="str">
        <f t="shared" si="180"/>
        <v>-</v>
      </c>
      <c r="AD99" s="625" t="str">
        <f>IF(AND('A4-1管路(計画設定)'!$V$17="○",'A4-4,5管路(計画設定)'!$BX99="-"),"-",IF(A3管路!AD99="-",BX99,IF(BX99="-",A3管路!AD99,A3管路!AD99+BX99)))</f>
        <v>-</v>
      </c>
      <c r="AE99" s="427" t="str">
        <f>IF(IF(A3管路!AE99="-","-",IF('A4-2管路(計画設定)'!AE99="-",A3管路!AE99,A3管路!AE99-'A4-2管路(計画設定)'!AE99))=0,"-",IF(A3管路!AE99="-","-",IF('A4-2管路(計画設定)'!AE99="-",A3管路!AE99,A3管路!AE99-'A4-2管路(計画設定)'!AE99)))</f>
        <v>-</v>
      </c>
      <c r="AF99" s="428" t="str">
        <f t="shared" si="181"/>
        <v>-</v>
      </c>
      <c r="AG99" s="430" t="str">
        <f>IF(IF(A3管路!AG99="-","-",IF('A4-2管路(計画設定)'!AG99="-",A3管路!AG99,A3管路!AG99-'A4-2管路(計画設定)'!AG99))=0,"-",IF(A3管路!AG99="-","-",IF('A4-2管路(計画設定)'!AG99="-",A3管路!AG99,A3管路!AG99-'A4-2管路(計画設定)'!AG99)))</f>
        <v>-</v>
      </c>
      <c r="AH99" s="427" t="str">
        <f>IF(IF(A3管路!AH99="-","-",IF('A4-2管路(計画設定)'!AH99="-",A3管路!AH99,A3管路!AH99-'A4-2管路(計画設定)'!AH99))=0,"-",IF(A3管路!AH99="-","-",IF('A4-2管路(計画設定)'!AH99="-",A3管路!AH99,A3管路!AH99-'A4-2管路(計画設定)'!AH99)))</f>
        <v>-</v>
      </c>
      <c r="AI99" s="428" t="str">
        <f t="shared" si="182"/>
        <v>-</v>
      </c>
      <c r="AJ99" s="430" t="str">
        <f>IF(IF(A3管路!AJ99="-","-",IF('A4-2管路(計画設定)'!AJ99="-",A3管路!AJ99,A3管路!AJ99-'A4-2管路(計画設定)'!AJ99))=0,"-",IF(A3管路!AJ99="-","-",IF('A4-2管路(計画設定)'!AJ99="-",A3管路!AJ99,A3管路!AJ99-'A4-2管路(計画設定)'!AJ99)))</f>
        <v>-</v>
      </c>
      <c r="AK99" s="427" t="str">
        <f>IF(IF(A3管路!AK99="-","-",IF('A4-2管路(計画設定)'!AK99="-",A3管路!AK99,A3管路!AK99-'A4-2管路(計画設定)'!AK99))=0,"-",IF(A3管路!AK99="-","-",IF('A4-2管路(計画設定)'!AK99="-",A3管路!AK99,A3管路!AK99-'A4-2管路(計画設定)'!AK99)))</f>
        <v>-</v>
      </c>
      <c r="AL99" s="428" t="str">
        <f t="shared" si="183"/>
        <v>-</v>
      </c>
      <c r="AM99" s="430" t="str">
        <f>IF(IF(A3管路!AM99="-","-",IF('A4-2管路(計画設定)'!AM99="-",A3管路!AM99,A3管路!AM99-'A4-2管路(計画設定)'!AM99))=0,"-",IF(A3管路!AM99="-","-",IF('A4-2管路(計画設定)'!AM99="-",A3管路!AM99,A3管路!AM99-'A4-2管路(計画設定)'!AM99)))</f>
        <v>-</v>
      </c>
      <c r="AN99" s="427" t="str">
        <f>IF(IF(A3管路!AN99="-","-",IF('A4-2管路(計画設定)'!AN99="-",A3管路!AN99,A3管路!AN99-'A4-2管路(計画設定)'!AN99))=0,"-",IF(A3管路!AN99="-","-",IF('A4-2管路(計画設定)'!AN99="-",A3管路!AN99,A3管路!AN99-'A4-2管路(計画設定)'!AN99)))</f>
        <v>-</v>
      </c>
      <c r="AO99" s="428" t="str">
        <f t="shared" si="184"/>
        <v>-</v>
      </c>
      <c r="AP99" s="430" t="str">
        <f>IF(IF(A3管路!AP99="-","-",IF('A4-2管路(計画設定)'!AP99="-",A3管路!AP99,A3管路!AP99-'A4-2管路(計画設定)'!AP99))=0,"-",IF(A3管路!AP99="-","-",IF('A4-2管路(計画設定)'!AP99="-",A3管路!AP99,A3管路!AP99-'A4-2管路(計画設定)'!AP99)))</f>
        <v>-</v>
      </c>
      <c r="AQ99" s="427" t="str">
        <f>IF(IF(A3管路!AQ99="-","-",IF('A4-2管路(計画設定)'!AQ99="-",A3管路!AQ99,A3管路!AQ99-'A4-2管路(計画設定)'!AQ99))=0,"-",IF(A3管路!AQ99="-","-",IF('A4-2管路(計画設定)'!AQ99="-",A3管路!AQ99,A3管路!AQ99-'A4-2管路(計画設定)'!AQ99)))</f>
        <v>-</v>
      </c>
      <c r="AR99" s="436" t="str">
        <f t="shared" si="185"/>
        <v>-</v>
      </c>
      <c r="AS99" s="430" t="str">
        <f>IF(IF(A3管路!AS99="-","-",IF('A4-2管路(計画設定)'!AS99="-",A3管路!AS99,A3管路!AS99-'A4-2管路(計画設定)'!AS99))=0,"-",IF(A3管路!AS99="-","-",IF('A4-2管路(計画設定)'!AS99="-",A3管路!AS99,A3管路!AS99-'A4-2管路(計画設定)'!AS99)))</f>
        <v>-</v>
      </c>
      <c r="AT99" s="427" t="str">
        <f>IF(IF(A3管路!AT99="-","-",IF('A4-2管路(計画設定)'!AT99="-",A3管路!AT99,A3管路!AT99-'A4-2管路(計画設定)'!AT99))=0,"-",IF(A3管路!AT99="-","-",IF('A4-2管路(計画設定)'!AT99="-",A3管路!AT99,A3管路!AT99-'A4-2管路(計画設定)'!AT99)))</f>
        <v>-</v>
      </c>
      <c r="AU99" s="436" t="str">
        <f t="shared" si="186"/>
        <v>-</v>
      </c>
      <c r="AV99" s="832">
        <f t="shared" si="187"/>
        <v>7121.7</v>
      </c>
      <c r="AW99" s="830"/>
      <c r="AX99" s="853">
        <f t="shared" si="188"/>
        <v>14.4</v>
      </c>
      <c r="AY99" s="830"/>
      <c r="AZ99" s="832">
        <f t="shared" si="189"/>
        <v>2467.1999999999998</v>
      </c>
      <c r="BA99" s="830"/>
      <c r="BB99" s="830">
        <f t="shared" si="190"/>
        <v>146.20000000000002</v>
      </c>
      <c r="BC99" s="830"/>
      <c r="BD99" s="830">
        <f t="shared" si="191"/>
        <v>4522.7</v>
      </c>
      <c r="BE99" s="830"/>
      <c r="BF99" s="830">
        <f t="shared" si="192"/>
        <v>0</v>
      </c>
      <c r="BG99" s="830"/>
      <c r="BH99" s="830">
        <f t="shared" si="193"/>
        <v>0</v>
      </c>
      <c r="BI99" s="831"/>
      <c r="BJ99" s="832">
        <f t="shared" si="194"/>
        <v>2613.3999999999996</v>
      </c>
      <c r="BK99" s="830"/>
      <c r="BL99" s="830">
        <f t="shared" si="195"/>
        <v>4522.7</v>
      </c>
      <c r="BM99" s="833"/>
      <c r="BN99" s="830">
        <f t="shared" si="196"/>
        <v>7136.0999999999995</v>
      </c>
      <c r="BO99" s="833"/>
      <c r="BQ99" s="318" t="str">
        <f>IF('A4-2管路(計画設定)'!AW99="","-",'A4-2管路(計画設定)'!AW99)</f>
        <v>ダクタイル鋳鉄管(NS形継手等)</v>
      </c>
      <c r="BR99" s="317">
        <f>IF(BQ99=BR$4,IF('A4-2管路(計画設定)'!AV99="-","-",IF('A4-2管路(計画設定)'!I99="-",'A4-2管路(計画設定)'!AV99,'A4-2管路(計画設定)'!AV99-'A4-2管路(計画設定)'!I99)),"-")</f>
        <v>1101.4000000000001</v>
      </c>
      <c r="BS99" s="317" t="str">
        <f>IF(BQ99=BS$4,IF('A4-2管路(計画設定)'!AV99="-","-",IF('A4-2管路(計画設定)'!L99="-",'A4-2管路(計画設定)'!AV99,'A4-2管路(計画設定)'!AV99-'A4-2管路(計画設定)'!L99)),"-")</f>
        <v>-</v>
      </c>
      <c r="BT99" s="317" t="str">
        <f>IF(BQ99=BT$4,IF('A4-2管路(計画設定)'!AV99="-","-",IF('A4-2管路(計画設定)'!O99="-",'A4-2管路(計画設定)'!AV99,'A4-2管路(計画設定)'!AV99-'A4-2管路(計画設定)'!O99)),"-")</f>
        <v>-</v>
      </c>
      <c r="BU99" s="317" t="str">
        <f>IF($BQ99=BU$4,IF('A4-2管路(計画設定)'!$AV99="-","-",IF('A4-2管路(計画設定)'!R99="-",'A4-2管路(計画設定)'!$AV99,'A4-2管路(計画設定)'!$AV99-'A4-2管路(計画設定)'!R99)),"-")</f>
        <v>-</v>
      </c>
      <c r="BV99" s="317" t="str">
        <f>IF($BQ99=BV$4,IF('A4-2管路(計画設定)'!$AV99="-","-",IF('A4-2管路(計画設定)'!W99="-",'A4-2管路(計画設定)'!$AV99,'A4-2管路(計画設定)'!$AV99-SUM('A4-2管路(計画設定)'!S99,'A4-2管路(計画設定)'!T99))),"-")</f>
        <v>-</v>
      </c>
      <c r="BW99" s="317" t="str">
        <f>IF($BQ99=BV$4,IF('A4-2管路(計画設定)'!$AV99="-","-",IF('A4-2管路(計画設定)'!W99="-",'A4-2管路(計画設定)'!$AV99,'A4-2管路(計画設定)'!$AV99-SUM('A4-2管路(計画設定)'!U99,'A4-2管路(計画設定)'!V99))),"-")</f>
        <v>-</v>
      </c>
      <c r="BX99" s="317" t="str">
        <f>IF($BQ99=BX$4,IF('A4-2管路(計画設定)'!$AV99="-","-",IF('A4-2管路(計画設定)'!AF99="-",'A4-2管路(計画設定)'!$AV99,'A4-2管路(計画設定)'!$AV99-'A4-2管路(計画設定)'!AF99)),"-")</f>
        <v>-</v>
      </c>
      <c r="BY99" s="3"/>
      <c r="BZ99" s="3"/>
    </row>
    <row r="100" spans="1:78" ht="13.5" customHeight="1">
      <c r="B100" s="932"/>
      <c r="C100" s="911"/>
      <c r="D100" s="912"/>
      <c r="E100" s="913"/>
      <c r="F100" s="80">
        <v>200</v>
      </c>
      <c r="G100" s="625">
        <f>IF(AND('A4-1管路(計画設定)'!$F$17="○",'A4-4,5管路(計画設定)'!$BR100="-"),"-",IF(A3管路!G100="-",BR100,IF(BR100="-",A3管路!G100,A3管路!G100+BR100)))</f>
        <v>5135.5</v>
      </c>
      <c r="H100" s="427" t="str">
        <f>IF(IF(A3管路!H100="-","-",IF('A4-2管路(計画設定)'!H100="-",A3管路!H100,A3管路!H100-'A4-2管路(計画設定)'!H100))=0,"-",IF(A3管路!H100="-","-",IF('A4-2管路(計画設定)'!H100="-",A3管路!H100,A3管路!H100-'A4-2管路(計画設定)'!H100)))</f>
        <v>-</v>
      </c>
      <c r="I100" s="428">
        <f t="shared" si="174"/>
        <v>5135.5</v>
      </c>
      <c r="J100" s="625" t="str">
        <f>IF(AND('A4-1管路(計画設定)'!$H$17="○",'A4-4,5管路(計画設定)'!$BS100="-"),"-",IF(A3管路!J100="-",BS100,IF(BS100="-",A3管路!J100,A3管路!J100+BS100)))</f>
        <v>-</v>
      </c>
      <c r="K100" s="427" t="str">
        <f>IF(IF(A3管路!K100="-","-",IF('A4-2管路(計画設定)'!K100="-",A3管路!K100,A3管路!K100-'A4-2管路(計画設定)'!K100))=0,"-",IF(A3管路!K100="-","-",IF('A4-2管路(計画設定)'!K100="-",A3管路!K100,A3管路!K100-'A4-2管路(計画設定)'!K100)))</f>
        <v>-</v>
      </c>
      <c r="L100" s="428" t="str">
        <f t="shared" si="175"/>
        <v>-</v>
      </c>
      <c r="M100" s="625" t="str">
        <f>IF(AND('A4-1管路(計画設定)'!$J$17="○",'A4-4,5管路(計画設定)'!$BT100="-"),"-",IF(A3管路!M100="-",BT100,IF(BT100="-",A3管路!M100,A3管路!M100+BT100)))</f>
        <v>-</v>
      </c>
      <c r="N100" s="427" t="str">
        <f>IF(IF(A3管路!N100="-","-",IF('A4-2管路(計画設定)'!N100="-",A3管路!N100,A3管路!N100-'A4-2管路(計画設定)'!N100))=0,"-",IF(A3管路!N100="-","-",IF('A4-2管路(計画設定)'!N100="-",A3管路!N100,A3管路!N100-'A4-2管路(計画設定)'!N100)))</f>
        <v>-</v>
      </c>
      <c r="O100" s="428" t="str">
        <f t="shared" si="176"/>
        <v>-</v>
      </c>
      <c r="P100" s="625" t="str">
        <f>IF(AND('A4-1管路(計画設定)'!$L$17="○",'A4-4,5管路(計画設定)'!$BU100="-"),"-",IF(A3管路!P100="-",BU100,IF(BU100="-",A3管路!P100,A3管路!P100+BU100)))</f>
        <v>-</v>
      </c>
      <c r="Q100" s="427" t="str">
        <f>IF(IF(A3管路!Q100="-","-",IF('A4-2管路(計画設定)'!Q100="-",A3管路!Q100,A3管路!Q100-'A4-2管路(計画設定)'!Q100))=0,"-",IF(A3管路!Q100="-","-",IF('A4-2管路(計画設定)'!Q100="-",A3管路!Q100,A3管路!Q100-'A4-2管路(計画設定)'!Q100)))</f>
        <v>-</v>
      </c>
      <c r="R100" s="428" t="str">
        <f t="shared" si="177"/>
        <v>-</v>
      </c>
      <c r="S100" s="625">
        <f>IF(AND('A4-1管路(計画設定)'!$N$17="○",'A4-4,5管路(計画設定)'!$BV100="-"),"-",IF(A3管路!S100="-",BV100,IF(BV100="-",A3管路!S100,A3管路!S100+BV100+BW100)))</f>
        <v>406.4</v>
      </c>
      <c r="T100" s="429">
        <f>IF(IF(A3管路!T100="-","-",IF('A4-2管路(計画設定)'!T100="-",A3管路!T100,A3管路!T100-'A4-2管路(計画設定)'!T100))=0,"-",IF(A3管路!T100="-","-",IF('A4-2管路(計画設定)'!T100="-",A3管路!T100,A3管路!T100-'A4-2管路(計画設定)'!T100)))</f>
        <v>45</v>
      </c>
      <c r="U100" s="623">
        <f>IF(AND('A4-1管路(計画設定)'!$P$17="○",'A4-4,5管路(計画設定)'!$BW100="-"),"-",IF(A3管路!U100="-",BW100,IF(BW100="-",A3管路!U100,A3管路!U100)))</f>
        <v>1690.2</v>
      </c>
      <c r="V100" s="427" t="str">
        <f>IF(IF(A3管路!V100="-","-",IF('A4-2管路(計画設定)'!V100="-",A3管路!V100,A3管路!V100-'A4-2管路(計画設定)'!V100))=0,"-",IF(A3管路!V100="-","-",IF('A4-2管路(計画設定)'!V100="-",A3管路!V100,A3管路!V100-'A4-2管路(計画設定)'!V100)))</f>
        <v>-</v>
      </c>
      <c r="W100" s="428">
        <f t="shared" si="178"/>
        <v>2141.6</v>
      </c>
      <c r="X100" s="430">
        <f>IF(IF(A3管路!X100="-","-",IF('A4-2管路(計画設定)'!X100="-",A3管路!X100,A3管路!X100-'A4-2管路(計画設定)'!X100))=0,"-",IF(A3管路!X100="-","-",IF('A4-2管路(計画設定)'!X100="-",A3管路!X100,A3管路!X100-'A4-2管路(計画設定)'!X100)))</f>
        <v>11164.8</v>
      </c>
      <c r="Y100" s="427" t="str">
        <f>IF(IF(A3管路!Y100="-","-",IF('A4-2管路(計画設定)'!Y100="-",A3管路!Y100,A3管路!Y100-'A4-2管路(計画設定)'!Y100))=0,"-",IF(A3管路!Y100="-","-",IF('A4-2管路(計画設定)'!Y100="-",A3管路!Y100,A3管路!Y100-'A4-2管路(計画設定)'!Y100)))</f>
        <v>-</v>
      </c>
      <c r="Z100" s="428">
        <f t="shared" si="179"/>
        <v>11164.8</v>
      </c>
      <c r="AA100" s="430" t="str">
        <f>IF(IF(A3管路!AA100="-","-",IF('A4-2管路(計画設定)'!AA100="-",A3管路!AA100,A3管路!AA100-'A4-2管路(計画設定)'!AA100))=0,"-",IF(A3管路!AA100="-","-",IF('A4-2管路(計画設定)'!AA100="-",A3管路!AA100,A3管路!AA100-'A4-2管路(計画設定)'!AA100)))</f>
        <v>-</v>
      </c>
      <c r="AB100" s="427" t="str">
        <f>IF(IF(A3管路!AB100="-","-",IF('A4-2管路(計画設定)'!AB100="-",A3管路!AB100,A3管路!AB100-'A4-2管路(計画設定)'!AB100))=0,"-",IF(A3管路!AB100="-","-",IF('A4-2管路(計画設定)'!AB100="-",A3管路!AB100,A3管路!AB100-'A4-2管路(計画設定)'!AB100)))</f>
        <v>-</v>
      </c>
      <c r="AC100" s="428" t="str">
        <f t="shared" si="180"/>
        <v>-</v>
      </c>
      <c r="AD100" s="625" t="str">
        <f>IF(AND('A4-1管路(計画設定)'!$V$17="○",'A4-4,5管路(計画設定)'!$BX100="-"),"-",IF(A3管路!AD100="-",BX100,IF(BX100="-",A3管路!AD100,A3管路!AD100+BX100)))</f>
        <v>-</v>
      </c>
      <c r="AE100" s="427" t="str">
        <f>IF(IF(A3管路!AE100="-","-",IF('A4-2管路(計画設定)'!AE100="-",A3管路!AE100,A3管路!AE100-'A4-2管路(計画設定)'!AE100))=0,"-",IF(A3管路!AE100="-","-",IF('A4-2管路(計画設定)'!AE100="-",A3管路!AE100,A3管路!AE100-'A4-2管路(計画設定)'!AE100)))</f>
        <v>-</v>
      </c>
      <c r="AF100" s="428" t="str">
        <f t="shared" si="181"/>
        <v>-</v>
      </c>
      <c r="AG100" s="430" t="str">
        <f>IF(IF(A3管路!AG100="-","-",IF('A4-2管路(計画設定)'!AG100="-",A3管路!AG100,A3管路!AG100-'A4-2管路(計画設定)'!AG100))=0,"-",IF(A3管路!AG100="-","-",IF('A4-2管路(計画設定)'!AG100="-",A3管路!AG100,A3管路!AG100-'A4-2管路(計画設定)'!AG100)))</f>
        <v>-</v>
      </c>
      <c r="AH100" s="427" t="str">
        <f>IF(IF(A3管路!AH100="-","-",IF('A4-2管路(計画設定)'!AH100="-",A3管路!AH100,A3管路!AH100-'A4-2管路(計画設定)'!AH100))=0,"-",IF(A3管路!AH100="-","-",IF('A4-2管路(計画設定)'!AH100="-",A3管路!AH100,A3管路!AH100-'A4-2管路(計画設定)'!AH100)))</f>
        <v>-</v>
      </c>
      <c r="AI100" s="428" t="str">
        <f t="shared" si="182"/>
        <v>-</v>
      </c>
      <c r="AJ100" s="430" t="str">
        <f>IF(IF(A3管路!AJ100="-","-",IF('A4-2管路(計画設定)'!AJ100="-",A3管路!AJ100,A3管路!AJ100-'A4-2管路(計画設定)'!AJ100))=0,"-",IF(A3管路!AJ100="-","-",IF('A4-2管路(計画設定)'!AJ100="-",A3管路!AJ100,A3管路!AJ100-'A4-2管路(計画設定)'!AJ100)))</f>
        <v>-</v>
      </c>
      <c r="AK100" s="427" t="str">
        <f>IF(IF(A3管路!AK100="-","-",IF('A4-2管路(計画設定)'!AK100="-",A3管路!AK100,A3管路!AK100-'A4-2管路(計画設定)'!AK100))=0,"-",IF(A3管路!AK100="-","-",IF('A4-2管路(計画設定)'!AK100="-",A3管路!AK100,A3管路!AK100-'A4-2管路(計画設定)'!AK100)))</f>
        <v>-</v>
      </c>
      <c r="AL100" s="428" t="str">
        <f t="shared" si="183"/>
        <v>-</v>
      </c>
      <c r="AM100" s="430" t="str">
        <f>IF(IF(A3管路!AM100="-","-",IF('A4-2管路(計画設定)'!AM100="-",A3管路!AM100,A3管路!AM100-'A4-2管路(計画設定)'!AM100))=0,"-",IF(A3管路!AM100="-","-",IF('A4-2管路(計画設定)'!AM100="-",A3管路!AM100,A3管路!AM100-'A4-2管路(計画設定)'!AM100)))</f>
        <v>-</v>
      </c>
      <c r="AN100" s="427" t="str">
        <f>IF(IF(A3管路!AN100="-","-",IF('A4-2管路(計画設定)'!AN100="-",A3管路!AN100,A3管路!AN100-'A4-2管路(計画設定)'!AN100))=0,"-",IF(A3管路!AN100="-","-",IF('A4-2管路(計画設定)'!AN100="-",A3管路!AN100,A3管路!AN100-'A4-2管路(計画設定)'!AN100)))</f>
        <v>-</v>
      </c>
      <c r="AO100" s="428" t="str">
        <f t="shared" si="184"/>
        <v>-</v>
      </c>
      <c r="AP100" s="430" t="str">
        <f>IF(IF(A3管路!AP100="-","-",IF('A4-2管路(計画設定)'!AP100="-",A3管路!AP100,A3管路!AP100-'A4-2管路(計画設定)'!AP100))=0,"-",IF(A3管路!AP100="-","-",IF('A4-2管路(計画設定)'!AP100="-",A3管路!AP100,A3管路!AP100-'A4-2管路(計画設定)'!AP100)))</f>
        <v>-</v>
      </c>
      <c r="AQ100" s="427" t="str">
        <f>IF(IF(A3管路!AQ100="-","-",IF('A4-2管路(計画設定)'!AQ100="-",A3管路!AQ100,A3管路!AQ100-'A4-2管路(計画設定)'!AQ100))=0,"-",IF(A3管路!AQ100="-","-",IF('A4-2管路(計画設定)'!AQ100="-",A3管路!AQ100,A3管路!AQ100-'A4-2管路(計画設定)'!AQ100)))</f>
        <v>-</v>
      </c>
      <c r="AR100" s="436" t="str">
        <f t="shared" si="185"/>
        <v>-</v>
      </c>
      <c r="AS100" s="430" t="str">
        <f>IF(IF(A3管路!AS100="-","-",IF('A4-2管路(計画設定)'!AS100="-",A3管路!AS100,A3管路!AS100-'A4-2管路(計画設定)'!AS100))=0,"-",IF(A3管路!AS100="-","-",IF('A4-2管路(計画設定)'!AS100="-",A3管路!AS100,A3管路!AS100-'A4-2管路(計画設定)'!AS100)))</f>
        <v>-</v>
      </c>
      <c r="AT100" s="427" t="str">
        <f>IF(IF(A3管路!AT100="-","-",IF('A4-2管路(計画設定)'!AT100="-",A3管路!AT100,A3管路!AT100-'A4-2管路(計画設定)'!AT100))=0,"-",IF(A3管路!AT100="-","-",IF('A4-2管路(計画設定)'!AT100="-",A3管路!AT100,A3管路!AT100-'A4-2管路(計画設定)'!AT100)))</f>
        <v>-</v>
      </c>
      <c r="AU100" s="436" t="str">
        <f t="shared" si="186"/>
        <v>-</v>
      </c>
      <c r="AV100" s="832">
        <f t="shared" si="187"/>
        <v>18396.899999999998</v>
      </c>
      <c r="AW100" s="830"/>
      <c r="AX100" s="853">
        <f t="shared" si="188"/>
        <v>45</v>
      </c>
      <c r="AY100" s="830"/>
      <c r="AZ100" s="832">
        <f t="shared" si="189"/>
        <v>5135.5</v>
      </c>
      <c r="BA100" s="830"/>
      <c r="BB100" s="830">
        <f t="shared" si="190"/>
        <v>451.4</v>
      </c>
      <c r="BC100" s="830"/>
      <c r="BD100" s="830">
        <f t="shared" si="191"/>
        <v>12855</v>
      </c>
      <c r="BE100" s="830"/>
      <c r="BF100" s="830">
        <f t="shared" si="192"/>
        <v>0</v>
      </c>
      <c r="BG100" s="830"/>
      <c r="BH100" s="830">
        <f t="shared" si="193"/>
        <v>0</v>
      </c>
      <c r="BI100" s="831"/>
      <c r="BJ100" s="832">
        <f t="shared" si="194"/>
        <v>5586.9</v>
      </c>
      <c r="BK100" s="830"/>
      <c r="BL100" s="830">
        <f t="shared" si="195"/>
        <v>12855</v>
      </c>
      <c r="BM100" s="833"/>
      <c r="BN100" s="830">
        <f t="shared" si="196"/>
        <v>18441.899999999998</v>
      </c>
      <c r="BO100" s="833"/>
      <c r="BQ100" s="318" t="str">
        <f>IF('A4-2管路(計画設定)'!AW100="","-",'A4-2管路(計画設定)'!AW100)</f>
        <v>ダクタイル鋳鉄管(NS形継手等)</v>
      </c>
      <c r="BR100" s="317">
        <f>IF(BQ100=BR$4,IF('A4-2管路(計画設定)'!AV100="-","-",IF('A4-2管路(計画設定)'!I100="-",'A4-2管路(計画設定)'!AV100,'A4-2管路(計画設定)'!AV100-'A4-2管路(計画設定)'!I100)),"-")</f>
        <v>3143.2</v>
      </c>
      <c r="BS100" s="317" t="str">
        <f>IF(BQ100=BS$4,IF('A4-2管路(計画設定)'!AV100="-","-",IF('A4-2管路(計画設定)'!L100="-",'A4-2管路(計画設定)'!AV100,'A4-2管路(計画設定)'!AV100-'A4-2管路(計画設定)'!L100)),"-")</f>
        <v>-</v>
      </c>
      <c r="BT100" s="317" t="str">
        <f>IF(BQ100=BT$4,IF('A4-2管路(計画設定)'!AV100="-","-",IF('A4-2管路(計画設定)'!O100="-",'A4-2管路(計画設定)'!AV100,'A4-2管路(計画設定)'!AV100-'A4-2管路(計画設定)'!O100)),"-")</f>
        <v>-</v>
      </c>
      <c r="BU100" s="317" t="str">
        <f>IF($BQ100=BU$4,IF('A4-2管路(計画設定)'!$AV100="-","-",IF('A4-2管路(計画設定)'!R100="-",'A4-2管路(計画設定)'!$AV100,'A4-2管路(計画設定)'!$AV100-'A4-2管路(計画設定)'!R100)),"-")</f>
        <v>-</v>
      </c>
      <c r="BV100" s="317" t="str">
        <f>IF($BQ100=BV$4,IF('A4-2管路(計画設定)'!$AV100="-","-",IF('A4-2管路(計画設定)'!W100="-",'A4-2管路(計画設定)'!$AV100,'A4-2管路(計画設定)'!$AV100-SUM('A4-2管路(計画設定)'!S100,'A4-2管路(計画設定)'!T100))),"-")</f>
        <v>-</v>
      </c>
      <c r="BW100" s="317" t="str">
        <f>IF($BQ100=BV$4,IF('A4-2管路(計画設定)'!$AV100="-","-",IF('A4-2管路(計画設定)'!W100="-",'A4-2管路(計画設定)'!$AV100,'A4-2管路(計画設定)'!$AV100-SUM('A4-2管路(計画設定)'!U100,'A4-2管路(計画設定)'!V100))),"-")</f>
        <v>-</v>
      </c>
      <c r="BX100" s="317" t="str">
        <f>IF($BQ100=BX$4,IF('A4-2管路(計画設定)'!$AV100="-","-",IF('A4-2管路(計画設定)'!AF100="-",'A4-2管路(計画設定)'!$AV100,'A4-2管路(計画設定)'!$AV100-'A4-2管路(計画設定)'!AF100)),"-")</f>
        <v>-</v>
      </c>
      <c r="BY100" s="3"/>
      <c r="BZ100" s="3"/>
    </row>
    <row r="101" spans="1:78" ht="13.5" customHeight="1">
      <c r="B101" s="932"/>
      <c r="C101" s="911"/>
      <c r="D101" s="912"/>
      <c r="E101" s="913"/>
      <c r="F101" s="80">
        <v>150</v>
      </c>
      <c r="G101" s="625">
        <f>IF(AND('A4-1管路(計画設定)'!$F$17="○",'A4-4,5管路(計画設定)'!$BR101="-"),"-",IF(A3管路!G101="-",BR101,IF(BR101="-",A3管路!G101,A3管路!G101+BR101)))</f>
        <v>6310.0999999999995</v>
      </c>
      <c r="H101" s="427" t="str">
        <f>IF(IF(A3管路!H101="-","-",IF('A4-2管路(計画設定)'!H101="-",A3管路!H101,A3管路!H101-'A4-2管路(計画設定)'!H101))=0,"-",IF(A3管路!H101="-","-",IF('A4-2管路(計画設定)'!H101="-",A3管路!H101,A3管路!H101-'A4-2管路(計画設定)'!H101)))</f>
        <v>-</v>
      </c>
      <c r="I101" s="428">
        <f t="shared" si="174"/>
        <v>6310.0999999999995</v>
      </c>
      <c r="J101" s="625">
        <f>IF(AND('A4-1管路(計画設定)'!$H$17="○",'A4-4,5管路(計画設定)'!$BS101="-"),"-",IF(A3管路!J101="-",BS101,IF(BS101="-",A3管路!J101,A3管路!J101+BS101)))</f>
        <v>51.1</v>
      </c>
      <c r="K101" s="427" t="str">
        <f>IF(IF(A3管路!K101="-","-",IF('A4-2管路(計画設定)'!K101="-",A3管路!K101,A3管路!K101-'A4-2管路(計画設定)'!K101))=0,"-",IF(A3管路!K101="-","-",IF('A4-2管路(計画設定)'!K101="-",A3管路!K101,A3管路!K101-'A4-2管路(計画設定)'!K101)))</f>
        <v>-</v>
      </c>
      <c r="L101" s="428">
        <f t="shared" si="175"/>
        <v>51.1</v>
      </c>
      <c r="M101" s="625" t="str">
        <f>IF(AND('A4-1管路(計画設定)'!$J$17="○",'A4-4,5管路(計画設定)'!$BT101="-"),"-",IF(A3管路!M101="-",BT101,IF(BT101="-",A3管路!M101,A3管路!M101+BT101)))</f>
        <v>-</v>
      </c>
      <c r="N101" s="427" t="str">
        <f>IF(IF(A3管路!N101="-","-",IF('A4-2管路(計画設定)'!N101="-",A3管路!N101,A3管路!N101-'A4-2管路(計画設定)'!N101))=0,"-",IF(A3管路!N101="-","-",IF('A4-2管路(計画設定)'!N101="-",A3管路!N101,A3管路!N101-'A4-2管路(計画設定)'!N101)))</f>
        <v>-</v>
      </c>
      <c r="O101" s="428" t="str">
        <f t="shared" si="176"/>
        <v>-</v>
      </c>
      <c r="P101" s="625" t="str">
        <f>IF(AND('A4-1管路(計画設定)'!$L$17="○",'A4-4,5管路(計画設定)'!$BU101="-"),"-",IF(A3管路!P101="-",BU101,IF(BU101="-",A3管路!P101,A3管路!P101+BU101)))</f>
        <v>-</v>
      </c>
      <c r="Q101" s="427" t="str">
        <f>IF(IF(A3管路!Q101="-","-",IF('A4-2管路(計画設定)'!Q101="-",A3管路!Q101,A3管路!Q101-'A4-2管路(計画設定)'!Q101))=0,"-",IF(A3管路!Q101="-","-",IF('A4-2管路(計画設定)'!Q101="-",A3管路!Q101,A3管路!Q101-'A4-2管路(計画設定)'!Q101)))</f>
        <v>-</v>
      </c>
      <c r="R101" s="428" t="str">
        <f t="shared" si="177"/>
        <v>-</v>
      </c>
      <c r="S101" s="625">
        <f>IF(AND('A4-1管路(計画設定)'!$N$17="○",'A4-4,5管路(計画設定)'!$BV101="-"),"-",IF(A3管路!S101="-",BV101,IF(BV101="-",A3管路!S101,A3管路!S101+BV101+BW101)))</f>
        <v>786.2</v>
      </c>
      <c r="T101" s="429">
        <f>IF(IF(A3管路!T101="-","-",IF('A4-2管路(計画設定)'!T101="-",A3管路!T101,A3管路!T101-'A4-2管路(計画設定)'!T101))=0,"-",IF(A3管路!T101="-","-",IF('A4-2管路(計画設定)'!T101="-",A3管路!T101,A3管路!T101-'A4-2管路(計画設定)'!T101)))</f>
        <v>87.3</v>
      </c>
      <c r="U101" s="623">
        <f>IF(AND('A4-1管路(計画設定)'!$P$17="○",'A4-4,5管路(計画設定)'!$BW101="-"),"-",IF(A3管路!U101="-",BW101,IF(BW101="-",A3管路!U101,A3管路!U101)))</f>
        <v>3273.3</v>
      </c>
      <c r="V101" s="427" t="str">
        <f>IF(IF(A3管路!V101="-","-",IF('A4-2管路(計画設定)'!V101="-",A3管路!V101,A3管路!V101-'A4-2管路(計画設定)'!V101))=0,"-",IF(A3管路!V101="-","-",IF('A4-2管路(計画設定)'!V101="-",A3管路!V101,A3管路!V101-'A4-2管路(計画設定)'!V101)))</f>
        <v>-</v>
      </c>
      <c r="W101" s="428">
        <f t="shared" si="178"/>
        <v>4146.8</v>
      </c>
      <c r="X101" s="430">
        <f>IF(IF(A3管路!X101="-","-",IF('A4-2管路(計画設定)'!X101="-",A3管路!X101,A3管路!X101-'A4-2管路(計画設定)'!X101))=0,"-",IF(A3管路!X101="-","-",IF('A4-2管路(計画設定)'!X101="-",A3管路!X101,A3管路!X101-'A4-2管路(計画設定)'!X101)))</f>
        <v>15078</v>
      </c>
      <c r="Y101" s="427" t="str">
        <f>IF(IF(A3管路!Y101="-","-",IF('A4-2管路(計画設定)'!Y101="-",A3管路!Y101,A3管路!Y101-'A4-2管路(計画設定)'!Y101))=0,"-",IF(A3管路!Y101="-","-",IF('A4-2管路(計画設定)'!Y101="-",A3管路!Y101,A3管路!Y101-'A4-2管路(計画設定)'!Y101)))</f>
        <v>-</v>
      </c>
      <c r="Z101" s="428">
        <f t="shared" si="179"/>
        <v>15078</v>
      </c>
      <c r="AA101" s="430" t="str">
        <f>IF(IF(A3管路!AA101="-","-",IF('A4-2管路(計画設定)'!AA101="-",A3管路!AA101,A3管路!AA101-'A4-2管路(計画設定)'!AA101))=0,"-",IF(A3管路!AA101="-","-",IF('A4-2管路(計画設定)'!AA101="-",A3管路!AA101,A3管路!AA101-'A4-2管路(計画設定)'!AA101)))</f>
        <v>-</v>
      </c>
      <c r="AB101" s="427" t="str">
        <f>IF(IF(A3管路!AB101="-","-",IF('A4-2管路(計画設定)'!AB101="-",A3管路!AB101,A3管路!AB101-'A4-2管路(計画設定)'!AB101))=0,"-",IF(A3管路!AB101="-","-",IF('A4-2管路(計画設定)'!AB101="-",A3管路!AB101,A3管路!AB101-'A4-2管路(計画設定)'!AB101)))</f>
        <v>-</v>
      </c>
      <c r="AC101" s="428" t="str">
        <f t="shared" si="180"/>
        <v>-</v>
      </c>
      <c r="AD101" s="625" t="str">
        <f>IF(AND('A4-1管路(計画設定)'!$V$17="○",'A4-4,5管路(計画設定)'!$BX101="-"),"-",IF(A3管路!AD101="-",BX101,IF(BX101="-",A3管路!AD101,A3管路!AD101+BX101)))</f>
        <v>-</v>
      </c>
      <c r="AE101" s="427" t="str">
        <f>IF(IF(A3管路!AE101="-","-",IF('A4-2管路(計画設定)'!AE101="-",A3管路!AE101,A3管路!AE101-'A4-2管路(計画設定)'!AE101))=0,"-",IF(A3管路!AE101="-","-",IF('A4-2管路(計画設定)'!AE101="-",A3管路!AE101,A3管路!AE101-'A4-2管路(計画設定)'!AE101)))</f>
        <v>-</v>
      </c>
      <c r="AF101" s="428" t="str">
        <f t="shared" si="181"/>
        <v>-</v>
      </c>
      <c r="AG101" s="430">
        <f>IF(IF(A3管路!AG101="-","-",IF('A4-2管路(計画設定)'!AG101="-",A3管路!AG101,A3管路!AG101-'A4-2管路(計画設定)'!AG101))=0,"-",IF(A3管路!AG101="-","-",IF('A4-2管路(計画設定)'!AG101="-",A3管路!AG101,A3管路!AG101-'A4-2管路(計画設定)'!AG101)))</f>
        <v>326.89999999999998</v>
      </c>
      <c r="AH101" s="427" t="str">
        <f>IF(IF(A3管路!AH101="-","-",IF('A4-2管路(計画設定)'!AH101="-",A3管路!AH101,A3管路!AH101-'A4-2管路(計画設定)'!AH101))=0,"-",IF(A3管路!AH101="-","-",IF('A4-2管路(計画設定)'!AH101="-",A3管路!AH101,A3管路!AH101-'A4-2管路(計画設定)'!AH101)))</f>
        <v>-</v>
      </c>
      <c r="AI101" s="428">
        <f t="shared" si="182"/>
        <v>326.89999999999998</v>
      </c>
      <c r="AJ101" s="430" t="str">
        <f>IF(IF(A3管路!AJ101="-","-",IF('A4-2管路(計画設定)'!AJ101="-",A3管路!AJ101,A3管路!AJ101-'A4-2管路(計画設定)'!AJ101))=0,"-",IF(A3管路!AJ101="-","-",IF('A4-2管路(計画設定)'!AJ101="-",A3管路!AJ101,A3管路!AJ101-'A4-2管路(計画設定)'!AJ101)))</f>
        <v>-</v>
      </c>
      <c r="AK101" s="427" t="str">
        <f>IF(IF(A3管路!AK101="-","-",IF('A4-2管路(計画設定)'!AK101="-",A3管路!AK101,A3管路!AK101-'A4-2管路(計画設定)'!AK101))=0,"-",IF(A3管路!AK101="-","-",IF('A4-2管路(計画設定)'!AK101="-",A3管路!AK101,A3管路!AK101-'A4-2管路(計画設定)'!AK101)))</f>
        <v>-</v>
      </c>
      <c r="AL101" s="428" t="str">
        <f t="shared" si="183"/>
        <v>-</v>
      </c>
      <c r="AM101" s="430" t="str">
        <f>IF(IF(A3管路!AM101="-","-",IF('A4-2管路(計画設定)'!AM101="-",A3管路!AM101,A3管路!AM101-'A4-2管路(計画設定)'!AM101))=0,"-",IF(A3管路!AM101="-","-",IF('A4-2管路(計画設定)'!AM101="-",A3管路!AM101,A3管路!AM101-'A4-2管路(計画設定)'!AM101)))</f>
        <v>-</v>
      </c>
      <c r="AN101" s="427" t="str">
        <f>IF(IF(A3管路!AN101="-","-",IF('A4-2管路(計画設定)'!AN101="-",A3管路!AN101,A3管路!AN101-'A4-2管路(計画設定)'!AN101))=0,"-",IF(A3管路!AN101="-","-",IF('A4-2管路(計画設定)'!AN101="-",A3管路!AN101,A3管路!AN101-'A4-2管路(計画設定)'!AN101)))</f>
        <v>-</v>
      </c>
      <c r="AO101" s="428" t="str">
        <f t="shared" si="184"/>
        <v>-</v>
      </c>
      <c r="AP101" s="430" t="str">
        <f>IF(IF(A3管路!AP101="-","-",IF('A4-2管路(計画設定)'!AP101="-",A3管路!AP101,A3管路!AP101-'A4-2管路(計画設定)'!AP101))=0,"-",IF(A3管路!AP101="-","-",IF('A4-2管路(計画設定)'!AP101="-",A3管路!AP101,A3管路!AP101-'A4-2管路(計画設定)'!AP101)))</f>
        <v>-</v>
      </c>
      <c r="AQ101" s="427" t="str">
        <f>IF(IF(A3管路!AQ101="-","-",IF('A4-2管路(計画設定)'!AQ101="-",A3管路!AQ101,A3管路!AQ101-'A4-2管路(計画設定)'!AQ101))=0,"-",IF(A3管路!AQ101="-","-",IF('A4-2管路(計画設定)'!AQ101="-",A3管路!AQ101,A3管路!AQ101-'A4-2管路(計画設定)'!AQ101)))</f>
        <v>-</v>
      </c>
      <c r="AR101" s="436" t="str">
        <f t="shared" si="185"/>
        <v>-</v>
      </c>
      <c r="AS101" s="430" t="str">
        <f>IF(IF(A3管路!AS101="-","-",IF('A4-2管路(計画設定)'!AS101="-",A3管路!AS101,A3管路!AS101-'A4-2管路(計画設定)'!AS101))=0,"-",IF(A3管路!AS101="-","-",IF('A4-2管路(計画設定)'!AS101="-",A3管路!AS101,A3管路!AS101-'A4-2管路(計画設定)'!AS101)))</f>
        <v>-</v>
      </c>
      <c r="AT101" s="427" t="str">
        <f>IF(IF(A3管路!AT101="-","-",IF('A4-2管路(計画設定)'!AT101="-",A3管路!AT101,A3管路!AT101-'A4-2管路(計画設定)'!AT101))=0,"-",IF(A3管路!AT101="-","-",IF('A4-2管路(計画設定)'!AT101="-",A3管路!AT101,A3管路!AT101-'A4-2管路(計画設定)'!AT101)))</f>
        <v>-</v>
      </c>
      <c r="AU101" s="436" t="str">
        <f t="shared" si="186"/>
        <v>-</v>
      </c>
      <c r="AV101" s="832">
        <f t="shared" si="187"/>
        <v>25825.600000000002</v>
      </c>
      <c r="AW101" s="830"/>
      <c r="AX101" s="853">
        <f t="shared" si="188"/>
        <v>87.3</v>
      </c>
      <c r="AY101" s="830"/>
      <c r="AZ101" s="832">
        <f t="shared" si="189"/>
        <v>6361.2</v>
      </c>
      <c r="BA101" s="830"/>
      <c r="BB101" s="830">
        <f t="shared" si="190"/>
        <v>873.5</v>
      </c>
      <c r="BC101" s="830"/>
      <c r="BD101" s="830">
        <f t="shared" si="191"/>
        <v>18351.3</v>
      </c>
      <c r="BE101" s="830"/>
      <c r="BF101" s="830">
        <f t="shared" si="192"/>
        <v>326.89999999999998</v>
      </c>
      <c r="BG101" s="830"/>
      <c r="BH101" s="830">
        <f t="shared" si="193"/>
        <v>0</v>
      </c>
      <c r="BI101" s="831"/>
      <c r="BJ101" s="832">
        <f t="shared" si="194"/>
        <v>7234.7</v>
      </c>
      <c r="BK101" s="830"/>
      <c r="BL101" s="830">
        <f t="shared" si="195"/>
        <v>18678.2</v>
      </c>
      <c r="BM101" s="833"/>
      <c r="BN101" s="830">
        <f t="shared" si="196"/>
        <v>25912.9</v>
      </c>
      <c r="BO101" s="833"/>
      <c r="BQ101" s="318" t="str">
        <f>IF('A4-2管路(計画設定)'!AW101="","-",'A4-2管路(計画設定)'!AW101)</f>
        <v>ダクタイル鋳鉄管(NS形継手等)</v>
      </c>
      <c r="BR101" s="317">
        <f>IF(BQ101=BR$4,IF('A4-2管路(計画設定)'!AV101="-","-",IF('A4-2管路(計画設定)'!I101="-",'A4-2管路(計画設定)'!AV101,'A4-2管路(計画設定)'!AV101-'A4-2管路(計画設定)'!I101)),"-")</f>
        <v>3128.0999999999995</v>
      </c>
      <c r="BS101" s="317" t="str">
        <f>IF(BQ101=BS$4,IF('A4-2管路(計画設定)'!AV101="-","-",IF('A4-2管路(計画設定)'!L101="-",'A4-2管路(計画設定)'!AV101,'A4-2管路(計画設定)'!AV101-'A4-2管路(計画設定)'!L101)),"-")</f>
        <v>-</v>
      </c>
      <c r="BT101" s="317" t="str">
        <f>IF(BQ101=BT$4,IF('A4-2管路(計画設定)'!AV101="-","-",IF('A4-2管路(計画設定)'!O101="-",'A4-2管路(計画設定)'!AV101,'A4-2管路(計画設定)'!AV101-'A4-2管路(計画設定)'!O101)),"-")</f>
        <v>-</v>
      </c>
      <c r="BU101" s="317" t="str">
        <f>IF($BQ101=BU$4,IF('A4-2管路(計画設定)'!$AV101="-","-",IF('A4-2管路(計画設定)'!R101="-",'A4-2管路(計画設定)'!$AV101,'A4-2管路(計画設定)'!$AV101-'A4-2管路(計画設定)'!R101)),"-")</f>
        <v>-</v>
      </c>
      <c r="BV101" s="317" t="str">
        <f>IF($BQ101=BV$4,IF('A4-2管路(計画設定)'!$AV101="-","-",IF('A4-2管路(計画設定)'!W101="-",'A4-2管路(計画設定)'!$AV101,'A4-2管路(計画設定)'!$AV101-SUM('A4-2管路(計画設定)'!S101,'A4-2管路(計画設定)'!T101))),"-")</f>
        <v>-</v>
      </c>
      <c r="BW101" s="317" t="str">
        <f>IF($BQ101=BV$4,IF('A4-2管路(計画設定)'!$AV101="-","-",IF('A4-2管路(計画設定)'!W101="-",'A4-2管路(計画設定)'!$AV101,'A4-2管路(計画設定)'!$AV101-SUM('A4-2管路(計画設定)'!U101,'A4-2管路(計画設定)'!V101))),"-")</f>
        <v>-</v>
      </c>
      <c r="BX101" s="317" t="str">
        <f>IF($BQ101=BX$4,IF('A4-2管路(計画設定)'!$AV101="-","-",IF('A4-2管路(計画設定)'!AF101="-",'A4-2管路(計画設定)'!$AV101,'A4-2管路(計画設定)'!$AV101-'A4-2管路(計画設定)'!AF101)),"-")</f>
        <v>-</v>
      </c>
      <c r="BY101" s="3"/>
      <c r="BZ101" s="3"/>
    </row>
    <row r="102" spans="1:78" ht="13.5" customHeight="1">
      <c r="B102" s="932"/>
      <c r="C102" s="911"/>
      <c r="D102" s="912"/>
      <c r="E102" s="913"/>
      <c r="F102" s="80">
        <v>100</v>
      </c>
      <c r="G102" s="625">
        <f>IF(AND('A4-1管路(計画設定)'!$F$17="○",'A4-4,5管路(計画設定)'!$BR102="-"),"-",IF(A3管路!G102="-",BR102,IF(BR102="-",A3管路!G102,A3管路!G102+BR102)))</f>
        <v>1049.2</v>
      </c>
      <c r="H102" s="427" t="str">
        <f>IF(IF(A3管路!H102="-","-",IF('A4-2管路(計画設定)'!H102="-",A3管路!H102,A3管路!H102-'A4-2管路(計画設定)'!H102))=0,"-",IF(A3管路!H102="-","-",IF('A4-2管路(計画設定)'!H102="-",A3管路!H102,A3管路!H102-'A4-2管路(計画設定)'!H102)))</f>
        <v>-</v>
      </c>
      <c r="I102" s="428">
        <f t="shared" si="174"/>
        <v>1049.2</v>
      </c>
      <c r="J102" s="625" t="str">
        <f>IF(AND('A4-1管路(計画設定)'!$H$17="○",'A4-4,5管路(計画設定)'!$BS102="-"),"-",IF(A3管路!J102="-",BS102,IF(BS102="-",A3管路!J102,A3管路!J102+BS102)))</f>
        <v>-</v>
      </c>
      <c r="K102" s="427" t="str">
        <f>IF(IF(A3管路!K102="-","-",IF('A4-2管路(計画設定)'!K102="-",A3管路!K102,A3管路!K102-'A4-2管路(計画設定)'!K102))=0,"-",IF(A3管路!K102="-","-",IF('A4-2管路(計画設定)'!K102="-",A3管路!K102,A3管路!K102-'A4-2管路(計画設定)'!K102)))</f>
        <v>-</v>
      </c>
      <c r="L102" s="428" t="str">
        <f t="shared" si="175"/>
        <v>-</v>
      </c>
      <c r="M102" s="625" t="str">
        <f>IF(AND('A4-1管路(計画設定)'!$J$17="○",'A4-4,5管路(計画設定)'!$BT102="-"),"-",IF(A3管路!M102="-",BT102,IF(BT102="-",A3管路!M102,A3管路!M102+BT102)))</f>
        <v>-</v>
      </c>
      <c r="N102" s="427" t="str">
        <f>IF(IF(A3管路!N102="-","-",IF('A4-2管路(計画設定)'!N102="-",A3管路!N102,A3管路!N102-'A4-2管路(計画設定)'!N102))=0,"-",IF(A3管路!N102="-","-",IF('A4-2管路(計画設定)'!N102="-",A3管路!N102,A3管路!N102-'A4-2管路(計画設定)'!N102)))</f>
        <v>-</v>
      </c>
      <c r="O102" s="428" t="str">
        <f t="shared" si="176"/>
        <v>-</v>
      </c>
      <c r="P102" s="625" t="str">
        <f>IF(AND('A4-1管路(計画設定)'!$L$17="○",'A4-4,5管路(計画設定)'!$BU102="-"),"-",IF(A3管路!P102="-",BU102,IF(BU102="-",A3管路!P102,A3管路!P102+BU102)))</f>
        <v>-</v>
      </c>
      <c r="Q102" s="427" t="str">
        <f>IF(IF(A3管路!Q102="-","-",IF('A4-2管路(計画設定)'!Q102="-",A3管路!Q102,A3管路!Q102-'A4-2管路(計画設定)'!Q102))=0,"-",IF(A3管路!Q102="-","-",IF('A4-2管路(計画設定)'!Q102="-",A3管路!Q102,A3管路!Q102-'A4-2管路(計画設定)'!Q102)))</f>
        <v>-</v>
      </c>
      <c r="R102" s="428" t="str">
        <f t="shared" si="177"/>
        <v>-</v>
      </c>
      <c r="S102" s="625">
        <f>IF(AND('A4-1管路(計画設定)'!$N$17="○",'A4-4,5管路(計画設定)'!$BV102="-"),"-",IF(A3管路!S102="-",BV102,IF(BV102="-",A3管路!S102,A3管路!S102+BV102+BW102)))</f>
        <v>80.099999999999994</v>
      </c>
      <c r="T102" s="429">
        <f>IF(IF(A3管路!T102="-","-",IF('A4-2管路(計画設定)'!T102="-",A3管路!T102,A3管路!T102-'A4-2管路(計画設定)'!T102))=0,"-",IF(A3管路!T102="-","-",IF('A4-2管路(計画設定)'!T102="-",A3管路!T102,A3管路!T102-'A4-2管路(計画設定)'!T102)))</f>
        <v>9</v>
      </c>
      <c r="U102" s="623">
        <f>IF(AND('A4-1管路(計画設定)'!$P$17="○",'A4-4,5管路(計画設定)'!$BW102="-"),"-",IF(A3管路!U102="-",BW102,IF(BW102="-",A3管路!U102,A3管路!U102)))</f>
        <v>333.9</v>
      </c>
      <c r="V102" s="427" t="str">
        <f>IF(IF(A3管路!V102="-","-",IF('A4-2管路(計画設定)'!V102="-",A3管路!V102,A3管路!V102-'A4-2管路(計画設定)'!V102))=0,"-",IF(A3管路!V102="-","-",IF('A4-2管路(計画設定)'!V102="-",A3管路!V102,A3管路!V102-'A4-2管路(計画設定)'!V102)))</f>
        <v>-</v>
      </c>
      <c r="W102" s="428">
        <f t="shared" si="178"/>
        <v>423</v>
      </c>
      <c r="X102" s="430">
        <f>IF(IF(A3管路!X102="-","-",IF('A4-2管路(計画設定)'!X102="-",A3管路!X102,A3管路!X102-'A4-2管路(計画設定)'!X102))=0,"-",IF(A3管路!X102="-","-",IF('A4-2管路(計画設定)'!X102="-",A3管路!X102,A3管路!X102-'A4-2管路(計画設定)'!X102)))</f>
        <v>2970</v>
      </c>
      <c r="Y102" s="427" t="str">
        <f>IF(IF(A3管路!Y102="-","-",IF('A4-2管路(計画設定)'!Y102="-",A3管路!Y102,A3管路!Y102-'A4-2管路(計画設定)'!Y102))=0,"-",IF(A3管路!Y102="-","-",IF('A4-2管路(計画設定)'!Y102="-",A3管路!Y102,A3管路!Y102-'A4-2管路(計画設定)'!Y102)))</f>
        <v>-</v>
      </c>
      <c r="Z102" s="428">
        <f t="shared" si="179"/>
        <v>2970</v>
      </c>
      <c r="AA102" s="430" t="str">
        <f>IF(IF(A3管路!AA102="-","-",IF('A4-2管路(計画設定)'!AA102="-",A3管路!AA102,A3管路!AA102-'A4-2管路(計画設定)'!AA102))=0,"-",IF(A3管路!AA102="-","-",IF('A4-2管路(計画設定)'!AA102="-",A3管路!AA102,A3管路!AA102-'A4-2管路(計画設定)'!AA102)))</f>
        <v>-</v>
      </c>
      <c r="AB102" s="427" t="str">
        <f>IF(IF(A3管路!AB102="-","-",IF('A4-2管路(計画設定)'!AB102="-",A3管路!AB102,A3管路!AB102-'A4-2管路(計画設定)'!AB102))=0,"-",IF(A3管路!AB102="-","-",IF('A4-2管路(計画設定)'!AB102="-",A3管路!AB102,A3管路!AB102-'A4-2管路(計画設定)'!AB102)))</f>
        <v>-</v>
      </c>
      <c r="AC102" s="428" t="str">
        <f t="shared" si="180"/>
        <v>-</v>
      </c>
      <c r="AD102" s="625">
        <f>IF(AND('A4-1管路(計画設定)'!$V$17="○",'A4-4,5管路(計画設定)'!$BX102="-"),"-",IF(A3管路!AD102="-",BX102,IF(BX102="-",A3管路!AD102,A3管路!AD102+BX102)))</f>
        <v>766.1</v>
      </c>
      <c r="AE102" s="427" t="str">
        <f>IF(IF(A3管路!AE102="-","-",IF('A4-2管路(計画設定)'!AE102="-",A3管路!AE102,A3管路!AE102-'A4-2管路(計画設定)'!AE102))=0,"-",IF(A3管路!AE102="-","-",IF('A4-2管路(計画設定)'!AE102="-",A3管路!AE102,A3管路!AE102-'A4-2管路(計画設定)'!AE102)))</f>
        <v>-</v>
      </c>
      <c r="AF102" s="428">
        <f t="shared" si="181"/>
        <v>766.1</v>
      </c>
      <c r="AG102" s="430">
        <f>IF(IF(A3管路!AG102="-","-",IF('A4-2管路(計画設定)'!AG102="-",A3管路!AG102,A3管路!AG102-'A4-2管路(計画設定)'!AG102))=0,"-",IF(A3管路!AG102="-","-",IF('A4-2管路(計画設定)'!AG102="-",A3管路!AG102,A3管路!AG102-'A4-2管路(計画設定)'!AG102)))</f>
        <v>105.4</v>
      </c>
      <c r="AH102" s="427" t="str">
        <f>IF(IF(A3管路!AH102="-","-",IF('A4-2管路(計画設定)'!AH102="-",A3管路!AH102,A3管路!AH102-'A4-2管路(計画設定)'!AH102))=0,"-",IF(A3管路!AH102="-","-",IF('A4-2管路(計画設定)'!AH102="-",A3管路!AH102,A3管路!AH102-'A4-2管路(計画設定)'!AH102)))</f>
        <v>-</v>
      </c>
      <c r="AI102" s="428">
        <f t="shared" si="182"/>
        <v>105.4</v>
      </c>
      <c r="AJ102" s="430" t="str">
        <f>IF(IF(A3管路!AJ102="-","-",IF('A4-2管路(計画設定)'!AJ102="-",A3管路!AJ102,A3管路!AJ102-'A4-2管路(計画設定)'!AJ102))=0,"-",IF(A3管路!AJ102="-","-",IF('A4-2管路(計画設定)'!AJ102="-",A3管路!AJ102,A3管路!AJ102-'A4-2管路(計画設定)'!AJ102)))</f>
        <v>-</v>
      </c>
      <c r="AK102" s="427" t="str">
        <f>IF(IF(A3管路!AK102="-","-",IF('A4-2管路(計画設定)'!AK102="-",A3管路!AK102,A3管路!AK102-'A4-2管路(計画設定)'!AK102))=0,"-",IF(A3管路!AK102="-","-",IF('A4-2管路(計画設定)'!AK102="-",A3管路!AK102,A3管路!AK102-'A4-2管路(計画設定)'!AK102)))</f>
        <v>-</v>
      </c>
      <c r="AL102" s="428" t="str">
        <f t="shared" si="183"/>
        <v>-</v>
      </c>
      <c r="AM102" s="430" t="str">
        <f>IF(IF(A3管路!AM102="-","-",IF('A4-2管路(計画設定)'!AM102="-",A3管路!AM102,A3管路!AM102-'A4-2管路(計画設定)'!AM102))=0,"-",IF(A3管路!AM102="-","-",IF('A4-2管路(計画設定)'!AM102="-",A3管路!AM102,A3管路!AM102-'A4-2管路(計画設定)'!AM102)))</f>
        <v>-</v>
      </c>
      <c r="AN102" s="427" t="str">
        <f>IF(IF(A3管路!AN102="-","-",IF('A4-2管路(計画設定)'!AN102="-",A3管路!AN102,A3管路!AN102-'A4-2管路(計画設定)'!AN102))=0,"-",IF(A3管路!AN102="-","-",IF('A4-2管路(計画設定)'!AN102="-",A3管路!AN102,A3管路!AN102-'A4-2管路(計画設定)'!AN102)))</f>
        <v>-</v>
      </c>
      <c r="AO102" s="428" t="str">
        <f t="shared" si="184"/>
        <v>-</v>
      </c>
      <c r="AP102" s="430" t="str">
        <f>IF(IF(A3管路!AP102="-","-",IF('A4-2管路(計画設定)'!AP102="-",A3管路!AP102,A3管路!AP102-'A4-2管路(計画設定)'!AP102))=0,"-",IF(A3管路!AP102="-","-",IF('A4-2管路(計画設定)'!AP102="-",A3管路!AP102,A3管路!AP102-'A4-2管路(計画設定)'!AP102)))</f>
        <v>-</v>
      </c>
      <c r="AQ102" s="427" t="str">
        <f>IF(IF(A3管路!AQ102="-","-",IF('A4-2管路(計画設定)'!AQ102="-",A3管路!AQ102,A3管路!AQ102-'A4-2管路(計画設定)'!AQ102))=0,"-",IF(A3管路!AQ102="-","-",IF('A4-2管路(計画設定)'!AQ102="-",A3管路!AQ102,A3管路!AQ102-'A4-2管路(計画設定)'!AQ102)))</f>
        <v>-</v>
      </c>
      <c r="AR102" s="436" t="str">
        <f t="shared" si="185"/>
        <v>-</v>
      </c>
      <c r="AS102" s="430" t="str">
        <f>IF(IF(A3管路!AS102="-","-",IF('A4-2管路(計画設定)'!AS102="-",A3管路!AS102,A3管路!AS102-'A4-2管路(計画設定)'!AS102))=0,"-",IF(A3管路!AS102="-","-",IF('A4-2管路(計画設定)'!AS102="-",A3管路!AS102,A3管路!AS102-'A4-2管路(計画設定)'!AS102)))</f>
        <v>-</v>
      </c>
      <c r="AT102" s="427" t="str">
        <f>IF(IF(A3管路!AT102="-","-",IF('A4-2管路(計画設定)'!AT102="-",A3管路!AT102,A3管路!AT102-'A4-2管路(計画設定)'!AT102))=0,"-",IF(A3管路!AT102="-","-",IF('A4-2管路(計画設定)'!AT102="-",A3管路!AT102,A3管路!AT102-'A4-2管路(計画設定)'!AT102)))</f>
        <v>-</v>
      </c>
      <c r="AU102" s="436" t="str">
        <f t="shared" si="186"/>
        <v>-</v>
      </c>
      <c r="AV102" s="832">
        <f t="shared" si="187"/>
        <v>5304.7</v>
      </c>
      <c r="AW102" s="830"/>
      <c r="AX102" s="853">
        <f t="shared" si="188"/>
        <v>9</v>
      </c>
      <c r="AY102" s="830"/>
      <c r="AZ102" s="832">
        <f t="shared" si="189"/>
        <v>1049.2</v>
      </c>
      <c r="BA102" s="830"/>
      <c r="BB102" s="830">
        <f t="shared" si="190"/>
        <v>89.1</v>
      </c>
      <c r="BC102" s="830"/>
      <c r="BD102" s="830">
        <f t="shared" si="191"/>
        <v>4070</v>
      </c>
      <c r="BE102" s="830"/>
      <c r="BF102" s="830">
        <f t="shared" si="192"/>
        <v>105.4</v>
      </c>
      <c r="BG102" s="830"/>
      <c r="BH102" s="830">
        <f t="shared" si="193"/>
        <v>0</v>
      </c>
      <c r="BI102" s="831"/>
      <c r="BJ102" s="832">
        <f t="shared" si="194"/>
        <v>1138.3</v>
      </c>
      <c r="BK102" s="830"/>
      <c r="BL102" s="830">
        <f t="shared" si="195"/>
        <v>4175.3999999999996</v>
      </c>
      <c r="BM102" s="833"/>
      <c r="BN102" s="830">
        <f t="shared" si="196"/>
        <v>5313.7</v>
      </c>
      <c r="BO102" s="833"/>
      <c r="BQ102" s="318" t="str">
        <f>IF('A4-2管路(計画設定)'!AW102="","-",'A4-2管路(計画設定)'!AW102)</f>
        <v>ダクタイル鋳鉄管(NS形継手等)</v>
      </c>
      <c r="BR102" s="317">
        <f>IF(BQ102=BR$4,IF('A4-2管路(計画設定)'!AV102="-","-",IF('A4-2管路(計画設定)'!I102="-",'A4-2管路(計画設定)'!AV102,'A4-2管路(計画設定)'!AV102-'A4-2管路(計画設定)'!I102)),"-")</f>
        <v>1049.2</v>
      </c>
      <c r="BS102" s="317" t="str">
        <f>IF(BQ102=BS$4,IF('A4-2管路(計画設定)'!AV102="-","-",IF('A4-2管路(計画設定)'!L102="-",'A4-2管路(計画設定)'!AV102,'A4-2管路(計画設定)'!AV102-'A4-2管路(計画設定)'!L102)),"-")</f>
        <v>-</v>
      </c>
      <c r="BT102" s="317" t="str">
        <f>IF(BQ102=BT$4,IF('A4-2管路(計画設定)'!AV102="-","-",IF('A4-2管路(計画設定)'!O102="-",'A4-2管路(計画設定)'!AV102,'A4-2管路(計画設定)'!AV102-'A4-2管路(計画設定)'!O102)),"-")</f>
        <v>-</v>
      </c>
      <c r="BU102" s="317" t="str">
        <f>IF($BQ102=BU$4,IF('A4-2管路(計画設定)'!$AV102="-","-",IF('A4-2管路(計画設定)'!R102="-",'A4-2管路(計画設定)'!$AV102,'A4-2管路(計画設定)'!$AV102-'A4-2管路(計画設定)'!R102)),"-")</f>
        <v>-</v>
      </c>
      <c r="BV102" s="317" t="str">
        <f>IF($BQ102=BV$4,IF('A4-2管路(計画設定)'!$AV102="-","-",IF('A4-2管路(計画設定)'!W102="-",'A4-2管路(計画設定)'!$AV102,'A4-2管路(計画設定)'!$AV102-SUM('A4-2管路(計画設定)'!S102,'A4-2管路(計画設定)'!T102))),"-")</f>
        <v>-</v>
      </c>
      <c r="BW102" s="317" t="str">
        <f>IF($BQ102=BV$4,IF('A4-2管路(計画設定)'!$AV102="-","-",IF('A4-2管路(計画設定)'!W102="-",'A4-2管路(計画設定)'!$AV102,'A4-2管路(計画設定)'!$AV102-SUM('A4-2管路(計画設定)'!U102,'A4-2管路(計画設定)'!V102))),"-")</f>
        <v>-</v>
      </c>
      <c r="BX102" s="317" t="str">
        <f>IF($BQ102=BX$4,IF('A4-2管路(計画設定)'!$AV102="-","-",IF('A4-2管路(計画設定)'!AF102="-",'A4-2管路(計画設定)'!$AV102,'A4-2管路(計画設定)'!$AV102-'A4-2管路(計画設定)'!AF102)),"-")</f>
        <v>-</v>
      </c>
      <c r="BY102" s="3"/>
      <c r="BZ102" s="3"/>
    </row>
    <row r="103" spans="1:78" ht="13.5" customHeight="1">
      <c r="B103" s="932"/>
      <c r="C103" s="911"/>
      <c r="D103" s="912"/>
      <c r="E103" s="913"/>
      <c r="F103" s="449" t="s">
        <v>70</v>
      </c>
      <c r="G103" s="625">
        <f>IF(AND('A4-1管路(計画設定)'!$F$17="○",'A4-4,5管路(計画設定)'!$BR103="-"),"-",IF(A3管路!G103="-",BR103,IF(BR103="-",A3管路!G103,A3管路!G103+BR103)))</f>
        <v>661</v>
      </c>
      <c r="H103" s="427" t="str">
        <f>IF(IF(A3管路!H103="-","-",IF('A4-2管路(計画設定)'!H103="-",A3管路!H103,A3管路!H103-'A4-2管路(計画設定)'!H103))=0,"-",IF(A3管路!H103="-","-",IF('A4-2管路(計画設定)'!H103="-",A3管路!H103,A3管路!H103-'A4-2管路(計画設定)'!H103)))</f>
        <v>-</v>
      </c>
      <c r="I103" s="428">
        <f t="shared" si="174"/>
        <v>661</v>
      </c>
      <c r="J103" s="625" t="str">
        <f>IF(AND('A4-1管路(計画設定)'!$H$17="○",'A4-4,5管路(計画設定)'!$BS103="-"),"-",IF(A3管路!J103="-",BS103,IF(BS103="-",A3管路!J103,A3管路!J103+BS103)))</f>
        <v>-</v>
      </c>
      <c r="K103" s="427" t="str">
        <f>IF(IF(A3管路!K103="-","-",IF('A4-2管路(計画設定)'!K103="-",A3管路!K103,A3管路!K103-'A4-2管路(計画設定)'!K103))=0,"-",IF(A3管路!K103="-","-",IF('A4-2管路(計画設定)'!K103="-",A3管路!K103,A3管路!K103-'A4-2管路(計画設定)'!K103)))</f>
        <v>-</v>
      </c>
      <c r="L103" s="428" t="str">
        <f t="shared" si="175"/>
        <v>-</v>
      </c>
      <c r="M103" s="625">
        <f>IF(AND('A4-1管路(計画設定)'!$J$17="○",'A4-4,5管路(計画設定)'!$BT103="-"),"-",IF(A3管路!M103="-",BT103,IF(BT103="-",A3管路!M103,A3管路!M103+BT103)))</f>
        <v>975.8</v>
      </c>
      <c r="N103" s="427" t="str">
        <f>IF(IF(A3管路!N103="-","-",IF('A4-2管路(計画設定)'!N103="-",A3管路!N103,A3管路!N103-'A4-2管路(計画設定)'!N103))=0,"-",IF(A3管路!N103="-","-",IF('A4-2管路(計画設定)'!N103="-",A3管路!N103,A3管路!N103-'A4-2管路(計画設定)'!N103)))</f>
        <v>-</v>
      </c>
      <c r="O103" s="428">
        <f t="shared" si="176"/>
        <v>975.8</v>
      </c>
      <c r="P103" s="625" t="str">
        <f>IF(AND('A4-1管路(計画設定)'!$L$17="○",'A4-4,5管路(計画設定)'!$BU103="-"),"-",IF(A3管路!P103="-",BU103,IF(BU103="-",A3管路!P103,A3管路!P103+BU103)))</f>
        <v>-</v>
      </c>
      <c r="Q103" s="427" t="str">
        <f>IF(IF(A3管路!Q103="-","-",IF('A4-2管路(計画設定)'!Q103="-",A3管路!Q103,A3管路!Q103-'A4-2管路(計画設定)'!Q103))=0,"-",IF(A3管路!Q103="-","-",IF('A4-2管路(計画設定)'!Q103="-",A3管路!Q103,A3管路!Q103-'A4-2管路(計画設定)'!Q103)))</f>
        <v>-</v>
      </c>
      <c r="R103" s="428" t="str">
        <f t="shared" si="177"/>
        <v>-</v>
      </c>
      <c r="S103" s="625" t="str">
        <f>IF(AND('A4-1管路(計画設定)'!$N$17="○",'A4-4,5管路(計画設定)'!$BV103="-"),"-",IF(A3管路!S103="-",BV103,IF(BV103="-",A3管路!S103,A3管路!S103+BV103+BW103)))</f>
        <v>-</v>
      </c>
      <c r="T103" s="429" t="str">
        <f>IF(IF(A3管路!T103="-","-",IF('A4-2管路(計画設定)'!T103="-",A3管路!T103,A3管路!T103-'A4-2管路(計画設定)'!T103))=0,"-",IF(A3管路!T103="-","-",IF('A4-2管路(計画設定)'!T103="-",A3管路!T103,A3管路!T103-'A4-2管路(計画設定)'!T103)))</f>
        <v>-</v>
      </c>
      <c r="U103" s="623" t="str">
        <f>IF(AND('A4-1管路(計画設定)'!$P$17="○",'A4-4,5管路(計画設定)'!$BW103="-"),"-",IF(A3管路!U103="-",BW103,IF(BW103="-",A3管路!U103,A3管路!U103)))</f>
        <v>-</v>
      </c>
      <c r="V103" s="427" t="str">
        <f>IF(IF(A3管路!V103="-","-",IF('A4-2管路(計画設定)'!V103="-",A3管路!V103,A3管路!V103-'A4-2管路(計画設定)'!V103))=0,"-",IF(A3管路!V103="-","-",IF('A4-2管路(計画設定)'!V103="-",A3管路!V103,A3管路!V103-'A4-2管路(計画設定)'!V103)))</f>
        <v>-</v>
      </c>
      <c r="W103" s="428" t="str">
        <f t="shared" si="178"/>
        <v>-</v>
      </c>
      <c r="X103" s="430">
        <f>IF(IF(A3管路!X103="-","-",IF('A4-2管路(計画設定)'!X103="-",A3管路!X103,A3管路!X103-'A4-2管路(計画設定)'!X103))=0,"-",IF(A3管路!X103="-","-",IF('A4-2管路(計画設定)'!X103="-",A3管路!X103,A3管路!X103-'A4-2管路(計画設定)'!X103)))</f>
        <v>218.1</v>
      </c>
      <c r="Y103" s="427" t="str">
        <f>IF(IF(A3管路!Y103="-","-",IF('A4-2管路(計画設定)'!Y103="-",A3管路!Y103,A3管路!Y103-'A4-2管路(計画設定)'!Y103))=0,"-",IF(A3管路!Y103="-","-",IF('A4-2管路(計画設定)'!Y103="-",A3管路!Y103,A3管路!Y103-'A4-2管路(計画設定)'!Y103)))</f>
        <v>-</v>
      </c>
      <c r="Z103" s="428">
        <f t="shared" si="179"/>
        <v>218.1</v>
      </c>
      <c r="AA103" s="430" t="str">
        <f>IF(IF(A3管路!AA103="-","-",IF('A4-2管路(計画設定)'!AA103="-",A3管路!AA103,A3管路!AA103-'A4-2管路(計画設定)'!AA103))=0,"-",IF(A3管路!AA103="-","-",IF('A4-2管路(計画設定)'!AA103="-",A3管路!AA103,A3管路!AA103-'A4-2管路(計画設定)'!AA103)))</f>
        <v>-</v>
      </c>
      <c r="AB103" s="427" t="str">
        <f>IF(IF(A3管路!AB103="-","-",IF('A4-2管路(計画設定)'!AB103="-",A3管路!AB103,A3管路!AB103-'A4-2管路(計画設定)'!AB103))=0,"-",IF(A3管路!AB103="-","-",IF('A4-2管路(計画設定)'!AB103="-",A3管路!AB103,A3管路!AB103-'A4-2管路(計画設定)'!AB103)))</f>
        <v>-</v>
      </c>
      <c r="AC103" s="428" t="str">
        <f t="shared" si="180"/>
        <v>-</v>
      </c>
      <c r="AD103" s="625">
        <f>IF(AND('A4-1管路(計画設定)'!$V$17="○",'A4-4,5管路(計画設定)'!$BX103="-"),"-",IF(A3管路!AD103="-",BX103,IF(BX103="-",A3管路!AD103,A3管路!AD103+BX103)))</f>
        <v>78.5</v>
      </c>
      <c r="AE103" s="427" t="str">
        <f>IF(IF(A3管路!AE103="-","-",IF('A4-2管路(計画設定)'!AE103="-",A3管路!AE103,A3管路!AE103-'A4-2管路(計画設定)'!AE103))=0,"-",IF(A3管路!AE103="-","-",IF('A4-2管路(計画設定)'!AE103="-",A3管路!AE103,A3管路!AE103-'A4-2管路(計画設定)'!AE103)))</f>
        <v>-</v>
      </c>
      <c r="AF103" s="428">
        <f t="shared" si="181"/>
        <v>78.5</v>
      </c>
      <c r="AG103" s="430">
        <f>IF(IF(A3管路!AG103="-","-",IF('A4-2管路(計画設定)'!AG103="-",A3管路!AG103,A3管路!AG103-'A4-2管路(計画設定)'!AG103))=0,"-",IF(A3管路!AG103="-","-",IF('A4-2管路(計画設定)'!AG103="-",A3管路!AG103,A3管路!AG103-'A4-2管路(計画設定)'!AG103)))</f>
        <v>296.8</v>
      </c>
      <c r="AH103" s="427" t="str">
        <f>IF(IF(A3管路!AH103="-","-",IF('A4-2管路(計画設定)'!AH103="-",A3管路!AH103,A3管路!AH103-'A4-2管路(計画設定)'!AH103))=0,"-",IF(A3管路!AH103="-","-",IF('A4-2管路(計画設定)'!AH103="-",A3管路!AH103,A3管路!AH103-'A4-2管路(計画設定)'!AH103)))</f>
        <v>-</v>
      </c>
      <c r="AI103" s="428">
        <f t="shared" si="182"/>
        <v>296.8</v>
      </c>
      <c r="AJ103" s="430" t="str">
        <f>IF(IF(A3管路!AJ103="-","-",IF('A4-2管路(計画設定)'!AJ103="-",A3管路!AJ103,A3管路!AJ103-'A4-2管路(計画設定)'!AJ103))=0,"-",IF(A3管路!AJ103="-","-",IF('A4-2管路(計画設定)'!AJ103="-",A3管路!AJ103,A3管路!AJ103-'A4-2管路(計画設定)'!AJ103)))</f>
        <v>-</v>
      </c>
      <c r="AK103" s="427" t="str">
        <f>IF(IF(A3管路!AK103="-","-",IF('A4-2管路(計画設定)'!AK103="-",A3管路!AK103,A3管路!AK103-'A4-2管路(計画設定)'!AK103))=0,"-",IF(A3管路!AK103="-","-",IF('A4-2管路(計画設定)'!AK103="-",A3管路!AK103,A3管路!AK103-'A4-2管路(計画設定)'!AK103)))</f>
        <v>-</v>
      </c>
      <c r="AL103" s="428" t="str">
        <f t="shared" si="183"/>
        <v>-</v>
      </c>
      <c r="AM103" s="430" t="str">
        <f>IF(IF(A3管路!AM103="-","-",IF('A4-2管路(計画設定)'!AM103="-",A3管路!AM103,A3管路!AM103-'A4-2管路(計画設定)'!AM103))=0,"-",IF(A3管路!AM103="-","-",IF('A4-2管路(計画設定)'!AM103="-",A3管路!AM103,A3管路!AM103-'A4-2管路(計画設定)'!AM103)))</f>
        <v>-</v>
      </c>
      <c r="AN103" s="427" t="str">
        <f>IF(IF(A3管路!AN103="-","-",IF('A4-2管路(計画設定)'!AN103="-",A3管路!AN103,A3管路!AN103-'A4-2管路(計画設定)'!AN103))=0,"-",IF(A3管路!AN103="-","-",IF('A4-2管路(計画設定)'!AN103="-",A3管路!AN103,A3管路!AN103-'A4-2管路(計画設定)'!AN103)))</f>
        <v>-</v>
      </c>
      <c r="AO103" s="428" t="str">
        <f t="shared" si="184"/>
        <v>-</v>
      </c>
      <c r="AP103" s="430" t="str">
        <f>IF(IF(A3管路!AP103="-","-",IF('A4-2管路(計画設定)'!AP103="-",A3管路!AP103,A3管路!AP103-'A4-2管路(計画設定)'!AP103))=0,"-",IF(A3管路!AP103="-","-",IF('A4-2管路(計画設定)'!AP103="-",A3管路!AP103,A3管路!AP103-'A4-2管路(計画設定)'!AP103)))</f>
        <v>-</v>
      </c>
      <c r="AQ103" s="427" t="str">
        <f>IF(IF(A3管路!AQ103="-","-",IF('A4-2管路(計画設定)'!AQ103="-",A3管路!AQ103,A3管路!AQ103-'A4-2管路(計画設定)'!AQ103))=0,"-",IF(A3管路!AQ103="-","-",IF('A4-2管路(計画設定)'!AQ103="-",A3管路!AQ103,A3管路!AQ103-'A4-2管路(計画設定)'!AQ103)))</f>
        <v>-</v>
      </c>
      <c r="AR103" s="436" t="str">
        <f t="shared" si="185"/>
        <v>-</v>
      </c>
      <c r="AS103" s="430" t="str">
        <f>IF(IF(A3管路!AS103="-","-",IF('A4-2管路(計画設定)'!AS103="-",A3管路!AS103,A3管路!AS103-'A4-2管路(計画設定)'!AS103))=0,"-",IF(A3管路!AS103="-","-",IF('A4-2管路(計画設定)'!AS103="-",A3管路!AS103,A3管路!AS103-'A4-2管路(計画設定)'!AS103)))</f>
        <v>-</v>
      </c>
      <c r="AT103" s="427" t="str">
        <f>IF(IF(A3管路!AT103="-","-",IF('A4-2管路(計画設定)'!AT103="-",A3管路!AT103,A3管路!AT103-'A4-2管路(計画設定)'!AT103))=0,"-",IF(A3管路!AT103="-","-",IF('A4-2管路(計画設定)'!AT103="-",A3管路!AT103,A3管路!AT103-'A4-2管路(計画設定)'!AT103)))</f>
        <v>-</v>
      </c>
      <c r="AU103" s="436" t="str">
        <f t="shared" si="186"/>
        <v>-</v>
      </c>
      <c r="AV103" s="832">
        <f t="shared" si="187"/>
        <v>2230.1999999999998</v>
      </c>
      <c r="AW103" s="830"/>
      <c r="AX103" s="853" t="str">
        <f t="shared" si="188"/>
        <v>-</v>
      </c>
      <c r="AY103" s="830"/>
      <c r="AZ103" s="832">
        <f t="shared" si="189"/>
        <v>1636.8</v>
      </c>
      <c r="BA103" s="830"/>
      <c r="BB103" s="830">
        <f t="shared" si="190"/>
        <v>0</v>
      </c>
      <c r="BC103" s="830"/>
      <c r="BD103" s="830">
        <f t="shared" si="191"/>
        <v>296.60000000000002</v>
      </c>
      <c r="BE103" s="830"/>
      <c r="BF103" s="830">
        <f t="shared" si="192"/>
        <v>296.8</v>
      </c>
      <c r="BG103" s="830"/>
      <c r="BH103" s="830">
        <f t="shared" si="193"/>
        <v>0</v>
      </c>
      <c r="BI103" s="831"/>
      <c r="BJ103" s="832">
        <f t="shared" si="194"/>
        <v>1636.8</v>
      </c>
      <c r="BK103" s="830"/>
      <c r="BL103" s="830">
        <f t="shared" si="195"/>
        <v>593.40000000000009</v>
      </c>
      <c r="BM103" s="833"/>
      <c r="BN103" s="830">
        <f t="shared" si="196"/>
        <v>2230.1999999999998</v>
      </c>
      <c r="BO103" s="833"/>
      <c r="BQ103" s="318" t="str">
        <f>IF('A4-2管路(計画設定)'!AW103="","-",'A4-2管路(計画設定)'!AW103)</f>
        <v>配水用ポリエチレン管(融着継手)</v>
      </c>
      <c r="BR103" s="317" t="str">
        <f>IF(BQ103=BR$4,IF('A4-2管路(計画設定)'!AV103="-","-",IF('A4-2管路(計画設定)'!I103="-",'A4-2管路(計画設定)'!AV103,'A4-2管路(計画設定)'!AV103-'A4-2管路(計画設定)'!I103)),"-")</f>
        <v>-</v>
      </c>
      <c r="BS103" s="317" t="str">
        <f>IF(BQ103=BS$4,IF('A4-2管路(計画設定)'!AV103="-","-",IF('A4-2管路(計画設定)'!L103="-",'A4-2管路(計画設定)'!AV103,'A4-2管路(計画設定)'!AV103-'A4-2管路(計画設定)'!L103)),"-")</f>
        <v>-</v>
      </c>
      <c r="BT103" s="317">
        <f>IF(BQ103=BT$4,IF('A4-2管路(計画設定)'!AV103="-","-",IF('A4-2管路(計画設定)'!O103="-",'A4-2管路(計画設定)'!AV103,'A4-2管路(計画設定)'!AV103-'A4-2管路(計画設定)'!O103)),"-")</f>
        <v>975.8</v>
      </c>
      <c r="BU103" s="317" t="str">
        <f>IF($BQ103=BU$4,IF('A4-2管路(計画設定)'!$AV103="-","-",IF('A4-2管路(計画設定)'!R103="-",'A4-2管路(計画設定)'!$AV103,'A4-2管路(計画設定)'!$AV103-'A4-2管路(計画設定)'!R103)),"-")</f>
        <v>-</v>
      </c>
      <c r="BV103" s="317" t="str">
        <f>IF($BQ103=BV$4,IF('A4-2管路(計画設定)'!$AV103="-","-",IF('A4-2管路(計画設定)'!W103="-",'A4-2管路(計画設定)'!$AV103,'A4-2管路(計画設定)'!$AV103-SUM('A4-2管路(計画設定)'!S103,'A4-2管路(計画設定)'!T103))),"-")</f>
        <v>-</v>
      </c>
      <c r="BW103" s="317" t="str">
        <f>IF($BQ103=BV$4,IF('A4-2管路(計画設定)'!$AV103="-","-",IF('A4-2管路(計画設定)'!W103="-",'A4-2管路(計画設定)'!$AV103,'A4-2管路(計画設定)'!$AV103-SUM('A4-2管路(計画設定)'!U103,'A4-2管路(計画設定)'!V103))),"-")</f>
        <v>-</v>
      </c>
      <c r="BX103" s="317" t="str">
        <f>IF($BQ103=BX$4,IF('A4-2管路(計画設定)'!$AV103="-","-",IF('A4-2管路(計画設定)'!AF103="-",'A4-2管路(計画設定)'!$AV103,'A4-2管路(計画設定)'!$AV103-'A4-2管路(計画設定)'!AF103)),"-")</f>
        <v>-</v>
      </c>
      <c r="BY103" s="3"/>
      <c r="BZ103" s="3"/>
    </row>
    <row r="104" spans="1:78" ht="13.5" customHeight="1">
      <c r="B104" s="932"/>
      <c r="C104" s="914"/>
      <c r="D104" s="915"/>
      <c r="E104" s="916"/>
      <c r="F104" s="567" t="s">
        <v>49</v>
      </c>
      <c r="G104" s="622">
        <f t="shared" ref="G104" si="197">IF(SUM(G93:G103)=0,"-",SUM(G93:G103))</f>
        <v>17130.7</v>
      </c>
      <c r="H104" s="424" t="str">
        <f t="shared" ref="H104:AU104" si="198">IF(SUM(H93:H103)=0,"-",SUM(H93:H103))</f>
        <v>-</v>
      </c>
      <c r="I104" s="425">
        <f t="shared" si="198"/>
        <v>17130.7</v>
      </c>
      <c r="J104" s="622">
        <f t="shared" si="198"/>
        <v>120.9</v>
      </c>
      <c r="K104" s="424" t="str">
        <f t="shared" si="198"/>
        <v>-</v>
      </c>
      <c r="L104" s="425">
        <f t="shared" si="198"/>
        <v>120.9</v>
      </c>
      <c r="M104" s="622">
        <f t="shared" si="198"/>
        <v>975.8</v>
      </c>
      <c r="N104" s="424" t="str">
        <f t="shared" si="198"/>
        <v>-</v>
      </c>
      <c r="O104" s="425">
        <f t="shared" si="198"/>
        <v>975.8</v>
      </c>
      <c r="P104" s="622" t="str">
        <f t="shared" si="198"/>
        <v>-</v>
      </c>
      <c r="Q104" s="424" t="str">
        <f t="shared" si="198"/>
        <v>-</v>
      </c>
      <c r="R104" s="425" t="str">
        <f t="shared" si="198"/>
        <v>-</v>
      </c>
      <c r="S104" s="622">
        <f t="shared" si="198"/>
        <v>1440.1</v>
      </c>
      <c r="T104" s="426">
        <f t="shared" si="198"/>
        <v>159.30000000000001</v>
      </c>
      <c r="U104" s="624">
        <f t="shared" si="198"/>
        <v>5988.6</v>
      </c>
      <c r="V104" s="424" t="str">
        <f t="shared" si="198"/>
        <v>-</v>
      </c>
      <c r="W104" s="425">
        <f t="shared" si="198"/>
        <v>7588</v>
      </c>
      <c r="X104" s="423">
        <f t="shared" si="198"/>
        <v>40678.499999999993</v>
      </c>
      <c r="Y104" s="424" t="str">
        <f t="shared" si="198"/>
        <v>-</v>
      </c>
      <c r="Z104" s="425">
        <f t="shared" si="198"/>
        <v>40678.499999999993</v>
      </c>
      <c r="AA104" s="423" t="str">
        <f t="shared" si="198"/>
        <v>-</v>
      </c>
      <c r="AB104" s="424" t="str">
        <f t="shared" si="198"/>
        <v>-</v>
      </c>
      <c r="AC104" s="425" t="str">
        <f t="shared" si="198"/>
        <v>-</v>
      </c>
      <c r="AD104" s="622">
        <f t="shared" si="198"/>
        <v>844.6</v>
      </c>
      <c r="AE104" s="424" t="str">
        <f t="shared" si="198"/>
        <v>-</v>
      </c>
      <c r="AF104" s="425">
        <f t="shared" si="198"/>
        <v>844.6</v>
      </c>
      <c r="AG104" s="423">
        <f t="shared" si="198"/>
        <v>729.09999999999991</v>
      </c>
      <c r="AH104" s="424" t="str">
        <f t="shared" si="198"/>
        <v>-</v>
      </c>
      <c r="AI104" s="425">
        <f t="shared" si="198"/>
        <v>729.09999999999991</v>
      </c>
      <c r="AJ104" s="423" t="str">
        <f t="shared" si="198"/>
        <v>-</v>
      </c>
      <c r="AK104" s="424" t="str">
        <f t="shared" si="198"/>
        <v>-</v>
      </c>
      <c r="AL104" s="425" t="str">
        <f t="shared" si="198"/>
        <v>-</v>
      </c>
      <c r="AM104" s="423" t="str">
        <f t="shared" si="198"/>
        <v>-</v>
      </c>
      <c r="AN104" s="424" t="str">
        <f t="shared" si="198"/>
        <v>-</v>
      </c>
      <c r="AO104" s="425" t="str">
        <f t="shared" si="198"/>
        <v>-</v>
      </c>
      <c r="AP104" s="423" t="str">
        <f t="shared" si="198"/>
        <v>-</v>
      </c>
      <c r="AQ104" s="424" t="str">
        <f t="shared" si="198"/>
        <v>-</v>
      </c>
      <c r="AR104" s="437" t="str">
        <f t="shared" si="198"/>
        <v>-</v>
      </c>
      <c r="AS104" s="423" t="str">
        <f t="shared" si="198"/>
        <v>-</v>
      </c>
      <c r="AT104" s="424" t="str">
        <f t="shared" si="198"/>
        <v>-</v>
      </c>
      <c r="AU104" s="437" t="str">
        <f t="shared" si="198"/>
        <v>-</v>
      </c>
      <c r="AV104" s="834">
        <f>IF(SUM(AV93:AW103)=0,"-",SUM(AV93:AW103))</f>
        <v>67908.299999999988</v>
      </c>
      <c r="AW104" s="835"/>
      <c r="AX104" s="836">
        <f>IF(SUM(AX93:AY103)=0,"-",SUM(AX93:AY103))</f>
        <v>159.30000000000001</v>
      </c>
      <c r="AY104" s="835"/>
      <c r="AZ104" s="834">
        <f>IF(SUM(AZ93:BA103)=0,"-",SUM(AZ93:BA103))</f>
        <v>18227.400000000001</v>
      </c>
      <c r="BA104" s="835"/>
      <c r="BB104" s="835">
        <f>IF(SUM(BB93:BC103)=0,"-",SUM(BB93:BC103))</f>
        <v>1599.3999999999999</v>
      </c>
      <c r="BC104" s="835"/>
      <c r="BD104" s="835">
        <f>IF(SUM(BD93:BE103)=0,"-",SUM(BD93:BE103))</f>
        <v>47511.7</v>
      </c>
      <c r="BE104" s="835"/>
      <c r="BF104" s="835">
        <f>IF(SUM(BF93:BG103)=0,"-",SUM(BF93:BG103))</f>
        <v>729.09999999999991</v>
      </c>
      <c r="BG104" s="835"/>
      <c r="BH104" s="835" t="str">
        <f>IF(SUM(BH93:BI103)=0,"-",SUM(BH93:BI103))</f>
        <v>-</v>
      </c>
      <c r="BI104" s="837"/>
      <c r="BJ104" s="834">
        <f>IF(SUM(BJ93:BK103)=0,"-",SUM(BJ93:BK103))</f>
        <v>19826.8</v>
      </c>
      <c r="BK104" s="835"/>
      <c r="BL104" s="835">
        <f>IF(SUM(BL93:BM103)=0,"-",SUM(BL93:BM103))</f>
        <v>48240.800000000003</v>
      </c>
      <c r="BM104" s="838"/>
      <c r="BN104" s="835">
        <f t="shared" si="196"/>
        <v>68067.599999999991</v>
      </c>
      <c r="BO104" s="838"/>
      <c r="BQ104" s="318" t="str">
        <f>IF('A4-2管路(計画設定)'!AW104="","-",'A4-2管路(計画設定)'!AW104)</f>
        <v>-</v>
      </c>
      <c r="BR104" s="317" t="str">
        <f>IF(BQ104=BR$4,IF('A4-2管路(計画設定)'!AV104="-","-",IF('A4-2管路(計画設定)'!I104="-",'A4-2管路(計画設定)'!AV104,'A4-2管路(計画設定)'!AV104-'A4-2管路(計画設定)'!I104)),"-")</f>
        <v>-</v>
      </c>
      <c r="BS104" s="317" t="str">
        <f>IF(BQ104=BS$4,IF('A4-2管路(計画設定)'!AV104="-","-",IF('A4-2管路(計画設定)'!L104="-",'A4-2管路(計画設定)'!AV104,'A4-2管路(計画設定)'!AV104-'A4-2管路(計画設定)'!L104)),"-")</f>
        <v>-</v>
      </c>
      <c r="BT104" s="317" t="str">
        <f>IF(BQ104=BT$4,IF('A4-2管路(計画設定)'!AV104="-","-",IF('A4-2管路(計画設定)'!O104="-",'A4-2管路(計画設定)'!AV104,'A4-2管路(計画設定)'!AV104-'A4-2管路(計画設定)'!O104)),"-")</f>
        <v>-</v>
      </c>
      <c r="BU104" s="317" t="str">
        <f>IF($BQ104=BU$4,IF('A4-2管路(計画設定)'!$AV104="-","-",IF('A4-2管路(計画設定)'!R104="-",'A4-2管路(計画設定)'!$AV104,'A4-2管路(計画設定)'!$AV104-'A4-2管路(計画設定)'!R104)),"-")</f>
        <v>-</v>
      </c>
      <c r="BV104" s="317" t="str">
        <f>IF($BQ104=BV$4,IF('A4-2管路(計画設定)'!$AV104="-","-",IF('A4-2管路(計画設定)'!W104="-",'A4-2管路(計画設定)'!$AV104,'A4-2管路(計画設定)'!$AV104-SUM('A4-2管路(計画設定)'!S104,'A4-2管路(計画設定)'!T104))),"-")</f>
        <v>-</v>
      </c>
      <c r="BW104" s="317" t="str">
        <f>IF($BQ104=BV$4,IF('A4-2管路(計画設定)'!$AV104="-","-",IF('A4-2管路(計画設定)'!W104="-",'A4-2管路(計画設定)'!$AV104,'A4-2管路(計画設定)'!$AV104-SUM('A4-2管路(計画設定)'!U104,'A4-2管路(計画設定)'!V104))),"-")</f>
        <v>-</v>
      </c>
      <c r="BX104" s="317" t="str">
        <f>IF($BQ104=BX$4,IF('A4-2管路(計画設定)'!$AV104="-","-",IF('A4-2管路(計画設定)'!AF104="-",'A4-2管路(計画設定)'!$AV104,'A4-2管路(計画設定)'!$AV104-'A4-2管路(計画設定)'!AF104)),"-")</f>
        <v>-</v>
      </c>
      <c r="BY104" s="3"/>
      <c r="BZ104" s="3"/>
    </row>
    <row r="105" spans="1:78" ht="13.5" customHeight="1">
      <c r="B105" s="932"/>
      <c r="C105" s="733" t="s">
        <v>401</v>
      </c>
      <c r="D105" s="854"/>
      <c r="E105" s="855"/>
      <c r="F105" s="79">
        <v>300</v>
      </c>
      <c r="G105" s="629">
        <f>+G47</f>
        <v>1</v>
      </c>
      <c r="H105" s="551" t="str">
        <f t="shared" ref="H105:BM109" si="199">+H47</f>
        <v>-</v>
      </c>
      <c r="I105" s="552">
        <f t="shared" si="199"/>
        <v>1</v>
      </c>
      <c r="J105" s="629" t="str">
        <f t="shared" ref="J105:J110" si="200">+J47</f>
        <v>-</v>
      </c>
      <c r="K105" s="551" t="str">
        <f t="shared" si="199"/>
        <v>-</v>
      </c>
      <c r="L105" s="552" t="str">
        <f t="shared" si="199"/>
        <v>-</v>
      </c>
      <c r="M105" s="629" t="str">
        <f t="shared" ref="M105:M110" si="201">+M47</f>
        <v>-</v>
      </c>
      <c r="N105" s="551" t="str">
        <f t="shared" si="199"/>
        <v>-</v>
      </c>
      <c r="O105" s="552" t="str">
        <f t="shared" si="199"/>
        <v>-</v>
      </c>
      <c r="P105" s="629" t="str">
        <f t="shared" ref="P105:P110" si="202">+P47</f>
        <v>-</v>
      </c>
      <c r="Q105" s="551" t="str">
        <f t="shared" si="199"/>
        <v>-</v>
      </c>
      <c r="R105" s="552" t="str">
        <f t="shared" si="199"/>
        <v>-</v>
      </c>
      <c r="S105" s="629" t="str">
        <f t="shared" ref="S105:S110" si="203">+S47</f>
        <v>-</v>
      </c>
      <c r="T105" s="553" t="str">
        <f t="shared" si="199"/>
        <v>-</v>
      </c>
      <c r="U105" s="626">
        <f t="shared" ref="U105:U110" si="204">+U47</f>
        <v>2</v>
      </c>
      <c r="V105" s="551" t="str">
        <f t="shared" si="199"/>
        <v>-</v>
      </c>
      <c r="W105" s="552">
        <f t="shared" si="199"/>
        <v>2</v>
      </c>
      <c r="X105" s="556">
        <f t="shared" si="199"/>
        <v>13</v>
      </c>
      <c r="Y105" s="551" t="str">
        <f t="shared" si="199"/>
        <v>-</v>
      </c>
      <c r="Z105" s="552">
        <f t="shared" si="199"/>
        <v>13</v>
      </c>
      <c r="AA105" s="556" t="str">
        <f t="shared" si="199"/>
        <v>-</v>
      </c>
      <c r="AB105" s="551" t="str">
        <f t="shared" si="199"/>
        <v>-</v>
      </c>
      <c r="AC105" s="552" t="str">
        <f t="shared" si="199"/>
        <v>-</v>
      </c>
      <c r="AD105" s="629" t="str">
        <f t="shared" ref="AD105:AD110" si="205">+AD47</f>
        <v>-</v>
      </c>
      <c r="AE105" s="551" t="str">
        <f t="shared" si="199"/>
        <v>-</v>
      </c>
      <c r="AF105" s="552" t="str">
        <f t="shared" si="199"/>
        <v>-</v>
      </c>
      <c r="AG105" s="556" t="str">
        <f t="shared" si="199"/>
        <v>-</v>
      </c>
      <c r="AH105" s="551" t="str">
        <f t="shared" si="199"/>
        <v>-</v>
      </c>
      <c r="AI105" s="552" t="str">
        <f t="shared" si="199"/>
        <v>-</v>
      </c>
      <c r="AJ105" s="556" t="str">
        <f t="shared" si="199"/>
        <v>-</v>
      </c>
      <c r="AK105" s="551" t="str">
        <f t="shared" si="199"/>
        <v>-</v>
      </c>
      <c r="AL105" s="552" t="str">
        <f t="shared" si="199"/>
        <v>-</v>
      </c>
      <c r="AM105" s="556" t="str">
        <f t="shared" si="199"/>
        <v>-</v>
      </c>
      <c r="AN105" s="551" t="str">
        <f t="shared" si="199"/>
        <v>-</v>
      </c>
      <c r="AO105" s="552" t="str">
        <f t="shared" si="199"/>
        <v>-</v>
      </c>
      <c r="AP105" s="556" t="str">
        <f t="shared" si="199"/>
        <v>-</v>
      </c>
      <c r="AQ105" s="551" t="str">
        <f t="shared" si="199"/>
        <v>-</v>
      </c>
      <c r="AR105" s="559" t="str">
        <f t="shared" si="199"/>
        <v>-</v>
      </c>
      <c r="AS105" s="556" t="str">
        <f t="shared" si="199"/>
        <v>-</v>
      </c>
      <c r="AT105" s="551" t="str">
        <f t="shared" si="199"/>
        <v>-</v>
      </c>
      <c r="AU105" s="552" t="str">
        <f t="shared" si="199"/>
        <v>-</v>
      </c>
      <c r="AV105" s="865">
        <f t="shared" si="199"/>
        <v>16</v>
      </c>
      <c r="AW105" s="866">
        <f t="shared" si="199"/>
        <v>0</v>
      </c>
      <c r="AX105" s="867" t="str">
        <f t="shared" si="199"/>
        <v>-</v>
      </c>
      <c r="AY105" s="866">
        <f t="shared" si="199"/>
        <v>0</v>
      </c>
      <c r="AZ105" s="865">
        <f t="shared" si="199"/>
        <v>1</v>
      </c>
      <c r="BA105" s="866">
        <f t="shared" si="199"/>
        <v>0</v>
      </c>
      <c r="BB105" s="866">
        <f t="shared" si="199"/>
        <v>0</v>
      </c>
      <c r="BC105" s="866">
        <f t="shared" si="199"/>
        <v>0</v>
      </c>
      <c r="BD105" s="866">
        <f t="shared" si="199"/>
        <v>15</v>
      </c>
      <c r="BE105" s="866">
        <f t="shared" si="199"/>
        <v>0</v>
      </c>
      <c r="BF105" s="866">
        <f t="shared" si="199"/>
        <v>0</v>
      </c>
      <c r="BG105" s="866">
        <f t="shared" si="199"/>
        <v>0</v>
      </c>
      <c r="BH105" s="866">
        <f t="shared" si="199"/>
        <v>0</v>
      </c>
      <c r="BI105" s="868">
        <f t="shared" si="199"/>
        <v>0</v>
      </c>
      <c r="BJ105" s="865">
        <f t="shared" si="199"/>
        <v>1</v>
      </c>
      <c r="BK105" s="866">
        <f t="shared" si="199"/>
        <v>0</v>
      </c>
      <c r="BL105" s="866">
        <f t="shared" si="199"/>
        <v>15</v>
      </c>
      <c r="BM105" s="869">
        <f t="shared" si="199"/>
        <v>0</v>
      </c>
      <c r="BN105" s="866">
        <f t="shared" ref="BN105:BN111" si="206">IF(SUM(AV105:AX105)=0,"-",IF(AND(SUM(AV105:AX105)=SUM(AZ105:BI105),SUM(AZ105:BI105)=SUM(BJ105:BM105)),SUM(AV105:AX105),"エラー"))</f>
        <v>16</v>
      </c>
      <c r="BO105" s="869"/>
      <c r="BQ105" s="318" t="str">
        <f>IF('A4-2管路(計画設定)'!AW105="","-",'A4-2管路(計画設定)'!AW105)</f>
        <v>ダクタイル鋳鉄管(NS形継手等)</v>
      </c>
      <c r="BR105" s="317">
        <f>IF(BQ105=BR$4,IF('A4-2管路(計画設定)'!AV105="-","-",IF('A4-2管路(計画設定)'!I105="-",'A4-2管路(計画設定)'!AV105,'A4-2管路(計画設定)'!AV105-'A4-2管路(計画設定)'!I105)),"-")</f>
        <v>1</v>
      </c>
      <c r="BS105" s="317" t="str">
        <f>IF(BQ105=BS$4,IF('A4-2管路(計画設定)'!AV105="-","-",IF('A4-2管路(計画設定)'!L105="-",'A4-2管路(計画設定)'!AV105,'A4-2管路(計画設定)'!AV105-'A4-2管路(計画設定)'!L105)),"-")</f>
        <v>-</v>
      </c>
      <c r="BT105" s="317" t="str">
        <f>IF(BQ105=BT$4,IF('A4-2管路(計画設定)'!AV105="-","-",IF('A4-2管路(計画設定)'!O105="-",'A4-2管路(計画設定)'!AV105,'A4-2管路(計画設定)'!AV105-'A4-2管路(計画設定)'!O105)),"-")</f>
        <v>-</v>
      </c>
      <c r="BU105" s="317" t="str">
        <f>IF($BQ105=BU$4,IF('A4-2管路(計画設定)'!$AV105="-","-",IF('A4-2管路(計画設定)'!R105="-",'A4-2管路(計画設定)'!$AV105,'A4-2管路(計画設定)'!$AV105-'A4-2管路(計画設定)'!R105)),"-")</f>
        <v>-</v>
      </c>
      <c r="BV105" s="317" t="str">
        <f>IF($BQ105=BV$4,IF('A4-2管路(計画設定)'!$AV105="-","-",IF('A4-2管路(計画設定)'!W105="-",'A4-2管路(計画設定)'!$AV105,'A4-2管路(計画設定)'!$AV105-SUM('A4-2管路(計画設定)'!S105,'A4-2管路(計画設定)'!T105))),"-")</f>
        <v>-</v>
      </c>
      <c r="BW105" s="317" t="str">
        <f>IF($BQ105=BV$4,IF('A4-2管路(計画設定)'!$AV105="-","-",IF('A4-2管路(計画設定)'!W105="-",'A4-2管路(計画設定)'!$AV105,'A4-2管路(計画設定)'!$AV105-SUM('A4-2管路(計画設定)'!U105,'A4-2管路(計画設定)'!V105))),"-")</f>
        <v>-</v>
      </c>
      <c r="BX105" s="317" t="str">
        <f>IF($BQ105=BX$4,IF('A4-2管路(計画設定)'!$AV105="-","-",IF('A4-2管路(計画設定)'!AF105="-",'A4-2管路(計画設定)'!$AV105,'A4-2管路(計画設定)'!$AV105-'A4-2管路(計画設定)'!AF105)),"-")</f>
        <v>-</v>
      </c>
      <c r="BY105" s="3"/>
      <c r="BZ105" s="3"/>
    </row>
    <row r="106" spans="1:78" ht="13.5" customHeight="1">
      <c r="B106" s="932"/>
      <c r="C106" s="856"/>
      <c r="D106" s="857"/>
      <c r="E106" s="858"/>
      <c r="F106" s="80">
        <v>250</v>
      </c>
      <c r="G106" s="625">
        <f t="shared" ref="G106:G110" si="207">+G48</f>
        <v>1</v>
      </c>
      <c r="H106" s="547" t="str">
        <f t="shared" si="199"/>
        <v>-</v>
      </c>
      <c r="I106" s="549">
        <f t="shared" si="199"/>
        <v>1</v>
      </c>
      <c r="J106" s="625" t="str">
        <f t="shared" si="200"/>
        <v>-</v>
      </c>
      <c r="K106" s="547" t="str">
        <f t="shared" si="199"/>
        <v>-</v>
      </c>
      <c r="L106" s="549" t="str">
        <f t="shared" si="199"/>
        <v>-</v>
      </c>
      <c r="M106" s="625" t="str">
        <f t="shared" si="201"/>
        <v>-</v>
      </c>
      <c r="N106" s="547" t="str">
        <f t="shared" si="199"/>
        <v>-</v>
      </c>
      <c r="O106" s="549" t="str">
        <f t="shared" si="199"/>
        <v>-</v>
      </c>
      <c r="P106" s="625" t="str">
        <f t="shared" si="202"/>
        <v>-</v>
      </c>
      <c r="Q106" s="547" t="str">
        <f t="shared" si="199"/>
        <v>-</v>
      </c>
      <c r="R106" s="549" t="str">
        <f t="shared" si="199"/>
        <v>-</v>
      </c>
      <c r="S106" s="625">
        <f t="shared" si="203"/>
        <v>3</v>
      </c>
      <c r="T106" s="546" t="str">
        <f t="shared" si="199"/>
        <v>-</v>
      </c>
      <c r="U106" s="623">
        <f t="shared" si="204"/>
        <v>11</v>
      </c>
      <c r="V106" s="547" t="str">
        <f t="shared" si="199"/>
        <v>-</v>
      </c>
      <c r="W106" s="549">
        <f t="shared" si="199"/>
        <v>14</v>
      </c>
      <c r="X106" s="548" t="str">
        <f t="shared" si="199"/>
        <v>-</v>
      </c>
      <c r="Y106" s="547" t="str">
        <f t="shared" si="199"/>
        <v>-</v>
      </c>
      <c r="Z106" s="549" t="str">
        <f t="shared" si="199"/>
        <v>-</v>
      </c>
      <c r="AA106" s="548" t="str">
        <f t="shared" si="199"/>
        <v>-</v>
      </c>
      <c r="AB106" s="547" t="str">
        <f t="shared" si="199"/>
        <v>-</v>
      </c>
      <c r="AC106" s="549" t="str">
        <f t="shared" si="199"/>
        <v>-</v>
      </c>
      <c r="AD106" s="625" t="str">
        <f t="shared" si="205"/>
        <v>-</v>
      </c>
      <c r="AE106" s="547" t="str">
        <f t="shared" si="199"/>
        <v>-</v>
      </c>
      <c r="AF106" s="549" t="str">
        <f t="shared" si="199"/>
        <v>-</v>
      </c>
      <c r="AG106" s="548" t="str">
        <f t="shared" si="199"/>
        <v>-</v>
      </c>
      <c r="AH106" s="547" t="str">
        <f t="shared" si="199"/>
        <v>-</v>
      </c>
      <c r="AI106" s="549" t="str">
        <f t="shared" si="199"/>
        <v>-</v>
      </c>
      <c r="AJ106" s="548" t="str">
        <f t="shared" si="199"/>
        <v>-</v>
      </c>
      <c r="AK106" s="547" t="str">
        <f t="shared" si="199"/>
        <v>-</v>
      </c>
      <c r="AL106" s="549" t="str">
        <f t="shared" si="199"/>
        <v>-</v>
      </c>
      <c r="AM106" s="548" t="str">
        <f t="shared" si="199"/>
        <v>-</v>
      </c>
      <c r="AN106" s="547" t="str">
        <f t="shared" si="199"/>
        <v>-</v>
      </c>
      <c r="AO106" s="549" t="str">
        <f t="shared" si="199"/>
        <v>-</v>
      </c>
      <c r="AP106" s="548" t="str">
        <f t="shared" si="199"/>
        <v>-</v>
      </c>
      <c r="AQ106" s="547" t="str">
        <f t="shared" si="199"/>
        <v>-</v>
      </c>
      <c r="AR106" s="557" t="str">
        <f t="shared" si="199"/>
        <v>-</v>
      </c>
      <c r="AS106" s="548" t="str">
        <f t="shared" si="199"/>
        <v>-</v>
      </c>
      <c r="AT106" s="547" t="str">
        <f t="shared" si="199"/>
        <v>-</v>
      </c>
      <c r="AU106" s="549" t="str">
        <f t="shared" si="199"/>
        <v>-</v>
      </c>
      <c r="AV106" s="832">
        <f t="shared" si="199"/>
        <v>15</v>
      </c>
      <c r="AW106" s="830">
        <f t="shared" si="199"/>
        <v>0</v>
      </c>
      <c r="AX106" s="853" t="str">
        <f t="shared" si="199"/>
        <v>-</v>
      </c>
      <c r="AY106" s="830">
        <f t="shared" si="199"/>
        <v>0</v>
      </c>
      <c r="AZ106" s="832">
        <f t="shared" si="199"/>
        <v>1</v>
      </c>
      <c r="BA106" s="830">
        <f t="shared" si="199"/>
        <v>0</v>
      </c>
      <c r="BB106" s="830">
        <f t="shared" si="199"/>
        <v>3</v>
      </c>
      <c r="BC106" s="830">
        <f t="shared" si="199"/>
        <v>0</v>
      </c>
      <c r="BD106" s="830">
        <f t="shared" si="199"/>
        <v>11</v>
      </c>
      <c r="BE106" s="830">
        <f t="shared" si="199"/>
        <v>0</v>
      </c>
      <c r="BF106" s="830">
        <f t="shared" si="199"/>
        <v>0</v>
      </c>
      <c r="BG106" s="830">
        <f t="shared" si="199"/>
        <v>0</v>
      </c>
      <c r="BH106" s="830">
        <f t="shared" si="199"/>
        <v>0</v>
      </c>
      <c r="BI106" s="831">
        <f t="shared" si="199"/>
        <v>0</v>
      </c>
      <c r="BJ106" s="832">
        <f t="shared" si="199"/>
        <v>4</v>
      </c>
      <c r="BK106" s="830">
        <f t="shared" si="199"/>
        <v>0</v>
      </c>
      <c r="BL106" s="830">
        <f t="shared" si="199"/>
        <v>11</v>
      </c>
      <c r="BM106" s="833">
        <f t="shared" si="199"/>
        <v>0</v>
      </c>
      <c r="BN106" s="830">
        <f t="shared" si="206"/>
        <v>15</v>
      </c>
      <c r="BO106" s="833"/>
      <c r="BQ106" s="318" t="str">
        <f>IF('A4-2管路(計画設定)'!AW106="","-",'A4-2管路(計画設定)'!AW106)</f>
        <v>ダクタイル鋳鉄管(NS形継手等)</v>
      </c>
      <c r="BR106" s="317">
        <f>IF(BQ106=BR$4,IF('A4-2管路(計画設定)'!AV106="-","-",IF('A4-2管路(計画設定)'!I106="-",'A4-2管路(計画設定)'!AV106,'A4-2管路(計画設定)'!AV106-'A4-2管路(計画設定)'!I106)),"-")</f>
        <v>1</v>
      </c>
      <c r="BS106" s="317" t="str">
        <f>IF(BQ106=BS$4,IF('A4-2管路(計画設定)'!AV106="-","-",IF('A4-2管路(計画設定)'!L106="-",'A4-2管路(計画設定)'!AV106,'A4-2管路(計画設定)'!AV106-'A4-2管路(計画設定)'!L106)),"-")</f>
        <v>-</v>
      </c>
      <c r="BT106" s="317" t="str">
        <f>IF(BQ106=BT$4,IF('A4-2管路(計画設定)'!AV106="-","-",IF('A4-2管路(計画設定)'!O106="-",'A4-2管路(計画設定)'!AV106,'A4-2管路(計画設定)'!AV106-'A4-2管路(計画設定)'!O106)),"-")</f>
        <v>-</v>
      </c>
      <c r="BU106" s="317" t="str">
        <f>IF($BQ106=BU$4,IF('A4-2管路(計画設定)'!$AV106="-","-",IF('A4-2管路(計画設定)'!R106="-",'A4-2管路(計画設定)'!$AV106,'A4-2管路(計画設定)'!$AV106-'A4-2管路(計画設定)'!R106)),"-")</f>
        <v>-</v>
      </c>
      <c r="BV106" s="317" t="str">
        <f>IF($BQ106=BV$4,IF('A4-2管路(計画設定)'!$AV106="-","-",IF('A4-2管路(計画設定)'!W106="-",'A4-2管路(計画設定)'!$AV106,'A4-2管路(計画設定)'!$AV106-SUM('A4-2管路(計画設定)'!S106,'A4-2管路(計画設定)'!T106))),"-")</f>
        <v>-</v>
      </c>
      <c r="BW106" s="317" t="str">
        <f>IF($BQ106=BV$4,IF('A4-2管路(計画設定)'!$AV106="-","-",IF('A4-2管路(計画設定)'!W106="-",'A4-2管路(計画設定)'!$AV106,'A4-2管路(計画設定)'!$AV106-SUM('A4-2管路(計画設定)'!U106,'A4-2管路(計画設定)'!V106))),"-")</f>
        <v>-</v>
      </c>
      <c r="BX106" s="317" t="str">
        <f>IF($BQ106=BX$4,IF('A4-2管路(計画設定)'!$AV106="-","-",IF('A4-2管路(計画設定)'!AF106="-",'A4-2管路(計画設定)'!$AV106,'A4-2管路(計画設定)'!$AV106-'A4-2管路(計画設定)'!AF106)),"-")</f>
        <v>-</v>
      </c>
      <c r="BY106" s="3"/>
      <c r="BZ106" s="3"/>
    </row>
    <row r="107" spans="1:78" ht="13.5" customHeight="1">
      <c r="B107" s="932"/>
      <c r="C107" s="856"/>
      <c r="D107" s="857"/>
      <c r="E107" s="858"/>
      <c r="F107" s="80">
        <v>200</v>
      </c>
      <c r="G107" s="625">
        <f t="shared" si="207"/>
        <v>53</v>
      </c>
      <c r="H107" s="547" t="str">
        <f t="shared" si="199"/>
        <v>-</v>
      </c>
      <c r="I107" s="549">
        <f t="shared" si="199"/>
        <v>53</v>
      </c>
      <c r="J107" s="625" t="str">
        <f t="shared" si="200"/>
        <v>-</v>
      </c>
      <c r="K107" s="547" t="str">
        <f t="shared" si="199"/>
        <v>-</v>
      </c>
      <c r="L107" s="549" t="str">
        <f t="shared" si="199"/>
        <v>-</v>
      </c>
      <c r="M107" s="625" t="str">
        <f t="shared" si="201"/>
        <v>-</v>
      </c>
      <c r="N107" s="547" t="str">
        <f t="shared" si="199"/>
        <v>-</v>
      </c>
      <c r="O107" s="549" t="str">
        <f t="shared" si="199"/>
        <v>-</v>
      </c>
      <c r="P107" s="625" t="str">
        <f t="shared" si="202"/>
        <v>-</v>
      </c>
      <c r="Q107" s="547" t="str">
        <f t="shared" si="199"/>
        <v>-</v>
      </c>
      <c r="R107" s="549" t="str">
        <f t="shared" si="199"/>
        <v>-</v>
      </c>
      <c r="S107" s="625">
        <f t="shared" si="203"/>
        <v>6</v>
      </c>
      <c r="T107" s="546">
        <f t="shared" si="199"/>
        <v>1</v>
      </c>
      <c r="U107" s="623">
        <f t="shared" si="204"/>
        <v>26</v>
      </c>
      <c r="V107" s="547" t="str">
        <f t="shared" si="199"/>
        <v>-</v>
      </c>
      <c r="W107" s="549">
        <f t="shared" si="199"/>
        <v>33</v>
      </c>
      <c r="X107" s="548">
        <f t="shared" si="199"/>
        <v>25</v>
      </c>
      <c r="Y107" s="547" t="str">
        <f t="shared" si="199"/>
        <v>-</v>
      </c>
      <c r="Z107" s="549">
        <f t="shared" si="199"/>
        <v>25</v>
      </c>
      <c r="AA107" s="548" t="str">
        <f t="shared" si="199"/>
        <v>-</v>
      </c>
      <c r="AB107" s="547" t="str">
        <f t="shared" si="199"/>
        <v>-</v>
      </c>
      <c r="AC107" s="549" t="str">
        <f t="shared" si="199"/>
        <v>-</v>
      </c>
      <c r="AD107" s="625" t="str">
        <f t="shared" si="205"/>
        <v>-</v>
      </c>
      <c r="AE107" s="547" t="str">
        <f t="shared" si="199"/>
        <v>-</v>
      </c>
      <c r="AF107" s="549" t="str">
        <f t="shared" si="199"/>
        <v>-</v>
      </c>
      <c r="AG107" s="548" t="str">
        <f t="shared" si="199"/>
        <v>-</v>
      </c>
      <c r="AH107" s="547" t="str">
        <f t="shared" si="199"/>
        <v>-</v>
      </c>
      <c r="AI107" s="549" t="str">
        <f t="shared" si="199"/>
        <v>-</v>
      </c>
      <c r="AJ107" s="548" t="str">
        <f t="shared" si="199"/>
        <v>-</v>
      </c>
      <c r="AK107" s="547" t="str">
        <f t="shared" si="199"/>
        <v>-</v>
      </c>
      <c r="AL107" s="549" t="str">
        <f t="shared" si="199"/>
        <v>-</v>
      </c>
      <c r="AM107" s="548" t="str">
        <f t="shared" si="199"/>
        <v>-</v>
      </c>
      <c r="AN107" s="547" t="str">
        <f t="shared" si="199"/>
        <v>-</v>
      </c>
      <c r="AO107" s="549" t="str">
        <f t="shared" si="199"/>
        <v>-</v>
      </c>
      <c r="AP107" s="548" t="str">
        <f t="shared" si="199"/>
        <v>-</v>
      </c>
      <c r="AQ107" s="547" t="str">
        <f t="shared" si="199"/>
        <v>-</v>
      </c>
      <c r="AR107" s="557" t="str">
        <f t="shared" si="199"/>
        <v>-</v>
      </c>
      <c r="AS107" s="548" t="str">
        <f t="shared" si="199"/>
        <v>-</v>
      </c>
      <c r="AT107" s="547" t="str">
        <f t="shared" si="199"/>
        <v>-</v>
      </c>
      <c r="AU107" s="549" t="str">
        <f t="shared" si="199"/>
        <v>-</v>
      </c>
      <c r="AV107" s="832">
        <f t="shared" si="199"/>
        <v>110</v>
      </c>
      <c r="AW107" s="830">
        <f t="shared" si="199"/>
        <v>0</v>
      </c>
      <c r="AX107" s="853">
        <f t="shared" si="199"/>
        <v>1</v>
      </c>
      <c r="AY107" s="830">
        <f t="shared" si="199"/>
        <v>0</v>
      </c>
      <c r="AZ107" s="832">
        <f t="shared" si="199"/>
        <v>53</v>
      </c>
      <c r="BA107" s="830">
        <f t="shared" si="199"/>
        <v>0</v>
      </c>
      <c r="BB107" s="830">
        <f t="shared" si="199"/>
        <v>7</v>
      </c>
      <c r="BC107" s="830">
        <f t="shared" si="199"/>
        <v>0</v>
      </c>
      <c r="BD107" s="830">
        <f t="shared" si="199"/>
        <v>51</v>
      </c>
      <c r="BE107" s="830">
        <f t="shared" si="199"/>
        <v>0</v>
      </c>
      <c r="BF107" s="830">
        <f t="shared" si="199"/>
        <v>0</v>
      </c>
      <c r="BG107" s="830">
        <f t="shared" si="199"/>
        <v>0</v>
      </c>
      <c r="BH107" s="830">
        <f t="shared" si="199"/>
        <v>0</v>
      </c>
      <c r="BI107" s="831">
        <f t="shared" si="199"/>
        <v>0</v>
      </c>
      <c r="BJ107" s="832">
        <f t="shared" si="199"/>
        <v>60</v>
      </c>
      <c r="BK107" s="830">
        <f t="shared" si="199"/>
        <v>0</v>
      </c>
      <c r="BL107" s="830">
        <f t="shared" si="199"/>
        <v>51</v>
      </c>
      <c r="BM107" s="833">
        <f t="shared" si="199"/>
        <v>0</v>
      </c>
      <c r="BN107" s="830">
        <f t="shared" si="206"/>
        <v>111</v>
      </c>
      <c r="BO107" s="833"/>
      <c r="BQ107" s="318" t="str">
        <f>IF('A4-2管路(計画設定)'!AW107="","-",'A4-2管路(計画設定)'!AW107)</f>
        <v>ダクタイル鋳鉄管(NS形継手等)</v>
      </c>
      <c r="BR107" s="317">
        <f>IF(BQ107=BR$4,IF('A4-2管路(計画設定)'!AV107="-","-",IF('A4-2管路(計画設定)'!I107="-",'A4-2管路(計画設定)'!AV107,'A4-2管路(計画設定)'!AV107-'A4-2管路(計画設定)'!I107)),"-")</f>
        <v>5</v>
      </c>
      <c r="BS107" s="317" t="str">
        <f>IF(BQ107=BS$4,IF('A4-2管路(計画設定)'!AV107="-","-",IF('A4-2管路(計画設定)'!L107="-",'A4-2管路(計画設定)'!AV107,'A4-2管路(計画設定)'!AV107-'A4-2管路(計画設定)'!L107)),"-")</f>
        <v>-</v>
      </c>
      <c r="BT107" s="317" t="str">
        <f>IF(BQ107=BT$4,IF('A4-2管路(計画設定)'!AV107="-","-",IF('A4-2管路(計画設定)'!O107="-",'A4-2管路(計画設定)'!AV107,'A4-2管路(計画設定)'!AV107-'A4-2管路(計画設定)'!O107)),"-")</f>
        <v>-</v>
      </c>
      <c r="BU107" s="317" t="str">
        <f>IF($BQ107=BU$4,IF('A4-2管路(計画設定)'!$AV107="-","-",IF('A4-2管路(計画設定)'!R107="-",'A4-2管路(計画設定)'!$AV107,'A4-2管路(計画設定)'!$AV107-'A4-2管路(計画設定)'!R107)),"-")</f>
        <v>-</v>
      </c>
      <c r="BV107" s="317" t="str">
        <f>IF($BQ107=BV$4,IF('A4-2管路(計画設定)'!$AV107="-","-",IF('A4-2管路(計画設定)'!W107="-",'A4-2管路(計画設定)'!$AV107,'A4-2管路(計画設定)'!$AV107-SUM('A4-2管路(計画設定)'!S107,'A4-2管路(計画設定)'!T107))),"-")</f>
        <v>-</v>
      </c>
      <c r="BW107" s="317" t="str">
        <f>IF($BQ107=BV$4,IF('A4-2管路(計画設定)'!$AV107="-","-",IF('A4-2管路(計画設定)'!W107="-",'A4-2管路(計画設定)'!$AV107,'A4-2管路(計画設定)'!$AV107-SUM('A4-2管路(計画設定)'!U107,'A4-2管路(計画設定)'!V107))),"-")</f>
        <v>-</v>
      </c>
      <c r="BX107" s="317" t="str">
        <f>IF($BQ107=BX$4,IF('A4-2管路(計画設定)'!$AV107="-","-",IF('A4-2管路(計画設定)'!AF107="-",'A4-2管路(計画設定)'!$AV107,'A4-2管路(計画設定)'!$AV107-'A4-2管路(計画設定)'!AF107)),"-")</f>
        <v>-</v>
      </c>
      <c r="BY107" s="3"/>
      <c r="BZ107" s="3"/>
    </row>
    <row r="108" spans="1:78" ht="13.5" customHeight="1">
      <c r="B108" s="932"/>
      <c r="C108" s="856"/>
      <c r="D108" s="857"/>
      <c r="E108" s="858"/>
      <c r="F108" s="80">
        <v>150</v>
      </c>
      <c r="G108" s="625">
        <f t="shared" si="207"/>
        <v>41</v>
      </c>
      <c r="H108" s="547" t="str">
        <f t="shared" si="199"/>
        <v>-</v>
      </c>
      <c r="I108" s="549">
        <f t="shared" si="199"/>
        <v>41</v>
      </c>
      <c r="J108" s="625">
        <f t="shared" si="200"/>
        <v>1</v>
      </c>
      <c r="K108" s="547" t="str">
        <f t="shared" si="199"/>
        <v>-</v>
      </c>
      <c r="L108" s="549">
        <f t="shared" si="199"/>
        <v>1</v>
      </c>
      <c r="M108" s="625" t="str">
        <f t="shared" si="201"/>
        <v>-</v>
      </c>
      <c r="N108" s="547" t="str">
        <f t="shared" si="199"/>
        <v>-</v>
      </c>
      <c r="O108" s="549" t="str">
        <f t="shared" si="199"/>
        <v>-</v>
      </c>
      <c r="P108" s="625" t="str">
        <f t="shared" si="202"/>
        <v>-</v>
      </c>
      <c r="Q108" s="547" t="str">
        <f t="shared" si="199"/>
        <v>-</v>
      </c>
      <c r="R108" s="549" t="str">
        <f t="shared" si="199"/>
        <v>-</v>
      </c>
      <c r="S108" s="625">
        <f t="shared" si="203"/>
        <v>15</v>
      </c>
      <c r="T108" s="546">
        <f t="shared" si="199"/>
        <v>2</v>
      </c>
      <c r="U108" s="623">
        <f t="shared" si="204"/>
        <v>63</v>
      </c>
      <c r="V108" s="547" t="str">
        <f t="shared" si="199"/>
        <v>-</v>
      </c>
      <c r="W108" s="549">
        <f t="shared" si="199"/>
        <v>80</v>
      </c>
      <c r="X108" s="548">
        <f t="shared" si="199"/>
        <v>212</v>
      </c>
      <c r="Y108" s="547" t="str">
        <f t="shared" si="199"/>
        <v>-</v>
      </c>
      <c r="Z108" s="549">
        <f t="shared" si="199"/>
        <v>212</v>
      </c>
      <c r="AA108" s="548" t="str">
        <f t="shared" si="199"/>
        <v>-</v>
      </c>
      <c r="AB108" s="547" t="str">
        <f t="shared" si="199"/>
        <v>-</v>
      </c>
      <c r="AC108" s="549" t="str">
        <f t="shared" si="199"/>
        <v>-</v>
      </c>
      <c r="AD108" s="625">
        <f t="shared" si="205"/>
        <v>1</v>
      </c>
      <c r="AE108" s="547" t="str">
        <f t="shared" si="199"/>
        <v>-</v>
      </c>
      <c r="AF108" s="549">
        <f t="shared" si="199"/>
        <v>1</v>
      </c>
      <c r="AG108" s="548" t="str">
        <f t="shared" si="199"/>
        <v>-</v>
      </c>
      <c r="AH108" s="547" t="str">
        <f t="shared" si="199"/>
        <v>-</v>
      </c>
      <c r="AI108" s="549" t="str">
        <f t="shared" si="199"/>
        <v>-</v>
      </c>
      <c r="AJ108" s="548" t="str">
        <f t="shared" si="199"/>
        <v>-</v>
      </c>
      <c r="AK108" s="547" t="str">
        <f t="shared" si="199"/>
        <v>-</v>
      </c>
      <c r="AL108" s="549" t="str">
        <f t="shared" si="199"/>
        <v>-</v>
      </c>
      <c r="AM108" s="548" t="str">
        <f t="shared" si="199"/>
        <v>-</v>
      </c>
      <c r="AN108" s="547" t="str">
        <f t="shared" si="199"/>
        <v>-</v>
      </c>
      <c r="AO108" s="549" t="str">
        <f t="shared" si="199"/>
        <v>-</v>
      </c>
      <c r="AP108" s="548" t="str">
        <f t="shared" si="199"/>
        <v>-</v>
      </c>
      <c r="AQ108" s="547" t="str">
        <f t="shared" si="199"/>
        <v>-</v>
      </c>
      <c r="AR108" s="557" t="str">
        <f t="shared" si="199"/>
        <v>-</v>
      </c>
      <c r="AS108" s="548" t="str">
        <f t="shared" si="199"/>
        <v>-</v>
      </c>
      <c r="AT108" s="547" t="str">
        <f t="shared" si="199"/>
        <v>-</v>
      </c>
      <c r="AU108" s="549" t="str">
        <f t="shared" si="199"/>
        <v>-</v>
      </c>
      <c r="AV108" s="832">
        <f t="shared" si="199"/>
        <v>333</v>
      </c>
      <c r="AW108" s="830">
        <f t="shared" si="199"/>
        <v>0</v>
      </c>
      <c r="AX108" s="853">
        <f t="shared" si="199"/>
        <v>2</v>
      </c>
      <c r="AY108" s="830">
        <f t="shared" si="199"/>
        <v>0</v>
      </c>
      <c r="AZ108" s="832">
        <f t="shared" si="199"/>
        <v>42</v>
      </c>
      <c r="BA108" s="830">
        <f t="shared" si="199"/>
        <v>0</v>
      </c>
      <c r="BB108" s="830">
        <f t="shared" si="199"/>
        <v>17</v>
      </c>
      <c r="BC108" s="830">
        <f t="shared" si="199"/>
        <v>0</v>
      </c>
      <c r="BD108" s="830">
        <f t="shared" si="199"/>
        <v>276</v>
      </c>
      <c r="BE108" s="830">
        <f t="shared" si="199"/>
        <v>0</v>
      </c>
      <c r="BF108" s="830">
        <f t="shared" si="199"/>
        <v>0</v>
      </c>
      <c r="BG108" s="830">
        <f t="shared" si="199"/>
        <v>0</v>
      </c>
      <c r="BH108" s="830">
        <f t="shared" si="199"/>
        <v>0</v>
      </c>
      <c r="BI108" s="831">
        <f t="shared" si="199"/>
        <v>0</v>
      </c>
      <c r="BJ108" s="832">
        <f t="shared" si="199"/>
        <v>59</v>
      </c>
      <c r="BK108" s="830">
        <f t="shared" si="199"/>
        <v>0</v>
      </c>
      <c r="BL108" s="830">
        <f t="shared" si="199"/>
        <v>276</v>
      </c>
      <c r="BM108" s="833">
        <f t="shared" si="199"/>
        <v>0</v>
      </c>
      <c r="BN108" s="830">
        <f t="shared" si="206"/>
        <v>335</v>
      </c>
      <c r="BO108" s="833"/>
      <c r="BQ108" s="318" t="str">
        <f>IF('A4-2管路(計画設定)'!AW108="","-",'A4-2管路(計画設定)'!AW108)</f>
        <v>ダクタイル鋳鉄管(NS形継手等)</v>
      </c>
      <c r="BR108" s="317">
        <f>IF(BQ108=BR$4,IF('A4-2管路(計画設定)'!AV108="-","-",IF('A4-2管路(計画設定)'!I108="-",'A4-2管路(計画設定)'!AV108,'A4-2管路(計画設定)'!AV108-'A4-2管路(計画設定)'!I108)),"-")</f>
        <v>29</v>
      </c>
      <c r="BS108" s="317" t="str">
        <f>IF(BQ108=BS$4,IF('A4-2管路(計画設定)'!AV108="-","-",IF('A4-2管路(計画設定)'!L108="-",'A4-2管路(計画設定)'!AV108,'A4-2管路(計画設定)'!AV108-'A4-2管路(計画設定)'!L108)),"-")</f>
        <v>-</v>
      </c>
      <c r="BT108" s="317" t="str">
        <f>IF(BQ108=BT$4,IF('A4-2管路(計画設定)'!AV108="-","-",IF('A4-2管路(計画設定)'!O108="-",'A4-2管路(計画設定)'!AV108,'A4-2管路(計画設定)'!AV108-'A4-2管路(計画設定)'!O108)),"-")</f>
        <v>-</v>
      </c>
      <c r="BU108" s="317" t="str">
        <f>IF($BQ108=BU$4,IF('A4-2管路(計画設定)'!$AV108="-","-",IF('A4-2管路(計画設定)'!R108="-",'A4-2管路(計画設定)'!$AV108,'A4-2管路(計画設定)'!$AV108-'A4-2管路(計画設定)'!R108)),"-")</f>
        <v>-</v>
      </c>
      <c r="BV108" s="317" t="str">
        <f>IF($BQ108=BV$4,IF('A4-2管路(計画設定)'!$AV108="-","-",IF('A4-2管路(計画設定)'!W108="-",'A4-2管路(計画設定)'!$AV108,'A4-2管路(計画設定)'!$AV108-SUM('A4-2管路(計画設定)'!S108,'A4-2管路(計画設定)'!T108))),"-")</f>
        <v>-</v>
      </c>
      <c r="BW108" s="317" t="str">
        <f>IF($BQ108=BV$4,IF('A4-2管路(計画設定)'!$AV108="-","-",IF('A4-2管路(計画設定)'!W108="-",'A4-2管路(計画設定)'!$AV108,'A4-2管路(計画設定)'!$AV108-SUM('A4-2管路(計画設定)'!U108,'A4-2管路(計画設定)'!V108))),"-")</f>
        <v>-</v>
      </c>
      <c r="BX108" s="317" t="str">
        <f>IF($BQ108=BX$4,IF('A4-2管路(計画設定)'!$AV108="-","-",IF('A4-2管路(計画設定)'!AF108="-",'A4-2管路(計画設定)'!$AV108,'A4-2管路(計画設定)'!$AV108-'A4-2管路(計画設定)'!AF108)),"-")</f>
        <v>-</v>
      </c>
      <c r="BY108" s="3"/>
      <c r="BZ108" s="3"/>
    </row>
    <row r="109" spans="1:78" ht="13.5" customHeight="1">
      <c r="B109" s="932"/>
      <c r="C109" s="856"/>
      <c r="D109" s="857"/>
      <c r="E109" s="858"/>
      <c r="F109" s="80">
        <v>100</v>
      </c>
      <c r="G109" s="625">
        <f t="shared" si="207"/>
        <v>126</v>
      </c>
      <c r="H109" s="547" t="str">
        <f t="shared" si="199"/>
        <v>-</v>
      </c>
      <c r="I109" s="549">
        <f t="shared" si="199"/>
        <v>126</v>
      </c>
      <c r="J109" s="625">
        <f t="shared" si="200"/>
        <v>3</v>
      </c>
      <c r="K109" s="547" t="str">
        <f t="shared" si="199"/>
        <v>-</v>
      </c>
      <c r="L109" s="549">
        <f t="shared" si="199"/>
        <v>3</v>
      </c>
      <c r="M109" s="625" t="str">
        <f t="shared" si="201"/>
        <v>-</v>
      </c>
      <c r="N109" s="547" t="str">
        <f t="shared" si="199"/>
        <v>-</v>
      </c>
      <c r="O109" s="549" t="str">
        <f t="shared" si="199"/>
        <v>-</v>
      </c>
      <c r="P109" s="625" t="str">
        <f t="shared" si="202"/>
        <v>-</v>
      </c>
      <c r="Q109" s="547" t="str">
        <f t="shared" si="199"/>
        <v>-</v>
      </c>
      <c r="R109" s="549" t="str">
        <f t="shared" si="199"/>
        <v>-</v>
      </c>
      <c r="S109" s="625">
        <f t="shared" si="203"/>
        <v>36</v>
      </c>
      <c r="T109" s="546">
        <f t="shared" si="199"/>
        <v>4</v>
      </c>
      <c r="U109" s="623">
        <f t="shared" si="204"/>
        <v>149</v>
      </c>
      <c r="V109" s="547" t="str">
        <f t="shared" si="199"/>
        <v>-</v>
      </c>
      <c r="W109" s="549">
        <f t="shared" si="199"/>
        <v>189</v>
      </c>
      <c r="X109" s="548">
        <f t="shared" si="199"/>
        <v>585</v>
      </c>
      <c r="Y109" s="547" t="str">
        <f t="shared" si="199"/>
        <v>-</v>
      </c>
      <c r="Z109" s="549">
        <f t="shared" si="199"/>
        <v>585</v>
      </c>
      <c r="AA109" s="548" t="str">
        <f t="shared" si="199"/>
        <v>-</v>
      </c>
      <c r="AB109" s="547" t="str">
        <f t="shared" si="199"/>
        <v>-</v>
      </c>
      <c r="AC109" s="549" t="str">
        <f t="shared" si="199"/>
        <v>-</v>
      </c>
      <c r="AD109" s="625">
        <f t="shared" si="205"/>
        <v>3</v>
      </c>
      <c r="AE109" s="547" t="str">
        <f t="shared" ref="AE109:BM110" si="208">+AE51</f>
        <v>-</v>
      </c>
      <c r="AF109" s="549">
        <f t="shared" si="208"/>
        <v>3</v>
      </c>
      <c r="AG109" s="548" t="str">
        <f t="shared" si="208"/>
        <v>-</v>
      </c>
      <c r="AH109" s="547" t="str">
        <f t="shared" si="208"/>
        <v>-</v>
      </c>
      <c r="AI109" s="549" t="str">
        <f t="shared" si="208"/>
        <v>-</v>
      </c>
      <c r="AJ109" s="548" t="str">
        <f t="shared" si="208"/>
        <v>-</v>
      </c>
      <c r="AK109" s="547" t="str">
        <f t="shared" si="208"/>
        <v>-</v>
      </c>
      <c r="AL109" s="549" t="str">
        <f t="shared" si="208"/>
        <v>-</v>
      </c>
      <c r="AM109" s="548" t="str">
        <f t="shared" si="208"/>
        <v>-</v>
      </c>
      <c r="AN109" s="547" t="str">
        <f t="shared" si="208"/>
        <v>-</v>
      </c>
      <c r="AO109" s="549" t="str">
        <f t="shared" si="208"/>
        <v>-</v>
      </c>
      <c r="AP109" s="548" t="str">
        <f t="shared" si="208"/>
        <v>-</v>
      </c>
      <c r="AQ109" s="547" t="str">
        <f t="shared" si="208"/>
        <v>-</v>
      </c>
      <c r="AR109" s="557" t="str">
        <f t="shared" si="208"/>
        <v>-</v>
      </c>
      <c r="AS109" s="548" t="str">
        <f t="shared" si="208"/>
        <v>-</v>
      </c>
      <c r="AT109" s="547" t="str">
        <f t="shared" si="208"/>
        <v>-</v>
      </c>
      <c r="AU109" s="549" t="str">
        <f t="shared" si="208"/>
        <v>-</v>
      </c>
      <c r="AV109" s="832">
        <f t="shared" si="208"/>
        <v>902</v>
      </c>
      <c r="AW109" s="830">
        <f t="shared" si="208"/>
        <v>0</v>
      </c>
      <c r="AX109" s="853">
        <f t="shared" si="208"/>
        <v>4</v>
      </c>
      <c r="AY109" s="830">
        <f t="shared" si="208"/>
        <v>0</v>
      </c>
      <c r="AZ109" s="832">
        <f t="shared" si="208"/>
        <v>129</v>
      </c>
      <c r="BA109" s="830">
        <f t="shared" si="208"/>
        <v>0</v>
      </c>
      <c r="BB109" s="830">
        <f t="shared" si="208"/>
        <v>40</v>
      </c>
      <c r="BC109" s="830">
        <f t="shared" si="208"/>
        <v>0</v>
      </c>
      <c r="BD109" s="830">
        <f t="shared" si="208"/>
        <v>737</v>
      </c>
      <c r="BE109" s="830">
        <f t="shared" si="208"/>
        <v>0</v>
      </c>
      <c r="BF109" s="830">
        <f t="shared" si="208"/>
        <v>0</v>
      </c>
      <c r="BG109" s="830">
        <f t="shared" si="208"/>
        <v>0</v>
      </c>
      <c r="BH109" s="830">
        <f t="shared" si="208"/>
        <v>0</v>
      </c>
      <c r="BI109" s="831">
        <f t="shared" si="208"/>
        <v>0</v>
      </c>
      <c r="BJ109" s="832">
        <f t="shared" si="208"/>
        <v>169</v>
      </c>
      <c r="BK109" s="830">
        <f t="shared" si="208"/>
        <v>0</v>
      </c>
      <c r="BL109" s="830">
        <f t="shared" si="208"/>
        <v>737</v>
      </c>
      <c r="BM109" s="833">
        <f t="shared" si="208"/>
        <v>0</v>
      </c>
      <c r="BN109" s="830">
        <f t="shared" si="206"/>
        <v>906</v>
      </c>
      <c r="BO109" s="833"/>
      <c r="BQ109" s="318" t="str">
        <f>IF('A4-2管路(計画設定)'!AW109="","-",'A4-2管路(計画設定)'!AW109)</f>
        <v>ダクタイル鋳鉄管(NS形継手等)</v>
      </c>
      <c r="BR109" s="317">
        <f>IF(BQ109=BR$4,IF('A4-2管路(計画設定)'!AV109="-","-",IF('A4-2管路(計画設定)'!I109="-",'A4-2管路(計画設定)'!AV109,'A4-2管路(計画設定)'!AV109-'A4-2管路(計画設定)'!I109)),"-")</f>
        <v>78</v>
      </c>
      <c r="BS109" s="317" t="str">
        <f>IF(BQ109=BS$4,IF('A4-2管路(計画設定)'!AV109="-","-",IF('A4-2管路(計画設定)'!L109="-",'A4-2管路(計画設定)'!AV109,'A4-2管路(計画設定)'!AV109-'A4-2管路(計画設定)'!L109)),"-")</f>
        <v>-</v>
      </c>
      <c r="BT109" s="317" t="str">
        <f>IF(BQ109=BT$4,IF('A4-2管路(計画設定)'!AV109="-","-",IF('A4-2管路(計画設定)'!O109="-",'A4-2管路(計画設定)'!AV109,'A4-2管路(計画設定)'!AV109-'A4-2管路(計画設定)'!O109)),"-")</f>
        <v>-</v>
      </c>
      <c r="BU109" s="317" t="str">
        <f>IF($BQ109=BU$4,IF('A4-2管路(計画設定)'!$AV109="-","-",IF('A4-2管路(計画設定)'!R109="-",'A4-2管路(計画設定)'!$AV109,'A4-2管路(計画設定)'!$AV109-'A4-2管路(計画設定)'!R109)),"-")</f>
        <v>-</v>
      </c>
      <c r="BV109" s="317" t="str">
        <f>IF($BQ109=BV$4,IF('A4-2管路(計画設定)'!$AV109="-","-",IF('A4-2管路(計画設定)'!W109="-",'A4-2管路(計画設定)'!$AV109,'A4-2管路(計画設定)'!$AV109-SUM('A4-2管路(計画設定)'!S109,'A4-2管路(計画設定)'!T109))),"-")</f>
        <v>-</v>
      </c>
      <c r="BW109" s="317" t="str">
        <f>IF($BQ109=BV$4,IF('A4-2管路(計画設定)'!$AV109="-","-",IF('A4-2管路(計画設定)'!W109="-",'A4-2管路(計画設定)'!$AV109,'A4-2管路(計画設定)'!$AV109-SUM('A4-2管路(計画設定)'!U109,'A4-2管路(計画設定)'!V109))),"-")</f>
        <v>-</v>
      </c>
      <c r="BX109" s="317" t="str">
        <f>IF($BQ109=BX$4,IF('A4-2管路(計画設定)'!$AV109="-","-",IF('A4-2管路(計画設定)'!AF109="-",'A4-2管路(計画設定)'!$AV109,'A4-2管路(計画設定)'!$AV109-'A4-2管路(計画設定)'!AF109)),"-")</f>
        <v>-</v>
      </c>
      <c r="BY109" s="3"/>
      <c r="BZ109" s="3"/>
    </row>
    <row r="110" spans="1:78" ht="13.5" customHeight="1">
      <c r="B110" s="932"/>
      <c r="C110" s="856"/>
      <c r="D110" s="857"/>
      <c r="E110" s="858"/>
      <c r="F110" s="80">
        <v>75</v>
      </c>
      <c r="G110" s="625">
        <f t="shared" si="207"/>
        <v>2</v>
      </c>
      <c r="H110" s="547" t="str">
        <f t="shared" ref="H110" si="209">+H52</f>
        <v>-</v>
      </c>
      <c r="I110" s="549">
        <f t="shared" ref="I110" si="210">IF(SUM(G110:H110)=0,"-",SUM(G110:H110))</f>
        <v>2</v>
      </c>
      <c r="J110" s="625" t="str">
        <f t="shared" si="200"/>
        <v>-</v>
      </c>
      <c r="K110" s="547" t="str">
        <f t="shared" ref="K110" si="211">+K52</f>
        <v>-</v>
      </c>
      <c r="L110" s="549" t="str">
        <f t="shared" ref="L110" si="212">IF(SUM(J110:K110)=0,"-",SUM(J110:K110))</f>
        <v>-</v>
      </c>
      <c r="M110" s="625">
        <f t="shared" si="201"/>
        <v>38</v>
      </c>
      <c r="N110" s="547" t="str">
        <f t="shared" ref="N110" si="213">+N52</f>
        <v>-</v>
      </c>
      <c r="O110" s="549">
        <f t="shared" ref="O110" si="214">IF(SUM(M110:N110)=0,"-",SUM(M110:N110))</f>
        <v>38</v>
      </c>
      <c r="P110" s="625" t="str">
        <f t="shared" si="202"/>
        <v>-</v>
      </c>
      <c r="Q110" s="547" t="str">
        <f t="shared" ref="Q110" si="215">+Q52</f>
        <v>-</v>
      </c>
      <c r="R110" s="549" t="str">
        <f t="shared" ref="R110" si="216">IF(SUM(P110:Q110)=0,"-",SUM(P110:Q110))</f>
        <v>-</v>
      </c>
      <c r="S110" s="625">
        <f t="shared" si="203"/>
        <v>9</v>
      </c>
      <c r="T110" s="546">
        <f t="shared" ref="T110:V110" si="217">+T52</f>
        <v>1</v>
      </c>
      <c r="U110" s="623">
        <f t="shared" si="204"/>
        <v>35</v>
      </c>
      <c r="V110" s="547" t="str">
        <f t="shared" si="217"/>
        <v>-</v>
      </c>
      <c r="W110" s="549">
        <f t="shared" ref="W110" si="218">IF(SUM(S110:V110)=0,"-",SUM(S110:V110))</f>
        <v>45</v>
      </c>
      <c r="X110" s="548">
        <f t="shared" ref="X110:Y110" si="219">+X52</f>
        <v>183</v>
      </c>
      <c r="Y110" s="547" t="str">
        <f t="shared" si="219"/>
        <v>-</v>
      </c>
      <c r="Z110" s="549">
        <f t="shared" ref="Z110" si="220">IF(SUM(X110:Y110)=0,"-",SUM(X110:Y110))</f>
        <v>183</v>
      </c>
      <c r="AA110" s="548" t="str">
        <f t="shared" ref="AA110:AB110" si="221">+AA52</f>
        <v>-</v>
      </c>
      <c r="AB110" s="547" t="str">
        <f t="shared" si="221"/>
        <v>-</v>
      </c>
      <c r="AC110" s="549" t="str">
        <f t="shared" ref="AC110" si="222">IF(SUM(AA110:AB110)=0,"-",SUM(AA110:AB110))</f>
        <v>-</v>
      </c>
      <c r="AD110" s="625">
        <f t="shared" si="205"/>
        <v>20</v>
      </c>
      <c r="AE110" s="547" t="str">
        <f t="shared" ref="AE110" si="223">+AE52</f>
        <v>-</v>
      </c>
      <c r="AF110" s="549">
        <f t="shared" ref="AF110" si="224">IF(SUM(AD110:AE110)=0,"-",SUM(AD110:AE110))</f>
        <v>20</v>
      </c>
      <c r="AG110" s="548" t="str">
        <f t="shared" si="208"/>
        <v>-</v>
      </c>
      <c r="AH110" s="547" t="str">
        <f t="shared" si="208"/>
        <v>-</v>
      </c>
      <c r="AI110" s="549" t="str">
        <f t="shared" ref="AI110" si="225">IF(SUM(AG110:AH110)=0,"-",SUM(AG110:AH110))</f>
        <v>-</v>
      </c>
      <c r="AJ110" s="548" t="str">
        <f t="shared" si="208"/>
        <v>-</v>
      </c>
      <c r="AK110" s="547" t="str">
        <f t="shared" si="208"/>
        <v>-</v>
      </c>
      <c r="AL110" s="549" t="str">
        <f t="shared" ref="AL110" si="226">IF(SUM(AJ110:AK110)=0,"-",SUM(AJ110:AK110))</f>
        <v>-</v>
      </c>
      <c r="AM110" s="548" t="str">
        <f t="shared" si="208"/>
        <v>-</v>
      </c>
      <c r="AN110" s="547" t="str">
        <f t="shared" si="208"/>
        <v>-</v>
      </c>
      <c r="AO110" s="549" t="str">
        <f t="shared" ref="AO110" si="227">IF(SUM(AM110:AN110)=0,"-",SUM(AM110:AN110))</f>
        <v>-</v>
      </c>
      <c r="AP110" s="548" t="str">
        <f t="shared" si="208"/>
        <v>-</v>
      </c>
      <c r="AQ110" s="547" t="str">
        <f t="shared" si="208"/>
        <v>-</v>
      </c>
      <c r="AR110" s="557" t="str">
        <f t="shared" ref="AR110" si="228">IF(SUM(AP110:AQ110)=0,"-",SUM(AP110:AQ110))</f>
        <v>-</v>
      </c>
      <c r="AS110" s="548" t="str">
        <f t="shared" si="208"/>
        <v>-</v>
      </c>
      <c r="AT110" s="547" t="str">
        <f t="shared" si="208"/>
        <v>-</v>
      </c>
      <c r="AU110" s="549" t="str">
        <f t="shared" ref="AU110" si="229">IF(SUM(AS110:AT110)=0,"-",SUM(AS110:AT110))</f>
        <v>-</v>
      </c>
      <c r="AV110" s="832">
        <f t="shared" si="208"/>
        <v>287</v>
      </c>
      <c r="AW110" s="830">
        <f t="shared" si="208"/>
        <v>0</v>
      </c>
      <c r="AX110" s="853">
        <f t="shared" si="208"/>
        <v>1</v>
      </c>
      <c r="AY110" s="830">
        <f t="shared" si="208"/>
        <v>0</v>
      </c>
      <c r="AZ110" s="832">
        <f t="shared" si="208"/>
        <v>40</v>
      </c>
      <c r="BA110" s="830">
        <f t="shared" si="208"/>
        <v>0</v>
      </c>
      <c r="BB110" s="830">
        <f t="shared" si="208"/>
        <v>10</v>
      </c>
      <c r="BC110" s="830">
        <f t="shared" si="208"/>
        <v>0</v>
      </c>
      <c r="BD110" s="830">
        <f t="shared" si="208"/>
        <v>238</v>
      </c>
      <c r="BE110" s="830">
        <f t="shared" si="208"/>
        <v>0</v>
      </c>
      <c r="BF110" s="830">
        <f t="shared" si="208"/>
        <v>0</v>
      </c>
      <c r="BG110" s="830">
        <f t="shared" si="208"/>
        <v>0</v>
      </c>
      <c r="BH110" s="830">
        <f t="shared" si="208"/>
        <v>0</v>
      </c>
      <c r="BI110" s="831">
        <f t="shared" si="208"/>
        <v>0</v>
      </c>
      <c r="BJ110" s="832">
        <f t="shared" si="208"/>
        <v>50</v>
      </c>
      <c r="BK110" s="830">
        <f t="shared" si="208"/>
        <v>0</v>
      </c>
      <c r="BL110" s="830">
        <f t="shared" si="208"/>
        <v>238</v>
      </c>
      <c r="BM110" s="833">
        <f t="shared" si="208"/>
        <v>0</v>
      </c>
      <c r="BN110" s="830">
        <f t="shared" si="206"/>
        <v>288</v>
      </c>
      <c r="BO110" s="833"/>
      <c r="BQ110" s="318" t="str">
        <f>IF('A4-2管路(計画設定)'!AW110="","-",'A4-2管路(計画設定)'!AW110)</f>
        <v>配水用ポリエチレン管(融着継手)</v>
      </c>
      <c r="BR110" s="317" t="str">
        <f>IF(BQ110=BR$4,IF('A4-2管路(計画設定)'!AV110="-","-",IF('A4-2管路(計画設定)'!I110="-",'A4-2管路(計画設定)'!AV110,'A4-2管路(計画設定)'!AV110-'A4-2管路(計画設定)'!I110)),"-")</f>
        <v>-</v>
      </c>
      <c r="BS110" s="317" t="str">
        <f>IF(BQ110=BS$4,IF('A4-2管路(計画設定)'!AV110="-","-",IF('A4-2管路(計画設定)'!L110="-",'A4-2管路(計画設定)'!AV110,'A4-2管路(計画設定)'!AV110-'A4-2管路(計画設定)'!L110)),"-")</f>
        <v>-</v>
      </c>
      <c r="BT110" s="317">
        <f>IF(BQ110=BT$4,IF('A4-2管路(計画設定)'!AV110="-","-",IF('A4-2管路(計画設定)'!O110="-",'A4-2管路(計画設定)'!AV110,'A4-2管路(計画設定)'!AV110-'A4-2管路(計画設定)'!O110)),"-")</f>
        <v>33</v>
      </c>
      <c r="BU110" s="317" t="str">
        <f>IF($BQ110=BU$4,IF('A4-2管路(計画設定)'!$AV110="-","-",IF('A4-2管路(計画設定)'!R110="-",'A4-2管路(計画設定)'!$AV110,'A4-2管路(計画設定)'!$AV110-'A4-2管路(計画設定)'!R110)),"-")</f>
        <v>-</v>
      </c>
      <c r="BV110" s="317" t="str">
        <f>IF($BQ110=BV$4,IF('A4-2管路(計画設定)'!$AV110="-","-",IF('A4-2管路(計画設定)'!W110="-",'A4-2管路(計画設定)'!$AV110,'A4-2管路(計画設定)'!$AV110-SUM('A4-2管路(計画設定)'!S110,'A4-2管路(計画設定)'!T110))),"-")</f>
        <v>-</v>
      </c>
      <c r="BW110" s="317" t="str">
        <f>IF($BQ110=BV$4,IF('A4-2管路(計画設定)'!$AV110="-","-",IF('A4-2管路(計画設定)'!W110="-",'A4-2管路(計画設定)'!$AV110,'A4-2管路(計画設定)'!$AV110-SUM('A4-2管路(計画設定)'!U110,'A4-2管路(計画設定)'!V110))),"-")</f>
        <v>-</v>
      </c>
      <c r="BX110" s="317" t="str">
        <f>IF($BQ110=BX$4,IF('A4-2管路(計画設定)'!$AV110="-","-",IF('A4-2管路(計画設定)'!AF110="-",'A4-2管路(計画設定)'!$AV110,'A4-2管路(計画設定)'!$AV110-'A4-2管路(計画設定)'!AF110)),"-")</f>
        <v>-</v>
      </c>
      <c r="BY110" s="3"/>
      <c r="BZ110" s="3"/>
    </row>
    <row r="111" spans="1:78" ht="13.5" customHeight="1">
      <c r="B111" s="932"/>
      <c r="C111" s="859"/>
      <c r="D111" s="860"/>
      <c r="E111" s="861"/>
      <c r="F111" s="567" t="s">
        <v>49</v>
      </c>
      <c r="G111" s="622">
        <f>IF(SUM(G105:G110)=0,"-",SUM(G105:G110))</f>
        <v>224</v>
      </c>
      <c r="H111" s="543" t="str">
        <f t="shared" ref="H111:AU111" si="230">IF(SUM(H105:H110)=0,"-",SUM(H105:H110))</f>
        <v>-</v>
      </c>
      <c r="I111" s="545">
        <f t="shared" si="230"/>
        <v>224</v>
      </c>
      <c r="J111" s="622">
        <f t="shared" si="230"/>
        <v>4</v>
      </c>
      <c r="K111" s="543" t="str">
        <f t="shared" si="230"/>
        <v>-</v>
      </c>
      <c r="L111" s="545">
        <f t="shared" si="230"/>
        <v>4</v>
      </c>
      <c r="M111" s="622">
        <f t="shared" si="230"/>
        <v>38</v>
      </c>
      <c r="N111" s="543" t="str">
        <f t="shared" si="230"/>
        <v>-</v>
      </c>
      <c r="O111" s="545">
        <f t="shared" si="230"/>
        <v>38</v>
      </c>
      <c r="P111" s="622" t="str">
        <f t="shared" si="230"/>
        <v>-</v>
      </c>
      <c r="Q111" s="543" t="str">
        <f t="shared" si="230"/>
        <v>-</v>
      </c>
      <c r="R111" s="545" t="str">
        <f t="shared" si="230"/>
        <v>-</v>
      </c>
      <c r="S111" s="622">
        <f t="shared" si="230"/>
        <v>69</v>
      </c>
      <c r="T111" s="544">
        <f t="shared" si="230"/>
        <v>8</v>
      </c>
      <c r="U111" s="624">
        <f t="shared" si="230"/>
        <v>286</v>
      </c>
      <c r="V111" s="543" t="str">
        <f t="shared" si="230"/>
        <v>-</v>
      </c>
      <c r="W111" s="545">
        <f t="shared" si="230"/>
        <v>363</v>
      </c>
      <c r="X111" s="542">
        <f t="shared" si="230"/>
        <v>1018</v>
      </c>
      <c r="Y111" s="543" t="str">
        <f t="shared" si="230"/>
        <v>-</v>
      </c>
      <c r="Z111" s="545">
        <f t="shared" si="230"/>
        <v>1018</v>
      </c>
      <c r="AA111" s="542" t="str">
        <f t="shared" si="230"/>
        <v>-</v>
      </c>
      <c r="AB111" s="543" t="str">
        <f t="shared" si="230"/>
        <v>-</v>
      </c>
      <c r="AC111" s="545" t="str">
        <f t="shared" si="230"/>
        <v>-</v>
      </c>
      <c r="AD111" s="622">
        <f t="shared" si="230"/>
        <v>24</v>
      </c>
      <c r="AE111" s="543" t="str">
        <f t="shared" si="230"/>
        <v>-</v>
      </c>
      <c r="AF111" s="545">
        <f t="shared" si="230"/>
        <v>24</v>
      </c>
      <c r="AG111" s="542" t="str">
        <f t="shared" si="230"/>
        <v>-</v>
      </c>
      <c r="AH111" s="543" t="str">
        <f t="shared" si="230"/>
        <v>-</v>
      </c>
      <c r="AI111" s="545" t="str">
        <f t="shared" si="230"/>
        <v>-</v>
      </c>
      <c r="AJ111" s="542" t="str">
        <f t="shared" si="230"/>
        <v>-</v>
      </c>
      <c r="AK111" s="543" t="str">
        <f t="shared" si="230"/>
        <v>-</v>
      </c>
      <c r="AL111" s="545" t="str">
        <f t="shared" si="230"/>
        <v>-</v>
      </c>
      <c r="AM111" s="542" t="str">
        <f t="shared" si="230"/>
        <v>-</v>
      </c>
      <c r="AN111" s="543" t="str">
        <f t="shared" si="230"/>
        <v>-</v>
      </c>
      <c r="AO111" s="545" t="str">
        <f t="shared" si="230"/>
        <v>-</v>
      </c>
      <c r="AP111" s="542" t="str">
        <f t="shared" si="230"/>
        <v>-</v>
      </c>
      <c r="AQ111" s="543" t="str">
        <f t="shared" si="230"/>
        <v>-</v>
      </c>
      <c r="AR111" s="558" t="str">
        <f t="shared" si="230"/>
        <v>-</v>
      </c>
      <c r="AS111" s="542" t="str">
        <f t="shared" si="230"/>
        <v>-</v>
      </c>
      <c r="AT111" s="543" t="str">
        <f t="shared" si="230"/>
        <v>-</v>
      </c>
      <c r="AU111" s="545" t="str">
        <f t="shared" si="230"/>
        <v>-</v>
      </c>
      <c r="AV111" s="834">
        <f>IF(SUM(AV105:AW110)=0,"-",SUM(AV105:AW110))</f>
        <v>1663</v>
      </c>
      <c r="AW111" s="835" t="str">
        <f t="shared" ref="AW111" si="231">IF(SUM(AW105:AW110)=0,"-",SUM(AW105:AW110))</f>
        <v>-</v>
      </c>
      <c r="AX111" s="836">
        <f t="shared" ref="AX111" si="232">IF(SUM(AX105:AY110)=0,"-",SUM(AX105:AY110))</f>
        <v>8</v>
      </c>
      <c r="AY111" s="835" t="str">
        <f t="shared" ref="AY111" si="233">IF(SUM(AY105:AY110)=0,"-",SUM(AY105:AY110))</f>
        <v>-</v>
      </c>
      <c r="AZ111" s="834">
        <f>IF(SUM(AZ105:BA110)=0,"-",SUM(AZ105:BA110))</f>
        <v>266</v>
      </c>
      <c r="BA111" s="835" t="str">
        <f t="shared" ref="BA111" si="234">IF(SUM(BA105:BA110)=0,"-",SUM(BA105:BA110))</f>
        <v>-</v>
      </c>
      <c r="BB111" s="835">
        <f t="shared" ref="BB111" si="235">IF(SUM(BB105:BC110)=0,"-",SUM(BB105:BC110))</f>
        <v>77</v>
      </c>
      <c r="BC111" s="835" t="str">
        <f t="shared" ref="BC111" si="236">IF(SUM(BC105:BC110)=0,"-",SUM(BC105:BC110))</f>
        <v>-</v>
      </c>
      <c r="BD111" s="835">
        <f t="shared" ref="BD111" si="237">IF(SUM(BD105:BE110)=0,"-",SUM(BD105:BE110))</f>
        <v>1328</v>
      </c>
      <c r="BE111" s="835" t="str">
        <f t="shared" ref="BE111" si="238">IF(SUM(BE105:BE110)=0,"-",SUM(BE105:BE110))</f>
        <v>-</v>
      </c>
      <c r="BF111" s="835" t="str">
        <f t="shared" ref="BF111" si="239">IF(SUM(BF105:BG110)=0,"-",SUM(BF105:BG110))</f>
        <v>-</v>
      </c>
      <c r="BG111" s="835" t="str">
        <f t="shared" ref="BG111" si="240">IF(SUM(BG105:BG110)=0,"-",SUM(BG105:BG110))</f>
        <v>-</v>
      </c>
      <c r="BH111" s="835" t="str">
        <f t="shared" ref="BH111" si="241">IF(SUM(BH105:BI110)=0,"-",SUM(BH105:BI110))</f>
        <v>-</v>
      </c>
      <c r="BI111" s="837" t="str">
        <f t="shared" ref="BI111" si="242">IF(SUM(BI105:BI110)=0,"-",SUM(BI105:BI110))</f>
        <v>-</v>
      </c>
      <c r="BJ111" s="834">
        <f t="shared" ref="BJ111" si="243">IF(SUM(BJ105:BK110)=0,"-",SUM(BJ105:BK110))</f>
        <v>343</v>
      </c>
      <c r="BK111" s="835" t="str">
        <f t="shared" ref="BK111" si="244">IF(SUM(BK105:BK110)=0,"-",SUM(BK105:BK110))</f>
        <v>-</v>
      </c>
      <c r="BL111" s="835">
        <f t="shared" ref="BL111" si="245">IF(SUM(BL105:BM110)=0,"-",SUM(BL105:BM110))</f>
        <v>1328</v>
      </c>
      <c r="BM111" s="838" t="str">
        <f t="shared" ref="BM111" si="246">IF(SUM(BM105:BM110)=0,"-",SUM(BM105:BM110))</f>
        <v>-</v>
      </c>
      <c r="BN111" s="834">
        <f t="shared" si="206"/>
        <v>1671</v>
      </c>
      <c r="BO111" s="838"/>
      <c r="BQ111" s="318" t="str">
        <f>IF('A4-2管路(計画設定)'!AW111="","-",'A4-2管路(計画設定)'!AW111)</f>
        <v>-</v>
      </c>
      <c r="BR111" s="317" t="str">
        <f>IF(BQ111=BR$4,IF('A4-2管路(計画設定)'!AV111="-","-",IF('A4-2管路(計画設定)'!I111="-",'A4-2管路(計画設定)'!AV111,'A4-2管路(計画設定)'!AV111-'A4-2管路(計画設定)'!I111)),"-")</f>
        <v>-</v>
      </c>
      <c r="BS111" s="317" t="str">
        <f>IF(BQ111=BS$4,IF('A4-2管路(計画設定)'!AV111="-","-",IF('A4-2管路(計画設定)'!L111="-",'A4-2管路(計画設定)'!AV111,'A4-2管路(計画設定)'!AV111-'A4-2管路(計画設定)'!L111)),"-")</f>
        <v>-</v>
      </c>
      <c r="BT111" s="317" t="str">
        <f>IF(BQ111=BT$4,IF('A4-2管路(計画設定)'!AV111="-","-",IF('A4-2管路(計画設定)'!O111="-",'A4-2管路(計画設定)'!AV111,'A4-2管路(計画設定)'!AV111-'A4-2管路(計画設定)'!O111)),"-")</f>
        <v>-</v>
      </c>
      <c r="BU111" s="317" t="str">
        <f>IF($BQ111=BU$4,IF('A4-2管路(計画設定)'!$AV111="-","-",IF('A4-2管路(計画設定)'!R111="-",'A4-2管路(計画設定)'!$AV111,'A4-2管路(計画設定)'!$AV111-'A4-2管路(計画設定)'!R111)),"-")</f>
        <v>-</v>
      </c>
      <c r="BV111" s="317" t="str">
        <f>IF($BQ111=BV$4,IF('A4-2管路(計画設定)'!$AV111="-","-",IF('A4-2管路(計画設定)'!W111="-",'A4-2管路(計画設定)'!$AV111,'A4-2管路(計画設定)'!$AV111-SUM('A4-2管路(計画設定)'!S111,'A4-2管路(計画設定)'!T111))),"-")</f>
        <v>-</v>
      </c>
      <c r="BW111" s="317" t="str">
        <f>IF($BQ111=BV$4,IF('A4-2管路(計画設定)'!$AV111="-","-",IF('A4-2管路(計画設定)'!W111="-",'A4-2管路(計画設定)'!$AV111,'A4-2管路(計画設定)'!$AV111-SUM('A4-2管路(計画設定)'!U111,'A4-2管路(計画設定)'!V111))),"-")</f>
        <v>-</v>
      </c>
      <c r="BX111" s="317" t="str">
        <f>IF($BQ111=BX$4,IF('A4-2管路(計画設定)'!$AV111="-","-",IF('A4-2管路(計画設定)'!AF111="-",'A4-2管路(計画設定)'!$AV111,'A4-2管路(計画設定)'!$AV111-'A4-2管路(計画設定)'!AF111)),"-")</f>
        <v>-</v>
      </c>
      <c r="BY111" s="3"/>
      <c r="BZ111" s="3"/>
    </row>
    <row r="112" spans="1:78" ht="13.5" customHeight="1">
      <c r="B112" s="932"/>
      <c r="C112" s="733" t="s">
        <v>41</v>
      </c>
      <c r="D112" s="909"/>
      <c r="E112" s="910"/>
      <c r="F112" s="79">
        <v>600</v>
      </c>
      <c r="G112" s="629">
        <f>IF(AND('A4-1管路(計画設定)'!$F$18="○",'A4-4,5管路(計画設定)'!$BR112="-"),"-",IF(A3管路!G112="-",BR112,IF(BR112="-",A3管路!G112,A3管路!G112+BR112)))</f>
        <v>65.7</v>
      </c>
      <c r="H112" s="431" t="str">
        <f>IF(IF(A3管路!H112="-","-",IF('A4-2管路(計画設定)'!H112="-",A3管路!H112,A3管路!H112-'A4-2管路(計画設定)'!H112))=0,"-",IF(A3管路!H112="-","-",IF('A4-2管路(計画設定)'!H112="-",A3管路!H112,A3管路!H112-'A4-2管路(計画設定)'!H112)))</f>
        <v>-</v>
      </c>
      <c r="I112" s="432">
        <f t="shared" ref="I112:I122" si="247">IF(SUM(G112:H112)=0,"-",SUM(G112:H112))</f>
        <v>65.7</v>
      </c>
      <c r="J112" s="629" t="str">
        <f>IF(AND('A4-1管路(計画設定)'!$H$18="○",'A4-4,5管路(計画設定)'!$BS112="-"),"-",IF(A3管路!J112="-",BS112,IF(BS112="-",A3管路!J112,A3管路!J112+BS112)))</f>
        <v>-</v>
      </c>
      <c r="K112" s="431" t="str">
        <f>IF(IF(A3管路!K112="-","-",IF('A4-2管路(計画設定)'!K112="-",A3管路!K112,A3管路!K112-'A4-2管路(計画設定)'!K112))=0,"-",IF(A3管路!K112="-","-",IF('A4-2管路(計画設定)'!K112="-",A3管路!K112,A3管路!K112-'A4-2管路(計画設定)'!K112)))</f>
        <v>-</v>
      </c>
      <c r="L112" s="432" t="str">
        <f t="shared" ref="L112:L122" si="248">IF(SUM(J112:K112)=0,"-",SUM(J112:K112))</f>
        <v>-</v>
      </c>
      <c r="M112" s="629" t="str">
        <f>IF(AND('A4-1管路(計画設定)'!$J$18="○",'A4-4,5管路(計画設定)'!$BT112="-"),"-",IF(A3管路!M112="-",BT112,IF(BT112="-",A3管路!M112,A3管路!M112+BT112)))</f>
        <v>-</v>
      </c>
      <c r="N112" s="431" t="str">
        <f>IF(IF(A3管路!N112="-","-",IF('A4-2管路(計画設定)'!N112="-",A3管路!N112,A3管路!N112-'A4-2管路(計画設定)'!N112))=0,"-",IF(A3管路!N112="-","-",IF('A4-2管路(計画設定)'!N112="-",A3管路!N112,A3管路!N112-'A4-2管路(計画設定)'!N112)))</f>
        <v>-</v>
      </c>
      <c r="O112" s="432" t="str">
        <f t="shared" ref="O112:O122" si="249">IF(SUM(M112:N112)=0,"-",SUM(M112:N112))</f>
        <v>-</v>
      </c>
      <c r="P112" s="629" t="str">
        <f>IF(AND('A4-1管路(計画設定)'!$L$18="○",'A4-4,5管路(計画設定)'!$BU112="-"),"-",IF(A3管路!P112="-",BU112,IF(BU112="-",A3管路!P112,A3管路!P112+BU112)))</f>
        <v>-</v>
      </c>
      <c r="Q112" s="431" t="str">
        <f>IF(IF(A3管路!Q112="-","-",IF('A4-2管路(計画設定)'!Q112="-",A3管路!Q112,A3管路!Q112-'A4-2管路(計画設定)'!Q112))=0,"-",IF(A3管路!Q112="-","-",IF('A4-2管路(計画設定)'!Q112="-",A3管路!Q112,A3管路!Q112-'A4-2管路(計画設定)'!Q112)))</f>
        <v>-</v>
      </c>
      <c r="R112" s="432" t="str">
        <f t="shared" ref="R112:R122" si="250">IF(SUM(P112:Q112)=0,"-",SUM(P112:Q112))</f>
        <v>-</v>
      </c>
      <c r="S112" s="629" t="str">
        <f>IF(AND('A4-1管路(計画設定)'!$N$18="○",'A4-4,5管路(計画設定)'!$BV112="-"),"-",IF(A3管路!S112="-",BV112,IF(BV112="-",A3管路!S112,A3管路!S112+BV112+BW112)))</f>
        <v>-</v>
      </c>
      <c r="T112" s="433" t="str">
        <f>IF(IF(A3管路!T112="-","-",IF('A4-2管路(計画設定)'!T112="-",A3管路!T112,A3管路!T112-'A4-2管路(計画設定)'!T112))=0,"-",IF(A3管路!T112="-","-",IF('A4-2管路(計画設定)'!T112="-",A3管路!T112,A3管路!T112-'A4-2管路(計画設定)'!T112)))</f>
        <v>-</v>
      </c>
      <c r="U112" s="626" t="str">
        <f>IF(AND('A4-1管路(計画設定)'!$P$18="○",'A4-4,5管路(計画設定)'!$BW112="-"),"-",IF(A3管路!U112="-",BW112,IF(BW112="-",A3管路!U112,A3管路!U112)))</f>
        <v>-</v>
      </c>
      <c r="V112" s="431" t="str">
        <f>IF(IF(A3管路!V112="-","-",IF('A4-2管路(計画設定)'!V112="-",A3管路!V112,A3管路!V112-'A4-2管路(計画設定)'!V112))=0,"-",IF(A3管路!V112="-","-",IF('A4-2管路(計画設定)'!V112="-",A3管路!V112,A3管路!V112-'A4-2管路(計画設定)'!V112)))</f>
        <v>-</v>
      </c>
      <c r="W112" s="432" t="str">
        <f t="shared" ref="W112:W122" si="251">IF(SUM(S112:V112)=0,"-",SUM(S112:V112))</f>
        <v>-</v>
      </c>
      <c r="X112" s="434">
        <f>IF(IF(A3管路!X112="-","-",IF('A4-2管路(計画設定)'!X112="-",A3管路!X112,A3管路!X112-'A4-2管路(計画設定)'!X112))=0,"-",IF(A3管路!X112="-","-",IF('A4-2管路(計画設定)'!X112="-",A3管路!X112,A3管路!X112-'A4-2管路(計画設定)'!X112)))</f>
        <v>595.4</v>
      </c>
      <c r="Y112" s="431" t="str">
        <f>IF(IF(A3管路!Y112="-","-",IF('A4-2管路(計画設定)'!Y112="-",A3管路!Y112,A3管路!Y112-'A4-2管路(計画設定)'!Y112))=0,"-",IF(A3管路!Y112="-","-",IF('A4-2管路(計画設定)'!Y112="-",A3管路!Y112,A3管路!Y112-'A4-2管路(計画設定)'!Y112)))</f>
        <v>-</v>
      </c>
      <c r="Z112" s="432">
        <f t="shared" ref="Z112:Z122" si="252">IF(SUM(X112:Y112)=0,"-",SUM(X112:Y112))</f>
        <v>595.4</v>
      </c>
      <c r="AA112" s="434" t="str">
        <f>IF(IF(A3管路!AA112="-","-",IF('A4-2管路(計画設定)'!AA112="-",A3管路!AA112,A3管路!AA112-'A4-2管路(計画設定)'!AA112))=0,"-",IF(A3管路!AA112="-","-",IF('A4-2管路(計画設定)'!AA112="-",A3管路!AA112,A3管路!AA112-'A4-2管路(計画設定)'!AA112)))</f>
        <v>-</v>
      </c>
      <c r="AB112" s="431" t="str">
        <f>IF(IF(A3管路!AB112="-","-",IF('A4-2管路(計画設定)'!AB112="-",A3管路!AB112,A3管路!AB112-'A4-2管路(計画設定)'!AB112))=0,"-",IF(A3管路!AB112="-","-",IF('A4-2管路(計画設定)'!AB112="-",A3管路!AB112,A3管路!AB112-'A4-2管路(計画設定)'!AB112)))</f>
        <v>-</v>
      </c>
      <c r="AC112" s="432" t="str">
        <f t="shared" ref="AC112:AC122" si="253">IF(SUM(AA112:AB112)=0,"-",SUM(AA112:AB112))</f>
        <v>-</v>
      </c>
      <c r="AD112" s="629" t="str">
        <f>IF(AND('A4-1管路(計画設定)'!$V$18="○",'A4-4,5管路(計画設定)'!$BX112="-"),"-",IF(A3管路!AD112="-",BX112,IF(BX112="-",A3管路!AD112,A3管路!AD112+BX112)))</f>
        <v>-</v>
      </c>
      <c r="AE112" s="431" t="str">
        <f>IF(IF(A3管路!AE112="-","-",IF('A4-2管路(計画設定)'!AE112="-",A3管路!AE112,A3管路!AE112-'A4-2管路(計画設定)'!AE112))=0,"-",IF(A3管路!AE112="-","-",IF('A4-2管路(計画設定)'!AE112="-",A3管路!AE112,A3管路!AE112-'A4-2管路(計画設定)'!AE112)))</f>
        <v>-</v>
      </c>
      <c r="AF112" s="432" t="str">
        <f t="shared" ref="AF112:AF122" si="254">IF(SUM(AD112:AE112)=0,"-",SUM(AD112:AE112))</f>
        <v>-</v>
      </c>
      <c r="AG112" s="434" t="str">
        <f>IF(IF(A3管路!AG112="-","-",IF('A4-2管路(計画設定)'!AG112="-",A3管路!AG112,A3管路!AG112-'A4-2管路(計画設定)'!AG112))=0,"-",IF(A3管路!AG112="-","-",IF('A4-2管路(計画設定)'!AG112="-",A3管路!AG112,A3管路!AG112-'A4-2管路(計画設定)'!AG112)))</f>
        <v>-</v>
      </c>
      <c r="AH112" s="431" t="str">
        <f>IF(IF(A3管路!AH112="-","-",IF('A4-2管路(計画設定)'!AH112="-",A3管路!AH112,A3管路!AH112-'A4-2管路(計画設定)'!AH112))=0,"-",IF(A3管路!AH112="-","-",IF('A4-2管路(計画設定)'!AH112="-",A3管路!AH112,A3管路!AH112-'A4-2管路(計画設定)'!AH112)))</f>
        <v>-</v>
      </c>
      <c r="AI112" s="432" t="str">
        <f t="shared" ref="AI112:AI122" si="255">IF(SUM(AG112:AH112)=0,"-",SUM(AG112:AH112))</f>
        <v>-</v>
      </c>
      <c r="AJ112" s="434" t="str">
        <f>IF(IF(A3管路!AJ112="-","-",IF('A4-2管路(計画設定)'!AJ112="-",A3管路!AJ112,A3管路!AJ112-'A4-2管路(計画設定)'!AJ112))=0,"-",IF(A3管路!AJ112="-","-",IF('A4-2管路(計画設定)'!AJ112="-",A3管路!AJ112,A3管路!AJ112-'A4-2管路(計画設定)'!AJ112)))</f>
        <v>-</v>
      </c>
      <c r="AK112" s="431" t="str">
        <f>IF(IF(A3管路!AK112="-","-",IF('A4-2管路(計画設定)'!AK112="-",A3管路!AK112,A3管路!AK112-'A4-2管路(計画設定)'!AK112))=0,"-",IF(A3管路!AK112="-","-",IF('A4-2管路(計画設定)'!AK112="-",A3管路!AK112,A3管路!AK112-'A4-2管路(計画設定)'!AK112)))</f>
        <v>-</v>
      </c>
      <c r="AL112" s="432" t="str">
        <f t="shared" ref="AL112:AL122" si="256">IF(SUM(AJ112:AK112)=0,"-",SUM(AJ112:AK112))</f>
        <v>-</v>
      </c>
      <c r="AM112" s="434" t="str">
        <f>IF(IF(A3管路!AM112="-","-",IF('A4-2管路(計画設定)'!AM112="-",A3管路!AM112,A3管路!AM112-'A4-2管路(計画設定)'!AM112))=0,"-",IF(A3管路!AM112="-","-",IF('A4-2管路(計画設定)'!AM112="-",A3管路!AM112,A3管路!AM112-'A4-2管路(計画設定)'!AM112)))</f>
        <v>-</v>
      </c>
      <c r="AN112" s="431" t="str">
        <f>IF(IF(A3管路!AN112="-","-",IF('A4-2管路(計画設定)'!AN112="-",A3管路!AN112,A3管路!AN112-'A4-2管路(計画設定)'!AN112))=0,"-",IF(A3管路!AN112="-","-",IF('A4-2管路(計画設定)'!AN112="-",A3管路!AN112,A3管路!AN112-'A4-2管路(計画設定)'!AN112)))</f>
        <v>-</v>
      </c>
      <c r="AO112" s="432" t="str">
        <f t="shared" ref="AO112:AO122" si="257">IF(SUM(AM112:AN112)=0,"-",SUM(AM112:AN112))</f>
        <v>-</v>
      </c>
      <c r="AP112" s="434" t="str">
        <f>IF(IF(A3管路!AP112="-","-",IF('A4-2管路(計画設定)'!AP112="-",A3管路!AP112,A3管路!AP112-'A4-2管路(計画設定)'!AP112))=0,"-",IF(A3管路!AP112="-","-",IF('A4-2管路(計画設定)'!AP112="-",A3管路!AP112,A3管路!AP112-'A4-2管路(計画設定)'!AP112)))</f>
        <v>-</v>
      </c>
      <c r="AQ112" s="431" t="str">
        <f>IF(IF(A3管路!AQ112="-","-",IF('A4-2管路(計画設定)'!AQ112="-",A3管路!AQ112,A3管路!AQ112-'A4-2管路(計画設定)'!AQ112))=0,"-",IF(A3管路!AQ112="-","-",IF('A4-2管路(計画設定)'!AQ112="-",A3管路!AQ112,A3管路!AQ112-'A4-2管路(計画設定)'!AQ112)))</f>
        <v>-</v>
      </c>
      <c r="AR112" s="435" t="str">
        <f t="shared" ref="AR112:AR122" si="258">IF(SUM(AP112:AQ112)=0,"-",SUM(AP112:AQ112))</f>
        <v>-</v>
      </c>
      <c r="AS112" s="434" t="str">
        <f>IF(IF(A3管路!AS112="-","-",IF('A4-2管路(計画設定)'!AS112="-",A3管路!AS112,A3管路!AS112-'A4-2管路(計画設定)'!AS112))=0,"-",IF(A3管路!AS112="-","-",IF('A4-2管路(計画設定)'!AS112="-",A3管路!AS112,A3管路!AS112-'A4-2管路(計画設定)'!AS112)))</f>
        <v>-</v>
      </c>
      <c r="AT112" s="431" t="str">
        <f>IF(IF(A3管路!AT112="-","-",IF('A4-2管路(計画設定)'!AT112="-",A3管路!AT112,A3管路!AT112-'A4-2管路(計画設定)'!AT112))=0,"-",IF(A3管路!AT112="-","-",IF('A4-2管路(計画設定)'!AT112="-",A3管路!AT112,A3管路!AT112-'A4-2管路(計画設定)'!AT112)))</f>
        <v>-</v>
      </c>
      <c r="AU112" s="435" t="str">
        <f t="shared" ref="AU112:AU122" si="259">IF(SUM(AS112:AT112)=0,"-",SUM(AS112:AT112))</f>
        <v>-</v>
      </c>
      <c r="AV112" s="865">
        <f t="shared" ref="AV112:AV122" si="260">IF(SUM(G112,J112,M112,P112,S112,U112,X112,AA112,AD112,AG112,AJ112,AM112,AP112,AS112)=0,"-",SUM(G112,J112,M112,P112,S112,U112,X112,AA112,AD112,AG112,AJ112,AM112,AP112,AS112))</f>
        <v>661.1</v>
      </c>
      <c r="AW112" s="866"/>
      <c r="AX112" s="867" t="str">
        <f t="shared" ref="AX112:AX122" si="261">IF(SUM(H112,K112,N112,Q112,T112,V112,Y112,AB112,AE112,AH112,AK112,AN112,AQ112,AT112)=0,"-",SUM(H112,K112,N112,Q112,T112,V112,Y112,AB112,AE112,AH112,AK112,AN112,AQ112,AT112))</f>
        <v>-</v>
      </c>
      <c r="AY112" s="866"/>
      <c r="AZ112" s="865">
        <f t="shared" ref="AZ112:AZ122" si="262">SUMIF(G$88,"①",I112)+SUMIF(J$88,"①",L112)+SUMIF(M$88,"①",O112)+SUMIF(P$88,"①",R112)+SUMIF(S$88,"①",S112)+SUMIF(S$88,"①",T112)+SUMIF(U$88,"①",U112)+SUMIF(U$88,"①",V112)+SUMIF(X$88,"①",Z112)+SUMIF(AA$88,"①",AC112)+SUMIF(AD$88,"①",AF112)+SUMIF(AG$88,"①",AI112)+SUMIF(AJ$88,"①",AL112)+SUMIF(AM$88,"①",AO112)+SUMIF(AP$88,"①",AR112)+SUMIF(AS$88,"①",AU112)</f>
        <v>65.7</v>
      </c>
      <c r="BA112" s="866"/>
      <c r="BB112" s="866">
        <f t="shared" ref="BB112:BB122" si="263">SUMIF(G$88,"②",I112)+SUMIF(J$88,"②",L112)+SUMIF(M$88,"②",O112)+SUMIF(P$88,"②",R112)+SUMIF(S$88,"②",S112)+SUMIF(S$88,"②",T112)+SUMIF(U$88,"②",U112)+SUMIF(U$88,"②",V112)+SUMIF(X$88,"②",Z112)+SUMIF(AA$88,"②",AC112)+SUMIF(AD$88,"②",AF112)+SUMIF(AG$88,"②",AI112)+SUMIF(AJ$88,"②",AL112)+SUMIF(AM$88,"②",AO112)+SUMIF(AP$88,"②",AR112)+SUMIF(AS$88,"②",AU112)</f>
        <v>0</v>
      </c>
      <c r="BC112" s="866"/>
      <c r="BD112" s="866">
        <f t="shared" ref="BD112:BD122" si="264">SUMIF(G$88,"③",I112)+SUMIF(J$88,"③",L112)+SUMIF(M$88,"③",O112)+SUMIF(P$88,"③",R112)+SUMIF(S$88,"③",S112)+SUMIF(S$88,"③",T112)+SUMIF(U$88,"③",U112)+SUMIF(U$88,"③",V112)+SUMIF(X$88,"③",Z112)+SUMIF(AA$88,"③",AC112)+SUMIF(AD$88,"③",AF112)+SUMIF(AG$88,"③",AI112)+SUMIF(AJ$88,"③",AL112)+SUMIF(AM$88,"③",AO112)+SUMIF(AP$88,"③",AR112)+SUMIF(AS$88,"③",AU112)</f>
        <v>595.4</v>
      </c>
      <c r="BE112" s="866"/>
      <c r="BF112" s="866">
        <f t="shared" ref="BF112:BF122" si="265">SUMIF(G$88,"④",I112)+SUMIF(J$88,"④",L112)+SUMIF(M$88,"④",O112)+SUMIF(P$88,"④",R112)+SUMIF(S$88,"④",S112)+SUMIF(S$88,"④",T112)+SUMIF(U$88,"④",U112)+SUMIF(U$88,"④",V112)+SUMIF(X$88,"④",Z112)+SUMIF(AA$88,"④",AC112)+SUMIF(AD$88,"④",AF112)+SUMIF(AG$88,"④",AI112)+SUMIF(AJ$88,"④",AL112)+SUMIF(AM$88,"④",AO112)+SUMIF(AP$88,"④",AR112)+SUMIF(AS$88,"④",AU112)</f>
        <v>0</v>
      </c>
      <c r="BG112" s="866"/>
      <c r="BH112" s="866">
        <f t="shared" ref="BH112:BH122" si="266">SUMIF(G$88,"⑤",I112)+SUMIF(J$88,"⑤",L112)+SUMIF(M$88,"⑤",O112)+SUMIF(P$88,"⑤",R112)+SUMIF(S$88,"⑤",S112)+SUMIF(S$88,"⑤",T112)+SUMIF(U$88,"⑤",U112)+SUMIF(U$88,"⑤",V112)+SUMIF(X$88,"⑤",Z112)+SUMIF(AA$88,"⑤",AC112)+SUMIF(AD$88,"⑤",AF112)+SUMIF(AG$88,"⑤",AI112)+SUMIF(AJ$88,"⑤",AL112)+SUMIF(AM$88,"⑤",AO112)+SUMIF(AP$88,"⑤",AR112)+SUMIF(AS$88,"⑤",AU112)</f>
        <v>0</v>
      </c>
      <c r="BI112" s="868"/>
      <c r="BJ112" s="865">
        <f t="shared" ref="BJ112:BJ122" si="267">SUM(AZ112:BC112)</f>
        <v>65.7</v>
      </c>
      <c r="BK112" s="866"/>
      <c r="BL112" s="866">
        <f t="shared" ref="BL112:BL122" si="268">SUM(BD112:BI112)</f>
        <v>595.4</v>
      </c>
      <c r="BM112" s="869"/>
      <c r="BN112" s="866">
        <f t="shared" ref="BN112:BN123" si="269">IF(SUM(AV112:AY112)=0,"-",IF(AND(SUM(AV112:AY112)=SUM(AZ112:BI112),SUM(AZ112:BI112)=SUM(BJ112:BM112)),SUM(AV112:AY112),"エラー"))</f>
        <v>661.1</v>
      </c>
      <c r="BO112" s="869"/>
      <c r="BQ112" s="318" t="str">
        <f>IF('A4-2管路(計画設定)'!AW112="","-",'A4-2管路(計画設定)'!AW112)</f>
        <v>ダクタイル鋳鉄管(NS形継手等)</v>
      </c>
      <c r="BR112" s="317">
        <f>IF(BQ112=BR$4,IF('A4-2管路(計画設定)'!AV112="-","-",IF('A4-2管路(計画設定)'!I112="-",'A4-2管路(計画設定)'!AV112,'A4-2管路(計画設定)'!AV112-'A4-2管路(計画設定)'!I112)),"-")</f>
        <v>65.7</v>
      </c>
      <c r="BS112" s="317" t="str">
        <f>IF(BQ112=BS$4,IF('A4-2管路(計画設定)'!AV112="-","-",IF('A4-2管路(計画設定)'!L112="-",'A4-2管路(計画設定)'!AV112,'A4-2管路(計画設定)'!AV112-'A4-2管路(計画設定)'!L112)),"-")</f>
        <v>-</v>
      </c>
      <c r="BT112" s="317" t="str">
        <f>IF(BQ112=BT$4,IF('A4-2管路(計画設定)'!AV112="-","-",IF('A4-2管路(計画設定)'!O112="-",'A4-2管路(計画設定)'!AV112,'A4-2管路(計画設定)'!AV112-'A4-2管路(計画設定)'!O112)),"-")</f>
        <v>-</v>
      </c>
      <c r="BU112" s="317" t="str">
        <f>IF($BQ112=BU$4,IF('A4-2管路(計画設定)'!$AV112="-","-",IF('A4-2管路(計画設定)'!R112="-",'A4-2管路(計画設定)'!$AV112,'A4-2管路(計画設定)'!$AV112-'A4-2管路(計画設定)'!R112)),"-")</f>
        <v>-</v>
      </c>
      <c r="BV112" s="317" t="str">
        <f>IF($BQ112=BV$4,IF('A4-2管路(計画設定)'!$AV112="-","-",IF('A4-2管路(計画設定)'!W112="-",'A4-2管路(計画設定)'!$AV112,'A4-2管路(計画設定)'!$AV112-SUM('A4-2管路(計画設定)'!S112,'A4-2管路(計画設定)'!T112))),"-")</f>
        <v>-</v>
      </c>
      <c r="BW112" s="317" t="str">
        <f>IF($BQ112=BV$4,IF('A4-2管路(計画設定)'!$AV112="-","-",IF('A4-2管路(計画設定)'!W112="-",'A4-2管路(計画設定)'!$AV112,'A4-2管路(計画設定)'!$AV112-SUM('A4-2管路(計画設定)'!U112,'A4-2管路(計画設定)'!V112))),"-")</f>
        <v>-</v>
      </c>
      <c r="BX112" s="317" t="str">
        <f>IF($BQ112=BX$4,IF('A4-2管路(計画設定)'!$AV112="-","-",IF('A4-2管路(計画設定)'!AF112="-",'A4-2管路(計画設定)'!$AV112,'A4-2管路(計画設定)'!$AV112-'A4-2管路(計画設定)'!AF112)),"-")</f>
        <v>-</v>
      </c>
      <c r="BY112" s="3"/>
      <c r="BZ112" s="3"/>
    </row>
    <row r="113" spans="2:78" ht="13.5" customHeight="1">
      <c r="B113" s="932"/>
      <c r="C113" s="911"/>
      <c r="D113" s="912"/>
      <c r="E113" s="913"/>
      <c r="F113" s="80">
        <v>500</v>
      </c>
      <c r="G113" s="625">
        <f>IF(AND('A4-1管路(計画設定)'!$F$18="○",'A4-4,5管路(計画設定)'!$BR113="-"),"-",IF(A3管路!G113="-",BR113,IF(BR113="-",A3管路!G113,A3管路!G113+BR113)))</f>
        <v>494.5</v>
      </c>
      <c r="H113" s="427" t="str">
        <f>IF(IF(A3管路!H113="-","-",IF('A4-2管路(計画設定)'!H113="-",A3管路!H113,A3管路!H113-'A4-2管路(計画設定)'!H113))=0,"-",IF(A3管路!H113="-","-",IF('A4-2管路(計画設定)'!H113="-",A3管路!H113,A3管路!H113-'A4-2管路(計画設定)'!H113)))</f>
        <v>-</v>
      </c>
      <c r="I113" s="428">
        <f t="shared" si="247"/>
        <v>494.5</v>
      </c>
      <c r="J113" s="625">
        <f>IF(AND('A4-1管路(計画設定)'!$H$18="○",'A4-4,5管路(計画設定)'!$BS113="-"),"-",IF(A3管路!J113="-",BS113,IF(BS113="-",A3管路!J113,A3管路!J113+BS113)))</f>
        <v>69.8</v>
      </c>
      <c r="K113" s="427" t="str">
        <f>IF(IF(A3管路!K113="-","-",IF('A4-2管路(計画設定)'!K113="-",A3管路!K113,A3管路!K113-'A4-2管路(計画設定)'!K113))=0,"-",IF(A3管路!K113="-","-",IF('A4-2管路(計画設定)'!K113="-",A3管路!K113,A3管路!K113-'A4-2管路(計画設定)'!K113)))</f>
        <v>-</v>
      </c>
      <c r="L113" s="428">
        <f t="shared" si="248"/>
        <v>69.8</v>
      </c>
      <c r="M113" s="625" t="str">
        <f>IF(AND('A4-1管路(計画設定)'!$J$18="○",'A4-4,5管路(計画設定)'!$BT113="-"),"-",IF(A3管路!M113="-",BT113,IF(BT113="-",A3管路!M113,A3管路!M113+BT113)))</f>
        <v>-</v>
      </c>
      <c r="N113" s="427" t="str">
        <f>IF(IF(A3管路!N113="-","-",IF('A4-2管路(計画設定)'!N113="-",A3管路!N113,A3管路!N113-'A4-2管路(計画設定)'!N113))=0,"-",IF(A3管路!N113="-","-",IF('A4-2管路(計画設定)'!N113="-",A3管路!N113,A3管路!N113-'A4-2管路(計画設定)'!N113)))</f>
        <v>-</v>
      </c>
      <c r="O113" s="428" t="str">
        <f t="shared" si="249"/>
        <v>-</v>
      </c>
      <c r="P113" s="625" t="str">
        <f>IF(AND('A4-1管路(計画設定)'!$L$18="○",'A4-4,5管路(計画設定)'!$BU113="-"),"-",IF(A3管路!P113="-",BU113,IF(BU113="-",A3管路!P113,A3管路!P113+BU113)))</f>
        <v>-</v>
      </c>
      <c r="Q113" s="427" t="str">
        <f>IF(IF(A3管路!Q113="-","-",IF('A4-2管路(計画設定)'!Q113="-",A3管路!Q113,A3管路!Q113-'A4-2管路(計画設定)'!Q113))=0,"-",IF(A3管路!Q113="-","-",IF('A4-2管路(計画設定)'!Q113="-",A3管路!Q113,A3管路!Q113-'A4-2管路(計画設定)'!Q113)))</f>
        <v>-</v>
      </c>
      <c r="R113" s="428" t="str">
        <f t="shared" si="250"/>
        <v>-</v>
      </c>
      <c r="S113" s="625" t="str">
        <f>IF(AND('A4-1管路(計画設定)'!$N$18="○",'A4-4,5管路(計画設定)'!$BV113="-"),"-",IF(A3管路!S113="-",BV113,IF(BV113="-",A3管路!S113,A3管路!S113+BV113+BW113)))</f>
        <v>-</v>
      </c>
      <c r="T113" s="429" t="str">
        <f>IF(IF(A3管路!T113="-","-",IF('A4-2管路(計画設定)'!T113="-",A3管路!T113,A3管路!T113-'A4-2管路(計画設定)'!T113))=0,"-",IF(A3管路!T113="-","-",IF('A4-2管路(計画設定)'!T113="-",A3管路!T113,A3管路!T113-'A4-2管路(計画設定)'!T113)))</f>
        <v>-</v>
      </c>
      <c r="U113" s="623" t="str">
        <f>IF(AND('A4-1管路(計画設定)'!$P$18="○",'A4-4,5管路(計画設定)'!$BW113="-"),"-",IF(A3管路!U113="-",BW113,IF(BW113="-",A3管路!U113,A3管路!U113)))</f>
        <v>-</v>
      </c>
      <c r="V113" s="427" t="str">
        <f>IF(IF(A3管路!V113="-","-",IF('A4-2管路(計画設定)'!V113="-",A3管路!V113,A3管路!V113-'A4-2管路(計画設定)'!V113))=0,"-",IF(A3管路!V113="-","-",IF('A4-2管路(計画設定)'!V113="-",A3管路!V113,A3管路!V113-'A4-2管路(計画設定)'!V113)))</f>
        <v>-</v>
      </c>
      <c r="W113" s="428" t="str">
        <f t="shared" si="251"/>
        <v>-</v>
      </c>
      <c r="X113" s="430">
        <f>IF(IF(A3管路!X113="-","-",IF('A4-2管路(計画設定)'!X113="-",A3管路!X113,A3管路!X113-'A4-2管路(計画設定)'!X113))=0,"-",IF(A3管路!X113="-","-",IF('A4-2管路(計画設定)'!X113="-",A3管路!X113,A3管路!X113-'A4-2管路(計画設定)'!X113)))</f>
        <v>577.9</v>
      </c>
      <c r="Y113" s="427" t="str">
        <f>IF(IF(A3管路!Y113="-","-",IF('A4-2管路(計画設定)'!Y113="-",A3管路!Y113,A3管路!Y113-'A4-2管路(計画設定)'!Y113))=0,"-",IF(A3管路!Y113="-","-",IF('A4-2管路(計画設定)'!Y113="-",A3管路!Y113,A3管路!Y113-'A4-2管路(計画設定)'!Y113)))</f>
        <v>-</v>
      </c>
      <c r="Z113" s="428">
        <f t="shared" si="252"/>
        <v>577.9</v>
      </c>
      <c r="AA113" s="430" t="str">
        <f>IF(IF(A3管路!AA113="-","-",IF('A4-2管路(計画設定)'!AA113="-",A3管路!AA113,A3管路!AA113-'A4-2管路(計画設定)'!AA113))=0,"-",IF(A3管路!AA113="-","-",IF('A4-2管路(計画設定)'!AA113="-",A3管路!AA113,A3管路!AA113-'A4-2管路(計画設定)'!AA113)))</f>
        <v>-</v>
      </c>
      <c r="AB113" s="427" t="str">
        <f>IF(IF(A3管路!AB113="-","-",IF('A4-2管路(計画設定)'!AB113="-",A3管路!AB113,A3管路!AB113-'A4-2管路(計画設定)'!AB113))=0,"-",IF(A3管路!AB113="-","-",IF('A4-2管路(計画設定)'!AB113="-",A3管路!AB113,A3管路!AB113-'A4-2管路(計画設定)'!AB113)))</f>
        <v>-</v>
      </c>
      <c r="AC113" s="428" t="str">
        <f t="shared" si="253"/>
        <v>-</v>
      </c>
      <c r="AD113" s="625" t="str">
        <f>IF(AND('A4-1管路(計画設定)'!$V$18="○",'A4-4,5管路(計画設定)'!$BX113="-"),"-",IF(A3管路!AD113="-",BX113,IF(BX113="-",A3管路!AD113,A3管路!AD113+BX113)))</f>
        <v>-</v>
      </c>
      <c r="AE113" s="427" t="str">
        <f>IF(IF(A3管路!AE113="-","-",IF('A4-2管路(計画設定)'!AE113="-",A3管路!AE113,A3管路!AE113-'A4-2管路(計画設定)'!AE113))=0,"-",IF(A3管路!AE113="-","-",IF('A4-2管路(計画設定)'!AE113="-",A3管路!AE113,A3管路!AE113-'A4-2管路(計画設定)'!AE113)))</f>
        <v>-</v>
      </c>
      <c r="AF113" s="428" t="str">
        <f t="shared" si="254"/>
        <v>-</v>
      </c>
      <c r="AG113" s="430" t="str">
        <f>IF(IF(A3管路!AG113="-","-",IF('A4-2管路(計画設定)'!AG113="-",A3管路!AG113,A3管路!AG113-'A4-2管路(計画設定)'!AG113))=0,"-",IF(A3管路!AG113="-","-",IF('A4-2管路(計画設定)'!AG113="-",A3管路!AG113,A3管路!AG113-'A4-2管路(計画設定)'!AG113)))</f>
        <v>-</v>
      </c>
      <c r="AH113" s="427" t="str">
        <f>IF(IF(A3管路!AH113="-","-",IF('A4-2管路(計画設定)'!AH113="-",A3管路!AH113,A3管路!AH113-'A4-2管路(計画設定)'!AH113))=0,"-",IF(A3管路!AH113="-","-",IF('A4-2管路(計画設定)'!AH113="-",A3管路!AH113,A3管路!AH113-'A4-2管路(計画設定)'!AH113)))</f>
        <v>-</v>
      </c>
      <c r="AI113" s="428" t="str">
        <f t="shared" si="255"/>
        <v>-</v>
      </c>
      <c r="AJ113" s="430" t="str">
        <f>IF(IF(A3管路!AJ113="-","-",IF('A4-2管路(計画設定)'!AJ113="-",A3管路!AJ113,A3管路!AJ113-'A4-2管路(計画設定)'!AJ113))=0,"-",IF(A3管路!AJ113="-","-",IF('A4-2管路(計画設定)'!AJ113="-",A3管路!AJ113,A3管路!AJ113-'A4-2管路(計画設定)'!AJ113)))</f>
        <v>-</v>
      </c>
      <c r="AK113" s="427" t="str">
        <f>IF(IF(A3管路!AK113="-","-",IF('A4-2管路(計画設定)'!AK113="-",A3管路!AK113,A3管路!AK113-'A4-2管路(計画設定)'!AK113))=0,"-",IF(A3管路!AK113="-","-",IF('A4-2管路(計画設定)'!AK113="-",A3管路!AK113,A3管路!AK113-'A4-2管路(計画設定)'!AK113)))</f>
        <v>-</v>
      </c>
      <c r="AL113" s="428" t="str">
        <f t="shared" si="256"/>
        <v>-</v>
      </c>
      <c r="AM113" s="430" t="str">
        <f>IF(IF(A3管路!AM113="-","-",IF('A4-2管路(計画設定)'!AM113="-",A3管路!AM113,A3管路!AM113-'A4-2管路(計画設定)'!AM113))=0,"-",IF(A3管路!AM113="-","-",IF('A4-2管路(計画設定)'!AM113="-",A3管路!AM113,A3管路!AM113-'A4-2管路(計画設定)'!AM113)))</f>
        <v>-</v>
      </c>
      <c r="AN113" s="427" t="str">
        <f>IF(IF(A3管路!AN113="-","-",IF('A4-2管路(計画設定)'!AN113="-",A3管路!AN113,A3管路!AN113-'A4-2管路(計画設定)'!AN113))=0,"-",IF(A3管路!AN113="-","-",IF('A4-2管路(計画設定)'!AN113="-",A3管路!AN113,A3管路!AN113-'A4-2管路(計画設定)'!AN113)))</f>
        <v>-</v>
      </c>
      <c r="AO113" s="428" t="str">
        <f t="shared" si="257"/>
        <v>-</v>
      </c>
      <c r="AP113" s="430" t="str">
        <f>IF(IF(A3管路!AP113="-","-",IF('A4-2管路(計画設定)'!AP113="-",A3管路!AP113,A3管路!AP113-'A4-2管路(計画設定)'!AP113))=0,"-",IF(A3管路!AP113="-","-",IF('A4-2管路(計画設定)'!AP113="-",A3管路!AP113,A3管路!AP113-'A4-2管路(計画設定)'!AP113)))</f>
        <v>-</v>
      </c>
      <c r="AQ113" s="427" t="str">
        <f>IF(IF(A3管路!AQ113="-","-",IF('A4-2管路(計画設定)'!AQ113="-",A3管路!AQ113,A3管路!AQ113-'A4-2管路(計画設定)'!AQ113))=0,"-",IF(A3管路!AQ113="-","-",IF('A4-2管路(計画設定)'!AQ113="-",A3管路!AQ113,A3管路!AQ113-'A4-2管路(計画設定)'!AQ113)))</f>
        <v>-</v>
      </c>
      <c r="AR113" s="436" t="str">
        <f t="shared" si="258"/>
        <v>-</v>
      </c>
      <c r="AS113" s="430" t="str">
        <f>IF(IF(A3管路!AS113="-","-",IF('A4-2管路(計画設定)'!AS113="-",A3管路!AS113,A3管路!AS113-'A4-2管路(計画設定)'!AS113))=0,"-",IF(A3管路!AS113="-","-",IF('A4-2管路(計画設定)'!AS113="-",A3管路!AS113,A3管路!AS113-'A4-2管路(計画設定)'!AS113)))</f>
        <v>-</v>
      </c>
      <c r="AT113" s="427" t="str">
        <f>IF(IF(A3管路!AT113="-","-",IF('A4-2管路(計画設定)'!AT113="-",A3管路!AT113,A3管路!AT113-'A4-2管路(計画設定)'!AT113))=0,"-",IF(A3管路!AT113="-","-",IF('A4-2管路(計画設定)'!AT113="-",A3管路!AT113,A3管路!AT113-'A4-2管路(計画設定)'!AT113)))</f>
        <v>-</v>
      </c>
      <c r="AU113" s="436" t="str">
        <f t="shared" si="259"/>
        <v>-</v>
      </c>
      <c r="AV113" s="832">
        <f t="shared" si="260"/>
        <v>1142.1999999999998</v>
      </c>
      <c r="AW113" s="830"/>
      <c r="AX113" s="853" t="str">
        <f t="shared" si="261"/>
        <v>-</v>
      </c>
      <c r="AY113" s="830"/>
      <c r="AZ113" s="832">
        <f t="shared" si="262"/>
        <v>564.29999999999995</v>
      </c>
      <c r="BA113" s="830"/>
      <c r="BB113" s="830">
        <f t="shared" si="263"/>
        <v>0</v>
      </c>
      <c r="BC113" s="830"/>
      <c r="BD113" s="830">
        <f t="shared" si="264"/>
        <v>577.9</v>
      </c>
      <c r="BE113" s="830"/>
      <c r="BF113" s="830">
        <f t="shared" si="265"/>
        <v>0</v>
      </c>
      <c r="BG113" s="830"/>
      <c r="BH113" s="830">
        <f t="shared" si="266"/>
        <v>0</v>
      </c>
      <c r="BI113" s="831"/>
      <c r="BJ113" s="832">
        <f t="shared" si="267"/>
        <v>564.29999999999995</v>
      </c>
      <c r="BK113" s="830"/>
      <c r="BL113" s="830">
        <f t="shared" si="268"/>
        <v>577.9</v>
      </c>
      <c r="BM113" s="833"/>
      <c r="BN113" s="830">
        <f t="shared" si="269"/>
        <v>1142.1999999999998</v>
      </c>
      <c r="BO113" s="833"/>
      <c r="BQ113" s="318" t="str">
        <f>IF('A4-2管路(計画設定)'!AW113="","-",'A4-2管路(計画設定)'!AW113)</f>
        <v>ダクタイル鋳鉄管(NS形継手等)</v>
      </c>
      <c r="BR113" s="317">
        <f>IF(BQ113=BR$4,IF('A4-2管路(計画設定)'!AV113="-","-",IF('A4-2管路(計画設定)'!I113="-",'A4-2管路(計画設定)'!AV113,'A4-2管路(計画設定)'!AV113-'A4-2管路(計画設定)'!I113)),"-")</f>
        <v>84.5</v>
      </c>
      <c r="BS113" s="317" t="str">
        <f>IF(BQ113=BS$4,IF('A4-2管路(計画設定)'!AV113="-","-",IF('A4-2管路(計画設定)'!L113="-",'A4-2管路(計画設定)'!AV113,'A4-2管路(計画設定)'!AV113-'A4-2管路(計画設定)'!L113)),"-")</f>
        <v>-</v>
      </c>
      <c r="BT113" s="317" t="str">
        <f>IF(BQ113=BT$4,IF('A4-2管路(計画設定)'!AV113="-","-",IF('A4-2管路(計画設定)'!O113="-",'A4-2管路(計画設定)'!AV113,'A4-2管路(計画設定)'!AV113-'A4-2管路(計画設定)'!O113)),"-")</f>
        <v>-</v>
      </c>
      <c r="BU113" s="317" t="str">
        <f>IF($BQ113=BU$4,IF('A4-2管路(計画設定)'!$AV113="-","-",IF('A4-2管路(計画設定)'!R113="-",'A4-2管路(計画設定)'!$AV113,'A4-2管路(計画設定)'!$AV113-'A4-2管路(計画設定)'!R113)),"-")</f>
        <v>-</v>
      </c>
      <c r="BV113" s="317" t="str">
        <f>IF($BQ113=BV$4,IF('A4-2管路(計画設定)'!$AV113="-","-",IF('A4-2管路(計画設定)'!W113="-",'A4-2管路(計画設定)'!$AV113,'A4-2管路(計画設定)'!$AV113-SUM('A4-2管路(計画設定)'!S113,'A4-2管路(計画設定)'!T113))),"-")</f>
        <v>-</v>
      </c>
      <c r="BW113" s="317" t="str">
        <f>IF($BQ113=BV$4,IF('A4-2管路(計画設定)'!$AV113="-","-",IF('A4-2管路(計画設定)'!W113="-",'A4-2管路(計画設定)'!$AV113,'A4-2管路(計画設定)'!$AV113-SUM('A4-2管路(計画設定)'!U113,'A4-2管路(計画設定)'!V113))),"-")</f>
        <v>-</v>
      </c>
      <c r="BX113" s="317" t="str">
        <f>IF($BQ113=BX$4,IF('A4-2管路(計画設定)'!$AV113="-","-",IF('A4-2管路(計画設定)'!AF113="-",'A4-2管路(計画設定)'!$AV113,'A4-2管路(計画設定)'!$AV113-'A4-2管路(計画設定)'!AF113)),"-")</f>
        <v>-</v>
      </c>
      <c r="BY113" s="3"/>
      <c r="BZ113" s="3"/>
    </row>
    <row r="114" spans="2:78" ht="13.5" customHeight="1">
      <c r="B114" s="932"/>
      <c r="C114" s="911"/>
      <c r="D114" s="912"/>
      <c r="E114" s="913"/>
      <c r="F114" s="80">
        <v>450</v>
      </c>
      <c r="G114" s="625">
        <f>IF(AND('A4-1管路(計画設定)'!$F$18="○",'A4-4,5管路(計画設定)'!$BR114="-"),"-",IF(A3管路!G114="-",BR114,IF(BR114="-",A3管路!G114,A3管路!G114+BR114)))</f>
        <v>324.89999999999998</v>
      </c>
      <c r="H114" s="427" t="str">
        <f>IF(IF(A3管路!H114="-","-",IF('A4-2管路(計画設定)'!H114="-",A3管路!H114,A3管路!H114-'A4-2管路(計画設定)'!H114))=0,"-",IF(A3管路!H114="-","-",IF('A4-2管路(計画設定)'!H114="-",A3管路!H114,A3管路!H114-'A4-2管路(計画設定)'!H114)))</f>
        <v>-</v>
      </c>
      <c r="I114" s="428">
        <f t="shared" si="247"/>
        <v>324.89999999999998</v>
      </c>
      <c r="J114" s="625" t="str">
        <f>IF(AND('A4-1管路(計画設定)'!$H$18="○",'A4-4,5管路(計画設定)'!$BS114="-"),"-",IF(A3管路!J114="-",BS114,IF(BS114="-",A3管路!J114,A3管路!J114+BS114)))</f>
        <v>-</v>
      </c>
      <c r="K114" s="427" t="str">
        <f>IF(IF(A3管路!K114="-","-",IF('A4-2管路(計画設定)'!K114="-",A3管路!K114,A3管路!K114-'A4-2管路(計画設定)'!K114))=0,"-",IF(A3管路!K114="-","-",IF('A4-2管路(計画設定)'!K114="-",A3管路!K114,A3管路!K114-'A4-2管路(計画設定)'!K114)))</f>
        <v>-</v>
      </c>
      <c r="L114" s="428" t="str">
        <f t="shared" si="248"/>
        <v>-</v>
      </c>
      <c r="M114" s="625" t="str">
        <f>IF(AND('A4-1管路(計画設定)'!$J$18="○",'A4-4,5管路(計画設定)'!$BT114="-"),"-",IF(A3管路!M114="-",BT114,IF(BT114="-",A3管路!M114,A3管路!M114+BT114)))</f>
        <v>-</v>
      </c>
      <c r="N114" s="427" t="str">
        <f>IF(IF(A3管路!N114="-","-",IF('A4-2管路(計画設定)'!N114="-",A3管路!N114,A3管路!N114-'A4-2管路(計画設定)'!N114))=0,"-",IF(A3管路!N114="-","-",IF('A4-2管路(計画設定)'!N114="-",A3管路!N114,A3管路!N114-'A4-2管路(計画設定)'!N114)))</f>
        <v>-</v>
      </c>
      <c r="O114" s="428" t="str">
        <f t="shared" si="249"/>
        <v>-</v>
      </c>
      <c r="P114" s="625" t="str">
        <f>IF(AND('A4-1管路(計画設定)'!$L$18="○",'A4-4,5管路(計画設定)'!$BU114="-"),"-",IF(A3管路!P114="-",BU114,IF(BU114="-",A3管路!P114,A3管路!P114+BU114)))</f>
        <v>-</v>
      </c>
      <c r="Q114" s="427" t="str">
        <f>IF(IF(A3管路!Q114="-","-",IF('A4-2管路(計画設定)'!Q114="-",A3管路!Q114,A3管路!Q114-'A4-2管路(計画設定)'!Q114))=0,"-",IF(A3管路!Q114="-","-",IF('A4-2管路(計画設定)'!Q114="-",A3管路!Q114,A3管路!Q114-'A4-2管路(計画設定)'!Q114)))</f>
        <v>-</v>
      </c>
      <c r="R114" s="428" t="str">
        <f t="shared" si="250"/>
        <v>-</v>
      </c>
      <c r="S114" s="625" t="str">
        <f>IF(AND('A4-1管路(計画設定)'!$N$18="○",'A4-4,5管路(計画設定)'!$BV114="-"),"-",IF(A3管路!S114="-",BV114,IF(BV114="-",A3管路!S114,A3管路!S114+BV114+BW114)))</f>
        <v>-</v>
      </c>
      <c r="T114" s="429" t="str">
        <f>IF(IF(A3管路!T114="-","-",IF('A4-2管路(計画設定)'!T114="-",A3管路!T114,A3管路!T114-'A4-2管路(計画設定)'!T114))=0,"-",IF(A3管路!T114="-","-",IF('A4-2管路(計画設定)'!T114="-",A3管路!T114,A3管路!T114-'A4-2管路(計画設定)'!T114)))</f>
        <v>-</v>
      </c>
      <c r="U114" s="623" t="str">
        <f>IF(AND('A4-1管路(計画設定)'!$P$18="○",'A4-4,5管路(計画設定)'!$BW114="-"),"-",IF(A3管路!U114="-",BW114,IF(BW114="-",A3管路!U114,A3管路!U114)))</f>
        <v>-</v>
      </c>
      <c r="V114" s="427" t="str">
        <f>IF(IF(A3管路!V114="-","-",IF('A4-2管路(計画設定)'!V114="-",A3管路!V114,A3管路!V114-'A4-2管路(計画設定)'!V114))=0,"-",IF(A3管路!V114="-","-",IF('A4-2管路(計画設定)'!V114="-",A3管路!V114,A3管路!V114-'A4-2管路(計画設定)'!V114)))</f>
        <v>-</v>
      </c>
      <c r="W114" s="428" t="str">
        <f t="shared" si="251"/>
        <v>-</v>
      </c>
      <c r="X114" s="430">
        <f>IF(IF(A3管路!X114="-","-",IF('A4-2管路(計画設定)'!X114="-",A3管路!X114,A3管路!X114-'A4-2管路(計画設定)'!X114))=0,"-",IF(A3管路!X114="-","-",IF('A4-2管路(計画設定)'!X114="-",A3管路!X114,A3管路!X114-'A4-2管路(計画設定)'!X114)))</f>
        <v>2928.1</v>
      </c>
      <c r="Y114" s="427" t="str">
        <f>IF(IF(A3管路!Y114="-","-",IF('A4-2管路(計画設定)'!Y114="-",A3管路!Y114,A3管路!Y114-'A4-2管路(計画設定)'!Y114))=0,"-",IF(A3管路!Y114="-","-",IF('A4-2管路(計画設定)'!Y114="-",A3管路!Y114,A3管路!Y114-'A4-2管路(計画設定)'!Y114)))</f>
        <v>-</v>
      </c>
      <c r="Z114" s="428">
        <f t="shared" si="252"/>
        <v>2928.1</v>
      </c>
      <c r="AA114" s="430" t="str">
        <f>IF(IF(A3管路!AA114="-","-",IF('A4-2管路(計画設定)'!AA114="-",A3管路!AA114,A3管路!AA114-'A4-2管路(計画設定)'!AA114))=0,"-",IF(A3管路!AA114="-","-",IF('A4-2管路(計画設定)'!AA114="-",A3管路!AA114,A3管路!AA114-'A4-2管路(計画設定)'!AA114)))</f>
        <v>-</v>
      </c>
      <c r="AB114" s="427" t="str">
        <f>IF(IF(A3管路!AB114="-","-",IF('A4-2管路(計画設定)'!AB114="-",A3管路!AB114,A3管路!AB114-'A4-2管路(計画設定)'!AB114))=0,"-",IF(A3管路!AB114="-","-",IF('A4-2管路(計画設定)'!AB114="-",A3管路!AB114,A3管路!AB114-'A4-2管路(計画設定)'!AB114)))</f>
        <v>-</v>
      </c>
      <c r="AC114" s="428" t="str">
        <f t="shared" si="253"/>
        <v>-</v>
      </c>
      <c r="AD114" s="625" t="str">
        <f>IF(AND('A4-1管路(計画設定)'!$V$18="○",'A4-4,5管路(計画設定)'!$BX114="-"),"-",IF(A3管路!AD114="-",BX114,IF(BX114="-",A3管路!AD114,A3管路!AD114+BX114)))</f>
        <v>-</v>
      </c>
      <c r="AE114" s="427" t="str">
        <f>IF(IF(A3管路!AE114="-","-",IF('A4-2管路(計画設定)'!AE114="-",A3管路!AE114,A3管路!AE114-'A4-2管路(計画設定)'!AE114))=0,"-",IF(A3管路!AE114="-","-",IF('A4-2管路(計画設定)'!AE114="-",A3管路!AE114,A3管路!AE114-'A4-2管路(計画設定)'!AE114)))</f>
        <v>-</v>
      </c>
      <c r="AF114" s="428" t="str">
        <f t="shared" si="254"/>
        <v>-</v>
      </c>
      <c r="AG114" s="430" t="str">
        <f>IF(IF(A3管路!AG114="-","-",IF('A4-2管路(計画設定)'!AG114="-",A3管路!AG114,A3管路!AG114-'A4-2管路(計画設定)'!AG114))=0,"-",IF(A3管路!AG114="-","-",IF('A4-2管路(計画設定)'!AG114="-",A3管路!AG114,A3管路!AG114-'A4-2管路(計画設定)'!AG114)))</f>
        <v>-</v>
      </c>
      <c r="AH114" s="427" t="str">
        <f>IF(IF(A3管路!AH114="-","-",IF('A4-2管路(計画設定)'!AH114="-",A3管路!AH114,A3管路!AH114-'A4-2管路(計画設定)'!AH114))=0,"-",IF(A3管路!AH114="-","-",IF('A4-2管路(計画設定)'!AH114="-",A3管路!AH114,A3管路!AH114-'A4-2管路(計画設定)'!AH114)))</f>
        <v>-</v>
      </c>
      <c r="AI114" s="428" t="str">
        <f t="shared" si="255"/>
        <v>-</v>
      </c>
      <c r="AJ114" s="430" t="str">
        <f>IF(IF(A3管路!AJ114="-","-",IF('A4-2管路(計画設定)'!AJ114="-",A3管路!AJ114,A3管路!AJ114-'A4-2管路(計画設定)'!AJ114))=0,"-",IF(A3管路!AJ114="-","-",IF('A4-2管路(計画設定)'!AJ114="-",A3管路!AJ114,A3管路!AJ114-'A4-2管路(計画設定)'!AJ114)))</f>
        <v>-</v>
      </c>
      <c r="AK114" s="427" t="str">
        <f>IF(IF(A3管路!AK114="-","-",IF('A4-2管路(計画設定)'!AK114="-",A3管路!AK114,A3管路!AK114-'A4-2管路(計画設定)'!AK114))=0,"-",IF(A3管路!AK114="-","-",IF('A4-2管路(計画設定)'!AK114="-",A3管路!AK114,A3管路!AK114-'A4-2管路(計画設定)'!AK114)))</f>
        <v>-</v>
      </c>
      <c r="AL114" s="428" t="str">
        <f t="shared" si="256"/>
        <v>-</v>
      </c>
      <c r="AM114" s="430" t="str">
        <f>IF(IF(A3管路!AM114="-","-",IF('A4-2管路(計画設定)'!AM114="-",A3管路!AM114,A3管路!AM114-'A4-2管路(計画設定)'!AM114))=0,"-",IF(A3管路!AM114="-","-",IF('A4-2管路(計画設定)'!AM114="-",A3管路!AM114,A3管路!AM114-'A4-2管路(計画設定)'!AM114)))</f>
        <v>-</v>
      </c>
      <c r="AN114" s="427" t="str">
        <f>IF(IF(A3管路!AN114="-","-",IF('A4-2管路(計画設定)'!AN114="-",A3管路!AN114,A3管路!AN114-'A4-2管路(計画設定)'!AN114))=0,"-",IF(A3管路!AN114="-","-",IF('A4-2管路(計画設定)'!AN114="-",A3管路!AN114,A3管路!AN114-'A4-2管路(計画設定)'!AN114)))</f>
        <v>-</v>
      </c>
      <c r="AO114" s="428" t="str">
        <f t="shared" si="257"/>
        <v>-</v>
      </c>
      <c r="AP114" s="430" t="str">
        <f>IF(IF(A3管路!AP114="-","-",IF('A4-2管路(計画設定)'!AP114="-",A3管路!AP114,A3管路!AP114-'A4-2管路(計画設定)'!AP114))=0,"-",IF(A3管路!AP114="-","-",IF('A4-2管路(計画設定)'!AP114="-",A3管路!AP114,A3管路!AP114-'A4-2管路(計画設定)'!AP114)))</f>
        <v>-</v>
      </c>
      <c r="AQ114" s="427" t="str">
        <f>IF(IF(A3管路!AQ114="-","-",IF('A4-2管路(計画設定)'!AQ114="-",A3管路!AQ114,A3管路!AQ114-'A4-2管路(計画設定)'!AQ114))=0,"-",IF(A3管路!AQ114="-","-",IF('A4-2管路(計画設定)'!AQ114="-",A3管路!AQ114,A3管路!AQ114-'A4-2管路(計画設定)'!AQ114)))</f>
        <v>-</v>
      </c>
      <c r="AR114" s="436" t="str">
        <f t="shared" si="258"/>
        <v>-</v>
      </c>
      <c r="AS114" s="430" t="str">
        <f>IF(IF(A3管路!AS114="-","-",IF('A4-2管路(計画設定)'!AS114="-",A3管路!AS114,A3管路!AS114-'A4-2管路(計画設定)'!AS114))=0,"-",IF(A3管路!AS114="-","-",IF('A4-2管路(計画設定)'!AS114="-",A3管路!AS114,A3管路!AS114-'A4-2管路(計画設定)'!AS114)))</f>
        <v>-</v>
      </c>
      <c r="AT114" s="427" t="str">
        <f>IF(IF(A3管路!AT114="-","-",IF('A4-2管路(計画設定)'!AT114="-",A3管路!AT114,A3管路!AT114-'A4-2管路(計画設定)'!AT114))=0,"-",IF(A3管路!AT114="-","-",IF('A4-2管路(計画設定)'!AT114="-",A3管路!AT114,A3管路!AT114-'A4-2管路(計画設定)'!AT114)))</f>
        <v>-</v>
      </c>
      <c r="AU114" s="436" t="str">
        <f t="shared" si="259"/>
        <v>-</v>
      </c>
      <c r="AV114" s="832">
        <f t="shared" si="260"/>
        <v>3253</v>
      </c>
      <c r="AW114" s="830"/>
      <c r="AX114" s="853" t="str">
        <f t="shared" si="261"/>
        <v>-</v>
      </c>
      <c r="AY114" s="830"/>
      <c r="AZ114" s="832">
        <f t="shared" si="262"/>
        <v>324.89999999999998</v>
      </c>
      <c r="BA114" s="830"/>
      <c r="BB114" s="830">
        <f t="shared" si="263"/>
        <v>0</v>
      </c>
      <c r="BC114" s="830"/>
      <c r="BD114" s="830">
        <f t="shared" si="264"/>
        <v>2928.1</v>
      </c>
      <c r="BE114" s="830"/>
      <c r="BF114" s="830">
        <f t="shared" si="265"/>
        <v>0</v>
      </c>
      <c r="BG114" s="830"/>
      <c r="BH114" s="830">
        <f t="shared" si="266"/>
        <v>0</v>
      </c>
      <c r="BI114" s="831"/>
      <c r="BJ114" s="832">
        <f t="shared" si="267"/>
        <v>324.89999999999998</v>
      </c>
      <c r="BK114" s="830"/>
      <c r="BL114" s="830">
        <f t="shared" si="268"/>
        <v>2928.1</v>
      </c>
      <c r="BM114" s="833"/>
      <c r="BN114" s="830">
        <f t="shared" si="269"/>
        <v>3253</v>
      </c>
      <c r="BO114" s="833"/>
      <c r="BQ114" s="318" t="str">
        <f>IF('A4-2管路(計画設定)'!AW114="","-",'A4-2管路(計画設定)'!AW114)</f>
        <v>ダクタイル鋳鉄管(NS形継手等)</v>
      </c>
      <c r="BR114" s="317">
        <f>IF(BQ114=BR$4,IF('A4-2管路(計画設定)'!AV114="-","-",IF('A4-2管路(計画設定)'!I114="-",'A4-2管路(計画設定)'!AV114,'A4-2管路(計画設定)'!AV114-'A4-2管路(計画設定)'!I114)),"-")</f>
        <v>324.89999999999998</v>
      </c>
      <c r="BS114" s="317" t="str">
        <f>IF(BQ114=BS$4,IF('A4-2管路(計画設定)'!AV114="-","-",IF('A4-2管路(計画設定)'!L114="-",'A4-2管路(計画設定)'!AV114,'A4-2管路(計画設定)'!AV114-'A4-2管路(計画設定)'!L114)),"-")</f>
        <v>-</v>
      </c>
      <c r="BT114" s="317" t="str">
        <f>IF(BQ114=BT$4,IF('A4-2管路(計画設定)'!AV114="-","-",IF('A4-2管路(計画設定)'!O114="-",'A4-2管路(計画設定)'!AV114,'A4-2管路(計画設定)'!AV114-'A4-2管路(計画設定)'!O114)),"-")</f>
        <v>-</v>
      </c>
      <c r="BU114" s="317" t="str">
        <f>IF($BQ114=BU$4,IF('A4-2管路(計画設定)'!$AV114="-","-",IF('A4-2管路(計画設定)'!R114="-",'A4-2管路(計画設定)'!$AV114,'A4-2管路(計画設定)'!$AV114-'A4-2管路(計画設定)'!R114)),"-")</f>
        <v>-</v>
      </c>
      <c r="BV114" s="317" t="str">
        <f>IF($BQ114=BV$4,IF('A4-2管路(計画設定)'!$AV114="-","-",IF('A4-2管路(計画設定)'!W114="-",'A4-2管路(計画設定)'!$AV114,'A4-2管路(計画設定)'!$AV114-SUM('A4-2管路(計画設定)'!S114,'A4-2管路(計画設定)'!T114))),"-")</f>
        <v>-</v>
      </c>
      <c r="BW114" s="317" t="str">
        <f>IF($BQ114=BV$4,IF('A4-2管路(計画設定)'!$AV114="-","-",IF('A4-2管路(計画設定)'!W114="-",'A4-2管路(計画設定)'!$AV114,'A4-2管路(計画設定)'!$AV114-SUM('A4-2管路(計画設定)'!U114,'A4-2管路(計画設定)'!V114))),"-")</f>
        <v>-</v>
      </c>
      <c r="BX114" s="317" t="str">
        <f>IF($BQ114=BX$4,IF('A4-2管路(計画設定)'!$AV114="-","-",IF('A4-2管路(計画設定)'!AF114="-",'A4-2管路(計画設定)'!$AV114,'A4-2管路(計画設定)'!$AV114-'A4-2管路(計画設定)'!AF114)),"-")</f>
        <v>-</v>
      </c>
      <c r="BY114" s="3"/>
      <c r="BZ114" s="3"/>
    </row>
    <row r="115" spans="2:78" ht="13.5" customHeight="1">
      <c r="B115" s="932"/>
      <c r="C115" s="911"/>
      <c r="D115" s="912"/>
      <c r="E115" s="913"/>
      <c r="F115" s="80">
        <v>400</v>
      </c>
      <c r="G115" s="625">
        <f>IF(AND('A4-1管路(計画設定)'!$F$18="○",'A4-4,5管路(計画設定)'!$BR115="-"),"-",IF(A3管路!G115="-",BR115,IF(BR115="-",A3管路!G115,A3管路!G115+BR115)))</f>
        <v>182</v>
      </c>
      <c r="H115" s="427" t="str">
        <f>IF(IF(A3管路!H115="-","-",IF('A4-2管路(計画設定)'!H115="-",A3管路!H115,A3管路!H115-'A4-2管路(計画設定)'!H115))=0,"-",IF(A3管路!H115="-","-",IF('A4-2管路(計画設定)'!H115="-",A3管路!H115,A3管路!H115-'A4-2管路(計画設定)'!H115)))</f>
        <v>-</v>
      </c>
      <c r="I115" s="428">
        <f t="shared" si="247"/>
        <v>182</v>
      </c>
      <c r="J115" s="625" t="str">
        <f>IF(AND('A4-1管路(計画設定)'!$H$18="○",'A4-4,5管路(計画設定)'!$BS115="-"),"-",IF(A3管路!J115="-",BS115,IF(BS115="-",A3管路!J115,A3管路!J115+BS115)))</f>
        <v>-</v>
      </c>
      <c r="K115" s="427" t="str">
        <f>IF(IF(A3管路!K115="-","-",IF('A4-2管路(計画設定)'!K115="-",A3管路!K115,A3管路!K115-'A4-2管路(計画設定)'!K115))=0,"-",IF(A3管路!K115="-","-",IF('A4-2管路(計画設定)'!K115="-",A3管路!K115,A3管路!K115-'A4-2管路(計画設定)'!K115)))</f>
        <v>-</v>
      </c>
      <c r="L115" s="428" t="str">
        <f t="shared" si="248"/>
        <v>-</v>
      </c>
      <c r="M115" s="625" t="str">
        <f>IF(AND('A4-1管路(計画設定)'!$J$18="○",'A4-4,5管路(計画設定)'!$BT115="-"),"-",IF(A3管路!M115="-",BT115,IF(BT115="-",A3管路!M115,A3管路!M115+BT115)))</f>
        <v>-</v>
      </c>
      <c r="N115" s="427" t="str">
        <f>IF(IF(A3管路!N115="-","-",IF('A4-2管路(計画設定)'!N115="-",A3管路!N115,A3管路!N115-'A4-2管路(計画設定)'!N115))=0,"-",IF(A3管路!N115="-","-",IF('A4-2管路(計画設定)'!N115="-",A3管路!N115,A3管路!N115-'A4-2管路(計画設定)'!N115)))</f>
        <v>-</v>
      </c>
      <c r="O115" s="428" t="str">
        <f t="shared" si="249"/>
        <v>-</v>
      </c>
      <c r="P115" s="625" t="str">
        <f>IF(AND('A4-1管路(計画設定)'!$L$18="○",'A4-4,5管路(計画設定)'!$BU115="-"),"-",IF(A3管路!P115="-",BU115,IF(BU115="-",A3管路!P115,A3管路!P115+BU115)))</f>
        <v>-</v>
      </c>
      <c r="Q115" s="427" t="str">
        <f>IF(IF(A3管路!Q115="-","-",IF('A4-2管路(計画設定)'!Q115="-",A3管路!Q115,A3管路!Q115-'A4-2管路(計画設定)'!Q115))=0,"-",IF(A3管路!Q115="-","-",IF('A4-2管路(計画設定)'!Q115="-",A3管路!Q115,A3管路!Q115-'A4-2管路(計画設定)'!Q115)))</f>
        <v>-</v>
      </c>
      <c r="R115" s="428" t="str">
        <f t="shared" si="250"/>
        <v>-</v>
      </c>
      <c r="S115" s="625">
        <f>IF(AND('A4-1管路(計画設定)'!$N$18="○",'A4-4,5管路(計画設定)'!$BV115="-"),"-",IF(A3管路!S115="-",BV115,IF(BV115="-",A3管路!S115,A3管路!S115+BV115+BW115)))</f>
        <v>35.6</v>
      </c>
      <c r="T115" s="429">
        <f>IF(IF(A3管路!T115="-","-",IF('A4-2管路(計画設定)'!T115="-",A3管路!T115,A3管路!T115-'A4-2管路(計画設定)'!T115))=0,"-",IF(A3管路!T115="-","-",IF('A4-2管路(計画設定)'!T115="-",A3管路!T115,A3管路!T115-'A4-2管路(計画設定)'!T115)))</f>
        <v>3.6</v>
      </c>
      <c r="U115" s="623">
        <f>IF(AND('A4-1管路(計画設定)'!$P$18="○",'A4-4,5管路(計画設定)'!$BW115="-"),"-",IF(A3管路!U115="-",BW115,IF(BW115="-",A3管路!U115,A3管路!U115)))</f>
        <v>144</v>
      </c>
      <c r="V115" s="427" t="str">
        <f>IF(IF(A3管路!V115="-","-",IF('A4-2管路(計画設定)'!V115="-",A3管路!V115,A3管路!V115-'A4-2管路(計画設定)'!V115))=0,"-",IF(A3管路!V115="-","-",IF('A4-2管路(計画設定)'!V115="-",A3管路!V115,A3管路!V115-'A4-2管路(計画設定)'!V115)))</f>
        <v>-</v>
      </c>
      <c r="W115" s="428">
        <f t="shared" si="251"/>
        <v>183.2</v>
      </c>
      <c r="X115" s="430">
        <f>IF(IF(A3管路!X115="-","-",IF('A4-2管路(計画設定)'!X115="-",A3管路!X115,A3管路!X115-'A4-2管路(計画設定)'!X115))=0,"-",IF(A3管路!X115="-","-",IF('A4-2管路(計画設定)'!X115="-",A3管路!X115,A3管路!X115-'A4-2管路(計画設定)'!X115)))</f>
        <v>1472.4</v>
      </c>
      <c r="Y115" s="427" t="str">
        <f>IF(IF(A3管路!Y115="-","-",IF('A4-2管路(計画設定)'!Y115="-",A3管路!Y115,A3管路!Y115-'A4-2管路(計画設定)'!Y115))=0,"-",IF(A3管路!Y115="-","-",IF('A4-2管路(計画設定)'!Y115="-",A3管路!Y115,A3管路!Y115-'A4-2管路(計画設定)'!Y115)))</f>
        <v>-</v>
      </c>
      <c r="Z115" s="428">
        <f t="shared" si="252"/>
        <v>1472.4</v>
      </c>
      <c r="AA115" s="430" t="str">
        <f>IF(IF(A3管路!AA115="-","-",IF('A4-2管路(計画設定)'!AA115="-",A3管路!AA115,A3管路!AA115-'A4-2管路(計画設定)'!AA115))=0,"-",IF(A3管路!AA115="-","-",IF('A4-2管路(計画設定)'!AA115="-",A3管路!AA115,A3管路!AA115-'A4-2管路(計画設定)'!AA115)))</f>
        <v>-</v>
      </c>
      <c r="AB115" s="427" t="str">
        <f>IF(IF(A3管路!AB115="-","-",IF('A4-2管路(計画設定)'!AB115="-",A3管路!AB115,A3管路!AB115-'A4-2管路(計画設定)'!AB115))=0,"-",IF(A3管路!AB115="-","-",IF('A4-2管路(計画設定)'!AB115="-",A3管路!AB115,A3管路!AB115-'A4-2管路(計画設定)'!AB115)))</f>
        <v>-</v>
      </c>
      <c r="AC115" s="428" t="str">
        <f t="shared" si="253"/>
        <v>-</v>
      </c>
      <c r="AD115" s="625" t="str">
        <f>IF(AND('A4-1管路(計画設定)'!$V$18="○",'A4-4,5管路(計画設定)'!$BX115="-"),"-",IF(A3管路!AD115="-",BX115,IF(BX115="-",A3管路!AD115,A3管路!AD115+BX115)))</f>
        <v>-</v>
      </c>
      <c r="AE115" s="427" t="str">
        <f>IF(IF(A3管路!AE115="-","-",IF('A4-2管路(計画設定)'!AE115="-",A3管路!AE115,A3管路!AE115-'A4-2管路(計画設定)'!AE115))=0,"-",IF(A3管路!AE115="-","-",IF('A4-2管路(計画設定)'!AE115="-",A3管路!AE115,A3管路!AE115-'A4-2管路(計画設定)'!AE115)))</f>
        <v>-</v>
      </c>
      <c r="AF115" s="428" t="str">
        <f t="shared" si="254"/>
        <v>-</v>
      </c>
      <c r="AG115" s="430" t="str">
        <f>IF(IF(A3管路!AG115="-","-",IF('A4-2管路(計画設定)'!AG115="-",A3管路!AG115,A3管路!AG115-'A4-2管路(計画設定)'!AG115))=0,"-",IF(A3管路!AG115="-","-",IF('A4-2管路(計画設定)'!AG115="-",A3管路!AG115,A3管路!AG115-'A4-2管路(計画設定)'!AG115)))</f>
        <v>-</v>
      </c>
      <c r="AH115" s="427" t="str">
        <f>IF(IF(A3管路!AH115="-","-",IF('A4-2管路(計画設定)'!AH115="-",A3管路!AH115,A3管路!AH115-'A4-2管路(計画設定)'!AH115))=0,"-",IF(A3管路!AH115="-","-",IF('A4-2管路(計画設定)'!AH115="-",A3管路!AH115,A3管路!AH115-'A4-2管路(計画設定)'!AH115)))</f>
        <v>-</v>
      </c>
      <c r="AI115" s="428" t="str">
        <f t="shared" si="255"/>
        <v>-</v>
      </c>
      <c r="AJ115" s="430" t="str">
        <f>IF(IF(A3管路!AJ115="-","-",IF('A4-2管路(計画設定)'!AJ115="-",A3管路!AJ115,A3管路!AJ115-'A4-2管路(計画設定)'!AJ115))=0,"-",IF(A3管路!AJ115="-","-",IF('A4-2管路(計画設定)'!AJ115="-",A3管路!AJ115,A3管路!AJ115-'A4-2管路(計画設定)'!AJ115)))</f>
        <v>-</v>
      </c>
      <c r="AK115" s="427" t="str">
        <f>IF(IF(A3管路!AK115="-","-",IF('A4-2管路(計画設定)'!AK115="-",A3管路!AK115,A3管路!AK115-'A4-2管路(計画設定)'!AK115))=0,"-",IF(A3管路!AK115="-","-",IF('A4-2管路(計画設定)'!AK115="-",A3管路!AK115,A3管路!AK115-'A4-2管路(計画設定)'!AK115)))</f>
        <v>-</v>
      </c>
      <c r="AL115" s="428" t="str">
        <f t="shared" si="256"/>
        <v>-</v>
      </c>
      <c r="AM115" s="430" t="str">
        <f>IF(IF(A3管路!AM115="-","-",IF('A4-2管路(計画設定)'!AM115="-",A3管路!AM115,A3管路!AM115-'A4-2管路(計画設定)'!AM115))=0,"-",IF(A3管路!AM115="-","-",IF('A4-2管路(計画設定)'!AM115="-",A3管路!AM115,A3管路!AM115-'A4-2管路(計画設定)'!AM115)))</f>
        <v>-</v>
      </c>
      <c r="AN115" s="427" t="str">
        <f>IF(IF(A3管路!AN115="-","-",IF('A4-2管路(計画設定)'!AN115="-",A3管路!AN115,A3管路!AN115-'A4-2管路(計画設定)'!AN115))=0,"-",IF(A3管路!AN115="-","-",IF('A4-2管路(計画設定)'!AN115="-",A3管路!AN115,A3管路!AN115-'A4-2管路(計画設定)'!AN115)))</f>
        <v>-</v>
      </c>
      <c r="AO115" s="428" t="str">
        <f t="shared" si="257"/>
        <v>-</v>
      </c>
      <c r="AP115" s="430" t="str">
        <f>IF(IF(A3管路!AP115="-","-",IF('A4-2管路(計画設定)'!AP115="-",A3管路!AP115,A3管路!AP115-'A4-2管路(計画設定)'!AP115))=0,"-",IF(A3管路!AP115="-","-",IF('A4-2管路(計画設定)'!AP115="-",A3管路!AP115,A3管路!AP115-'A4-2管路(計画設定)'!AP115)))</f>
        <v>-</v>
      </c>
      <c r="AQ115" s="427" t="str">
        <f>IF(IF(A3管路!AQ115="-","-",IF('A4-2管路(計画設定)'!AQ115="-",A3管路!AQ115,A3管路!AQ115-'A4-2管路(計画設定)'!AQ115))=0,"-",IF(A3管路!AQ115="-","-",IF('A4-2管路(計画設定)'!AQ115="-",A3管路!AQ115,A3管路!AQ115-'A4-2管路(計画設定)'!AQ115)))</f>
        <v>-</v>
      </c>
      <c r="AR115" s="436" t="str">
        <f t="shared" si="258"/>
        <v>-</v>
      </c>
      <c r="AS115" s="430" t="str">
        <f>IF(IF(A3管路!AS115="-","-",IF('A4-2管路(計画設定)'!AS115="-",A3管路!AS115,A3管路!AS115-'A4-2管路(計画設定)'!AS115))=0,"-",IF(A3管路!AS115="-","-",IF('A4-2管路(計画設定)'!AS115="-",A3管路!AS115,A3管路!AS115-'A4-2管路(計画設定)'!AS115)))</f>
        <v>-</v>
      </c>
      <c r="AT115" s="427" t="str">
        <f>IF(IF(A3管路!AT115="-","-",IF('A4-2管路(計画設定)'!AT115="-",A3管路!AT115,A3管路!AT115-'A4-2管路(計画設定)'!AT115))=0,"-",IF(A3管路!AT115="-","-",IF('A4-2管路(計画設定)'!AT115="-",A3管路!AT115,A3管路!AT115-'A4-2管路(計画設定)'!AT115)))</f>
        <v>-</v>
      </c>
      <c r="AU115" s="436" t="str">
        <f t="shared" si="259"/>
        <v>-</v>
      </c>
      <c r="AV115" s="832">
        <f t="shared" si="260"/>
        <v>1834</v>
      </c>
      <c r="AW115" s="830"/>
      <c r="AX115" s="853">
        <f t="shared" si="261"/>
        <v>3.6</v>
      </c>
      <c r="AY115" s="830"/>
      <c r="AZ115" s="832">
        <f t="shared" si="262"/>
        <v>182</v>
      </c>
      <c r="BA115" s="830"/>
      <c r="BB115" s="830">
        <f t="shared" si="263"/>
        <v>39.200000000000003</v>
      </c>
      <c r="BC115" s="830"/>
      <c r="BD115" s="830">
        <f t="shared" si="264"/>
        <v>1616.4</v>
      </c>
      <c r="BE115" s="830"/>
      <c r="BF115" s="830">
        <f t="shared" si="265"/>
        <v>0</v>
      </c>
      <c r="BG115" s="830"/>
      <c r="BH115" s="830">
        <f t="shared" si="266"/>
        <v>0</v>
      </c>
      <c r="BI115" s="831"/>
      <c r="BJ115" s="832">
        <f t="shared" si="267"/>
        <v>221.2</v>
      </c>
      <c r="BK115" s="830"/>
      <c r="BL115" s="830">
        <f t="shared" si="268"/>
        <v>1616.4</v>
      </c>
      <c r="BM115" s="833"/>
      <c r="BN115" s="830">
        <f t="shared" si="269"/>
        <v>1837.6</v>
      </c>
      <c r="BO115" s="833"/>
      <c r="BQ115" s="318" t="str">
        <f>IF('A4-2管路(計画設定)'!AW115="","-",'A4-2管路(計画設定)'!AW115)</f>
        <v>ダクタイル鋳鉄管(NS形継手等)</v>
      </c>
      <c r="BR115" s="317">
        <f>IF(BQ115=BR$4,IF('A4-2管路(計画設定)'!AV115="-","-",IF('A4-2管路(計画設定)'!I115="-",'A4-2管路(計画設定)'!AV115,'A4-2管路(計画設定)'!AV115-'A4-2管路(計画設定)'!I115)),"-")</f>
        <v>173.7</v>
      </c>
      <c r="BS115" s="317" t="str">
        <f>IF(BQ115=BS$4,IF('A4-2管路(計画設定)'!AV115="-","-",IF('A4-2管路(計画設定)'!L115="-",'A4-2管路(計画設定)'!AV115,'A4-2管路(計画設定)'!AV115-'A4-2管路(計画設定)'!L115)),"-")</f>
        <v>-</v>
      </c>
      <c r="BT115" s="317" t="str">
        <f>IF(BQ115=BT$4,IF('A4-2管路(計画設定)'!AV115="-","-",IF('A4-2管路(計画設定)'!O115="-",'A4-2管路(計画設定)'!AV115,'A4-2管路(計画設定)'!AV115-'A4-2管路(計画設定)'!O115)),"-")</f>
        <v>-</v>
      </c>
      <c r="BU115" s="317" t="str">
        <f>IF($BQ115=BU$4,IF('A4-2管路(計画設定)'!$AV115="-","-",IF('A4-2管路(計画設定)'!R115="-",'A4-2管路(計画設定)'!$AV115,'A4-2管路(計画設定)'!$AV115-'A4-2管路(計画設定)'!R115)),"-")</f>
        <v>-</v>
      </c>
      <c r="BV115" s="317" t="str">
        <f>IF($BQ115=BV$4,IF('A4-2管路(計画設定)'!$AV115="-","-",IF('A4-2管路(計画設定)'!W115="-",'A4-2管路(計画設定)'!$AV115,'A4-2管路(計画設定)'!$AV115-SUM('A4-2管路(計画設定)'!S115,'A4-2管路(計画設定)'!T115))),"-")</f>
        <v>-</v>
      </c>
      <c r="BW115" s="317" t="str">
        <f>IF($BQ115=BV$4,IF('A4-2管路(計画設定)'!$AV115="-","-",IF('A4-2管路(計画設定)'!W115="-",'A4-2管路(計画設定)'!$AV115,'A4-2管路(計画設定)'!$AV115-SUM('A4-2管路(計画設定)'!U115,'A4-2管路(計画設定)'!V115))),"-")</f>
        <v>-</v>
      </c>
      <c r="BX115" s="317" t="str">
        <f>IF($BQ115=BX$4,IF('A4-2管路(計画設定)'!$AV115="-","-",IF('A4-2管路(計画設定)'!AF115="-",'A4-2管路(計画設定)'!$AV115,'A4-2管路(計画設定)'!$AV115-'A4-2管路(計画設定)'!AF115)),"-")</f>
        <v>-</v>
      </c>
      <c r="BY115" s="3"/>
      <c r="BZ115" s="3"/>
    </row>
    <row r="116" spans="2:78" ht="13.5" customHeight="1">
      <c r="B116" s="932"/>
      <c r="C116" s="911"/>
      <c r="D116" s="912"/>
      <c r="E116" s="913"/>
      <c r="F116" s="80">
        <v>350</v>
      </c>
      <c r="G116" s="625">
        <f>IF(AND('A4-1管路(計画設定)'!$F$18="○",'A4-4,5管路(計画設定)'!$BR116="-"),"-",IF(A3管路!G116="-",BR116,IF(BR116="-",A3管路!G116,A3管路!G116+BR116)))</f>
        <v>26.1</v>
      </c>
      <c r="H116" s="427" t="str">
        <f>IF(IF(A3管路!H116="-","-",IF('A4-2管路(計画設定)'!H116="-",A3管路!H116,A3管路!H116-'A4-2管路(計画設定)'!H116))=0,"-",IF(A3管路!H116="-","-",IF('A4-2管路(計画設定)'!H116="-",A3管路!H116,A3管路!H116-'A4-2管路(計画設定)'!H116)))</f>
        <v>-</v>
      </c>
      <c r="I116" s="428">
        <f t="shared" si="247"/>
        <v>26.1</v>
      </c>
      <c r="J116" s="625" t="str">
        <f>IF(AND('A4-1管路(計画設定)'!$H$18="○",'A4-4,5管路(計画設定)'!$BS116="-"),"-",IF(A3管路!J116="-",BS116,IF(BS116="-",A3管路!J116,A3管路!J116+BS116)))</f>
        <v>-</v>
      </c>
      <c r="K116" s="427" t="str">
        <f>IF(IF(A3管路!K116="-","-",IF('A4-2管路(計画設定)'!K116="-",A3管路!K116,A3管路!K116-'A4-2管路(計画設定)'!K116))=0,"-",IF(A3管路!K116="-","-",IF('A4-2管路(計画設定)'!K116="-",A3管路!K116,A3管路!K116-'A4-2管路(計画設定)'!K116)))</f>
        <v>-</v>
      </c>
      <c r="L116" s="428" t="str">
        <f t="shared" si="248"/>
        <v>-</v>
      </c>
      <c r="M116" s="625" t="str">
        <f>IF(AND('A4-1管路(計画設定)'!$J$18="○",'A4-4,5管路(計画設定)'!$BT116="-"),"-",IF(A3管路!M116="-",BT116,IF(BT116="-",A3管路!M116,A3管路!M116+BT116)))</f>
        <v>-</v>
      </c>
      <c r="N116" s="427" t="str">
        <f>IF(IF(A3管路!N116="-","-",IF('A4-2管路(計画設定)'!N116="-",A3管路!N116,A3管路!N116-'A4-2管路(計画設定)'!N116))=0,"-",IF(A3管路!N116="-","-",IF('A4-2管路(計画設定)'!N116="-",A3管路!N116,A3管路!N116-'A4-2管路(計画設定)'!N116)))</f>
        <v>-</v>
      </c>
      <c r="O116" s="428" t="str">
        <f t="shared" si="249"/>
        <v>-</v>
      </c>
      <c r="P116" s="625" t="str">
        <f>IF(AND('A4-1管路(計画設定)'!$L$18="○",'A4-4,5管路(計画設定)'!$BU116="-"),"-",IF(A3管路!P116="-",BU116,IF(BU116="-",A3管路!P116,A3管路!P116+BU116)))</f>
        <v>-</v>
      </c>
      <c r="Q116" s="427" t="str">
        <f>IF(IF(A3管路!Q116="-","-",IF('A4-2管路(計画設定)'!Q116="-",A3管路!Q116,A3管路!Q116-'A4-2管路(計画設定)'!Q116))=0,"-",IF(A3管路!Q116="-","-",IF('A4-2管路(計画設定)'!Q116="-",A3管路!Q116,A3管路!Q116-'A4-2管路(計画設定)'!Q116)))</f>
        <v>-</v>
      </c>
      <c r="R116" s="428" t="str">
        <f t="shared" si="250"/>
        <v>-</v>
      </c>
      <c r="S116" s="625" t="str">
        <f>IF(AND('A4-1管路(計画設定)'!$N$18="○",'A4-4,5管路(計画設定)'!$BV116="-"),"-",IF(A3管路!S116="-",BV116,IF(BV116="-",A3管路!S116,A3管路!S116+BV116+BW116)))</f>
        <v>-</v>
      </c>
      <c r="T116" s="429" t="str">
        <f>IF(IF(A3管路!T116="-","-",IF('A4-2管路(計画設定)'!T116="-",A3管路!T116,A3管路!T116-'A4-2管路(計画設定)'!T116))=0,"-",IF(A3管路!T116="-","-",IF('A4-2管路(計画設定)'!T116="-",A3管路!T116,A3管路!T116-'A4-2管路(計画設定)'!T116)))</f>
        <v>-</v>
      </c>
      <c r="U116" s="623" t="str">
        <f>IF(AND('A4-1管路(計画設定)'!$P$18="○",'A4-4,5管路(計画設定)'!$BW116="-"),"-",IF(A3管路!U116="-",BW116,IF(BW116="-",A3管路!U116,A3管路!U116)))</f>
        <v>-</v>
      </c>
      <c r="V116" s="427" t="str">
        <f>IF(IF(A3管路!V116="-","-",IF('A4-2管路(計画設定)'!V116="-",A3管路!V116,A3管路!V116-'A4-2管路(計画設定)'!V116))=0,"-",IF(A3管路!V116="-","-",IF('A4-2管路(計画設定)'!V116="-",A3管路!V116,A3管路!V116-'A4-2管路(計画設定)'!V116)))</f>
        <v>-</v>
      </c>
      <c r="W116" s="428" t="str">
        <f t="shared" si="251"/>
        <v>-</v>
      </c>
      <c r="X116" s="430">
        <f>IF(IF(A3管路!X116="-","-",IF('A4-2管路(計画設定)'!X116="-",A3管路!X116,A3管路!X116-'A4-2管路(計画設定)'!X116))=0,"-",IF(A3管路!X116="-","-",IF('A4-2管路(計画設定)'!X116="-",A3管路!X116,A3管路!X116-'A4-2管路(計画設定)'!X116)))</f>
        <v>238</v>
      </c>
      <c r="Y116" s="427" t="str">
        <f>IF(IF(A3管路!Y116="-","-",IF('A4-2管路(計画設定)'!Y116="-",A3管路!Y116,A3管路!Y116-'A4-2管路(計画設定)'!Y116))=0,"-",IF(A3管路!Y116="-","-",IF('A4-2管路(計画設定)'!Y116="-",A3管路!Y116,A3管路!Y116-'A4-2管路(計画設定)'!Y116)))</f>
        <v>-</v>
      </c>
      <c r="Z116" s="428">
        <f t="shared" si="252"/>
        <v>238</v>
      </c>
      <c r="AA116" s="430" t="str">
        <f>IF(IF(A3管路!AA116="-","-",IF('A4-2管路(計画設定)'!AA116="-",A3管路!AA116,A3管路!AA116-'A4-2管路(計画設定)'!AA116))=0,"-",IF(A3管路!AA116="-","-",IF('A4-2管路(計画設定)'!AA116="-",A3管路!AA116,A3管路!AA116-'A4-2管路(計画設定)'!AA116)))</f>
        <v>-</v>
      </c>
      <c r="AB116" s="427" t="str">
        <f>IF(IF(A3管路!AB116="-","-",IF('A4-2管路(計画設定)'!AB116="-",A3管路!AB116,A3管路!AB116-'A4-2管路(計画設定)'!AB116))=0,"-",IF(A3管路!AB116="-","-",IF('A4-2管路(計画設定)'!AB116="-",A3管路!AB116,A3管路!AB116-'A4-2管路(計画設定)'!AB116)))</f>
        <v>-</v>
      </c>
      <c r="AC116" s="428" t="str">
        <f t="shared" si="253"/>
        <v>-</v>
      </c>
      <c r="AD116" s="625" t="str">
        <f>IF(AND('A4-1管路(計画設定)'!$V$18="○",'A4-4,5管路(計画設定)'!$BX116="-"),"-",IF(A3管路!AD116="-",BX116,IF(BX116="-",A3管路!AD116,A3管路!AD116+BX116)))</f>
        <v>-</v>
      </c>
      <c r="AE116" s="427" t="str">
        <f>IF(IF(A3管路!AE116="-","-",IF('A4-2管路(計画設定)'!AE116="-",A3管路!AE116,A3管路!AE116-'A4-2管路(計画設定)'!AE116))=0,"-",IF(A3管路!AE116="-","-",IF('A4-2管路(計画設定)'!AE116="-",A3管路!AE116,A3管路!AE116-'A4-2管路(計画設定)'!AE116)))</f>
        <v>-</v>
      </c>
      <c r="AF116" s="428" t="str">
        <f t="shared" si="254"/>
        <v>-</v>
      </c>
      <c r="AG116" s="430" t="str">
        <f>IF(IF(A3管路!AG116="-","-",IF('A4-2管路(計画設定)'!AG116="-",A3管路!AG116,A3管路!AG116-'A4-2管路(計画設定)'!AG116))=0,"-",IF(A3管路!AG116="-","-",IF('A4-2管路(計画設定)'!AG116="-",A3管路!AG116,A3管路!AG116-'A4-2管路(計画設定)'!AG116)))</f>
        <v>-</v>
      </c>
      <c r="AH116" s="427" t="str">
        <f>IF(IF(A3管路!AH116="-","-",IF('A4-2管路(計画設定)'!AH116="-",A3管路!AH116,A3管路!AH116-'A4-2管路(計画設定)'!AH116))=0,"-",IF(A3管路!AH116="-","-",IF('A4-2管路(計画設定)'!AH116="-",A3管路!AH116,A3管路!AH116-'A4-2管路(計画設定)'!AH116)))</f>
        <v>-</v>
      </c>
      <c r="AI116" s="428" t="str">
        <f t="shared" si="255"/>
        <v>-</v>
      </c>
      <c r="AJ116" s="430" t="str">
        <f>IF(IF(A3管路!AJ116="-","-",IF('A4-2管路(計画設定)'!AJ116="-",A3管路!AJ116,A3管路!AJ116-'A4-2管路(計画設定)'!AJ116))=0,"-",IF(A3管路!AJ116="-","-",IF('A4-2管路(計画設定)'!AJ116="-",A3管路!AJ116,A3管路!AJ116-'A4-2管路(計画設定)'!AJ116)))</f>
        <v>-</v>
      </c>
      <c r="AK116" s="427" t="str">
        <f>IF(IF(A3管路!AK116="-","-",IF('A4-2管路(計画設定)'!AK116="-",A3管路!AK116,A3管路!AK116-'A4-2管路(計画設定)'!AK116))=0,"-",IF(A3管路!AK116="-","-",IF('A4-2管路(計画設定)'!AK116="-",A3管路!AK116,A3管路!AK116-'A4-2管路(計画設定)'!AK116)))</f>
        <v>-</v>
      </c>
      <c r="AL116" s="428" t="str">
        <f t="shared" si="256"/>
        <v>-</v>
      </c>
      <c r="AM116" s="430" t="str">
        <f>IF(IF(A3管路!AM116="-","-",IF('A4-2管路(計画設定)'!AM116="-",A3管路!AM116,A3管路!AM116-'A4-2管路(計画設定)'!AM116))=0,"-",IF(A3管路!AM116="-","-",IF('A4-2管路(計画設定)'!AM116="-",A3管路!AM116,A3管路!AM116-'A4-2管路(計画設定)'!AM116)))</f>
        <v>-</v>
      </c>
      <c r="AN116" s="427" t="str">
        <f>IF(IF(A3管路!AN116="-","-",IF('A4-2管路(計画設定)'!AN116="-",A3管路!AN116,A3管路!AN116-'A4-2管路(計画設定)'!AN116))=0,"-",IF(A3管路!AN116="-","-",IF('A4-2管路(計画設定)'!AN116="-",A3管路!AN116,A3管路!AN116-'A4-2管路(計画設定)'!AN116)))</f>
        <v>-</v>
      </c>
      <c r="AO116" s="428" t="str">
        <f t="shared" si="257"/>
        <v>-</v>
      </c>
      <c r="AP116" s="430" t="str">
        <f>IF(IF(A3管路!AP116="-","-",IF('A4-2管路(計画設定)'!AP116="-",A3管路!AP116,A3管路!AP116-'A4-2管路(計画設定)'!AP116))=0,"-",IF(A3管路!AP116="-","-",IF('A4-2管路(計画設定)'!AP116="-",A3管路!AP116,A3管路!AP116-'A4-2管路(計画設定)'!AP116)))</f>
        <v>-</v>
      </c>
      <c r="AQ116" s="427" t="str">
        <f>IF(IF(A3管路!AQ116="-","-",IF('A4-2管路(計画設定)'!AQ116="-",A3管路!AQ116,A3管路!AQ116-'A4-2管路(計画設定)'!AQ116))=0,"-",IF(A3管路!AQ116="-","-",IF('A4-2管路(計画設定)'!AQ116="-",A3管路!AQ116,A3管路!AQ116-'A4-2管路(計画設定)'!AQ116)))</f>
        <v>-</v>
      </c>
      <c r="AR116" s="436" t="str">
        <f t="shared" si="258"/>
        <v>-</v>
      </c>
      <c r="AS116" s="430" t="str">
        <f>IF(IF(A3管路!AS116="-","-",IF('A4-2管路(計画設定)'!AS116="-",A3管路!AS116,A3管路!AS116-'A4-2管路(計画設定)'!AS116))=0,"-",IF(A3管路!AS116="-","-",IF('A4-2管路(計画設定)'!AS116="-",A3管路!AS116,A3管路!AS116-'A4-2管路(計画設定)'!AS116)))</f>
        <v>-</v>
      </c>
      <c r="AT116" s="427" t="str">
        <f>IF(IF(A3管路!AT116="-","-",IF('A4-2管路(計画設定)'!AT116="-",A3管路!AT116,A3管路!AT116-'A4-2管路(計画設定)'!AT116))=0,"-",IF(A3管路!AT116="-","-",IF('A4-2管路(計画設定)'!AT116="-",A3管路!AT116,A3管路!AT116-'A4-2管路(計画設定)'!AT116)))</f>
        <v>-</v>
      </c>
      <c r="AU116" s="436" t="str">
        <f t="shared" si="259"/>
        <v>-</v>
      </c>
      <c r="AV116" s="832">
        <f t="shared" si="260"/>
        <v>264.10000000000002</v>
      </c>
      <c r="AW116" s="830"/>
      <c r="AX116" s="853" t="str">
        <f t="shared" si="261"/>
        <v>-</v>
      </c>
      <c r="AY116" s="830"/>
      <c r="AZ116" s="832">
        <f t="shared" si="262"/>
        <v>26.1</v>
      </c>
      <c r="BA116" s="830"/>
      <c r="BB116" s="830">
        <f t="shared" si="263"/>
        <v>0</v>
      </c>
      <c r="BC116" s="830"/>
      <c r="BD116" s="830">
        <f t="shared" si="264"/>
        <v>238</v>
      </c>
      <c r="BE116" s="830"/>
      <c r="BF116" s="830">
        <f t="shared" si="265"/>
        <v>0</v>
      </c>
      <c r="BG116" s="830"/>
      <c r="BH116" s="830">
        <f t="shared" si="266"/>
        <v>0</v>
      </c>
      <c r="BI116" s="831"/>
      <c r="BJ116" s="832">
        <f t="shared" si="267"/>
        <v>26.1</v>
      </c>
      <c r="BK116" s="830"/>
      <c r="BL116" s="830">
        <f t="shared" si="268"/>
        <v>238</v>
      </c>
      <c r="BM116" s="833"/>
      <c r="BN116" s="830">
        <f t="shared" si="269"/>
        <v>264.10000000000002</v>
      </c>
      <c r="BO116" s="833"/>
      <c r="BQ116" s="318" t="str">
        <f>IF('A4-2管路(計画設定)'!AW116="","-",'A4-2管路(計画設定)'!AW116)</f>
        <v>ダクタイル鋳鉄管(NS形継手等)</v>
      </c>
      <c r="BR116" s="317">
        <f>IF(BQ116=BR$4,IF('A4-2管路(計画設定)'!AV116="-","-",IF('A4-2管路(計画設定)'!I116="-",'A4-2管路(計画設定)'!AV116,'A4-2管路(計画設定)'!AV116-'A4-2管路(計画設定)'!I116)),"-")</f>
        <v>26.1</v>
      </c>
      <c r="BS116" s="317" t="str">
        <f>IF(BQ116=BS$4,IF('A4-2管路(計画設定)'!AV116="-","-",IF('A4-2管路(計画設定)'!L116="-",'A4-2管路(計画設定)'!AV116,'A4-2管路(計画設定)'!AV116-'A4-2管路(計画設定)'!L116)),"-")</f>
        <v>-</v>
      </c>
      <c r="BT116" s="317" t="str">
        <f>IF(BQ116=BT$4,IF('A4-2管路(計画設定)'!AV116="-","-",IF('A4-2管路(計画設定)'!O116="-",'A4-2管路(計画設定)'!AV116,'A4-2管路(計画設定)'!AV116-'A4-2管路(計画設定)'!O116)),"-")</f>
        <v>-</v>
      </c>
      <c r="BU116" s="317" t="str">
        <f>IF($BQ116=BU$4,IF('A4-2管路(計画設定)'!$AV116="-","-",IF('A4-2管路(計画設定)'!R116="-",'A4-2管路(計画設定)'!$AV116,'A4-2管路(計画設定)'!$AV116-'A4-2管路(計画設定)'!R116)),"-")</f>
        <v>-</v>
      </c>
      <c r="BV116" s="317" t="str">
        <f>IF($BQ116=BV$4,IF('A4-2管路(計画設定)'!$AV116="-","-",IF('A4-2管路(計画設定)'!W116="-",'A4-2管路(計画設定)'!$AV116,'A4-2管路(計画設定)'!$AV116-SUM('A4-2管路(計画設定)'!S116,'A4-2管路(計画設定)'!T116))),"-")</f>
        <v>-</v>
      </c>
      <c r="BW116" s="317" t="str">
        <f>IF($BQ116=BV$4,IF('A4-2管路(計画設定)'!$AV116="-","-",IF('A4-2管路(計画設定)'!W116="-",'A4-2管路(計画設定)'!$AV116,'A4-2管路(計画設定)'!$AV116-SUM('A4-2管路(計画設定)'!U116,'A4-2管路(計画設定)'!V116))),"-")</f>
        <v>-</v>
      </c>
      <c r="BX116" s="317" t="str">
        <f>IF($BQ116=BX$4,IF('A4-2管路(計画設定)'!$AV116="-","-",IF('A4-2管路(計画設定)'!AF116="-",'A4-2管路(計画設定)'!$AV116,'A4-2管路(計画設定)'!$AV116-'A4-2管路(計画設定)'!AF116)),"-")</f>
        <v>-</v>
      </c>
      <c r="BY116" s="3"/>
      <c r="BZ116" s="3"/>
    </row>
    <row r="117" spans="2:78" ht="13.5" customHeight="1">
      <c r="B117" s="932"/>
      <c r="C117" s="911"/>
      <c r="D117" s="912"/>
      <c r="E117" s="913"/>
      <c r="F117" s="80">
        <v>300</v>
      </c>
      <c r="G117" s="625">
        <f>IF(AND('A4-1管路(計画設定)'!$F$18="○",'A4-4,5管路(計画設定)'!$BR117="-"),"-",IF(A3管路!G117="-",BR117,IF(BR117="-",A3管路!G117,A3管路!G117+BR117)))</f>
        <v>415.5</v>
      </c>
      <c r="H117" s="427" t="str">
        <f>IF(IF(A3管路!H117="-","-",IF('A4-2管路(計画設定)'!H117="-",A3管路!H117,A3管路!H117-'A4-2管路(計画設定)'!H117))=0,"-",IF(A3管路!H117="-","-",IF('A4-2管路(計画設定)'!H117="-",A3管路!H117,A3管路!H117-'A4-2管路(計画設定)'!H117)))</f>
        <v>-</v>
      </c>
      <c r="I117" s="428">
        <f t="shared" si="247"/>
        <v>415.5</v>
      </c>
      <c r="J117" s="625" t="str">
        <f>IF(AND('A4-1管路(計画設定)'!$H$18="○",'A4-4,5管路(計画設定)'!$BS117="-"),"-",IF(A3管路!J117="-",BS117,IF(BS117="-",A3管路!J117,A3管路!J117+BS117)))</f>
        <v>-</v>
      </c>
      <c r="K117" s="427" t="str">
        <f>IF(IF(A3管路!K117="-","-",IF('A4-2管路(計画設定)'!K117="-",A3管路!K117,A3管路!K117-'A4-2管路(計画設定)'!K117))=0,"-",IF(A3管路!K117="-","-",IF('A4-2管路(計画設定)'!K117="-",A3管路!K117,A3管路!K117-'A4-2管路(計画設定)'!K117)))</f>
        <v>-</v>
      </c>
      <c r="L117" s="428" t="str">
        <f t="shared" si="248"/>
        <v>-</v>
      </c>
      <c r="M117" s="625" t="str">
        <f>IF(AND('A4-1管路(計画設定)'!$J$18="○",'A4-4,5管路(計画設定)'!$BT117="-"),"-",IF(A3管路!M117="-",BT117,IF(BT117="-",A3管路!M117,A3管路!M117+BT117)))</f>
        <v>-</v>
      </c>
      <c r="N117" s="427" t="str">
        <f>IF(IF(A3管路!N117="-","-",IF('A4-2管路(計画設定)'!N117="-",A3管路!N117,A3管路!N117-'A4-2管路(計画設定)'!N117))=0,"-",IF(A3管路!N117="-","-",IF('A4-2管路(計画設定)'!N117="-",A3管路!N117,A3管路!N117-'A4-2管路(計画設定)'!N117)))</f>
        <v>-</v>
      </c>
      <c r="O117" s="428" t="str">
        <f t="shared" si="249"/>
        <v>-</v>
      </c>
      <c r="P117" s="625" t="str">
        <f>IF(AND('A4-1管路(計画設定)'!$L$18="○",'A4-4,5管路(計画設定)'!$BU117="-"),"-",IF(A3管路!P117="-",BU117,IF(BU117="-",A3管路!P117,A3管路!P117+BU117)))</f>
        <v>-</v>
      </c>
      <c r="Q117" s="427" t="str">
        <f>IF(IF(A3管路!Q117="-","-",IF('A4-2管路(計画設定)'!Q117="-",A3管路!Q117,A3管路!Q117-'A4-2管路(計画設定)'!Q117))=0,"-",IF(A3管路!Q117="-","-",IF('A4-2管路(計画設定)'!Q117="-",A3管路!Q117,A3管路!Q117-'A4-2管路(計画設定)'!Q117)))</f>
        <v>-</v>
      </c>
      <c r="R117" s="428" t="str">
        <f t="shared" si="250"/>
        <v>-</v>
      </c>
      <c r="S117" s="625" t="str">
        <f>IF(AND('A4-1管路(計画設定)'!$N$18="○",'A4-4,5管路(計画設定)'!$BV117="-"),"-",IF(A3管路!S117="-",BV117,IF(BV117="-",A3管路!S117,A3管路!S117+BV117+BW117)))</f>
        <v>-</v>
      </c>
      <c r="T117" s="429" t="str">
        <f>IF(IF(A3管路!T117="-","-",IF('A4-2管路(計画設定)'!T117="-",A3管路!T117,A3管路!T117-'A4-2管路(計画設定)'!T117))=0,"-",IF(A3管路!T117="-","-",IF('A4-2管路(計画設定)'!T117="-",A3管路!T117,A3管路!T117-'A4-2管路(計画設定)'!T117)))</f>
        <v>-</v>
      </c>
      <c r="U117" s="623">
        <f>IF(AND('A4-1管路(計画設定)'!$P$18="○",'A4-4,5管路(計画設定)'!$BW117="-"),"-",IF(A3管路!U117="-",BW117,IF(BW117="-",A3管路!U117,A3管路!U117)))</f>
        <v>2</v>
      </c>
      <c r="V117" s="427" t="str">
        <f>IF(IF(A3管路!V117="-","-",IF('A4-2管路(計画設定)'!V117="-",A3管路!V117,A3管路!V117-'A4-2管路(計画設定)'!V117))=0,"-",IF(A3管路!V117="-","-",IF('A4-2管路(計画設定)'!V117="-",A3管路!V117,A3管路!V117-'A4-2管路(計画設定)'!V117)))</f>
        <v>-</v>
      </c>
      <c r="W117" s="428">
        <f t="shared" si="251"/>
        <v>2</v>
      </c>
      <c r="X117" s="430">
        <f>IF(IF(A3管路!X117="-","-",IF('A4-2管路(計画設定)'!X117="-",A3管路!X117,A3管路!X117-'A4-2管路(計画設定)'!X117))=0,"-",IF(A3管路!X117="-","-",IF('A4-2管路(計画設定)'!X117="-",A3管路!X117,A3管路!X117-'A4-2管路(計画設定)'!X117)))</f>
        <v>1473.3</v>
      </c>
      <c r="Y117" s="427" t="str">
        <f>IF(IF(A3管路!Y117="-","-",IF('A4-2管路(計画設定)'!Y117="-",A3管路!Y117,A3管路!Y117-'A4-2管路(計画設定)'!Y117))=0,"-",IF(A3管路!Y117="-","-",IF('A4-2管路(計画設定)'!Y117="-",A3管路!Y117,A3管路!Y117-'A4-2管路(計画設定)'!Y117)))</f>
        <v>-</v>
      </c>
      <c r="Z117" s="428">
        <f t="shared" si="252"/>
        <v>1473.3</v>
      </c>
      <c r="AA117" s="430" t="str">
        <f>IF(IF(A3管路!AA117="-","-",IF('A4-2管路(計画設定)'!AA117="-",A3管路!AA117,A3管路!AA117-'A4-2管路(計画設定)'!AA117))=0,"-",IF(A3管路!AA117="-","-",IF('A4-2管路(計画設定)'!AA117="-",A3管路!AA117,A3管路!AA117-'A4-2管路(計画設定)'!AA117)))</f>
        <v>-</v>
      </c>
      <c r="AB117" s="427" t="str">
        <f>IF(IF(A3管路!AB117="-","-",IF('A4-2管路(計画設定)'!AB117="-",A3管路!AB117,A3管路!AB117-'A4-2管路(計画設定)'!AB117))=0,"-",IF(A3管路!AB117="-","-",IF('A4-2管路(計画設定)'!AB117="-",A3管路!AB117,A3管路!AB117-'A4-2管路(計画設定)'!AB117)))</f>
        <v>-</v>
      </c>
      <c r="AC117" s="428" t="str">
        <f t="shared" si="253"/>
        <v>-</v>
      </c>
      <c r="AD117" s="625" t="str">
        <f>IF(AND('A4-1管路(計画設定)'!$V$18="○",'A4-4,5管路(計画設定)'!$BX117="-"),"-",IF(A3管路!AD117="-",BX117,IF(BX117="-",A3管路!AD117,A3管路!AD117+BX117)))</f>
        <v>-</v>
      </c>
      <c r="AE117" s="427" t="str">
        <f>IF(IF(A3管路!AE117="-","-",IF('A4-2管路(計画設定)'!AE117="-",A3管路!AE117,A3管路!AE117-'A4-2管路(計画設定)'!AE117))=0,"-",IF(A3管路!AE117="-","-",IF('A4-2管路(計画設定)'!AE117="-",A3管路!AE117,A3管路!AE117-'A4-2管路(計画設定)'!AE117)))</f>
        <v>-</v>
      </c>
      <c r="AF117" s="428" t="str">
        <f t="shared" si="254"/>
        <v>-</v>
      </c>
      <c r="AG117" s="430" t="str">
        <f>IF(IF(A3管路!AG117="-","-",IF('A4-2管路(計画設定)'!AG117="-",A3管路!AG117,A3管路!AG117-'A4-2管路(計画設定)'!AG117))=0,"-",IF(A3管路!AG117="-","-",IF('A4-2管路(計画設定)'!AG117="-",A3管路!AG117,A3管路!AG117-'A4-2管路(計画設定)'!AG117)))</f>
        <v>-</v>
      </c>
      <c r="AH117" s="427" t="str">
        <f>IF(IF(A3管路!AH117="-","-",IF('A4-2管路(計画設定)'!AH117="-",A3管路!AH117,A3管路!AH117-'A4-2管路(計画設定)'!AH117))=0,"-",IF(A3管路!AH117="-","-",IF('A4-2管路(計画設定)'!AH117="-",A3管路!AH117,A3管路!AH117-'A4-2管路(計画設定)'!AH117)))</f>
        <v>-</v>
      </c>
      <c r="AI117" s="428" t="str">
        <f t="shared" si="255"/>
        <v>-</v>
      </c>
      <c r="AJ117" s="430" t="str">
        <f>IF(IF(A3管路!AJ117="-","-",IF('A4-2管路(計画設定)'!AJ117="-",A3管路!AJ117,A3管路!AJ117-'A4-2管路(計画設定)'!AJ117))=0,"-",IF(A3管路!AJ117="-","-",IF('A4-2管路(計画設定)'!AJ117="-",A3管路!AJ117,A3管路!AJ117-'A4-2管路(計画設定)'!AJ117)))</f>
        <v>-</v>
      </c>
      <c r="AK117" s="427" t="str">
        <f>IF(IF(A3管路!AK117="-","-",IF('A4-2管路(計画設定)'!AK117="-",A3管路!AK117,A3管路!AK117-'A4-2管路(計画設定)'!AK117))=0,"-",IF(A3管路!AK117="-","-",IF('A4-2管路(計画設定)'!AK117="-",A3管路!AK117,A3管路!AK117-'A4-2管路(計画設定)'!AK117)))</f>
        <v>-</v>
      </c>
      <c r="AL117" s="428" t="str">
        <f t="shared" si="256"/>
        <v>-</v>
      </c>
      <c r="AM117" s="430" t="str">
        <f>IF(IF(A3管路!AM117="-","-",IF('A4-2管路(計画設定)'!AM117="-",A3管路!AM117,A3管路!AM117-'A4-2管路(計画設定)'!AM117))=0,"-",IF(A3管路!AM117="-","-",IF('A4-2管路(計画設定)'!AM117="-",A3管路!AM117,A3管路!AM117-'A4-2管路(計画設定)'!AM117)))</f>
        <v>-</v>
      </c>
      <c r="AN117" s="427" t="str">
        <f>IF(IF(A3管路!AN117="-","-",IF('A4-2管路(計画設定)'!AN117="-",A3管路!AN117,A3管路!AN117-'A4-2管路(計画設定)'!AN117))=0,"-",IF(A3管路!AN117="-","-",IF('A4-2管路(計画設定)'!AN117="-",A3管路!AN117,A3管路!AN117-'A4-2管路(計画設定)'!AN117)))</f>
        <v>-</v>
      </c>
      <c r="AO117" s="428" t="str">
        <f t="shared" si="257"/>
        <v>-</v>
      </c>
      <c r="AP117" s="430" t="str">
        <f>IF(IF(A3管路!AP117="-","-",IF('A4-2管路(計画設定)'!AP117="-",A3管路!AP117,A3管路!AP117-'A4-2管路(計画設定)'!AP117))=0,"-",IF(A3管路!AP117="-","-",IF('A4-2管路(計画設定)'!AP117="-",A3管路!AP117,A3管路!AP117-'A4-2管路(計画設定)'!AP117)))</f>
        <v>-</v>
      </c>
      <c r="AQ117" s="427" t="str">
        <f>IF(IF(A3管路!AQ117="-","-",IF('A4-2管路(計画設定)'!AQ117="-",A3管路!AQ117,A3管路!AQ117-'A4-2管路(計画設定)'!AQ117))=0,"-",IF(A3管路!AQ117="-","-",IF('A4-2管路(計画設定)'!AQ117="-",A3管路!AQ117,A3管路!AQ117-'A4-2管路(計画設定)'!AQ117)))</f>
        <v>-</v>
      </c>
      <c r="AR117" s="436" t="str">
        <f t="shared" si="258"/>
        <v>-</v>
      </c>
      <c r="AS117" s="430" t="str">
        <f>IF(IF(A3管路!AS117="-","-",IF('A4-2管路(計画設定)'!AS117="-",A3管路!AS117,A3管路!AS117-'A4-2管路(計画設定)'!AS117))=0,"-",IF(A3管路!AS117="-","-",IF('A4-2管路(計画設定)'!AS117="-",A3管路!AS117,A3管路!AS117-'A4-2管路(計画設定)'!AS117)))</f>
        <v>-</v>
      </c>
      <c r="AT117" s="427" t="str">
        <f>IF(IF(A3管路!AT117="-","-",IF('A4-2管路(計画設定)'!AT117="-",A3管路!AT117,A3管路!AT117-'A4-2管路(計画設定)'!AT117))=0,"-",IF(A3管路!AT117="-","-",IF('A4-2管路(計画設定)'!AT117="-",A3管路!AT117,A3管路!AT117-'A4-2管路(計画設定)'!AT117)))</f>
        <v>-</v>
      </c>
      <c r="AU117" s="436" t="str">
        <f t="shared" si="259"/>
        <v>-</v>
      </c>
      <c r="AV117" s="832">
        <f t="shared" si="260"/>
        <v>1890.8</v>
      </c>
      <c r="AW117" s="830"/>
      <c r="AX117" s="853" t="str">
        <f t="shared" si="261"/>
        <v>-</v>
      </c>
      <c r="AY117" s="830"/>
      <c r="AZ117" s="832">
        <f t="shared" si="262"/>
        <v>415.5</v>
      </c>
      <c r="BA117" s="830"/>
      <c r="BB117" s="830">
        <f t="shared" si="263"/>
        <v>0</v>
      </c>
      <c r="BC117" s="830"/>
      <c r="BD117" s="830">
        <f t="shared" si="264"/>
        <v>1475.3</v>
      </c>
      <c r="BE117" s="830"/>
      <c r="BF117" s="830">
        <f t="shared" si="265"/>
        <v>0</v>
      </c>
      <c r="BG117" s="830"/>
      <c r="BH117" s="830">
        <f t="shared" si="266"/>
        <v>0</v>
      </c>
      <c r="BI117" s="831"/>
      <c r="BJ117" s="832">
        <f t="shared" si="267"/>
        <v>415.5</v>
      </c>
      <c r="BK117" s="830"/>
      <c r="BL117" s="830">
        <f t="shared" si="268"/>
        <v>1475.3</v>
      </c>
      <c r="BM117" s="833"/>
      <c r="BN117" s="830">
        <f t="shared" si="269"/>
        <v>1890.8</v>
      </c>
      <c r="BO117" s="833"/>
      <c r="BQ117" s="318" t="str">
        <f>IF('A4-2管路(計画設定)'!AW117="","-",'A4-2管路(計画設定)'!AW117)</f>
        <v>ダクタイル鋳鉄管(NS形継手等)</v>
      </c>
      <c r="BR117" s="317">
        <f>IF(BQ117=BR$4,IF('A4-2管路(計画設定)'!AV117="-","-",IF('A4-2管路(計画設定)'!I117="-",'A4-2管路(計画設定)'!AV117,'A4-2管路(計画設定)'!AV117-'A4-2管路(計画設定)'!I117)),"-")</f>
        <v>163</v>
      </c>
      <c r="BS117" s="317" t="str">
        <f>IF(BQ117=BS$4,IF('A4-2管路(計画設定)'!AV117="-","-",IF('A4-2管路(計画設定)'!L117="-",'A4-2管路(計画設定)'!AV117,'A4-2管路(計画設定)'!AV117-'A4-2管路(計画設定)'!L117)),"-")</f>
        <v>-</v>
      </c>
      <c r="BT117" s="317" t="str">
        <f>IF(BQ117=BT$4,IF('A4-2管路(計画設定)'!AV117="-","-",IF('A4-2管路(計画設定)'!O117="-",'A4-2管路(計画設定)'!AV117,'A4-2管路(計画設定)'!AV117-'A4-2管路(計画設定)'!O117)),"-")</f>
        <v>-</v>
      </c>
      <c r="BU117" s="317" t="str">
        <f>IF($BQ117=BU$4,IF('A4-2管路(計画設定)'!$AV117="-","-",IF('A4-2管路(計画設定)'!R117="-",'A4-2管路(計画設定)'!$AV117,'A4-2管路(計画設定)'!$AV117-'A4-2管路(計画設定)'!R117)),"-")</f>
        <v>-</v>
      </c>
      <c r="BV117" s="317" t="str">
        <f>IF($BQ117=BV$4,IF('A4-2管路(計画設定)'!$AV117="-","-",IF('A4-2管路(計画設定)'!W117="-",'A4-2管路(計画設定)'!$AV117,'A4-2管路(計画設定)'!$AV117-SUM('A4-2管路(計画設定)'!S117,'A4-2管路(計画設定)'!T117))),"-")</f>
        <v>-</v>
      </c>
      <c r="BW117" s="317" t="str">
        <f>IF($BQ117=BV$4,IF('A4-2管路(計画設定)'!$AV117="-","-",IF('A4-2管路(計画設定)'!W117="-",'A4-2管路(計画設定)'!$AV117,'A4-2管路(計画設定)'!$AV117-SUM('A4-2管路(計画設定)'!U117,'A4-2管路(計画設定)'!V117))),"-")</f>
        <v>-</v>
      </c>
      <c r="BX117" s="317" t="str">
        <f>IF($BQ117=BX$4,IF('A4-2管路(計画設定)'!$AV117="-","-",IF('A4-2管路(計画設定)'!AF117="-",'A4-2管路(計画設定)'!$AV117,'A4-2管路(計画設定)'!$AV117-'A4-2管路(計画設定)'!AF117)),"-")</f>
        <v>-</v>
      </c>
      <c r="BY117" s="3"/>
      <c r="BZ117" s="3"/>
    </row>
    <row r="118" spans="2:78" ht="13.5" customHeight="1">
      <c r="B118" s="932"/>
      <c r="C118" s="911"/>
      <c r="D118" s="912"/>
      <c r="E118" s="913"/>
      <c r="F118" s="80">
        <v>250</v>
      </c>
      <c r="G118" s="625">
        <f>IF(AND('A4-1管路(計画設定)'!$F$18="○",'A4-4,5管路(計画設定)'!$BR118="-"),"-",IF(A3管路!G118="-",BR118,IF(BR118="-",A3管路!G118,A3管路!G118+BR118)))</f>
        <v>2468.1999999999998</v>
      </c>
      <c r="H118" s="427" t="str">
        <f>IF(IF(A3管路!H118="-","-",IF('A4-2管路(計画設定)'!H118="-",A3管路!H118,A3管路!H118-'A4-2管路(計画設定)'!H118))=0,"-",IF(A3管路!H118="-","-",IF('A4-2管路(計画設定)'!H118="-",A3管路!H118,A3管路!H118-'A4-2管路(計画設定)'!H118)))</f>
        <v>-</v>
      </c>
      <c r="I118" s="428">
        <f t="shared" si="247"/>
        <v>2468.1999999999998</v>
      </c>
      <c r="J118" s="625" t="str">
        <f>IF(AND('A4-1管路(計画設定)'!$H$18="○",'A4-4,5管路(計画設定)'!$BS118="-"),"-",IF(A3管路!J118="-",BS118,IF(BS118="-",A3管路!J118,A3管路!J118+BS118)))</f>
        <v>-</v>
      </c>
      <c r="K118" s="427" t="str">
        <f>IF(IF(A3管路!K118="-","-",IF('A4-2管路(計画設定)'!K118="-",A3管路!K118,A3管路!K118-'A4-2管路(計画設定)'!K118))=0,"-",IF(A3管路!K118="-","-",IF('A4-2管路(計画設定)'!K118="-",A3管路!K118,A3管路!K118-'A4-2管路(計画設定)'!K118)))</f>
        <v>-</v>
      </c>
      <c r="L118" s="428" t="str">
        <f t="shared" si="248"/>
        <v>-</v>
      </c>
      <c r="M118" s="625" t="str">
        <f>IF(AND('A4-1管路(計画設定)'!$J$18="○",'A4-4,5管路(計画設定)'!$BT118="-"),"-",IF(A3管路!M118="-",BT118,IF(BT118="-",A3管路!M118,A3管路!M118+BT118)))</f>
        <v>-</v>
      </c>
      <c r="N118" s="427" t="str">
        <f>IF(IF(A3管路!N118="-","-",IF('A4-2管路(計画設定)'!N118="-",A3管路!N118,A3管路!N118-'A4-2管路(計画設定)'!N118))=0,"-",IF(A3管路!N118="-","-",IF('A4-2管路(計画設定)'!N118="-",A3管路!N118,A3管路!N118-'A4-2管路(計画設定)'!N118)))</f>
        <v>-</v>
      </c>
      <c r="O118" s="428" t="str">
        <f t="shared" si="249"/>
        <v>-</v>
      </c>
      <c r="P118" s="625" t="str">
        <f>IF(AND('A4-1管路(計画設定)'!$L$18="○",'A4-4,5管路(計画設定)'!$BU118="-"),"-",IF(A3管路!P118="-",BU118,IF(BU118="-",A3管路!P118,A3管路!P118+BU118)))</f>
        <v>-</v>
      </c>
      <c r="Q118" s="427" t="str">
        <f>IF(IF(A3管路!Q118="-","-",IF('A4-2管路(計画設定)'!Q118="-",A3管路!Q118,A3管路!Q118-'A4-2管路(計画設定)'!Q118))=0,"-",IF(A3管路!Q118="-","-",IF('A4-2管路(計画設定)'!Q118="-",A3管路!Q118,A3管路!Q118-'A4-2管路(計画設定)'!Q118)))</f>
        <v>-</v>
      </c>
      <c r="R118" s="428" t="str">
        <f t="shared" si="250"/>
        <v>-</v>
      </c>
      <c r="S118" s="625">
        <f>IF(AND('A4-1管路(計画設定)'!$N$18="○",'A4-4,5管路(計画設定)'!$BV118="-"),"-",IF(A3管路!S118="-",BV118,IF(BV118="-",A3管路!S118,A3管路!S118+BV118+BW118)))</f>
        <v>134.80000000000001</v>
      </c>
      <c r="T118" s="429">
        <f>IF(IF(A3管路!T118="-","-",IF('A4-2管路(計画設定)'!T118="-",A3管路!T118,A3管路!T118-'A4-2管路(計画設定)'!T118))=0,"-",IF(A3管路!T118="-","-",IF('A4-2管路(計画設定)'!T118="-",A3管路!T118,A3管路!T118-'A4-2管路(計画設定)'!T118)))</f>
        <v>14.4</v>
      </c>
      <c r="U118" s="623">
        <f>IF(AND('A4-1管路(計画設定)'!$P$18="○",'A4-4,5管路(計画設定)'!$BW118="-"),"-",IF(A3管路!U118="-",BW118,IF(BW118="-",A3管路!U118,A3管路!U118)))</f>
        <v>558.20000000000005</v>
      </c>
      <c r="V118" s="427" t="str">
        <f>IF(IF(A3管路!V118="-","-",IF('A4-2管路(計画設定)'!V118="-",A3管路!V118,A3管路!V118-'A4-2管路(計画設定)'!V118))=0,"-",IF(A3管路!V118="-","-",IF('A4-2管路(計画設定)'!V118="-",A3管路!V118,A3管路!V118-'A4-2管路(計画設定)'!V118)))</f>
        <v>-</v>
      </c>
      <c r="W118" s="428">
        <f t="shared" si="251"/>
        <v>707.40000000000009</v>
      </c>
      <c r="X118" s="430">
        <f>IF(IF(A3管路!X118="-","-",IF('A4-2管路(計画設定)'!X118="-",A3管路!X118,A3管路!X118-'A4-2管路(計画設定)'!X118))=0,"-",IF(A3管路!X118="-","-",IF('A4-2管路(計画設定)'!X118="-",A3管路!X118,A3管路!X118-'A4-2管路(計画設定)'!X118)))</f>
        <v>3975.5</v>
      </c>
      <c r="Y118" s="427" t="str">
        <f>IF(IF(A3管路!Y118="-","-",IF('A4-2管路(計画設定)'!Y118="-",A3管路!Y118,A3管路!Y118-'A4-2管路(計画設定)'!Y118))=0,"-",IF(A3管路!Y118="-","-",IF('A4-2管路(計画設定)'!Y118="-",A3管路!Y118,A3管路!Y118-'A4-2管路(計画設定)'!Y118)))</f>
        <v>-</v>
      </c>
      <c r="Z118" s="428">
        <f t="shared" si="252"/>
        <v>3975.5</v>
      </c>
      <c r="AA118" s="430" t="str">
        <f>IF(IF(A3管路!AA118="-","-",IF('A4-2管路(計画設定)'!AA118="-",A3管路!AA118,A3管路!AA118-'A4-2管路(計画設定)'!AA118))=0,"-",IF(A3管路!AA118="-","-",IF('A4-2管路(計画設定)'!AA118="-",A3管路!AA118,A3管路!AA118-'A4-2管路(計画設定)'!AA118)))</f>
        <v>-</v>
      </c>
      <c r="AB118" s="427" t="str">
        <f>IF(IF(A3管路!AB118="-","-",IF('A4-2管路(計画設定)'!AB118="-",A3管路!AB118,A3管路!AB118-'A4-2管路(計画設定)'!AB118))=0,"-",IF(A3管路!AB118="-","-",IF('A4-2管路(計画設定)'!AB118="-",A3管路!AB118,A3管路!AB118-'A4-2管路(計画設定)'!AB118)))</f>
        <v>-</v>
      </c>
      <c r="AC118" s="428" t="str">
        <f t="shared" si="253"/>
        <v>-</v>
      </c>
      <c r="AD118" s="625" t="str">
        <f>IF(AND('A4-1管路(計画設定)'!$V$18="○",'A4-4,5管路(計画設定)'!$BX118="-"),"-",IF(A3管路!AD118="-",BX118,IF(BX118="-",A3管路!AD118,A3管路!AD118+BX118)))</f>
        <v>-</v>
      </c>
      <c r="AE118" s="427" t="str">
        <f>IF(IF(A3管路!AE118="-","-",IF('A4-2管路(計画設定)'!AE118="-",A3管路!AE118,A3管路!AE118-'A4-2管路(計画設定)'!AE118))=0,"-",IF(A3管路!AE118="-","-",IF('A4-2管路(計画設定)'!AE118="-",A3管路!AE118,A3管路!AE118-'A4-2管路(計画設定)'!AE118)))</f>
        <v>-</v>
      </c>
      <c r="AF118" s="428" t="str">
        <f t="shared" si="254"/>
        <v>-</v>
      </c>
      <c r="AG118" s="430" t="str">
        <f>IF(IF(A3管路!AG118="-","-",IF('A4-2管路(計画設定)'!AG118="-",A3管路!AG118,A3管路!AG118-'A4-2管路(計画設定)'!AG118))=0,"-",IF(A3管路!AG118="-","-",IF('A4-2管路(計画設定)'!AG118="-",A3管路!AG118,A3管路!AG118-'A4-2管路(計画設定)'!AG118)))</f>
        <v>-</v>
      </c>
      <c r="AH118" s="427" t="str">
        <f>IF(IF(A3管路!AH118="-","-",IF('A4-2管路(計画設定)'!AH118="-",A3管路!AH118,A3管路!AH118-'A4-2管路(計画設定)'!AH118))=0,"-",IF(A3管路!AH118="-","-",IF('A4-2管路(計画設定)'!AH118="-",A3管路!AH118,A3管路!AH118-'A4-2管路(計画設定)'!AH118)))</f>
        <v>-</v>
      </c>
      <c r="AI118" s="428" t="str">
        <f t="shared" si="255"/>
        <v>-</v>
      </c>
      <c r="AJ118" s="430" t="str">
        <f>IF(IF(A3管路!AJ118="-","-",IF('A4-2管路(計画設定)'!AJ118="-",A3管路!AJ118,A3管路!AJ118-'A4-2管路(計画設定)'!AJ118))=0,"-",IF(A3管路!AJ118="-","-",IF('A4-2管路(計画設定)'!AJ118="-",A3管路!AJ118,A3管路!AJ118-'A4-2管路(計画設定)'!AJ118)))</f>
        <v>-</v>
      </c>
      <c r="AK118" s="427" t="str">
        <f>IF(IF(A3管路!AK118="-","-",IF('A4-2管路(計画設定)'!AK118="-",A3管路!AK118,A3管路!AK118-'A4-2管路(計画設定)'!AK118))=0,"-",IF(A3管路!AK118="-","-",IF('A4-2管路(計画設定)'!AK118="-",A3管路!AK118,A3管路!AK118-'A4-2管路(計画設定)'!AK118)))</f>
        <v>-</v>
      </c>
      <c r="AL118" s="428" t="str">
        <f t="shared" si="256"/>
        <v>-</v>
      </c>
      <c r="AM118" s="430" t="str">
        <f>IF(IF(A3管路!AM118="-","-",IF('A4-2管路(計画設定)'!AM118="-",A3管路!AM118,A3管路!AM118-'A4-2管路(計画設定)'!AM118))=0,"-",IF(A3管路!AM118="-","-",IF('A4-2管路(計画設定)'!AM118="-",A3管路!AM118,A3管路!AM118-'A4-2管路(計画設定)'!AM118)))</f>
        <v>-</v>
      </c>
      <c r="AN118" s="427" t="str">
        <f>IF(IF(A3管路!AN118="-","-",IF('A4-2管路(計画設定)'!AN118="-",A3管路!AN118,A3管路!AN118-'A4-2管路(計画設定)'!AN118))=0,"-",IF(A3管路!AN118="-","-",IF('A4-2管路(計画設定)'!AN118="-",A3管路!AN118,A3管路!AN118-'A4-2管路(計画設定)'!AN118)))</f>
        <v>-</v>
      </c>
      <c r="AO118" s="428" t="str">
        <f t="shared" si="257"/>
        <v>-</v>
      </c>
      <c r="AP118" s="430" t="str">
        <f>IF(IF(A3管路!AP118="-","-",IF('A4-2管路(計画設定)'!AP118="-",A3管路!AP118,A3管路!AP118-'A4-2管路(計画設定)'!AP118))=0,"-",IF(A3管路!AP118="-","-",IF('A4-2管路(計画設定)'!AP118="-",A3管路!AP118,A3管路!AP118-'A4-2管路(計画設定)'!AP118)))</f>
        <v>-</v>
      </c>
      <c r="AQ118" s="427" t="str">
        <f>IF(IF(A3管路!AQ118="-","-",IF('A4-2管路(計画設定)'!AQ118="-",A3管路!AQ118,A3管路!AQ118-'A4-2管路(計画設定)'!AQ118))=0,"-",IF(A3管路!AQ118="-","-",IF('A4-2管路(計画設定)'!AQ118="-",A3管路!AQ118,A3管路!AQ118-'A4-2管路(計画設定)'!AQ118)))</f>
        <v>-</v>
      </c>
      <c r="AR118" s="436" t="str">
        <f t="shared" si="258"/>
        <v>-</v>
      </c>
      <c r="AS118" s="430" t="str">
        <f>IF(IF(A3管路!AS118="-","-",IF('A4-2管路(計画設定)'!AS118="-",A3管路!AS118,A3管路!AS118-'A4-2管路(計画設定)'!AS118))=0,"-",IF(A3管路!AS118="-","-",IF('A4-2管路(計画設定)'!AS118="-",A3管路!AS118,A3管路!AS118-'A4-2管路(計画設定)'!AS118)))</f>
        <v>-</v>
      </c>
      <c r="AT118" s="427" t="str">
        <f>IF(IF(A3管路!AT118="-","-",IF('A4-2管路(計画設定)'!AT118="-",A3管路!AT118,A3管路!AT118-'A4-2管路(計画設定)'!AT118))=0,"-",IF(A3管路!AT118="-","-",IF('A4-2管路(計画設定)'!AT118="-",A3管路!AT118,A3管路!AT118-'A4-2管路(計画設定)'!AT118)))</f>
        <v>-</v>
      </c>
      <c r="AU118" s="436" t="str">
        <f t="shared" si="259"/>
        <v>-</v>
      </c>
      <c r="AV118" s="832">
        <f t="shared" si="260"/>
        <v>7136.7</v>
      </c>
      <c r="AW118" s="830"/>
      <c r="AX118" s="853">
        <f t="shared" si="261"/>
        <v>14.4</v>
      </c>
      <c r="AY118" s="830"/>
      <c r="AZ118" s="832">
        <f t="shared" si="262"/>
        <v>2468.1999999999998</v>
      </c>
      <c r="BA118" s="830"/>
      <c r="BB118" s="830">
        <f t="shared" si="263"/>
        <v>149.20000000000002</v>
      </c>
      <c r="BC118" s="830"/>
      <c r="BD118" s="830">
        <f t="shared" si="264"/>
        <v>4533.7</v>
      </c>
      <c r="BE118" s="830"/>
      <c r="BF118" s="830">
        <f t="shared" si="265"/>
        <v>0</v>
      </c>
      <c r="BG118" s="830"/>
      <c r="BH118" s="830">
        <f t="shared" si="266"/>
        <v>0</v>
      </c>
      <c r="BI118" s="831"/>
      <c r="BJ118" s="832">
        <f t="shared" si="267"/>
        <v>2617.3999999999996</v>
      </c>
      <c r="BK118" s="830"/>
      <c r="BL118" s="830">
        <f t="shared" si="268"/>
        <v>4533.7</v>
      </c>
      <c r="BM118" s="833"/>
      <c r="BN118" s="830">
        <f t="shared" si="269"/>
        <v>7151.0999999999995</v>
      </c>
      <c r="BO118" s="833"/>
      <c r="BQ118" s="318" t="str">
        <f>IF('A4-2管路(計画設定)'!AW118="","-",'A4-2管路(計画設定)'!AW118)</f>
        <v>ダクタイル鋳鉄管(NS形継手等)</v>
      </c>
      <c r="BR118" s="317">
        <f>IF(BQ118=BR$4,IF('A4-2管路(計画設定)'!AV118="-","-",IF('A4-2管路(計画設定)'!I118="-",'A4-2管路(計画設定)'!AV118,'A4-2管路(計画設定)'!AV118-'A4-2管路(計画設定)'!I118)),"-")</f>
        <v>1102.4000000000001</v>
      </c>
      <c r="BS118" s="317" t="str">
        <f>IF(BQ118=BS$4,IF('A4-2管路(計画設定)'!AV118="-","-",IF('A4-2管路(計画設定)'!L118="-",'A4-2管路(計画設定)'!AV118,'A4-2管路(計画設定)'!AV118-'A4-2管路(計画設定)'!L118)),"-")</f>
        <v>-</v>
      </c>
      <c r="BT118" s="317" t="str">
        <f>IF(BQ118=BT$4,IF('A4-2管路(計画設定)'!AV118="-","-",IF('A4-2管路(計画設定)'!O118="-",'A4-2管路(計画設定)'!AV118,'A4-2管路(計画設定)'!AV118-'A4-2管路(計画設定)'!O118)),"-")</f>
        <v>-</v>
      </c>
      <c r="BU118" s="317" t="str">
        <f>IF($BQ118=BU$4,IF('A4-2管路(計画設定)'!$AV118="-","-",IF('A4-2管路(計画設定)'!R118="-",'A4-2管路(計画設定)'!$AV118,'A4-2管路(計画設定)'!$AV118-'A4-2管路(計画設定)'!R118)),"-")</f>
        <v>-</v>
      </c>
      <c r="BV118" s="317" t="str">
        <f>IF($BQ118=BV$4,IF('A4-2管路(計画設定)'!$AV118="-","-",IF('A4-2管路(計画設定)'!W118="-",'A4-2管路(計画設定)'!$AV118,'A4-2管路(計画設定)'!$AV118-SUM('A4-2管路(計画設定)'!S118,'A4-2管路(計画設定)'!T118))),"-")</f>
        <v>-</v>
      </c>
      <c r="BW118" s="317" t="str">
        <f>IF($BQ118=BV$4,IF('A4-2管路(計画設定)'!$AV118="-","-",IF('A4-2管路(計画設定)'!W118="-",'A4-2管路(計画設定)'!$AV118,'A4-2管路(計画設定)'!$AV118-SUM('A4-2管路(計画設定)'!U118,'A4-2管路(計画設定)'!V118))),"-")</f>
        <v>-</v>
      </c>
      <c r="BX118" s="317" t="str">
        <f>IF($BQ118=BX$4,IF('A4-2管路(計画設定)'!$AV118="-","-",IF('A4-2管路(計画設定)'!AF118="-",'A4-2管路(計画設定)'!$AV118,'A4-2管路(計画設定)'!$AV118-'A4-2管路(計画設定)'!AF118)),"-")</f>
        <v>-</v>
      </c>
      <c r="BY118" s="3"/>
      <c r="BZ118" s="3"/>
    </row>
    <row r="119" spans="2:78" ht="13.5" customHeight="1">
      <c r="B119" s="932"/>
      <c r="C119" s="911"/>
      <c r="D119" s="912"/>
      <c r="E119" s="913"/>
      <c r="F119" s="80">
        <v>200</v>
      </c>
      <c r="G119" s="625">
        <f>IF(AND('A4-1管路(計画設定)'!$F$18="○",'A4-4,5管路(計画設定)'!$BR119="-"),"-",IF(A3管路!G119="-",BR119,IF(BR119="-",A3管路!G119,A3管路!G119+BR119)))</f>
        <v>5188.5</v>
      </c>
      <c r="H119" s="427" t="str">
        <f>IF(IF(A3管路!H119="-","-",IF('A4-2管路(計画設定)'!H119="-",A3管路!H119,A3管路!H119-'A4-2管路(計画設定)'!H119))=0,"-",IF(A3管路!H119="-","-",IF('A4-2管路(計画設定)'!H119="-",A3管路!H119,A3管路!H119-'A4-2管路(計画設定)'!H119)))</f>
        <v>-</v>
      </c>
      <c r="I119" s="428">
        <f t="shared" si="247"/>
        <v>5188.5</v>
      </c>
      <c r="J119" s="625" t="str">
        <f>IF(AND('A4-1管路(計画設定)'!$H$18="○",'A4-4,5管路(計画設定)'!$BS119="-"),"-",IF(A3管路!J119="-",BS119,IF(BS119="-",A3管路!J119,A3管路!J119+BS119)))</f>
        <v>-</v>
      </c>
      <c r="K119" s="427" t="str">
        <f>IF(IF(A3管路!K119="-","-",IF('A4-2管路(計画設定)'!K119="-",A3管路!K119,A3管路!K119-'A4-2管路(計画設定)'!K119))=0,"-",IF(A3管路!K119="-","-",IF('A4-2管路(計画設定)'!K119="-",A3管路!K119,A3管路!K119-'A4-2管路(計画設定)'!K119)))</f>
        <v>-</v>
      </c>
      <c r="L119" s="428" t="str">
        <f t="shared" si="248"/>
        <v>-</v>
      </c>
      <c r="M119" s="625" t="str">
        <f>IF(AND('A4-1管路(計画設定)'!$J$18="○",'A4-4,5管路(計画設定)'!$BT119="-"),"-",IF(A3管路!M119="-",BT119,IF(BT119="-",A3管路!M119,A3管路!M119+BT119)))</f>
        <v>-</v>
      </c>
      <c r="N119" s="427" t="str">
        <f>IF(IF(A3管路!N119="-","-",IF('A4-2管路(計画設定)'!N119="-",A3管路!N119,A3管路!N119-'A4-2管路(計画設定)'!N119))=0,"-",IF(A3管路!N119="-","-",IF('A4-2管路(計画設定)'!N119="-",A3管路!N119,A3管路!N119-'A4-2管路(計画設定)'!N119)))</f>
        <v>-</v>
      </c>
      <c r="O119" s="428" t="str">
        <f t="shared" si="249"/>
        <v>-</v>
      </c>
      <c r="P119" s="625" t="str">
        <f>IF(AND('A4-1管路(計画設定)'!$L$18="○",'A4-4,5管路(計画設定)'!$BU119="-"),"-",IF(A3管路!P119="-",BU119,IF(BU119="-",A3管路!P119,A3管路!P119+BU119)))</f>
        <v>-</v>
      </c>
      <c r="Q119" s="427" t="str">
        <f>IF(IF(A3管路!Q119="-","-",IF('A4-2管路(計画設定)'!Q119="-",A3管路!Q119,A3管路!Q119-'A4-2管路(計画設定)'!Q119))=0,"-",IF(A3管路!Q119="-","-",IF('A4-2管路(計画設定)'!Q119="-",A3管路!Q119,A3管路!Q119-'A4-2管路(計画設定)'!Q119)))</f>
        <v>-</v>
      </c>
      <c r="R119" s="428" t="str">
        <f t="shared" si="250"/>
        <v>-</v>
      </c>
      <c r="S119" s="625">
        <f>IF(AND('A4-1管路(計画設定)'!$N$18="○",'A4-4,5管路(計画設定)'!$BV119="-"),"-",IF(A3管路!S119="-",BV119,IF(BV119="-",A3管路!S119,A3管路!S119+BV119+BW119)))</f>
        <v>412.4</v>
      </c>
      <c r="T119" s="429">
        <f>IF(IF(A3管路!T119="-","-",IF('A4-2管路(計画設定)'!T119="-",A3管路!T119,A3管路!T119-'A4-2管路(計画設定)'!T119))=0,"-",IF(A3管路!T119="-","-",IF('A4-2管路(計画設定)'!T119="-",A3管路!T119,A3管路!T119-'A4-2管路(計画設定)'!T119)))</f>
        <v>46</v>
      </c>
      <c r="U119" s="623">
        <f>IF(AND('A4-1管路(計画設定)'!$P$18="○",'A4-4,5管路(計画設定)'!$BW119="-"),"-",IF(A3管路!U119="-",BW119,IF(BW119="-",A3管路!U119,A3管路!U119)))</f>
        <v>1716.2</v>
      </c>
      <c r="V119" s="427" t="str">
        <f>IF(IF(A3管路!V119="-","-",IF('A4-2管路(計画設定)'!V119="-",A3管路!V119,A3管路!V119-'A4-2管路(計画設定)'!V119))=0,"-",IF(A3管路!V119="-","-",IF('A4-2管路(計画設定)'!V119="-",A3管路!V119,A3管路!V119-'A4-2管路(計画設定)'!V119)))</f>
        <v>-</v>
      </c>
      <c r="W119" s="428">
        <f t="shared" si="251"/>
        <v>2174.6</v>
      </c>
      <c r="X119" s="430">
        <f>IF(IF(A3管路!X119="-","-",IF('A4-2管路(計画設定)'!X119="-",A3管路!X119,A3管路!X119-'A4-2管路(計画設定)'!X119))=0,"-",IF(A3管路!X119="-","-",IF('A4-2管路(計画設定)'!X119="-",A3管路!X119,A3管路!X119-'A4-2管路(計画設定)'!X119)))</f>
        <v>11189.8</v>
      </c>
      <c r="Y119" s="427" t="str">
        <f>IF(IF(A3管路!Y119="-","-",IF('A4-2管路(計画設定)'!Y119="-",A3管路!Y119,A3管路!Y119-'A4-2管路(計画設定)'!Y119))=0,"-",IF(A3管路!Y119="-","-",IF('A4-2管路(計画設定)'!Y119="-",A3管路!Y119,A3管路!Y119-'A4-2管路(計画設定)'!Y119)))</f>
        <v>-</v>
      </c>
      <c r="Z119" s="428">
        <f t="shared" si="252"/>
        <v>11189.8</v>
      </c>
      <c r="AA119" s="430" t="str">
        <f>IF(IF(A3管路!AA119="-","-",IF('A4-2管路(計画設定)'!AA119="-",A3管路!AA119,A3管路!AA119-'A4-2管路(計画設定)'!AA119))=0,"-",IF(A3管路!AA119="-","-",IF('A4-2管路(計画設定)'!AA119="-",A3管路!AA119,A3管路!AA119-'A4-2管路(計画設定)'!AA119)))</f>
        <v>-</v>
      </c>
      <c r="AB119" s="427" t="str">
        <f>IF(IF(A3管路!AB119="-","-",IF('A4-2管路(計画設定)'!AB119="-",A3管路!AB119,A3管路!AB119-'A4-2管路(計画設定)'!AB119))=0,"-",IF(A3管路!AB119="-","-",IF('A4-2管路(計画設定)'!AB119="-",A3管路!AB119,A3管路!AB119-'A4-2管路(計画設定)'!AB119)))</f>
        <v>-</v>
      </c>
      <c r="AC119" s="428" t="str">
        <f t="shared" si="253"/>
        <v>-</v>
      </c>
      <c r="AD119" s="625" t="str">
        <f>IF(AND('A4-1管路(計画設定)'!$V$18="○",'A4-4,5管路(計画設定)'!$BX119="-"),"-",IF(A3管路!AD119="-",BX119,IF(BX119="-",A3管路!AD119,A3管路!AD119+BX119)))</f>
        <v>-</v>
      </c>
      <c r="AE119" s="427" t="str">
        <f>IF(IF(A3管路!AE119="-","-",IF('A4-2管路(計画設定)'!AE119="-",A3管路!AE119,A3管路!AE119-'A4-2管路(計画設定)'!AE119))=0,"-",IF(A3管路!AE119="-","-",IF('A4-2管路(計画設定)'!AE119="-",A3管路!AE119,A3管路!AE119-'A4-2管路(計画設定)'!AE119)))</f>
        <v>-</v>
      </c>
      <c r="AF119" s="428" t="str">
        <f t="shared" si="254"/>
        <v>-</v>
      </c>
      <c r="AG119" s="430" t="str">
        <f>IF(IF(A3管路!AG119="-","-",IF('A4-2管路(計画設定)'!AG119="-",A3管路!AG119,A3管路!AG119-'A4-2管路(計画設定)'!AG119))=0,"-",IF(A3管路!AG119="-","-",IF('A4-2管路(計画設定)'!AG119="-",A3管路!AG119,A3管路!AG119-'A4-2管路(計画設定)'!AG119)))</f>
        <v>-</v>
      </c>
      <c r="AH119" s="427" t="str">
        <f>IF(IF(A3管路!AH119="-","-",IF('A4-2管路(計画設定)'!AH119="-",A3管路!AH119,A3管路!AH119-'A4-2管路(計画設定)'!AH119))=0,"-",IF(A3管路!AH119="-","-",IF('A4-2管路(計画設定)'!AH119="-",A3管路!AH119,A3管路!AH119-'A4-2管路(計画設定)'!AH119)))</f>
        <v>-</v>
      </c>
      <c r="AI119" s="428" t="str">
        <f t="shared" si="255"/>
        <v>-</v>
      </c>
      <c r="AJ119" s="430" t="str">
        <f>IF(IF(A3管路!AJ119="-","-",IF('A4-2管路(計画設定)'!AJ119="-",A3管路!AJ119,A3管路!AJ119-'A4-2管路(計画設定)'!AJ119))=0,"-",IF(A3管路!AJ119="-","-",IF('A4-2管路(計画設定)'!AJ119="-",A3管路!AJ119,A3管路!AJ119-'A4-2管路(計画設定)'!AJ119)))</f>
        <v>-</v>
      </c>
      <c r="AK119" s="427" t="str">
        <f>IF(IF(A3管路!AK119="-","-",IF('A4-2管路(計画設定)'!AK119="-",A3管路!AK119,A3管路!AK119-'A4-2管路(計画設定)'!AK119))=0,"-",IF(A3管路!AK119="-","-",IF('A4-2管路(計画設定)'!AK119="-",A3管路!AK119,A3管路!AK119-'A4-2管路(計画設定)'!AK119)))</f>
        <v>-</v>
      </c>
      <c r="AL119" s="428" t="str">
        <f t="shared" si="256"/>
        <v>-</v>
      </c>
      <c r="AM119" s="430" t="str">
        <f>IF(IF(A3管路!AM119="-","-",IF('A4-2管路(計画設定)'!AM119="-",A3管路!AM119,A3管路!AM119-'A4-2管路(計画設定)'!AM119))=0,"-",IF(A3管路!AM119="-","-",IF('A4-2管路(計画設定)'!AM119="-",A3管路!AM119,A3管路!AM119-'A4-2管路(計画設定)'!AM119)))</f>
        <v>-</v>
      </c>
      <c r="AN119" s="427" t="str">
        <f>IF(IF(A3管路!AN119="-","-",IF('A4-2管路(計画設定)'!AN119="-",A3管路!AN119,A3管路!AN119-'A4-2管路(計画設定)'!AN119))=0,"-",IF(A3管路!AN119="-","-",IF('A4-2管路(計画設定)'!AN119="-",A3管路!AN119,A3管路!AN119-'A4-2管路(計画設定)'!AN119)))</f>
        <v>-</v>
      </c>
      <c r="AO119" s="428" t="str">
        <f t="shared" si="257"/>
        <v>-</v>
      </c>
      <c r="AP119" s="430" t="str">
        <f>IF(IF(A3管路!AP119="-","-",IF('A4-2管路(計画設定)'!AP119="-",A3管路!AP119,A3管路!AP119-'A4-2管路(計画設定)'!AP119))=0,"-",IF(A3管路!AP119="-","-",IF('A4-2管路(計画設定)'!AP119="-",A3管路!AP119,A3管路!AP119-'A4-2管路(計画設定)'!AP119)))</f>
        <v>-</v>
      </c>
      <c r="AQ119" s="427" t="str">
        <f>IF(IF(A3管路!AQ119="-","-",IF('A4-2管路(計画設定)'!AQ119="-",A3管路!AQ119,A3管路!AQ119-'A4-2管路(計画設定)'!AQ119))=0,"-",IF(A3管路!AQ119="-","-",IF('A4-2管路(計画設定)'!AQ119="-",A3管路!AQ119,A3管路!AQ119-'A4-2管路(計画設定)'!AQ119)))</f>
        <v>-</v>
      </c>
      <c r="AR119" s="436" t="str">
        <f t="shared" si="258"/>
        <v>-</v>
      </c>
      <c r="AS119" s="430" t="str">
        <f>IF(IF(A3管路!AS119="-","-",IF('A4-2管路(計画設定)'!AS119="-",A3管路!AS119,A3管路!AS119-'A4-2管路(計画設定)'!AS119))=0,"-",IF(A3管路!AS119="-","-",IF('A4-2管路(計画設定)'!AS119="-",A3管路!AS119,A3管路!AS119-'A4-2管路(計画設定)'!AS119)))</f>
        <v>-</v>
      </c>
      <c r="AT119" s="427" t="str">
        <f>IF(IF(A3管路!AT119="-","-",IF('A4-2管路(計画設定)'!AT119="-",A3管路!AT119,A3管路!AT119-'A4-2管路(計画設定)'!AT119))=0,"-",IF(A3管路!AT119="-","-",IF('A4-2管路(計画設定)'!AT119="-",A3管路!AT119,A3管路!AT119-'A4-2管路(計画設定)'!AT119)))</f>
        <v>-</v>
      </c>
      <c r="AU119" s="436" t="str">
        <f t="shared" si="259"/>
        <v>-</v>
      </c>
      <c r="AV119" s="832">
        <f t="shared" si="260"/>
        <v>18506.899999999998</v>
      </c>
      <c r="AW119" s="830"/>
      <c r="AX119" s="853">
        <f t="shared" si="261"/>
        <v>46</v>
      </c>
      <c r="AY119" s="830"/>
      <c r="AZ119" s="832">
        <f t="shared" si="262"/>
        <v>5188.5</v>
      </c>
      <c r="BA119" s="830"/>
      <c r="BB119" s="830">
        <f t="shared" si="263"/>
        <v>458.4</v>
      </c>
      <c r="BC119" s="830"/>
      <c r="BD119" s="830">
        <f t="shared" si="264"/>
        <v>12906</v>
      </c>
      <c r="BE119" s="830"/>
      <c r="BF119" s="830">
        <f t="shared" si="265"/>
        <v>0</v>
      </c>
      <c r="BG119" s="830"/>
      <c r="BH119" s="830">
        <f t="shared" si="266"/>
        <v>0</v>
      </c>
      <c r="BI119" s="831"/>
      <c r="BJ119" s="832">
        <f t="shared" si="267"/>
        <v>5646.9</v>
      </c>
      <c r="BK119" s="830"/>
      <c r="BL119" s="830">
        <f t="shared" si="268"/>
        <v>12906</v>
      </c>
      <c r="BM119" s="833"/>
      <c r="BN119" s="830">
        <f t="shared" si="269"/>
        <v>18552.899999999998</v>
      </c>
      <c r="BO119" s="833"/>
      <c r="BQ119" s="318" t="str">
        <f>IF('A4-2管路(計画設定)'!AW119="","-",'A4-2管路(計画設定)'!AW119)</f>
        <v>ダクタイル鋳鉄管(NS形継手等)</v>
      </c>
      <c r="BR119" s="317">
        <f>IF(BQ119=BR$4,IF('A4-2管路(計画設定)'!AV119="-","-",IF('A4-2管路(計画設定)'!I119="-",'A4-2管路(計画設定)'!AV119,'A4-2管路(計画設定)'!AV119-'A4-2管路(計画設定)'!I119)),"-")</f>
        <v>3148.2</v>
      </c>
      <c r="BS119" s="317" t="str">
        <f>IF(BQ119=BS$4,IF('A4-2管路(計画設定)'!AV119="-","-",IF('A4-2管路(計画設定)'!L119="-",'A4-2管路(計画設定)'!AV119,'A4-2管路(計画設定)'!AV119-'A4-2管路(計画設定)'!L119)),"-")</f>
        <v>-</v>
      </c>
      <c r="BT119" s="317" t="str">
        <f>IF(BQ119=BT$4,IF('A4-2管路(計画設定)'!AV119="-","-",IF('A4-2管路(計画設定)'!O119="-",'A4-2管路(計画設定)'!AV119,'A4-2管路(計画設定)'!AV119-'A4-2管路(計画設定)'!O119)),"-")</f>
        <v>-</v>
      </c>
      <c r="BU119" s="317" t="str">
        <f>IF($BQ119=BU$4,IF('A4-2管路(計画設定)'!$AV119="-","-",IF('A4-2管路(計画設定)'!R119="-",'A4-2管路(計画設定)'!$AV119,'A4-2管路(計画設定)'!$AV119-'A4-2管路(計画設定)'!R119)),"-")</f>
        <v>-</v>
      </c>
      <c r="BV119" s="317" t="str">
        <f>IF($BQ119=BV$4,IF('A4-2管路(計画設定)'!$AV119="-","-",IF('A4-2管路(計画設定)'!W119="-",'A4-2管路(計画設定)'!$AV119,'A4-2管路(計画設定)'!$AV119-SUM('A4-2管路(計画設定)'!S119,'A4-2管路(計画設定)'!T119))),"-")</f>
        <v>-</v>
      </c>
      <c r="BW119" s="317" t="str">
        <f>IF($BQ119=BV$4,IF('A4-2管路(計画設定)'!$AV119="-","-",IF('A4-2管路(計画設定)'!W119="-",'A4-2管路(計画設定)'!$AV119,'A4-2管路(計画設定)'!$AV119-SUM('A4-2管路(計画設定)'!U119,'A4-2管路(計画設定)'!V119))),"-")</f>
        <v>-</v>
      </c>
      <c r="BX119" s="317" t="str">
        <f>IF($BQ119=BX$4,IF('A4-2管路(計画設定)'!$AV119="-","-",IF('A4-2管路(計画設定)'!AF119="-",'A4-2管路(計画設定)'!$AV119,'A4-2管路(計画設定)'!$AV119-'A4-2管路(計画設定)'!AF119)),"-")</f>
        <v>-</v>
      </c>
      <c r="BY119" s="3"/>
      <c r="BZ119" s="3"/>
    </row>
    <row r="120" spans="2:78" ht="13.5" customHeight="1">
      <c r="B120" s="932"/>
      <c r="C120" s="911"/>
      <c r="D120" s="912"/>
      <c r="E120" s="913"/>
      <c r="F120" s="80">
        <v>150</v>
      </c>
      <c r="G120" s="625">
        <f>IF(AND('A4-1管路(計画設定)'!$F$18="○",'A4-4,5管路(計画設定)'!$BR120="-"),"-",IF(A3管路!G120="-",BR120,IF(BR120="-",A3管路!G120,A3管路!G120+BR120)))</f>
        <v>6351.0999999999995</v>
      </c>
      <c r="H120" s="427" t="str">
        <f>IF(IF(A3管路!H120="-","-",IF('A4-2管路(計画設定)'!H120="-",A3管路!H120,A3管路!H120-'A4-2管路(計画設定)'!H120))=0,"-",IF(A3管路!H120="-","-",IF('A4-2管路(計画設定)'!H120="-",A3管路!H120,A3管路!H120-'A4-2管路(計画設定)'!H120)))</f>
        <v>-</v>
      </c>
      <c r="I120" s="428">
        <f t="shared" si="247"/>
        <v>6351.0999999999995</v>
      </c>
      <c r="J120" s="625">
        <f>IF(AND('A4-1管路(計画設定)'!$H$18="○",'A4-4,5管路(計画設定)'!$BS120="-"),"-",IF(A3管路!J120="-",BS120,IF(BS120="-",A3管路!J120,A3管路!J120+BS120)))</f>
        <v>52.1</v>
      </c>
      <c r="K120" s="427" t="str">
        <f>IF(IF(A3管路!K120="-","-",IF('A4-2管路(計画設定)'!K120="-",A3管路!K120,A3管路!K120-'A4-2管路(計画設定)'!K120))=0,"-",IF(A3管路!K120="-","-",IF('A4-2管路(計画設定)'!K120="-",A3管路!K120,A3管路!K120-'A4-2管路(計画設定)'!K120)))</f>
        <v>-</v>
      </c>
      <c r="L120" s="428">
        <f t="shared" si="248"/>
        <v>52.1</v>
      </c>
      <c r="M120" s="625" t="str">
        <f>IF(AND('A4-1管路(計画設定)'!$J$18="○",'A4-4,5管路(計画設定)'!$BT120="-"),"-",IF(A3管路!M120="-",BT120,IF(BT120="-",A3管路!M120,A3管路!M120+BT120)))</f>
        <v>-</v>
      </c>
      <c r="N120" s="427" t="str">
        <f>IF(IF(A3管路!N120="-","-",IF('A4-2管路(計画設定)'!N120="-",A3管路!N120,A3管路!N120-'A4-2管路(計画設定)'!N120))=0,"-",IF(A3管路!N120="-","-",IF('A4-2管路(計画設定)'!N120="-",A3管路!N120,A3管路!N120-'A4-2管路(計画設定)'!N120)))</f>
        <v>-</v>
      </c>
      <c r="O120" s="428" t="str">
        <f t="shared" si="249"/>
        <v>-</v>
      </c>
      <c r="P120" s="625" t="str">
        <f>IF(AND('A4-1管路(計画設定)'!$L$18="○",'A4-4,5管路(計画設定)'!$BU120="-"),"-",IF(A3管路!P120="-",BU120,IF(BU120="-",A3管路!P120,A3管路!P120+BU120)))</f>
        <v>-</v>
      </c>
      <c r="Q120" s="427" t="str">
        <f>IF(IF(A3管路!Q120="-","-",IF('A4-2管路(計画設定)'!Q120="-",A3管路!Q120,A3管路!Q120-'A4-2管路(計画設定)'!Q120))=0,"-",IF(A3管路!Q120="-","-",IF('A4-2管路(計画設定)'!Q120="-",A3管路!Q120,A3管路!Q120-'A4-2管路(計画設定)'!Q120)))</f>
        <v>-</v>
      </c>
      <c r="R120" s="428" t="str">
        <f t="shared" si="250"/>
        <v>-</v>
      </c>
      <c r="S120" s="625">
        <f>IF(AND('A4-1管路(計画設定)'!$N$18="○",'A4-4,5管路(計画設定)'!$BV120="-"),"-",IF(A3管路!S120="-",BV120,IF(BV120="-",A3管路!S120,A3管路!S120+BV120+BW120)))</f>
        <v>801.2</v>
      </c>
      <c r="T120" s="429">
        <f>IF(IF(A3管路!T120="-","-",IF('A4-2管路(計画設定)'!T120="-",A3管路!T120,A3管路!T120-'A4-2管路(計画設定)'!T120))=0,"-",IF(A3管路!T120="-","-",IF('A4-2管路(計画設定)'!T120="-",A3管路!T120,A3管路!T120-'A4-2管路(計画設定)'!T120)))</f>
        <v>89.3</v>
      </c>
      <c r="U120" s="623">
        <f>IF(AND('A4-1管路(計画設定)'!$P$18="○",'A4-4,5管路(計画設定)'!$BW120="-"),"-",IF(A3管路!U120="-",BW120,IF(BW120="-",A3管路!U120,A3管路!U120)))</f>
        <v>3336.3</v>
      </c>
      <c r="V120" s="427" t="str">
        <f>IF(IF(A3管路!V120="-","-",IF('A4-2管路(計画設定)'!V120="-",A3管路!V120,A3管路!V120-'A4-2管路(計画設定)'!V120))=0,"-",IF(A3管路!V120="-","-",IF('A4-2管路(計画設定)'!V120="-",A3管路!V120,A3管路!V120-'A4-2管路(計画設定)'!V120)))</f>
        <v>-</v>
      </c>
      <c r="W120" s="428">
        <f t="shared" si="251"/>
        <v>4226.8</v>
      </c>
      <c r="X120" s="430">
        <f>IF(IF(A3管路!X120="-","-",IF('A4-2管路(計画設定)'!X120="-",A3管路!X120,A3管路!X120-'A4-2管路(計画設定)'!X120))=0,"-",IF(A3管路!X120="-","-",IF('A4-2管路(計画設定)'!X120="-",A3管路!X120,A3管路!X120-'A4-2管路(計画設定)'!X120)))</f>
        <v>15290</v>
      </c>
      <c r="Y120" s="427" t="str">
        <f>IF(IF(A3管路!Y120="-","-",IF('A4-2管路(計画設定)'!Y120="-",A3管路!Y120,A3管路!Y120-'A4-2管路(計画設定)'!Y120))=0,"-",IF(A3管路!Y120="-","-",IF('A4-2管路(計画設定)'!Y120="-",A3管路!Y120,A3管路!Y120-'A4-2管路(計画設定)'!Y120)))</f>
        <v>-</v>
      </c>
      <c r="Z120" s="428">
        <f t="shared" si="252"/>
        <v>15290</v>
      </c>
      <c r="AA120" s="430" t="str">
        <f>IF(IF(A3管路!AA120="-","-",IF('A4-2管路(計画設定)'!AA120="-",A3管路!AA120,A3管路!AA120-'A4-2管路(計画設定)'!AA120))=0,"-",IF(A3管路!AA120="-","-",IF('A4-2管路(計画設定)'!AA120="-",A3管路!AA120,A3管路!AA120-'A4-2管路(計画設定)'!AA120)))</f>
        <v>-</v>
      </c>
      <c r="AB120" s="427" t="str">
        <f>IF(IF(A3管路!AB120="-","-",IF('A4-2管路(計画設定)'!AB120="-",A3管路!AB120,A3管路!AB120-'A4-2管路(計画設定)'!AB120))=0,"-",IF(A3管路!AB120="-","-",IF('A4-2管路(計画設定)'!AB120="-",A3管路!AB120,A3管路!AB120-'A4-2管路(計画設定)'!AB120)))</f>
        <v>-</v>
      </c>
      <c r="AC120" s="428" t="str">
        <f t="shared" si="253"/>
        <v>-</v>
      </c>
      <c r="AD120" s="625">
        <f>IF(AND('A4-1管路(計画設定)'!$V$18="○",'A4-4,5管路(計画設定)'!$BX120="-"),"-",IF(A3管路!AD120="-",BX120,IF(BX120="-",A3管路!AD120,A3管路!AD120+BX120)))</f>
        <v>1</v>
      </c>
      <c r="AE120" s="427" t="str">
        <f>IF(IF(A3管路!AE120="-","-",IF('A4-2管路(計画設定)'!AE120="-",A3管路!AE120,A3管路!AE120-'A4-2管路(計画設定)'!AE120))=0,"-",IF(A3管路!AE120="-","-",IF('A4-2管路(計画設定)'!AE120="-",A3管路!AE120,A3管路!AE120-'A4-2管路(計画設定)'!AE120)))</f>
        <v>-</v>
      </c>
      <c r="AF120" s="428">
        <f t="shared" si="254"/>
        <v>1</v>
      </c>
      <c r="AG120" s="430">
        <f>IF(IF(A3管路!AG120="-","-",IF('A4-2管路(計画設定)'!AG120="-",A3管路!AG120,A3管路!AG120-'A4-2管路(計画設定)'!AG120))=0,"-",IF(A3管路!AG120="-","-",IF('A4-2管路(計画設定)'!AG120="-",A3管路!AG120,A3管路!AG120-'A4-2管路(計画設定)'!AG120)))</f>
        <v>326.89999999999998</v>
      </c>
      <c r="AH120" s="427" t="str">
        <f>IF(IF(A3管路!AH120="-","-",IF('A4-2管路(計画設定)'!AH120="-",A3管路!AH120,A3管路!AH120-'A4-2管路(計画設定)'!AH120))=0,"-",IF(A3管路!AH120="-","-",IF('A4-2管路(計画設定)'!AH120="-",A3管路!AH120,A3管路!AH120-'A4-2管路(計画設定)'!AH120)))</f>
        <v>-</v>
      </c>
      <c r="AI120" s="428">
        <f t="shared" si="255"/>
        <v>326.89999999999998</v>
      </c>
      <c r="AJ120" s="430" t="str">
        <f>IF(IF(A3管路!AJ120="-","-",IF('A4-2管路(計画設定)'!AJ120="-",A3管路!AJ120,A3管路!AJ120-'A4-2管路(計画設定)'!AJ120))=0,"-",IF(A3管路!AJ120="-","-",IF('A4-2管路(計画設定)'!AJ120="-",A3管路!AJ120,A3管路!AJ120-'A4-2管路(計画設定)'!AJ120)))</f>
        <v>-</v>
      </c>
      <c r="AK120" s="427" t="str">
        <f>IF(IF(A3管路!AK120="-","-",IF('A4-2管路(計画設定)'!AK120="-",A3管路!AK120,A3管路!AK120-'A4-2管路(計画設定)'!AK120))=0,"-",IF(A3管路!AK120="-","-",IF('A4-2管路(計画設定)'!AK120="-",A3管路!AK120,A3管路!AK120-'A4-2管路(計画設定)'!AK120)))</f>
        <v>-</v>
      </c>
      <c r="AL120" s="428" t="str">
        <f t="shared" si="256"/>
        <v>-</v>
      </c>
      <c r="AM120" s="430" t="str">
        <f>IF(IF(A3管路!AM120="-","-",IF('A4-2管路(計画設定)'!AM120="-",A3管路!AM120,A3管路!AM120-'A4-2管路(計画設定)'!AM120))=0,"-",IF(A3管路!AM120="-","-",IF('A4-2管路(計画設定)'!AM120="-",A3管路!AM120,A3管路!AM120-'A4-2管路(計画設定)'!AM120)))</f>
        <v>-</v>
      </c>
      <c r="AN120" s="427" t="str">
        <f>IF(IF(A3管路!AN120="-","-",IF('A4-2管路(計画設定)'!AN120="-",A3管路!AN120,A3管路!AN120-'A4-2管路(計画設定)'!AN120))=0,"-",IF(A3管路!AN120="-","-",IF('A4-2管路(計画設定)'!AN120="-",A3管路!AN120,A3管路!AN120-'A4-2管路(計画設定)'!AN120)))</f>
        <v>-</v>
      </c>
      <c r="AO120" s="428" t="str">
        <f t="shared" si="257"/>
        <v>-</v>
      </c>
      <c r="AP120" s="430" t="str">
        <f>IF(IF(A3管路!AP120="-","-",IF('A4-2管路(計画設定)'!AP120="-",A3管路!AP120,A3管路!AP120-'A4-2管路(計画設定)'!AP120))=0,"-",IF(A3管路!AP120="-","-",IF('A4-2管路(計画設定)'!AP120="-",A3管路!AP120,A3管路!AP120-'A4-2管路(計画設定)'!AP120)))</f>
        <v>-</v>
      </c>
      <c r="AQ120" s="427" t="str">
        <f>IF(IF(A3管路!AQ120="-","-",IF('A4-2管路(計画設定)'!AQ120="-",A3管路!AQ120,A3管路!AQ120-'A4-2管路(計画設定)'!AQ120))=0,"-",IF(A3管路!AQ120="-","-",IF('A4-2管路(計画設定)'!AQ120="-",A3管路!AQ120,A3管路!AQ120-'A4-2管路(計画設定)'!AQ120)))</f>
        <v>-</v>
      </c>
      <c r="AR120" s="436" t="str">
        <f t="shared" si="258"/>
        <v>-</v>
      </c>
      <c r="AS120" s="430" t="str">
        <f>IF(IF(A3管路!AS120="-","-",IF('A4-2管路(計画設定)'!AS120="-",A3管路!AS120,A3管路!AS120-'A4-2管路(計画設定)'!AS120))=0,"-",IF(A3管路!AS120="-","-",IF('A4-2管路(計画設定)'!AS120="-",A3管路!AS120,A3管路!AS120-'A4-2管路(計画設定)'!AS120)))</f>
        <v>-</v>
      </c>
      <c r="AT120" s="427" t="str">
        <f>IF(IF(A3管路!AT120="-","-",IF('A4-2管路(計画設定)'!AT120="-",A3管路!AT120,A3管路!AT120-'A4-2管路(計画設定)'!AT120))=0,"-",IF(A3管路!AT120="-","-",IF('A4-2管路(計画設定)'!AT120="-",A3管路!AT120,A3管路!AT120-'A4-2管路(計画設定)'!AT120)))</f>
        <v>-</v>
      </c>
      <c r="AU120" s="436" t="str">
        <f t="shared" si="259"/>
        <v>-</v>
      </c>
      <c r="AV120" s="832">
        <f t="shared" si="260"/>
        <v>26158.600000000002</v>
      </c>
      <c r="AW120" s="830"/>
      <c r="AX120" s="853">
        <f t="shared" si="261"/>
        <v>89.3</v>
      </c>
      <c r="AY120" s="830"/>
      <c r="AZ120" s="832">
        <f t="shared" si="262"/>
        <v>6403.2</v>
      </c>
      <c r="BA120" s="830"/>
      <c r="BB120" s="830">
        <f t="shared" si="263"/>
        <v>890.5</v>
      </c>
      <c r="BC120" s="830"/>
      <c r="BD120" s="830">
        <f t="shared" si="264"/>
        <v>18627.3</v>
      </c>
      <c r="BE120" s="830"/>
      <c r="BF120" s="830">
        <f t="shared" si="265"/>
        <v>326.89999999999998</v>
      </c>
      <c r="BG120" s="830"/>
      <c r="BH120" s="830">
        <f t="shared" si="266"/>
        <v>0</v>
      </c>
      <c r="BI120" s="831"/>
      <c r="BJ120" s="832">
        <f t="shared" si="267"/>
        <v>7293.7</v>
      </c>
      <c r="BK120" s="830"/>
      <c r="BL120" s="830">
        <f t="shared" si="268"/>
        <v>18954.2</v>
      </c>
      <c r="BM120" s="833"/>
      <c r="BN120" s="830">
        <f t="shared" si="269"/>
        <v>26247.9</v>
      </c>
      <c r="BO120" s="833"/>
      <c r="BQ120" s="318" t="str">
        <f>IF('A4-2管路(計画設定)'!AW120="","-",'A4-2管路(計画設定)'!AW120)</f>
        <v>ダクタイル鋳鉄管(NS形継手等)</v>
      </c>
      <c r="BR120" s="317">
        <f>IF(BQ120=BR$4,IF('A4-2管路(計画設定)'!AV120="-","-",IF('A4-2管路(計画設定)'!I120="-",'A4-2管路(計画設定)'!AV120,'A4-2管路(計画設定)'!AV120-'A4-2管路(計画設定)'!I120)),"-")</f>
        <v>3157.0999999999995</v>
      </c>
      <c r="BS120" s="317" t="str">
        <f>IF(BQ120=BS$4,IF('A4-2管路(計画設定)'!AV120="-","-",IF('A4-2管路(計画設定)'!L120="-",'A4-2管路(計画設定)'!AV120,'A4-2管路(計画設定)'!AV120-'A4-2管路(計画設定)'!L120)),"-")</f>
        <v>-</v>
      </c>
      <c r="BT120" s="317" t="str">
        <f>IF(BQ120=BT$4,IF('A4-2管路(計画設定)'!AV120="-","-",IF('A4-2管路(計画設定)'!O120="-",'A4-2管路(計画設定)'!AV120,'A4-2管路(計画設定)'!AV120-'A4-2管路(計画設定)'!O120)),"-")</f>
        <v>-</v>
      </c>
      <c r="BU120" s="317" t="str">
        <f>IF($BQ120=BU$4,IF('A4-2管路(計画設定)'!$AV120="-","-",IF('A4-2管路(計画設定)'!R120="-",'A4-2管路(計画設定)'!$AV120,'A4-2管路(計画設定)'!$AV120-'A4-2管路(計画設定)'!R120)),"-")</f>
        <v>-</v>
      </c>
      <c r="BV120" s="317" t="str">
        <f>IF($BQ120=BV$4,IF('A4-2管路(計画設定)'!$AV120="-","-",IF('A4-2管路(計画設定)'!W120="-",'A4-2管路(計画設定)'!$AV120,'A4-2管路(計画設定)'!$AV120-SUM('A4-2管路(計画設定)'!S120,'A4-2管路(計画設定)'!T120))),"-")</f>
        <v>-</v>
      </c>
      <c r="BW120" s="317" t="str">
        <f>IF($BQ120=BV$4,IF('A4-2管路(計画設定)'!$AV120="-","-",IF('A4-2管路(計画設定)'!W120="-",'A4-2管路(計画設定)'!$AV120,'A4-2管路(計画設定)'!$AV120-SUM('A4-2管路(計画設定)'!U120,'A4-2管路(計画設定)'!V120))),"-")</f>
        <v>-</v>
      </c>
      <c r="BX120" s="317" t="str">
        <f>IF($BQ120=BX$4,IF('A4-2管路(計画設定)'!$AV120="-","-",IF('A4-2管路(計画設定)'!AF120="-",'A4-2管路(計画設定)'!$AV120,'A4-2管路(計画設定)'!$AV120-'A4-2管路(計画設定)'!AF120)),"-")</f>
        <v>-</v>
      </c>
      <c r="BY120" s="3"/>
      <c r="BZ120" s="3"/>
    </row>
    <row r="121" spans="2:78" ht="13.5" customHeight="1">
      <c r="B121" s="932"/>
      <c r="C121" s="911"/>
      <c r="D121" s="912"/>
      <c r="E121" s="913"/>
      <c r="F121" s="80">
        <v>100</v>
      </c>
      <c r="G121" s="625">
        <f>IF(AND('A4-1管路(計画設定)'!$F$18="○",'A4-4,5管路(計画設定)'!$BR121="-"),"-",IF(A3管路!G121="-",BR121,IF(BR121="-",A3管路!G121,A3管路!G121+BR121)))</f>
        <v>1175.2</v>
      </c>
      <c r="H121" s="427" t="str">
        <f>IF(IF(A3管路!H121="-","-",IF('A4-2管路(計画設定)'!H121="-",A3管路!H121,A3管路!H121-'A4-2管路(計画設定)'!H121))=0,"-",IF(A3管路!H121="-","-",IF('A4-2管路(計画設定)'!H121="-",A3管路!H121,A3管路!H121-'A4-2管路(計画設定)'!H121)))</f>
        <v>-</v>
      </c>
      <c r="I121" s="428">
        <f t="shared" si="247"/>
        <v>1175.2</v>
      </c>
      <c r="J121" s="625">
        <f>IF(AND('A4-1管路(計画設定)'!$H$18="○",'A4-4,5管路(計画設定)'!$BS121="-"),"-",IF(A3管路!J121="-",BS121,IF(BS121="-",A3管路!J121,A3管路!J121+BS121)))</f>
        <v>3</v>
      </c>
      <c r="K121" s="427" t="str">
        <f>IF(IF(A3管路!K121="-","-",IF('A4-2管路(計画設定)'!K121="-",A3管路!K121,A3管路!K121-'A4-2管路(計画設定)'!K121))=0,"-",IF(A3管路!K121="-","-",IF('A4-2管路(計画設定)'!K121="-",A3管路!K121,A3管路!K121-'A4-2管路(計画設定)'!K121)))</f>
        <v>-</v>
      </c>
      <c r="L121" s="428">
        <f t="shared" si="248"/>
        <v>3</v>
      </c>
      <c r="M121" s="625" t="str">
        <f>IF(AND('A4-1管路(計画設定)'!$J$18="○",'A4-4,5管路(計画設定)'!$BT121="-"),"-",IF(A3管路!M121="-",BT121,IF(BT121="-",A3管路!M121,A3管路!M121+BT121)))</f>
        <v>-</v>
      </c>
      <c r="N121" s="427" t="str">
        <f>IF(IF(A3管路!N121="-","-",IF('A4-2管路(計画設定)'!N121="-",A3管路!N121,A3管路!N121-'A4-2管路(計画設定)'!N121))=0,"-",IF(A3管路!N121="-","-",IF('A4-2管路(計画設定)'!N121="-",A3管路!N121,A3管路!N121-'A4-2管路(計画設定)'!N121)))</f>
        <v>-</v>
      </c>
      <c r="O121" s="428" t="str">
        <f t="shared" si="249"/>
        <v>-</v>
      </c>
      <c r="P121" s="625" t="str">
        <f>IF(AND('A4-1管路(計画設定)'!$L$18="○",'A4-4,5管路(計画設定)'!$BU121="-"),"-",IF(A3管路!P121="-",BU121,IF(BU121="-",A3管路!P121,A3管路!P121+BU121)))</f>
        <v>-</v>
      </c>
      <c r="Q121" s="427" t="str">
        <f>IF(IF(A3管路!Q121="-","-",IF('A4-2管路(計画設定)'!Q121="-",A3管路!Q121,A3管路!Q121-'A4-2管路(計画設定)'!Q121))=0,"-",IF(A3管路!Q121="-","-",IF('A4-2管路(計画設定)'!Q121="-",A3管路!Q121,A3管路!Q121-'A4-2管路(計画設定)'!Q121)))</f>
        <v>-</v>
      </c>
      <c r="R121" s="428" t="str">
        <f t="shared" si="250"/>
        <v>-</v>
      </c>
      <c r="S121" s="625">
        <f>IF(AND('A4-1管路(計画設定)'!$N$18="○",'A4-4,5管路(計画設定)'!$BV121="-"),"-",IF(A3管路!S121="-",BV121,IF(BV121="-",A3管路!S121,A3管路!S121+BV121+BW121)))</f>
        <v>116.1</v>
      </c>
      <c r="T121" s="429">
        <f>IF(IF(A3管路!T121="-","-",IF('A4-2管路(計画設定)'!T121="-",A3管路!T121,A3管路!T121-'A4-2管路(計画設定)'!T121))=0,"-",IF(A3管路!T121="-","-",IF('A4-2管路(計画設定)'!T121="-",A3管路!T121,A3管路!T121-'A4-2管路(計画設定)'!T121)))</f>
        <v>13</v>
      </c>
      <c r="U121" s="623">
        <f>IF(AND('A4-1管路(計画設定)'!$P$18="○",'A4-4,5管路(計画設定)'!$BW121="-"),"-",IF(A3管路!U121="-",BW121,IF(BW121="-",A3管路!U121,A3管路!U121)))</f>
        <v>482.9</v>
      </c>
      <c r="V121" s="427" t="str">
        <f>IF(IF(A3管路!V121="-","-",IF('A4-2管路(計画設定)'!V121="-",A3管路!V121,A3管路!V121-'A4-2管路(計画設定)'!V121))=0,"-",IF(A3管路!V121="-","-",IF('A4-2管路(計画設定)'!V121="-",A3管路!V121,A3管路!V121-'A4-2管路(計画設定)'!V121)))</f>
        <v>-</v>
      </c>
      <c r="W121" s="428">
        <f t="shared" si="251"/>
        <v>612</v>
      </c>
      <c r="X121" s="430">
        <f>IF(IF(A3管路!X121="-","-",IF('A4-2管路(計画設定)'!X121="-",A3管路!X121,A3管路!X121-'A4-2管路(計画設定)'!X121))=0,"-",IF(A3管路!X121="-","-",IF('A4-2管路(計画設定)'!X121="-",A3管路!X121,A3管路!X121-'A4-2管路(計画設定)'!X121)))</f>
        <v>3555</v>
      </c>
      <c r="Y121" s="427" t="str">
        <f>IF(IF(A3管路!Y121="-","-",IF('A4-2管路(計画設定)'!Y121="-",A3管路!Y121,A3管路!Y121-'A4-2管路(計画設定)'!Y121))=0,"-",IF(A3管路!Y121="-","-",IF('A4-2管路(計画設定)'!Y121="-",A3管路!Y121,A3管路!Y121-'A4-2管路(計画設定)'!Y121)))</f>
        <v>-</v>
      </c>
      <c r="Z121" s="428">
        <f t="shared" si="252"/>
        <v>3555</v>
      </c>
      <c r="AA121" s="430" t="str">
        <f>IF(IF(A3管路!AA121="-","-",IF('A4-2管路(計画設定)'!AA121="-",A3管路!AA121,A3管路!AA121-'A4-2管路(計画設定)'!AA121))=0,"-",IF(A3管路!AA121="-","-",IF('A4-2管路(計画設定)'!AA121="-",A3管路!AA121,A3管路!AA121-'A4-2管路(計画設定)'!AA121)))</f>
        <v>-</v>
      </c>
      <c r="AB121" s="427" t="str">
        <f>IF(IF(A3管路!AB121="-","-",IF('A4-2管路(計画設定)'!AB121="-",A3管路!AB121,A3管路!AB121-'A4-2管路(計画設定)'!AB121))=0,"-",IF(A3管路!AB121="-","-",IF('A4-2管路(計画設定)'!AB121="-",A3管路!AB121,A3管路!AB121-'A4-2管路(計画設定)'!AB121)))</f>
        <v>-</v>
      </c>
      <c r="AC121" s="428" t="str">
        <f t="shared" si="253"/>
        <v>-</v>
      </c>
      <c r="AD121" s="625">
        <f>IF(AND('A4-1管路(計画設定)'!$V$18="○",'A4-4,5管路(計画設定)'!$BX121="-"),"-",IF(A3管路!AD121="-",BX121,IF(BX121="-",A3管路!AD121,A3管路!AD121+BX121)))</f>
        <v>769.1</v>
      </c>
      <c r="AE121" s="427" t="str">
        <f>IF(IF(A3管路!AE121="-","-",IF('A4-2管路(計画設定)'!AE121="-",A3管路!AE121,A3管路!AE121-'A4-2管路(計画設定)'!AE121))=0,"-",IF(A3管路!AE121="-","-",IF('A4-2管路(計画設定)'!AE121="-",A3管路!AE121,A3管路!AE121-'A4-2管路(計画設定)'!AE121)))</f>
        <v>-</v>
      </c>
      <c r="AF121" s="428">
        <f t="shared" si="254"/>
        <v>769.1</v>
      </c>
      <c r="AG121" s="430">
        <f>IF(IF(A3管路!AG121="-","-",IF('A4-2管路(計画設定)'!AG121="-",A3管路!AG121,A3管路!AG121-'A4-2管路(計画設定)'!AG121))=0,"-",IF(A3管路!AG121="-","-",IF('A4-2管路(計画設定)'!AG121="-",A3管路!AG121,A3管路!AG121-'A4-2管路(計画設定)'!AG121)))</f>
        <v>105.4</v>
      </c>
      <c r="AH121" s="427" t="str">
        <f>IF(IF(A3管路!AH121="-","-",IF('A4-2管路(計画設定)'!AH121="-",A3管路!AH121,A3管路!AH121-'A4-2管路(計画設定)'!AH121))=0,"-",IF(A3管路!AH121="-","-",IF('A4-2管路(計画設定)'!AH121="-",A3管路!AH121,A3管路!AH121-'A4-2管路(計画設定)'!AH121)))</f>
        <v>-</v>
      </c>
      <c r="AI121" s="428">
        <f t="shared" si="255"/>
        <v>105.4</v>
      </c>
      <c r="AJ121" s="430" t="str">
        <f>IF(IF(A3管路!AJ121="-","-",IF('A4-2管路(計画設定)'!AJ121="-",A3管路!AJ121,A3管路!AJ121-'A4-2管路(計画設定)'!AJ121))=0,"-",IF(A3管路!AJ121="-","-",IF('A4-2管路(計画設定)'!AJ121="-",A3管路!AJ121,A3管路!AJ121-'A4-2管路(計画設定)'!AJ121)))</f>
        <v>-</v>
      </c>
      <c r="AK121" s="427" t="str">
        <f>IF(IF(A3管路!AK121="-","-",IF('A4-2管路(計画設定)'!AK121="-",A3管路!AK121,A3管路!AK121-'A4-2管路(計画設定)'!AK121))=0,"-",IF(A3管路!AK121="-","-",IF('A4-2管路(計画設定)'!AK121="-",A3管路!AK121,A3管路!AK121-'A4-2管路(計画設定)'!AK121)))</f>
        <v>-</v>
      </c>
      <c r="AL121" s="428" t="str">
        <f t="shared" si="256"/>
        <v>-</v>
      </c>
      <c r="AM121" s="430" t="str">
        <f>IF(IF(A3管路!AM121="-","-",IF('A4-2管路(計画設定)'!AM121="-",A3管路!AM121,A3管路!AM121-'A4-2管路(計画設定)'!AM121))=0,"-",IF(A3管路!AM121="-","-",IF('A4-2管路(計画設定)'!AM121="-",A3管路!AM121,A3管路!AM121-'A4-2管路(計画設定)'!AM121)))</f>
        <v>-</v>
      </c>
      <c r="AN121" s="427" t="str">
        <f>IF(IF(A3管路!AN121="-","-",IF('A4-2管路(計画設定)'!AN121="-",A3管路!AN121,A3管路!AN121-'A4-2管路(計画設定)'!AN121))=0,"-",IF(A3管路!AN121="-","-",IF('A4-2管路(計画設定)'!AN121="-",A3管路!AN121,A3管路!AN121-'A4-2管路(計画設定)'!AN121)))</f>
        <v>-</v>
      </c>
      <c r="AO121" s="428" t="str">
        <f t="shared" si="257"/>
        <v>-</v>
      </c>
      <c r="AP121" s="430" t="str">
        <f>IF(IF(A3管路!AP121="-","-",IF('A4-2管路(計画設定)'!AP121="-",A3管路!AP121,A3管路!AP121-'A4-2管路(計画設定)'!AP121))=0,"-",IF(A3管路!AP121="-","-",IF('A4-2管路(計画設定)'!AP121="-",A3管路!AP121,A3管路!AP121-'A4-2管路(計画設定)'!AP121)))</f>
        <v>-</v>
      </c>
      <c r="AQ121" s="427" t="str">
        <f>IF(IF(A3管路!AQ121="-","-",IF('A4-2管路(計画設定)'!AQ121="-",A3管路!AQ121,A3管路!AQ121-'A4-2管路(計画設定)'!AQ121))=0,"-",IF(A3管路!AQ121="-","-",IF('A4-2管路(計画設定)'!AQ121="-",A3管路!AQ121,A3管路!AQ121-'A4-2管路(計画設定)'!AQ121)))</f>
        <v>-</v>
      </c>
      <c r="AR121" s="436" t="str">
        <f t="shared" si="258"/>
        <v>-</v>
      </c>
      <c r="AS121" s="430" t="str">
        <f>IF(IF(A3管路!AS121="-","-",IF('A4-2管路(計画設定)'!AS121="-",A3管路!AS121,A3管路!AS121-'A4-2管路(計画設定)'!AS121))=0,"-",IF(A3管路!AS121="-","-",IF('A4-2管路(計画設定)'!AS121="-",A3管路!AS121,A3管路!AS121-'A4-2管路(計画設定)'!AS121)))</f>
        <v>-</v>
      </c>
      <c r="AT121" s="427" t="str">
        <f>IF(IF(A3管路!AT121="-","-",IF('A4-2管路(計画設定)'!AT121="-",A3管路!AT121,A3管路!AT121-'A4-2管路(計画設定)'!AT121))=0,"-",IF(A3管路!AT121="-","-",IF('A4-2管路(計画設定)'!AT121="-",A3管路!AT121,A3管路!AT121-'A4-2管路(計画設定)'!AT121)))</f>
        <v>-</v>
      </c>
      <c r="AU121" s="436" t="str">
        <f t="shared" si="259"/>
        <v>-</v>
      </c>
      <c r="AV121" s="832">
        <f t="shared" si="260"/>
        <v>6206.7</v>
      </c>
      <c r="AW121" s="830"/>
      <c r="AX121" s="853">
        <f t="shared" si="261"/>
        <v>13</v>
      </c>
      <c r="AY121" s="830"/>
      <c r="AZ121" s="832">
        <f t="shared" si="262"/>
        <v>1178.2</v>
      </c>
      <c r="BA121" s="830"/>
      <c r="BB121" s="830">
        <f t="shared" si="263"/>
        <v>129.1</v>
      </c>
      <c r="BC121" s="830"/>
      <c r="BD121" s="830">
        <f t="shared" si="264"/>
        <v>4807</v>
      </c>
      <c r="BE121" s="830"/>
      <c r="BF121" s="830">
        <f t="shared" si="265"/>
        <v>105.4</v>
      </c>
      <c r="BG121" s="830"/>
      <c r="BH121" s="830">
        <f t="shared" si="266"/>
        <v>0</v>
      </c>
      <c r="BI121" s="831"/>
      <c r="BJ121" s="832">
        <f t="shared" si="267"/>
        <v>1307.3</v>
      </c>
      <c r="BK121" s="830"/>
      <c r="BL121" s="830">
        <f t="shared" si="268"/>
        <v>4912.3999999999996</v>
      </c>
      <c r="BM121" s="833"/>
      <c r="BN121" s="830">
        <f t="shared" si="269"/>
        <v>6219.7</v>
      </c>
      <c r="BO121" s="833"/>
      <c r="BQ121" s="318" t="str">
        <f>IF('A4-2管路(計画設定)'!AW121="","-",'A4-2管路(計画設定)'!AW121)</f>
        <v>ダクタイル鋳鉄管(NS形継手等)</v>
      </c>
      <c r="BR121" s="317">
        <f>IF(BQ121=BR$4,IF('A4-2管路(計画設定)'!AV121="-","-",IF('A4-2管路(計画設定)'!I121="-",'A4-2管路(計画設定)'!AV121,'A4-2管路(計画設定)'!AV121-'A4-2管路(計画設定)'!I121)),"-")</f>
        <v>1127.2</v>
      </c>
      <c r="BS121" s="317" t="str">
        <f>IF(BQ121=BS$4,IF('A4-2管路(計画設定)'!AV121="-","-",IF('A4-2管路(計画設定)'!L121="-",'A4-2管路(計画設定)'!AV121,'A4-2管路(計画設定)'!AV121-'A4-2管路(計画設定)'!L121)),"-")</f>
        <v>-</v>
      </c>
      <c r="BT121" s="317" t="str">
        <f>IF(BQ121=BT$4,IF('A4-2管路(計画設定)'!AV121="-","-",IF('A4-2管路(計画設定)'!O121="-",'A4-2管路(計画設定)'!AV121,'A4-2管路(計画設定)'!AV121-'A4-2管路(計画設定)'!O121)),"-")</f>
        <v>-</v>
      </c>
      <c r="BU121" s="317" t="str">
        <f>IF($BQ121=BU$4,IF('A4-2管路(計画設定)'!$AV121="-","-",IF('A4-2管路(計画設定)'!R121="-",'A4-2管路(計画設定)'!$AV121,'A4-2管路(計画設定)'!$AV121-'A4-2管路(計画設定)'!R121)),"-")</f>
        <v>-</v>
      </c>
      <c r="BV121" s="317" t="str">
        <f>IF($BQ121=BV$4,IF('A4-2管路(計画設定)'!$AV121="-","-",IF('A4-2管路(計画設定)'!W121="-",'A4-2管路(計画設定)'!$AV121,'A4-2管路(計画設定)'!$AV121-SUM('A4-2管路(計画設定)'!S121,'A4-2管路(計画設定)'!T121))),"-")</f>
        <v>-</v>
      </c>
      <c r="BW121" s="317" t="str">
        <f>IF($BQ121=BV$4,IF('A4-2管路(計画設定)'!$AV121="-","-",IF('A4-2管路(計画設定)'!W121="-",'A4-2管路(計画設定)'!$AV121,'A4-2管路(計画設定)'!$AV121-SUM('A4-2管路(計画設定)'!U121,'A4-2管路(計画設定)'!V121))),"-")</f>
        <v>-</v>
      </c>
      <c r="BX121" s="317" t="str">
        <f>IF($BQ121=BX$4,IF('A4-2管路(計画設定)'!$AV121="-","-",IF('A4-2管路(計画設定)'!AF121="-",'A4-2管路(計画設定)'!$AV121,'A4-2管路(計画設定)'!$AV121-'A4-2管路(計画設定)'!AF121)),"-")</f>
        <v>-</v>
      </c>
      <c r="BY121" s="3"/>
      <c r="BZ121" s="3"/>
    </row>
    <row r="122" spans="2:78" ht="13.5" customHeight="1">
      <c r="B122" s="932"/>
      <c r="C122" s="911"/>
      <c r="D122" s="912"/>
      <c r="E122" s="913"/>
      <c r="F122" s="449" t="s">
        <v>70</v>
      </c>
      <c r="G122" s="625">
        <f>IF(AND('A4-1管路(計画設定)'!$F$18="○",'A4-4,5管路(計画設定)'!$BR122="-"),"-",IF(A3管路!G122="-",BR122,IF(BR122="-",A3管路!G122,A3管路!G122+BR122)))</f>
        <v>663</v>
      </c>
      <c r="H122" s="427" t="str">
        <f>IF(IF(A3管路!H122="-","-",IF('A4-2管路(計画設定)'!H122="-",A3管路!H122,A3管路!H122-'A4-2管路(計画設定)'!H122))=0,"-",IF(A3管路!H122="-","-",IF('A4-2管路(計画設定)'!H122="-",A3管路!H122,A3管路!H122-'A4-2管路(計画設定)'!H122)))</f>
        <v>-</v>
      </c>
      <c r="I122" s="428">
        <f t="shared" si="247"/>
        <v>663</v>
      </c>
      <c r="J122" s="625" t="str">
        <f>IF(AND('A4-1管路(計画設定)'!$H$18="○",'A4-4,5管路(計画設定)'!$BS122="-"),"-",IF(A3管路!J122="-",BS122,IF(BS122="-",A3管路!J122,A3管路!J122+BS122)))</f>
        <v>-</v>
      </c>
      <c r="K122" s="427" t="str">
        <f>IF(IF(A3管路!K122="-","-",IF('A4-2管路(計画設定)'!K122="-",A3管路!K122,A3管路!K122-'A4-2管路(計画設定)'!K122))=0,"-",IF(A3管路!K122="-","-",IF('A4-2管路(計画設定)'!K122="-",A3管路!K122,A3管路!K122-'A4-2管路(計画設定)'!K122)))</f>
        <v>-</v>
      </c>
      <c r="L122" s="428" t="str">
        <f t="shared" si="248"/>
        <v>-</v>
      </c>
      <c r="M122" s="625">
        <f>IF(AND('A4-1管路(計画設定)'!$J$18="○",'A4-4,5管路(計画設定)'!$BT122="-"),"-",IF(A3管路!M122="-",BT122,IF(BT122="-",A3管路!M122,A3管路!M122+BT122)))</f>
        <v>1013.8</v>
      </c>
      <c r="N122" s="427" t="str">
        <f>IF(IF(A3管路!N122="-","-",IF('A4-2管路(計画設定)'!N122="-",A3管路!N122,A3管路!N122-'A4-2管路(計画設定)'!N122))=0,"-",IF(A3管路!N122="-","-",IF('A4-2管路(計画設定)'!N122="-",A3管路!N122,A3管路!N122-'A4-2管路(計画設定)'!N122)))</f>
        <v>-</v>
      </c>
      <c r="O122" s="428">
        <f t="shared" si="249"/>
        <v>1013.8</v>
      </c>
      <c r="P122" s="625" t="str">
        <f>IF(AND('A4-1管路(計画設定)'!$L$18="○",'A4-4,5管路(計画設定)'!$BU122="-"),"-",IF(A3管路!P122="-",BU122,IF(BU122="-",A3管路!P122,A3管路!P122+BU122)))</f>
        <v>-</v>
      </c>
      <c r="Q122" s="427" t="str">
        <f>IF(IF(A3管路!Q122="-","-",IF('A4-2管路(計画設定)'!Q122="-",A3管路!Q122,A3管路!Q122-'A4-2管路(計画設定)'!Q122))=0,"-",IF(A3管路!Q122="-","-",IF('A4-2管路(計画設定)'!Q122="-",A3管路!Q122,A3管路!Q122-'A4-2管路(計画設定)'!Q122)))</f>
        <v>-</v>
      </c>
      <c r="R122" s="428" t="str">
        <f t="shared" si="250"/>
        <v>-</v>
      </c>
      <c r="S122" s="625">
        <f>IF(AND('A4-1管路(計画設定)'!$N$18="○",'A4-4,5管路(計画設定)'!$BV122="-"),"-",IF(A3管路!S122="-",BV122,IF(BV122="-",A3管路!S122,A3管路!S122+BV122+BW122)))</f>
        <v>9</v>
      </c>
      <c r="T122" s="429">
        <f>IF(IF(A3管路!T122="-","-",IF('A4-2管路(計画設定)'!T122="-",A3管路!T122,A3管路!T122-'A4-2管路(計画設定)'!T122))=0,"-",IF(A3管路!T122="-","-",IF('A4-2管路(計画設定)'!T122="-",A3管路!T122,A3管路!T122-'A4-2管路(計画設定)'!T122)))</f>
        <v>1</v>
      </c>
      <c r="U122" s="623">
        <f>IF(AND('A4-1管路(計画設定)'!$P$18="○",'A4-4,5管路(計画設定)'!$BW122="-"),"-",IF(A3管路!U122="-",BW122,IF(BW122="-",A3管路!U122,A3管路!U122)))</f>
        <v>35</v>
      </c>
      <c r="V122" s="427" t="str">
        <f>IF(IF(A3管路!V122="-","-",IF('A4-2管路(計画設定)'!V122="-",A3管路!V122,A3管路!V122-'A4-2管路(計画設定)'!V122))=0,"-",IF(A3管路!V122="-","-",IF('A4-2管路(計画設定)'!V122="-",A3管路!V122,A3管路!V122-'A4-2管路(計画設定)'!V122)))</f>
        <v>-</v>
      </c>
      <c r="W122" s="428">
        <f t="shared" si="251"/>
        <v>45</v>
      </c>
      <c r="X122" s="430">
        <f>IF(IF(A3管路!X122="-","-",IF('A4-2管路(計画設定)'!X122="-",A3管路!X122,A3管路!X122-'A4-2管路(計画設定)'!X122))=0,"-",IF(A3管路!X122="-","-",IF('A4-2管路(計画設定)'!X122="-",A3管路!X122,A3管路!X122-'A4-2管路(計画設定)'!X122)))</f>
        <v>401.1</v>
      </c>
      <c r="Y122" s="427" t="str">
        <f>IF(IF(A3管路!Y122="-","-",IF('A4-2管路(計画設定)'!Y122="-",A3管路!Y122,A3管路!Y122-'A4-2管路(計画設定)'!Y122))=0,"-",IF(A3管路!Y122="-","-",IF('A4-2管路(計画設定)'!Y122="-",A3管路!Y122,A3管路!Y122-'A4-2管路(計画設定)'!Y122)))</f>
        <v>-</v>
      </c>
      <c r="Z122" s="428">
        <f t="shared" si="252"/>
        <v>401.1</v>
      </c>
      <c r="AA122" s="430" t="str">
        <f>IF(IF(A3管路!AA122="-","-",IF('A4-2管路(計画設定)'!AA122="-",A3管路!AA122,A3管路!AA122-'A4-2管路(計画設定)'!AA122))=0,"-",IF(A3管路!AA122="-","-",IF('A4-2管路(計画設定)'!AA122="-",A3管路!AA122,A3管路!AA122-'A4-2管路(計画設定)'!AA122)))</f>
        <v>-</v>
      </c>
      <c r="AB122" s="427" t="str">
        <f>IF(IF(A3管路!AB122="-","-",IF('A4-2管路(計画設定)'!AB122="-",A3管路!AB122,A3管路!AB122-'A4-2管路(計画設定)'!AB122))=0,"-",IF(A3管路!AB122="-","-",IF('A4-2管路(計画設定)'!AB122="-",A3管路!AB122,A3管路!AB122-'A4-2管路(計画設定)'!AB122)))</f>
        <v>-</v>
      </c>
      <c r="AC122" s="428" t="str">
        <f t="shared" si="253"/>
        <v>-</v>
      </c>
      <c r="AD122" s="625">
        <f>IF(AND('A4-1管路(計画設定)'!$V$18="○",'A4-4,5管路(計画設定)'!$BX122="-"),"-",IF(A3管路!AD122="-",BX122,IF(BX122="-",A3管路!AD122,A3管路!AD122+BX122)))</f>
        <v>98.5</v>
      </c>
      <c r="AE122" s="427" t="str">
        <f>IF(IF(A3管路!AE122="-","-",IF('A4-2管路(計画設定)'!AE122="-",A3管路!AE122,A3管路!AE122-'A4-2管路(計画設定)'!AE122))=0,"-",IF(A3管路!AE122="-","-",IF('A4-2管路(計画設定)'!AE122="-",A3管路!AE122,A3管路!AE122-'A4-2管路(計画設定)'!AE122)))</f>
        <v>-</v>
      </c>
      <c r="AF122" s="428">
        <f t="shared" si="254"/>
        <v>98.5</v>
      </c>
      <c r="AG122" s="430">
        <f>IF(IF(A3管路!AG122="-","-",IF('A4-2管路(計画設定)'!AG122="-",A3管路!AG122,A3管路!AG122-'A4-2管路(計画設定)'!AG122))=0,"-",IF(A3管路!AG122="-","-",IF('A4-2管路(計画設定)'!AG122="-",A3管路!AG122,A3管路!AG122-'A4-2管路(計画設定)'!AG122)))</f>
        <v>296.8</v>
      </c>
      <c r="AH122" s="427" t="str">
        <f>IF(IF(A3管路!AH122="-","-",IF('A4-2管路(計画設定)'!AH122="-",A3管路!AH122,A3管路!AH122-'A4-2管路(計画設定)'!AH122))=0,"-",IF(A3管路!AH122="-","-",IF('A4-2管路(計画設定)'!AH122="-",A3管路!AH122,A3管路!AH122-'A4-2管路(計画設定)'!AH122)))</f>
        <v>-</v>
      </c>
      <c r="AI122" s="428">
        <f t="shared" si="255"/>
        <v>296.8</v>
      </c>
      <c r="AJ122" s="430" t="str">
        <f>IF(IF(A3管路!AJ122="-","-",IF('A4-2管路(計画設定)'!AJ122="-",A3管路!AJ122,A3管路!AJ122-'A4-2管路(計画設定)'!AJ122))=0,"-",IF(A3管路!AJ122="-","-",IF('A4-2管路(計画設定)'!AJ122="-",A3管路!AJ122,A3管路!AJ122-'A4-2管路(計画設定)'!AJ122)))</f>
        <v>-</v>
      </c>
      <c r="AK122" s="427" t="str">
        <f>IF(IF(A3管路!AK122="-","-",IF('A4-2管路(計画設定)'!AK122="-",A3管路!AK122,A3管路!AK122-'A4-2管路(計画設定)'!AK122))=0,"-",IF(A3管路!AK122="-","-",IF('A4-2管路(計画設定)'!AK122="-",A3管路!AK122,A3管路!AK122-'A4-2管路(計画設定)'!AK122)))</f>
        <v>-</v>
      </c>
      <c r="AL122" s="428" t="str">
        <f t="shared" si="256"/>
        <v>-</v>
      </c>
      <c r="AM122" s="430" t="str">
        <f>IF(IF(A3管路!AM122="-","-",IF('A4-2管路(計画設定)'!AM122="-",A3管路!AM122,A3管路!AM122-'A4-2管路(計画設定)'!AM122))=0,"-",IF(A3管路!AM122="-","-",IF('A4-2管路(計画設定)'!AM122="-",A3管路!AM122,A3管路!AM122-'A4-2管路(計画設定)'!AM122)))</f>
        <v>-</v>
      </c>
      <c r="AN122" s="427" t="str">
        <f>IF(IF(A3管路!AN122="-","-",IF('A4-2管路(計画設定)'!AN122="-",A3管路!AN122,A3管路!AN122-'A4-2管路(計画設定)'!AN122))=0,"-",IF(A3管路!AN122="-","-",IF('A4-2管路(計画設定)'!AN122="-",A3管路!AN122,A3管路!AN122-'A4-2管路(計画設定)'!AN122)))</f>
        <v>-</v>
      </c>
      <c r="AO122" s="428" t="str">
        <f t="shared" si="257"/>
        <v>-</v>
      </c>
      <c r="AP122" s="430" t="str">
        <f>IF(IF(A3管路!AP122="-","-",IF('A4-2管路(計画設定)'!AP122="-",A3管路!AP122,A3管路!AP122-'A4-2管路(計画設定)'!AP122))=0,"-",IF(A3管路!AP122="-","-",IF('A4-2管路(計画設定)'!AP122="-",A3管路!AP122,A3管路!AP122-'A4-2管路(計画設定)'!AP122)))</f>
        <v>-</v>
      </c>
      <c r="AQ122" s="427" t="str">
        <f>IF(IF(A3管路!AQ122="-","-",IF('A4-2管路(計画設定)'!AQ122="-",A3管路!AQ122,A3管路!AQ122-'A4-2管路(計画設定)'!AQ122))=0,"-",IF(A3管路!AQ122="-","-",IF('A4-2管路(計画設定)'!AQ122="-",A3管路!AQ122,A3管路!AQ122-'A4-2管路(計画設定)'!AQ122)))</f>
        <v>-</v>
      </c>
      <c r="AR122" s="436" t="str">
        <f t="shared" si="258"/>
        <v>-</v>
      </c>
      <c r="AS122" s="430" t="str">
        <f>IF(IF(A3管路!AS122="-","-",IF('A4-2管路(計画設定)'!AS122="-",A3管路!AS122,A3管路!AS122-'A4-2管路(計画設定)'!AS122))=0,"-",IF(A3管路!AS122="-","-",IF('A4-2管路(計画設定)'!AS122="-",A3管路!AS122,A3管路!AS122-'A4-2管路(計画設定)'!AS122)))</f>
        <v>-</v>
      </c>
      <c r="AT122" s="427" t="str">
        <f>IF(IF(A3管路!AT122="-","-",IF('A4-2管路(計画設定)'!AT122="-",A3管路!AT122,A3管路!AT122-'A4-2管路(計画設定)'!AT122))=0,"-",IF(A3管路!AT122="-","-",IF('A4-2管路(計画設定)'!AT122="-",A3管路!AT122,A3管路!AT122-'A4-2管路(計画設定)'!AT122)))</f>
        <v>-</v>
      </c>
      <c r="AU122" s="436" t="str">
        <f t="shared" si="259"/>
        <v>-</v>
      </c>
      <c r="AV122" s="832">
        <f t="shared" si="260"/>
        <v>2517.2000000000003</v>
      </c>
      <c r="AW122" s="830"/>
      <c r="AX122" s="853">
        <f t="shared" si="261"/>
        <v>1</v>
      </c>
      <c r="AY122" s="830"/>
      <c r="AZ122" s="832">
        <f t="shared" si="262"/>
        <v>1676.8</v>
      </c>
      <c r="BA122" s="830"/>
      <c r="BB122" s="830">
        <f t="shared" si="263"/>
        <v>10</v>
      </c>
      <c r="BC122" s="830"/>
      <c r="BD122" s="830">
        <f t="shared" si="264"/>
        <v>534.6</v>
      </c>
      <c r="BE122" s="830"/>
      <c r="BF122" s="830">
        <f t="shared" si="265"/>
        <v>296.8</v>
      </c>
      <c r="BG122" s="830"/>
      <c r="BH122" s="830">
        <f t="shared" si="266"/>
        <v>0</v>
      </c>
      <c r="BI122" s="831"/>
      <c r="BJ122" s="832">
        <f t="shared" si="267"/>
        <v>1686.8</v>
      </c>
      <c r="BK122" s="830"/>
      <c r="BL122" s="830">
        <f t="shared" si="268"/>
        <v>831.40000000000009</v>
      </c>
      <c r="BM122" s="833"/>
      <c r="BN122" s="830">
        <f t="shared" si="269"/>
        <v>2518.2000000000003</v>
      </c>
      <c r="BO122" s="833"/>
      <c r="BQ122" s="318" t="str">
        <f>IF('A4-2管路(計画設定)'!AW122="","-",'A4-2管路(計画設定)'!AW122)</f>
        <v>配水用ポリエチレン管(融着継手)</v>
      </c>
      <c r="BR122" s="317" t="str">
        <f>IF(BQ122=BR$4,IF('A4-2管路(計画設定)'!AV122="-","-",IF('A4-2管路(計画設定)'!I122="-",'A4-2管路(計画設定)'!AV122,'A4-2管路(計画設定)'!AV122-'A4-2管路(計画設定)'!I122)),"-")</f>
        <v>-</v>
      </c>
      <c r="BS122" s="317" t="str">
        <f>IF(BQ122=BS$4,IF('A4-2管路(計画設定)'!AV122="-","-",IF('A4-2管路(計画設定)'!L122="-",'A4-2管路(計画設定)'!AV122,'A4-2管路(計画設定)'!AV122-'A4-2管路(計画設定)'!L122)),"-")</f>
        <v>-</v>
      </c>
      <c r="BT122" s="317">
        <f>IF(BQ122=BT$4,IF('A4-2管路(計画設定)'!AV122="-","-",IF('A4-2管路(計画設定)'!O122="-",'A4-2管路(計画設定)'!AV122,'A4-2管路(計画設定)'!AV122-'A4-2管路(計画設定)'!O122)),"-")</f>
        <v>1008.8</v>
      </c>
      <c r="BU122" s="317" t="str">
        <f>IF($BQ122=BU$4,IF('A4-2管路(計画設定)'!$AV122="-","-",IF('A4-2管路(計画設定)'!R122="-",'A4-2管路(計画設定)'!$AV122,'A4-2管路(計画設定)'!$AV122-'A4-2管路(計画設定)'!R122)),"-")</f>
        <v>-</v>
      </c>
      <c r="BV122" s="317" t="str">
        <f>IF($BQ122=BV$4,IF('A4-2管路(計画設定)'!$AV122="-","-",IF('A4-2管路(計画設定)'!W122="-",'A4-2管路(計画設定)'!$AV122,'A4-2管路(計画設定)'!$AV122-SUM('A4-2管路(計画設定)'!S122,'A4-2管路(計画設定)'!T122))),"-")</f>
        <v>-</v>
      </c>
      <c r="BW122" s="317" t="str">
        <f>IF($BQ122=BV$4,IF('A4-2管路(計画設定)'!$AV122="-","-",IF('A4-2管路(計画設定)'!W122="-",'A4-2管路(計画設定)'!$AV122,'A4-2管路(計画設定)'!$AV122-SUM('A4-2管路(計画設定)'!U122,'A4-2管路(計画設定)'!V122))),"-")</f>
        <v>-</v>
      </c>
      <c r="BX122" s="317" t="str">
        <f>IF($BQ122=BX$4,IF('A4-2管路(計画設定)'!$AV122="-","-",IF('A4-2管路(計画設定)'!AF122="-",'A4-2管路(計画設定)'!$AV122,'A4-2管路(計画設定)'!$AV122-'A4-2管路(計画設定)'!AF122)),"-")</f>
        <v>-</v>
      </c>
      <c r="BY122" s="3"/>
      <c r="BZ122" s="3"/>
    </row>
    <row r="123" spans="2:78" ht="13.5" customHeight="1">
      <c r="B123" s="932"/>
      <c r="C123" s="914"/>
      <c r="D123" s="915"/>
      <c r="E123" s="916"/>
      <c r="F123" s="567" t="s">
        <v>49</v>
      </c>
      <c r="G123" s="423">
        <f t="shared" ref="G123:AU123" si="270">IF(SUM(G112:G122)=0,"-",SUM(G112:G122))</f>
        <v>17354.7</v>
      </c>
      <c r="H123" s="424" t="str">
        <f t="shared" si="270"/>
        <v>-</v>
      </c>
      <c r="I123" s="425">
        <f t="shared" si="270"/>
        <v>17354.7</v>
      </c>
      <c r="J123" s="423">
        <f t="shared" si="270"/>
        <v>124.9</v>
      </c>
      <c r="K123" s="424" t="str">
        <f t="shared" si="270"/>
        <v>-</v>
      </c>
      <c r="L123" s="425">
        <f t="shared" si="270"/>
        <v>124.9</v>
      </c>
      <c r="M123" s="423">
        <f t="shared" si="270"/>
        <v>1013.8</v>
      </c>
      <c r="N123" s="424" t="str">
        <f t="shared" si="270"/>
        <v>-</v>
      </c>
      <c r="O123" s="425">
        <f t="shared" si="270"/>
        <v>1013.8</v>
      </c>
      <c r="P123" s="423" t="str">
        <f t="shared" si="270"/>
        <v>-</v>
      </c>
      <c r="Q123" s="424" t="str">
        <f t="shared" si="270"/>
        <v>-</v>
      </c>
      <c r="R123" s="425" t="str">
        <f t="shared" si="270"/>
        <v>-</v>
      </c>
      <c r="S123" s="423">
        <f t="shared" si="270"/>
        <v>1509.1</v>
      </c>
      <c r="T123" s="426">
        <f t="shared" si="270"/>
        <v>167.3</v>
      </c>
      <c r="U123" s="426">
        <f t="shared" si="270"/>
        <v>6274.6</v>
      </c>
      <c r="V123" s="424" t="str">
        <f t="shared" si="270"/>
        <v>-</v>
      </c>
      <c r="W123" s="425">
        <f t="shared" si="270"/>
        <v>7951</v>
      </c>
      <c r="X123" s="423">
        <f t="shared" si="270"/>
        <v>41696.499999999993</v>
      </c>
      <c r="Y123" s="424" t="str">
        <f t="shared" si="270"/>
        <v>-</v>
      </c>
      <c r="Z123" s="425">
        <f t="shared" si="270"/>
        <v>41696.499999999993</v>
      </c>
      <c r="AA123" s="423" t="str">
        <f t="shared" si="270"/>
        <v>-</v>
      </c>
      <c r="AB123" s="424" t="str">
        <f t="shared" si="270"/>
        <v>-</v>
      </c>
      <c r="AC123" s="425" t="str">
        <f t="shared" si="270"/>
        <v>-</v>
      </c>
      <c r="AD123" s="423">
        <f t="shared" si="270"/>
        <v>868.6</v>
      </c>
      <c r="AE123" s="424" t="str">
        <f t="shared" si="270"/>
        <v>-</v>
      </c>
      <c r="AF123" s="425">
        <f t="shared" si="270"/>
        <v>868.6</v>
      </c>
      <c r="AG123" s="423">
        <f t="shared" si="270"/>
        <v>729.09999999999991</v>
      </c>
      <c r="AH123" s="424" t="str">
        <f t="shared" si="270"/>
        <v>-</v>
      </c>
      <c r="AI123" s="425">
        <f t="shared" si="270"/>
        <v>729.09999999999991</v>
      </c>
      <c r="AJ123" s="423" t="str">
        <f t="shared" si="270"/>
        <v>-</v>
      </c>
      <c r="AK123" s="424" t="str">
        <f t="shared" si="270"/>
        <v>-</v>
      </c>
      <c r="AL123" s="425" t="str">
        <f t="shared" si="270"/>
        <v>-</v>
      </c>
      <c r="AM123" s="423" t="str">
        <f t="shared" si="270"/>
        <v>-</v>
      </c>
      <c r="AN123" s="424" t="str">
        <f t="shared" si="270"/>
        <v>-</v>
      </c>
      <c r="AO123" s="425" t="str">
        <f t="shared" si="270"/>
        <v>-</v>
      </c>
      <c r="AP123" s="423" t="str">
        <f t="shared" si="270"/>
        <v>-</v>
      </c>
      <c r="AQ123" s="424" t="str">
        <f t="shared" si="270"/>
        <v>-</v>
      </c>
      <c r="AR123" s="437" t="str">
        <f t="shared" si="270"/>
        <v>-</v>
      </c>
      <c r="AS123" s="423" t="str">
        <f t="shared" si="270"/>
        <v>-</v>
      </c>
      <c r="AT123" s="424" t="str">
        <f t="shared" si="270"/>
        <v>-</v>
      </c>
      <c r="AU123" s="437" t="str">
        <f t="shared" si="270"/>
        <v>-</v>
      </c>
      <c r="AV123" s="834">
        <f>IF(SUM(AV112:AW122)=0,"-",SUM(AV112:AW122))</f>
        <v>69571.299999999988</v>
      </c>
      <c r="AW123" s="835"/>
      <c r="AX123" s="836">
        <f>IF(SUM(AX112:AY122)=0,"-",SUM(AX112:AY122))</f>
        <v>167.3</v>
      </c>
      <c r="AY123" s="835"/>
      <c r="AZ123" s="834">
        <f>IF(SUM(AZ112:BA122)=0,"-",SUM(AZ112:BA122))</f>
        <v>18493.400000000001</v>
      </c>
      <c r="BA123" s="835"/>
      <c r="BB123" s="835">
        <f>IF(SUM(BB112:BC122)=0,"-",SUM(BB112:BC122))</f>
        <v>1676.3999999999999</v>
      </c>
      <c r="BC123" s="835"/>
      <c r="BD123" s="835">
        <f>IF(SUM(BD112:BE122)=0,"-",SUM(BD112:BE122))</f>
        <v>48839.7</v>
      </c>
      <c r="BE123" s="835"/>
      <c r="BF123" s="835">
        <f>IF(SUM(BF112:BG122)=0,"-",SUM(BF112:BG122))</f>
        <v>729.09999999999991</v>
      </c>
      <c r="BG123" s="835"/>
      <c r="BH123" s="835" t="str">
        <f>IF(SUM(BH112:BI122)=0,"-",SUM(BH112:BI122))</f>
        <v>-</v>
      </c>
      <c r="BI123" s="837"/>
      <c r="BJ123" s="834">
        <f>IF(SUM(BJ112:BK122)=0,"-",SUM(BJ112:BK122))</f>
        <v>20169.8</v>
      </c>
      <c r="BK123" s="835"/>
      <c r="BL123" s="835">
        <f>IF(SUM(BL112:BM122)=0,"-",SUM(BL112:BM122))</f>
        <v>49568.800000000003</v>
      </c>
      <c r="BM123" s="838"/>
      <c r="BN123" s="835">
        <f t="shared" si="269"/>
        <v>69738.599999999991</v>
      </c>
      <c r="BO123" s="838"/>
      <c r="BQ123" s="318" t="str">
        <f>IF('A4-2管路(計画設定)'!AW123="","-",'A4-2管路(計画設定)'!AW123)</f>
        <v>-</v>
      </c>
      <c r="BR123" s="317" t="str">
        <f>IF(BQ123=BR$4,IF('A4-2管路(計画設定)'!AV123="-","-",IF('A4-2管路(計画設定)'!I123="-",'A4-2管路(計画設定)'!AV123,'A4-2管路(計画設定)'!AV123-'A4-2管路(計画設定)'!I123)),"-")</f>
        <v>-</v>
      </c>
      <c r="BS123" s="317" t="str">
        <f>IF(BQ123=BS$4,IF('A4-2管路(計画設定)'!AV123="-","-",IF('A4-2管路(計画設定)'!L123="-",'A4-2管路(計画設定)'!AV123,'A4-2管路(計画設定)'!AV123-'A4-2管路(計画設定)'!L123)),"-")</f>
        <v>-</v>
      </c>
      <c r="BT123" s="317" t="str">
        <f>IF(BQ123=BT$4,IF('A4-2管路(計画設定)'!AV123="-","-",IF('A4-2管路(計画設定)'!O123="-",'A4-2管路(計画設定)'!AV123,'A4-2管路(計画設定)'!AV123-'A4-2管路(計画設定)'!O123)),"-")</f>
        <v>-</v>
      </c>
      <c r="BU123" s="317" t="str">
        <f>IF($BQ123=BU$4,IF('A4-2管路(計画設定)'!$AV123="-","-",IF('A4-2管路(計画設定)'!R123="-",'A4-2管路(計画設定)'!$AV123,'A4-2管路(計画設定)'!$AV123-'A4-2管路(計画設定)'!R123)),"-")</f>
        <v>-</v>
      </c>
      <c r="BV123" s="317" t="str">
        <f>IF($BQ123=BV$4,IF('A4-2管路(計画設定)'!$AV123="-","-",IF('A4-2管路(計画設定)'!W123="-",'A4-2管路(計画設定)'!$AV123,'A4-2管路(計画設定)'!$AV123-SUM('A4-2管路(計画設定)'!S123,'A4-2管路(計画設定)'!T123))),"-")</f>
        <v>-</v>
      </c>
      <c r="BW123" s="317" t="str">
        <f>IF($BQ123=BV$4,IF('A4-2管路(計画設定)'!$AV123="-","-",IF('A4-2管路(計画設定)'!W123="-",'A4-2管路(計画設定)'!$AV123,'A4-2管路(計画設定)'!$AV123-SUM('A4-2管路(計画設定)'!U123,'A4-2管路(計画設定)'!V123))),"-")</f>
        <v>-</v>
      </c>
      <c r="BX123" s="317" t="str">
        <f>IF($BQ123=BX$4,IF('A4-2管路(計画設定)'!$AV123="-","-",IF('A4-2管路(計画設定)'!AF123="-",'A4-2管路(計画設定)'!$AV123,'A4-2管路(計画設定)'!$AV123-'A4-2管路(計画設定)'!AF123)),"-")</f>
        <v>-</v>
      </c>
      <c r="BY123" s="3"/>
      <c r="BZ123" s="3"/>
    </row>
    <row r="124" spans="2:78" ht="13.5" customHeight="1">
      <c r="B124" s="932"/>
      <c r="C124" s="885" t="s">
        <v>368</v>
      </c>
      <c r="D124" s="934"/>
      <c r="E124" s="889" t="s">
        <v>118</v>
      </c>
      <c r="F124" s="890"/>
      <c r="G124" s="840" t="str">
        <f>+G88</f>
        <v>①</v>
      </c>
      <c r="H124" s="840"/>
      <c r="I124" s="840"/>
      <c r="J124" s="840" t="str">
        <f>+J88</f>
        <v>①</v>
      </c>
      <c r="K124" s="840"/>
      <c r="L124" s="840"/>
      <c r="M124" s="840" t="str">
        <f>+M88</f>
        <v>①</v>
      </c>
      <c r="N124" s="840"/>
      <c r="O124" s="840"/>
      <c r="P124" s="840" t="str">
        <f>+P88</f>
        <v>②</v>
      </c>
      <c r="Q124" s="840"/>
      <c r="R124" s="840"/>
      <c r="S124" s="937" t="str">
        <f>+S88</f>
        <v>②</v>
      </c>
      <c r="T124" s="938"/>
      <c r="U124" s="939" t="str">
        <f>+U88</f>
        <v>③</v>
      </c>
      <c r="V124" s="940"/>
      <c r="W124" s="570"/>
      <c r="X124" s="839" t="str">
        <f>+X88</f>
        <v>③</v>
      </c>
      <c r="Y124" s="840"/>
      <c r="Z124" s="840"/>
      <c r="AA124" s="839" t="str">
        <f>+AA88</f>
        <v>③</v>
      </c>
      <c r="AB124" s="840"/>
      <c r="AC124" s="840"/>
      <c r="AD124" s="839" t="str">
        <f>+AD88</f>
        <v>③</v>
      </c>
      <c r="AE124" s="840"/>
      <c r="AF124" s="840"/>
      <c r="AG124" s="839" t="str">
        <f>+AG88</f>
        <v>④</v>
      </c>
      <c r="AH124" s="840"/>
      <c r="AI124" s="840"/>
      <c r="AJ124" s="839" t="str">
        <f>+AJ88</f>
        <v>④</v>
      </c>
      <c r="AK124" s="840"/>
      <c r="AL124" s="840"/>
      <c r="AM124" s="839" t="str">
        <f>+AM88</f>
        <v>④</v>
      </c>
      <c r="AN124" s="840"/>
      <c r="AO124" s="840"/>
      <c r="AP124" s="839" t="str">
        <f>+AP88</f>
        <v>④</v>
      </c>
      <c r="AQ124" s="840"/>
      <c r="AR124" s="840"/>
      <c r="AS124" s="839" t="str">
        <f>+AS88</f>
        <v>⑤</v>
      </c>
      <c r="AT124" s="840"/>
      <c r="AU124" s="840"/>
      <c r="AV124" s="938"/>
      <c r="AW124" s="1175"/>
      <c r="AX124" s="1175"/>
      <c r="AY124" s="1175"/>
      <c r="AZ124" s="1175"/>
      <c r="BA124" s="1175"/>
      <c r="BB124" s="1175"/>
      <c r="BC124" s="1175"/>
      <c r="BD124" s="1175"/>
      <c r="BE124" s="1175"/>
      <c r="BF124" s="1175"/>
      <c r="BG124" s="1175"/>
      <c r="BH124" s="1175"/>
      <c r="BI124" s="1175"/>
      <c r="BJ124" s="1175"/>
      <c r="BK124" s="1175"/>
      <c r="BL124" s="1175"/>
      <c r="BM124" s="1175"/>
      <c r="BN124" s="1175"/>
      <c r="BO124" s="1176"/>
      <c r="BR124" s="3"/>
      <c r="BY124" s="3"/>
      <c r="BZ124" s="3"/>
    </row>
    <row r="125" spans="2:78" ht="13.5" customHeight="1">
      <c r="B125" s="933"/>
      <c r="C125" s="935"/>
      <c r="D125" s="936"/>
      <c r="E125" s="889" t="s">
        <v>111</v>
      </c>
      <c r="F125" s="890"/>
      <c r="G125" s="840" t="str">
        <f>+G89</f>
        <v>①</v>
      </c>
      <c r="H125" s="840"/>
      <c r="I125" s="840"/>
      <c r="J125" s="840" t="str">
        <f>+J89</f>
        <v>①</v>
      </c>
      <c r="K125" s="840"/>
      <c r="L125" s="840"/>
      <c r="M125" s="840" t="str">
        <f>+M89</f>
        <v>①</v>
      </c>
      <c r="N125" s="840"/>
      <c r="O125" s="840"/>
      <c r="P125" s="840" t="str">
        <f>+P89</f>
        <v>②</v>
      </c>
      <c r="Q125" s="840"/>
      <c r="R125" s="840"/>
      <c r="S125" s="937" t="str">
        <f>+S89</f>
        <v>②</v>
      </c>
      <c r="T125" s="938"/>
      <c r="U125" s="939" t="str">
        <f>+U89</f>
        <v>③</v>
      </c>
      <c r="V125" s="940"/>
      <c r="W125" s="570"/>
      <c r="X125" s="839" t="str">
        <f>+X89</f>
        <v>③</v>
      </c>
      <c r="Y125" s="840"/>
      <c r="Z125" s="840"/>
      <c r="AA125" s="839" t="str">
        <f>+AA89</f>
        <v>③</v>
      </c>
      <c r="AB125" s="840"/>
      <c r="AC125" s="840"/>
      <c r="AD125" s="839" t="str">
        <f>+AD89</f>
        <v>②</v>
      </c>
      <c r="AE125" s="840"/>
      <c r="AF125" s="840"/>
      <c r="AG125" s="839" t="str">
        <f>+AG89</f>
        <v>④</v>
      </c>
      <c r="AH125" s="840"/>
      <c r="AI125" s="840"/>
      <c r="AJ125" s="839" t="str">
        <f>+AJ89</f>
        <v>④</v>
      </c>
      <c r="AK125" s="840"/>
      <c r="AL125" s="840"/>
      <c r="AM125" s="839" t="str">
        <f>+AM89</f>
        <v>④</v>
      </c>
      <c r="AN125" s="840"/>
      <c r="AO125" s="840"/>
      <c r="AP125" s="839" t="str">
        <f>+AP89</f>
        <v>④</v>
      </c>
      <c r="AQ125" s="840"/>
      <c r="AR125" s="840"/>
      <c r="AS125" s="839" t="str">
        <f>+AS89</f>
        <v>⑤</v>
      </c>
      <c r="AT125" s="840"/>
      <c r="AU125" s="840"/>
      <c r="AV125" s="938"/>
      <c r="AW125" s="1175"/>
      <c r="AX125" s="1175"/>
      <c r="AY125" s="1175"/>
      <c r="AZ125" s="1175"/>
      <c r="BA125" s="1175"/>
      <c r="BB125" s="1175"/>
      <c r="BC125" s="1175"/>
      <c r="BD125" s="1175"/>
      <c r="BE125" s="1175"/>
      <c r="BF125" s="1175"/>
      <c r="BG125" s="1175"/>
      <c r="BH125" s="1175"/>
      <c r="BI125" s="1175"/>
      <c r="BJ125" s="1175"/>
      <c r="BK125" s="1175"/>
      <c r="BL125" s="1175"/>
      <c r="BM125" s="1175"/>
      <c r="BN125" s="1175"/>
      <c r="BO125" s="1176"/>
      <c r="BR125" s="3"/>
      <c r="BY125" s="3"/>
      <c r="BZ125" s="3"/>
    </row>
    <row r="126" spans="2:78" ht="16.5" customHeight="1">
      <c r="BY126" s="3"/>
      <c r="BZ126" s="3"/>
    </row>
    <row r="127" spans="2:78" ht="16.5" customHeight="1">
      <c r="F127" s="3"/>
      <c r="BO127" s="316"/>
      <c r="BR127" s="3"/>
      <c r="BY127" s="3"/>
      <c r="BZ127" s="3"/>
    </row>
    <row r="128" spans="2:78" ht="16.5" customHeight="1">
      <c r="B128" s="730" t="s">
        <v>192</v>
      </c>
      <c r="C128" s="730"/>
      <c r="D128" s="730"/>
      <c r="E128" s="730"/>
      <c r="F128" s="730"/>
      <c r="G128" s="730"/>
      <c r="H128" s="730"/>
      <c r="I128" s="730"/>
      <c r="J128" s="730"/>
      <c r="K128" s="730"/>
      <c r="L128" s="730"/>
      <c r="M128" s="730"/>
      <c r="N128" s="730"/>
      <c r="O128" s="730"/>
      <c r="P128" s="730"/>
      <c r="Q128" s="730"/>
      <c r="R128" s="730"/>
      <c r="S128" s="730"/>
      <c r="T128" s="730"/>
      <c r="U128" s="730"/>
      <c r="V128" s="730"/>
      <c r="W128" s="730"/>
      <c r="X128" s="730"/>
      <c r="Y128" s="730"/>
      <c r="Z128" s="730"/>
      <c r="AA128" s="730"/>
      <c r="AB128" s="730"/>
      <c r="AC128" s="730"/>
      <c r="AD128" s="730"/>
      <c r="AE128" s="730"/>
      <c r="AF128" s="730"/>
      <c r="AG128" s="730"/>
      <c r="AH128" s="730"/>
      <c r="AI128" s="730"/>
      <c r="AJ128" s="730"/>
      <c r="AK128" s="730"/>
      <c r="AL128" s="730"/>
      <c r="AM128" s="730"/>
      <c r="AN128" s="730"/>
      <c r="AO128" s="730"/>
      <c r="AP128" s="730"/>
      <c r="AQ128" s="730"/>
      <c r="AR128" s="730"/>
      <c r="AS128" s="730"/>
      <c r="AT128" s="730"/>
      <c r="BM128" s="316"/>
      <c r="BR128" s="3"/>
      <c r="BT128" s="383"/>
      <c r="BU128" s="383"/>
      <c r="BY128" s="3"/>
      <c r="BZ128" s="3"/>
    </row>
    <row r="129" spans="1:78" ht="16.5" customHeight="1">
      <c r="B129" s="885" t="s">
        <v>168</v>
      </c>
      <c r="C129" s="1082"/>
      <c r="D129" s="1082"/>
      <c r="E129" s="1082"/>
      <c r="F129" s="1083"/>
      <c r="G129" s="1019" t="s">
        <v>108</v>
      </c>
      <c r="H129" s="1020"/>
      <c r="I129" s="1020"/>
      <c r="J129" s="1020"/>
      <c r="K129" s="1020"/>
      <c r="L129" s="1020"/>
      <c r="M129" s="1020"/>
      <c r="N129" s="1020"/>
      <c r="O129" s="1020"/>
      <c r="P129" s="1020"/>
      <c r="Q129" s="1020"/>
      <c r="R129" s="1020"/>
      <c r="S129" s="1020"/>
      <c r="T129" s="1020"/>
      <c r="U129" s="1020"/>
      <c r="V129" s="1020"/>
      <c r="W129" s="1020"/>
      <c r="X129" s="1020"/>
      <c r="Y129" s="1020"/>
      <c r="Z129" s="1021"/>
      <c r="AA129" s="1019" t="s">
        <v>109</v>
      </c>
      <c r="AB129" s="1020"/>
      <c r="AC129" s="1020"/>
      <c r="AD129" s="1020"/>
      <c r="AE129" s="1020"/>
      <c r="AF129" s="1020"/>
      <c r="AG129" s="1020"/>
      <c r="AH129" s="1020"/>
      <c r="AI129" s="1020"/>
      <c r="AJ129" s="1020"/>
      <c r="AK129" s="1020"/>
      <c r="AL129" s="1020"/>
      <c r="AM129" s="1020"/>
      <c r="AN129" s="1020"/>
      <c r="AO129" s="1020"/>
      <c r="AP129" s="1020"/>
      <c r="AQ129" s="1020"/>
      <c r="AR129" s="1020"/>
      <c r="AS129" s="1020"/>
      <c r="AT129" s="1021"/>
      <c r="BR129" s="3"/>
      <c r="BY129" s="3"/>
      <c r="BZ129" s="3"/>
    </row>
    <row r="130" spans="1:78" ht="16.5" customHeight="1">
      <c r="B130" s="1084"/>
      <c r="C130" s="1085"/>
      <c r="D130" s="1085"/>
      <c r="E130" s="1085"/>
      <c r="F130" s="1086"/>
      <c r="G130" s="639" t="s">
        <v>89</v>
      </c>
      <c r="H130" s="640"/>
      <c r="I130" s="640"/>
      <c r="J130" s="641"/>
      <c r="K130" s="1019" t="s">
        <v>64</v>
      </c>
      <c r="L130" s="1020"/>
      <c r="M130" s="1020"/>
      <c r="N130" s="1020"/>
      <c r="O130" s="1020"/>
      <c r="P130" s="1020"/>
      <c r="Q130" s="1020"/>
      <c r="R130" s="1020"/>
      <c r="S130" s="1020"/>
      <c r="T130" s="1020"/>
      <c r="U130" s="1020"/>
      <c r="V130" s="1020"/>
      <c r="W130" s="1020"/>
      <c r="X130" s="1021"/>
      <c r="Y130" s="639" t="s">
        <v>41</v>
      </c>
      <c r="Z130" s="641"/>
      <c r="AA130" s="640" t="s">
        <v>89</v>
      </c>
      <c r="AB130" s="640"/>
      <c r="AC130" s="640"/>
      <c r="AD130" s="641"/>
      <c r="AE130" s="1019" t="s">
        <v>64</v>
      </c>
      <c r="AF130" s="1020"/>
      <c r="AG130" s="1020"/>
      <c r="AH130" s="1020"/>
      <c r="AI130" s="1020"/>
      <c r="AJ130" s="1020"/>
      <c r="AK130" s="1020"/>
      <c r="AL130" s="1020"/>
      <c r="AM130" s="1020"/>
      <c r="AN130" s="1020"/>
      <c r="AO130" s="1020"/>
      <c r="AP130" s="1020"/>
      <c r="AQ130" s="1020"/>
      <c r="AR130" s="1021"/>
      <c r="AS130" s="639" t="s">
        <v>41</v>
      </c>
      <c r="AT130" s="641"/>
      <c r="BR130" s="3"/>
      <c r="BY130" s="3"/>
      <c r="BZ130" s="3"/>
    </row>
    <row r="131" spans="1:78" ht="16.5" customHeight="1">
      <c r="B131" s="1084"/>
      <c r="C131" s="1085"/>
      <c r="D131" s="1085"/>
      <c r="E131" s="1085"/>
      <c r="F131" s="1086"/>
      <c r="G131" s="642"/>
      <c r="H131" s="643"/>
      <c r="I131" s="643"/>
      <c r="J131" s="644"/>
      <c r="K131" s="1019" t="s">
        <v>383</v>
      </c>
      <c r="L131" s="1020"/>
      <c r="M131" s="1020"/>
      <c r="N131" s="1020"/>
      <c r="O131" s="1020"/>
      <c r="P131" s="1020"/>
      <c r="Q131" s="1020"/>
      <c r="R131" s="1020"/>
      <c r="S131" s="1020"/>
      <c r="T131" s="1020"/>
      <c r="U131" s="1019" t="s">
        <v>144</v>
      </c>
      <c r="V131" s="1020"/>
      <c r="W131" s="1020"/>
      <c r="X131" s="1020"/>
      <c r="Y131" s="642"/>
      <c r="Z131" s="644"/>
      <c r="AA131" s="643"/>
      <c r="AB131" s="643"/>
      <c r="AC131" s="643"/>
      <c r="AD131" s="644"/>
      <c r="AE131" s="1019" t="s">
        <v>383</v>
      </c>
      <c r="AF131" s="1020"/>
      <c r="AG131" s="1020"/>
      <c r="AH131" s="1020"/>
      <c r="AI131" s="1020"/>
      <c r="AJ131" s="1020"/>
      <c r="AK131" s="1020"/>
      <c r="AL131" s="1020"/>
      <c r="AM131" s="1020"/>
      <c r="AN131" s="1020"/>
      <c r="AO131" s="1019" t="s">
        <v>144</v>
      </c>
      <c r="AP131" s="1020"/>
      <c r="AQ131" s="1020"/>
      <c r="AR131" s="1020"/>
      <c r="AS131" s="642"/>
      <c r="AT131" s="644"/>
      <c r="BR131" s="3"/>
      <c r="BY131" s="3"/>
      <c r="BZ131" s="3"/>
    </row>
    <row r="132" spans="1:78" ht="60" customHeight="1">
      <c r="B132" s="1084"/>
      <c r="C132" s="1085"/>
      <c r="D132" s="1085"/>
      <c r="E132" s="1085"/>
      <c r="F132" s="1086"/>
      <c r="G132" s="847" t="s">
        <v>211</v>
      </c>
      <c r="H132" s="848"/>
      <c r="I132" s="849" t="s">
        <v>212</v>
      </c>
      <c r="J132" s="722"/>
      <c r="K132" s="1017" t="s">
        <v>431</v>
      </c>
      <c r="L132" s="1018"/>
      <c r="M132" s="929" t="s">
        <v>432</v>
      </c>
      <c r="N132" s="930"/>
      <c r="O132" s="929" t="s">
        <v>433</v>
      </c>
      <c r="P132" s="930"/>
      <c r="Q132" s="929" t="s">
        <v>434</v>
      </c>
      <c r="R132" s="930"/>
      <c r="S132" s="1022" t="s">
        <v>435</v>
      </c>
      <c r="T132" s="1023"/>
      <c r="U132" s="843" t="s">
        <v>412</v>
      </c>
      <c r="V132" s="844"/>
      <c r="W132" s="845" t="s">
        <v>428</v>
      </c>
      <c r="X132" s="846"/>
      <c r="Y132" s="642"/>
      <c r="Z132" s="644"/>
      <c r="AA132" s="847" t="s">
        <v>211</v>
      </c>
      <c r="AB132" s="848"/>
      <c r="AC132" s="849" t="s">
        <v>212</v>
      </c>
      <c r="AD132" s="722"/>
      <c r="AE132" s="1017" t="s">
        <v>431</v>
      </c>
      <c r="AF132" s="1018"/>
      <c r="AG132" s="929" t="s">
        <v>432</v>
      </c>
      <c r="AH132" s="930"/>
      <c r="AI132" s="929" t="s">
        <v>433</v>
      </c>
      <c r="AJ132" s="930"/>
      <c r="AK132" s="929" t="s">
        <v>434</v>
      </c>
      <c r="AL132" s="930"/>
      <c r="AM132" s="1022" t="s">
        <v>435</v>
      </c>
      <c r="AN132" s="1023"/>
      <c r="AO132" s="843" t="s">
        <v>412</v>
      </c>
      <c r="AP132" s="850"/>
      <c r="AQ132" s="845" t="s">
        <v>428</v>
      </c>
      <c r="AR132" s="846"/>
      <c r="AS132" s="642"/>
      <c r="AT132" s="644"/>
      <c r="BR132" s="3"/>
      <c r="BY132" s="3"/>
      <c r="BZ132" s="3"/>
    </row>
    <row r="133" spans="1:78" ht="16.5" customHeight="1">
      <c r="B133" s="1087"/>
      <c r="C133" s="1088"/>
      <c r="D133" s="1088"/>
      <c r="E133" s="1088"/>
      <c r="F133" s="1089"/>
      <c r="G133" s="707" t="s">
        <v>275</v>
      </c>
      <c r="H133" s="923"/>
      <c r="I133" s="648" t="s">
        <v>299</v>
      </c>
      <c r="J133" s="649"/>
      <c r="K133" s="924" t="s">
        <v>277</v>
      </c>
      <c r="L133" s="925"/>
      <c r="M133" s="926" t="s">
        <v>299</v>
      </c>
      <c r="N133" s="925"/>
      <c r="O133" s="926" t="s">
        <v>299</v>
      </c>
      <c r="P133" s="925"/>
      <c r="Q133" s="926" t="s">
        <v>299</v>
      </c>
      <c r="R133" s="925"/>
      <c r="S133" s="926" t="s">
        <v>299</v>
      </c>
      <c r="T133" s="925"/>
      <c r="U133" s="924" t="s">
        <v>279</v>
      </c>
      <c r="V133" s="927"/>
      <c r="W133" s="926" t="s">
        <v>299</v>
      </c>
      <c r="X133" s="928"/>
      <c r="Y133" s="650" t="s">
        <v>281</v>
      </c>
      <c r="Z133" s="652"/>
      <c r="AA133" s="707" t="s">
        <v>283</v>
      </c>
      <c r="AB133" s="923"/>
      <c r="AC133" s="648" t="s">
        <v>299</v>
      </c>
      <c r="AD133" s="649"/>
      <c r="AE133" s="924" t="s">
        <v>285</v>
      </c>
      <c r="AF133" s="925"/>
      <c r="AG133" s="926" t="s">
        <v>299</v>
      </c>
      <c r="AH133" s="925"/>
      <c r="AI133" s="926" t="s">
        <v>299</v>
      </c>
      <c r="AJ133" s="925"/>
      <c r="AK133" s="926" t="s">
        <v>299</v>
      </c>
      <c r="AL133" s="925"/>
      <c r="AM133" s="926" t="s">
        <v>299</v>
      </c>
      <c r="AN133" s="925"/>
      <c r="AO133" s="924" t="s">
        <v>287</v>
      </c>
      <c r="AP133" s="925"/>
      <c r="AQ133" s="926" t="s">
        <v>299</v>
      </c>
      <c r="AR133" s="928"/>
      <c r="AS133" s="650" t="s">
        <v>289</v>
      </c>
      <c r="AT133" s="652"/>
      <c r="BR133" s="3"/>
      <c r="BY133" s="3"/>
      <c r="BZ133" s="3"/>
    </row>
    <row r="134" spans="1:78" ht="30" customHeight="1">
      <c r="B134" s="1123" t="s">
        <v>437</v>
      </c>
      <c r="C134" s="1124"/>
      <c r="D134" s="1125"/>
      <c r="E134" s="1129" t="s">
        <v>413</v>
      </c>
      <c r="F134" s="1130"/>
      <c r="G134" s="1103" t="s">
        <v>438</v>
      </c>
      <c r="H134" s="1104"/>
      <c r="I134" s="1105" t="s">
        <v>438</v>
      </c>
      <c r="J134" s="1106"/>
      <c r="K134" s="1133" t="str">
        <f>+A3管路!K137</f>
        <v xml:space="preserve">(1) (2) (3) </v>
      </c>
      <c r="L134" s="1134"/>
      <c r="M134" s="1135" t="str">
        <f>+A3管路!M137</f>
        <v xml:space="preserve">(4) (5) </v>
      </c>
      <c r="N134" s="1136"/>
      <c r="O134" s="1090" t="str">
        <f>+A3管路!O137</f>
        <v xml:space="preserve">(6) (7) (8) (9) </v>
      </c>
      <c r="P134" s="1091"/>
      <c r="Q134" s="1090" t="str">
        <f>+A3管路!Q137</f>
        <v xml:space="preserve">(10) (11) (12) (13) </v>
      </c>
      <c r="R134" s="1091"/>
      <c r="S134" s="1090" t="str">
        <f>+A3管路!S137</f>
        <v xml:space="preserve">(14) </v>
      </c>
      <c r="T134" s="1091"/>
      <c r="U134" s="1103" t="s">
        <v>438</v>
      </c>
      <c r="V134" s="1104"/>
      <c r="W134" s="1105" t="s">
        <v>438</v>
      </c>
      <c r="X134" s="1106"/>
      <c r="Y134" s="1105" t="s">
        <v>438</v>
      </c>
      <c r="Z134" s="1106"/>
      <c r="AA134" s="1103" t="s">
        <v>438</v>
      </c>
      <c r="AB134" s="1104"/>
      <c r="AC134" s="1105" t="s">
        <v>438</v>
      </c>
      <c r="AD134" s="1106"/>
      <c r="AE134" s="1113" t="str">
        <f>+A3管路!AE137</f>
        <v xml:space="preserve">(1) (2) (3) </v>
      </c>
      <c r="AF134" s="1114"/>
      <c r="AG134" s="1090" t="str">
        <f>+A3管路!AG137</f>
        <v xml:space="preserve">(4) (5) </v>
      </c>
      <c r="AH134" s="1091"/>
      <c r="AI134" s="1090" t="str">
        <f>+A3管路!AI137</f>
        <v xml:space="preserve">(6) (7) (8) (9) </v>
      </c>
      <c r="AJ134" s="1091"/>
      <c r="AK134" s="1090" t="str">
        <f>+A3管路!AK137</f>
        <v xml:space="preserve">(10) (11) (12) (13) </v>
      </c>
      <c r="AL134" s="1091"/>
      <c r="AM134" s="1090" t="str">
        <f>+A3管路!AM137</f>
        <v xml:space="preserve">(14) </v>
      </c>
      <c r="AN134" s="1091"/>
      <c r="AO134" s="1103" t="s">
        <v>438</v>
      </c>
      <c r="AP134" s="1104"/>
      <c r="AQ134" s="1105" t="s">
        <v>438</v>
      </c>
      <c r="AR134" s="1106"/>
      <c r="AS134" s="1105" t="s">
        <v>438</v>
      </c>
      <c r="AT134" s="1106"/>
      <c r="BR134" s="3"/>
      <c r="BY134" s="3"/>
      <c r="BZ134" s="3"/>
    </row>
    <row r="135" spans="1:78" ht="30" customHeight="1">
      <c r="B135" s="1126"/>
      <c r="C135" s="1127"/>
      <c r="D135" s="1128"/>
      <c r="E135" s="1131" t="s">
        <v>107</v>
      </c>
      <c r="F135" s="1132"/>
      <c r="G135" s="1107" t="s">
        <v>438</v>
      </c>
      <c r="H135" s="1108"/>
      <c r="I135" s="1111" t="s">
        <v>438</v>
      </c>
      <c r="J135" s="1112"/>
      <c r="K135" s="1115" t="str">
        <f>+A3管路!K138</f>
        <v xml:space="preserve">(1) (2) (3) </v>
      </c>
      <c r="L135" s="1110"/>
      <c r="M135" s="1109" t="str">
        <f>+A3管路!M138</f>
        <v xml:space="preserve">(4) (5) (9) </v>
      </c>
      <c r="N135" s="1110"/>
      <c r="O135" s="1109" t="str">
        <f>+A3管路!O138</f>
        <v xml:space="preserve">(6) (7) (8) </v>
      </c>
      <c r="P135" s="1110"/>
      <c r="Q135" s="1109" t="str">
        <f>+A3管路!Q138</f>
        <v xml:space="preserve">(10) (11) (12) (13) </v>
      </c>
      <c r="R135" s="1110"/>
      <c r="S135" s="1109" t="str">
        <f>+A3管路!S138</f>
        <v xml:space="preserve">(14) </v>
      </c>
      <c r="T135" s="1110"/>
      <c r="U135" s="1107" t="s">
        <v>438</v>
      </c>
      <c r="V135" s="1108"/>
      <c r="W135" s="1111" t="s">
        <v>438</v>
      </c>
      <c r="X135" s="1112"/>
      <c r="Y135" s="1111" t="s">
        <v>438</v>
      </c>
      <c r="Z135" s="1112"/>
      <c r="AA135" s="1107" t="s">
        <v>438</v>
      </c>
      <c r="AB135" s="1108"/>
      <c r="AC135" s="1111" t="s">
        <v>438</v>
      </c>
      <c r="AD135" s="1112"/>
      <c r="AE135" s="1115" t="str">
        <f>+A3管路!AE138</f>
        <v xml:space="preserve">(1) (2) (3) </v>
      </c>
      <c r="AF135" s="1110"/>
      <c r="AG135" s="1109" t="str">
        <f>+A3管路!AG138</f>
        <v xml:space="preserve">(4) (5) (9) </v>
      </c>
      <c r="AH135" s="1110"/>
      <c r="AI135" s="1109" t="str">
        <f>+A3管路!AI138</f>
        <v xml:space="preserve">(6) (7) (8) </v>
      </c>
      <c r="AJ135" s="1110"/>
      <c r="AK135" s="1109" t="str">
        <f>+A3管路!AK138</f>
        <v xml:space="preserve">(10) (11) (12) (13) </v>
      </c>
      <c r="AL135" s="1110"/>
      <c r="AM135" s="1109" t="str">
        <f>+A3管路!AM138</f>
        <v xml:space="preserve">(14) </v>
      </c>
      <c r="AN135" s="1110"/>
      <c r="AO135" s="1107" t="s">
        <v>438</v>
      </c>
      <c r="AP135" s="1108"/>
      <c r="AQ135" s="1111" t="s">
        <v>438</v>
      </c>
      <c r="AR135" s="1112"/>
      <c r="AS135" s="1111" t="s">
        <v>438</v>
      </c>
      <c r="AT135" s="1112"/>
      <c r="BR135" s="3"/>
      <c r="BY135" s="3"/>
      <c r="BZ135" s="3"/>
    </row>
    <row r="136" spans="1:78" ht="30" customHeight="1">
      <c r="A136" s="152"/>
      <c r="B136" s="917" t="s">
        <v>439</v>
      </c>
      <c r="C136" s="877" t="s">
        <v>440</v>
      </c>
      <c r="D136" s="880" t="s">
        <v>441</v>
      </c>
      <c r="E136" s="1093" t="s">
        <v>92</v>
      </c>
      <c r="F136" s="1093"/>
      <c r="G136" s="898">
        <f>+AV21</f>
        <v>2049.9999999999995</v>
      </c>
      <c r="H136" s="899"/>
      <c r="I136" s="900">
        <f>+AX21</f>
        <v>2</v>
      </c>
      <c r="J136" s="1097"/>
      <c r="K136" s="898">
        <f>+AZ21</f>
        <v>693.3</v>
      </c>
      <c r="L136" s="899"/>
      <c r="M136" s="900">
        <f>+BB21</f>
        <v>25</v>
      </c>
      <c r="N136" s="899"/>
      <c r="O136" s="900">
        <f>+BD21</f>
        <v>1333.6999999999998</v>
      </c>
      <c r="P136" s="899"/>
      <c r="Q136" s="900" t="str">
        <f>+BF21</f>
        <v>-</v>
      </c>
      <c r="R136" s="899"/>
      <c r="S136" s="900" t="str">
        <f>+BH21</f>
        <v>-</v>
      </c>
      <c r="T136" s="899"/>
      <c r="U136" s="898">
        <f>+BJ21</f>
        <v>718.30000000000007</v>
      </c>
      <c r="V136" s="899"/>
      <c r="W136" s="900">
        <f>+BL21</f>
        <v>1333.6999999999998</v>
      </c>
      <c r="X136" s="901"/>
      <c r="Y136" s="812">
        <f>+BN21</f>
        <v>2051.9999999999995</v>
      </c>
      <c r="Z136" s="813"/>
      <c r="AA136" s="1048">
        <f>IF(G136="-",0,+G136/SUM(G136,I136)*100)</f>
        <v>99.902534113060426</v>
      </c>
      <c r="AB136" s="798"/>
      <c r="AC136" s="797">
        <f>IF(I136="-",0,I136/SUM(G136,I136)*100)</f>
        <v>9.7465886939571172E-2</v>
      </c>
      <c r="AD136" s="1043"/>
      <c r="AE136" s="1042">
        <f>IF(K136="-",0,K136/SUM($K136:$T136)*100)</f>
        <v>33.78654970760234</v>
      </c>
      <c r="AF136" s="798"/>
      <c r="AG136" s="797">
        <f>IF(M136="-",0,M136/SUM($K136:$T136)*100)</f>
        <v>1.2183235867446394</v>
      </c>
      <c r="AH136" s="798"/>
      <c r="AI136" s="797">
        <f>IF(O136="-",0,O136/SUM($K136:$T136)*100)</f>
        <v>64.995126705653021</v>
      </c>
      <c r="AJ136" s="798"/>
      <c r="AK136" s="797">
        <f>IF(Q136="-",0,Q136/SUM($K136:$T136)*100)</f>
        <v>0</v>
      </c>
      <c r="AL136" s="798"/>
      <c r="AM136" s="797">
        <f>IF(S136="-",0,S136/SUM($K136:$T136)*100)</f>
        <v>0</v>
      </c>
      <c r="AN136" s="798"/>
      <c r="AO136" s="1042">
        <f>+U136/(U136+W136)*100</f>
        <v>35.004873294346986</v>
      </c>
      <c r="AP136" s="798"/>
      <c r="AQ136" s="797">
        <f>+W136/(U136+W136)*100</f>
        <v>64.995126705653021</v>
      </c>
      <c r="AR136" s="1043"/>
      <c r="AS136" s="803">
        <f>IF(SUM(AA136:AC136)=0,"-",IF(AND(SUM(AA136:AC136)=SUM(AE136:AN136),SUM(AE136:AN136)=SUM(AO136:AR136)),SUM(AA136:AC136),"エラー"))</f>
        <v>100</v>
      </c>
      <c r="AT136" s="804"/>
      <c r="BR136" s="3"/>
      <c r="BY136" s="3"/>
      <c r="BZ136" s="3"/>
    </row>
    <row r="137" spans="1:78" ht="30" customHeight="1">
      <c r="B137" s="918"/>
      <c r="C137" s="878"/>
      <c r="D137" s="881"/>
      <c r="E137" s="1094" t="s">
        <v>442</v>
      </c>
      <c r="F137" s="1094"/>
      <c r="G137" s="897">
        <f>+AV33</f>
        <v>10345.299999999999</v>
      </c>
      <c r="H137" s="796"/>
      <c r="I137" s="795">
        <f>+AX33</f>
        <v>22</v>
      </c>
      <c r="J137" s="1098"/>
      <c r="K137" s="897">
        <f>+AZ33</f>
        <v>3019.1</v>
      </c>
      <c r="L137" s="796"/>
      <c r="M137" s="795">
        <f>+BB33</f>
        <v>226.49999999999994</v>
      </c>
      <c r="N137" s="796"/>
      <c r="O137" s="795">
        <f>+BD33</f>
        <v>7052.7999999999993</v>
      </c>
      <c r="P137" s="796"/>
      <c r="Q137" s="795">
        <f>+BF33</f>
        <v>68.900000000000006</v>
      </c>
      <c r="R137" s="796"/>
      <c r="S137" s="795" t="str">
        <f>+BH33</f>
        <v>-</v>
      </c>
      <c r="T137" s="796"/>
      <c r="U137" s="897">
        <f>+BJ33</f>
        <v>3245.6</v>
      </c>
      <c r="V137" s="796"/>
      <c r="W137" s="795">
        <f>+BL33</f>
        <v>7121.7</v>
      </c>
      <c r="X137" s="825"/>
      <c r="Y137" s="841">
        <f>+BN33</f>
        <v>10367.299999999999</v>
      </c>
      <c r="Z137" s="842"/>
      <c r="AA137" s="1069">
        <f>+G137/SUM(G137,I137)*100</f>
        <v>99.787794314816779</v>
      </c>
      <c r="AB137" s="827"/>
      <c r="AC137" s="823">
        <f>IF(I137="-",0,I137/SUM(G137,I137)*100)</f>
        <v>0.21220568518322036</v>
      </c>
      <c r="AD137" s="824"/>
      <c r="AE137" s="826">
        <f>IF(K137="-",0,K137/SUM($K137:$T137)*100)</f>
        <v>29.121372006211843</v>
      </c>
      <c r="AF137" s="827"/>
      <c r="AG137" s="823">
        <f>IF(M137="-",0,M137/SUM($K137:$T137)*100)</f>
        <v>2.1847539860908816</v>
      </c>
      <c r="AH137" s="827"/>
      <c r="AI137" s="823">
        <f>IF(O137="-",0,O137/SUM($K137:$T137)*100)</f>
        <v>68.029284384555282</v>
      </c>
      <c r="AJ137" s="827"/>
      <c r="AK137" s="823">
        <f>IF(Q137="-",0,Q137/SUM($K137:$T137)*100)</f>
        <v>0.66458962314199466</v>
      </c>
      <c r="AL137" s="827"/>
      <c r="AM137" s="823">
        <f>IF(S137="-",0,S137/SUM($K137:$T137)*100)</f>
        <v>0</v>
      </c>
      <c r="AN137" s="827"/>
      <c r="AO137" s="826">
        <f>+U137/(U137+W137)*100</f>
        <v>31.306125992302725</v>
      </c>
      <c r="AP137" s="827"/>
      <c r="AQ137" s="823">
        <f>+W137/(U137+W137)*100</f>
        <v>68.693874007697289</v>
      </c>
      <c r="AR137" s="824"/>
      <c r="AS137" s="1051">
        <f>IF(SUM(AA137:AC137)=0,"-",IF(AND(SUM(AA137:AC137)=SUM(AE137:AN137),SUM(AE137:AN137)=SUM(AO137:AR137)),SUM(AA137:AC137),"エラー"))</f>
        <v>100</v>
      </c>
      <c r="AT137" s="1052"/>
      <c r="BR137" s="3"/>
      <c r="BY137" s="3"/>
      <c r="BZ137" s="3"/>
    </row>
    <row r="138" spans="1:78" ht="30" customHeight="1">
      <c r="B138" s="918"/>
      <c r="C138" s="878"/>
      <c r="D138" s="881"/>
      <c r="E138" s="1094" t="s">
        <v>91</v>
      </c>
      <c r="F138" s="1094"/>
      <c r="G138" s="897">
        <f>+AV45</f>
        <v>63057.899999999994</v>
      </c>
      <c r="H138" s="796"/>
      <c r="I138" s="795">
        <f>+AX45</f>
        <v>153</v>
      </c>
      <c r="J138" s="1098"/>
      <c r="K138" s="897">
        <f>+AZ45</f>
        <v>16540.000000000004</v>
      </c>
      <c r="L138" s="796"/>
      <c r="M138" s="795">
        <f>+BB45</f>
        <v>1525.6000000000004</v>
      </c>
      <c r="N138" s="796"/>
      <c r="O138" s="795">
        <f>+BD45</f>
        <v>44404.099999999991</v>
      </c>
      <c r="P138" s="796"/>
      <c r="Q138" s="795">
        <f>+BF45</f>
        <v>741.19999999999982</v>
      </c>
      <c r="R138" s="796"/>
      <c r="S138" s="795" t="str">
        <f>+BH45</f>
        <v>-</v>
      </c>
      <c r="T138" s="796"/>
      <c r="U138" s="897">
        <f>+BJ45</f>
        <v>18065.600000000002</v>
      </c>
      <c r="V138" s="796"/>
      <c r="W138" s="795">
        <f>+BL45</f>
        <v>45145.3</v>
      </c>
      <c r="X138" s="825"/>
      <c r="Y138" s="828">
        <f>+BN45</f>
        <v>63210.899999999994</v>
      </c>
      <c r="Z138" s="829"/>
      <c r="AA138" s="1069">
        <f>+G138/SUM(G138,I138)*100</f>
        <v>99.757953137829077</v>
      </c>
      <c r="AB138" s="827"/>
      <c r="AC138" s="823">
        <f>IF(I138="-",0,I138/SUM(G138,I138)*100)</f>
        <v>0.24204686217092308</v>
      </c>
      <c r="AD138" s="824"/>
      <c r="AE138" s="826">
        <f>IF(K138="-",0,K138/SUM($K138:$T138)*100)</f>
        <v>26.166373204621362</v>
      </c>
      <c r="AF138" s="827"/>
      <c r="AG138" s="823">
        <f>IF(M138="-",0,M138/SUM($K138:$T138)*100)</f>
        <v>2.4135077969147734</v>
      </c>
      <c r="AH138" s="827"/>
      <c r="AI138" s="823">
        <f>IF(O138="-",0,O138/SUM($K138:$T138)*100)</f>
        <v>70.247536421724732</v>
      </c>
      <c r="AJ138" s="827"/>
      <c r="AK138" s="823">
        <f>IF(Q138="-",0,Q138/SUM($K138:$T138)*100)</f>
        <v>1.1725825767391382</v>
      </c>
      <c r="AL138" s="827"/>
      <c r="AM138" s="823">
        <f>IF(S138="-",0,S138/SUM($K138:$T138)*100)</f>
        <v>0</v>
      </c>
      <c r="AN138" s="827"/>
      <c r="AO138" s="826">
        <f>+U138/(U138+W138)*100</f>
        <v>28.57988100153613</v>
      </c>
      <c r="AP138" s="827"/>
      <c r="AQ138" s="823">
        <f>+W138/(U138+W138)*100</f>
        <v>71.420118998463863</v>
      </c>
      <c r="AR138" s="824"/>
      <c r="AS138" s="1053">
        <f>IF(SUM(AA138:AC138)=0,"-",IF(AND(SUM(AA138:AC138)=SUM(AE138:AN138),SUM(AE138:AN138)=SUM(AO138:AR138)),SUM(AA138:AC138),"エラー"))</f>
        <v>100</v>
      </c>
      <c r="AT138" s="1054"/>
      <c r="BR138" s="3"/>
      <c r="BY138" s="3"/>
      <c r="BZ138" s="3"/>
    </row>
    <row r="139" spans="1:78" ht="30" customHeight="1">
      <c r="B139" s="918"/>
      <c r="C139" s="878"/>
      <c r="D139" s="881"/>
      <c r="E139" s="880" t="s">
        <v>104</v>
      </c>
      <c r="F139" s="880"/>
      <c r="G139" s="1027">
        <f>+AV46</f>
        <v>75453.2</v>
      </c>
      <c r="H139" s="1028"/>
      <c r="I139" s="902">
        <f>+AX46</f>
        <v>177</v>
      </c>
      <c r="J139" s="1038"/>
      <c r="K139" s="1027">
        <f>+AZ46</f>
        <v>20252.400000000001</v>
      </c>
      <c r="L139" s="1028"/>
      <c r="M139" s="1029">
        <f>+BB46</f>
        <v>1777.1000000000004</v>
      </c>
      <c r="N139" s="1028"/>
      <c r="O139" s="1029">
        <f>+BD46</f>
        <v>52790.599999999991</v>
      </c>
      <c r="P139" s="1028"/>
      <c r="Q139" s="1029">
        <f>+BF46</f>
        <v>810.0999999999998</v>
      </c>
      <c r="R139" s="1028"/>
      <c r="S139" s="1029" t="str">
        <f>+BH46</f>
        <v>-</v>
      </c>
      <c r="T139" s="1028"/>
      <c r="U139" s="1027">
        <f>+BJ46</f>
        <v>22029.500000000004</v>
      </c>
      <c r="V139" s="1028"/>
      <c r="W139" s="902">
        <f>+BL46</f>
        <v>53600.700000000004</v>
      </c>
      <c r="X139" s="902"/>
      <c r="Y139" s="951">
        <f>+BN46</f>
        <v>75630.2</v>
      </c>
      <c r="Z139" s="1068"/>
      <c r="AA139" s="1030">
        <f>IF(G139="-","-",G139/SUM(G139,I139)*100)</f>
        <v>99.765966505443586</v>
      </c>
      <c r="AB139" s="873"/>
      <c r="AC139" s="1024">
        <f>IF(I139="-","-",I139/SUM(G139,I139)*100)</f>
        <v>0.23403349455640735</v>
      </c>
      <c r="AD139" s="1025"/>
      <c r="AE139" s="872">
        <f>IF(K139="-",0,K139/SUM($K139:$T139)*100)</f>
        <v>26.778191780532119</v>
      </c>
      <c r="AF139" s="873"/>
      <c r="AG139" s="1024">
        <f>IF(M139="-",0,M139/SUM($K139:$T139)*100)</f>
        <v>2.3497227298089922</v>
      </c>
      <c r="AH139" s="873"/>
      <c r="AI139" s="1024">
        <f>IF(O139="-",0,O139/SUM($K139:$T139)*100)</f>
        <v>69.800952529545071</v>
      </c>
      <c r="AJ139" s="873"/>
      <c r="AK139" s="1024">
        <f>IF(Q139="-",0,Q139/SUM($K139:$T139)*100)</f>
        <v>1.0711329601138166</v>
      </c>
      <c r="AL139" s="873"/>
      <c r="AM139" s="1024">
        <f>IF(S139="-",0,S139/SUM($K139:$T139)*100)</f>
        <v>0</v>
      </c>
      <c r="AN139" s="873"/>
      <c r="AO139" s="872">
        <f>+U139/(U139+W139)*100</f>
        <v>29.127914510341107</v>
      </c>
      <c r="AP139" s="873"/>
      <c r="AQ139" s="1024">
        <f>+W139/(U139+W139)*100</f>
        <v>70.872085489658886</v>
      </c>
      <c r="AR139" s="1025"/>
      <c r="AS139" s="1055">
        <f>IF(SUM(AA139:AC139)=0,"-",IF(AND(SUM(AA139:AC139)=SUM(AE139:AN139),SUM(AE139:AN139)=SUM(AO139:AR139)),SUM(AA139:AC139),"エラー"))</f>
        <v>100</v>
      </c>
      <c r="AT139" s="1056"/>
      <c r="BR139" s="3"/>
      <c r="BY139" s="3"/>
      <c r="BZ139" s="3"/>
    </row>
    <row r="140" spans="1:78" ht="30" customHeight="1">
      <c r="B140" s="918"/>
      <c r="C140" s="879"/>
      <c r="D140" s="1039" t="s">
        <v>46</v>
      </c>
      <c r="E140" s="1095" t="s">
        <v>419</v>
      </c>
      <c r="F140" s="1096"/>
      <c r="G140" s="815">
        <f>+AV53</f>
        <v>1663</v>
      </c>
      <c r="H140" s="816"/>
      <c r="I140" s="817">
        <f>+AX53</f>
        <v>8</v>
      </c>
      <c r="J140" s="1099"/>
      <c r="K140" s="815">
        <f>+AZ53</f>
        <v>266</v>
      </c>
      <c r="L140" s="816"/>
      <c r="M140" s="903">
        <f>+BB53</f>
        <v>77</v>
      </c>
      <c r="N140" s="816"/>
      <c r="O140" s="903">
        <f>+BD53</f>
        <v>1328</v>
      </c>
      <c r="P140" s="816"/>
      <c r="Q140" s="903" t="str">
        <f>+BF53</f>
        <v>-</v>
      </c>
      <c r="R140" s="816"/>
      <c r="S140" s="903" t="str">
        <f>+BH53</f>
        <v>-</v>
      </c>
      <c r="T140" s="816"/>
      <c r="U140" s="815">
        <f>+BJ53</f>
        <v>343</v>
      </c>
      <c r="V140" s="816"/>
      <c r="W140" s="817">
        <f>+BL53</f>
        <v>1328</v>
      </c>
      <c r="X140" s="817"/>
      <c r="Y140" s="828">
        <f>+BN53</f>
        <v>1671</v>
      </c>
      <c r="Z140" s="829"/>
      <c r="AA140" s="820">
        <f>+G140/SUM(G140,I140)*100</f>
        <v>99.521244763614604</v>
      </c>
      <c r="AB140" s="819"/>
      <c r="AC140" s="821">
        <f>IF(I140="-",0,I140/SUM(G140,I140)*100)</f>
        <v>0.47875523638539796</v>
      </c>
      <c r="AD140" s="822"/>
      <c r="AE140" s="818">
        <f>IF(K140="-",0,K140/SUM($K140:$T140)*100)</f>
        <v>15.918611609814482</v>
      </c>
      <c r="AF140" s="819"/>
      <c r="AG140" s="1047">
        <f>IF(M140="-",0,M140/SUM($K140:$T140)*100)</f>
        <v>4.6080191502094552</v>
      </c>
      <c r="AH140" s="819"/>
      <c r="AI140" s="1047">
        <f>IF(O140="-",0,O140/SUM($K140:$T140)*100)</f>
        <v>79.473369239976066</v>
      </c>
      <c r="AJ140" s="819"/>
      <c r="AK140" s="1047">
        <f>IF(Q140="-",0,Q140/SUM($K140:$T140)*100)</f>
        <v>0</v>
      </c>
      <c r="AL140" s="819"/>
      <c r="AM140" s="1047">
        <f>IF(S140="-",0,S140/SUM($K140:$T140)*100)</f>
        <v>0</v>
      </c>
      <c r="AN140" s="819"/>
      <c r="AO140" s="1045">
        <f>+U140/(U140+W140)*100</f>
        <v>20.526630760023938</v>
      </c>
      <c r="AP140" s="1046"/>
      <c r="AQ140" s="821">
        <f>+W140/(U140+W140)*100</f>
        <v>79.473369239976066</v>
      </c>
      <c r="AR140" s="822"/>
      <c r="AS140" s="1053">
        <f>IF(SUM(AA140:AC140)=0,"-",IF(AND(SUM(AA140:AC140)=SUM(AE140:AN140),SUM(AE140:AN140)=SUM(AO140:AR140)),SUM(AA140:AC140),"エラー"))</f>
        <v>100</v>
      </c>
      <c r="AT140" s="1054"/>
      <c r="BR140" s="3"/>
      <c r="BY140" s="3"/>
      <c r="BZ140" s="3"/>
    </row>
    <row r="141" spans="1:78" ht="30" customHeight="1">
      <c r="B141" s="918"/>
      <c r="C141" s="879"/>
      <c r="D141" s="1040"/>
      <c r="E141" s="1076" t="s">
        <v>447</v>
      </c>
      <c r="F141" s="1077"/>
      <c r="G141" s="1078" t="str">
        <f>+AV65</f>
        <v>-</v>
      </c>
      <c r="H141" s="1079"/>
      <c r="I141" s="904" t="str">
        <f>+AX65</f>
        <v>-</v>
      </c>
      <c r="J141" s="1080"/>
      <c r="K141" s="1078" t="str">
        <f>+AZ65</f>
        <v>-</v>
      </c>
      <c r="L141" s="1079"/>
      <c r="M141" s="1081" t="str">
        <f>+BB65</f>
        <v>-</v>
      </c>
      <c r="N141" s="1079"/>
      <c r="O141" s="1081" t="str">
        <f>+BD65</f>
        <v>-</v>
      </c>
      <c r="P141" s="1079"/>
      <c r="Q141" s="1081" t="str">
        <f>+BF65</f>
        <v>-</v>
      </c>
      <c r="R141" s="1079"/>
      <c r="S141" s="1081" t="str">
        <f>+BH65</f>
        <v>-</v>
      </c>
      <c r="T141" s="1079"/>
      <c r="U141" s="1078" t="str">
        <f>+BJ65</f>
        <v>-</v>
      </c>
      <c r="V141" s="1079"/>
      <c r="W141" s="904" t="str">
        <f>+BL65</f>
        <v>-</v>
      </c>
      <c r="X141" s="904"/>
      <c r="Y141" s="1065" t="str">
        <f>+BN65</f>
        <v>-</v>
      </c>
      <c r="Z141" s="1066"/>
      <c r="AA141" s="1059" t="str">
        <f>IF(G141="-","-",G141/SUM(G141,I141)*100)</f>
        <v>-</v>
      </c>
      <c r="AB141" s="1060"/>
      <c r="AC141" s="1047" t="str">
        <f>IF(I141="-","-",I141/SUM(G141,I141)*100)</f>
        <v>-</v>
      </c>
      <c r="AD141" s="1063"/>
      <c r="AE141" s="1059" t="str">
        <f>IF(K141="-","-",K141/SUM($K141:$T141)*100)</f>
        <v>-</v>
      </c>
      <c r="AF141" s="1060"/>
      <c r="AG141" s="1064" t="str">
        <f>IF(M141="-","-",M141/SUM($K141:$T141)*100)</f>
        <v>-</v>
      </c>
      <c r="AH141" s="1060"/>
      <c r="AI141" s="1064" t="str">
        <f>IF(O141="-","-",O141/SUM($K141:$T141)*100)</f>
        <v>-</v>
      </c>
      <c r="AJ141" s="1060"/>
      <c r="AK141" s="1064" t="str">
        <f>IF(Q141="-","-",Q141/SUM($K141:$T141)*100)</f>
        <v>-</v>
      </c>
      <c r="AL141" s="1060"/>
      <c r="AM141" s="1064" t="str">
        <f>IF(S141="-","-",S141/SUM($K141:$T141)*100)</f>
        <v>-</v>
      </c>
      <c r="AN141" s="1060"/>
      <c r="AO141" s="826" t="str">
        <f>IF(U141="-","-",U141/SUM(U141,W141)*100)</f>
        <v>-</v>
      </c>
      <c r="AP141" s="827"/>
      <c r="AQ141" s="823" t="str">
        <f>IF(W141="-","-",W141/SUM(U141,W141)*100)</f>
        <v>-</v>
      </c>
      <c r="AR141" s="824"/>
      <c r="AS141" s="1057" t="str">
        <f>IF(SUM(AA141:AD141)=0,"-",IF(AND(SUM(AA141:AD141)=SUM(AE141:AN141),SUM(AE141:AN141)=SUM(AO141:AR141)),SUM(AA141:AD141),"エラー"))</f>
        <v>-</v>
      </c>
      <c r="AT141" s="1058"/>
      <c r="BR141" s="3"/>
      <c r="BY141" s="3"/>
      <c r="BZ141" s="3"/>
    </row>
    <row r="142" spans="1:78" ht="30" customHeight="1">
      <c r="B142" s="918"/>
      <c r="C142" s="879"/>
      <c r="D142" s="1040"/>
      <c r="E142" s="1076" t="s">
        <v>448</v>
      </c>
      <c r="F142" s="1077"/>
      <c r="G142" s="1078">
        <f>+AV77</f>
        <v>1198</v>
      </c>
      <c r="H142" s="1079"/>
      <c r="I142" s="904" t="str">
        <f>+AX77</f>
        <v>-</v>
      </c>
      <c r="J142" s="1080"/>
      <c r="K142" s="1078">
        <f>+AZ77</f>
        <v>1198</v>
      </c>
      <c r="L142" s="1079"/>
      <c r="M142" s="1081" t="str">
        <f>+BB77</f>
        <v>-</v>
      </c>
      <c r="N142" s="1079"/>
      <c r="O142" s="1081" t="str">
        <f>+BD77</f>
        <v>-</v>
      </c>
      <c r="P142" s="1079"/>
      <c r="Q142" s="1081" t="str">
        <f>+BF77</f>
        <v>-</v>
      </c>
      <c r="R142" s="1079"/>
      <c r="S142" s="1081" t="str">
        <f>+BH77</f>
        <v>-</v>
      </c>
      <c r="T142" s="1079"/>
      <c r="U142" s="1078">
        <f>+BJ77</f>
        <v>1198</v>
      </c>
      <c r="V142" s="1079"/>
      <c r="W142" s="904" t="str">
        <f>+BL77</f>
        <v>-</v>
      </c>
      <c r="X142" s="904"/>
      <c r="Y142" s="1065">
        <f>+BN77</f>
        <v>1198</v>
      </c>
      <c r="Z142" s="1066"/>
      <c r="AA142" s="1059">
        <f>IF(G142="-","-",G142/SUM(G142,I142)*100)</f>
        <v>100</v>
      </c>
      <c r="AB142" s="1060"/>
      <c r="AC142" s="1064" t="str">
        <f>IF(I142="-","-",I142/SUM(G142,I142)*100)</f>
        <v>-</v>
      </c>
      <c r="AD142" s="1067"/>
      <c r="AE142" s="1059">
        <f>IF(K142="-","-",K142/SUM($K142:$T142)*100)</f>
        <v>100</v>
      </c>
      <c r="AF142" s="1060"/>
      <c r="AG142" s="1064" t="str">
        <f>IF(M142="-","-",M142/SUM($K142:$T142)*100)</f>
        <v>-</v>
      </c>
      <c r="AH142" s="1060"/>
      <c r="AI142" s="1064" t="str">
        <f>IF(O142="-","-",O142/SUM($K142:$T142)*100)</f>
        <v>-</v>
      </c>
      <c r="AJ142" s="1060"/>
      <c r="AK142" s="1064" t="str">
        <f>IF(Q142="-","-",Q142/SUM($K142:$T142)*100)</f>
        <v>-</v>
      </c>
      <c r="AL142" s="1060"/>
      <c r="AM142" s="1064" t="str">
        <f>IF(S142="-","-",S142/SUM($K142:$T142)*100)</f>
        <v>-</v>
      </c>
      <c r="AN142" s="1060"/>
      <c r="AO142" s="1059">
        <f>IF(U142="-","-",U142/SUM(U142,W142)*100)</f>
        <v>100</v>
      </c>
      <c r="AP142" s="1060"/>
      <c r="AQ142" s="1064" t="str">
        <f>IF(W142="-","-",W142/SUM(U142,W142)*100)</f>
        <v>-</v>
      </c>
      <c r="AR142" s="1067"/>
      <c r="AS142" s="1057">
        <f>IF(SUM(AA142:AD142)=0,"-",IF(AND(SUM(AA142:AD142)=SUM(AE142:AN142),SUM(AE142:AN142)=SUM(AO142:AR142)),SUM(AA142:AD142),"エラー"))</f>
        <v>100</v>
      </c>
      <c r="AT142" s="1058"/>
      <c r="BR142" s="3"/>
      <c r="BY142" s="3"/>
      <c r="BZ142" s="3"/>
    </row>
    <row r="143" spans="1:78" ht="30" customHeight="1">
      <c r="B143" s="918"/>
      <c r="C143" s="879"/>
      <c r="D143" s="1040"/>
      <c r="E143" s="1026" t="s">
        <v>395</v>
      </c>
      <c r="F143" s="880"/>
      <c r="G143" s="1027">
        <f>+AV78</f>
        <v>78314.2</v>
      </c>
      <c r="H143" s="1028"/>
      <c r="I143" s="902">
        <f>+AX78</f>
        <v>185</v>
      </c>
      <c r="J143" s="1038"/>
      <c r="K143" s="1027">
        <f>+AZ78</f>
        <v>21716.400000000001</v>
      </c>
      <c r="L143" s="1028"/>
      <c r="M143" s="1029">
        <f>+BB78</f>
        <v>1854.1000000000004</v>
      </c>
      <c r="N143" s="1028"/>
      <c r="O143" s="1029">
        <f>+BD78</f>
        <v>54118.599999999991</v>
      </c>
      <c r="P143" s="1028"/>
      <c r="Q143" s="1029">
        <f>+BF78</f>
        <v>810.0999999999998</v>
      </c>
      <c r="R143" s="1028"/>
      <c r="S143" s="1029" t="str">
        <f>+BH78</f>
        <v>-</v>
      </c>
      <c r="T143" s="1028"/>
      <c r="U143" s="1027">
        <f>+BJ78</f>
        <v>23570.500000000004</v>
      </c>
      <c r="V143" s="1028"/>
      <c r="W143" s="902">
        <f>+BL78</f>
        <v>54928.700000000004</v>
      </c>
      <c r="X143" s="902"/>
      <c r="Y143" s="951">
        <f>+BN78</f>
        <v>78499.199999999997</v>
      </c>
      <c r="Z143" s="1068"/>
      <c r="AA143" s="1030">
        <f>IF(G143="-","-",G143/SUM(G143,I143)*100)</f>
        <v>99.76432880844645</v>
      </c>
      <c r="AB143" s="873"/>
      <c r="AC143" s="1024">
        <f>IF(I143="-","-",I143/SUM(G143,I143)*100)</f>
        <v>0.23567119155354452</v>
      </c>
      <c r="AD143" s="1025"/>
      <c r="AE143" s="872">
        <f>IF(K143="-","-",K143/SUM($K143:$T143)*100)</f>
        <v>27.664485752721053</v>
      </c>
      <c r="AF143" s="873"/>
      <c r="AG143" s="1024">
        <f>IF(M143="-","-",M143/SUM($K143:$T143)*100)</f>
        <v>2.3619348986996052</v>
      </c>
      <c r="AH143" s="873"/>
      <c r="AI143" s="1024">
        <f>IF(O143="-","-",O143/SUM($K143:$T143)*100)</f>
        <v>68.941594309241367</v>
      </c>
      <c r="AJ143" s="873"/>
      <c r="AK143" s="1024">
        <f>IF(Q143="-","-",Q143/SUM($K143:$T143)*100)</f>
        <v>1.0319850393379804</v>
      </c>
      <c r="AL143" s="873"/>
      <c r="AM143" s="1024" t="str">
        <f>IF(S143="-","-",S143/SUM($K143:$T143)*100)</f>
        <v>-</v>
      </c>
      <c r="AN143" s="873"/>
      <c r="AO143" s="872">
        <f>IF(U143="-","-",U143/SUM(U143,W143)*100)</f>
        <v>30.026420651420651</v>
      </c>
      <c r="AP143" s="873"/>
      <c r="AQ143" s="1024">
        <f>IF(W143="-","-",W143/SUM(U143,W143)*100)</f>
        <v>69.973579348579335</v>
      </c>
      <c r="AR143" s="1025"/>
      <c r="AS143" s="1055">
        <f>IF(SUM(AA143:AD143)=0,"-",IF(AND(SUM(AA143:AD143)=SUM(AE143:AN143),SUM(AE143:AN143)=SUM(AO143:AR143)),SUM(AA143:AD143),"エラー"))</f>
        <v>100</v>
      </c>
      <c r="AT143" s="1056"/>
      <c r="BR143" s="3"/>
      <c r="BY143" s="3"/>
      <c r="BZ143" s="3"/>
    </row>
    <row r="144" spans="1:78" ht="30" customHeight="1">
      <c r="B144" s="918"/>
      <c r="C144" s="573" t="s">
        <v>449</v>
      </c>
      <c r="D144" s="1040"/>
      <c r="E144" s="1026" t="s">
        <v>396</v>
      </c>
      <c r="F144" s="880"/>
      <c r="G144" s="1027">
        <f>+AV85</f>
        <v>209024.59999999998</v>
      </c>
      <c r="H144" s="1028"/>
      <c r="I144" s="902">
        <f>+AX85</f>
        <v>13468.7</v>
      </c>
      <c r="J144" s="1038"/>
      <c r="K144" s="1027">
        <f>+AZ85</f>
        <v>49561.7</v>
      </c>
      <c r="L144" s="1028"/>
      <c r="M144" s="1029">
        <f>+BB85</f>
        <v>10903.900000000005</v>
      </c>
      <c r="N144" s="1028"/>
      <c r="O144" s="1029">
        <f>+BD85</f>
        <v>140969.4</v>
      </c>
      <c r="P144" s="1028"/>
      <c r="Q144" s="1029">
        <f>+BF85</f>
        <v>21058.30000000001</v>
      </c>
      <c r="R144" s="1028"/>
      <c r="S144" s="1029" t="str">
        <f>+BH85</f>
        <v>-</v>
      </c>
      <c r="T144" s="1028"/>
      <c r="U144" s="1027">
        <f>+BJ85</f>
        <v>60465.599999999999</v>
      </c>
      <c r="V144" s="1028"/>
      <c r="W144" s="902">
        <f>+BL85</f>
        <v>162027.70000000001</v>
      </c>
      <c r="X144" s="902"/>
      <c r="Y144" s="1061">
        <f>+BN85</f>
        <v>222493.3</v>
      </c>
      <c r="Z144" s="1062"/>
      <c r="AA144" s="1030">
        <f>IF(G144="-","-",G144/SUM(G144,I144)*100)</f>
        <v>93.946469399303254</v>
      </c>
      <c r="AB144" s="873"/>
      <c r="AC144" s="1024">
        <f>IF(I144="-","-",I144/SUM(G144,I144)*100)</f>
        <v>6.0535306006967406</v>
      </c>
      <c r="AD144" s="1025"/>
      <c r="AE144" s="872">
        <f>IF(K144="-","-",K144/SUM($K144:$T144)*100)</f>
        <v>22.275592118953689</v>
      </c>
      <c r="AF144" s="873"/>
      <c r="AG144" s="1024">
        <f>IF(M144="-","-",M144/SUM($K144:$T144)*100)</f>
        <v>4.9007767874358485</v>
      </c>
      <c r="AH144" s="873"/>
      <c r="AI144" s="1024">
        <f>IF(O144="-","-",O144/SUM($K144:$T144)*100)</f>
        <v>63.358941595095217</v>
      </c>
      <c r="AJ144" s="873"/>
      <c r="AK144" s="1024">
        <f>IF(Q144="-","-",Q144/SUM($K144:$T144)*100)</f>
        <v>9.4646894985152397</v>
      </c>
      <c r="AL144" s="873"/>
      <c r="AM144" s="1024" t="str">
        <f>IF(S144="-","-",S144/SUM($K144:$T144)*100)</f>
        <v>-</v>
      </c>
      <c r="AN144" s="873"/>
      <c r="AO144" s="872">
        <f>IF(U144="-","-",U144/SUM(U144,W144)*100)</f>
        <v>27.176368906389538</v>
      </c>
      <c r="AP144" s="873"/>
      <c r="AQ144" s="1024">
        <f>IF(W144="-","-",W144/SUM(U144,W144)*100)</f>
        <v>72.823631093610459</v>
      </c>
      <c r="AR144" s="1025"/>
      <c r="AS144" s="1055">
        <f>IF(SUM(AA144:AD144)=0,"-",IF(AND(SUM(AA144:AD144)=SUM(AE144:AN144),SUM(AE144:AN144)=SUM(AO144:AR144)),SUM(AA144:AD144),"エラー"))</f>
        <v>100</v>
      </c>
      <c r="AT144" s="1056"/>
      <c r="BR144" s="3"/>
      <c r="BY144" s="3"/>
      <c r="BZ144" s="3"/>
    </row>
    <row r="145" spans="2:78" ht="30" customHeight="1">
      <c r="B145" s="918"/>
      <c r="C145" s="574" t="s">
        <v>438</v>
      </c>
      <c r="D145" s="1041"/>
      <c r="E145" s="880" t="s">
        <v>411</v>
      </c>
      <c r="F145" s="880"/>
      <c r="G145" s="1027">
        <f>+AV86</f>
        <v>211885.59999999998</v>
      </c>
      <c r="H145" s="1028"/>
      <c r="I145" s="902">
        <f>+AX86</f>
        <v>13476.7</v>
      </c>
      <c r="J145" s="1038"/>
      <c r="K145" s="1027">
        <f>+AZ86</f>
        <v>51025.7</v>
      </c>
      <c r="L145" s="1028"/>
      <c r="M145" s="1029">
        <f>+BB86</f>
        <v>10980.900000000005</v>
      </c>
      <c r="N145" s="1028"/>
      <c r="O145" s="1029">
        <f>+BD86</f>
        <v>142297.4</v>
      </c>
      <c r="P145" s="1028"/>
      <c r="Q145" s="1029">
        <f>+BF86</f>
        <v>21058.30000000001</v>
      </c>
      <c r="R145" s="1028"/>
      <c r="S145" s="1029" t="str">
        <f>+BH86</f>
        <v>-</v>
      </c>
      <c r="T145" s="1028"/>
      <c r="U145" s="1027">
        <f>+BJ86</f>
        <v>62006.6</v>
      </c>
      <c r="V145" s="1028"/>
      <c r="W145" s="902">
        <f>+BL86</f>
        <v>163355.70000000001</v>
      </c>
      <c r="X145" s="902"/>
      <c r="Y145" s="1061">
        <f>+BN86</f>
        <v>225362.3</v>
      </c>
      <c r="Z145" s="1062"/>
      <c r="AA145" s="1030">
        <f>+G145/SUM(G145,I145)*100</f>
        <v>94.019984709066236</v>
      </c>
      <c r="AB145" s="873"/>
      <c r="AC145" s="1024">
        <f>IF(I145="-",0,I145/SUM(G145,I145)*100)</f>
        <v>5.9800152909337552</v>
      </c>
      <c r="AD145" s="1025"/>
      <c r="AE145" s="872">
        <f>IF(K145="-",0,K145/SUM($K145:$T145)*100)</f>
        <v>22.641630831776208</v>
      </c>
      <c r="AF145" s="873"/>
      <c r="AG145" s="1024">
        <f>IF(M145="-",0,M145/SUM($K145:$T145)*100)</f>
        <v>4.8725541051009884</v>
      </c>
      <c r="AH145" s="873"/>
      <c r="AI145" s="1024">
        <f>IF(O145="-",0,O145/SUM($K145:$T145)*100)</f>
        <v>63.141616854283079</v>
      </c>
      <c r="AJ145" s="873"/>
      <c r="AK145" s="1024">
        <f>IF(Q145="-",0,Q145/SUM($K145:$T145)*100)</f>
        <v>9.3441982088397246</v>
      </c>
      <c r="AL145" s="873"/>
      <c r="AM145" s="1024">
        <f>IF(S145="-",0,S145/SUM($K145:$T145)*100)</f>
        <v>0</v>
      </c>
      <c r="AN145" s="873"/>
      <c r="AO145" s="872">
        <f>+U145/(U145+W145)*100</f>
        <v>27.514184936877196</v>
      </c>
      <c r="AP145" s="873"/>
      <c r="AQ145" s="1024">
        <f>+W145/(U145+W145)*100</f>
        <v>72.4858150631228</v>
      </c>
      <c r="AR145" s="1025"/>
      <c r="AS145" s="1055">
        <f>IF(SUM(AA145:AC145)=0,"-",IF(AND(SUM(AA145:AC145)=SUM(AE145:AN145),SUM(AE145:AN145)=SUM(AO145:AR145)),SUM(AA145:AC145),"エラー"))</f>
        <v>99.999999999999986</v>
      </c>
      <c r="AT145" s="1056"/>
      <c r="BR145" s="3"/>
      <c r="BY145" s="3"/>
      <c r="BZ145" s="3"/>
    </row>
    <row r="146" spans="2:78" ht="30" customHeight="1">
      <c r="B146" s="919"/>
      <c r="C146" s="1035" t="s">
        <v>47</v>
      </c>
      <c r="D146" s="1036"/>
      <c r="E146" s="1036"/>
      <c r="F146" s="1026"/>
      <c r="G146" s="1033">
        <f>+AV87</f>
        <v>287338.8</v>
      </c>
      <c r="H146" s="1034"/>
      <c r="I146" s="1031">
        <f>+AX87</f>
        <v>13653.7</v>
      </c>
      <c r="J146" s="1032"/>
      <c r="K146" s="1033">
        <f>+AZ87</f>
        <v>71278.100000000006</v>
      </c>
      <c r="L146" s="1034"/>
      <c r="M146" s="1031">
        <f>+BB87</f>
        <v>12758.000000000005</v>
      </c>
      <c r="N146" s="1034"/>
      <c r="O146" s="1031">
        <f>+BD87</f>
        <v>195088</v>
      </c>
      <c r="P146" s="1034"/>
      <c r="Q146" s="1031">
        <f>+BF87</f>
        <v>21868.400000000009</v>
      </c>
      <c r="R146" s="1034"/>
      <c r="S146" s="1031" t="str">
        <f>+BH87</f>
        <v>-</v>
      </c>
      <c r="T146" s="1034"/>
      <c r="U146" s="1033">
        <f>+BJ87</f>
        <v>84036.1</v>
      </c>
      <c r="V146" s="1034"/>
      <c r="W146" s="1031">
        <f>+BL87</f>
        <v>216956.40000000002</v>
      </c>
      <c r="X146" s="1037"/>
      <c r="Y146" s="1061">
        <f>+BN87</f>
        <v>300992.5</v>
      </c>
      <c r="Z146" s="1062"/>
      <c r="AA146" s="1030">
        <f>IF(G146="-","-",G146/SUM(G146,I146)*100)</f>
        <v>95.463774014302686</v>
      </c>
      <c r="AB146" s="873"/>
      <c r="AC146" s="1024">
        <f>IF(I146="-","-",I146/SUM(G146,I146)*100)</f>
        <v>4.5362259856973184</v>
      </c>
      <c r="AD146" s="1025"/>
      <c r="AE146" s="872">
        <f>IF(K146="-","-",K146/SUM($K146:$T146)*100)</f>
        <v>23.68102195237423</v>
      </c>
      <c r="AF146" s="873"/>
      <c r="AG146" s="1024">
        <f>IF(M146="-","-",M146/SUM($K146:$T146)*100)</f>
        <v>4.2386438200287406</v>
      </c>
      <c r="AH146" s="873"/>
      <c r="AI146" s="1024">
        <f>IF(O146="-","-",O146/SUM($K146:$T146)*100)</f>
        <v>64.814904025847824</v>
      </c>
      <c r="AJ146" s="873"/>
      <c r="AK146" s="1024">
        <f>IF(Q146="-","-",Q146/SUM($K146:$T146)*100)</f>
        <v>7.2654302017492167</v>
      </c>
      <c r="AL146" s="873"/>
      <c r="AM146" s="1024" t="str">
        <f>IF(S146="-","-",S146/SUM($K146:$T146)*100)</f>
        <v>-</v>
      </c>
      <c r="AN146" s="873"/>
      <c r="AO146" s="872">
        <f>IF(U146="-","-",U146/SUM(U146,W146)*100)</f>
        <v>27.919665772402968</v>
      </c>
      <c r="AP146" s="873"/>
      <c r="AQ146" s="1024">
        <f>IF(W146="-","-",W146/SUM(U146,W146)*100)</f>
        <v>72.080334227597049</v>
      </c>
      <c r="AR146" s="1025"/>
      <c r="AS146" s="1049">
        <f>IF(SUM(AA146:AD146)=0,"-",IF(AND(SUM(AA146:AD146)=SUM(AE146:AN146),SUM(AE146:AN146)=SUM(AO146:AR146)),SUM(AA146:AD146),"エラー"))</f>
        <v>100</v>
      </c>
      <c r="AT146" s="1050"/>
      <c r="BR146" s="3"/>
      <c r="BY146" s="3"/>
      <c r="BZ146" s="3"/>
    </row>
    <row r="147" spans="2:78" ht="20.100000000000001" customHeight="1">
      <c r="B147" s="454" t="s">
        <v>363</v>
      </c>
      <c r="C147" s="576" t="s">
        <v>392</v>
      </c>
      <c r="D147" s="576"/>
      <c r="E147" s="575"/>
      <c r="F147" s="575"/>
      <c r="G147" s="473"/>
      <c r="H147" s="473"/>
      <c r="I147" s="473"/>
      <c r="J147" s="473"/>
      <c r="K147" s="473"/>
      <c r="L147" s="473"/>
      <c r="M147" s="473"/>
      <c r="N147" s="473"/>
      <c r="O147" s="473"/>
      <c r="P147" s="473"/>
      <c r="Q147" s="473"/>
      <c r="R147" s="473"/>
      <c r="S147" s="473"/>
      <c r="T147" s="473"/>
      <c r="U147" s="473"/>
      <c r="V147" s="473"/>
      <c r="W147" s="473"/>
      <c r="X147" s="473"/>
      <c r="Y147" s="474"/>
      <c r="Z147" s="475"/>
      <c r="AA147" s="476"/>
      <c r="AB147" s="476"/>
      <c r="AC147" s="476"/>
      <c r="AD147" s="476"/>
      <c r="AE147" s="476"/>
      <c r="AF147" s="476"/>
      <c r="AG147" s="476"/>
      <c r="AH147" s="476"/>
      <c r="AI147" s="476"/>
      <c r="AJ147" s="476"/>
      <c r="AK147" s="476"/>
      <c r="AL147" s="476"/>
      <c r="AM147" s="476"/>
      <c r="AN147" s="476"/>
      <c r="AO147" s="476"/>
      <c r="AP147" s="476"/>
      <c r="AQ147" s="476"/>
      <c r="AR147" s="476"/>
      <c r="AS147" s="477"/>
      <c r="AT147" s="478"/>
      <c r="BR147" s="3"/>
      <c r="BY147" s="3"/>
      <c r="BZ147" s="3"/>
    </row>
    <row r="148" spans="2:78" ht="20.100000000000001" customHeight="1">
      <c r="B148" s="487"/>
      <c r="C148" s="593"/>
      <c r="D148" s="594"/>
      <c r="E148" s="593"/>
      <c r="F148" s="593"/>
      <c r="G148" s="512"/>
      <c r="H148" s="512"/>
      <c r="I148" s="512"/>
      <c r="J148" s="512"/>
      <c r="K148" s="512"/>
      <c r="L148" s="512"/>
      <c r="M148" s="512"/>
      <c r="N148" s="512"/>
      <c r="O148" s="512"/>
      <c r="P148" s="512"/>
      <c r="Q148" s="512"/>
      <c r="R148" s="512"/>
      <c r="S148" s="512"/>
      <c r="T148" s="512"/>
      <c r="U148" s="512"/>
      <c r="V148" s="512"/>
      <c r="W148" s="512"/>
      <c r="X148" s="512"/>
      <c r="Y148" s="513"/>
      <c r="Z148" s="514"/>
      <c r="AA148" s="515"/>
      <c r="AB148" s="515"/>
      <c r="AC148" s="515"/>
      <c r="AD148" s="515"/>
      <c r="AE148" s="515"/>
      <c r="AF148" s="515"/>
      <c r="AG148" s="515"/>
      <c r="AH148" s="515"/>
      <c r="AI148" s="515"/>
      <c r="AJ148" s="515"/>
      <c r="AK148" s="515"/>
      <c r="AL148" s="515"/>
      <c r="AM148" s="515"/>
      <c r="AN148" s="515"/>
      <c r="AO148" s="515"/>
      <c r="AP148" s="515"/>
      <c r="AQ148" s="515"/>
      <c r="AR148" s="515"/>
      <c r="AS148" s="516"/>
      <c r="AT148" s="517"/>
      <c r="BR148" s="3"/>
      <c r="BY148" s="3"/>
      <c r="BZ148" s="3"/>
    </row>
    <row r="149" spans="2:78" ht="20.100000000000001" customHeight="1">
      <c r="B149" s="479"/>
      <c r="C149" s="493" t="s">
        <v>371</v>
      </c>
      <c r="D149" s="493"/>
      <c r="E149" s="480"/>
      <c r="F149" s="480"/>
      <c r="G149" s="481"/>
      <c r="H149" s="481"/>
      <c r="I149" s="481"/>
      <c r="J149" s="481"/>
      <c r="K149" s="481"/>
      <c r="L149" s="481"/>
      <c r="M149" s="481"/>
      <c r="N149" s="481"/>
      <c r="O149" s="481"/>
      <c r="P149" s="481"/>
      <c r="Q149" s="481"/>
      <c r="R149" s="481"/>
      <c r="S149" s="481"/>
      <c r="T149" s="481"/>
      <c r="U149" s="481"/>
      <c r="V149" s="481"/>
      <c r="W149" s="481"/>
      <c r="X149" s="481"/>
      <c r="Y149" s="482"/>
      <c r="Z149" s="483"/>
      <c r="AA149" s="484"/>
      <c r="AB149" s="484"/>
      <c r="AC149" s="484"/>
      <c r="AD149" s="484"/>
      <c r="AE149" s="484"/>
      <c r="AF149" s="484"/>
      <c r="AG149" s="484"/>
      <c r="AH149" s="484"/>
      <c r="AI149" s="484"/>
      <c r="AJ149" s="484"/>
      <c r="AK149" s="484"/>
      <c r="AL149" s="484"/>
      <c r="AM149" s="484"/>
      <c r="AN149" s="484"/>
      <c r="AO149" s="484"/>
      <c r="AP149" s="484"/>
      <c r="AQ149" s="484"/>
      <c r="AR149" s="484"/>
      <c r="AS149" s="485"/>
      <c r="AT149" s="486"/>
      <c r="BR149" s="3"/>
      <c r="BY149" s="3"/>
      <c r="BZ149" s="3"/>
    </row>
    <row r="150" spans="2:78" ht="30" customHeight="1">
      <c r="B150" s="920" t="s">
        <v>382</v>
      </c>
      <c r="C150" s="905" t="s">
        <v>450</v>
      </c>
      <c r="D150" s="906"/>
      <c r="E150" s="907"/>
      <c r="F150" s="908"/>
      <c r="G150" s="807">
        <f>+AV104</f>
        <v>67908.299999999988</v>
      </c>
      <c r="H150" s="808"/>
      <c r="I150" s="809">
        <f>+AX104</f>
        <v>159.30000000000001</v>
      </c>
      <c r="J150" s="810"/>
      <c r="K150" s="807">
        <f>+AZ104</f>
        <v>18227.400000000001</v>
      </c>
      <c r="L150" s="808"/>
      <c r="M150" s="809">
        <f>+BB104</f>
        <v>1599.3999999999999</v>
      </c>
      <c r="N150" s="808"/>
      <c r="O150" s="809">
        <f>+BD104</f>
        <v>47511.7</v>
      </c>
      <c r="P150" s="808"/>
      <c r="Q150" s="809">
        <f>+BF104</f>
        <v>729.09999999999991</v>
      </c>
      <c r="R150" s="808"/>
      <c r="S150" s="809" t="str">
        <f>+BH104</f>
        <v>-</v>
      </c>
      <c r="T150" s="808"/>
      <c r="U150" s="807">
        <f>+BJ104</f>
        <v>19826.8</v>
      </c>
      <c r="V150" s="808"/>
      <c r="W150" s="809">
        <f>+BL104</f>
        <v>48240.800000000003</v>
      </c>
      <c r="X150" s="811"/>
      <c r="Y150" s="812">
        <f>+BN104</f>
        <v>68067.599999999991</v>
      </c>
      <c r="Z150" s="813"/>
      <c r="AA150" s="814">
        <f>IF(G150="-","-",G150/SUM(G150,I150)*100)</f>
        <v>99.765967949509019</v>
      </c>
      <c r="AB150" s="800"/>
      <c r="AC150" s="799">
        <f>IF(I150="-","-",I150/SUM(G150,I150)*100)</f>
        <v>0.23403205049098252</v>
      </c>
      <c r="AD150" s="802"/>
      <c r="AE150" s="801">
        <f>IF(K150="-","-",K150/SUM($K150:$T150)*100)</f>
        <v>26.778379140736565</v>
      </c>
      <c r="AF150" s="800"/>
      <c r="AG150" s="799">
        <f>IF(M150="-","-",M150/SUM($K150:$T150)*100)</f>
        <v>2.3497229225064489</v>
      </c>
      <c r="AH150" s="800"/>
      <c r="AI150" s="799">
        <f>IF(O150="-","-",O150/SUM($K150:$T150)*100)</f>
        <v>69.800756894616526</v>
      </c>
      <c r="AJ150" s="800"/>
      <c r="AK150" s="799">
        <f>IF(Q150="-","-",Q150/SUM($K150:$T150)*100)</f>
        <v>1.0711410421404601</v>
      </c>
      <c r="AL150" s="800"/>
      <c r="AM150" s="799" t="str">
        <f>IF(S150="-","-",S150/SUM($K150:$T150)*100)</f>
        <v>-</v>
      </c>
      <c r="AN150" s="800"/>
      <c r="AO150" s="801">
        <f>IF(U150="-","-",U150/SUM(U150,W150)*100)</f>
        <v>29.128102063243006</v>
      </c>
      <c r="AP150" s="800"/>
      <c r="AQ150" s="799">
        <f>IF(W150="-","-",W150/SUM(U150,W150)*100)</f>
        <v>70.871897936756994</v>
      </c>
      <c r="AR150" s="802"/>
      <c r="AS150" s="803">
        <f>IF(SUM(AA150:AD150)=0,"-",IF(AND(SUM(AA150:AD150)=SUM(AE150:AN150),SUM(AE150:AN150)=SUM(AO150:AR150)),SUM(AA150:AD150),"エラー"))</f>
        <v>100</v>
      </c>
      <c r="AT150" s="804"/>
      <c r="BR150" s="3"/>
      <c r="BY150" s="3"/>
      <c r="BZ150" s="3"/>
    </row>
    <row r="151" spans="2:78" ht="30" customHeight="1">
      <c r="B151" s="921"/>
      <c r="C151" s="731" t="s">
        <v>426</v>
      </c>
      <c r="D151" s="805"/>
      <c r="E151" s="805"/>
      <c r="F151" s="806"/>
      <c r="G151" s="807">
        <f>+AV111</f>
        <v>1663</v>
      </c>
      <c r="H151" s="808"/>
      <c r="I151" s="809">
        <f>+AX111</f>
        <v>8</v>
      </c>
      <c r="J151" s="810"/>
      <c r="K151" s="807">
        <f>+AZ111</f>
        <v>266</v>
      </c>
      <c r="L151" s="808"/>
      <c r="M151" s="809">
        <f>+BB111</f>
        <v>77</v>
      </c>
      <c r="N151" s="808"/>
      <c r="O151" s="809">
        <f>+BD111</f>
        <v>1328</v>
      </c>
      <c r="P151" s="808"/>
      <c r="Q151" s="809" t="str">
        <f>+BF111</f>
        <v>-</v>
      </c>
      <c r="R151" s="808"/>
      <c r="S151" s="809" t="str">
        <f>+BH111</f>
        <v>-</v>
      </c>
      <c r="T151" s="808"/>
      <c r="U151" s="807">
        <f>+BJ111</f>
        <v>343</v>
      </c>
      <c r="V151" s="808"/>
      <c r="W151" s="809">
        <f>+BL111</f>
        <v>1328</v>
      </c>
      <c r="X151" s="811"/>
      <c r="Y151" s="812">
        <f>+BN111</f>
        <v>1671</v>
      </c>
      <c r="Z151" s="813"/>
      <c r="AA151" s="814">
        <f>IF(G151="-","-",G151/SUM(G151,I151)*100)</f>
        <v>99.521244763614604</v>
      </c>
      <c r="AB151" s="800"/>
      <c r="AC151" s="799">
        <f>IF(I151="-","-",I151/SUM(G151,I151)*100)</f>
        <v>0.47875523638539796</v>
      </c>
      <c r="AD151" s="802"/>
      <c r="AE151" s="801">
        <f>IF(K151="-","-",K151/SUM($K151:$T151)*100)</f>
        <v>15.918611609814482</v>
      </c>
      <c r="AF151" s="800"/>
      <c r="AG151" s="799">
        <f>IF(M151="-","-",M151/SUM($K151:$T151)*100)</f>
        <v>4.6080191502094552</v>
      </c>
      <c r="AH151" s="800"/>
      <c r="AI151" s="799">
        <f>IF(O151="-","-",O151/SUM($K151:$T151)*100)</f>
        <v>79.473369239976066</v>
      </c>
      <c r="AJ151" s="800"/>
      <c r="AK151" s="799" t="str">
        <f>IF(Q151="-","-",Q151/SUM($K151:$T151)*100)</f>
        <v>-</v>
      </c>
      <c r="AL151" s="800"/>
      <c r="AM151" s="799" t="str">
        <f>IF(S151="-","-",S151/SUM($K151:$T151)*100)</f>
        <v>-</v>
      </c>
      <c r="AN151" s="800"/>
      <c r="AO151" s="801">
        <f>IF(U151="-","-",U151/SUM(U151,W151)*100)</f>
        <v>20.526630760023938</v>
      </c>
      <c r="AP151" s="800"/>
      <c r="AQ151" s="799">
        <f>IF(W151="-","-",W151/SUM(U151,W151)*100)</f>
        <v>79.473369239976066</v>
      </c>
      <c r="AR151" s="802"/>
      <c r="AS151" s="803">
        <f>IF(SUM(AA151:AD151)=0,"-",IF(AND(SUM(AA151:AD151)=SUM(AE151:AN151),SUM(AE151:AN151)=SUM(AO151:AR151)),SUM(AA151:AD151),"エラー"))</f>
        <v>100</v>
      </c>
      <c r="AT151" s="804"/>
      <c r="BR151" s="3"/>
      <c r="BY151" s="3"/>
      <c r="BZ151" s="3"/>
    </row>
    <row r="152" spans="2:78" ht="30" customHeight="1">
      <c r="B152" s="922"/>
      <c r="C152" s="905" t="s">
        <v>403</v>
      </c>
      <c r="D152" s="906"/>
      <c r="E152" s="907"/>
      <c r="F152" s="908"/>
      <c r="G152" s="1027">
        <f>+AV123</f>
        <v>69571.299999999988</v>
      </c>
      <c r="H152" s="1028"/>
      <c r="I152" s="902">
        <f>+AX123</f>
        <v>167.3</v>
      </c>
      <c r="J152" s="1038"/>
      <c r="K152" s="1027">
        <f>+AZ123</f>
        <v>18493.400000000001</v>
      </c>
      <c r="L152" s="1028"/>
      <c r="M152" s="1029">
        <f>+BB123</f>
        <v>1676.3999999999999</v>
      </c>
      <c r="N152" s="1028"/>
      <c r="O152" s="1029">
        <f>+BD123</f>
        <v>48839.7</v>
      </c>
      <c r="P152" s="1028"/>
      <c r="Q152" s="1029">
        <f>+BF123</f>
        <v>729.09999999999991</v>
      </c>
      <c r="R152" s="1028"/>
      <c r="S152" s="1029" t="str">
        <f>+BH123</f>
        <v>-</v>
      </c>
      <c r="T152" s="1028"/>
      <c r="U152" s="1027">
        <f>+BJ123</f>
        <v>20169.8</v>
      </c>
      <c r="V152" s="1028"/>
      <c r="W152" s="902">
        <f>+BL123</f>
        <v>49568.800000000003</v>
      </c>
      <c r="X152" s="902"/>
      <c r="Y152" s="951">
        <f>+BN123</f>
        <v>69738.599999999991</v>
      </c>
      <c r="Z152" s="1068"/>
      <c r="AA152" s="872">
        <f>IF(G152="-","-",G152/SUM(G152,I152)*100)</f>
        <v>99.76010416039324</v>
      </c>
      <c r="AB152" s="873"/>
      <c r="AC152" s="1024">
        <f>IF(I152="-","-",I152/SUM(G152,I152)*100)</f>
        <v>0.23989583960676014</v>
      </c>
      <c r="AD152" s="1025"/>
      <c r="AE152" s="872">
        <f>IF(K152="-","-",K152/SUM($K152:$T152)*100)</f>
        <v>26.518169277846127</v>
      </c>
      <c r="AF152" s="873"/>
      <c r="AG152" s="1024">
        <f>IF(M152="-","-",M152/SUM($K152:$T152)*100)</f>
        <v>2.4038337448701288</v>
      </c>
      <c r="AH152" s="873"/>
      <c r="AI152" s="1024">
        <f>IF(O152="-","-",O152/SUM($K152:$T152)*100)</f>
        <v>70.032521444365088</v>
      </c>
      <c r="AJ152" s="873"/>
      <c r="AK152" s="1024">
        <f>IF(Q152="-","-",Q152/SUM($K152:$T152)*100)</f>
        <v>1.0454755329186418</v>
      </c>
      <c r="AL152" s="873"/>
      <c r="AM152" s="1024" t="str">
        <f>IF(S152="-","-",S152/SUM($K152:$T152)*100)</f>
        <v>-</v>
      </c>
      <c r="AN152" s="873"/>
      <c r="AO152" s="872">
        <f>IF(U152="-","-",U152/SUM(U152,W152)*100)</f>
        <v>28.922003022716254</v>
      </c>
      <c r="AP152" s="873"/>
      <c r="AQ152" s="1024">
        <f>IF(W152="-","-",W152/SUM(U152,W152)*100)</f>
        <v>71.077996977283746</v>
      </c>
      <c r="AR152" s="1025"/>
      <c r="AS152" s="1055">
        <f>IF(SUM(AA152:AD152)=0,"-",IF(AND(SUM(AA152:AD152)=SUM(AE152:AN152),SUM(AE152:AN152)=SUM(AO152:AR152)),SUM(AA152:AD152),"エラー"))</f>
        <v>100</v>
      </c>
      <c r="AT152" s="1056"/>
      <c r="BR152" s="3"/>
      <c r="BY152" s="3"/>
      <c r="BZ152" s="3"/>
    </row>
    <row r="153" spans="2:78" ht="15" customHeight="1">
      <c r="B153" s="454" t="s">
        <v>363</v>
      </c>
      <c r="C153" s="459" t="s">
        <v>377</v>
      </c>
      <c r="D153" s="459"/>
      <c r="E153" s="455"/>
      <c r="F153" s="460"/>
      <c r="G153" s="461"/>
      <c r="H153" s="461"/>
      <c r="I153" s="461"/>
      <c r="J153" s="461"/>
      <c r="K153" s="461"/>
      <c r="BR153" s="3"/>
      <c r="BY153" s="3"/>
      <c r="BZ153" s="3"/>
    </row>
    <row r="154" spans="2:78" ht="15" customHeight="1">
      <c r="B154" s="454"/>
      <c r="C154" s="455" t="s">
        <v>376</v>
      </c>
      <c r="D154" s="455"/>
      <c r="E154" s="455"/>
      <c r="F154" s="455"/>
      <c r="J154" s="455" t="s">
        <v>316</v>
      </c>
      <c r="K154" s="455"/>
      <c r="L154" s="455"/>
      <c r="S154" s="455" t="s">
        <v>317</v>
      </c>
      <c r="BR154" s="3"/>
      <c r="BY154" s="3"/>
      <c r="BZ154" s="3"/>
    </row>
    <row r="155" spans="2:78" ht="15" customHeight="1">
      <c r="B155" s="458"/>
      <c r="C155" s="455" t="s">
        <v>378</v>
      </c>
      <c r="D155" s="455"/>
      <c r="E155" s="455"/>
      <c r="F155" s="455"/>
      <c r="J155" s="455" t="s">
        <v>318</v>
      </c>
      <c r="K155" s="455"/>
      <c r="L155" s="455"/>
      <c r="S155" s="455" t="s">
        <v>319</v>
      </c>
      <c r="BM155" s="316"/>
      <c r="BR155" s="3"/>
      <c r="BT155" s="383"/>
      <c r="BU155" s="383"/>
      <c r="BY155" s="3"/>
      <c r="BZ155" s="3"/>
    </row>
    <row r="156" spans="2:78" ht="15" customHeight="1">
      <c r="C156" s="455" t="s">
        <v>379</v>
      </c>
      <c r="D156" s="455"/>
      <c r="E156" s="455"/>
      <c r="F156" s="455"/>
      <c r="J156" s="455" t="s">
        <v>320</v>
      </c>
      <c r="K156" s="455"/>
      <c r="L156" s="455"/>
      <c r="S156" s="455" t="s">
        <v>322</v>
      </c>
      <c r="BM156" s="316"/>
      <c r="BR156" s="3"/>
      <c r="BT156" s="383"/>
      <c r="BU156" s="383"/>
      <c r="BY156" s="3"/>
      <c r="BZ156" s="3"/>
    </row>
    <row r="157" spans="2:78" ht="15" customHeight="1">
      <c r="C157" s="455" t="s">
        <v>321</v>
      </c>
      <c r="D157" s="455"/>
      <c r="E157" s="455"/>
      <c r="F157" s="455"/>
      <c r="J157" s="455" t="s">
        <v>323</v>
      </c>
      <c r="K157" s="455"/>
      <c r="L157" s="455"/>
      <c r="S157" s="455" t="s">
        <v>324</v>
      </c>
      <c r="BO157" s="316"/>
      <c r="BR157" s="3"/>
      <c r="BV157" s="383"/>
      <c r="BW157" s="383"/>
      <c r="BY157" s="3"/>
      <c r="BZ157" s="3"/>
    </row>
    <row r="158" spans="2:78" ht="15" customHeight="1">
      <c r="C158" s="455" t="s">
        <v>325</v>
      </c>
      <c r="D158" s="455"/>
      <c r="E158" s="455"/>
      <c r="F158" s="455"/>
      <c r="J158" s="455" t="s">
        <v>326</v>
      </c>
      <c r="K158" s="455"/>
      <c r="L158" s="455"/>
      <c r="R158" s="455"/>
      <c r="BO158" s="316"/>
      <c r="BR158" s="3"/>
      <c r="BV158" s="383"/>
      <c r="BW158" s="383"/>
      <c r="BY158" s="3"/>
      <c r="BZ158" s="3"/>
    </row>
    <row r="159" spans="2:78" ht="15" customHeight="1">
      <c r="F159" s="3"/>
      <c r="BO159" s="316"/>
      <c r="BR159" s="3"/>
      <c r="BV159" s="383"/>
      <c r="BW159" s="383"/>
      <c r="BY159" s="3"/>
      <c r="BZ159" s="3"/>
    </row>
    <row r="160" spans="2:78" ht="15" customHeight="1">
      <c r="F160" s="3"/>
      <c r="BO160" s="316"/>
      <c r="BR160" s="3"/>
      <c r="BV160" s="383"/>
      <c r="BW160" s="383"/>
      <c r="BY160" s="3"/>
      <c r="BZ160" s="3"/>
    </row>
    <row r="161" spans="8:78">
      <c r="BQ161" s="316"/>
      <c r="BR161" s="3"/>
      <c r="BX161" s="383"/>
      <c r="BZ161" s="3"/>
    </row>
    <row r="162" spans="8:78">
      <c r="BQ162" s="316"/>
      <c r="BR162" s="3"/>
      <c r="BX162" s="383"/>
      <c r="BZ162" s="3"/>
    </row>
    <row r="165" spans="8:78" ht="13.5">
      <c r="I165" s="1186"/>
      <c r="J165" s="1187"/>
    </row>
    <row r="168" spans="8:78">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row>
    <row r="169" spans="8:78">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row>
    <row r="170" spans="8:78">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row>
    <row r="171" spans="8:78">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row>
    <row r="172" spans="8:78">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row>
    <row r="173" spans="8:78">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row>
    <row r="174" spans="8:78">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row>
    <row r="175" spans="8:78">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row>
    <row r="176" spans="8:78">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row>
    <row r="177" spans="8:37">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row>
    <row r="178" spans="8:37">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row>
    <row r="179" spans="8:37">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row>
    <row r="180" spans="8:37">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row>
    <row r="181" spans="8:37">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row>
    <row r="182" spans="8:37">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row>
    <row r="183" spans="8:37">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row>
  </sheetData>
  <mergeCells count="1676">
    <mergeCell ref="AM139:AN139"/>
    <mergeCell ref="AO139:AP139"/>
    <mergeCell ref="AQ139:AR139"/>
    <mergeCell ref="AS139:AT139"/>
    <mergeCell ref="G151:H151"/>
    <mergeCell ref="I151:J151"/>
    <mergeCell ref="K151:L151"/>
    <mergeCell ref="M151:N151"/>
    <mergeCell ref="O151:P151"/>
    <mergeCell ref="Q151:R151"/>
    <mergeCell ref="S151:T151"/>
    <mergeCell ref="U151:V151"/>
    <mergeCell ref="W151:X151"/>
    <mergeCell ref="Y151:Z151"/>
    <mergeCell ref="AA151:AB151"/>
    <mergeCell ref="AC151:AD151"/>
    <mergeCell ref="AE151:AF151"/>
    <mergeCell ref="AG151:AH151"/>
    <mergeCell ref="AI151:AJ151"/>
    <mergeCell ref="AK151:AL151"/>
    <mergeCell ref="AM151:AN151"/>
    <mergeCell ref="AO151:AP151"/>
    <mergeCell ref="AQ151:AR151"/>
    <mergeCell ref="AS151:AT151"/>
    <mergeCell ref="M150:N150"/>
    <mergeCell ref="O150:P150"/>
    <mergeCell ref="Q150:R150"/>
    <mergeCell ref="S150:T150"/>
    <mergeCell ref="AO134:AP134"/>
    <mergeCell ref="AQ134:AR134"/>
    <mergeCell ref="AS134:AT134"/>
    <mergeCell ref="G135:H135"/>
    <mergeCell ref="I135:J135"/>
    <mergeCell ref="K135:L135"/>
    <mergeCell ref="M135:N135"/>
    <mergeCell ref="O135:P135"/>
    <mergeCell ref="Q135:R135"/>
    <mergeCell ref="S135:T135"/>
    <mergeCell ref="U135:V135"/>
    <mergeCell ref="W135:X135"/>
    <mergeCell ref="Y135:Z135"/>
    <mergeCell ref="AA135:AB135"/>
    <mergeCell ref="AC135:AD135"/>
    <mergeCell ref="AE135:AF135"/>
    <mergeCell ref="AG135:AH135"/>
    <mergeCell ref="AI135:AJ135"/>
    <mergeCell ref="AK135:AL135"/>
    <mergeCell ref="AM135:AN135"/>
    <mergeCell ref="AO135:AP135"/>
    <mergeCell ref="AQ135:AR135"/>
    <mergeCell ref="AS135:AT135"/>
    <mergeCell ref="G134:H134"/>
    <mergeCell ref="I134:J134"/>
    <mergeCell ref="K134:L134"/>
    <mergeCell ref="M134:N134"/>
    <mergeCell ref="O134:P134"/>
    <mergeCell ref="Q134:R134"/>
    <mergeCell ref="S134:T134"/>
    <mergeCell ref="U134:V134"/>
    <mergeCell ref="W134:X134"/>
    <mergeCell ref="AC134:AD134"/>
    <mergeCell ref="AE134:AF134"/>
    <mergeCell ref="AG134:AH134"/>
    <mergeCell ref="AI134:AJ134"/>
    <mergeCell ref="AK134:AL134"/>
    <mergeCell ref="AM134:AN134"/>
    <mergeCell ref="B136:B146"/>
    <mergeCell ref="C136:C143"/>
    <mergeCell ref="D136:D139"/>
    <mergeCell ref="E136:F136"/>
    <mergeCell ref="E137:F137"/>
    <mergeCell ref="E138:F138"/>
    <mergeCell ref="E139:F139"/>
    <mergeCell ref="D140:D145"/>
    <mergeCell ref="E140:F140"/>
    <mergeCell ref="E141:F141"/>
    <mergeCell ref="E142:F142"/>
    <mergeCell ref="E143:F143"/>
    <mergeCell ref="E144:F144"/>
    <mergeCell ref="E145:F145"/>
    <mergeCell ref="C146:F146"/>
    <mergeCell ref="AA140:AB140"/>
    <mergeCell ref="AA143:AB143"/>
    <mergeCell ref="AA144:AB144"/>
    <mergeCell ref="AA145:AB145"/>
    <mergeCell ref="AA146:AB146"/>
    <mergeCell ref="AA136:AB136"/>
    <mergeCell ref="AA137:AB137"/>
    <mergeCell ref="AC136:AD136"/>
    <mergeCell ref="AC140:AD140"/>
    <mergeCell ref="W139:X139"/>
    <mergeCell ref="Y139:Z139"/>
    <mergeCell ref="B150:B152"/>
    <mergeCell ref="C150:F150"/>
    <mergeCell ref="C151:F151"/>
    <mergeCell ref="C152:F152"/>
    <mergeCell ref="B129:F133"/>
    <mergeCell ref="B134:D135"/>
    <mergeCell ref="E134:F134"/>
    <mergeCell ref="E135:F135"/>
    <mergeCell ref="AV86:AW86"/>
    <mergeCell ref="AX86:AY86"/>
    <mergeCell ref="AZ86:BA86"/>
    <mergeCell ref="BB86:BC86"/>
    <mergeCell ref="BD86:BE86"/>
    <mergeCell ref="BF86:BG86"/>
    <mergeCell ref="BH86:BI86"/>
    <mergeCell ref="BL86:BM86"/>
    <mergeCell ref="BN86:BO86"/>
    <mergeCell ref="K131:T131"/>
    <mergeCell ref="K130:X130"/>
    <mergeCell ref="AA129:AT129"/>
    <mergeCell ref="AE130:AR130"/>
    <mergeCell ref="AE131:AN131"/>
    <mergeCell ref="G129:Z129"/>
    <mergeCell ref="M132:N132"/>
    <mergeCell ref="O132:P132"/>
    <mergeCell ref="Q132:R132"/>
    <mergeCell ref="S132:T132"/>
    <mergeCell ref="AG132:AH132"/>
    <mergeCell ref="AI132:AJ132"/>
    <mergeCell ref="AK132:AL132"/>
    <mergeCell ref="AM132:AN132"/>
    <mergeCell ref="B128:AT128"/>
    <mergeCell ref="AV110:AW110"/>
    <mergeCell ref="AX110:AY110"/>
    <mergeCell ref="AZ110:BA110"/>
    <mergeCell ref="BB110:BC110"/>
    <mergeCell ref="BD110:BE110"/>
    <mergeCell ref="BF110:BG110"/>
    <mergeCell ref="BH110:BI110"/>
    <mergeCell ref="BJ110:BK110"/>
    <mergeCell ref="BL110:BM110"/>
    <mergeCell ref="BN110:BO110"/>
    <mergeCell ref="AV111:AW111"/>
    <mergeCell ref="AX111:AY111"/>
    <mergeCell ref="AZ111:BA111"/>
    <mergeCell ref="BB111:BC111"/>
    <mergeCell ref="BD111:BE111"/>
    <mergeCell ref="BF111:BG111"/>
    <mergeCell ref="BH111:BI111"/>
    <mergeCell ref="BJ111:BK111"/>
    <mergeCell ref="BL111:BM111"/>
    <mergeCell ref="BN111:BO111"/>
    <mergeCell ref="BD107:BE107"/>
    <mergeCell ref="BF107:BG107"/>
    <mergeCell ref="BH107:BI107"/>
    <mergeCell ref="BJ107:BK107"/>
    <mergeCell ref="BL107:BM107"/>
    <mergeCell ref="BN107:BO107"/>
    <mergeCell ref="AV108:AW108"/>
    <mergeCell ref="AX108:AY108"/>
    <mergeCell ref="AZ108:BA108"/>
    <mergeCell ref="BB108:BC108"/>
    <mergeCell ref="BD108:BE108"/>
    <mergeCell ref="BF108:BG108"/>
    <mergeCell ref="BH108:BI108"/>
    <mergeCell ref="BJ108:BK108"/>
    <mergeCell ref="BL108:BM108"/>
    <mergeCell ref="BN108:BO108"/>
    <mergeCell ref="AV109:AW109"/>
    <mergeCell ref="AX109:AY109"/>
    <mergeCell ref="AZ109:BA109"/>
    <mergeCell ref="BB109:BC109"/>
    <mergeCell ref="BD109:BE109"/>
    <mergeCell ref="BF109:BG109"/>
    <mergeCell ref="BH109:BI109"/>
    <mergeCell ref="BJ109:BK109"/>
    <mergeCell ref="BL109:BM109"/>
    <mergeCell ref="BN109:BO109"/>
    <mergeCell ref="AA125:AC125"/>
    <mergeCell ref="AD125:AF125"/>
    <mergeCell ref="AG125:AI125"/>
    <mergeCell ref="AJ125:AL125"/>
    <mergeCell ref="AM125:AO125"/>
    <mergeCell ref="AP125:AR125"/>
    <mergeCell ref="AS125:AU125"/>
    <mergeCell ref="AV125:BO125"/>
    <mergeCell ref="AV105:AW105"/>
    <mergeCell ref="AX105:AY105"/>
    <mergeCell ref="AZ105:BA105"/>
    <mergeCell ref="BB105:BC105"/>
    <mergeCell ref="BD105:BE105"/>
    <mergeCell ref="BF105:BG105"/>
    <mergeCell ref="BH105:BI105"/>
    <mergeCell ref="BJ105:BK105"/>
    <mergeCell ref="BL105:BM105"/>
    <mergeCell ref="BN105:BO105"/>
    <mergeCell ref="AV106:AW106"/>
    <mergeCell ref="AX106:AY106"/>
    <mergeCell ref="AZ106:BA106"/>
    <mergeCell ref="BB106:BC106"/>
    <mergeCell ref="BD106:BE106"/>
    <mergeCell ref="BF106:BG106"/>
    <mergeCell ref="BH106:BI106"/>
    <mergeCell ref="BJ106:BK106"/>
    <mergeCell ref="BL106:BM106"/>
    <mergeCell ref="BN106:BO106"/>
    <mergeCell ref="AV107:AW107"/>
    <mergeCell ref="AX107:AY107"/>
    <mergeCell ref="AZ107:BA107"/>
    <mergeCell ref="BB107:BC107"/>
    <mergeCell ref="AJ89:AL89"/>
    <mergeCell ref="AM89:AO89"/>
    <mergeCell ref="AP89:AR89"/>
    <mergeCell ref="AS89:AU89"/>
    <mergeCell ref="AV89:BO89"/>
    <mergeCell ref="B93:B125"/>
    <mergeCell ref="C105:E111"/>
    <mergeCell ref="C124:D125"/>
    <mergeCell ref="E124:F124"/>
    <mergeCell ref="E125:F125"/>
    <mergeCell ref="G124:I124"/>
    <mergeCell ref="J124:L124"/>
    <mergeCell ref="M124:O124"/>
    <mergeCell ref="P124:R124"/>
    <mergeCell ref="S124:T124"/>
    <mergeCell ref="U124:V124"/>
    <mergeCell ref="X124:Z124"/>
    <mergeCell ref="AA124:AC124"/>
    <mergeCell ref="AD124:AF124"/>
    <mergeCell ref="AG124:AI124"/>
    <mergeCell ref="AJ124:AL124"/>
    <mergeCell ref="AM124:AO124"/>
    <mergeCell ref="AP124:AR124"/>
    <mergeCell ref="AS124:AU124"/>
    <mergeCell ref="AV124:BO124"/>
    <mergeCell ref="G125:I125"/>
    <mergeCell ref="J125:L125"/>
    <mergeCell ref="M125:O125"/>
    <mergeCell ref="P125:R125"/>
    <mergeCell ref="S125:T125"/>
    <mergeCell ref="U125:V125"/>
    <mergeCell ref="X125:Z125"/>
    <mergeCell ref="B10:B89"/>
    <mergeCell ref="D10:D46"/>
    <mergeCell ref="D47:D86"/>
    <mergeCell ref="E86:F86"/>
    <mergeCell ref="C88:D89"/>
    <mergeCell ref="E88:F88"/>
    <mergeCell ref="E89:F89"/>
    <mergeCell ref="G89:I89"/>
    <mergeCell ref="J89:L89"/>
    <mergeCell ref="M89:O89"/>
    <mergeCell ref="P89:R89"/>
    <mergeCell ref="S89:T89"/>
    <mergeCell ref="U89:V89"/>
    <mergeCell ref="X89:Z89"/>
    <mergeCell ref="AA89:AC89"/>
    <mergeCell ref="AD89:AF89"/>
    <mergeCell ref="AG89:AI89"/>
    <mergeCell ref="E78:F78"/>
    <mergeCell ref="E79:E85"/>
    <mergeCell ref="E34:E45"/>
    <mergeCell ref="C87:F87"/>
    <mergeCell ref="C79:C85"/>
    <mergeCell ref="E22:E33"/>
    <mergeCell ref="BD7:BE8"/>
    <mergeCell ref="BF7:BG8"/>
    <mergeCell ref="BH7:BI8"/>
    <mergeCell ref="E46:F46"/>
    <mergeCell ref="AV46:AW46"/>
    <mergeCell ref="AX46:AY46"/>
    <mergeCell ref="AZ46:BA46"/>
    <mergeCell ref="BB46:BC46"/>
    <mergeCell ref="BD46:BE46"/>
    <mergeCell ref="BF46:BG46"/>
    <mergeCell ref="BH46:BI46"/>
    <mergeCell ref="BJ46:BK46"/>
    <mergeCell ref="BL46:BM46"/>
    <mergeCell ref="BN46:BO46"/>
    <mergeCell ref="E47:E53"/>
    <mergeCell ref="BN26:BO26"/>
    <mergeCell ref="BN27:BO27"/>
    <mergeCell ref="BN28:BO28"/>
    <mergeCell ref="BN29:BO29"/>
    <mergeCell ref="BN30:BO30"/>
    <mergeCell ref="BN31:BO31"/>
    <mergeCell ref="BN32:BO32"/>
    <mergeCell ref="BF22:BG22"/>
    <mergeCell ref="BF23:BG23"/>
    <mergeCell ref="BF24:BG24"/>
    <mergeCell ref="BF25:BG25"/>
    <mergeCell ref="BF26:BG26"/>
    <mergeCell ref="BF27:BG27"/>
    <mergeCell ref="BF28:BG28"/>
    <mergeCell ref="BF29:BG29"/>
    <mergeCell ref="BL10:BM10"/>
    <mergeCell ref="BF10:BG10"/>
    <mergeCell ref="I165:J165"/>
    <mergeCell ref="B2:BO2"/>
    <mergeCell ref="AG150:AH150"/>
    <mergeCell ref="AI150:AJ150"/>
    <mergeCell ref="AK150:AL150"/>
    <mergeCell ref="AM150:AN150"/>
    <mergeCell ref="AO150:AP150"/>
    <mergeCell ref="AQ150:AR150"/>
    <mergeCell ref="AS150:AT150"/>
    <mergeCell ref="G152:H152"/>
    <mergeCell ref="I152:J152"/>
    <mergeCell ref="K152:L152"/>
    <mergeCell ref="M152:N152"/>
    <mergeCell ref="O152:P152"/>
    <mergeCell ref="Q152:R152"/>
    <mergeCell ref="S152:T152"/>
    <mergeCell ref="U152:V152"/>
    <mergeCell ref="W152:X152"/>
    <mergeCell ref="Y152:Z152"/>
    <mergeCell ref="AA152:AB152"/>
    <mergeCell ref="AC152:AD152"/>
    <mergeCell ref="AE152:AF152"/>
    <mergeCell ref="AG152:AH152"/>
    <mergeCell ref="AI152:AJ152"/>
    <mergeCell ref="AK152:AL152"/>
    <mergeCell ref="AM152:AN152"/>
    <mergeCell ref="AO152:AP152"/>
    <mergeCell ref="AQ152:AR152"/>
    <mergeCell ref="AS152:AT152"/>
    <mergeCell ref="G150:H150"/>
    <mergeCell ref="I150:J150"/>
    <mergeCell ref="K150:L150"/>
    <mergeCell ref="U150:V150"/>
    <mergeCell ref="W150:X150"/>
    <mergeCell ref="Y150:Z150"/>
    <mergeCell ref="AA150:AB150"/>
    <mergeCell ref="AC150:AD150"/>
    <mergeCell ref="AE150:AF150"/>
    <mergeCell ref="AV122:AW122"/>
    <mergeCell ref="AX122:AY122"/>
    <mergeCell ref="AZ122:BA122"/>
    <mergeCell ref="BB122:BC122"/>
    <mergeCell ref="BD122:BE122"/>
    <mergeCell ref="BF122:BG122"/>
    <mergeCell ref="BH122:BI122"/>
    <mergeCell ref="AS136:AT136"/>
    <mergeCell ref="AS138:AT138"/>
    <mergeCell ref="AS140:AT140"/>
    <mergeCell ref="AS143:AT143"/>
    <mergeCell ref="AS144:AT144"/>
    <mergeCell ref="AC146:AD146"/>
    <mergeCell ref="Y136:Z136"/>
    <mergeCell ref="Y137:Z137"/>
    <mergeCell ref="Y138:Z138"/>
    <mergeCell ref="Y140:Z140"/>
    <mergeCell ref="Y143:Z143"/>
    <mergeCell ref="Y144:Z144"/>
    <mergeCell ref="Y145:Z145"/>
    <mergeCell ref="Y146:Z146"/>
    <mergeCell ref="AA138:AB138"/>
    <mergeCell ref="U132:V132"/>
    <mergeCell ref="Y134:Z134"/>
    <mergeCell ref="AA134:AB134"/>
    <mergeCell ref="AK145:AL145"/>
    <mergeCell ref="BJ122:BK122"/>
    <mergeCell ref="BL122:BM122"/>
    <mergeCell ref="BN122:BO122"/>
    <mergeCell ref="AV123:AW123"/>
    <mergeCell ref="AX123:AY123"/>
    <mergeCell ref="AZ123:BA123"/>
    <mergeCell ref="BB123:BC123"/>
    <mergeCell ref="BD123:BE123"/>
    <mergeCell ref="BF123:BG123"/>
    <mergeCell ref="BH123:BI123"/>
    <mergeCell ref="BJ123:BK123"/>
    <mergeCell ref="BL123:BM123"/>
    <mergeCell ref="BN123:BO123"/>
    <mergeCell ref="AV120:AW120"/>
    <mergeCell ref="AX120:AY120"/>
    <mergeCell ref="AZ120:BA120"/>
    <mergeCell ref="BB120:BC120"/>
    <mergeCell ref="BD120:BE120"/>
    <mergeCell ref="BF120:BG120"/>
    <mergeCell ref="BH120:BI120"/>
    <mergeCell ref="BJ120:BK120"/>
    <mergeCell ref="BL120:BM120"/>
    <mergeCell ref="BN120:BO120"/>
    <mergeCell ref="AV121:AW121"/>
    <mergeCell ref="AX121:AY121"/>
    <mergeCell ref="AZ121:BA121"/>
    <mergeCell ref="BB121:BC121"/>
    <mergeCell ref="BD121:BE121"/>
    <mergeCell ref="BF121:BG121"/>
    <mergeCell ref="BH121:BI121"/>
    <mergeCell ref="BJ121:BK121"/>
    <mergeCell ref="BL121:BM121"/>
    <mergeCell ref="BN121:BO121"/>
    <mergeCell ref="AV118:AW118"/>
    <mergeCell ref="AX118:AY118"/>
    <mergeCell ref="AZ118:BA118"/>
    <mergeCell ref="BB118:BC118"/>
    <mergeCell ref="BD118:BE118"/>
    <mergeCell ref="BF118:BG118"/>
    <mergeCell ref="BH118:BI118"/>
    <mergeCell ref="BJ118:BK118"/>
    <mergeCell ref="BL118:BM118"/>
    <mergeCell ref="BN118:BO118"/>
    <mergeCell ref="AV119:AW119"/>
    <mergeCell ref="AX119:AY119"/>
    <mergeCell ref="AZ119:BA119"/>
    <mergeCell ref="BB119:BC119"/>
    <mergeCell ref="BD119:BE119"/>
    <mergeCell ref="BF119:BG119"/>
    <mergeCell ref="BH119:BI119"/>
    <mergeCell ref="BJ119:BK119"/>
    <mergeCell ref="BL119:BM119"/>
    <mergeCell ref="BN119:BO119"/>
    <mergeCell ref="AV116:AW116"/>
    <mergeCell ref="AX116:AY116"/>
    <mergeCell ref="AZ116:BA116"/>
    <mergeCell ref="BB116:BC116"/>
    <mergeCell ref="BD116:BE116"/>
    <mergeCell ref="BF116:BG116"/>
    <mergeCell ref="BH116:BI116"/>
    <mergeCell ref="BJ116:BK116"/>
    <mergeCell ref="BL116:BM116"/>
    <mergeCell ref="BN116:BO116"/>
    <mergeCell ref="AV117:AW117"/>
    <mergeCell ref="AX117:AY117"/>
    <mergeCell ref="AZ117:BA117"/>
    <mergeCell ref="BB117:BC117"/>
    <mergeCell ref="BD117:BE117"/>
    <mergeCell ref="BF117:BG117"/>
    <mergeCell ref="BH117:BI117"/>
    <mergeCell ref="BJ117:BK117"/>
    <mergeCell ref="BL117:BM117"/>
    <mergeCell ref="BN117:BO117"/>
    <mergeCell ref="AZ114:BA114"/>
    <mergeCell ref="BB114:BC114"/>
    <mergeCell ref="BD114:BE114"/>
    <mergeCell ref="BF114:BG114"/>
    <mergeCell ref="BH114:BI114"/>
    <mergeCell ref="BJ114:BK114"/>
    <mergeCell ref="BL114:BM114"/>
    <mergeCell ref="BN114:BO114"/>
    <mergeCell ref="AV115:AW115"/>
    <mergeCell ref="AX115:AY115"/>
    <mergeCell ref="AZ115:BA115"/>
    <mergeCell ref="BB115:BC115"/>
    <mergeCell ref="BD115:BE115"/>
    <mergeCell ref="BF115:BG115"/>
    <mergeCell ref="BH115:BI115"/>
    <mergeCell ref="BJ115:BK115"/>
    <mergeCell ref="BL115:BM115"/>
    <mergeCell ref="BN115:BO115"/>
    <mergeCell ref="AZ104:BA104"/>
    <mergeCell ref="BB104:BC104"/>
    <mergeCell ref="BD104:BE104"/>
    <mergeCell ref="BF104:BG104"/>
    <mergeCell ref="BH104:BI104"/>
    <mergeCell ref="BJ104:BK104"/>
    <mergeCell ref="BL104:BM104"/>
    <mergeCell ref="BN104:BO104"/>
    <mergeCell ref="C112:E123"/>
    <mergeCell ref="AV112:AW112"/>
    <mergeCell ref="AX112:AY112"/>
    <mergeCell ref="AZ112:BA112"/>
    <mergeCell ref="BB112:BC112"/>
    <mergeCell ref="BD112:BE112"/>
    <mergeCell ref="BF112:BG112"/>
    <mergeCell ref="BH112:BI112"/>
    <mergeCell ref="BJ112:BK112"/>
    <mergeCell ref="BL112:BM112"/>
    <mergeCell ref="BN112:BO112"/>
    <mergeCell ref="AV113:AW113"/>
    <mergeCell ref="AX113:AY113"/>
    <mergeCell ref="AZ113:BA113"/>
    <mergeCell ref="BB113:BC113"/>
    <mergeCell ref="BD113:BE113"/>
    <mergeCell ref="BF113:BG113"/>
    <mergeCell ref="BH113:BI113"/>
    <mergeCell ref="BJ113:BK113"/>
    <mergeCell ref="C93:E104"/>
    <mergeCell ref="AV93:AW93"/>
    <mergeCell ref="AX93:AY93"/>
    <mergeCell ref="BN113:BO113"/>
    <mergeCell ref="AV114:AW114"/>
    <mergeCell ref="AZ102:BA102"/>
    <mergeCell ref="BB102:BC102"/>
    <mergeCell ref="BD102:BE102"/>
    <mergeCell ref="BF102:BG102"/>
    <mergeCell ref="BH102:BI102"/>
    <mergeCell ref="BJ102:BK102"/>
    <mergeCell ref="BL102:BM102"/>
    <mergeCell ref="BN102:BO102"/>
    <mergeCell ref="AV103:AW103"/>
    <mergeCell ref="AX103:AY103"/>
    <mergeCell ref="AZ103:BA103"/>
    <mergeCell ref="BB103:BC103"/>
    <mergeCell ref="BD103:BE103"/>
    <mergeCell ref="BF103:BG103"/>
    <mergeCell ref="BH103:BI103"/>
    <mergeCell ref="BJ103:BK103"/>
    <mergeCell ref="BL103:BM103"/>
    <mergeCell ref="BN103:BO103"/>
    <mergeCell ref="AZ100:BA100"/>
    <mergeCell ref="BB100:BC100"/>
    <mergeCell ref="BD100:BE100"/>
    <mergeCell ref="BF100:BG100"/>
    <mergeCell ref="BH100:BI100"/>
    <mergeCell ref="BJ100:BK100"/>
    <mergeCell ref="BL100:BM100"/>
    <mergeCell ref="BN100:BO100"/>
    <mergeCell ref="AV101:AW101"/>
    <mergeCell ref="AX101:AY101"/>
    <mergeCell ref="AZ101:BA101"/>
    <mergeCell ref="BB101:BC101"/>
    <mergeCell ref="BD101:BE101"/>
    <mergeCell ref="BF101:BG101"/>
    <mergeCell ref="BH101:BI101"/>
    <mergeCell ref="BJ101:BK101"/>
    <mergeCell ref="BL101:BM101"/>
    <mergeCell ref="BN101:BO101"/>
    <mergeCell ref="BB98:BC98"/>
    <mergeCell ref="BD98:BE98"/>
    <mergeCell ref="BF98:BG98"/>
    <mergeCell ref="BH98:BI98"/>
    <mergeCell ref="BJ98:BK98"/>
    <mergeCell ref="BL98:BM98"/>
    <mergeCell ref="BN98:BO98"/>
    <mergeCell ref="AV99:AW99"/>
    <mergeCell ref="AX99:AY99"/>
    <mergeCell ref="AZ99:BA99"/>
    <mergeCell ref="BB99:BC99"/>
    <mergeCell ref="BD99:BE99"/>
    <mergeCell ref="BF99:BG99"/>
    <mergeCell ref="BH99:BI99"/>
    <mergeCell ref="BJ99:BK99"/>
    <mergeCell ref="BL99:BM99"/>
    <mergeCell ref="BN99:BO99"/>
    <mergeCell ref="BN95:BO95"/>
    <mergeCell ref="AV96:AW96"/>
    <mergeCell ref="AX96:AY96"/>
    <mergeCell ref="AZ96:BA96"/>
    <mergeCell ref="BB96:BC96"/>
    <mergeCell ref="BD96:BE96"/>
    <mergeCell ref="BF96:BG96"/>
    <mergeCell ref="BH96:BI96"/>
    <mergeCell ref="BJ96:BK96"/>
    <mergeCell ref="BL96:BM96"/>
    <mergeCell ref="BN96:BO96"/>
    <mergeCell ref="AV97:AW97"/>
    <mergeCell ref="AX97:AY97"/>
    <mergeCell ref="AZ97:BA97"/>
    <mergeCell ref="BB97:BC97"/>
    <mergeCell ref="BD97:BE97"/>
    <mergeCell ref="BF97:BG97"/>
    <mergeCell ref="BH97:BI97"/>
    <mergeCell ref="BJ97:BK97"/>
    <mergeCell ref="BL97:BM97"/>
    <mergeCell ref="BN97:BO97"/>
    <mergeCell ref="AV95:AW95"/>
    <mergeCell ref="AX95:AY95"/>
    <mergeCell ref="AZ95:BA95"/>
    <mergeCell ref="BB95:BC95"/>
    <mergeCell ref="BD95:BE95"/>
    <mergeCell ref="BF95:BG95"/>
    <mergeCell ref="BH95:BI95"/>
    <mergeCell ref="BJ95:BK95"/>
    <mergeCell ref="BL95:BM95"/>
    <mergeCell ref="BJ87:BK87"/>
    <mergeCell ref="BL87:BM87"/>
    <mergeCell ref="AZ80:BA80"/>
    <mergeCell ref="AZ79:BA79"/>
    <mergeCell ref="BB79:BC79"/>
    <mergeCell ref="AZ93:BA93"/>
    <mergeCell ref="BB93:BC93"/>
    <mergeCell ref="BD93:BE93"/>
    <mergeCell ref="BF93:BG93"/>
    <mergeCell ref="BH93:BI93"/>
    <mergeCell ref="BJ93:BK93"/>
    <mergeCell ref="BL93:BM93"/>
    <mergeCell ref="BN93:BO93"/>
    <mergeCell ref="AV94:AW94"/>
    <mergeCell ref="AX94:AY94"/>
    <mergeCell ref="AZ94:BA94"/>
    <mergeCell ref="BB94:BC94"/>
    <mergeCell ref="BD94:BE94"/>
    <mergeCell ref="BF94:BG94"/>
    <mergeCell ref="BH94:BI94"/>
    <mergeCell ref="BJ94:BK94"/>
    <mergeCell ref="BL94:BM94"/>
    <mergeCell ref="BN94:BO94"/>
    <mergeCell ref="BB80:BC80"/>
    <mergeCell ref="BD80:BE80"/>
    <mergeCell ref="BB81:BC81"/>
    <mergeCell ref="BD81:BE81"/>
    <mergeCell ref="AZ84:BA84"/>
    <mergeCell ref="BB84:BC84"/>
    <mergeCell ref="BD84:BE84"/>
    <mergeCell ref="AZ83:BA83"/>
    <mergeCell ref="BL85:BM85"/>
    <mergeCell ref="BF15:BG15"/>
    <mergeCell ref="AZ13:BA13"/>
    <mergeCell ref="BB13:BC13"/>
    <mergeCell ref="BD13:BE13"/>
    <mergeCell ref="BH13:BI13"/>
    <mergeCell ref="BN85:BO85"/>
    <mergeCell ref="BN87:BO87"/>
    <mergeCell ref="AV88:BO88"/>
    <mergeCell ref="BN79:BO79"/>
    <mergeCell ref="BN80:BO80"/>
    <mergeCell ref="BN81:BO81"/>
    <mergeCell ref="BN82:BO82"/>
    <mergeCell ref="BN83:BO83"/>
    <mergeCell ref="BN84:BO84"/>
    <mergeCell ref="BN48:BO48"/>
    <mergeCell ref="BN49:BO49"/>
    <mergeCell ref="BN50:BO50"/>
    <mergeCell ref="BN51:BO51"/>
    <mergeCell ref="BN52:BO52"/>
    <mergeCell ref="BN53:BO53"/>
    <mergeCell ref="BN78:BO78"/>
    <mergeCell ref="BN40:BO40"/>
    <mergeCell ref="BN41:BO41"/>
    <mergeCell ref="BN42:BO42"/>
    <mergeCell ref="BN43:BO43"/>
    <mergeCell ref="BN44:BO44"/>
    <mergeCell ref="BN45:BO45"/>
    <mergeCell ref="BF51:BG51"/>
    <mergeCell ref="BF52:BG52"/>
    <mergeCell ref="BN17:BO17"/>
    <mergeCell ref="BN18:BO18"/>
    <mergeCell ref="BJ86:BK86"/>
    <mergeCell ref="BL113:BM113"/>
    <mergeCell ref="BJ79:BK79"/>
    <mergeCell ref="BL79:BM79"/>
    <mergeCell ref="AZ85:BA85"/>
    <mergeCell ref="BB85:BC85"/>
    <mergeCell ref="BD85:BE85"/>
    <mergeCell ref="BH81:BI81"/>
    <mergeCell ref="BH84:BI84"/>
    <mergeCell ref="BJ85:BK85"/>
    <mergeCell ref="AV3:BO3"/>
    <mergeCell ref="BN10:BO10"/>
    <mergeCell ref="BN11:BO11"/>
    <mergeCell ref="BN12:BO12"/>
    <mergeCell ref="BN13:BO13"/>
    <mergeCell ref="BN14:BO14"/>
    <mergeCell ref="BN15:BO15"/>
    <mergeCell ref="BN16:BO16"/>
    <mergeCell ref="AZ15:BA15"/>
    <mergeCell ref="BB15:BC15"/>
    <mergeCell ref="BD15:BE15"/>
    <mergeCell ref="BH15:BI15"/>
    <mergeCell ref="BJ15:BK15"/>
    <mergeCell ref="BL15:BM15"/>
    <mergeCell ref="AZ14:BA14"/>
    <mergeCell ref="BL11:BM11"/>
    <mergeCell ref="BD10:BE10"/>
    <mergeCell ref="BH10:BI10"/>
    <mergeCell ref="BF11:BG11"/>
    <mergeCell ref="BN19:BO19"/>
    <mergeCell ref="BN20:BO20"/>
    <mergeCell ref="BN21:BO21"/>
    <mergeCell ref="BN22:BO22"/>
    <mergeCell ref="BN23:BO23"/>
    <mergeCell ref="BN47:BO47"/>
    <mergeCell ref="BN33:BO33"/>
    <mergeCell ref="BN34:BO34"/>
    <mergeCell ref="BN35:BO35"/>
    <mergeCell ref="BN36:BO36"/>
    <mergeCell ref="BN37:BO37"/>
    <mergeCell ref="BN38:BO38"/>
    <mergeCell ref="BN39:BO39"/>
    <mergeCell ref="BN24:BO24"/>
    <mergeCell ref="BN25:BO25"/>
    <mergeCell ref="AC143:AD143"/>
    <mergeCell ref="AC144:AD144"/>
    <mergeCell ref="AI138:AJ138"/>
    <mergeCell ref="AO138:AP138"/>
    <mergeCell ref="AM141:AN141"/>
    <mergeCell ref="AI140:AJ140"/>
    <mergeCell ref="AX48:AY48"/>
    <mergeCell ref="AX49:AY49"/>
    <mergeCell ref="AX50:AY50"/>
    <mergeCell ref="BL51:BM51"/>
    <mergeCell ref="BJ82:BK82"/>
    <mergeCell ref="BL82:BM82"/>
    <mergeCell ref="BD83:BE83"/>
    <mergeCell ref="BH83:BI83"/>
    <mergeCell ref="BJ83:BK83"/>
    <mergeCell ref="AZ78:BA78"/>
    <mergeCell ref="BB78:BC78"/>
    <mergeCell ref="BF84:BG84"/>
    <mergeCell ref="BF85:BG85"/>
    <mergeCell ref="BF87:BG87"/>
    <mergeCell ref="AZ98:BA98"/>
    <mergeCell ref="G130:J131"/>
    <mergeCell ref="AA130:AD131"/>
    <mergeCell ref="AO131:AR131"/>
    <mergeCell ref="AM88:AO88"/>
    <mergeCell ref="AM143:AN143"/>
    <mergeCell ref="AI143:AJ143"/>
    <mergeCell ref="AS145:AT145"/>
    <mergeCell ref="AS146:AT146"/>
    <mergeCell ref="AQ146:AR146"/>
    <mergeCell ref="G138:H138"/>
    <mergeCell ref="G140:H140"/>
    <mergeCell ref="G143:H143"/>
    <mergeCell ref="G144:H144"/>
    <mergeCell ref="G145:H145"/>
    <mergeCell ref="G146:H146"/>
    <mergeCell ref="AM146:AN146"/>
    <mergeCell ref="K140:L140"/>
    <mergeCell ref="AK143:AL143"/>
    <mergeCell ref="AK146:AL146"/>
    <mergeCell ref="Q138:R138"/>
    <mergeCell ref="Q140:R140"/>
    <mergeCell ref="AG146:AH146"/>
    <mergeCell ref="AI146:AJ146"/>
    <mergeCell ref="AO136:AP136"/>
    <mergeCell ref="AM136:AN136"/>
    <mergeCell ref="AQ136:AR136"/>
    <mergeCell ref="O136:P136"/>
    <mergeCell ref="AS137:AT137"/>
    <mergeCell ref="AQ137:AR137"/>
    <mergeCell ref="K136:L136"/>
    <mergeCell ref="K146:L146"/>
    <mergeCell ref="M146:N146"/>
    <mergeCell ref="BF33:BG33"/>
    <mergeCell ref="BF34:BG34"/>
    <mergeCell ref="BF35:BG35"/>
    <mergeCell ref="BF36:BG36"/>
    <mergeCell ref="BF37:BG37"/>
    <mergeCell ref="BF38:BG38"/>
    <mergeCell ref="BF39:BG39"/>
    <mergeCell ref="BF40:BG40"/>
    <mergeCell ref="BF41:BG41"/>
    <mergeCell ref="Q143:R143"/>
    <mergeCell ref="Q146:R146"/>
    <mergeCell ref="AO145:AP145"/>
    <mergeCell ref="AQ145:AR145"/>
    <mergeCell ref="AM145:AN145"/>
    <mergeCell ref="AO144:AP144"/>
    <mergeCell ref="AQ144:AR144"/>
    <mergeCell ref="AQ143:AR143"/>
    <mergeCell ref="AO143:AP143"/>
    <mergeCell ref="AO146:AP146"/>
    <mergeCell ref="AE146:AF146"/>
    <mergeCell ref="S136:T136"/>
    <mergeCell ref="S137:T137"/>
    <mergeCell ref="S138:T138"/>
    <mergeCell ref="S140:T140"/>
    <mergeCell ref="AG144:AH144"/>
    <mergeCell ref="AI144:AJ144"/>
    <mergeCell ref="AM144:AN144"/>
    <mergeCell ref="AK144:AL144"/>
    <mergeCell ref="Q137:R137"/>
    <mergeCell ref="AG138:AH138"/>
    <mergeCell ref="BF83:BG83"/>
    <mergeCell ref="U131:X131"/>
    <mergeCell ref="O146:P146"/>
    <mergeCell ref="U146:V146"/>
    <mergeCell ref="W146:X146"/>
    <mergeCell ref="S146:T146"/>
    <mergeCell ref="S145:T145"/>
    <mergeCell ref="U145:V145"/>
    <mergeCell ref="W145:X145"/>
    <mergeCell ref="AE145:AF145"/>
    <mergeCell ref="I136:J136"/>
    <mergeCell ref="I137:J137"/>
    <mergeCell ref="I138:J138"/>
    <mergeCell ref="I140:J140"/>
    <mergeCell ref="I143:J143"/>
    <mergeCell ref="K145:L145"/>
    <mergeCell ref="M145:N145"/>
    <mergeCell ref="O145:P145"/>
    <mergeCell ref="AE144:AF144"/>
    <mergeCell ref="U144:V144"/>
    <mergeCell ref="W144:X144"/>
    <mergeCell ref="K144:L144"/>
    <mergeCell ref="M144:N144"/>
    <mergeCell ref="O144:P144"/>
    <mergeCell ref="S144:T144"/>
    <mergeCell ref="U136:V136"/>
    <mergeCell ref="I146:J146"/>
    <mergeCell ref="Q144:R144"/>
    <mergeCell ref="Q145:R145"/>
    <mergeCell ref="AE139:AF139"/>
    <mergeCell ref="AG145:AH145"/>
    <mergeCell ref="AI145:AJ145"/>
    <mergeCell ref="I144:J144"/>
    <mergeCell ref="I145:J145"/>
    <mergeCell ref="AC145:AD145"/>
    <mergeCell ref="AQ138:AR138"/>
    <mergeCell ref="AM138:AN138"/>
    <mergeCell ref="U138:V138"/>
    <mergeCell ref="W138:X138"/>
    <mergeCell ref="AE138:AF138"/>
    <mergeCell ref="AQ140:AR140"/>
    <mergeCell ref="AM140:AN140"/>
    <mergeCell ref="K138:L138"/>
    <mergeCell ref="M138:N138"/>
    <mergeCell ref="O138:P138"/>
    <mergeCell ref="U140:V140"/>
    <mergeCell ref="W140:X140"/>
    <mergeCell ref="AE140:AF140"/>
    <mergeCell ref="AK138:AL138"/>
    <mergeCell ref="AK140:AL140"/>
    <mergeCell ref="AM142:AN142"/>
    <mergeCell ref="AO142:AP142"/>
    <mergeCell ref="AQ142:AR142"/>
    <mergeCell ref="K143:L143"/>
    <mergeCell ref="M143:N143"/>
    <mergeCell ref="AE141:AF141"/>
    <mergeCell ref="AG141:AH141"/>
    <mergeCell ref="AI141:AJ141"/>
    <mergeCell ref="AK141:AL141"/>
    <mergeCell ref="S143:T143"/>
    <mergeCell ref="AG139:AH139"/>
    <mergeCell ref="AI139:AJ139"/>
    <mergeCell ref="AK136:AL136"/>
    <mergeCell ref="AO140:AP140"/>
    <mergeCell ref="M136:N136"/>
    <mergeCell ref="K137:L137"/>
    <mergeCell ref="M137:N137"/>
    <mergeCell ref="W143:X143"/>
    <mergeCell ref="AE143:AF143"/>
    <mergeCell ref="AG143:AH143"/>
    <mergeCell ref="G139:H139"/>
    <mergeCell ref="I139:J139"/>
    <mergeCell ref="K139:L139"/>
    <mergeCell ref="M139:N139"/>
    <mergeCell ref="O139:P139"/>
    <mergeCell ref="Q139:R139"/>
    <mergeCell ref="S139:T139"/>
    <mergeCell ref="U139:V139"/>
    <mergeCell ref="Q136:R136"/>
    <mergeCell ref="AO137:AP137"/>
    <mergeCell ref="AM137:AN137"/>
    <mergeCell ref="W137:X137"/>
    <mergeCell ref="AE137:AF137"/>
    <mergeCell ref="AG137:AH137"/>
    <mergeCell ref="AI137:AJ137"/>
    <mergeCell ref="O137:P137"/>
    <mergeCell ref="U137:V137"/>
    <mergeCell ref="M140:N140"/>
    <mergeCell ref="O140:P140"/>
    <mergeCell ref="O143:P143"/>
    <mergeCell ref="U143:V143"/>
    <mergeCell ref="AA139:AB139"/>
    <mergeCell ref="AC139:AD139"/>
    <mergeCell ref="AK139:AL139"/>
    <mergeCell ref="K132:L132"/>
    <mergeCell ref="W136:X136"/>
    <mergeCell ref="AE136:AF136"/>
    <mergeCell ref="W132:X132"/>
    <mergeCell ref="AA132:AB132"/>
    <mergeCell ref="AC132:AD132"/>
    <mergeCell ref="G136:H136"/>
    <mergeCell ref="G137:H137"/>
    <mergeCell ref="AG136:AH136"/>
    <mergeCell ref="AI136:AJ136"/>
    <mergeCell ref="AG140:AH140"/>
    <mergeCell ref="BL83:BM83"/>
    <mergeCell ref="BL84:BM84"/>
    <mergeCell ref="AZ82:BA82"/>
    <mergeCell ref="BH80:BI80"/>
    <mergeCell ref="BJ80:BK80"/>
    <mergeCell ref="BL80:BM80"/>
    <mergeCell ref="AZ81:BA81"/>
    <mergeCell ref="AZ87:BA87"/>
    <mergeCell ref="BB87:BC87"/>
    <mergeCell ref="BD87:BE87"/>
    <mergeCell ref="BH87:BI87"/>
    <mergeCell ref="BH85:BI85"/>
    <mergeCell ref="AK137:AL137"/>
    <mergeCell ref="AC138:AD138"/>
    <mergeCell ref="G88:I88"/>
    <mergeCell ref="J88:L88"/>
    <mergeCell ref="M88:O88"/>
    <mergeCell ref="AV87:AW87"/>
    <mergeCell ref="Q133:R133"/>
    <mergeCell ref="S133:T133"/>
    <mergeCell ref="AC137:AD137"/>
    <mergeCell ref="AZ53:BA53"/>
    <mergeCell ref="BB50:BC50"/>
    <mergeCell ref="BD50:BE50"/>
    <mergeCell ref="BH50:BI50"/>
    <mergeCell ref="BD67:BE67"/>
    <mergeCell ref="BF67:BG67"/>
    <mergeCell ref="BH67:BI67"/>
    <mergeCell ref="BD72:BE72"/>
    <mergeCell ref="BF72:BG72"/>
    <mergeCell ref="BH72:BI72"/>
    <mergeCell ref="BF75:BG75"/>
    <mergeCell ref="BH75:BI75"/>
    <mergeCell ref="BH79:BI79"/>
    <mergeCell ref="AZ52:BA52"/>
    <mergeCell ref="BD79:BE79"/>
    <mergeCell ref="BH53:BI53"/>
    <mergeCell ref="AZ74:BA74"/>
    <mergeCell ref="BH70:BI70"/>
    <mergeCell ref="AZ73:BA73"/>
    <mergeCell ref="BB73:BC73"/>
    <mergeCell ref="BD73:BE73"/>
    <mergeCell ref="BF73:BG73"/>
    <mergeCell ref="BH73:BI73"/>
    <mergeCell ref="BB83:BC83"/>
    <mergeCell ref="BJ78:BK78"/>
    <mergeCell ref="BL78:BM78"/>
    <mergeCell ref="BF79:BG79"/>
    <mergeCell ref="BF80:BG80"/>
    <mergeCell ref="BF81:BG81"/>
    <mergeCell ref="BF82:BG82"/>
    <mergeCell ref="BJ57:BK57"/>
    <mergeCell ref="BL57:BM57"/>
    <mergeCell ref="BL59:BM59"/>
    <mergeCell ref="BL61:BM61"/>
    <mergeCell ref="BL63:BM63"/>
    <mergeCell ref="BL65:BM65"/>
    <mergeCell ref="BL70:BM70"/>
    <mergeCell ref="BJ75:BK75"/>
    <mergeCell ref="BL75:BM75"/>
    <mergeCell ref="BL81:BM81"/>
    <mergeCell ref="BL68:BM68"/>
    <mergeCell ref="BF78:BG78"/>
    <mergeCell ref="BB82:BC82"/>
    <mergeCell ref="BD82:BE82"/>
    <mergeCell ref="BH82:BI82"/>
    <mergeCell ref="BJ81:BK81"/>
    <mergeCell ref="BB74:BC74"/>
    <mergeCell ref="BD74:BE74"/>
    <mergeCell ref="BF74:BG74"/>
    <mergeCell ref="BH74:BI74"/>
    <mergeCell ref="BJ74:BK74"/>
    <mergeCell ref="BL72:BM72"/>
    <mergeCell ref="BD78:BE78"/>
    <mergeCell ref="BH78:BI78"/>
    <mergeCell ref="BF70:BG70"/>
    <mergeCell ref="BJ84:BK84"/>
    <mergeCell ref="AZ51:BA51"/>
    <mergeCell ref="BB51:BC51"/>
    <mergeCell ref="BD51:BE51"/>
    <mergeCell ref="BH51:BI51"/>
    <mergeCell ref="BJ51:BK51"/>
    <mergeCell ref="BJ52:BK52"/>
    <mergeCell ref="BL52:BM52"/>
    <mergeCell ref="BH58:BI58"/>
    <mergeCell ref="BJ58:BK58"/>
    <mergeCell ref="BL58:BM58"/>
    <mergeCell ref="BJ59:BK59"/>
    <mergeCell ref="BJ65:BK65"/>
    <mergeCell ref="AZ67:BA67"/>
    <mergeCell ref="BB67:BC67"/>
    <mergeCell ref="BJ67:BK67"/>
    <mergeCell ref="BL67:BM67"/>
    <mergeCell ref="BB53:BC53"/>
    <mergeCell ref="BD53:BE53"/>
    <mergeCell ref="BJ53:BK53"/>
    <mergeCell ref="BL53:BM53"/>
    <mergeCell ref="BH52:BI52"/>
    <mergeCell ref="AZ56:BA56"/>
    <mergeCell ref="BB56:BC56"/>
    <mergeCell ref="BD56:BE56"/>
    <mergeCell ref="BF56:BG56"/>
    <mergeCell ref="BH56:BI56"/>
    <mergeCell ref="BJ56:BK56"/>
    <mergeCell ref="BL56:BM56"/>
    <mergeCell ref="BB52:BC52"/>
    <mergeCell ref="BD52:BE52"/>
    <mergeCell ref="BF53:BG53"/>
    <mergeCell ref="BJ50:BK50"/>
    <mergeCell ref="BL50:BM50"/>
    <mergeCell ref="AZ49:BA49"/>
    <mergeCell ref="BH47:BI47"/>
    <mergeCell ref="BJ47:BK47"/>
    <mergeCell ref="BL47:BM47"/>
    <mergeCell ref="AZ48:BA48"/>
    <mergeCell ref="AZ47:BA47"/>
    <mergeCell ref="BB47:BC47"/>
    <mergeCell ref="BD47:BE47"/>
    <mergeCell ref="BB48:BC48"/>
    <mergeCell ref="BD48:BE48"/>
    <mergeCell ref="BB49:BC49"/>
    <mergeCell ref="BD49:BE49"/>
    <mergeCell ref="BH49:BI49"/>
    <mergeCell ref="BJ49:BK49"/>
    <mergeCell ref="BL49:BM49"/>
    <mergeCell ref="BF47:BG47"/>
    <mergeCell ref="BF49:BG49"/>
    <mergeCell ref="BF50:BG50"/>
    <mergeCell ref="BH48:BI48"/>
    <mergeCell ref="AZ50:BA50"/>
    <mergeCell ref="AZ45:BA45"/>
    <mergeCell ref="BB45:BC45"/>
    <mergeCell ref="BD45:BE45"/>
    <mergeCell ref="BH45:BI45"/>
    <mergeCell ref="AZ44:BA44"/>
    <mergeCell ref="BB44:BC44"/>
    <mergeCell ref="BD44:BE44"/>
    <mergeCell ref="BH44:BI44"/>
    <mergeCell ref="BJ44:BK44"/>
    <mergeCell ref="BL44:BM44"/>
    <mergeCell ref="BF44:BG44"/>
    <mergeCell ref="BJ48:BK48"/>
    <mergeCell ref="BL48:BM48"/>
    <mergeCell ref="BF45:BG45"/>
    <mergeCell ref="BF48:BG48"/>
    <mergeCell ref="AZ41:BA41"/>
    <mergeCell ref="BB41:BC41"/>
    <mergeCell ref="BD41:BE41"/>
    <mergeCell ref="BH41:BI41"/>
    <mergeCell ref="BJ41:BK41"/>
    <mergeCell ref="BL41:BM41"/>
    <mergeCell ref="BJ45:BK45"/>
    <mergeCell ref="BL45:BM45"/>
    <mergeCell ref="AZ40:BA40"/>
    <mergeCell ref="BB40:BC40"/>
    <mergeCell ref="BD40:BE40"/>
    <mergeCell ref="BH40:BI40"/>
    <mergeCell ref="BJ40:BK40"/>
    <mergeCell ref="BL40:BM40"/>
    <mergeCell ref="AZ43:BA43"/>
    <mergeCell ref="BB43:BC43"/>
    <mergeCell ref="BD43:BE43"/>
    <mergeCell ref="BH43:BI43"/>
    <mergeCell ref="BJ43:BK43"/>
    <mergeCell ref="BL43:BM43"/>
    <mergeCell ref="AZ42:BA42"/>
    <mergeCell ref="BB42:BC42"/>
    <mergeCell ref="BD42:BE42"/>
    <mergeCell ref="BH42:BI42"/>
    <mergeCell ref="BJ42:BK42"/>
    <mergeCell ref="BL42:BM42"/>
    <mergeCell ref="BF42:BG42"/>
    <mergeCell ref="BF43:BG43"/>
    <mergeCell ref="BD29:BE29"/>
    <mergeCell ref="BH29:BI29"/>
    <mergeCell ref="BJ29:BK29"/>
    <mergeCell ref="BJ32:BK32"/>
    <mergeCell ref="BF30:BG30"/>
    <mergeCell ref="BL33:BM33"/>
    <mergeCell ref="BF32:BG32"/>
    <mergeCell ref="BB34:BC34"/>
    <mergeCell ref="AZ36:BA36"/>
    <mergeCell ref="BB36:BC36"/>
    <mergeCell ref="BD36:BE36"/>
    <mergeCell ref="BH36:BI36"/>
    <mergeCell ref="BJ36:BK36"/>
    <mergeCell ref="BL36:BM36"/>
    <mergeCell ref="AZ39:BA39"/>
    <mergeCell ref="BB39:BC39"/>
    <mergeCell ref="BD39:BE39"/>
    <mergeCell ref="BH39:BI39"/>
    <mergeCell ref="BJ39:BK39"/>
    <mergeCell ref="BL39:BM39"/>
    <mergeCell ref="AZ38:BA38"/>
    <mergeCell ref="BB38:BC38"/>
    <mergeCell ref="BD38:BE38"/>
    <mergeCell ref="BH38:BI38"/>
    <mergeCell ref="BJ38:BK38"/>
    <mergeCell ref="BL38:BM38"/>
    <mergeCell ref="AZ37:BA37"/>
    <mergeCell ref="BB37:BC37"/>
    <mergeCell ref="BD37:BE37"/>
    <mergeCell ref="BH37:BI37"/>
    <mergeCell ref="BJ37:BK37"/>
    <mergeCell ref="BL37:BM37"/>
    <mergeCell ref="AZ33:BA33"/>
    <mergeCell ref="BB33:BC33"/>
    <mergeCell ref="BD33:BE33"/>
    <mergeCell ref="BH33:BI33"/>
    <mergeCell ref="BJ33:BK33"/>
    <mergeCell ref="BD25:BE25"/>
    <mergeCell ref="BH25:BI25"/>
    <mergeCell ref="BJ25:BK25"/>
    <mergeCell ref="AZ28:BA28"/>
    <mergeCell ref="BB28:BC28"/>
    <mergeCell ref="AZ35:BA35"/>
    <mergeCell ref="BB35:BC35"/>
    <mergeCell ref="BD35:BE35"/>
    <mergeCell ref="BH35:BI35"/>
    <mergeCell ref="BJ35:BK35"/>
    <mergeCell ref="BL35:BM35"/>
    <mergeCell ref="AZ34:BA34"/>
    <mergeCell ref="BL32:BM32"/>
    <mergeCell ref="AZ32:BA32"/>
    <mergeCell ref="BB32:BC32"/>
    <mergeCell ref="BD32:BE32"/>
    <mergeCell ref="BH32:BI32"/>
    <mergeCell ref="BD34:BE34"/>
    <mergeCell ref="BH34:BI34"/>
    <mergeCell ref="BJ34:BK34"/>
    <mergeCell ref="BL34:BM34"/>
    <mergeCell ref="BL29:BM29"/>
    <mergeCell ref="AZ30:BA30"/>
    <mergeCell ref="BB30:BC30"/>
    <mergeCell ref="BD30:BE30"/>
    <mergeCell ref="AZ29:BA29"/>
    <mergeCell ref="BB29:BC29"/>
    <mergeCell ref="BD31:BE31"/>
    <mergeCell ref="BH31:BI31"/>
    <mergeCell ref="BJ31:BK31"/>
    <mergeCell ref="BL31:BM31"/>
    <mergeCell ref="BH30:BI30"/>
    <mergeCell ref="BJ30:BK30"/>
    <mergeCell ref="BL30:BM30"/>
    <mergeCell ref="BF31:BG31"/>
    <mergeCell ref="AZ31:BA31"/>
    <mergeCell ref="BB31:BC31"/>
    <mergeCell ref="BL25:BM25"/>
    <mergeCell ref="BH24:BI24"/>
    <mergeCell ref="BJ24:BK24"/>
    <mergeCell ref="BL24:BM24"/>
    <mergeCell ref="BL26:BM26"/>
    <mergeCell ref="AZ27:BA27"/>
    <mergeCell ref="BB27:BC27"/>
    <mergeCell ref="BD27:BE27"/>
    <mergeCell ref="AZ26:BA26"/>
    <mergeCell ref="BB26:BC26"/>
    <mergeCell ref="BD26:BE26"/>
    <mergeCell ref="BH26:BI26"/>
    <mergeCell ref="BJ26:BK26"/>
    <mergeCell ref="BD28:BE28"/>
    <mergeCell ref="BH28:BI28"/>
    <mergeCell ref="BJ28:BK28"/>
    <mergeCell ref="BL28:BM28"/>
    <mergeCell ref="BH27:BI27"/>
    <mergeCell ref="BJ27:BK27"/>
    <mergeCell ref="BL27:BM27"/>
    <mergeCell ref="AZ25:BA25"/>
    <mergeCell ref="BB25:BC25"/>
    <mergeCell ref="BD19:BE19"/>
    <mergeCell ref="BH19:BI19"/>
    <mergeCell ref="BJ19:BK19"/>
    <mergeCell ref="BL19:BM19"/>
    <mergeCell ref="AZ18:BA18"/>
    <mergeCell ref="BB18:BC18"/>
    <mergeCell ref="BD18:BE18"/>
    <mergeCell ref="BH18:BI18"/>
    <mergeCell ref="BJ18:BK18"/>
    <mergeCell ref="BL18:BM18"/>
    <mergeCell ref="BF18:BG18"/>
    <mergeCell ref="BF19:BG19"/>
    <mergeCell ref="BJ23:BK23"/>
    <mergeCell ref="BL23:BM23"/>
    <mergeCell ref="BL21:BM21"/>
    <mergeCell ref="BH23:BI23"/>
    <mergeCell ref="AZ24:BA24"/>
    <mergeCell ref="BH22:BI22"/>
    <mergeCell ref="BJ22:BK22"/>
    <mergeCell ref="BL22:BM22"/>
    <mergeCell ref="AZ23:BA23"/>
    <mergeCell ref="AZ22:BA22"/>
    <mergeCell ref="BB22:BC22"/>
    <mergeCell ref="BD22:BE22"/>
    <mergeCell ref="BB23:BC23"/>
    <mergeCell ref="BD23:BE23"/>
    <mergeCell ref="BB24:BC24"/>
    <mergeCell ref="BD24:BE24"/>
    <mergeCell ref="BL13:BM13"/>
    <mergeCell ref="BD12:BE12"/>
    <mergeCell ref="BH12:BI12"/>
    <mergeCell ref="BJ12:BK12"/>
    <mergeCell ref="BL12:BM12"/>
    <mergeCell ref="BF12:BG12"/>
    <mergeCell ref="BF13:BG13"/>
    <mergeCell ref="BB14:BC14"/>
    <mergeCell ref="BD14:BE14"/>
    <mergeCell ref="BH14:BI14"/>
    <mergeCell ref="BJ14:BK14"/>
    <mergeCell ref="BL14:BM14"/>
    <mergeCell ref="BF14:BG14"/>
    <mergeCell ref="BF21:BG21"/>
    <mergeCell ref="AZ20:BA20"/>
    <mergeCell ref="BB20:BC20"/>
    <mergeCell ref="BD20:BE20"/>
    <mergeCell ref="BH20:BI20"/>
    <mergeCell ref="BJ20:BK20"/>
    <mergeCell ref="BL20:BM20"/>
    <mergeCell ref="BF20:BG20"/>
    <mergeCell ref="BL17:BM17"/>
    <mergeCell ref="AZ16:BA16"/>
    <mergeCell ref="BB16:BC16"/>
    <mergeCell ref="BD16:BE16"/>
    <mergeCell ref="BH16:BI16"/>
    <mergeCell ref="BJ16:BK16"/>
    <mergeCell ref="BL16:BM16"/>
    <mergeCell ref="BF16:BG16"/>
    <mergeCell ref="BF17:BG17"/>
    <mergeCell ref="AZ19:BA19"/>
    <mergeCell ref="BB19:BC19"/>
    <mergeCell ref="AE6:AE8"/>
    <mergeCell ref="BD11:BE11"/>
    <mergeCell ref="BH11:BI11"/>
    <mergeCell ref="BJ11:BK11"/>
    <mergeCell ref="AZ17:BA17"/>
    <mergeCell ref="BB17:BC17"/>
    <mergeCell ref="BD17:BE17"/>
    <mergeCell ref="BH17:BI17"/>
    <mergeCell ref="BJ17:BK17"/>
    <mergeCell ref="AZ21:BA21"/>
    <mergeCell ref="BB21:BC21"/>
    <mergeCell ref="BD21:BE21"/>
    <mergeCell ref="BH21:BI21"/>
    <mergeCell ref="BJ21:BK21"/>
    <mergeCell ref="AZ10:BA10"/>
    <mergeCell ref="BB10:BC10"/>
    <mergeCell ref="AZ11:BA11"/>
    <mergeCell ref="BB11:BC11"/>
    <mergeCell ref="AZ12:BA12"/>
    <mergeCell ref="BB12:BC12"/>
    <mergeCell ref="AZ9:BA9"/>
    <mergeCell ref="BB9:BC9"/>
    <mergeCell ref="BD9:BE9"/>
    <mergeCell ref="BF9:BG9"/>
    <mergeCell ref="BH9:BI9"/>
    <mergeCell ref="BJ9:BK9"/>
    <mergeCell ref="AX20:AY20"/>
    <mergeCell ref="AX21:AY21"/>
    <mergeCell ref="BJ13:BK13"/>
    <mergeCell ref="BJ10:BK10"/>
    <mergeCell ref="AZ7:BA8"/>
    <mergeCell ref="BB7:BC8"/>
    <mergeCell ref="G3:AU3"/>
    <mergeCell ref="AT6:AT8"/>
    <mergeCell ref="AU6:AU8"/>
    <mergeCell ref="C10:C78"/>
    <mergeCell ref="E10:E21"/>
    <mergeCell ref="G5:I5"/>
    <mergeCell ref="J5:L5"/>
    <mergeCell ref="M5:O5"/>
    <mergeCell ref="P5:R5"/>
    <mergeCell ref="X5:Z5"/>
    <mergeCell ref="AA5:AC5"/>
    <mergeCell ref="AH6:AH8"/>
    <mergeCell ref="AI6:AI8"/>
    <mergeCell ref="AJ6:AJ8"/>
    <mergeCell ref="AK6:AK8"/>
    <mergeCell ref="AL6:AL8"/>
    <mergeCell ref="AM6:AM8"/>
    <mergeCell ref="AN6:AN8"/>
    <mergeCell ref="AO6:AO8"/>
    <mergeCell ref="S7:S8"/>
    <mergeCell ref="T7:T8"/>
    <mergeCell ref="AF6:AF8"/>
    <mergeCell ref="AP6:AP8"/>
    <mergeCell ref="AQ6:AQ8"/>
    <mergeCell ref="AR6:AR8"/>
    <mergeCell ref="AS6:AS8"/>
    <mergeCell ref="AA4:AC4"/>
    <mergeCell ref="AD4:AF4"/>
    <mergeCell ref="AG4:AI4"/>
    <mergeCell ref="AJ4:AL4"/>
    <mergeCell ref="AM4:AO4"/>
    <mergeCell ref="E66:E77"/>
    <mergeCell ref="U5:V5"/>
    <mergeCell ref="AS4:AU4"/>
    <mergeCell ref="AO132:AP132"/>
    <mergeCell ref="AQ132:AR132"/>
    <mergeCell ref="AZ4:BM5"/>
    <mergeCell ref="AP5:AR5"/>
    <mergeCell ref="AS5:AU5"/>
    <mergeCell ref="AJ5:AL5"/>
    <mergeCell ref="AM5:AO5"/>
    <mergeCell ref="AD5:AF5"/>
    <mergeCell ref="AG5:AI5"/>
    <mergeCell ref="S5:T5"/>
    <mergeCell ref="S6:T6"/>
    <mergeCell ref="U6:V6"/>
    <mergeCell ref="BJ6:BM6"/>
    <mergeCell ref="AZ6:BI6"/>
    <mergeCell ref="AV4:AY5"/>
    <mergeCell ref="AV30:AW30"/>
    <mergeCell ref="AV31:AW31"/>
    <mergeCell ref="AV32:AW32"/>
    <mergeCell ref="AV33:AW33"/>
    <mergeCell ref="AA6:AA8"/>
    <mergeCell ref="AB6:AB8"/>
    <mergeCell ref="AC6:AC8"/>
    <mergeCell ref="AD6:AD8"/>
    <mergeCell ref="U7:U8"/>
    <mergeCell ref="V7:V8"/>
    <mergeCell ref="AV81:AW81"/>
    <mergeCell ref="AV82:AW82"/>
    <mergeCell ref="AV83:AW83"/>
    <mergeCell ref="AV84:AW84"/>
    <mergeCell ref="AV85:AW85"/>
    <mergeCell ref="B3:E9"/>
    <mergeCell ref="G133:H133"/>
    <mergeCell ref="I133:J133"/>
    <mergeCell ref="K133:L133"/>
    <mergeCell ref="M133:N133"/>
    <mergeCell ref="G132:H132"/>
    <mergeCell ref="I132:J132"/>
    <mergeCell ref="U88:V88"/>
    <mergeCell ref="X88:Z88"/>
    <mergeCell ref="AA88:AC88"/>
    <mergeCell ref="AD88:AF88"/>
    <mergeCell ref="AG88:AI88"/>
    <mergeCell ref="AJ88:AL88"/>
    <mergeCell ref="AX22:AY22"/>
    <mergeCell ref="AX23:AY23"/>
    <mergeCell ref="AV6:AW8"/>
    <mergeCell ref="AX6:AY8"/>
    <mergeCell ref="AV10:AW10"/>
    <mergeCell ref="AX10:AY10"/>
    <mergeCell ref="AV35:AW35"/>
    <mergeCell ref="AV36:AW36"/>
    <mergeCell ref="AV37:AW37"/>
    <mergeCell ref="AV38:AW38"/>
    <mergeCell ref="AV39:AW39"/>
    <mergeCell ref="AV40:AW40"/>
    <mergeCell ref="AV41:AW41"/>
    <mergeCell ref="AV42:AW42"/>
    <mergeCell ref="AV43:AW43"/>
    <mergeCell ref="AV26:AW26"/>
    <mergeCell ref="AV27:AW27"/>
    <mergeCell ref="AV28:AW28"/>
    <mergeCell ref="AV29:AW29"/>
    <mergeCell ref="AV44:AW44"/>
    <mergeCell ref="AV45:AW45"/>
    <mergeCell ref="AV47:AW47"/>
    <mergeCell ref="AV48:AW48"/>
    <mergeCell ref="BN4:BO8"/>
    <mergeCell ref="G6:G8"/>
    <mergeCell ref="H6:H8"/>
    <mergeCell ref="I6:I8"/>
    <mergeCell ref="J6:J8"/>
    <mergeCell ref="K6:K8"/>
    <mergeCell ref="L6:L8"/>
    <mergeCell ref="M6:M8"/>
    <mergeCell ref="N6:N8"/>
    <mergeCell ref="O6:O8"/>
    <mergeCell ref="P6:P8"/>
    <mergeCell ref="Q6:Q8"/>
    <mergeCell ref="R6:R8"/>
    <mergeCell ref="W6:W8"/>
    <mergeCell ref="X6:X8"/>
    <mergeCell ref="Y6:Y8"/>
    <mergeCell ref="Z6:Z8"/>
    <mergeCell ref="BJ7:BK8"/>
    <mergeCell ref="AG6:AG8"/>
    <mergeCell ref="BL7:BM8"/>
    <mergeCell ref="AP4:AR4"/>
    <mergeCell ref="G4:I4"/>
    <mergeCell ref="J4:L4"/>
    <mergeCell ref="M4:O4"/>
    <mergeCell ref="P4:R4"/>
    <mergeCell ref="S4:W4"/>
    <mergeCell ref="X4:Z4"/>
    <mergeCell ref="AX24:AY24"/>
    <mergeCell ref="AV49:AW49"/>
    <mergeCell ref="AV50:AW50"/>
    <mergeCell ref="AV51:AW51"/>
    <mergeCell ref="AV52:AW52"/>
    <mergeCell ref="AV53:AW53"/>
    <mergeCell ref="AX51:AY51"/>
    <mergeCell ref="AX52:AY52"/>
    <mergeCell ref="AV67:AW67"/>
    <mergeCell ref="AX67:AY67"/>
    <mergeCell ref="AX78:AY78"/>
    <mergeCell ref="AX79:AY79"/>
    <mergeCell ref="AX80:AY80"/>
    <mergeCell ref="AX81:AY81"/>
    <mergeCell ref="AX82:AY82"/>
    <mergeCell ref="AX83:AY83"/>
    <mergeCell ref="AX84:AY84"/>
    <mergeCell ref="AV66:AW66"/>
    <mergeCell ref="AX66:AY66"/>
    <mergeCell ref="AV78:AW78"/>
    <mergeCell ref="AX74:AY74"/>
    <mergeCell ref="AV73:AW73"/>
    <mergeCell ref="AX73:AY73"/>
    <mergeCell ref="AX25:AY25"/>
    <mergeCell ref="AX26:AY26"/>
    <mergeCell ref="AX27:AY27"/>
    <mergeCell ref="AX28:AY28"/>
    <mergeCell ref="AX11:AY11"/>
    <mergeCell ref="AX12:AY12"/>
    <mergeCell ref="AX13:AY13"/>
    <mergeCell ref="AX14:AY14"/>
    <mergeCell ref="AX15:AY15"/>
    <mergeCell ref="AX16:AY16"/>
    <mergeCell ref="AX17:AY17"/>
    <mergeCell ref="AX18:AY18"/>
    <mergeCell ref="AX19:AY19"/>
    <mergeCell ref="AX39:AY39"/>
    <mergeCell ref="AX40:AY40"/>
    <mergeCell ref="AV34:AW34"/>
    <mergeCell ref="AX37:AY37"/>
    <mergeCell ref="AV24:AW24"/>
    <mergeCell ref="AV25:AW25"/>
    <mergeCell ref="AV11:AW11"/>
    <mergeCell ref="AV12:AW12"/>
    <mergeCell ref="AV13:AW13"/>
    <mergeCell ref="AV14:AW14"/>
    <mergeCell ref="AV15:AW15"/>
    <mergeCell ref="AV16:AW16"/>
    <mergeCell ref="AV17:AW17"/>
    <mergeCell ref="AV18:AW18"/>
    <mergeCell ref="AV19:AW19"/>
    <mergeCell ref="AV20:AW20"/>
    <mergeCell ref="AV21:AW21"/>
    <mergeCell ref="AV22:AW22"/>
    <mergeCell ref="AV23:AW23"/>
    <mergeCell ref="AX41:AY41"/>
    <mergeCell ref="AV79:AW79"/>
    <mergeCell ref="AV80:AW80"/>
    <mergeCell ref="BL9:BM9"/>
    <mergeCell ref="BJ55:BK55"/>
    <mergeCell ref="BL55:BM55"/>
    <mergeCell ref="AV57:AW57"/>
    <mergeCell ref="AX57:AY57"/>
    <mergeCell ref="AZ57:BA57"/>
    <mergeCell ref="BB57:BC57"/>
    <mergeCell ref="BD57:BE57"/>
    <mergeCell ref="BF57:BG57"/>
    <mergeCell ref="BH57:BI57"/>
    <mergeCell ref="AX53:AY53"/>
    <mergeCell ref="AX38:AY38"/>
    <mergeCell ref="AX42:AY42"/>
    <mergeCell ref="AX43:AY43"/>
    <mergeCell ref="AX44:AY44"/>
    <mergeCell ref="AX45:AY45"/>
    <mergeCell ref="AX47:AY47"/>
    <mergeCell ref="AX29:AY29"/>
    <mergeCell ref="AX30:AY30"/>
    <mergeCell ref="AX31:AY31"/>
    <mergeCell ref="AX32:AY32"/>
    <mergeCell ref="AX33:AY33"/>
    <mergeCell ref="AX34:AY34"/>
    <mergeCell ref="AV9:AW9"/>
    <mergeCell ref="AX9:AY9"/>
    <mergeCell ref="AX35:AY35"/>
    <mergeCell ref="AX36:AY36"/>
    <mergeCell ref="AV56:AW56"/>
    <mergeCell ref="AX56:AY56"/>
    <mergeCell ref="U133:V133"/>
    <mergeCell ref="W133:X133"/>
    <mergeCell ref="Y133:Z133"/>
    <mergeCell ref="AA133:AB133"/>
    <mergeCell ref="AC133:AD133"/>
    <mergeCell ref="AE133:AF133"/>
    <mergeCell ref="AG133:AH133"/>
    <mergeCell ref="AI133:AJ133"/>
    <mergeCell ref="AK133:AL133"/>
    <mergeCell ref="AM133:AN133"/>
    <mergeCell ref="AO133:AP133"/>
    <mergeCell ref="AQ133:AR133"/>
    <mergeCell ref="AX85:AY85"/>
    <mergeCell ref="AX87:AY87"/>
    <mergeCell ref="P88:R88"/>
    <mergeCell ref="S88:T88"/>
    <mergeCell ref="Y130:Z132"/>
    <mergeCell ref="AS130:AT132"/>
    <mergeCell ref="AS133:AT133"/>
    <mergeCell ref="O133:P133"/>
    <mergeCell ref="AP88:AR88"/>
    <mergeCell ref="AS88:AU88"/>
    <mergeCell ref="AE132:AF132"/>
    <mergeCell ref="AV98:AW98"/>
    <mergeCell ref="AX98:AY98"/>
    <mergeCell ref="AV100:AW100"/>
    <mergeCell ref="AX100:AY100"/>
    <mergeCell ref="AV102:AW102"/>
    <mergeCell ref="AX102:AY102"/>
    <mergeCell ref="AV104:AW104"/>
    <mergeCell ref="AX104:AY104"/>
    <mergeCell ref="AX114:AY114"/>
    <mergeCell ref="BR4:BR8"/>
    <mergeCell ref="BS4:BS8"/>
    <mergeCell ref="BT4:BT8"/>
    <mergeCell ref="E54:E65"/>
    <mergeCell ref="AV54:AW54"/>
    <mergeCell ref="AX54:AY54"/>
    <mergeCell ref="AZ54:BA54"/>
    <mergeCell ref="BB54:BC54"/>
    <mergeCell ref="BD54:BE54"/>
    <mergeCell ref="BF54:BG54"/>
    <mergeCell ref="BH54:BI54"/>
    <mergeCell ref="BJ54:BK54"/>
    <mergeCell ref="BL54:BM54"/>
    <mergeCell ref="BN54:BO54"/>
    <mergeCell ref="AV55:AW55"/>
    <mergeCell ref="AX55:AY55"/>
    <mergeCell ref="AZ55:BA55"/>
    <mergeCell ref="BB55:BC55"/>
    <mergeCell ref="BD55:BE55"/>
    <mergeCell ref="BF55:BG55"/>
    <mergeCell ref="BH55:BI55"/>
    <mergeCell ref="BN9:BO9"/>
    <mergeCell ref="F3:F9"/>
    <mergeCell ref="BN57:BO57"/>
    <mergeCell ref="AV58:AW58"/>
    <mergeCell ref="AX58:AY58"/>
    <mergeCell ref="AZ58:BA58"/>
    <mergeCell ref="BB58:BC58"/>
    <mergeCell ref="BD58:BE58"/>
    <mergeCell ref="BF58:BG58"/>
    <mergeCell ref="BN58:BO58"/>
    <mergeCell ref="BN55:BO55"/>
    <mergeCell ref="BN56:BO56"/>
    <mergeCell ref="BN59:BO59"/>
    <mergeCell ref="AV60:AW60"/>
    <mergeCell ref="AX60:AY60"/>
    <mergeCell ref="AZ60:BA60"/>
    <mergeCell ref="BB60:BC60"/>
    <mergeCell ref="BD60:BE60"/>
    <mergeCell ref="BF60:BG60"/>
    <mergeCell ref="BH60:BI60"/>
    <mergeCell ref="BJ60:BK60"/>
    <mergeCell ref="BL60:BM60"/>
    <mergeCell ref="BN60:BO60"/>
    <mergeCell ref="AV59:AW59"/>
    <mergeCell ref="AX59:AY59"/>
    <mergeCell ref="AZ59:BA59"/>
    <mergeCell ref="BB59:BC59"/>
    <mergeCell ref="BD59:BE59"/>
    <mergeCell ref="BF59:BG59"/>
    <mergeCell ref="BH59:BI59"/>
    <mergeCell ref="BN61:BO61"/>
    <mergeCell ref="AV62:AW62"/>
    <mergeCell ref="AX62:AY62"/>
    <mergeCell ref="AZ62:BA62"/>
    <mergeCell ref="BB62:BC62"/>
    <mergeCell ref="BD62:BE62"/>
    <mergeCell ref="BF62:BG62"/>
    <mergeCell ref="BH62:BI62"/>
    <mergeCell ref="BJ62:BK62"/>
    <mergeCell ref="BL62:BM62"/>
    <mergeCell ref="BN62:BO62"/>
    <mergeCell ref="AV61:AW61"/>
    <mergeCell ref="AX61:AY61"/>
    <mergeCell ref="AZ61:BA61"/>
    <mergeCell ref="BB61:BC61"/>
    <mergeCell ref="BD61:BE61"/>
    <mergeCell ref="BF61:BG61"/>
    <mergeCell ref="BH61:BI61"/>
    <mergeCell ref="BJ61:BK61"/>
    <mergeCell ref="BN63:BO63"/>
    <mergeCell ref="AV64:AW64"/>
    <mergeCell ref="AX64:AY64"/>
    <mergeCell ref="AZ64:BA64"/>
    <mergeCell ref="BB64:BC64"/>
    <mergeCell ref="BD64:BE64"/>
    <mergeCell ref="BF64:BG64"/>
    <mergeCell ref="BH64:BI64"/>
    <mergeCell ref="BJ64:BK64"/>
    <mergeCell ref="BL64:BM64"/>
    <mergeCell ref="BN64:BO64"/>
    <mergeCell ref="AV63:AW63"/>
    <mergeCell ref="AX63:AY63"/>
    <mergeCell ref="AZ63:BA63"/>
    <mergeCell ref="BB63:BC63"/>
    <mergeCell ref="BD63:BE63"/>
    <mergeCell ref="BF63:BG63"/>
    <mergeCell ref="BH63:BI63"/>
    <mergeCell ref="BJ63:BK63"/>
    <mergeCell ref="BF69:BG69"/>
    <mergeCell ref="BH69:BI69"/>
    <mergeCell ref="BJ69:BK69"/>
    <mergeCell ref="BL69:BM69"/>
    <mergeCell ref="BN69:BO69"/>
    <mergeCell ref="AV68:AW68"/>
    <mergeCell ref="AX68:AY68"/>
    <mergeCell ref="AZ68:BA68"/>
    <mergeCell ref="BB68:BC68"/>
    <mergeCell ref="BD68:BE68"/>
    <mergeCell ref="BF68:BG68"/>
    <mergeCell ref="BH68:BI68"/>
    <mergeCell ref="BJ68:BK68"/>
    <mergeCell ref="BN65:BO65"/>
    <mergeCell ref="AV65:AW65"/>
    <mergeCell ref="AX65:AY65"/>
    <mergeCell ref="AZ65:BA65"/>
    <mergeCell ref="BB65:BC65"/>
    <mergeCell ref="BD65:BE65"/>
    <mergeCell ref="BF65:BG65"/>
    <mergeCell ref="BH65:BI65"/>
    <mergeCell ref="AZ66:BA66"/>
    <mergeCell ref="BB66:BC66"/>
    <mergeCell ref="BD66:BE66"/>
    <mergeCell ref="BF66:BG66"/>
    <mergeCell ref="BH66:BI66"/>
    <mergeCell ref="BJ66:BK66"/>
    <mergeCell ref="BL66:BM66"/>
    <mergeCell ref="BN66:BO66"/>
    <mergeCell ref="BN67:BO67"/>
    <mergeCell ref="BJ73:BK73"/>
    <mergeCell ref="BL73:BM73"/>
    <mergeCell ref="BN73:BO73"/>
    <mergeCell ref="AV72:AW72"/>
    <mergeCell ref="AX72:AY72"/>
    <mergeCell ref="AZ72:BA72"/>
    <mergeCell ref="BB72:BC72"/>
    <mergeCell ref="BJ72:BK72"/>
    <mergeCell ref="BU4:BU8"/>
    <mergeCell ref="BN70:BO70"/>
    <mergeCell ref="AV71:AW71"/>
    <mergeCell ref="AX71:AY71"/>
    <mergeCell ref="AZ71:BA71"/>
    <mergeCell ref="BB71:BC71"/>
    <mergeCell ref="BD71:BE71"/>
    <mergeCell ref="BF71:BG71"/>
    <mergeCell ref="BH71:BI71"/>
    <mergeCell ref="BJ71:BK71"/>
    <mergeCell ref="BL71:BM71"/>
    <mergeCell ref="BN71:BO71"/>
    <mergeCell ref="AV70:AW70"/>
    <mergeCell ref="AX70:AY70"/>
    <mergeCell ref="AZ70:BA70"/>
    <mergeCell ref="BB70:BC70"/>
    <mergeCell ref="BD70:BE70"/>
    <mergeCell ref="BJ70:BK70"/>
    <mergeCell ref="BN68:BO68"/>
    <mergeCell ref="AV69:AW69"/>
    <mergeCell ref="AX69:AY69"/>
    <mergeCell ref="AZ69:BA69"/>
    <mergeCell ref="BB69:BC69"/>
    <mergeCell ref="BD69:BE69"/>
    <mergeCell ref="BV4:BW7"/>
    <mergeCell ref="BX4:BX8"/>
    <mergeCell ref="BL76:BM76"/>
    <mergeCell ref="BN76:BO76"/>
    <mergeCell ref="AV77:AW77"/>
    <mergeCell ref="AX77:AY77"/>
    <mergeCell ref="AZ77:BA77"/>
    <mergeCell ref="BB77:BC77"/>
    <mergeCell ref="BD77:BE77"/>
    <mergeCell ref="BF77:BG77"/>
    <mergeCell ref="BH77:BI77"/>
    <mergeCell ref="BJ77:BK77"/>
    <mergeCell ref="BL77:BM77"/>
    <mergeCell ref="BN77:BO77"/>
    <mergeCell ref="AV76:AW76"/>
    <mergeCell ref="AX76:AY76"/>
    <mergeCell ref="AZ76:BA76"/>
    <mergeCell ref="BB76:BC76"/>
    <mergeCell ref="BD76:BE76"/>
    <mergeCell ref="BF76:BG76"/>
    <mergeCell ref="BH76:BI76"/>
    <mergeCell ref="BJ76:BK76"/>
    <mergeCell ref="BL74:BM74"/>
    <mergeCell ref="BN74:BO74"/>
    <mergeCell ref="AV75:AW75"/>
    <mergeCell ref="AX75:AY75"/>
    <mergeCell ref="AZ75:BA75"/>
    <mergeCell ref="BB75:BC75"/>
    <mergeCell ref="BD75:BE75"/>
    <mergeCell ref="BN75:BO75"/>
    <mergeCell ref="AV74:AW74"/>
    <mergeCell ref="BN72:BO72"/>
    <mergeCell ref="AS142:AT142"/>
    <mergeCell ref="O141:P141"/>
    <mergeCell ref="Q141:R141"/>
    <mergeCell ref="S141:T141"/>
    <mergeCell ref="U141:V141"/>
    <mergeCell ref="W141:X141"/>
    <mergeCell ref="Y141:Z141"/>
    <mergeCell ref="AA141:AB141"/>
    <mergeCell ref="G142:H142"/>
    <mergeCell ref="I142:J142"/>
    <mergeCell ref="K142:L142"/>
    <mergeCell ref="M142:N142"/>
    <mergeCell ref="O142:P142"/>
    <mergeCell ref="Q142:R142"/>
    <mergeCell ref="S142:T142"/>
    <mergeCell ref="U142:V142"/>
    <mergeCell ref="W142:X142"/>
    <mergeCell ref="Y142:Z142"/>
    <mergeCell ref="AA142:AB142"/>
    <mergeCell ref="AC142:AD142"/>
    <mergeCell ref="AE142:AF142"/>
    <mergeCell ref="AG142:AH142"/>
    <mergeCell ref="AI142:AJ142"/>
    <mergeCell ref="AK142:AL142"/>
    <mergeCell ref="AQ141:AR141"/>
    <mergeCell ref="AS141:AT141"/>
    <mergeCell ref="AO141:AP141"/>
    <mergeCell ref="G141:H141"/>
    <mergeCell ref="I141:J141"/>
    <mergeCell ref="K141:L141"/>
    <mergeCell ref="M141:N141"/>
    <mergeCell ref="AC141:AD141"/>
  </mergeCells>
  <phoneticPr fontId="4"/>
  <printOptions horizontalCentered="1"/>
  <pageMargins left="0" right="0" top="0.35433070866141736" bottom="0.35433070866141736" header="0.31496062992125984" footer="0.31496062992125984"/>
  <pageSetup paperSize="9" scale="33" orientation="landscape" r:id="rId1"/>
  <rowBreaks count="1" manualBreakCount="1">
    <brk id="125" min="1" max="6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showGridLines="0" topLeftCell="A10" zoomScaleNormal="100" zoomScaleSheetLayoutView="100" workbookViewId="0">
      <selection activeCell="G18" sqref="G18"/>
    </sheetView>
  </sheetViews>
  <sheetFormatPr defaultRowHeight="13.5"/>
  <cols>
    <col min="1" max="1" width="9" style="94"/>
    <col min="2" max="2" width="3.625" style="94" customWidth="1"/>
    <col min="3" max="3" width="15.625" style="94" customWidth="1"/>
    <col min="4" max="4" width="25.625" style="94" customWidth="1"/>
    <col min="5" max="5" width="10.625" style="94" customWidth="1"/>
    <col min="6" max="7" width="25.625" style="94" customWidth="1"/>
    <col min="8" max="8" width="3.625" style="94" customWidth="1"/>
    <col min="9" max="9" width="8.75" style="94" customWidth="1"/>
    <col min="10" max="16384" width="9" style="94"/>
  </cols>
  <sheetData>
    <row r="2" spans="2:8" ht="17.25">
      <c r="B2" s="419" t="s">
        <v>354</v>
      </c>
      <c r="C2" s="419"/>
      <c r="D2" s="419"/>
      <c r="E2" s="419"/>
      <c r="F2" s="419"/>
      <c r="G2" s="419"/>
      <c r="H2" s="419"/>
    </row>
    <row r="3" spans="2:8" ht="18.75">
      <c r="B3" s="1188" t="s">
        <v>361</v>
      </c>
      <c r="C3" s="1188"/>
      <c r="D3" s="1188"/>
      <c r="E3" s="1188"/>
      <c r="F3" s="1188"/>
      <c r="G3" s="1188"/>
      <c r="H3" s="1188"/>
    </row>
    <row r="4" spans="2:8" s="421" customFormat="1" ht="8.1" customHeight="1">
      <c r="B4" s="420"/>
      <c r="C4" s="420"/>
      <c r="D4" s="420"/>
      <c r="E4" s="420"/>
      <c r="F4" s="420"/>
      <c r="G4" s="420"/>
      <c r="H4" s="420"/>
    </row>
    <row r="5" spans="2:8" ht="20.100000000000001" customHeight="1">
      <c r="B5" s="1198" t="s">
        <v>151</v>
      </c>
      <c r="C5" s="1198"/>
      <c r="D5" s="1199" t="s">
        <v>152</v>
      </c>
      <c r="E5" s="1199"/>
      <c r="F5" s="1199"/>
      <c r="G5" s="1199"/>
      <c r="H5" s="1199"/>
    </row>
    <row r="6" spans="2:8" ht="307.5" customHeight="1">
      <c r="B6" s="1200" t="s">
        <v>348</v>
      </c>
      <c r="C6" s="1147"/>
      <c r="D6" s="1201" t="s">
        <v>355</v>
      </c>
      <c r="E6" s="1202"/>
      <c r="F6" s="1202"/>
      <c r="G6" s="1202"/>
      <c r="H6" s="1203"/>
    </row>
    <row r="7" spans="2:8" ht="35.1" customHeight="1">
      <c r="B7" s="1191" t="s">
        <v>347</v>
      </c>
      <c r="C7" s="1192"/>
      <c r="D7" s="1196" t="s">
        <v>349</v>
      </c>
      <c r="E7" s="1197"/>
      <c r="F7" s="1197"/>
      <c r="G7" s="1197"/>
      <c r="H7" s="1197"/>
    </row>
    <row r="8" spans="2:8" ht="35.1" customHeight="1">
      <c r="B8" s="1191" t="s">
        <v>346</v>
      </c>
      <c r="C8" s="1192"/>
      <c r="D8" s="1196" t="s">
        <v>113</v>
      </c>
      <c r="E8" s="1197"/>
      <c r="F8" s="1197"/>
      <c r="G8" s="1197"/>
      <c r="H8" s="1197"/>
    </row>
    <row r="9" spans="2:8" ht="92.25" customHeight="1">
      <c r="B9" s="1191" t="s">
        <v>345</v>
      </c>
      <c r="C9" s="1192"/>
      <c r="D9" s="1196" t="s">
        <v>264</v>
      </c>
      <c r="E9" s="1197"/>
      <c r="F9" s="1197"/>
      <c r="G9" s="1197"/>
      <c r="H9" s="1197"/>
    </row>
    <row r="10" spans="2:8" ht="76.5" customHeight="1">
      <c r="B10" s="1191" t="s">
        <v>344</v>
      </c>
      <c r="C10" s="1192"/>
      <c r="D10" s="1196" t="s">
        <v>263</v>
      </c>
      <c r="E10" s="1197"/>
      <c r="F10" s="1197"/>
      <c r="G10" s="1197"/>
      <c r="H10" s="1197"/>
    </row>
    <row r="11" spans="2:8" ht="48" customHeight="1">
      <c r="B11" s="1191" t="s">
        <v>343</v>
      </c>
      <c r="C11" s="1192"/>
      <c r="D11" s="1196" t="s">
        <v>265</v>
      </c>
      <c r="E11" s="1197"/>
      <c r="F11" s="1197"/>
      <c r="G11" s="1197"/>
      <c r="H11" s="1197"/>
    </row>
    <row r="12" spans="2:8" ht="35.1" customHeight="1">
      <c r="B12" s="1191" t="s">
        <v>341</v>
      </c>
      <c r="C12" s="1204"/>
      <c r="D12" s="1196" t="s">
        <v>186</v>
      </c>
      <c r="E12" s="1197"/>
      <c r="F12" s="1197"/>
      <c r="G12" s="1197"/>
      <c r="H12" s="1197"/>
    </row>
    <row r="13" spans="2:8" ht="35.1" customHeight="1">
      <c r="B13" s="1191" t="s">
        <v>342</v>
      </c>
      <c r="C13" s="1192"/>
      <c r="D13" s="1196" t="s">
        <v>112</v>
      </c>
      <c r="E13" s="1196"/>
      <c r="F13" s="1196"/>
      <c r="G13" s="1196"/>
      <c r="H13" s="1196"/>
    </row>
    <row r="14" spans="2:8" ht="27" customHeight="1">
      <c r="B14" s="1191" t="s">
        <v>55</v>
      </c>
      <c r="C14" s="1191"/>
      <c r="D14" s="1191"/>
      <c r="E14" s="1191"/>
      <c r="F14" s="1192"/>
      <c r="G14" s="1192"/>
      <c r="H14" s="1192"/>
    </row>
    <row r="15" spans="2:8" ht="13.5" customHeight="1">
      <c r="B15" s="168"/>
      <c r="C15" s="166"/>
      <c r="D15" s="166"/>
      <c r="E15" s="166"/>
      <c r="F15" s="167"/>
      <c r="G15" s="167"/>
      <c r="H15" s="169"/>
    </row>
    <row r="16" spans="2:8" ht="36" customHeight="1">
      <c r="B16" s="168"/>
      <c r="C16" s="1193" t="s">
        <v>187</v>
      </c>
      <c r="D16" s="1194"/>
      <c r="E16" s="1195"/>
      <c r="F16" s="190" t="s">
        <v>188</v>
      </c>
      <c r="G16" s="190" t="s">
        <v>189</v>
      </c>
      <c r="H16" s="169"/>
    </row>
    <row r="17" spans="2:8" ht="24.95" customHeight="1">
      <c r="B17" s="168"/>
      <c r="C17" s="1189" t="s">
        <v>356</v>
      </c>
      <c r="D17" s="1190"/>
      <c r="E17" s="762"/>
      <c r="F17" s="230">
        <f>+A1施設!P88</f>
        <v>0</v>
      </c>
      <c r="G17" s="230">
        <f>+'A2-2,3,4施設(計画設定)'!P88</f>
        <v>0</v>
      </c>
      <c r="H17" s="169"/>
    </row>
    <row r="18" spans="2:8" ht="24.95" customHeight="1">
      <c r="B18" s="168"/>
      <c r="C18" s="1189" t="s">
        <v>357</v>
      </c>
      <c r="D18" s="1190"/>
      <c r="E18" s="762"/>
      <c r="F18" s="230">
        <f>+A1施設!P91</f>
        <v>28.021509956341177</v>
      </c>
      <c r="G18" s="230">
        <f>+'A2-2,3,4施設(計画設定)'!P91</f>
        <v>50.915770418485785</v>
      </c>
      <c r="H18" s="169"/>
    </row>
    <row r="19" spans="2:8" ht="24.95" customHeight="1">
      <c r="B19" s="168"/>
      <c r="C19" s="1189" t="s">
        <v>184</v>
      </c>
      <c r="D19" s="1190"/>
      <c r="E19" s="762"/>
      <c r="F19" s="230">
        <f>+A3管路!AE142</f>
        <v>11.742399200319451</v>
      </c>
      <c r="G19" s="230">
        <f>+'A4-4,5管路(計画設定)'!AE139</f>
        <v>26.778191780532119</v>
      </c>
      <c r="H19" s="169"/>
    </row>
    <row r="20" spans="2:8" ht="24.95" customHeight="1">
      <c r="B20" s="168"/>
      <c r="C20" s="1189" t="s">
        <v>359</v>
      </c>
      <c r="D20" s="1190" t="s">
        <v>360</v>
      </c>
      <c r="E20" s="762"/>
      <c r="F20" s="230">
        <f>+A3管路!AO142</f>
        <v>14.092121930128442</v>
      </c>
      <c r="G20" s="230">
        <f>+'A4-4,5管路(計画設定)'!AO139</f>
        <v>29.127914510341107</v>
      </c>
      <c r="H20" s="169"/>
    </row>
    <row r="21" spans="2:8" ht="24.95" customHeight="1">
      <c r="B21" s="168"/>
      <c r="C21" s="1189" t="s">
        <v>362</v>
      </c>
      <c r="D21" s="1190"/>
      <c r="E21" s="762"/>
      <c r="F21" s="230">
        <f>+A3管路!AE155</f>
        <v>11.631721887161483</v>
      </c>
      <c r="G21" s="230">
        <f>+'A4-4,5管路(計画設定)'!AE152</f>
        <v>26.518169277846127</v>
      </c>
      <c r="H21" s="169"/>
    </row>
    <row r="22" spans="2:8" ht="24.95" customHeight="1">
      <c r="B22" s="168"/>
      <c r="C22" s="1189" t="s">
        <v>358</v>
      </c>
      <c r="D22" s="1190" t="s">
        <v>185</v>
      </c>
      <c r="E22" s="762"/>
      <c r="F22" s="422">
        <f>+A3管路!AE149</f>
        <v>6.8684767892887706</v>
      </c>
      <c r="G22" s="422">
        <f>+'A4-4,5管路(計画設定)'!AE146</f>
        <v>23.68102195237423</v>
      </c>
      <c r="H22" s="169"/>
    </row>
    <row r="23" spans="2:8" ht="13.5" customHeight="1">
      <c r="B23" s="170"/>
      <c r="C23" s="171"/>
      <c r="D23" s="171"/>
      <c r="E23" s="171"/>
      <c r="F23" s="171"/>
      <c r="G23" s="171"/>
      <c r="H23" s="172"/>
    </row>
    <row r="26" spans="2:8" ht="20.25" customHeight="1"/>
    <row r="27" spans="2:8" ht="20.25" customHeight="1"/>
    <row r="28" spans="2:8" ht="20.25" customHeight="1"/>
    <row r="29" spans="2:8" ht="20.25" customHeight="1"/>
    <row r="30" spans="2:8" ht="20.25" customHeight="1"/>
    <row r="31" spans="2:8" ht="20.25" customHeight="1"/>
    <row r="32" spans="2:8" ht="20.25" customHeight="1"/>
    <row r="33" ht="20.25" customHeight="1"/>
    <row r="34" ht="20.25" customHeight="1"/>
    <row r="35" ht="20.25" customHeight="1"/>
    <row r="36" ht="20.25" customHeight="1"/>
    <row r="37" ht="20.25" customHeight="1"/>
  </sheetData>
  <mergeCells count="27">
    <mergeCell ref="C22:E22"/>
    <mergeCell ref="B5:C5"/>
    <mergeCell ref="D5:H5"/>
    <mergeCell ref="B6:C6"/>
    <mergeCell ref="D6:H6"/>
    <mergeCell ref="B9:C9"/>
    <mergeCell ref="D9:H9"/>
    <mergeCell ref="D8:H8"/>
    <mergeCell ref="D12:H12"/>
    <mergeCell ref="D7:H7"/>
    <mergeCell ref="B7:C7"/>
    <mergeCell ref="B12:C12"/>
    <mergeCell ref="C21:E21"/>
    <mergeCell ref="C20:E20"/>
    <mergeCell ref="B3:H3"/>
    <mergeCell ref="C17:E17"/>
    <mergeCell ref="C18:E18"/>
    <mergeCell ref="C19:E19"/>
    <mergeCell ref="B14:H14"/>
    <mergeCell ref="C16:E16"/>
    <mergeCell ref="B8:C8"/>
    <mergeCell ref="B10:C10"/>
    <mergeCell ref="D10:H10"/>
    <mergeCell ref="D13:H13"/>
    <mergeCell ref="D11:H11"/>
    <mergeCell ref="B11:C11"/>
    <mergeCell ref="B13:C13"/>
  </mergeCells>
  <phoneticPr fontId="4"/>
  <pageMargins left="0.70866141732283472" right="0.70866141732283472" top="0.74803149606299213" bottom="0.74803149606299213" header="0.31496062992125984" footer="0.31496062992125984"/>
  <pageSetup paperSize="9" scale="80" orientation="portrait" r:id="rId1"/>
  <colBreaks count="1" manualBreakCount="1">
    <brk id="8"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showGridLines="0" zoomScale="75" zoomScaleNormal="75" zoomScaleSheetLayoutView="70" workbookViewId="0">
      <selection activeCell="E19" sqref="E19"/>
    </sheetView>
  </sheetViews>
  <sheetFormatPr defaultColWidth="10.25" defaultRowHeight="12"/>
  <cols>
    <col min="1" max="1" width="11.75" style="3" bestFit="1" customWidth="1"/>
    <col min="2" max="3" width="20.875" style="3" customWidth="1"/>
    <col min="4" max="5" width="22" style="3" customWidth="1"/>
    <col min="6" max="6" width="2.75" style="3" customWidth="1"/>
    <col min="7" max="8" width="8" style="3" customWidth="1"/>
    <col min="9" max="9" width="12" style="3" bestFit="1" customWidth="1"/>
    <col min="10" max="14" width="16" style="3" customWidth="1"/>
    <col min="15" max="16384" width="10.25" style="3"/>
  </cols>
  <sheetData>
    <row r="1" spans="2:14" ht="17.25">
      <c r="B1" s="10" t="s">
        <v>351</v>
      </c>
      <c r="C1" s="195"/>
      <c r="D1" s="195"/>
    </row>
    <row r="2" spans="2:14" ht="17.25">
      <c r="B2" s="730" t="s">
        <v>229</v>
      </c>
      <c r="C2" s="730"/>
      <c r="D2" s="730"/>
      <c r="E2" s="730"/>
    </row>
    <row r="3" spans="2:14" ht="36" customHeight="1">
      <c r="B3" s="733" t="s">
        <v>57</v>
      </c>
      <c r="C3" s="734"/>
      <c r="D3" s="731" t="s">
        <v>302</v>
      </c>
      <c r="E3" s="732"/>
    </row>
    <row r="4" spans="2:14" ht="36" customHeight="1">
      <c r="B4" s="735"/>
      <c r="C4" s="736"/>
      <c r="D4" s="285" t="s">
        <v>73</v>
      </c>
      <c r="E4" s="283" t="s">
        <v>74</v>
      </c>
    </row>
    <row r="5" spans="2:14" ht="19.5" customHeight="1">
      <c r="B5" s="737"/>
      <c r="C5" s="738"/>
      <c r="D5" s="285" t="s">
        <v>303</v>
      </c>
      <c r="E5" s="283" t="s">
        <v>304</v>
      </c>
    </row>
    <row r="6" spans="2:14" ht="60.75" customHeight="1">
      <c r="B6" s="725" t="s">
        <v>83</v>
      </c>
      <c r="C6" s="78" t="s">
        <v>56</v>
      </c>
      <c r="D6" s="219"/>
      <c r="E6" s="220" t="s">
        <v>148</v>
      </c>
    </row>
    <row r="7" spans="2:14" ht="60.75" customHeight="1">
      <c r="B7" s="726"/>
      <c r="C7" s="76" t="s">
        <v>140</v>
      </c>
      <c r="D7" s="221"/>
      <c r="E7" s="222" t="s">
        <v>148</v>
      </c>
    </row>
    <row r="8" spans="2:14" ht="60.75" customHeight="1">
      <c r="B8" s="726"/>
      <c r="C8" s="76" t="s">
        <v>58</v>
      </c>
      <c r="D8" s="221"/>
      <c r="E8" s="222" t="s">
        <v>148</v>
      </c>
    </row>
    <row r="9" spans="2:14" ht="60.75" customHeight="1">
      <c r="B9" s="727"/>
      <c r="C9" s="223" t="s">
        <v>68</v>
      </c>
      <c r="D9" s="224"/>
      <c r="E9" s="225" t="s">
        <v>148</v>
      </c>
    </row>
    <row r="10" spans="2:14" ht="60.75" customHeight="1">
      <c r="B10" s="725" t="s">
        <v>230</v>
      </c>
      <c r="C10" s="78" t="s">
        <v>56</v>
      </c>
      <c r="D10" s="219"/>
      <c r="E10" s="220" t="s">
        <v>148</v>
      </c>
    </row>
    <row r="11" spans="2:14" ht="60.75" customHeight="1">
      <c r="B11" s="728"/>
      <c r="C11" s="76" t="s">
        <v>140</v>
      </c>
      <c r="D11" s="221"/>
      <c r="E11" s="222" t="s">
        <v>148</v>
      </c>
    </row>
    <row r="12" spans="2:14" ht="60.75" customHeight="1">
      <c r="B12" s="728"/>
      <c r="C12" s="76" t="s">
        <v>58</v>
      </c>
      <c r="D12" s="221"/>
      <c r="E12" s="222" t="s">
        <v>148</v>
      </c>
    </row>
    <row r="13" spans="2:14" ht="60.75" customHeight="1">
      <c r="B13" s="729"/>
      <c r="C13" s="223" t="s">
        <v>68</v>
      </c>
      <c r="D13" s="224"/>
      <c r="E13" s="225" t="s">
        <v>148</v>
      </c>
    </row>
    <row r="14" spans="2:14" ht="17.25">
      <c r="B14" s="49" t="s">
        <v>417</v>
      </c>
    </row>
    <row r="15" spans="2:14" ht="17.25">
      <c r="B15" s="49"/>
      <c r="I15" s="151"/>
      <c r="J15" s="153"/>
      <c r="K15" s="154"/>
      <c r="L15" s="154"/>
      <c r="M15" s="154"/>
      <c r="N15" s="154"/>
    </row>
    <row r="17" ht="31.5" customHeight="1"/>
    <row r="18" ht="31.5" customHeight="1"/>
    <row r="19" ht="60.75" customHeight="1"/>
    <row r="20" ht="60.75" customHeight="1"/>
    <row r="21" ht="60.75" customHeight="1"/>
    <row r="22" ht="60.75" customHeight="1"/>
    <row r="23" ht="60.75" customHeight="1"/>
    <row r="24" ht="60.75" customHeight="1"/>
    <row r="25" ht="12" customHeight="1"/>
  </sheetData>
  <mergeCells count="5">
    <mergeCell ref="B6:B9"/>
    <mergeCell ref="B10:B13"/>
    <mergeCell ref="B2:E2"/>
    <mergeCell ref="D3:E3"/>
    <mergeCell ref="B3:C5"/>
  </mergeCells>
  <phoneticPr fontId="4"/>
  <printOptions horizontalCentered="1" verticalCentered="1"/>
  <pageMargins left="0" right="0" top="0.35433070866141736" bottom="0.35433070866141736"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26"/>
  <sheetViews>
    <sheetView showGridLines="0" topLeftCell="A44" zoomScale="75" zoomScaleNormal="75" zoomScaleSheetLayoutView="70" workbookViewId="0">
      <selection activeCell="P91" sqref="P91"/>
    </sheetView>
  </sheetViews>
  <sheetFormatPr defaultRowHeight="12"/>
  <cols>
    <col min="1" max="1" width="9" style="1"/>
    <col min="2" max="3" width="3.75" style="1" bestFit="1" customWidth="1"/>
    <col min="4" max="4" width="9.625" style="1" customWidth="1"/>
    <col min="5" max="5" width="19" style="1" customWidth="1"/>
    <col min="6" max="6" width="9.625" style="7" customWidth="1"/>
    <col min="7" max="10" width="9.625" style="1" customWidth="1"/>
    <col min="11" max="11" width="9.625" style="7" customWidth="1"/>
    <col min="12" max="12" width="9.625" style="7" hidden="1" customWidth="1"/>
    <col min="13" max="14" width="10" style="1" customWidth="1"/>
    <col min="15" max="18" width="9.25" style="1" customWidth="1"/>
    <col min="19" max="19" width="9.625" style="1" customWidth="1"/>
    <col min="20" max="20" width="9.75" style="1" bestFit="1" customWidth="1"/>
    <col min="21" max="21" width="4.625" style="1" customWidth="1"/>
    <col min="22" max="22" width="9" style="1"/>
    <col min="23" max="24" width="10" style="1" customWidth="1"/>
    <col min="25" max="25" width="4.875" style="1" bestFit="1" customWidth="1"/>
    <col min="26" max="27" width="10" style="1" customWidth="1"/>
    <col min="28" max="28" width="4.875" style="1" bestFit="1" customWidth="1"/>
    <col min="29" max="30" width="10" style="1" customWidth="1"/>
    <col min="31" max="31" width="4" style="1" bestFit="1" customWidth="1"/>
    <col min="32" max="33" width="10" style="1" customWidth="1"/>
    <col min="34" max="34" width="4" style="1" bestFit="1" customWidth="1"/>
    <col min="35" max="16384" width="9" style="1"/>
  </cols>
  <sheetData>
    <row r="1" spans="2:22" ht="17.25">
      <c r="B1" s="10" t="s">
        <v>351</v>
      </c>
      <c r="H1" s="10"/>
    </row>
    <row r="2" spans="2:22" ht="12.75" thickBot="1">
      <c r="B2" s="643" t="s">
        <v>231</v>
      </c>
      <c r="C2" s="643"/>
      <c r="D2" s="643"/>
      <c r="E2" s="643"/>
      <c r="F2" s="643"/>
      <c r="G2" s="643"/>
      <c r="H2" s="643" t="s">
        <v>232</v>
      </c>
      <c r="I2" s="643"/>
      <c r="J2" s="643"/>
      <c r="K2" s="643"/>
      <c r="L2" s="643"/>
      <c r="M2" s="643"/>
      <c r="N2" s="643"/>
      <c r="O2" s="643"/>
      <c r="P2" s="643"/>
      <c r="Q2" s="643"/>
      <c r="R2" s="643"/>
      <c r="S2" s="643"/>
    </row>
    <row r="3" spans="2:22" ht="15" customHeight="1">
      <c r="B3" s="739" t="s">
        <v>163</v>
      </c>
      <c r="C3" s="740"/>
      <c r="D3" s="764" t="s">
        <v>61</v>
      </c>
      <c r="E3" s="767" t="s">
        <v>157</v>
      </c>
      <c r="F3" s="770" t="s">
        <v>80</v>
      </c>
      <c r="G3" s="751" t="s">
        <v>66</v>
      </c>
      <c r="H3" s="754" t="s">
        <v>81</v>
      </c>
      <c r="I3" s="755"/>
      <c r="J3" s="755"/>
      <c r="K3" s="755"/>
      <c r="L3" s="755"/>
      <c r="M3" s="755"/>
      <c r="N3" s="775" t="s">
        <v>162</v>
      </c>
      <c r="O3" s="777" t="s">
        <v>63</v>
      </c>
      <c r="P3" s="778"/>
      <c r="Q3" s="783" t="s">
        <v>64</v>
      </c>
      <c r="R3" s="784"/>
      <c r="S3" s="785"/>
    </row>
    <row r="4" spans="2:22" ht="15" customHeight="1">
      <c r="B4" s="741"/>
      <c r="C4" s="742"/>
      <c r="D4" s="765"/>
      <c r="E4" s="768"/>
      <c r="F4" s="771"/>
      <c r="G4" s="752"/>
      <c r="H4" s="749" t="s">
        <v>61</v>
      </c>
      <c r="I4" s="709" t="s">
        <v>156</v>
      </c>
      <c r="J4" s="710"/>
      <c r="K4" s="702" t="s">
        <v>80</v>
      </c>
      <c r="L4" s="370"/>
      <c r="M4" s="700" t="s">
        <v>262</v>
      </c>
      <c r="N4" s="776"/>
      <c r="O4" s="700" t="s">
        <v>122</v>
      </c>
      <c r="P4" s="693" t="s">
        <v>121</v>
      </c>
      <c r="Q4" s="700" t="s">
        <v>217</v>
      </c>
      <c r="R4" s="693" t="s">
        <v>267</v>
      </c>
      <c r="S4" s="773" t="s">
        <v>228</v>
      </c>
    </row>
    <row r="5" spans="2:22" ht="15" customHeight="1">
      <c r="B5" s="741"/>
      <c r="C5" s="742"/>
      <c r="D5" s="766"/>
      <c r="E5" s="769"/>
      <c r="F5" s="772"/>
      <c r="G5" s="753"/>
      <c r="H5" s="750"/>
      <c r="I5" s="711"/>
      <c r="J5" s="712"/>
      <c r="K5" s="703"/>
      <c r="L5" s="371"/>
      <c r="M5" s="717"/>
      <c r="N5" s="716"/>
      <c r="O5" s="701"/>
      <c r="P5" s="699"/>
      <c r="Q5" s="717"/>
      <c r="R5" s="694"/>
      <c r="S5" s="774"/>
      <c r="V5" s="1" t="s">
        <v>462</v>
      </c>
    </row>
    <row r="6" spans="2:22" ht="15" customHeight="1" thickBot="1">
      <c r="B6" s="743"/>
      <c r="C6" s="744"/>
      <c r="D6" s="332" t="s">
        <v>275</v>
      </c>
      <c r="E6" s="333" t="s">
        <v>277</v>
      </c>
      <c r="F6" s="334" t="s">
        <v>279</v>
      </c>
      <c r="G6" s="385" t="s">
        <v>281</v>
      </c>
      <c r="H6" s="393" t="s">
        <v>283</v>
      </c>
      <c r="I6" s="637" t="s">
        <v>285</v>
      </c>
      <c r="J6" s="638"/>
      <c r="K6" s="277" t="s">
        <v>287</v>
      </c>
      <c r="L6" s="277"/>
      <c r="M6" s="282" t="s">
        <v>289</v>
      </c>
      <c r="N6" s="379" t="s">
        <v>291</v>
      </c>
      <c r="O6" s="372" t="s">
        <v>297</v>
      </c>
      <c r="P6" s="281" t="s">
        <v>295</v>
      </c>
      <c r="Q6" s="282" t="s">
        <v>337</v>
      </c>
      <c r="R6" s="322" t="s">
        <v>338</v>
      </c>
      <c r="S6" s="394" t="s">
        <v>339</v>
      </c>
      <c r="T6" s="392"/>
    </row>
    <row r="7" spans="2:22" ht="15" customHeight="1" thickTop="1">
      <c r="B7" s="745" t="s">
        <v>83</v>
      </c>
      <c r="C7" s="663" t="s">
        <v>56</v>
      </c>
      <c r="D7" s="378" t="str">
        <f>IF(AND(A1施設!$N7="以内",'A2-1施設(初期設定)'!$D$6="○"),A1施設!D7,IF(AND(A1施設!$N7="超過",'A2-1施設(初期設定)'!$E$6="○"),A1施設!D7,""))</f>
        <v/>
      </c>
      <c r="E7" s="378" t="str">
        <f>IF(AND(A1施設!$N7="以内",'A2-1施設(初期設定)'!$D$6="○"),A1施設!E7,IF(AND(A1施設!$N7="超過",'A2-1施設(初期設定)'!$E$6="○"),A1施設!E7,""))</f>
        <v/>
      </c>
      <c r="F7" s="127" t="str">
        <f>IF(AND(A1施設!$N7="以内",'A2-1施設(初期設定)'!$D$6="○"),A1施設!G7,IF(AND(A1施設!$N7="超過",'A2-1施設(初期設定)'!$E$6="○"),A1施設!G7,""))</f>
        <v/>
      </c>
      <c r="G7" s="386">
        <v>63700</v>
      </c>
      <c r="H7" s="395" t="str">
        <f>+IF(A1施設!D7="","",IF(D7="",A1施設!D7,D7))</f>
        <v>Ｋ２号水源</v>
      </c>
      <c r="I7" s="747" t="str">
        <f>+IF(A1施設!E7="","",IF(E7="",A1施設!E7,E7))</f>
        <v>浅井戸</v>
      </c>
      <c r="J7" s="748" t="str">
        <f>+IF(A1施設!F7="","",IF(F7="",A1施設!F7,F7))</f>
        <v/>
      </c>
      <c r="K7" s="127">
        <f>+IF(A1施設!G7="","",IF(F7="",A1施設!G7,F7))</f>
        <v>325</v>
      </c>
      <c r="L7" s="149">
        <f>+IF(A1施設!G7="",0,IF(F7="",A1施設!G7,F7))</f>
        <v>325</v>
      </c>
      <c r="M7" s="44">
        <f>IF(A1施設!K7="","",IF(D7="",A1施設!K7,"新規"))</f>
        <v>1974</v>
      </c>
      <c r="N7" s="140">
        <v>2024</v>
      </c>
      <c r="O7" s="108">
        <f>IF(A1施設!M7="","",A1施設!M7)</f>
        <v>40</v>
      </c>
      <c r="P7" s="18" t="str">
        <f>IF(M7="新規","以内",IF(A1施設!K7="","",IF(N7-A1施設!K7&lt;=O7,"以内","超過")))</f>
        <v>超過</v>
      </c>
      <c r="Q7" s="44" t="str">
        <f>IF(M7="新規","高い",A1施設!O7)</f>
        <v>低い</v>
      </c>
      <c r="R7" s="18" t="str">
        <f>IF(M7="新規","",IF(A1施設!P7="","",A1施設!P7))</f>
        <v/>
      </c>
      <c r="S7" s="396" t="str">
        <f>IF(COUNTA(Q7:R7)=0,"",IF(R7="",Q7,R7))</f>
        <v>低い</v>
      </c>
      <c r="V7" s="1205">
        <f t="shared" ref="V7:V45" si="0">+IF(S7="あり",1,IF(Q7="高い",1,0))</f>
        <v>0</v>
      </c>
    </row>
    <row r="8" spans="2:22" ht="15" customHeight="1">
      <c r="B8" s="745"/>
      <c r="C8" s="663"/>
      <c r="D8" s="377" t="str">
        <f>IF(AND(A1施設!$N8="以内",'A2-1施設(初期設定)'!$D$6="○"),A1施設!D8,IF(AND(A1施設!$N8="超過",'A2-1施設(初期設定)'!$E$6="○"),A1施設!D8,""))</f>
        <v/>
      </c>
      <c r="E8" s="377" t="str">
        <f>IF(AND(A1施設!$N8="以内",'A2-1施設(初期設定)'!$D$6="○"),A1施設!E8,IF(AND(A1施設!$N8="超過",'A2-1施設(初期設定)'!$E$6="○"),A1施設!E8,""))</f>
        <v/>
      </c>
      <c r="F8" s="128" t="str">
        <f>IF(AND(A1施設!$N8="以内",'A2-1施設(初期設定)'!$D$6="○"),A1施設!G8,IF(AND(A1施設!$N8="超過",'A2-1施設(初期設定)'!$E$6="○"),A1施設!G8,""))</f>
        <v/>
      </c>
      <c r="G8" s="387"/>
      <c r="H8" s="397" t="str">
        <f>+IF(A1施設!D8="","",IF(D8="",A1施設!D8,D8))</f>
        <v>Ｍ１号水源</v>
      </c>
      <c r="I8" s="756" t="str">
        <f>+IF(A1施設!E8="","",IF(E8="",A1施設!E8,E8))</f>
        <v>深井戸</v>
      </c>
      <c r="J8" s="757" t="str">
        <f>+IF(A1施設!F8="","",IF(F8="",A1施設!F8,F8))</f>
        <v/>
      </c>
      <c r="K8" s="128">
        <f>+IF(A1施設!G8="","",IF(F8="",A1施設!G8,F8))</f>
        <v>1700</v>
      </c>
      <c r="L8" s="45">
        <f>+IF(A1施設!G8="",0,IF(F8="",A1施設!G8,F8))</f>
        <v>1700</v>
      </c>
      <c r="M8" s="129">
        <f>IF(A1施設!K8="","",IF(D8="",A1施設!K8,"新規"))</f>
        <v>1978</v>
      </c>
      <c r="N8" s="21">
        <f t="shared" ref="N8:N45" si="1">+$N$7</f>
        <v>2024</v>
      </c>
      <c r="O8" s="109">
        <f>IF(A1施設!M8="","",A1施設!M8)</f>
        <v>40</v>
      </c>
      <c r="P8" s="21" t="str">
        <f>IF(M8="新規","以内",IF(A1施設!K8="","",IF(N8-A1施設!K8&lt;=O8,"以内","超過")))</f>
        <v>超過</v>
      </c>
      <c r="Q8" s="21" t="str">
        <f>IF(M8="新規","高い",A1施設!O8)</f>
        <v>低い</v>
      </c>
      <c r="R8" s="21" t="str">
        <f>IF(M8="新規","",IF(A1施設!P8="","",A1施設!P8))</f>
        <v/>
      </c>
      <c r="S8" s="398" t="str">
        <f t="shared" ref="S8:S45" si="2">IF(COUNTA(Q8:R8)=0,"",IF(R8="",Q8,R8))</f>
        <v>低い</v>
      </c>
      <c r="V8" s="1205">
        <f t="shared" si="0"/>
        <v>0</v>
      </c>
    </row>
    <row r="9" spans="2:22" ht="15" customHeight="1">
      <c r="B9" s="745"/>
      <c r="C9" s="663"/>
      <c r="D9" s="377" t="str">
        <f>IF(AND(A1施設!$N9="以内",'A2-1施設(初期設定)'!$D$6="○"),A1施設!D9,IF(AND(A1施設!$N9="超過",'A2-1施設(初期設定)'!$E$6="○"),A1施設!D9,""))</f>
        <v/>
      </c>
      <c r="E9" s="377" t="str">
        <f>IF(AND(A1施設!$N9="以内",'A2-1施設(初期設定)'!$D$6="○"),A1施設!E9,IF(AND(A1施設!$N9="超過",'A2-1施設(初期設定)'!$E$6="○"),A1施設!E9,""))</f>
        <v/>
      </c>
      <c r="F9" s="128" t="str">
        <f>IF(AND(A1施設!$N9="以内",'A2-1施設(初期設定)'!$D$6="○"),A1施設!G9,IF(AND(A1施設!$N9="超過",'A2-1施設(初期設定)'!$E$6="○"),A1施設!G9,""))</f>
        <v/>
      </c>
      <c r="G9" s="387"/>
      <c r="H9" s="397" t="str">
        <f>+IF(A1施設!D9="","",IF(D9="",A1施設!D9,D9))</f>
        <v>Ｍ２号水源</v>
      </c>
      <c r="I9" s="756" t="str">
        <f>+IF(A1施設!E9="","",IF(E9="",A1施設!E9,E9))</f>
        <v>深井戸</v>
      </c>
      <c r="J9" s="757" t="str">
        <f>+IF(A1施設!F9="","",IF(F9="",A1施設!F9,F9))</f>
        <v/>
      </c>
      <c r="K9" s="128">
        <f>+IF(A1施設!G9="","",IF(F9="",A1施設!G9,F9))</f>
        <v>1700</v>
      </c>
      <c r="L9" s="45">
        <f>+IF(A1施設!G9="",0,IF(F9="",A1施設!G9,F9))</f>
        <v>1700</v>
      </c>
      <c r="M9" s="129">
        <f>IF(A1施設!K9="","",IF(D9="",A1施設!K9,"新規"))</f>
        <v>1978</v>
      </c>
      <c r="N9" s="21">
        <f t="shared" si="1"/>
        <v>2024</v>
      </c>
      <c r="O9" s="109">
        <f>IF(A1施設!M9="","",A1施設!M9)</f>
        <v>40</v>
      </c>
      <c r="P9" s="21" t="str">
        <f>IF(M9="新規","以内",IF(A1施設!K9="","",IF(N9-A1施設!K9&lt;=O9,"以内","超過")))</f>
        <v>超過</v>
      </c>
      <c r="Q9" s="21" t="str">
        <f>IF(M9="新規","高い",A1施設!O9)</f>
        <v>低い</v>
      </c>
      <c r="R9" s="21" t="str">
        <f>IF(M9="新規","",IF(A1施設!P9="","",A1施設!P9))</f>
        <v/>
      </c>
      <c r="S9" s="398" t="str">
        <f t="shared" si="2"/>
        <v>低い</v>
      </c>
      <c r="V9" s="1205">
        <f t="shared" si="0"/>
        <v>0</v>
      </c>
    </row>
    <row r="10" spans="2:22" ht="15" customHeight="1">
      <c r="B10" s="745"/>
      <c r="C10" s="663"/>
      <c r="D10" s="377" t="str">
        <f>IF(AND(A1施設!$N10="以内",'A2-1施設(初期設定)'!$D$6="○"),A1施設!D10,IF(AND(A1施設!$N10="超過",'A2-1施設(初期設定)'!$E$6="○"),A1施設!D10,""))</f>
        <v/>
      </c>
      <c r="E10" s="377" t="str">
        <f>IF(AND(A1施設!$N10="以内",'A2-1施設(初期設定)'!$D$6="○"),A1施設!E10,IF(AND(A1施設!$N10="超過",'A2-1施設(初期設定)'!$E$6="○"),A1施設!E10,""))</f>
        <v/>
      </c>
      <c r="F10" s="128" t="str">
        <f>IF(AND(A1施設!$N10="以内",'A2-1施設(初期設定)'!$D$6="○"),A1施設!G10,IF(AND(A1施設!$N10="超過",'A2-1施設(初期設定)'!$E$6="○"),A1施設!G10,""))</f>
        <v/>
      </c>
      <c r="G10" s="387"/>
      <c r="H10" s="397" t="str">
        <f>+IF(A1施設!D10="","",IF(D10="",A1施設!D10,D10))</f>
        <v>Ｍ６号水源</v>
      </c>
      <c r="I10" s="756" t="str">
        <f>+IF(A1施設!E10="","",IF(E10="",A1施設!E10,E10))</f>
        <v>深井戸</v>
      </c>
      <c r="J10" s="757" t="str">
        <f>+IF(A1施設!F10="","",IF(F10="",A1施設!F10,F10))</f>
        <v/>
      </c>
      <c r="K10" s="128">
        <f>+IF(A1施設!G10="","",IF(F10="",A1施設!G10,F10))</f>
        <v>1700</v>
      </c>
      <c r="L10" s="45">
        <f>+IF(A1施設!G10="",0,IF(F10="",A1施設!G10,F10))</f>
        <v>1700</v>
      </c>
      <c r="M10" s="129">
        <f>IF(A1施設!K10="","",IF(D10="",A1施設!K10,"新規"))</f>
        <v>1977</v>
      </c>
      <c r="N10" s="21">
        <f t="shared" si="1"/>
        <v>2024</v>
      </c>
      <c r="O10" s="109">
        <f>IF(A1施設!M10="","",A1施設!M10)</f>
        <v>40</v>
      </c>
      <c r="P10" s="21" t="str">
        <f>IF(M10="新規","以内",IF(A1施設!K10="","",IF(N10-A1施設!K10&lt;=O10,"以内","超過")))</f>
        <v>超過</v>
      </c>
      <c r="Q10" s="21" t="str">
        <f>IF(M10="新規","高い",A1施設!O10)</f>
        <v>低い</v>
      </c>
      <c r="R10" s="21" t="str">
        <f>IF(M10="新規","",IF(A1施設!P10="","",A1施設!P10))</f>
        <v/>
      </c>
      <c r="S10" s="398" t="str">
        <f t="shared" si="2"/>
        <v>低い</v>
      </c>
      <c r="V10" s="1205">
        <f t="shared" si="0"/>
        <v>0</v>
      </c>
    </row>
    <row r="11" spans="2:22" ht="15" customHeight="1">
      <c r="B11" s="745"/>
      <c r="C11" s="663"/>
      <c r="D11" s="377" t="str">
        <f>IF(AND(A1施設!$N11="以内",'A2-1施設(初期設定)'!$D$6="○"),A1施設!D11,IF(AND(A1施設!$N11="超過",'A2-1施設(初期設定)'!$E$6="○"),A1施設!D11,""))</f>
        <v/>
      </c>
      <c r="E11" s="377" t="str">
        <f>IF(AND(A1施設!$N11="以内",'A2-1施設(初期設定)'!$D$6="○"),A1施設!E11,IF(AND(A1施設!$N11="超過",'A2-1施設(初期設定)'!$E$6="○"),A1施設!E11,""))</f>
        <v/>
      </c>
      <c r="F11" s="128" t="str">
        <f>IF(AND(A1施設!$N11="以内",'A2-1施設(初期設定)'!$D$6="○"),A1施設!G11,IF(AND(A1施設!$N11="超過",'A2-1施設(初期設定)'!$E$6="○"),A1施設!G11,""))</f>
        <v/>
      </c>
      <c r="G11" s="387"/>
      <c r="H11" s="397" t="str">
        <f>+IF(A1施設!D11="","",IF(D11="",A1施設!D11,D11))</f>
        <v>Ｍ７号水源</v>
      </c>
      <c r="I11" s="756" t="str">
        <f>+IF(A1施設!E11="","",IF(E11="",A1施設!E11,E11))</f>
        <v>深井戸</v>
      </c>
      <c r="J11" s="757" t="str">
        <f>+IF(A1施設!F11="","",IF(F11="",A1施設!F11,F11))</f>
        <v/>
      </c>
      <c r="K11" s="128">
        <f>+IF(A1施設!G11="","",IF(F11="",A1施設!G11,F11))</f>
        <v>1700</v>
      </c>
      <c r="L11" s="45">
        <f>+IF(A1施設!G11="",0,IF(F11="",A1施設!G11,F11))</f>
        <v>1700</v>
      </c>
      <c r="M11" s="129">
        <f>IF(A1施設!K11="","",IF(D11="",A1施設!K11,"新規"))</f>
        <v>1977</v>
      </c>
      <c r="N11" s="21">
        <f t="shared" si="1"/>
        <v>2024</v>
      </c>
      <c r="O11" s="109">
        <f>IF(A1施設!M11="","",A1施設!M11)</f>
        <v>40</v>
      </c>
      <c r="P11" s="21" t="str">
        <f>IF(M11="新規","以内",IF(A1施設!K11="","",IF(N11-A1施設!K11&lt;=O11,"以内","超過")))</f>
        <v>超過</v>
      </c>
      <c r="Q11" s="21" t="str">
        <f>IF(M11="新規","高い",A1施設!O11)</f>
        <v>低い</v>
      </c>
      <c r="R11" s="21" t="str">
        <f>IF(M11="新規","",IF(A1施設!P11="","",A1施設!P11))</f>
        <v/>
      </c>
      <c r="S11" s="398" t="str">
        <f t="shared" si="2"/>
        <v>低い</v>
      </c>
      <c r="V11" s="1205">
        <f t="shared" si="0"/>
        <v>0</v>
      </c>
    </row>
    <row r="12" spans="2:22" ht="15" customHeight="1">
      <c r="B12" s="745"/>
      <c r="C12" s="663"/>
      <c r="D12" s="377" t="str">
        <f>IF(AND(A1施設!$N12="以内",'A2-1施設(初期設定)'!$D$6="○"),A1施設!D12,IF(AND(A1施設!$N12="超過",'A2-1施設(初期設定)'!$E$6="○"),A1施設!D12,""))</f>
        <v/>
      </c>
      <c r="E12" s="377" t="str">
        <f>IF(AND(A1施設!$N12="以内",'A2-1施設(初期設定)'!$D$6="○"),A1施設!E12,IF(AND(A1施設!$N12="超過",'A2-1施設(初期設定)'!$E$6="○"),A1施設!E12,""))</f>
        <v/>
      </c>
      <c r="F12" s="128" t="str">
        <f>IF(AND(A1施設!$N12="以内",'A2-1施設(初期設定)'!$D$6="○"),A1施設!G12,IF(AND(A1施設!$N12="超過",'A2-1施設(初期設定)'!$E$6="○"),A1施設!G12,""))</f>
        <v/>
      </c>
      <c r="G12" s="387"/>
      <c r="H12" s="397" t="str">
        <f>+IF(A1施設!D12="","",IF(D12="",A1施設!D12,D12))</f>
        <v>Ｍ８号水源</v>
      </c>
      <c r="I12" s="756" t="str">
        <f>+IF(A1施設!E12="","",IF(E12="",A1施設!E12,E12))</f>
        <v>深井戸</v>
      </c>
      <c r="J12" s="757" t="str">
        <f>+IF(A1施設!F12="","",IF(F12="",A1施設!F12,F12))</f>
        <v/>
      </c>
      <c r="K12" s="128">
        <f>+IF(A1施設!G12="","",IF(F12="",A1施設!G12,F12))</f>
        <v>1700</v>
      </c>
      <c r="L12" s="45">
        <f>+IF(A1施設!G12="",0,IF(F12="",A1施設!G12,F12))</f>
        <v>1700</v>
      </c>
      <c r="M12" s="129">
        <f>IF(A1施設!K12="","",IF(D12="",A1施設!K12,"新規"))</f>
        <v>1977</v>
      </c>
      <c r="N12" s="21">
        <f t="shared" si="1"/>
        <v>2024</v>
      </c>
      <c r="O12" s="109">
        <f>IF(A1施設!M12="","",A1施設!M12)</f>
        <v>40</v>
      </c>
      <c r="P12" s="21" t="str">
        <f>IF(M12="新規","以内",IF(A1施設!K12="","",IF(N12-A1施設!K12&lt;=O12,"以内","超過")))</f>
        <v>超過</v>
      </c>
      <c r="Q12" s="21" t="str">
        <f>IF(M12="新規","高い",A1施設!O12)</f>
        <v>低い</v>
      </c>
      <c r="R12" s="21" t="str">
        <f>IF(M12="新規","",IF(A1施設!P12="","",A1施設!P12))</f>
        <v/>
      </c>
      <c r="S12" s="398" t="str">
        <f t="shared" si="2"/>
        <v>低い</v>
      </c>
      <c r="V12" s="1205">
        <f t="shared" si="0"/>
        <v>0</v>
      </c>
    </row>
    <row r="13" spans="2:22" ht="15" customHeight="1">
      <c r="B13" s="745"/>
      <c r="C13" s="663"/>
      <c r="D13" s="377" t="str">
        <f>IF(AND(A1施設!$N13="以内",'A2-1施設(初期設定)'!$D$6="○"),A1施設!D13,IF(AND(A1施設!$N13="超過",'A2-1施設(初期設定)'!$E$6="○"),A1施設!D13,""))</f>
        <v/>
      </c>
      <c r="E13" s="377" t="str">
        <f>IF(AND(A1施設!$N13="以内",'A2-1施設(初期設定)'!$D$6="○"),A1施設!E13,IF(AND(A1施設!$N13="超過",'A2-1施設(初期設定)'!$E$6="○"),A1施設!E13,""))</f>
        <v/>
      </c>
      <c r="F13" s="128" t="str">
        <f>IF(AND(A1施設!$N13="以内",'A2-1施設(初期設定)'!$D$6="○"),A1施設!G13,IF(AND(A1施設!$N13="超過",'A2-1施設(初期設定)'!$E$6="○"),A1施設!G13,""))</f>
        <v/>
      </c>
      <c r="G13" s="387"/>
      <c r="H13" s="397" t="str">
        <f>+IF(A1施設!D13="","",IF(D13="",A1施設!D13,D13))</f>
        <v>Ｍ９号水源</v>
      </c>
      <c r="I13" s="756" t="str">
        <f>+IF(A1施設!E13="","",IF(E13="",A1施設!E13,E13))</f>
        <v>深井戸</v>
      </c>
      <c r="J13" s="757" t="str">
        <f>+IF(A1施設!F13="","",IF(F13="",A1施設!F13,F13))</f>
        <v/>
      </c>
      <c r="K13" s="128">
        <f>+IF(A1施設!G13="","",IF(F13="",A1施設!G13,F13))</f>
        <v>1700</v>
      </c>
      <c r="L13" s="45">
        <f>+IF(A1施設!G13="",0,IF(F13="",A1施設!G13,F13))</f>
        <v>1700</v>
      </c>
      <c r="M13" s="129">
        <f>IF(A1施設!K13="","",IF(D13="",A1施設!K13,"新規"))</f>
        <v>1980</v>
      </c>
      <c r="N13" s="21">
        <f t="shared" si="1"/>
        <v>2024</v>
      </c>
      <c r="O13" s="109">
        <f>IF(A1施設!M13="","",A1施設!M13)</f>
        <v>40</v>
      </c>
      <c r="P13" s="21" t="str">
        <f>IF(M13="新規","以内",IF(A1施設!K13="","",IF(N13-A1施設!K13&lt;=O13,"以内","超過")))</f>
        <v>超過</v>
      </c>
      <c r="Q13" s="21" t="str">
        <f>IF(M13="新規","高い",A1施設!O13)</f>
        <v>中</v>
      </c>
      <c r="R13" s="21" t="str">
        <f>IF(M13="新規","",IF(A1施設!P13="","",A1施設!P13))</f>
        <v/>
      </c>
      <c r="S13" s="398" t="str">
        <f t="shared" si="2"/>
        <v>中</v>
      </c>
      <c r="V13" s="1205">
        <f t="shared" si="0"/>
        <v>0</v>
      </c>
    </row>
    <row r="14" spans="2:22" ht="15" customHeight="1">
      <c r="B14" s="745"/>
      <c r="C14" s="663"/>
      <c r="D14" s="377" t="str">
        <f>IF(AND(A1施設!$N14="以内",'A2-1施設(初期設定)'!$D$6="○"),A1施設!D14,IF(AND(A1施設!$N14="超過",'A2-1施設(初期設定)'!$E$6="○"),A1施設!D14,""))</f>
        <v/>
      </c>
      <c r="E14" s="377" t="str">
        <f>IF(AND(A1施設!$N14="以内",'A2-1施設(初期設定)'!$D$6="○"),A1施設!E14,IF(AND(A1施設!$N14="超過",'A2-1施設(初期設定)'!$E$6="○"),A1施設!E14,""))</f>
        <v/>
      </c>
      <c r="F14" s="128" t="str">
        <f>IF(AND(A1施設!$N14="以内",'A2-1施設(初期設定)'!$D$6="○"),A1施設!G14,IF(AND(A1施設!$N14="超過",'A2-1施設(初期設定)'!$E$6="○"),A1施設!G14,""))</f>
        <v/>
      </c>
      <c r="G14" s="387"/>
      <c r="H14" s="397" t="str">
        <f>+IF(A1施設!D14="","",IF(D14="",A1施設!D14,D14))</f>
        <v>Ｍ１０号水源</v>
      </c>
      <c r="I14" s="756" t="str">
        <f>+IF(A1施設!E14="","",IF(E14="",A1施設!E14,E14))</f>
        <v>深井戸</v>
      </c>
      <c r="J14" s="757" t="str">
        <f>+IF(A1施設!F14="","",IF(F14="",A1施設!F14,F14))</f>
        <v/>
      </c>
      <c r="K14" s="128">
        <f>+IF(A1施設!G14="","",IF(F14="",A1施設!G14,F14))</f>
        <v>1700</v>
      </c>
      <c r="L14" s="45">
        <f>+IF(A1施設!G14="",0,IF(F14="",A1施設!G14,F14))</f>
        <v>1700</v>
      </c>
      <c r="M14" s="129">
        <f>IF(A1施設!K14="","",IF(D14="",A1施設!K14,"新規"))</f>
        <v>1981</v>
      </c>
      <c r="N14" s="21">
        <f t="shared" si="1"/>
        <v>2024</v>
      </c>
      <c r="O14" s="109">
        <f>IF(A1施設!M14="","",A1施設!M14)</f>
        <v>40</v>
      </c>
      <c r="P14" s="21" t="str">
        <f>IF(M14="新規","以内",IF(A1施設!K14="","",IF(N14-A1施設!K14&lt;=O14,"以内","超過")))</f>
        <v>超過</v>
      </c>
      <c r="Q14" s="21" t="str">
        <f>IF(M14="新規","高い",A1施設!O14)</f>
        <v>中</v>
      </c>
      <c r="R14" s="21" t="str">
        <f>IF(M14="新規","",IF(A1施設!P14="","",A1施設!P14))</f>
        <v/>
      </c>
      <c r="S14" s="398" t="str">
        <f t="shared" si="2"/>
        <v>中</v>
      </c>
      <c r="V14" s="1205">
        <f t="shared" si="0"/>
        <v>0</v>
      </c>
    </row>
    <row r="15" spans="2:22" ht="15" customHeight="1">
      <c r="B15" s="745"/>
      <c r="C15" s="663"/>
      <c r="D15" s="377" t="str">
        <f>IF(AND(A1施設!$N15="以内",'A2-1施設(初期設定)'!$D$6="○"),A1施設!D15,IF(AND(A1施設!$N15="超過",'A2-1施設(初期設定)'!$E$6="○"),A1施設!D15,""))</f>
        <v/>
      </c>
      <c r="E15" s="226" t="str">
        <f>IF(AND(A1施設!$N15="以内",'A2-1施設(初期設定)'!$D$6="○"),A1施設!E15,IF(AND(A1施設!$N15="超過",'A2-1施設(初期設定)'!$E$6="○"),A1施設!E15,""))</f>
        <v/>
      </c>
      <c r="F15" s="130" t="str">
        <f>IF(AND(A1施設!$N15="以内",'A2-1施設(初期設定)'!$D$6="○"),A1施設!G15,IF(AND(A1施設!$N15="超過",'A2-1施設(初期設定)'!$E$6="○"),A1施設!G15,""))</f>
        <v/>
      </c>
      <c r="G15" s="388"/>
      <c r="H15" s="399" t="str">
        <f>+IF(A1施設!D15="","",IF(D15="",A1施設!D15,D15))</f>
        <v>Ｓ１号水源</v>
      </c>
      <c r="I15" s="756" t="str">
        <f>+IF(A1施設!E15="","",IF(E15="",A1施設!E15,E15))</f>
        <v>深井戸</v>
      </c>
      <c r="J15" s="757" t="str">
        <f>+IF(A1施設!F15="","",IF(F15="",A1施設!F15,F15))</f>
        <v/>
      </c>
      <c r="K15" s="130">
        <f>+IF(A1施設!G15="","",IF(F15="",A1施設!G15,F15))</f>
        <v>1540</v>
      </c>
      <c r="L15" s="150">
        <f>+IF(A1施設!G15="",0,IF(F15="",A1施設!G15,F15))</f>
        <v>1540</v>
      </c>
      <c r="M15" s="44">
        <f>IF(A1施設!K15="","",IF(D15="",A1施設!K15,"新規"))</f>
        <v>1975</v>
      </c>
      <c r="N15" s="24">
        <f t="shared" si="1"/>
        <v>2024</v>
      </c>
      <c r="O15" s="110">
        <f>IF(A1施設!M15="","",A1施設!M15)</f>
        <v>40</v>
      </c>
      <c r="P15" s="24" t="str">
        <f>IF(M15="新規","以内",IF(A1施設!K15="","",IF(N15-A1施設!K15&lt;=O15,"以内","超過")))</f>
        <v>超過</v>
      </c>
      <c r="Q15" s="24" t="str">
        <f>IF(M15="新規","高い",A1施設!O15)</f>
        <v>低い</v>
      </c>
      <c r="R15" s="24" t="str">
        <f>IF(M15="新規","",IF(A1施設!P15="","",A1施設!P15))</f>
        <v/>
      </c>
      <c r="S15" s="400" t="str">
        <f t="shared" si="2"/>
        <v>低い</v>
      </c>
      <c r="V15" s="1205">
        <f t="shared" si="0"/>
        <v>0</v>
      </c>
    </row>
    <row r="16" spans="2:22" ht="15" customHeight="1">
      <c r="B16" s="745"/>
      <c r="C16" s="663"/>
      <c r="D16" s="377" t="str">
        <f>IF(AND(A1施設!$N16="以内",'A2-1施設(初期設定)'!$D$6="○"),A1施設!D16,IF(AND(A1施設!$N16="超過",'A2-1施設(初期設定)'!$E$6="○"),A1施設!D16,""))</f>
        <v/>
      </c>
      <c r="E16" s="377" t="str">
        <f>IF(AND(A1施設!$N16="以内",'A2-1施設(初期設定)'!$D$6="○"),A1施設!E16,IF(AND(A1施設!$N16="超過",'A2-1施設(初期設定)'!$E$6="○"),A1施設!E16,""))</f>
        <v/>
      </c>
      <c r="F16" s="128" t="str">
        <f>IF(AND(A1施設!$N16="以内",'A2-1施設(初期設定)'!$D$6="○"),A1施設!G16,IF(AND(A1施設!$N16="超過",'A2-1施設(初期設定)'!$E$6="○"),A1施設!G16,""))</f>
        <v/>
      </c>
      <c r="G16" s="387"/>
      <c r="H16" s="397" t="str">
        <f>+IF(A1施設!D16="","",IF(D16="",A1施設!D16,D16))</f>
        <v>Ｓ２号水源</v>
      </c>
      <c r="I16" s="756" t="str">
        <f>+IF(A1施設!E16="","",IF(E16="",A1施設!E16,E16))</f>
        <v>深井戸</v>
      </c>
      <c r="J16" s="757" t="str">
        <f>+IF(A1施設!F16="","",IF(F16="",A1施設!F16,F16))</f>
        <v/>
      </c>
      <c r="K16" s="128">
        <f>+IF(A1施設!G16="","",IF(F16="",A1施設!G16,F16))</f>
        <v>1540</v>
      </c>
      <c r="L16" s="45">
        <f>+IF(A1施設!G16="",0,IF(F16="",A1施設!G16,F16))</f>
        <v>1540</v>
      </c>
      <c r="M16" s="129">
        <f>IF(A1施設!K16="","",IF(D16="",A1施設!K16,"新規"))</f>
        <v>1976</v>
      </c>
      <c r="N16" s="21">
        <f t="shared" si="1"/>
        <v>2024</v>
      </c>
      <c r="O16" s="109">
        <f>IF(A1施設!M16="","",A1施設!M16)</f>
        <v>40</v>
      </c>
      <c r="P16" s="21" t="str">
        <f>IF(M16="新規","以内",IF(A1施設!K16="","",IF(N16-A1施設!K16&lt;=O16,"以内","超過")))</f>
        <v>超過</v>
      </c>
      <c r="Q16" s="21" t="str">
        <f>IF(M16="新規","高い",A1施設!O16)</f>
        <v>低い</v>
      </c>
      <c r="R16" s="21" t="str">
        <f>IF(M16="新規","",IF(A1施設!P16="","",A1施設!P16))</f>
        <v/>
      </c>
      <c r="S16" s="398" t="str">
        <f t="shared" si="2"/>
        <v>低い</v>
      </c>
      <c r="V16" s="1205">
        <f t="shared" si="0"/>
        <v>0</v>
      </c>
    </row>
    <row r="17" spans="2:22" ht="15" customHeight="1">
      <c r="B17" s="745"/>
      <c r="C17" s="663"/>
      <c r="D17" s="377" t="str">
        <f>IF(AND(A1施設!$N17="以内",'A2-1施設(初期設定)'!$D$6="○"),A1施設!D17,IF(AND(A1施設!$N17="超過",'A2-1施設(初期設定)'!$E$6="○"),A1施設!D17,""))</f>
        <v/>
      </c>
      <c r="E17" s="377" t="str">
        <f>IF(AND(A1施設!$N17="以内",'A2-1施設(初期設定)'!$D$6="○"),A1施設!E17,IF(AND(A1施設!$N17="超過",'A2-1施設(初期設定)'!$E$6="○"),A1施設!E17,""))</f>
        <v/>
      </c>
      <c r="F17" s="128" t="str">
        <f>IF(AND(A1施設!$N17="以内",'A2-1施設(初期設定)'!$D$6="○"),A1施設!G17,IF(AND(A1施設!$N17="超過",'A2-1施設(初期設定)'!$E$6="○"),A1施設!G17,""))</f>
        <v/>
      </c>
      <c r="G17" s="387"/>
      <c r="H17" s="397" t="str">
        <f>+IF(A1施設!D17="","",IF(D17="",A1施設!D17,D17))</f>
        <v>Ｓ４号水源</v>
      </c>
      <c r="I17" s="756" t="str">
        <f>+IF(A1施設!E17="","",IF(E17="",A1施設!E17,E17))</f>
        <v>深井戸</v>
      </c>
      <c r="J17" s="757" t="str">
        <f>+IF(A1施設!F17="","",IF(F17="",A1施設!F17,F17))</f>
        <v/>
      </c>
      <c r="K17" s="128">
        <f>+IF(A1施設!G17="","",IF(F17="",A1施設!G17,F17))</f>
        <v>1540</v>
      </c>
      <c r="L17" s="45">
        <f>+IF(A1施設!G17="",0,IF(F17="",A1施設!G17,F17))</f>
        <v>1540</v>
      </c>
      <c r="M17" s="129">
        <f>IF(A1施設!K17="","",IF(D17="",A1施設!K17,"新規"))</f>
        <v>1979</v>
      </c>
      <c r="N17" s="21">
        <f t="shared" si="1"/>
        <v>2024</v>
      </c>
      <c r="O17" s="109">
        <f>IF(A1施設!M17="","",A1施設!M17)</f>
        <v>40</v>
      </c>
      <c r="P17" s="21" t="str">
        <f>IF(M17="新規","以内",IF(A1施設!K17="","",IF(N17-A1施設!K17&lt;=O17,"以内","超過")))</f>
        <v>超過</v>
      </c>
      <c r="Q17" s="21" t="str">
        <f>IF(M17="新規","高い",A1施設!O17)</f>
        <v>低い</v>
      </c>
      <c r="R17" s="21" t="str">
        <f>IF(M17="新規","",IF(A1施設!P17="","",A1施設!P17))</f>
        <v/>
      </c>
      <c r="S17" s="398" t="str">
        <f t="shared" si="2"/>
        <v>低い</v>
      </c>
      <c r="V17" s="1205">
        <f t="shared" si="0"/>
        <v>0</v>
      </c>
    </row>
    <row r="18" spans="2:22" ht="15" customHeight="1">
      <c r="B18" s="745"/>
      <c r="C18" s="664"/>
      <c r="D18" s="374" t="str">
        <f>IF(AND(A1施設!$N18="以内",'A2-1施設(初期設定)'!$D$6="○"),A1施設!D18,IF(AND(A1施設!$N18="超過",'A2-1施設(初期設定)'!$E$6="○"),A1施設!D18,""))</f>
        <v>Ｙ水源</v>
      </c>
      <c r="E18" s="374" t="str">
        <f>IF(AND(A1施設!$N18="以内",'A2-1施設(初期設定)'!$D$6="○"),A1施設!E18,IF(AND(A1施設!$N18="超過",'A2-1施設(初期設定)'!$E$6="○"),A1施設!E18,""))</f>
        <v>深井戸</v>
      </c>
      <c r="F18" s="131">
        <f>IF(AND(A1施設!$N18="以内",'A2-1施設(初期設定)'!$D$6="○"),A1施設!G18,IF(AND(A1施設!$N18="超過",'A2-1施設(初期設定)'!$E$6="○"),A1施設!G18,""))</f>
        <v>280</v>
      </c>
      <c r="G18" s="389">
        <v>226800</v>
      </c>
      <c r="H18" s="401" t="str">
        <f>+IF(A1施設!D18="","",IF(D18="",A1施設!D18,D18))</f>
        <v>Ｙ水源</v>
      </c>
      <c r="I18" s="779" t="str">
        <f>+IF(A1施設!E18="","",IF(E18="",A1施設!E18,E18))</f>
        <v>深井戸</v>
      </c>
      <c r="J18" s="780" t="str">
        <f>+IF(A1施設!F18="","",IF(F18="",A1施設!F18,F18))</f>
        <v/>
      </c>
      <c r="K18" s="131">
        <f>+IF(A1施設!G18="","",IF(F18="",A1施設!G18,F18))</f>
        <v>280</v>
      </c>
      <c r="L18" s="83">
        <f>+IF(A1施設!G18="",0,IF(F18="",A1施設!G18,F18))</f>
        <v>280</v>
      </c>
      <c r="M18" s="132" t="str">
        <f>IF(A1施設!K18="","",IF(D18="",A1施設!K18,"新規"))</f>
        <v>新規</v>
      </c>
      <c r="N18" s="28">
        <f t="shared" si="1"/>
        <v>2024</v>
      </c>
      <c r="O18" s="111">
        <f>IF(A1施設!M18="","",A1施設!M18)</f>
        <v>40</v>
      </c>
      <c r="P18" s="28" t="str">
        <f>IF(M18="新規","以内",IF(A1施設!K18="","",IF(N18-A1施設!K18&lt;=O18,"以内","超過")))</f>
        <v>以内</v>
      </c>
      <c r="Q18" s="28" t="str">
        <f>IF(M18="新規","高い",A1施設!O18)</f>
        <v>高い</v>
      </c>
      <c r="R18" s="28" t="str">
        <f>IF(M18="新規","",IF(A1施設!P18="","",A1施設!P18))</f>
        <v/>
      </c>
      <c r="S18" s="402" t="str">
        <f t="shared" si="2"/>
        <v>高い</v>
      </c>
      <c r="V18" s="1205">
        <f t="shared" si="0"/>
        <v>1</v>
      </c>
    </row>
    <row r="19" spans="2:22" ht="15" customHeight="1">
      <c r="B19" s="745"/>
      <c r="C19" s="665" t="s">
        <v>140</v>
      </c>
      <c r="D19" s="376" t="str">
        <f>IF(AND(A1施設!$N19="以内",'A2-1施設(初期設定)'!$D$7="○"),A1施設!D19,IF(AND(A1施設!$N19="超過",'A2-1施設(初期設定)'!$E$7="○"),A1施設!D19,""))</f>
        <v/>
      </c>
      <c r="E19" s="376" t="str">
        <f>IF(AND(A1施設!$N19="以内",'A2-1施設(初期設定)'!$D$7="○"),A1施設!E19,IF(AND(A1施設!$N19="超過",'A2-1施設(初期設定)'!$E$7="○"),A1施設!E19,""))</f>
        <v/>
      </c>
      <c r="F19" s="133" t="str">
        <f>IF(AND(A1施設!$N19="以内",'A2-1施設(初期設定)'!$D$7="○"),A1施設!G19,IF(AND(A1施設!$N19="超過",'A2-1施設(初期設定)'!$E$7="○"),A1施設!G19,""))</f>
        <v/>
      </c>
      <c r="G19" s="390"/>
      <c r="H19" s="403" t="str">
        <f>+IF(A1施設!D19="","",IF(D19="",A1施設!D19,D19))</f>
        <v/>
      </c>
      <c r="I19" s="781" t="str">
        <f>+IF(A1施設!E19="","",IF(E19="",A1施設!E19,E19))</f>
        <v/>
      </c>
      <c r="J19" s="782" t="str">
        <f>+IF(A1施設!F19="","",IF(F19="",A1施設!F19,F19))</f>
        <v/>
      </c>
      <c r="K19" s="133" t="str">
        <f>+IF(A1施設!G19="","",IF(F19="",A1施設!G19,F19))</f>
        <v/>
      </c>
      <c r="L19" s="50">
        <f>+IF(A1施設!G19="",0,IF(F19="",A1施設!G19,F19))</f>
        <v>0</v>
      </c>
      <c r="M19" s="32" t="str">
        <f>IF(A1施設!K19="","",IF(D19="",A1施設!K19,"新規"))</f>
        <v/>
      </c>
      <c r="N19" s="32">
        <f t="shared" si="1"/>
        <v>2024</v>
      </c>
      <c r="O19" s="112">
        <f>IF(A1施設!M19="","",A1施設!M19)</f>
        <v>50</v>
      </c>
      <c r="P19" s="32" t="str">
        <f>IF(M19="新規","以内",IF(A1施設!K19="","",IF(N19-A1施設!K19&lt;=O19,"以内","超過")))</f>
        <v/>
      </c>
      <c r="Q19" s="32" t="str">
        <f>IF(M19="新規","高い",A1施設!O19)</f>
        <v/>
      </c>
      <c r="R19" s="32" t="str">
        <f>IF(M19="新規","",IF(A1施設!P19="","",A1施設!P19))</f>
        <v/>
      </c>
      <c r="S19" s="404" t="str">
        <f t="shared" si="2"/>
        <v/>
      </c>
      <c r="V19" s="1205">
        <f t="shared" si="0"/>
        <v>0</v>
      </c>
    </row>
    <row r="20" spans="2:22" ht="15" customHeight="1">
      <c r="B20" s="745"/>
      <c r="C20" s="663"/>
      <c r="D20" s="374" t="str">
        <f>IF(AND(A1施設!$N20="以内",'A2-1施設(初期設定)'!$D$7="○"),A1施設!D20,IF(AND(A1施設!$N20="超過",'A2-1施設(初期設定)'!$E$7="○"),A1施設!D20,""))</f>
        <v/>
      </c>
      <c r="E20" s="374" t="str">
        <f>IF(AND(A1施設!$N20="以内",'A2-1施設(初期設定)'!$D$7="○"),A1施設!E20,IF(AND(A1施設!$N20="超過",'A2-1施設(初期設定)'!$E$7="○"),A1施設!E20,""))</f>
        <v/>
      </c>
      <c r="F20" s="131" t="str">
        <f>IF(AND(A1施設!$N20="以内",'A2-1施設(初期設定)'!$D$7="○"),A1施設!G20,IF(AND(A1施設!$N20="超過",'A2-1施設(初期設定)'!$E$7="○"),A1施設!G20,""))</f>
        <v/>
      </c>
      <c r="G20" s="389"/>
      <c r="H20" s="405" t="str">
        <f>+IF(A1施設!D20="","",IF(D20="",A1施設!D20,D20))</f>
        <v/>
      </c>
      <c r="I20" s="779" t="str">
        <f>+IF(A1施設!E20="","",IF(E20="",A1施設!E20,E20))</f>
        <v/>
      </c>
      <c r="J20" s="780" t="str">
        <f>+IF(A1施設!F20="","",IF(F20="",A1施設!F20,F20))</f>
        <v/>
      </c>
      <c r="K20" s="131" t="str">
        <f>+IF(A1施設!G20="","",IF(F20="",A1施設!G20,F20))</f>
        <v/>
      </c>
      <c r="L20" s="83">
        <f>+IF(A1施設!G20="",0,IF(F20="",A1施設!G20,F20))</f>
        <v>0</v>
      </c>
      <c r="M20" s="132" t="str">
        <f>IF(A1施設!K20="","",IF(D20="",A1施設!K20,"新規"))</f>
        <v/>
      </c>
      <c r="N20" s="28">
        <f t="shared" si="1"/>
        <v>2024</v>
      </c>
      <c r="O20" s="111">
        <f>IF(A1施設!M20="","",A1施設!M20)</f>
        <v>50</v>
      </c>
      <c r="P20" s="28" t="str">
        <f>IF(M20="新規","以内",IF(A1施設!K20="","",IF(N20-A1施設!K20&lt;=O20,"以内","超過")))</f>
        <v/>
      </c>
      <c r="Q20" s="28" t="str">
        <f>IF(M20="新規","高い",A1施設!O20)</f>
        <v/>
      </c>
      <c r="R20" s="28" t="str">
        <f>IF(M20="新規","",IF(A1施設!P20="","",A1施設!P20))</f>
        <v/>
      </c>
      <c r="S20" s="402" t="str">
        <f t="shared" si="2"/>
        <v/>
      </c>
      <c r="V20" s="1205">
        <f t="shared" si="0"/>
        <v>0</v>
      </c>
    </row>
    <row r="21" spans="2:22" ht="21" customHeight="1">
      <c r="B21" s="745"/>
      <c r="C21" s="665" t="s">
        <v>58</v>
      </c>
      <c r="D21" s="376" t="str">
        <f>IF(AND(A1施設!$N21="以内",'A2-1施設(初期設定)'!$D$8="○"),A1施設!D21,IF(AND(A1施設!$N21="超過",'A2-1施設(初期設定)'!$E$8="○"),A1施設!D21,""))</f>
        <v/>
      </c>
      <c r="E21" s="376" t="str">
        <f>IF(AND(A1施設!$N21="以内",'A2-1施設(初期設定)'!$D$8="○"),A1施設!E21,IF(AND(A1施設!$N21="超過",'A2-1施設(初期設定)'!$E$8="○"),A1施設!E21,""))</f>
        <v/>
      </c>
      <c r="F21" s="133" t="str">
        <f>IF(AND(A1施設!$N21="以内",'A2-1施設(初期設定)'!$D$8="○"),A1施設!G21,IF(AND(A1施設!$N21="超過",'A2-1施設(初期設定)'!$E$8="○"),A1施設!G21,""))</f>
        <v/>
      </c>
      <c r="G21" s="390"/>
      <c r="H21" s="403" t="str">
        <f>+IF(A1施設!D21="","",IF(D21="",A1施設!D21,D21))</f>
        <v>Ｉ浄水場</v>
      </c>
      <c r="I21" s="781" t="str">
        <f>+IF(A1施設!E21="","",IF(E21="",A1施設!E21,E21))</f>
        <v>沈澱池､ろ過池､浄水池等</v>
      </c>
      <c r="J21" s="782" t="str">
        <f>+IF(A1施設!F21="","",IF(F21="",A1施設!F21,F21))</f>
        <v/>
      </c>
      <c r="K21" s="133">
        <f>+IF(A1施設!G21="","",IF(F21="",A1施設!G21,F21))</f>
        <v>14500</v>
      </c>
      <c r="L21" s="50">
        <f>+IF(A1施設!G21="",0,IF(F21="",A1施設!G21,F21))</f>
        <v>14500</v>
      </c>
      <c r="M21" s="32">
        <f>IF(A1施設!K21="","",IF(D21="",A1施設!K21,"新規"))</f>
        <v>1971</v>
      </c>
      <c r="N21" s="32">
        <f t="shared" si="1"/>
        <v>2024</v>
      </c>
      <c r="O21" s="112">
        <f>IF(A1施設!M21="","",A1施設!M21)</f>
        <v>60</v>
      </c>
      <c r="P21" s="32" t="str">
        <f>IF(M21="新規","以内",IF(A1施設!K21="","",IF(N21-A1施設!K21&lt;=O21,"以内","超過")))</f>
        <v>以内</v>
      </c>
      <c r="Q21" s="32" t="str">
        <f>IF(M21="新規","高い",A1施設!O21)</f>
        <v>低い</v>
      </c>
      <c r="R21" s="32" t="str">
        <f>IF(M21="新規","",IF(A1施設!P21="","",A1施設!P21))</f>
        <v>なし</v>
      </c>
      <c r="S21" s="404" t="str">
        <f t="shared" si="2"/>
        <v>なし</v>
      </c>
      <c r="V21" s="1205">
        <f t="shared" si="0"/>
        <v>0</v>
      </c>
    </row>
    <row r="22" spans="2:22" ht="15" customHeight="1">
      <c r="B22" s="745"/>
      <c r="C22" s="663"/>
      <c r="D22" s="374" t="str">
        <f>IF(AND(A1施設!$N22="以内",'A2-1施設(初期設定)'!$D$8="○"),A1施設!D22,IF(AND(A1施設!$N22="超過",'A2-1施設(初期設定)'!$E$8="○"),A1施設!D22,""))</f>
        <v/>
      </c>
      <c r="E22" s="374" t="str">
        <f>IF(AND(A1施設!$N22="以内",'A2-1施設(初期設定)'!$D$8="○"),A1施設!E22,IF(AND(A1施設!$N22="超過",'A2-1施設(初期設定)'!$E$8="○"),A1施設!E22,""))</f>
        <v/>
      </c>
      <c r="F22" s="131" t="str">
        <f>IF(AND(A1施設!$N22="以内",'A2-1施設(初期設定)'!$D$8="○"),A1施設!G22,IF(AND(A1施設!$N22="超過",'A2-1施設(初期設定)'!$E$8="○"),A1施設!G22,""))</f>
        <v/>
      </c>
      <c r="G22" s="389"/>
      <c r="H22" s="405" t="str">
        <f>+IF(A1施設!D22="","",IF(D22="",A1施設!D22,D22))</f>
        <v/>
      </c>
      <c r="I22" s="779" t="str">
        <f>+IF(A1施設!E22="","",IF(E22="",A1施設!E22,E22))</f>
        <v/>
      </c>
      <c r="J22" s="780" t="str">
        <f>+IF(A1施設!F22="","",IF(F22="",A1施設!F22,F22))</f>
        <v/>
      </c>
      <c r="K22" s="131" t="str">
        <f>+IF(A1施設!G22="","",IF(F22="",A1施設!G22,F22))</f>
        <v/>
      </c>
      <c r="L22" s="83">
        <f>+IF(A1施設!G22="",0,IF(F22="",A1施設!G22,F22))</f>
        <v>0</v>
      </c>
      <c r="M22" s="132" t="str">
        <f>IF(A1施設!K22="","",IF(D22="",A1施設!K22,"新規"))</f>
        <v/>
      </c>
      <c r="N22" s="28">
        <f t="shared" si="1"/>
        <v>2024</v>
      </c>
      <c r="O22" s="111">
        <f>IF(A1施設!M22="","",A1施設!M22)</f>
        <v>60</v>
      </c>
      <c r="P22" s="28" t="str">
        <f>IF(M22="新規","以内",IF(A1施設!K22="","",IF(N22-A1施設!K22&lt;=O22,"以内","超過")))</f>
        <v/>
      </c>
      <c r="Q22" s="28" t="str">
        <f>IF(M22="新規","高い",A1施設!O22)</f>
        <v/>
      </c>
      <c r="R22" s="28" t="str">
        <f>IF(M22="新規","",IF(A1施設!P22="","",A1施設!P22))</f>
        <v/>
      </c>
      <c r="S22" s="402" t="str">
        <f t="shared" si="2"/>
        <v/>
      </c>
      <c r="V22" s="1205">
        <f t="shared" si="0"/>
        <v>0</v>
      </c>
    </row>
    <row r="23" spans="2:22" ht="15" customHeight="1">
      <c r="B23" s="745"/>
      <c r="C23" s="668" t="s">
        <v>68</v>
      </c>
      <c r="D23" s="376" t="str">
        <f>IF(AND(A1施設!$N23="以内",'A2-1施設(初期設定)'!$D$9="○"),A1施設!D23,IF(AND(A1施設!$N23="超過",'A2-1施設(初期設定)'!$E$9="○"),A1施設!D23,""))</f>
        <v/>
      </c>
      <c r="E23" s="376" t="str">
        <f>IF(AND(A1施設!$N23="以内",'A2-1施設(初期設定)'!$D$9="○"),A1施設!E23,IF(AND(A1施設!$N23="超過",'A2-1施設(初期設定)'!$E$9="○"),A1施設!E23,""))</f>
        <v/>
      </c>
      <c r="F23" s="134" t="str">
        <f>IF(AND(A1施設!$N23="以内",'A2-1施設(初期設定)'!$D$9="○"),A1施設!G23,IF(AND(A1施設!$N23="超過",'A2-1施設(初期設定)'!$E$9="○"),A1施設!G23,""))</f>
        <v/>
      </c>
      <c r="G23" s="390"/>
      <c r="H23" s="406" t="str">
        <f>+IF(A1施設!D23="","",IF(D23="",A1施設!D23,D23))</f>
        <v>Ｋ新配水池</v>
      </c>
      <c r="I23" s="781" t="str">
        <f>+IF(A1施設!E23="","",IF(E23="",A1施設!E23,E23))</f>
        <v>配水池(RC造)</v>
      </c>
      <c r="J23" s="782" t="str">
        <f>+IF(A1施設!F23="","",IF(F23="",A1施設!F23,F23))</f>
        <v/>
      </c>
      <c r="K23" s="134">
        <f>+IF(A1施設!G23="","",IF(F23="",A1施設!G23,F23))</f>
        <v>136</v>
      </c>
      <c r="L23" s="50">
        <f>+IF(A1施設!G23="",0,IF(F23="",A1施設!G23,F23))</f>
        <v>136</v>
      </c>
      <c r="M23" s="32">
        <f>IF(A1施設!K23="","",IF(D23="",A1施設!K23,"新規"))</f>
        <v>1982</v>
      </c>
      <c r="N23" s="38">
        <f t="shared" si="1"/>
        <v>2024</v>
      </c>
      <c r="O23" s="113">
        <f>IF(A1施設!M23="","",A1施設!M23)</f>
        <v>60</v>
      </c>
      <c r="P23" s="38" t="str">
        <f>IF(M23="新規","以内",IF(A1施設!K23="","",IF(N23-A1施設!K23&lt;=O23,"以内","超過")))</f>
        <v>以内</v>
      </c>
      <c r="Q23" s="38" t="str">
        <f>IF(M23="新規","高い",A1施設!O23)</f>
        <v>中</v>
      </c>
      <c r="R23" s="38" t="str">
        <f>IF(M23="新規","",IF(A1施設!P23="","",A1施設!P23))</f>
        <v/>
      </c>
      <c r="S23" s="407" t="str">
        <f t="shared" si="2"/>
        <v>中</v>
      </c>
      <c r="V23" s="1205">
        <f t="shared" si="0"/>
        <v>0</v>
      </c>
    </row>
    <row r="24" spans="2:22" ht="15" customHeight="1">
      <c r="B24" s="745"/>
      <c r="C24" s="669"/>
      <c r="D24" s="377" t="str">
        <f>IF(AND(A1施設!$N24="以内",'A2-1施設(初期設定)'!$D$9="○"),A1施設!D24,IF(AND(A1施設!$N24="超過",'A2-1施設(初期設定)'!$E$9="○"),A1施設!D24,""))</f>
        <v>Ｔ配水池</v>
      </c>
      <c r="E24" s="377" t="str">
        <f>IF(AND(A1施設!$N24="以内",'A2-1施設(初期設定)'!$D$9="○"),A1施設!E24,IF(AND(A1施設!$N24="超過",'A2-1施設(初期設定)'!$E$9="○"),A1施設!E24,""))</f>
        <v>配水池(PC造)</v>
      </c>
      <c r="F24" s="135">
        <f>IF(AND(A1施設!$N24="以内",'A2-1施設(初期設定)'!$D$9="○"),A1施設!G24,IF(AND(A1施設!$N24="超過",'A2-1施設(初期設定)'!$E$9="○"),A1施設!G24,""))</f>
        <v>4300</v>
      </c>
      <c r="G24" s="387">
        <v>436500</v>
      </c>
      <c r="H24" s="397" t="str">
        <f>+IF(A1施設!D24="","",IF(D24="",A1施設!D24,D24))</f>
        <v>Ｔ配水池</v>
      </c>
      <c r="I24" s="756" t="str">
        <f>+IF(A1施設!E24="","",IF(E24="",A1施設!E24,E24))</f>
        <v>配水池(PC造)</v>
      </c>
      <c r="J24" s="757" t="str">
        <f>+IF(A1施設!F24="","",IF(F24="",A1施設!F24,F24))</f>
        <v/>
      </c>
      <c r="K24" s="135">
        <f>+IF(A1施設!G24="","",IF(F24="",A1施設!G24,F24))</f>
        <v>4300</v>
      </c>
      <c r="L24" s="45">
        <f>+IF(A1施設!G24="",0,IF(F24="",A1施設!G24,F24))</f>
        <v>4300</v>
      </c>
      <c r="M24" s="129" t="str">
        <f>IF(A1施設!K24="","",IF(D24="",A1施設!K24,"新規"))</f>
        <v>新規</v>
      </c>
      <c r="N24" s="21">
        <f t="shared" si="1"/>
        <v>2024</v>
      </c>
      <c r="O24" s="109">
        <f>IF(A1施設!M24="","",A1施設!M24)</f>
        <v>60</v>
      </c>
      <c r="P24" s="21" t="str">
        <f>IF(M24="新規","以内",IF(A1施設!K24="","",IF(N24-A1施設!K24&lt;=O24,"以内","超過")))</f>
        <v>以内</v>
      </c>
      <c r="Q24" s="21" t="str">
        <f>IF(M24="新規","高い",A1施設!O24)</f>
        <v>高い</v>
      </c>
      <c r="R24" s="21" t="str">
        <f>IF(M24="新規","",IF(A1施設!P24="","",A1施設!P24))</f>
        <v/>
      </c>
      <c r="S24" s="398" t="str">
        <f t="shared" si="2"/>
        <v>高い</v>
      </c>
      <c r="V24" s="1205">
        <f t="shared" si="0"/>
        <v>1</v>
      </c>
    </row>
    <row r="25" spans="2:22" ht="15" customHeight="1">
      <c r="B25" s="745"/>
      <c r="C25" s="669"/>
      <c r="D25" s="377" t="str">
        <f>IF(AND(A1施設!$N25="以内",'A2-1施設(初期設定)'!$D$9="○"),A1施設!D25,IF(AND(A1施設!$N25="超過",'A2-1施設(初期設定)'!$E$9="○"),A1施設!D25,""))</f>
        <v/>
      </c>
      <c r="E25" s="377" t="str">
        <f>IF(AND(A1施設!$N25="以内",'A2-1施設(初期設定)'!$D$9="○"),A1施設!E25,IF(AND(A1施設!$N25="超過",'A2-1施設(初期設定)'!$E$9="○"),A1施設!E25,""))</f>
        <v/>
      </c>
      <c r="F25" s="135" t="str">
        <f>IF(AND(A1施設!$N25="以内",'A2-1施設(初期設定)'!$D$9="○"),A1施設!G25,IF(AND(A1施設!$N25="超過",'A2-1施設(初期設定)'!$E$9="○"),A1施設!G25,""))</f>
        <v/>
      </c>
      <c r="G25" s="387"/>
      <c r="H25" s="397" t="str">
        <f>+IF(A1施設!D25="","",IF(D25="",A1施設!D25,D25))</f>
        <v>Ｈ配水池</v>
      </c>
      <c r="I25" s="756" t="str">
        <f>+IF(A1施設!E25="","",IF(E25="",A1施設!E25,E25))</f>
        <v>配水池(PC造)</v>
      </c>
      <c r="J25" s="757" t="str">
        <f>+IF(A1施設!F25="","",IF(F25="",A1施設!F25,F25))</f>
        <v/>
      </c>
      <c r="K25" s="135">
        <f>+IF(A1施設!G25="","",IF(F25="",A1施設!G25,F25))</f>
        <v>6500</v>
      </c>
      <c r="L25" s="45">
        <f>+IF(A1施設!G25="",0,IF(F25="",A1施設!G25,F25))</f>
        <v>6500</v>
      </c>
      <c r="M25" s="129">
        <f>IF(A1施設!K25="","",IF(D25="",A1施設!K25,"新規"))</f>
        <v>1986</v>
      </c>
      <c r="N25" s="21">
        <f t="shared" si="1"/>
        <v>2024</v>
      </c>
      <c r="O25" s="109">
        <f>IF(A1施設!M25="","",A1施設!M25)</f>
        <v>60</v>
      </c>
      <c r="P25" s="21" t="str">
        <f>IF(M25="新規","以内",IF(A1施設!K25="","",IF(N25-A1施設!K25&lt;=O25,"以内","超過")))</f>
        <v>以内</v>
      </c>
      <c r="Q25" s="21" t="str">
        <f>IF(M25="新規","高い",A1施設!O25)</f>
        <v>中</v>
      </c>
      <c r="R25" s="21" t="str">
        <f>IF(M25="新規","",IF(A1施設!P25="","",A1施設!P25))</f>
        <v/>
      </c>
      <c r="S25" s="398" t="str">
        <f t="shared" si="2"/>
        <v>中</v>
      </c>
      <c r="V25" s="1205">
        <f t="shared" si="0"/>
        <v>0</v>
      </c>
    </row>
    <row r="26" spans="2:22" ht="15" customHeight="1">
      <c r="B26" s="745"/>
      <c r="C26" s="669"/>
      <c r="D26" s="377" t="str">
        <f>IF(AND(A1施設!$N26="以内",'A2-1施設(初期設定)'!$D$9="○"),A1施設!D26,IF(AND(A1施設!$N26="超過",'A2-1施設(初期設定)'!$E$9="○"),A1施設!D26,""))</f>
        <v/>
      </c>
      <c r="E26" s="377" t="str">
        <f>IF(AND(A1施設!$N26="以内",'A2-1施設(初期設定)'!$D$9="○"),A1施設!E26,IF(AND(A1施設!$N26="超過",'A2-1施設(初期設定)'!$E$9="○"),A1施設!E26,""))</f>
        <v/>
      </c>
      <c r="F26" s="135" t="str">
        <f>IF(AND(A1施設!$N26="以内",'A2-1施設(初期設定)'!$D$9="○"),A1施設!G26,IF(AND(A1施設!$N26="超過",'A2-1施設(初期設定)'!$E$9="○"),A1施設!G26,""))</f>
        <v/>
      </c>
      <c r="G26" s="387"/>
      <c r="H26" s="397" t="str">
        <f>+IF(A1施設!D26="","",IF(D26="",A1施設!D26,D26))</f>
        <v>Ｏ配水池</v>
      </c>
      <c r="I26" s="756" t="str">
        <f>+IF(A1施設!E26="","",IF(E26="",A1施設!E26,E26))</f>
        <v>配水池(PC造)</v>
      </c>
      <c r="J26" s="757" t="str">
        <f>+IF(A1施設!F26="","",IF(F26="",A1施設!F26,F26))</f>
        <v/>
      </c>
      <c r="K26" s="135">
        <f>+IF(A1施設!G26="","",IF(F26="",A1施設!G26,F26))</f>
        <v>3000</v>
      </c>
      <c r="L26" s="45">
        <f>+IF(A1施設!G26="",0,IF(F26="",A1施設!G26,F26))</f>
        <v>3000</v>
      </c>
      <c r="M26" s="129">
        <f>IF(A1施設!K26="","",IF(D26="",A1施設!K26,"新規"))</f>
        <v>2003</v>
      </c>
      <c r="N26" s="21">
        <f t="shared" si="1"/>
        <v>2024</v>
      </c>
      <c r="O26" s="109">
        <f>IF(A1施設!M26="","",A1施設!M26)</f>
        <v>60</v>
      </c>
      <c r="P26" s="21" t="str">
        <f>IF(M26="新規","以内",IF(A1施設!K26="","",IF(N26-A1施設!K26&lt;=O26,"以内","超過")))</f>
        <v>以内</v>
      </c>
      <c r="Q26" s="21" t="str">
        <f>IF(M26="新規","高い",A1施設!O26)</f>
        <v>高い</v>
      </c>
      <c r="R26" s="21" t="str">
        <f>IF(M26="新規","",IF(A1施設!P26="","",A1施設!P26))</f>
        <v/>
      </c>
      <c r="S26" s="398" t="str">
        <f t="shared" si="2"/>
        <v>高い</v>
      </c>
      <c r="V26" s="1205">
        <f t="shared" si="0"/>
        <v>1</v>
      </c>
    </row>
    <row r="27" spans="2:22" ht="15" customHeight="1">
      <c r="B27" s="745"/>
      <c r="C27" s="669"/>
      <c r="D27" s="377" t="str">
        <f>IF(AND(A1施設!$N27="以内",'A2-1施設(初期設定)'!$D$9="○"),A1施設!D27,IF(AND(A1施設!$N27="超過",'A2-1施設(初期設定)'!$E$9="○"),A1施設!D27,""))</f>
        <v/>
      </c>
      <c r="E27" s="377" t="str">
        <f>IF(AND(A1施設!$N27="以内",'A2-1施設(初期設定)'!$D$9="○"),A1施設!E27,IF(AND(A1施設!$N27="超過",'A2-1施設(初期設定)'!$E$9="○"),A1施設!E27,""))</f>
        <v/>
      </c>
      <c r="F27" s="135" t="str">
        <f>IF(AND(A1施設!$N27="以内",'A2-1施設(初期設定)'!$D$9="○"),A1施設!G27,IF(AND(A1施設!$N27="超過",'A2-1施設(初期設定)'!$E$9="○"),A1施設!G27,""))</f>
        <v/>
      </c>
      <c r="G27" s="387"/>
      <c r="H27" s="397" t="str">
        <f>+IF(A1施設!D27="","",IF(D27="",A1施設!D27,D27))</f>
        <v>Ａ配水池</v>
      </c>
      <c r="I27" s="756" t="str">
        <f>+IF(A1施設!E27="","",IF(E27="",A1施設!E27,E27))</f>
        <v>配水池(RC造)</v>
      </c>
      <c r="J27" s="757" t="str">
        <f>+IF(A1施設!F27="","",IF(F27="",A1施設!F27,F27))</f>
        <v/>
      </c>
      <c r="K27" s="135">
        <f>+IF(A1施設!G27="","",IF(F27="",A1施設!G27,F27))</f>
        <v>180</v>
      </c>
      <c r="L27" s="45">
        <f>+IF(A1施設!G27="",0,IF(F27="",A1施設!G27,F27))</f>
        <v>180</v>
      </c>
      <c r="M27" s="129">
        <f>IF(A1施設!K27="","",IF(D27="",A1施設!K27,"新規"))</f>
        <v>1984</v>
      </c>
      <c r="N27" s="21">
        <f t="shared" si="1"/>
        <v>2024</v>
      </c>
      <c r="O27" s="109">
        <f>IF(A1施設!M27="","",A1施設!M27)</f>
        <v>60</v>
      </c>
      <c r="P27" s="21" t="str">
        <f>IF(M27="新規","以内",IF(A1施設!K27="","",IF(N27-A1施設!K27&lt;=O27,"以内","超過")))</f>
        <v>以内</v>
      </c>
      <c r="Q27" s="21" t="str">
        <f>IF(M27="新規","高い",A1施設!O27)</f>
        <v>中</v>
      </c>
      <c r="R27" s="21" t="str">
        <f>IF(M27="新規","",IF(A1施設!P27="","",A1施設!P27))</f>
        <v/>
      </c>
      <c r="S27" s="398" t="str">
        <f t="shared" si="2"/>
        <v>中</v>
      </c>
      <c r="V27" s="1205">
        <f t="shared" si="0"/>
        <v>0</v>
      </c>
    </row>
    <row r="28" spans="2:22" ht="15" customHeight="1">
      <c r="B28" s="745"/>
      <c r="C28" s="669"/>
      <c r="D28" s="377" t="str">
        <f>IF(AND(A1施設!$N28="以内",'A2-1施設(初期設定)'!$D$9="○"),A1施設!D28,IF(AND(A1施設!$N28="超過",'A2-1施設(初期設定)'!$E$9="○"),A1施設!D28,""))</f>
        <v/>
      </c>
      <c r="E28" s="377" t="str">
        <f>IF(AND(A1施設!$N28="以内",'A2-1施設(初期設定)'!$D$9="○"),A1施設!E28,IF(AND(A1施設!$N28="超過",'A2-1施設(初期設定)'!$E$9="○"),A1施設!E28,""))</f>
        <v/>
      </c>
      <c r="F28" s="135" t="str">
        <f>IF(AND(A1施設!$N28="以内",'A2-1施設(初期設定)'!$D$9="○"),A1施設!G28,IF(AND(A1施設!$N28="超過",'A2-1施設(初期設定)'!$E$9="○"),A1施設!G28,""))</f>
        <v/>
      </c>
      <c r="G28" s="387"/>
      <c r="H28" s="397" t="str">
        <f>+IF(A1施設!D28="","",IF(D28="",A1施設!D28,D28))</f>
        <v>Ｅ配水池</v>
      </c>
      <c r="I28" s="756" t="str">
        <f>+IF(A1施設!E28="","",IF(E28="",A1施設!E28,E28))</f>
        <v>配水池(PC造)</v>
      </c>
      <c r="J28" s="757" t="str">
        <f>+IF(A1施設!F28="","",IF(F28="",A1施設!F28,F28))</f>
        <v/>
      </c>
      <c r="K28" s="135">
        <f>+IF(A1施設!G28="","",IF(F28="",A1施設!G28,F28))</f>
        <v>1300</v>
      </c>
      <c r="L28" s="45">
        <f>+IF(A1施設!G28="",0,IF(F28="",A1施設!G28,F28))</f>
        <v>1300</v>
      </c>
      <c r="M28" s="129">
        <f>IF(A1施設!K28="","",IF(D28="",A1施設!K28,"新規"))</f>
        <v>1973</v>
      </c>
      <c r="N28" s="21">
        <f t="shared" si="1"/>
        <v>2024</v>
      </c>
      <c r="O28" s="109">
        <f>IF(A1施設!M28="","",A1施設!M28)</f>
        <v>60</v>
      </c>
      <c r="P28" s="21" t="str">
        <f>IF(M28="新規","以内",IF(A1施設!K28="","",IF(N28-A1施設!K28&lt;=O28,"以内","超過")))</f>
        <v>以内</v>
      </c>
      <c r="Q28" s="21" t="str">
        <f>IF(M28="新規","高い",A1施設!O28)</f>
        <v>低い</v>
      </c>
      <c r="R28" s="21" t="str">
        <f>IF(M28="新規","",IF(A1施設!P28="","",A1施設!P28))</f>
        <v>あり</v>
      </c>
      <c r="S28" s="398" t="str">
        <f t="shared" si="2"/>
        <v>あり</v>
      </c>
      <c r="V28" s="1205">
        <f t="shared" si="0"/>
        <v>1</v>
      </c>
    </row>
    <row r="29" spans="2:22" ht="15" customHeight="1">
      <c r="B29" s="745"/>
      <c r="C29" s="669"/>
      <c r="D29" s="377" t="str">
        <f>IF(AND(A1施設!$N29="以内",'A2-1施設(初期設定)'!$D$9="○"),A1施設!D29,IF(AND(A1施設!$N29="超過",'A2-1施設(初期設定)'!$E$9="○"),A1施設!D29,""))</f>
        <v/>
      </c>
      <c r="E29" s="377" t="str">
        <f>IF(AND(A1施設!$N29="以内",'A2-1施設(初期設定)'!$D$9="○"),A1施設!E29,IF(AND(A1施設!$N29="超過",'A2-1施設(初期設定)'!$E$9="○"),A1施設!E29,""))</f>
        <v/>
      </c>
      <c r="F29" s="135" t="str">
        <f>IF(AND(A1施設!$N29="以内",'A2-1施設(初期設定)'!$D$9="○"),A1施設!G29,IF(AND(A1施設!$N29="超過",'A2-1施設(初期設定)'!$E$9="○"),A1施設!G29,""))</f>
        <v/>
      </c>
      <c r="G29" s="387"/>
      <c r="H29" s="397" t="str">
        <f>+IF(A1施設!D29="","",IF(D29="",A1施設!D29,D29))</f>
        <v>Ｆ配水池</v>
      </c>
      <c r="I29" s="756" t="str">
        <f>+IF(A1施設!E29="","",IF(E29="",A1施設!E29,E29))</f>
        <v>配水池(PC造)</v>
      </c>
      <c r="J29" s="757" t="str">
        <f>+IF(A1施設!F29="","",IF(F29="",A1施設!F29,F29))</f>
        <v/>
      </c>
      <c r="K29" s="135">
        <f>+IF(A1施設!G29="","",IF(F29="",A1施設!G29,F29))</f>
        <v>2000</v>
      </c>
      <c r="L29" s="45">
        <f>+IF(A1施設!G29="",0,IF(F29="",A1施設!G29,F29))</f>
        <v>2000</v>
      </c>
      <c r="M29" s="129">
        <f>IF(A1施設!K29="","",IF(D29="",A1施設!K29,"新規"))</f>
        <v>1987</v>
      </c>
      <c r="N29" s="21">
        <f t="shared" si="1"/>
        <v>2024</v>
      </c>
      <c r="O29" s="109">
        <f>IF(A1施設!M29="","",A1施設!M29)</f>
        <v>60</v>
      </c>
      <c r="P29" s="21" t="str">
        <f>IF(M29="新規","以内",IF(A1施設!K29="","",IF(N29-A1施設!K29&lt;=O29,"以内","超過")))</f>
        <v>以内</v>
      </c>
      <c r="Q29" s="21" t="str">
        <f>IF(M29="新規","高い",A1施設!O29)</f>
        <v>中</v>
      </c>
      <c r="R29" s="21" t="str">
        <f>IF(M29="新規","",IF(A1施設!P29="","",A1施設!P29))</f>
        <v/>
      </c>
      <c r="S29" s="398" t="str">
        <f t="shared" si="2"/>
        <v>中</v>
      </c>
      <c r="V29" s="1205">
        <f t="shared" si="0"/>
        <v>0</v>
      </c>
    </row>
    <row r="30" spans="2:22" ht="15" customHeight="1">
      <c r="B30" s="745"/>
      <c r="C30" s="669"/>
      <c r="D30" s="377" t="str">
        <f>IF(AND(A1施設!$N30="以内",'A2-1施設(初期設定)'!$D$9="○"),A1施設!D30,IF(AND(A1施設!$N30="超過",'A2-1施設(初期設定)'!$E$9="○"),A1施設!D30,""))</f>
        <v/>
      </c>
      <c r="E30" s="377" t="str">
        <f>IF(AND(A1施設!$N30="以内",'A2-1施設(初期設定)'!$D$9="○"),A1施設!E30,IF(AND(A1施設!$N30="超過",'A2-1施設(初期設定)'!$E$9="○"),A1施設!E30,""))</f>
        <v/>
      </c>
      <c r="F30" s="135" t="str">
        <f>IF(AND(A1施設!$N30="以内",'A2-1施設(初期設定)'!$D$9="○"),A1施設!G30,IF(AND(A1施設!$N30="超過",'A2-1施設(初期設定)'!$E$9="○"),A1施設!G30,""))</f>
        <v/>
      </c>
      <c r="G30" s="387"/>
      <c r="H30" s="397" t="str">
        <f>+IF(A1施設!D30="","",IF(D30="",A1施設!D30,D30))</f>
        <v>Ｙ配水池</v>
      </c>
      <c r="I30" s="756" t="str">
        <f>+IF(A1施設!E30="","",IF(E30="",A1施設!E30,E30))</f>
        <v>配水池(RC造)</v>
      </c>
      <c r="J30" s="757" t="str">
        <f>+IF(A1施設!F30="","",IF(F30="",A1施設!F30,F30))</f>
        <v/>
      </c>
      <c r="K30" s="135">
        <f>+IF(A1施設!G30="","",IF(F30="",A1施設!G30,F30))</f>
        <v>190</v>
      </c>
      <c r="L30" s="45">
        <f>+IF(A1施設!G30="",0,IF(F30="",A1施設!G30,F30))</f>
        <v>190</v>
      </c>
      <c r="M30" s="129">
        <f>IF(A1施設!K30="","",IF(D30="",A1施設!K30,"新規"))</f>
        <v>1971</v>
      </c>
      <c r="N30" s="21">
        <f t="shared" si="1"/>
        <v>2024</v>
      </c>
      <c r="O30" s="109">
        <f>IF(A1施設!M30="","",A1施設!M30)</f>
        <v>60</v>
      </c>
      <c r="P30" s="21" t="str">
        <f>IF(M30="新規","以内",IF(A1施設!K30="","",IF(N30-A1施設!K30&lt;=O30,"以内","超過")))</f>
        <v>以内</v>
      </c>
      <c r="Q30" s="21" t="str">
        <f>IF(M30="新規","高い",A1施設!O30)</f>
        <v>低い</v>
      </c>
      <c r="R30" s="21" t="str">
        <f>IF(M30="新規","",IF(A1施設!P30="","",A1施設!P30))</f>
        <v/>
      </c>
      <c r="S30" s="398" t="str">
        <f t="shared" si="2"/>
        <v>低い</v>
      </c>
      <c r="V30" s="1205">
        <f t="shared" si="0"/>
        <v>0</v>
      </c>
    </row>
    <row r="31" spans="2:22" ht="15" customHeight="1">
      <c r="B31" s="746"/>
      <c r="C31" s="670"/>
      <c r="D31" s="374" t="str">
        <f>IF(AND(A1施設!$N31="以内",'A2-1施設(初期設定)'!$D$9="○"),A1施設!D31,IF(AND(A1施設!$N31="超過",'A2-1施設(初期設定)'!$E$9="○"),A1施設!D31,""))</f>
        <v/>
      </c>
      <c r="E31" s="374" t="str">
        <f>IF(AND(A1施設!$N31="以内",'A2-1施設(初期設定)'!$D$9="○"),A1施設!E31,IF(AND(A1施設!$N31="超過",'A2-1施設(初期設定)'!$E$9="○"),A1施設!E31,""))</f>
        <v/>
      </c>
      <c r="F31" s="136" t="str">
        <f>IF(AND(A1施設!$N31="以内",'A2-1施設(初期設定)'!$D$9="○"),A1施設!G31,IF(AND(A1施設!$N31="超過",'A2-1施設(初期設定)'!$E$9="○"),A1施設!G31,""))</f>
        <v/>
      </c>
      <c r="G31" s="389"/>
      <c r="H31" s="401" t="str">
        <f>+IF(A1施設!D31="","",IF(D31="",A1施設!D31,D31))</f>
        <v>Ｇ配水池</v>
      </c>
      <c r="I31" s="779" t="str">
        <f>+IF(A1施設!E31="","",IF(E31="",A1施設!E31,E31))</f>
        <v>配水池(PC造)</v>
      </c>
      <c r="J31" s="780" t="str">
        <f>+IF(A1施設!F31="","",IF(F31="",A1施設!F31,F31))</f>
        <v/>
      </c>
      <c r="K31" s="136">
        <f>+IF(A1施設!G31="","",IF(F31="",A1施設!G31,F31))</f>
        <v>600</v>
      </c>
      <c r="L31" s="83">
        <f>+IF(A1施設!G31="",0,IF(F31="",A1施設!G31,F31))</f>
        <v>600</v>
      </c>
      <c r="M31" s="132">
        <f>IF(A1施設!K31="","",IF(D31="",A1施設!K31,"新規"))</f>
        <v>2006</v>
      </c>
      <c r="N31" s="28">
        <f t="shared" si="1"/>
        <v>2024</v>
      </c>
      <c r="O31" s="111">
        <f>IF(A1施設!M31="","",A1施設!M31)</f>
        <v>60</v>
      </c>
      <c r="P31" s="28" t="str">
        <f>IF(M31="新規","以内",IF(A1施設!K31="","",IF(N31-A1施設!K31&lt;=O31,"以内","超過")))</f>
        <v>以内</v>
      </c>
      <c r="Q31" s="28" t="str">
        <f>IF(M31="新規","高い",A1施設!O31)</f>
        <v>高い</v>
      </c>
      <c r="R31" s="28" t="str">
        <f>IF(M31="新規","",IF(A1施設!P31="","",A1施設!P31))</f>
        <v/>
      </c>
      <c r="S31" s="402" t="str">
        <f t="shared" si="2"/>
        <v>高い</v>
      </c>
      <c r="V31" s="1205">
        <f t="shared" si="0"/>
        <v>1</v>
      </c>
    </row>
    <row r="32" spans="2:22" ht="15" customHeight="1">
      <c r="B32" s="791" t="s">
        <v>84</v>
      </c>
      <c r="C32" s="668" t="s">
        <v>59</v>
      </c>
      <c r="D32" s="376" t="str">
        <f>IF(AND(A1施設!$N32="以内",'A2-1施設(初期設定)'!$D$10="○"),A1施設!D32,IF(AND(A1施設!$N32="超過",'A2-1施設(初期設定)'!$E$10="○"),A1施設!D32,""))</f>
        <v>Ｉ１号水源</v>
      </c>
      <c r="E32" s="376" t="str">
        <f>IF(AND(A1施設!$N32="以内",'A2-1施設(初期設定)'!$D$10="○"),A1施設!E32,IF(AND(A1施設!$N32="超過",'A2-1施設(初期設定)'!$E$10="○"),A1施設!E32,""))</f>
        <v>深井戸</v>
      </c>
      <c r="F32" s="133">
        <f>IF(AND(A1施設!$N32="以内",'A2-1施設(初期設定)'!$D$10="○"),A1施設!G32,IF(AND(A1施設!$N32="超過",'A2-1施設(初期設定)'!$E$10="○"),A1施設!G32,""))</f>
        <v>2840</v>
      </c>
      <c r="G32" s="390">
        <v>529100</v>
      </c>
      <c r="H32" s="406" t="str">
        <f>+IF(A1施設!D32="","",IF(D32="",A1施設!D32,D32))</f>
        <v>Ｉ１号水源</v>
      </c>
      <c r="I32" s="781" t="str">
        <f>+IF(A1施設!E32="","",IF(E32="",A1施設!E32,E32))</f>
        <v>深井戸</v>
      </c>
      <c r="J32" s="782" t="str">
        <f>+IF(A1施設!F32="","",IF(F32="",A1施設!F32,F32))</f>
        <v/>
      </c>
      <c r="K32" s="133">
        <f>+IF(A1施設!G32="","",IF(F32="",A1施設!G32,F32))</f>
        <v>2840</v>
      </c>
      <c r="L32" s="50">
        <f>+IF(A1施設!G32="",0,IF(F32="",A1施設!G32,F32))</f>
        <v>2840</v>
      </c>
      <c r="M32" s="32" t="str">
        <f>IF(A1施設!K32="","",IF(D32="",A1施設!K32,"新規"))</f>
        <v>新規</v>
      </c>
      <c r="N32" s="38">
        <f t="shared" si="1"/>
        <v>2024</v>
      </c>
      <c r="O32" s="113">
        <f>IF(A1施設!M32="","",A1施設!M32)</f>
        <v>40</v>
      </c>
      <c r="P32" s="38" t="str">
        <f>IF(M32="新規","以内",IF(A1施設!K32="","",IF(N32-A1施設!K32&lt;=O32,"以内","超過")))</f>
        <v>以内</v>
      </c>
      <c r="Q32" s="38" t="str">
        <f>IF(M32="新規","高い",A1施設!O32)</f>
        <v>高い</v>
      </c>
      <c r="R32" s="38" t="str">
        <f>IF(M32="新規","",IF(A1施設!P32="","",A1施設!P32))</f>
        <v/>
      </c>
      <c r="S32" s="407" t="str">
        <f t="shared" si="2"/>
        <v>高い</v>
      </c>
      <c r="V32" s="1205">
        <f t="shared" si="0"/>
        <v>1</v>
      </c>
    </row>
    <row r="33" spans="2:48" ht="15" customHeight="1">
      <c r="B33" s="745"/>
      <c r="C33" s="669"/>
      <c r="D33" s="377" t="str">
        <f>IF(AND(A1施設!$N33="以内",'A2-1施設(初期設定)'!$D$10="○"),A1施設!D33,IF(AND(A1施設!$N33="超過",'A2-1施設(初期設定)'!$E$10="○"),A1施設!D33,""))</f>
        <v>Ｉ２号水源</v>
      </c>
      <c r="E33" s="377" t="str">
        <f>IF(AND(A1施設!$N33="以内",'A2-1施設(初期設定)'!$D$10="○"),A1施設!E33,IF(AND(A1施設!$N33="超過",'A2-1施設(初期設定)'!$E$10="○"),A1施設!E33,""))</f>
        <v>深井戸</v>
      </c>
      <c r="F33" s="128">
        <f>IF(AND(A1施設!$N33="以内",'A2-1施設(初期設定)'!$D$10="○"),A1施設!G33,IF(AND(A1施設!$N33="超過",'A2-1施設(初期設定)'!$E$10="○"),A1施設!G33,""))</f>
        <v>1513</v>
      </c>
      <c r="G33" s="387">
        <v>372400</v>
      </c>
      <c r="H33" s="397" t="str">
        <f>+IF(A1施設!D33="","",IF(D33="",A1施設!D33,D33))</f>
        <v>Ｉ２号水源</v>
      </c>
      <c r="I33" s="756" t="str">
        <f>+IF(A1施設!E33="","",IF(E33="",A1施設!E33,E33))</f>
        <v>深井戸</v>
      </c>
      <c r="J33" s="757" t="str">
        <f>+IF(A1施設!F33="","",IF(F33="",A1施設!F33,F33))</f>
        <v/>
      </c>
      <c r="K33" s="128">
        <f>+IF(A1施設!G33="","",IF(F33="",A1施設!G33,F33))</f>
        <v>1513</v>
      </c>
      <c r="L33" s="45">
        <f>+IF(A1施設!G33="",0,IF(F33="",A1施設!G33,F33))</f>
        <v>1513</v>
      </c>
      <c r="M33" s="129" t="str">
        <f>IF(A1施設!K33="","",IF(D33="",A1施設!K33,"新規"))</f>
        <v>新規</v>
      </c>
      <c r="N33" s="21">
        <f t="shared" si="1"/>
        <v>2024</v>
      </c>
      <c r="O33" s="109">
        <f>IF(A1施設!M33="","",A1施設!M33)</f>
        <v>40</v>
      </c>
      <c r="P33" s="21" t="str">
        <f>IF(M33="新規","以内",IF(A1施設!K33="","",IF(N33-A1施設!K33&lt;=O33,"以内","超過")))</f>
        <v>以内</v>
      </c>
      <c r="Q33" s="21" t="str">
        <f>IF(M33="新規","高い",A1施設!O33)</f>
        <v>高い</v>
      </c>
      <c r="R33" s="21" t="str">
        <f>IF(M33="新規","",IF(A1施設!P33="","",A1施設!P33))</f>
        <v/>
      </c>
      <c r="S33" s="398" t="str">
        <f t="shared" si="2"/>
        <v>高い</v>
      </c>
      <c r="V33" s="1205">
        <f t="shared" si="0"/>
        <v>1</v>
      </c>
    </row>
    <row r="34" spans="2:48" ht="15" customHeight="1">
      <c r="B34" s="745"/>
      <c r="C34" s="669"/>
      <c r="D34" s="377" t="str">
        <f>IF(AND(A1施設!$N34="以内",'A2-1施設(初期設定)'!$D$10="○"),A1施設!D34,IF(AND(A1施設!$N34="超過",'A2-1施設(初期設定)'!$E$10="○"),A1施設!D34,""))</f>
        <v/>
      </c>
      <c r="E34" s="377" t="str">
        <f>IF(AND(A1施設!$N34="以内",'A2-1施設(初期設定)'!$D$10="○"),A1施設!E34,IF(AND(A1施設!$N34="超過",'A2-1施設(初期設定)'!$E$10="○"),A1施設!E34,""))</f>
        <v/>
      </c>
      <c r="F34" s="128" t="str">
        <f>IF(AND(A1施設!$N34="以内",'A2-1施設(初期設定)'!$D$10="○"),A1施設!G34,IF(AND(A1施設!$N34="超過",'A2-1施設(初期設定)'!$E$10="○"),A1施設!G34,""))</f>
        <v/>
      </c>
      <c r="G34" s="387"/>
      <c r="H34" s="397" t="str">
        <f>+IF(A1施設!D34="","",IF(D34="",A1施設!D34,D34))</f>
        <v>Ｍ１１号水源</v>
      </c>
      <c r="I34" s="756" t="str">
        <f>+IF(A1施設!E34="","",IF(E34="",A1施設!E34,E34))</f>
        <v>深井戸</v>
      </c>
      <c r="J34" s="757" t="str">
        <f>+IF(A1施設!F34="","",IF(F34="",A1施設!F34,F34))</f>
        <v/>
      </c>
      <c r="K34" s="128">
        <f>+IF(A1施設!G34="","",IF(F34="",A1施設!G34,F34))</f>
        <v>158</v>
      </c>
      <c r="L34" s="45">
        <f>+IF(A1施設!G34="",0,IF(F34="",A1施設!G34,F34))</f>
        <v>158</v>
      </c>
      <c r="M34" s="129">
        <f>IF(A1施設!K34="","",IF(D34="",A1施設!K34,"新規"))</f>
        <v>1981</v>
      </c>
      <c r="N34" s="21">
        <f t="shared" si="1"/>
        <v>2024</v>
      </c>
      <c r="O34" s="109">
        <f>IF(A1施設!M34="","",A1施設!M34)</f>
        <v>40</v>
      </c>
      <c r="P34" s="21" t="str">
        <f>IF(M34="新規","以内",IF(A1施設!K34="","",IF(N34-A1施設!K34&lt;=O34,"以内","超過")))</f>
        <v>超過</v>
      </c>
      <c r="Q34" s="21" t="str">
        <f>IF(M34="新規","高い",A1施設!O34)</f>
        <v>中</v>
      </c>
      <c r="R34" s="21" t="str">
        <f>IF(M34="新規","",IF(A1施設!P34="","",A1施設!P34))</f>
        <v/>
      </c>
      <c r="S34" s="398" t="str">
        <f t="shared" si="2"/>
        <v>中</v>
      </c>
      <c r="V34" s="1205">
        <f t="shared" si="0"/>
        <v>0</v>
      </c>
    </row>
    <row r="35" spans="2:48" ht="15" customHeight="1">
      <c r="B35" s="745"/>
      <c r="C35" s="670"/>
      <c r="D35" s="374" t="str">
        <f>IF(AND(A1施設!$N35="以内",'A2-1施設(初期設定)'!$D$10="○"),A1施設!D35,IF(AND(A1施設!$N35="超過",'A2-1施設(初期設定)'!$E$10="○"),A1施設!D35,""))</f>
        <v/>
      </c>
      <c r="E35" s="374" t="str">
        <f>IF(AND(A1施設!$N35="以内",'A2-1施設(初期設定)'!$D$10="○"),A1施設!E35,IF(AND(A1施設!$N35="超過",'A2-1施設(初期設定)'!$E$10="○"),A1施設!E35,""))</f>
        <v/>
      </c>
      <c r="F35" s="131" t="str">
        <f>IF(AND(A1施設!$N35="以内",'A2-1施設(初期設定)'!$D$10="○"),A1施設!G35,IF(AND(A1施設!$N35="超過",'A2-1施設(初期設定)'!$E$10="○"),A1施設!G35,""))</f>
        <v/>
      </c>
      <c r="G35" s="389"/>
      <c r="H35" s="401" t="str">
        <f>+IF(A1施設!D35="","",IF(D35="",A1施設!D35,D35))</f>
        <v>Ｓ３号水源</v>
      </c>
      <c r="I35" s="779" t="str">
        <f>+IF(A1施設!E35="","",IF(E35="",A1施設!E35,E35))</f>
        <v>深井戸</v>
      </c>
      <c r="J35" s="780" t="str">
        <f>+IF(A1施設!F35="","",IF(F35="",A1施設!F35,F35))</f>
        <v/>
      </c>
      <c r="K35" s="131">
        <f>+IF(A1施設!G35="","",IF(F35="",A1施設!G35,F35))</f>
        <v>1540</v>
      </c>
      <c r="L35" s="83">
        <f>+IF(A1施設!G35="",0,IF(F35="",A1施設!G35,F35))</f>
        <v>1540</v>
      </c>
      <c r="M35" s="132">
        <f>IF(A1施設!K35="","",IF(D35="",A1施設!K35,"新規"))</f>
        <v>1979</v>
      </c>
      <c r="N35" s="28">
        <f t="shared" si="1"/>
        <v>2024</v>
      </c>
      <c r="O35" s="111">
        <f>IF(A1施設!M35="","",A1施設!M35)</f>
        <v>40</v>
      </c>
      <c r="P35" s="28" t="str">
        <f>IF(M35="新規","以内",IF(A1施設!K35="","",IF(N35-A1施設!K35&lt;=O35,"以内","超過")))</f>
        <v>超過</v>
      </c>
      <c r="Q35" s="28" t="str">
        <f>IF(M35="新規","高い",A1施設!O35)</f>
        <v>低い</v>
      </c>
      <c r="R35" s="28" t="str">
        <f>IF(M35="新規","",IF(A1施設!P35="","",A1施設!P35))</f>
        <v/>
      </c>
      <c r="S35" s="402" t="str">
        <f t="shared" si="2"/>
        <v>低い</v>
      </c>
      <c r="V35" s="1205">
        <f t="shared" si="0"/>
        <v>0</v>
      </c>
    </row>
    <row r="36" spans="2:48" ht="15" customHeight="1">
      <c r="B36" s="745"/>
      <c r="C36" s="665" t="s">
        <v>140</v>
      </c>
      <c r="D36" s="376" t="str">
        <f>IF(AND(A1施設!$N36="以内",'A2-1施設(初期設定)'!$D$11="○"),A1施設!D36,IF(AND(A1施設!$N36="超過",'A2-1施設(初期設定)'!$E$11="○"),A1施設!D36,""))</f>
        <v/>
      </c>
      <c r="E36" s="376" t="str">
        <f>IF(AND(A1施設!$N36="以内",'A2-1施設(初期設定)'!$D$11="○"),A1施設!E36,IF(AND(A1施設!$N36="超過",'A2-1施設(初期設定)'!$E$11="○"),A1施設!E36,""))</f>
        <v/>
      </c>
      <c r="F36" s="133" t="str">
        <f>IF(AND(A1施設!$N36="以内",'A2-1施設(初期設定)'!$D$11="○"),A1施設!G36,IF(AND(A1施設!$N36="超過",'A2-1施設(初期設定)'!$E$11="○"),A1施設!G36,""))</f>
        <v/>
      </c>
      <c r="G36" s="390"/>
      <c r="H36" s="403" t="str">
        <f>+IF(A1施設!D36="","",IF(D36="",A1施設!D36,D36))</f>
        <v/>
      </c>
      <c r="I36" s="781" t="str">
        <f>+IF(A1施設!E36="","",IF(E36="",A1施設!E36,E36))</f>
        <v/>
      </c>
      <c r="J36" s="782" t="str">
        <f>+IF(A1施設!F36="","",IF(F36="",A1施設!F36,F36))</f>
        <v/>
      </c>
      <c r="K36" s="133" t="str">
        <f>+IF(A1施設!G36="","",IF(F36="",A1施設!G36,F36))</f>
        <v/>
      </c>
      <c r="L36" s="50">
        <f>+IF(A1施設!G36="",0,IF(F36="",A1施設!G36,F36))</f>
        <v>0</v>
      </c>
      <c r="M36" s="32" t="str">
        <f>IF(A1施設!K36="","",IF(D36="",A1施設!K36,"新規"))</f>
        <v/>
      </c>
      <c r="N36" s="32">
        <f t="shared" si="1"/>
        <v>2024</v>
      </c>
      <c r="O36" s="112">
        <f>IF(A1施設!M36="","",A1施設!M36)</f>
        <v>50</v>
      </c>
      <c r="P36" s="32" t="str">
        <f>IF(M36="新規","以内",IF(A1施設!K36="","",IF(N36-A1施設!K36&lt;=O36,"以内","超過")))</f>
        <v/>
      </c>
      <c r="Q36" s="32" t="str">
        <f>IF(M36="新規","高い",A1施設!O36)</f>
        <v/>
      </c>
      <c r="R36" s="32" t="str">
        <f>IF(M36="新規","",IF(A1施設!P36="","",A1施設!P36))</f>
        <v/>
      </c>
      <c r="S36" s="404" t="str">
        <f t="shared" si="2"/>
        <v/>
      </c>
      <c r="V36" s="1205">
        <f t="shared" si="0"/>
        <v>0</v>
      </c>
    </row>
    <row r="37" spans="2:48" ht="15" customHeight="1">
      <c r="B37" s="745"/>
      <c r="C37" s="663"/>
      <c r="D37" s="374" t="str">
        <f>IF(AND(A1施設!$N37="以内",'A2-1施設(初期設定)'!$D$11="○"),A1施設!D37,IF(AND(A1施設!$N37="超過",'A2-1施設(初期設定)'!$E$11="○"),A1施設!D37,""))</f>
        <v/>
      </c>
      <c r="E37" s="374" t="str">
        <f>IF(AND(A1施設!$N37="以内",'A2-1施設(初期設定)'!$D$11="○"),A1施設!E37,IF(AND(A1施設!$N37="超過",'A2-1施設(初期設定)'!$E$11="○"),A1施設!E37,""))</f>
        <v/>
      </c>
      <c r="F37" s="131" t="str">
        <f>IF(AND(A1施設!$N37="以内",'A2-1施設(初期設定)'!$D$11="○"),A1施設!G37,IF(AND(A1施設!$N37="超過",'A2-1施設(初期設定)'!$E$11="○"),A1施設!G37,""))</f>
        <v/>
      </c>
      <c r="G37" s="389"/>
      <c r="H37" s="405" t="str">
        <f>+IF(A1施設!D37="","",IF(D37="",A1施設!D37,D37))</f>
        <v/>
      </c>
      <c r="I37" s="779" t="str">
        <f>+IF(A1施設!E37="","",IF(E37="",A1施設!E37,E37))</f>
        <v/>
      </c>
      <c r="J37" s="780" t="str">
        <f>+IF(A1施設!F37="","",IF(F37="",A1施設!F37,F37))</f>
        <v/>
      </c>
      <c r="K37" s="131" t="str">
        <f>+IF(A1施設!G37="","",IF(F37="",A1施設!G37,F37))</f>
        <v/>
      </c>
      <c r="L37" s="83">
        <f>+IF(A1施設!G37="",0,IF(F37="",A1施設!G37,F37))</f>
        <v>0</v>
      </c>
      <c r="M37" s="132" t="str">
        <f>IF(A1施設!K37="","",IF(D37="",A1施設!K37,"新規"))</f>
        <v/>
      </c>
      <c r="N37" s="28">
        <f t="shared" si="1"/>
        <v>2024</v>
      </c>
      <c r="O37" s="111">
        <f>IF(A1施設!M37="","",A1施設!M37)</f>
        <v>50</v>
      </c>
      <c r="P37" s="28" t="str">
        <f>IF(M37="新規","以内",IF(A1施設!K37="","",IF(N37-A1施設!K37&lt;=O37,"以内","超過")))</f>
        <v/>
      </c>
      <c r="Q37" s="28" t="str">
        <f>IF(M37="新規","高い",A1施設!O37)</f>
        <v/>
      </c>
      <c r="R37" s="28" t="str">
        <f>IF(M37="新規","",IF(A1施設!P37="","",A1施設!P37))</f>
        <v/>
      </c>
      <c r="S37" s="402" t="str">
        <f t="shared" si="2"/>
        <v/>
      </c>
      <c r="V37" s="1205">
        <f t="shared" si="0"/>
        <v>0</v>
      </c>
    </row>
    <row r="38" spans="2:48" ht="15" customHeight="1">
      <c r="B38" s="745"/>
      <c r="C38" s="665" t="s">
        <v>60</v>
      </c>
      <c r="D38" s="376" t="str">
        <f>IF(AND(A1施設!$N38="以内",'A2-1施設(初期設定)'!$D$12="○"),A1施設!D38,IF(AND(A1施設!$N38="超過",'A2-1施設(初期設定)'!$E$12="○"),A1施設!D38,""))</f>
        <v/>
      </c>
      <c r="E38" s="376" t="str">
        <f>IF(AND(A1施設!$N38="以内",'A2-1施設(初期設定)'!$D$12="○"),A1施設!E38,IF(AND(A1施設!$N38="超過",'A2-1施設(初期設定)'!$E$12="○"),A1施設!E38,""))</f>
        <v/>
      </c>
      <c r="F38" s="137" t="str">
        <f>IF(AND(A1施設!$N38="以内",'A2-1施設(初期設定)'!$D$12="○"),A1施設!G38,IF(AND(A1施設!$N38="超過",'A2-1施設(初期設定)'!$E$12="○"),A1施設!G38,""))</f>
        <v/>
      </c>
      <c r="G38" s="390"/>
      <c r="H38" s="406" t="str">
        <f>+IF(A1施設!D38="","",IF(D38="",A1施設!D38,D38))</f>
        <v/>
      </c>
      <c r="I38" s="781" t="str">
        <f>+IF(A1施設!E38="","",IF(E38="",A1施設!E38,E38))</f>
        <v/>
      </c>
      <c r="J38" s="782" t="str">
        <f>+IF(A1施設!F38="","",IF(F38="",A1施設!F38,F38))</f>
        <v/>
      </c>
      <c r="K38" s="137" t="str">
        <f>+IF(A1施設!G38="","",IF(F38="",A1施設!G38,F38))</f>
        <v/>
      </c>
      <c r="L38" s="50">
        <f>+IF(A1施設!G38="",0,IF(F38="",A1施設!G38,F38))</f>
        <v>0</v>
      </c>
      <c r="M38" s="32" t="str">
        <f>IF(A1施設!K38="","",IF(D38="",A1施設!K38,"新規"))</f>
        <v/>
      </c>
      <c r="N38" s="38">
        <f t="shared" si="1"/>
        <v>2024</v>
      </c>
      <c r="O38" s="113">
        <f>IF(A1施設!M38="","",A1施設!M38)</f>
        <v>60</v>
      </c>
      <c r="P38" s="38" t="str">
        <f>IF(M38="新規","以内",IF(A1施設!K38="","",IF(N38-A1施設!K38&lt;=O38,"以内","超過")))</f>
        <v/>
      </c>
      <c r="Q38" s="38" t="str">
        <f>IF(M38="新規","高い",A1施設!O38)</f>
        <v/>
      </c>
      <c r="R38" s="38" t="str">
        <f>IF(M38="新規","",IF(A1施設!P38="","",A1施設!P38))</f>
        <v/>
      </c>
      <c r="S38" s="407" t="str">
        <f t="shared" si="2"/>
        <v/>
      </c>
      <c r="V38" s="1205">
        <f t="shared" si="0"/>
        <v>0</v>
      </c>
    </row>
    <row r="39" spans="2:48" ht="15" customHeight="1">
      <c r="B39" s="745"/>
      <c r="C39" s="682"/>
      <c r="D39" s="374" t="str">
        <f>IF(AND(A1施設!$N39="以内",'A2-1施設(初期設定)'!$D$12="○"),A1施設!D39,IF(AND(A1施設!$N39="超過",'A2-1施設(初期設定)'!$E$12="○"),A1施設!D39,""))</f>
        <v/>
      </c>
      <c r="E39" s="374" t="str">
        <f>IF(AND(A1施設!$N39="以内",'A2-1施設(初期設定)'!$D$12="○"),A1施設!E39,IF(AND(A1施設!$N39="超過",'A2-1施設(初期設定)'!$E$12="○"),A1施設!E39,""))</f>
        <v/>
      </c>
      <c r="F39" s="138" t="str">
        <f>IF(AND(A1施設!$N39="以内",'A2-1施設(初期設定)'!$D$12="○"),A1施設!G39,IF(AND(A1施設!$N39="超過",'A2-1施設(初期設定)'!$E$12="○"),A1施設!G39,""))</f>
        <v/>
      </c>
      <c r="G39" s="389"/>
      <c r="H39" s="401" t="str">
        <f>+IF(A1施設!D39="","",IF(D39="",A1施設!D39,D39))</f>
        <v/>
      </c>
      <c r="I39" s="374" t="str">
        <f>+IF(A1施設!E39="","",IF(E39="",A1施設!E39,E39))</f>
        <v/>
      </c>
      <c r="J39" s="375" t="str">
        <f>+IF(A1施設!F39="","",IF(F39="",A1施設!F39,F39))</f>
        <v/>
      </c>
      <c r="K39" s="138" t="str">
        <f>+IF(A1施設!G39="","",IF(F39="",A1施設!G39,F39))</f>
        <v/>
      </c>
      <c r="L39" s="83">
        <f>+IF(A1施設!G39="",0,IF(F39="",A1施設!G39,F39))</f>
        <v>0</v>
      </c>
      <c r="M39" s="132" t="str">
        <f>IF(A1施設!K39="","",IF(D39="",A1施設!K39,"新規"))</f>
        <v/>
      </c>
      <c r="N39" s="28">
        <f t="shared" si="1"/>
        <v>2024</v>
      </c>
      <c r="O39" s="111">
        <f>IF(A1施設!M39="","",A1施設!M39)</f>
        <v>60</v>
      </c>
      <c r="P39" s="28" t="str">
        <f>IF(M39="新規","以内",IF(A1施設!K39="","",IF(N39-A1施設!K39&lt;=O39,"以内","超過")))</f>
        <v/>
      </c>
      <c r="Q39" s="28" t="str">
        <f>IF(M39="新規","高い",A1施設!O39)</f>
        <v/>
      </c>
      <c r="R39" s="28" t="str">
        <f>IF(M39="新規","",IF(A1施設!P39="","",A1施設!P39))</f>
        <v/>
      </c>
      <c r="S39" s="402" t="str">
        <f t="shared" si="2"/>
        <v/>
      </c>
      <c r="V39" s="1205">
        <f t="shared" si="0"/>
        <v>0</v>
      </c>
    </row>
    <row r="40" spans="2:48" ht="15" customHeight="1">
      <c r="B40" s="745"/>
      <c r="C40" s="665" t="s">
        <v>68</v>
      </c>
      <c r="D40" s="378" t="str">
        <f>IF(AND(A1施設!$N40="以内",'A2-1施設(初期設定)'!$D$13="○"),A1施設!D40,IF(AND(A1施設!$N40="超過",'A2-1施設(初期設定)'!$E$13="○"),A1施設!D40,""))</f>
        <v/>
      </c>
      <c r="E40" s="226" t="str">
        <f>IF(AND(A1施設!$N40="以内",'A2-1施設(初期設定)'!$D$13="○"),A1施設!E40,IF(AND(A1施設!$N40="超過",'A2-1施設(初期設定)'!$E$13="○"),A1施設!E40,""))</f>
        <v/>
      </c>
      <c r="F40" s="134" t="str">
        <f>IF(AND(A1施設!$N40="以内",'A2-1施設(初期設定)'!$D$13="○"),A1施設!G40,IF(AND(A1施設!$N40="超過",'A2-1施設(初期設定)'!$E$13="○"),A1施設!G40,""))</f>
        <v/>
      </c>
      <c r="G40" s="386"/>
      <c r="H40" s="395" t="str">
        <f>+IF(A1施設!D40="","",IF(D40="",A1施設!D40,D40))</f>
        <v>Ｋ旧配水池</v>
      </c>
      <c r="I40" s="747" t="str">
        <f>+IF(A1施設!E40="","",IF(E40="",A1施設!E40,E40))</f>
        <v>配水池(RC造)</v>
      </c>
      <c r="J40" s="748" t="str">
        <f>+IF(A1施設!F40="","",IF(F40="",A1施設!F40,F40))</f>
        <v/>
      </c>
      <c r="K40" s="134">
        <f>+IF(A1施設!G40="","",IF(F40="",A1施設!G40,F40))</f>
        <v>100</v>
      </c>
      <c r="L40" s="149">
        <f>+IF(A1施設!G40="",0,IF(F40="",A1施設!G40,F40))</f>
        <v>100</v>
      </c>
      <c r="M40" s="44">
        <f>IF(A1施設!K40="","",IF(D40="",A1施設!K40,"新規"))</f>
        <v>1974</v>
      </c>
      <c r="N40" s="32">
        <f t="shared" si="1"/>
        <v>2024</v>
      </c>
      <c r="O40" s="112">
        <f>IF(A1施設!M40="","",A1施設!M40)</f>
        <v>60</v>
      </c>
      <c r="P40" s="44" t="str">
        <f>IF(M40="新規","以内",IF(A1施設!K40="","",IF(N40-A1施設!K40&lt;=O40,"以内","超過")))</f>
        <v>以内</v>
      </c>
      <c r="Q40" s="44" t="str">
        <f>IF(M40="新規","高い",A1施設!O40)</f>
        <v>低い</v>
      </c>
      <c r="R40" s="44" t="str">
        <f>IF(M40="新規","",IF(A1施設!P40="","",A1施設!P40))</f>
        <v/>
      </c>
      <c r="S40" s="408" t="str">
        <f t="shared" si="2"/>
        <v>低い</v>
      </c>
      <c r="V40" s="1205">
        <f t="shared" si="0"/>
        <v>0</v>
      </c>
    </row>
    <row r="41" spans="2:48" ht="15" customHeight="1">
      <c r="B41" s="745"/>
      <c r="C41" s="663"/>
      <c r="D41" s="377" t="str">
        <f>IF(AND(A1施設!$N41="以内",'A2-1施設(初期設定)'!$D$13="○"),A1施設!D41,IF(AND(A1施設!$N41="超過",'A2-1施設(初期設定)'!$E$13="○"),A1施設!D41,""))</f>
        <v/>
      </c>
      <c r="E41" s="377" t="str">
        <f>IF(AND(A1施設!$N41="以内",'A2-1施設(初期設定)'!$D$13="○"),A1施設!E41,IF(AND(A1施設!$N41="超過",'A2-1施設(初期設定)'!$E$13="○"),A1施設!E41,""))</f>
        <v/>
      </c>
      <c r="F41" s="135" t="str">
        <f>IF(AND(A1施設!$N41="以内",'A2-1施設(初期設定)'!$D$13="○"),A1施設!G41,IF(AND(A1施設!$N41="超過",'A2-1施設(初期設定)'!$E$13="○"),A1施設!G41,""))</f>
        <v/>
      </c>
      <c r="G41" s="387"/>
      <c r="H41" s="409" t="str">
        <f>+IF(A1施設!D41="","",IF(D41="",A1施設!D41,D41))</f>
        <v>Ｃ配水池</v>
      </c>
      <c r="I41" s="756" t="str">
        <f>+IF(A1施設!E41="","",IF(E41="",A1施設!E41,E41))</f>
        <v>配水池(SUS)</v>
      </c>
      <c r="J41" s="757" t="str">
        <f>+IF(A1施設!F41="","",IF(F41="",A1施設!F41,F41))</f>
        <v/>
      </c>
      <c r="K41" s="135">
        <f>+IF(A1施設!G41="","",IF(F41="",A1施設!G41,F41))</f>
        <v>75</v>
      </c>
      <c r="L41" s="45">
        <f>+IF(A1施設!G41="",0,IF(F41="",A1施設!G41,F41))</f>
        <v>75</v>
      </c>
      <c r="M41" s="129">
        <f>IF(A1施設!K41="","",IF(D41="",A1施設!K41,"新規"))</f>
        <v>2004</v>
      </c>
      <c r="N41" s="21">
        <f t="shared" si="1"/>
        <v>2024</v>
      </c>
      <c r="O41" s="109">
        <f>IF(A1施設!M41="","",A1施設!M41)</f>
        <v>60</v>
      </c>
      <c r="P41" s="21" t="str">
        <f>IF(M41="新規","以内",IF(A1施設!K41="","",IF(N41-A1施設!K41&lt;=O41,"以内","超過")))</f>
        <v>以内</v>
      </c>
      <c r="Q41" s="21" t="str">
        <f>IF(M41="新規","高い",A1施設!O41)</f>
        <v>高い</v>
      </c>
      <c r="R41" s="21" t="str">
        <f>IF(M41="新規","",IF(A1施設!P41="","",A1施設!P41))</f>
        <v/>
      </c>
      <c r="S41" s="398" t="str">
        <f t="shared" si="2"/>
        <v>高い</v>
      </c>
      <c r="V41" s="1205">
        <f t="shared" si="0"/>
        <v>1</v>
      </c>
    </row>
    <row r="42" spans="2:48" ht="15" customHeight="1">
      <c r="B42" s="745"/>
      <c r="C42" s="663"/>
      <c r="D42" s="377" t="str">
        <f>IF(AND(A1施設!$N42="以内",'A2-1施設(初期設定)'!$D$13="○"),A1施設!D42,IF(AND(A1施設!$N42="超過",'A2-1施設(初期設定)'!$E$13="○"),A1施設!D42,""))</f>
        <v/>
      </c>
      <c r="E42" s="377" t="str">
        <f>IF(AND(A1施設!$N42="以内",'A2-1施設(初期設定)'!$D$13="○"),A1施設!E42,IF(AND(A1施設!$N42="超過",'A2-1施設(初期設定)'!$E$13="○"),A1施設!E42,""))</f>
        <v/>
      </c>
      <c r="F42" s="135" t="str">
        <f>IF(AND(A1施設!$N42="以内",'A2-1施設(初期設定)'!$D$13="○"),A1施設!G42,IF(AND(A1施設!$N42="超過",'A2-1施設(初期設定)'!$E$13="○"),A1施設!G42,""))</f>
        <v/>
      </c>
      <c r="G42" s="387"/>
      <c r="H42" s="409" t="str">
        <f>+IF(A1施設!D42="","",IF(D42="",A1施設!D42,D42))</f>
        <v>Ｂ配水池</v>
      </c>
      <c r="I42" s="756" t="str">
        <f>+IF(A1施設!E42="","",IF(E42="",A1施設!E42,E42))</f>
        <v>配水池(SUS)</v>
      </c>
      <c r="J42" s="757" t="str">
        <f>+IF(A1施設!F42="","",IF(F42="",A1施設!F42,F42))</f>
        <v/>
      </c>
      <c r="K42" s="135">
        <f>+IF(A1施設!G42="","",IF(F42="",A1施設!G42,F42))</f>
        <v>288</v>
      </c>
      <c r="L42" s="45">
        <f>+IF(A1施設!G42="",0,IF(F42="",A1施設!G42,F42))</f>
        <v>288</v>
      </c>
      <c r="M42" s="129">
        <f>IF(A1施設!K42="","",IF(D42="",A1施設!K42,"新規"))</f>
        <v>2002</v>
      </c>
      <c r="N42" s="21">
        <f t="shared" si="1"/>
        <v>2024</v>
      </c>
      <c r="O42" s="109">
        <f>IF(A1施設!M42="","",A1施設!M42)</f>
        <v>60</v>
      </c>
      <c r="P42" s="21" t="str">
        <f>IF(M42="新規","以内",IF(A1施設!K42="","",IF(N42-A1施設!K42&lt;=O42,"以内","超過")))</f>
        <v>以内</v>
      </c>
      <c r="Q42" s="21" t="str">
        <f>IF(M42="新規","高い",A1施設!O42)</f>
        <v>高い</v>
      </c>
      <c r="R42" s="21" t="str">
        <f>IF(M42="新規","",IF(A1施設!P42="","",A1施設!P42))</f>
        <v/>
      </c>
      <c r="S42" s="398" t="str">
        <f t="shared" si="2"/>
        <v>高い</v>
      </c>
      <c r="V42" s="1205">
        <f t="shared" si="0"/>
        <v>1</v>
      </c>
    </row>
    <row r="43" spans="2:48" ht="15" customHeight="1">
      <c r="B43" s="745"/>
      <c r="C43" s="663"/>
      <c r="D43" s="377" t="str">
        <f>IF(AND(A1施設!$N43="以内",'A2-1施設(初期設定)'!$D$13="○"),A1施設!D43,IF(AND(A1施設!$N43="超過",'A2-1施設(初期設定)'!$E$13="○"),A1施設!D43,""))</f>
        <v/>
      </c>
      <c r="E43" s="378" t="str">
        <f>IF(AND(A1施設!$N43="以内",'A2-1施設(初期設定)'!$D$13="○"),A1施設!E43,IF(AND(A1施設!$N43="超過",'A2-1施設(初期設定)'!$E$13="○"),A1施設!E43,""))</f>
        <v/>
      </c>
      <c r="F43" s="135" t="str">
        <f>IF(AND(A1施設!$N43="以内",'A2-1施設(初期設定)'!$D$13="○"),A1施設!G43,IF(AND(A1施設!$N43="超過",'A2-1施設(初期設定)'!$E$13="○"),A1施設!G43,""))</f>
        <v/>
      </c>
      <c r="G43" s="386"/>
      <c r="H43" s="409" t="str">
        <f>+IF(A1施設!D43="","",IF(D43="",A1施設!D43,D43))</f>
        <v>Ｕ配水池</v>
      </c>
      <c r="I43" s="756" t="str">
        <f>+IF(A1施設!E43="","",IF(E43="",A1施設!E43,E43))</f>
        <v>配水池(RC造)</v>
      </c>
      <c r="J43" s="757" t="str">
        <f>+IF(A1施設!F43="","",IF(F43="",A1施設!F43,F43))</f>
        <v/>
      </c>
      <c r="K43" s="135">
        <f>+IF(A1施設!G43="","",IF(F43="",A1施設!G43,F43))</f>
        <v>48</v>
      </c>
      <c r="L43" s="45">
        <f>+IF(A1施設!G43="",0,IF(F43="",A1施設!G43,F43))</f>
        <v>48</v>
      </c>
      <c r="M43" s="129">
        <f>IF(A1施設!K43="","",IF(D43="",A1施設!K43,"新規"))</f>
        <v>1986</v>
      </c>
      <c r="N43" s="18">
        <f t="shared" si="1"/>
        <v>2024</v>
      </c>
      <c r="O43" s="108">
        <f>IF(A1施設!M43="","",A1施設!M43)</f>
        <v>60</v>
      </c>
      <c r="P43" s="18" t="str">
        <f>IF(M43="新規","以内",IF(A1施設!K43="","",IF(N43-A1施設!K43&lt;=O43,"以内","超過")))</f>
        <v>以内</v>
      </c>
      <c r="Q43" s="18" t="str">
        <f>IF(M43="新規","高い",A1施設!O43)</f>
        <v>中</v>
      </c>
      <c r="R43" s="18" t="str">
        <f>IF(M43="新規","",IF(A1施設!P43="","",A1施設!P43))</f>
        <v/>
      </c>
      <c r="S43" s="396" t="str">
        <f t="shared" si="2"/>
        <v>中</v>
      </c>
      <c r="V43" s="1205">
        <f t="shared" si="0"/>
        <v>0</v>
      </c>
    </row>
    <row r="44" spans="2:48" ht="15" customHeight="1">
      <c r="B44" s="745"/>
      <c r="C44" s="663"/>
      <c r="D44" s="377" t="str">
        <f>IF(AND(A1施設!$N44="以内",'A2-1施設(初期設定)'!$D$13="○"),A1施設!D44,IF(AND(A1施設!$N44="超過",'A2-1施設(初期設定)'!$E$13="○"),A1施設!D44,""))</f>
        <v/>
      </c>
      <c r="E44" s="226" t="str">
        <f>IF(AND(A1施設!$N44="以内",'A2-1施設(初期設定)'!$D$13="○"),A1施設!E44,IF(AND(A1施設!$N44="超過",'A2-1施設(初期設定)'!$E$13="○"),A1施設!E44,""))</f>
        <v/>
      </c>
      <c r="F44" s="135" t="str">
        <f>IF(AND(A1施設!$N44="以内",'A2-1施設(初期設定)'!$D$13="○"),A1施設!G44,IF(AND(A1施設!$N44="超過",'A2-1施設(初期設定)'!$E$13="○"),A1施設!G44,""))</f>
        <v/>
      </c>
      <c r="G44" s="388"/>
      <c r="H44" s="409" t="str">
        <f>+IF(A1施設!D44="","",IF(D44="",A1施設!D44,D44))</f>
        <v>Ｕポンプ所</v>
      </c>
      <c r="I44" s="756" t="str">
        <f>+IF(A1施設!E44="","",IF(E44="",A1施設!E44,E44))</f>
        <v>送水ポンプ施設</v>
      </c>
      <c r="J44" s="757" t="str">
        <f>+IF(A1施設!F44="","",IF(F44="",A1施設!F44,F44))</f>
        <v/>
      </c>
      <c r="K44" s="135" t="str">
        <f>+IF(A1施設!G44="","",IF(F44="",A1施設!G44,F44))</f>
        <v/>
      </c>
      <c r="L44" s="73">
        <f>+IF(A1施設!G44="",0,IF(F44="",A1施設!G44,F44))</f>
        <v>0</v>
      </c>
      <c r="M44" s="139">
        <f>IF(A1施設!K44="","",IF(D44="",A1施設!K44,"新規"))</f>
        <v>1986</v>
      </c>
      <c r="N44" s="24">
        <f t="shared" si="1"/>
        <v>2024</v>
      </c>
      <c r="O44" s="110">
        <f>IF(A1施設!M44="","",A1施設!M44)</f>
        <v>60</v>
      </c>
      <c r="P44" s="24" t="str">
        <f>IF(M44="新規","以内",IF(A1施設!K44="","",IF(N44-A1施設!K44&lt;=O44,"以内","超過")))</f>
        <v>以内</v>
      </c>
      <c r="Q44" s="24" t="str">
        <f>IF(M44="新規","高い",A1施設!O44)</f>
        <v>中</v>
      </c>
      <c r="R44" s="24" t="str">
        <f>IF(M44="新規","",IF(A1施設!P44="","",A1施設!P44))</f>
        <v/>
      </c>
      <c r="S44" s="400" t="str">
        <f t="shared" si="2"/>
        <v>中</v>
      </c>
      <c r="V44" s="1205">
        <f t="shared" si="0"/>
        <v>0</v>
      </c>
    </row>
    <row r="45" spans="2:48" ht="15" customHeight="1" thickBot="1">
      <c r="B45" s="746"/>
      <c r="C45" s="664"/>
      <c r="D45" s="374" t="str">
        <f>IF(AND(A1施設!$N45="以内",'A2-1施設(初期設定)'!$D$13="○"),A1施設!D45,IF(AND(A1施設!$N45="超過",'A2-1施設(初期設定)'!$E$13="○"),A1施設!D45,""))</f>
        <v/>
      </c>
      <c r="E45" s="374" t="str">
        <f>IF(AND(A1施設!$N45="以内",'A2-1施設(初期設定)'!$D$13="○"),A1施設!E45,IF(AND(A1施設!$N45="超過",'A2-1施設(初期設定)'!$E$13="○"),A1施設!E45,""))</f>
        <v/>
      </c>
      <c r="F45" s="136" t="str">
        <f>IF(AND(A1施設!$N45="以内",'A2-1施設(初期設定)'!$D$13="○"),A1施設!G45,IF(AND(A1施設!$N45="超過",'A2-1施設(初期設定)'!$E$13="○"),A1施設!G45,""))</f>
        <v/>
      </c>
      <c r="G45" s="389"/>
      <c r="H45" s="410" t="str">
        <f>+IF(A1施設!D45="","",IF(D45="",A1施設!D45,D45))</f>
        <v>Ｄ配水池</v>
      </c>
      <c r="I45" s="786" t="str">
        <f>+IF(A1施設!E45="","",IF(E45="",A1施設!E45,E45))</f>
        <v>配水池(RC造)</v>
      </c>
      <c r="J45" s="787" t="str">
        <f>+IF(A1施設!F45="","",IF(F45="",A1施設!F45,F45))</f>
        <v/>
      </c>
      <c r="K45" s="411">
        <f>+IF(A1施設!G45="","",IF(F45="",A1施設!G45,F45))</f>
        <v>65</v>
      </c>
      <c r="L45" s="412">
        <f>+IF(A1施設!G45="",0,IF(F45="",A1施設!G45,F45))</f>
        <v>65</v>
      </c>
      <c r="M45" s="413">
        <f>IF(A1施設!K45="","",IF(D45="",A1施設!K45,"新規"))</f>
        <v>1986</v>
      </c>
      <c r="N45" s="414">
        <f t="shared" si="1"/>
        <v>2024</v>
      </c>
      <c r="O45" s="415">
        <f>IF(A1施設!M45="","",A1施設!M45)</f>
        <v>60</v>
      </c>
      <c r="P45" s="414" t="str">
        <f>IF(M45="新規","以内",IF(A1施設!K45="","",IF(N45-A1施設!K45&lt;=O45,"以内","超過")))</f>
        <v>以内</v>
      </c>
      <c r="Q45" s="414" t="str">
        <f>IF(M45="新規","高い",A1施設!O45)</f>
        <v>中</v>
      </c>
      <c r="R45" s="414" t="str">
        <f>IF(M45="新規","",IF(A1施設!P45="","",A1施設!P45))</f>
        <v/>
      </c>
      <c r="S45" s="416" t="str">
        <f t="shared" si="2"/>
        <v>中</v>
      </c>
      <c r="V45" s="1205">
        <f t="shared" si="0"/>
        <v>0</v>
      </c>
    </row>
    <row r="46" spans="2:48" ht="15" customHeight="1" thickBot="1">
      <c r="B46" s="788" t="s">
        <v>76</v>
      </c>
      <c r="C46" s="789"/>
      <c r="D46" s="789"/>
      <c r="E46" s="789"/>
      <c r="F46" s="790"/>
      <c r="G46" s="391">
        <f>SUM(G7:G45)</f>
        <v>1628500</v>
      </c>
      <c r="H46" s="14"/>
      <c r="I46" s="14"/>
      <c r="J46" s="14"/>
      <c r="K46" s="373"/>
      <c r="L46" s="373"/>
      <c r="M46" s="373"/>
      <c r="N46" s="373"/>
      <c r="O46" s="373"/>
      <c r="P46" s="373"/>
      <c r="Q46" s="373"/>
      <c r="R46" s="373"/>
      <c r="S46" s="373"/>
      <c r="W46" s="7"/>
      <c r="X46" s="7"/>
      <c r="Y46" s="7"/>
      <c r="Z46" s="7"/>
      <c r="AA46" s="7"/>
      <c r="AB46" s="7"/>
      <c r="AF46" s="7"/>
      <c r="AG46" s="7"/>
      <c r="AH46" s="7"/>
    </row>
    <row r="47" spans="2:48">
      <c r="B47" s="7" t="s">
        <v>216</v>
      </c>
      <c r="C47" s="207" t="s">
        <v>224</v>
      </c>
      <c r="E47" s="14"/>
      <c r="F47" s="14"/>
      <c r="G47" s="12"/>
      <c r="H47" s="12"/>
      <c r="I47" s="12"/>
      <c r="J47" s="12"/>
      <c r="K47" s="12"/>
      <c r="L47" s="12"/>
      <c r="M47" s="12"/>
      <c r="N47" s="12"/>
      <c r="Q47" s="12"/>
      <c r="V47" s="7"/>
      <c r="AA47" s="7"/>
      <c r="AB47" s="7"/>
      <c r="AK47" s="7"/>
      <c r="AL47" s="7"/>
      <c r="AM47" s="7"/>
      <c r="AN47" s="7"/>
      <c r="AO47" s="7"/>
      <c r="AP47" s="7"/>
      <c r="AT47" s="7"/>
      <c r="AU47" s="7"/>
      <c r="AV47" s="7"/>
    </row>
    <row r="48" spans="2:48">
      <c r="B48" s="7" t="s">
        <v>222</v>
      </c>
      <c r="C48" s="207" t="s">
        <v>226</v>
      </c>
      <c r="E48" s="14"/>
      <c r="F48" s="14"/>
      <c r="G48" s="12"/>
      <c r="H48" s="12"/>
      <c r="I48" s="12"/>
      <c r="J48" s="12"/>
      <c r="K48" s="1"/>
      <c r="L48" s="1"/>
      <c r="Q48" s="12"/>
      <c r="V48" s="7"/>
      <c r="AA48" s="7"/>
      <c r="AB48" s="7"/>
      <c r="AK48" s="7"/>
      <c r="AL48" s="7"/>
      <c r="AM48" s="7"/>
      <c r="AN48" s="7"/>
      <c r="AO48" s="7"/>
      <c r="AP48" s="7"/>
      <c r="AT48" s="7"/>
      <c r="AU48" s="7"/>
      <c r="AV48" s="7"/>
    </row>
    <row r="49" spans="2:48">
      <c r="B49" s="7"/>
      <c r="C49" s="207"/>
      <c r="E49" s="14"/>
      <c r="F49" s="14"/>
      <c r="G49" s="12"/>
      <c r="H49" s="12"/>
      <c r="I49" s="12"/>
      <c r="J49" s="12"/>
      <c r="K49" s="1"/>
      <c r="L49" s="1"/>
      <c r="Q49" s="12"/>
      <c r="V49" s="7"/>
      <c r="AA49" s="7"/>
      <c r="AB49" s="7"/>
      <c r="AK49" s="7"/>
      <c r="AL49" s="7"/>
      <c r="AM49" s="7"/>
      <c r="AN49" s="7"/>
      <c r="AO49" s="7"/>
      <c r="AP49" s="7"/>
      <c r="AT49" s="7"/>
      <c r="AU49" s="7"/>
      <c r="AV49" s="7"/>
    </row>
    <row r="50" spans="2:48">
      <c r="B50" s="12"/>
      <c r="C50" s="12"/>
      <c r="D50" s="12"/>
      <c r="E50" s="12"/>
      <c r="F50" s="12"/>
      <c r="G50" s="15"/>
      <c r="H50" s="14"/>
      <c r="I50" s="14"/>
      <c r="J50" s="14"/>
      <c r="K50" s="12"/>
      <c r="L50" s="12"/>
      <c r="M50" s="12"/>
      <c r="N50" s="12"/>
      <c r="O50" s="12"/>
      <c r="P50" s="12"/>
      <c r="Q50" s="12"/>
      <c r="R50" s="12"/>
      <c r="W50" s="7"/>
      <c r="X50" s="7"/>
      <c r="Y50" s="7"/>
      <c r="Z50" s="7"/>
      <c r="AA50" s="7"/>
      <c r="AE50" s="7"/>
      <c r="AF50" s="7"/>
      <c r="AG50" s="7"/>
    </row>
    <row r="51" spans="2:48">
      <c r="C51" s="646" t="s">
        <v>233</v>
      </c>
      <c r="D51" s="646"/>
      <c r="E51" s="646"/>
      <c r="F51" s="646"/>
      <c r="G51" s="646"/>
      <c r="H51" s="646"/>
      <c r="I51" s="646"/>
      <c r="J51" s="646"/>
      <c r="K51" s="646"/>
      <c r="L51" s="646"/>
      <c r="M51" s="646"/>
      <c r="N51" s="646"/>
      <c r="O51" s="646"/>
      <c r="P51" s="646"/>
      <c r="Q51" s="646"/>
      <c r="V51" s="7"/>
      <c r="W51" s="7"/>
      <c r="X51" s="7"/>
      <c r="Y51" s="7"/>
      <c r="Z51" s="7"/>
      <c r="AD51" s="7"/>
      <c r="AE51" s="7"/>
      <c r="AF51" s="7"/>
      <c r="AG51" s="7"/>
    </row>
    <row r="52" spans="2:48" ht="15" customHeight="1">
      <c r="C52" s="639" t="s">
        <v>57</v>
      </c>
      <c r="D52" s="640"/>
      <c r="E52" s="641"/>
      <c r="F52" s="652" t="s">
        <v>41</v>
      </c>
      <c r="G52" s="650" t="s">
        <v>85</v>
      </c>
      <c r="H52" s="762"/>
      <c r="I52" s="639" t="s">
        <v>64</v>
      </c>
      <c r="J52" s="640"/>
      <c r="K52" s="640"/>
      <c r="L52" s="640"/>
      <c r="M52" s="640"/>
      <c r="N52" s="640"/>
      <c r="O52" s="640"/>
      <c r="P52" s="640"/>
      <c r="Q52" s="641"/>
      <c r="V52" s="7"/>
      <c r="W52" s="7"/>
      <c r="X52" s="7"/>
      <c r="Y52" s="7"/>
      <c r="Z52" s="7"/>
      <c r="AD52" s="7"/>
      <c r="AE52" s="7"/>
      <c r="AF52" s="7"/>
      <c r="AG52" s="7"/>
    </row>
    <row r="53" spans="2:48" s="7" customFormat="1" ht="15" customHeight="1">
      <c r="C53" s="642"/>
      <c r="D53" s="643"/>
      <c r="E53" s="644"/>
      <c r="F53" s="652"/>
      <c r="G53" s="697" t="s">
        <v>211</v>
      </c>
      <c r="H53" s="760" t="s">
        <v>212</v>
      </c>
      <c r="I53" s="639" t="s">
        <v>213</v>
      </c>
      <c r="J53" s="640"/>
      <c r="K53" s="640"/>
      <c r="L53" s="640"/>
      <c r="M53" s="641"/>
      <c r="N53" s="758" t="s">
        <v>266</v>
      </c>
      <c r="O53" s="759"/>
      <c r="P53" s="758" t="s">
        <v>64</v>
      </c>
      <c r="Q53" s="759"/>
      <c r="V53" s="1"/>
      <c r="W53" s="1"/>
      <c r="X53" s="1"/>
      <c r="Y53" s="1"/>
      <c r="Z53" s="1"/>
      <c r="AA53" s="1"/>
      <c r="AB53" s="1"/>
      <c r="AC53" s="1"/>
      <c r="AD53" s="1"/>
      <c r="AE53" s="1"/>
      <c r="AF53" s="1"/>
    </row>
    <row r="54" spans="2:48" s="7" customFormat="1" ht="15" customHeight="1">
      <c r="C54" s="642"/>
      <c r="D54" s="643"/>
      <c r="E54" s="644"/>
      <c r="F54" s="762"/>
      <c r="G54" s="698"/>
      <c r="H54" s="761"/>
      <c r="I54" s="204" t="s">
        <v>209</v>
      </c>
      <c r="J54" s="209" t="s">
        <v>158</v>
      </c>
      <c r="K54" s="209" t="s">
        <v>155</v>
      </c>
      <c r="L54" s="227"/>
      <c r="M54" s="205" t="s">
        <v>65</v>
      </c>
      <c r="N54" s="208" t="s">
        <v>214</v>
      </c>
      <c r="O54" s="218" t="s">
        <v>215</v>
      </c>
      <c r="P54" s="208" t="s">
        <v>241</v>
      </c>
      <c r="Q54" s="217" t="s">
        <v>261</v>
      </c>
      <c r="V54" s="1"/>
      <c r="W54" s="1"/>
      <c r="X54" s="1"/>
      <c r="Y54" s="1"/>
      <c r="Z54" s="1"/>
      <c r="AA54" s="1"/>
      <c r="AB54" s="165"/>
      <c r="AC54" s="165"/>
      <c r="AD54" s="165"/>
      <c r="AE54" s="165"/>
      <c r="AF54" s="165"/>
      <c r="AG54" s="165"/>
      <c r="AH54" s="165"/>
      <c r="AI54" s="165"/>
      <c r="AJ54" s="165"/>
      <c r="AK54" s="165"/>
      <c r="AL54" s="165"/>
      <c r="AM54" s="165"/>
      <c r="AN54" s="165"/>
      <c r="AO54" s="165"/>
    </row>
    <row r="55" spans="2:48" s="7" customFormat="1" ht="15" customHeight="1">
      <c r="C55" s="645"/>
      <c r="D55" s="646"/>
      <c r="E55" s="647"/>
      <c r="F55" s="273" t="s">
        <v>275</v>
      </c>
      <c r="G55" s="323" t="s">
        <v>277</v>
      </c>
      <c r="H55" s="280" t="s">
        <v>305</v>
      </c>
      <c r="I55" s="272" t="s">
        <v>279</v>
      </c>
      <c r="J55" s="324" t="s">
        <v>301</v>
      </c>
      <c r="K55" s="324" t="s">
        <v>301</v>
      </c>
      <c r="L55" s="227"/>
      <c r="M55" s="275" t="s">
        <v>305</v>
      </c>
      <c r="N55" s="326" t="s">
        <v>281</v>
      </c>
      <c r="O55" s="327" t="s">
        <v>300</v>
      </c>
      <c r="P55" s="326" t="s">
        <v>283</v>
      </c>
      <c r="Q55" s="325" t="s">
        <v>305</v>
      </c>
      <c r="V55" s="1"/>
      <c r="W55" s="1"/>
      <c r="X55" s="1"/>
      <c r="Y55" s="1"/>
      <c r="Z55" s="1"/>
      <c r="AA55" s="1"/>
      <c r="AB55" s="165"/>
      <c r="AC55" s="165"/>
      <c r="AD55" s="165"/>
      <c r="AE55" s="165"/>
      <c r="AF55" s="165"/>
      <c r="AG55" s="165"/>
      <c r="AH55" s="165"/>
      <c r="AI55" s="165"/>
      <c r="AJ55" s="165"/>
      <c r="AK55" s="165"/>
      <c r="AL55" s="165"/>
      <c r="AM55" s="165"/>
      <c r="AN55" s="165"/>
      <c r="AO55" s="165"/>
    </row>
    <row r="56" spans="2:48" s="7" customFormat="1" ht="15" customHeight="1">
      <c r="C56" s="677" t="s">
        <v>83</v>
      </c>
      <c r="D56" s="687" t="s">
        <v>56</v>
      </c>
      <c r="E56" s="8" t="s">
        <v>67</v>
      </c>
      <c r="F56" s="46">
        <f>IF(SUM(G56:H56)=SUM(I56:M56),SUM(G56:H56),"エラー")</f>
        <v>12</v>
      </c>
      <c r="G56" s="210">
        <f>COUNTIF(P$7:P$18,"以内")</f>
        <v>1</v>
      </c>
      <c r="H56" s="46">
        <f>COUNTIF(P$7:P$18,"超過")</f>
        <v>11</v>
      </c>
      <c r="I56" s="193">
        <f>COUNTIF($Q$7:$Q$18,I$54)</f>
        <v>1</v>
      </c>
      <c r="J56" s="211">
        <f>COUNTIF($Q$7:$Q$18,J$54)</f>
        <v>2</v>
      </c>
      <c r="K56" s="211">
        <f>COUNTIF($Q$7:$Q$18,K$54)</f>
        <v>9</v>
      </c>
      <c r="L56" s="227"/>
      <c r="M56" s="46">
        <f>COUNTIF($Q$7:$Q$18,M$54)</f>
        <v>0</v>
      </c>
      <c r="N56" s="194">
        <f>COUNTIF($R$7:$R$18,N$54)</f>
        <v>0</v>
      </c>
      <c r="O56" s="201">
        <f>COUNTIF($R$7:$R$18,O$54)</f>
        <v>0</v>
      </c>
      <c r="P56" s="194">
        <f>SUM(V7:V18)</f>
        <v>1</v>
      </c>
      <c r="Q56" s="201">
        <f>+F56-P56</f>
        <v>11</v>
      </c>
      <c r="V56" s="1"/>
      <c r="W56" s="1"/>
      <c r="X56" s="1"/>
      <c r="Y56" s="1"/>
      <c r="Z56" s="1"/>
      <c r="AA56" s="1"/>
      <c r="AB56" s="165"/>
      <c r="AC56" s="165"/>
      <c r="AD56" s="165"/>
      <c r="AE56" s="165"/>
      <c r="AF56" s="165"/>
      <c r="AG56" s="165"/>
      <c r="AH56" s="165"/>
      <c r="AI56" s="165"/>
      <c r="AJ56" s="165"/>
      <c r="AK56" s="165"/>
      <c r="AL56" s="165"/>
      <c r="AM56" s="165"/>
      <c r="AN56" s="165"/>
      <c r="AO56" s="165"/>
    </row>
    <row r="57" spans="2:48" s="7" customFormat="1" ht="15" customHeight="1">
      <c r="C57" s="677"/>
      <c r="D57" s="688"/>
      <c r="E57" s="9" t="s">
        <v>77</v>
      </c>
      <c r="F57" s="47">
        <f>IF(SUM(G57:H57)=SUM(I57:M57),SUM(G57:H57),"エラー")</f>
        <v>17125</v>
      </c>
      <c r="G57" s="212">
        <f>SUMPRODUCT(($P$7:$P$18="以内")*($L$7:$L$18))</f>
        <v>280</v>
      </c>
      <c r="H57" s="47">
        <f>SUMPRODUCT(($P$7:$P$18="超過")*($L$7:$L$18))</f>
        <v>16845</v>
      </c>
      <c r="I57" s="191">
        <f>SUMPRODUCT(($Q$7:$Q$18=I$54)*($L$7:$L$18))</f>
        <v>280</v>
      </c>
      <c r="J57" s="214">
        <f>SUMPRODUCT(($Q$7:$Q$18=J$54)*($L$7:$L$18))</f>
        <v>3400</v>
      </c>
      <c r="K57" s="214">
        <f>SUMPRODUCT(($Q$7:$Q$18=K$54)*($L$7:$L$18))</f>
        <v>13445</v>
      </c>
      <c r="L57" s="227"/>
      <c r="M57" s="47">
        <f>SUMPRODUCT(($Q$7:$Q$18=M$54)*($L$7:$L$18))</f>
        <v>0</v>
      </c>
      <c r="N57" s="48">
        <f>SUMPRODUCT(($R$7:$R$18=N$54)*($L$7:$L$18))</f>
        <v>0</v>
      </c>
      <c r="O57" s="202">
        <f>SUMPRODUCT(($R$7:$R$18=O$54)*($L$7:$L$18))</f>
        <v>0</v>
      </c>
      <c r="P57" s="48">
        <f>+SUMPRODUCT((V7:V18)*(L7:L18))</f>
        <v>280</v>
      </c>
      <c r="Q57" s="202">
        <f>+F57-P57</f>
        <v>16845</v>
      </c>
      <c r="V57" s="1"/>
      <c r="W57" s="1"/>
      <c r="X57" s="1"/>
      <c r="Y57" s="1"/>
      <c r="Z57" s="1"/>
      <c r="AA57" s="1"/>
      <c r="AB57" s="165"/>
      <c r="AC57" s="165"/>
      <c r="AD57" s="165"/>
      <c r="AE57" s="165"/>
      <c r="AF57" s="165"/>
      <c r="AG57" s="165"/>
      <c r="AH57" s="165"/>
      <c r="AI57" s="165"/>
      <c r="AJ57" s="165"/>
      <c r="AK57" s="165"/>
      <c r="AL57" s="165"/>
      <c r="AM57" s="165"/>
      <c r="AN57" s="165"/>
      <c r="AO57" s="165"/>
    </row>
    <row r="58" spans="2:48" s="7" customFormat="1" ht="15" customHeight="1">
      <c r="C58" s="677"/>
      <c r="D58" s="689"/>
      <c r="E58" s="11" t="s">
        <v>141</v>
      </c>
      <c r="F58" s="146">
        <f>IF(SUM(G58:H58)=SUM(I58:M58),SUM(G58:H58),"エラー")</f>
        <v>100</v>
      </c>
      <c r="G58" s="213">
        <f>IF((G57+H57)=0,0,G57/(G57+H57))*100</f>
        <v>1.6350364963503652</v>
      </c>
      <c r="H58" s="146">
        <f>IF((G57+H57)=0,0,H57/(G57+H57))*100</f>
        <v>98.364963503649633</v>
      </c>
      <c r="I58" s="192">
        <f>IF(SUM($I57:$M57)=0,0,I57/SUM($I57:$M57))*100</f>
        <v>1.6350364963503652</v>
      </c>
      <c r="J58" s="159">
        <f>IF(SUM($I57:$M57)=0,0,J57/SUM($I57:$M57))*100</f>
        <v>19.854014598540147</v>
      </c>
      <c r="K58" s="159">
        <f>IF(SUM($I57:$M57)=0,0,K57/SUM($I57:$M57))*100</f>
        <v>78.510948905109487</v>
      </c>
      <c r="L58" s="227"/>
      <c r="M58" s="146">
        <f>IF(SUM($I57:$M57)=0,0,M57/SUM($I57:$M57))*100</f>
        <v>0</v>
      </c>
      <c r="N58" s="147">
        <f>IF(SUM($N57:$O57)=0,0,N57/SUM($N57:$O57))*100</f>
        <v>0</v>
      </c>
      <c r="O58" s="203">
        <f>IF(SUM($N57:$O57)=0,0,O57/SUM($N57:$O57))*100</f>
        <v>0</v>
      </c>
      <c r="P58" s="147">
        <f>IF($F57=0,0,P57/$F57)*100</f>
        <v>1.6350364963503652</v>
      </c>
      <c r="Q58" s="203">
        <f>+F58-P58</f>
        <v>98.364963503649633</v>
      </c>
      <c r="V58" s="1"/>
      <c r="W58" s="1"/>
      <c r="X58" s="1"/>
      <c r="Y58" s="1"/>
      <c r="Z58" s="1"/>
      <c r="AA58" s="1"/>
      <c r="AB58" s="165"/>
      <c r="AC58" s="165"/>
      <c r="AD58" s="165"/>
      <c r="AE58" s="165"/>
      <c r="AF58" s="165"/>
      <c r="AG58" s="165"/>
      <c r="AH58" s="165"/>
      <c r="AI58" s="165"/>
      <c r="AJ58" s="165"/>
      <c r="AK58" s="165"/>
      <c r="AL58" s="165"/>
      <c r="AM58" s="165"/>
      <c r="AN58" s="165"/>
      <c r="AO58" s="165"/>
    </row>
    <row r="59" spans="2:48" s="7" customFormat="1" ht="15" customHeight="1">
      <c r="C59" s="677"/>
      <c r="D59" s="687" t="s">
        <v>140</v>
      </c>
      <c r="E59" s="8" t="s">
        <v>67</v>
      </c>
      <c r="F59" s="46">
        <f>IF(SUM(G59:H59)=SUM(I59:M59),SUM(G59:H59),"エラー")</f>
        <v>0</v>
      </c>
      <c r="G59" s="210">
        <f>COUNTIF(P$19:P$20,"以内")</f>
        <v>0</v>
      </c>
      <c r="H59" s="46">
        <f>COUNTIF(P$19:P$20,"超過")</f>
        <v>0</v>
      </c>
      <c r="I59" s="193">
        <f>COUNTIF($Q$19:$Q$20,I$54)</f>
        <v>0</v>
      </c>
      <c r="J59" s="211">
        <f>COUNTIF($Q$19:$Q$20,J$54)</f>
        <v>0</v>
      </c>
      <c r="K59" s="211">
        <f>COUNTIF($Q$19:$Q$20,K$54)</f>
        <v>0</v>
      </c>
      <c r="L59" s="227"/>
      <c r="M59" s="46">
        <f>COUNTIF($Q$19:$Q$20,M$54)</f>
        <v>0</v>
      </c>
      <c r="N59" s="194">
        <f>COUNTIF($R$19:$R$20,N$54)</f>
        <v>0</v>
      </c>
      <c r="O59" s="201">
        <f>COUNTIF($R$19:$R$20,O$54)</f>
        <v>0</v>
      </c>
      <c r="P59" s="194">
        <f>SUM(V19:V20)</f>
        <v>0</v>
      </c>
      <c r="Q59" s="201">
        <f>+F59-P59</f>
        <v>0</v>
      </c>
      <c r="V59" s="1"/>
      <c r="W59" s="1"/>
      <c r="X59" s="1"/>
      <c r="Y59" s="1"/>
      <c r="Z59" s="1"/>
      <c r="AA59" s="1"/>
      <c r="AB59" s="165"/>
      <c r="AC59" s="165"/>
      <c r="AD59" s="165"/>
      <c r="AE59" s="165"/>
      <c r="AF59" s="165"/>
      <c r="AG59" s="165"/>
      <c r="AH59" s="165"/>
      <c r="AI59" s="165"/>
      <c r="AJ59" s="165"/>
      <c r="AK59" s="165"/>
      <c r="AL59" s="165"/>
      <c r="AM59" s="165"/>
      <c r="AN59" s="165"/>
      <c r="AO59" s="165"/>
    </row>
    <row r="60" spans="2:48" s="7" customFormat="1" ht="15" customHeight="1">
      <c r="C60" s="677"/>
      <c r="D60" s="688"/>
      <c r="E60" s="9" t="s">
        <v>77</v>
      </c>
      <c r="F60" s="47">
        <f>IF(SUM(G60:H60)=SUM(I60:M60),SUM(G60:H60),"エラー")</f>
        <v>0</v>
      </c>
      <c r="G60" s="212">
        <f>SUMPRODUCT(($P$19:$P$20="以内")*($L$19:$L$20))</f>
        <v>0</v>
      </c>
      <c r="H60" s="47">
        <f>SUMPRODUCT(($P$19:$P$20="超過")*($L$19:$L$20))</f>
        <v>0</v>
      </c>
      <c r="I60" s="191">
        <f>SUMPRODUCT(($Q$19:$Q$20=I$54)*($L$19:$L$20))</f>
        <v>0</v>
      </c>
      <c r="J60" s="214">
        <f>SUMPRODUCT(($Q$19:$Q$20=J$54)*($L$19:$L$20))</f>
        <v>0</v>
      </c>
      <c r="K60" s="214">
        <f>SUMPRODUCT(($Q$19:$Q$20=K$54)*($L$19:$L$20))</f>
        <v>0</v>
      </c>
      <c r="L60" s="227"/>
      <c r="M60" s="47">
        <f>SUMPRODUCT(($Q$19:$Q$20=M$54)*($L$19:$L$20))</f>
        <v>0</v>
      </c>
      <c r="N60" s="48">
        <f>SUMPRODUCT(($R$19:$R$20=N$54)*($L$19:$L$20))</f>
        <v>0</v>
      </c>
      <c r="O60" s="202">
        <f>SUMPRODUCT(($R$19:$R$20=O$54)*($L$19:$L$20))</f>
        <v>0</v>
      </c>
      <c r="P60" s="48">
        <f>+SUMPRODUCT((V19:V20)*(L19:L20))</f>
        <v>0</v>
      </c>
      <c r="Q60" s="202">
        <f>+F60-P60</f>
        <v>0</v>
      </c>
      <c r="V60" s="1"/>
      <c r="W60" s="1"/>
      <c r="X60" s="1"/>
      <c r="Y60" s="1"/>
      <c r="Z60" s="1"/>
      <c r="AA60" s="1"/>
      <c r="AB60" s="165"/>
      <c r="AC60" s="165"/>
      <c r="AD60" s="165"/>
      <c r="AE60" s="165"/>
      <c r="AF60" s="165"/>
      <c r="AG60" s="165"/>
      <c r="AH60" s="165"/>
      <c r="AI60" s="165"/>
      <c r="AJ60" s="165"/>
      <c r="AK60" s="165"/>
      <c r="AL60" s="165"/>
      <c r="AM60" s="165"/>
      <c r="AN60" s="165"/>
      <c r="AO60" s="165"/>
    </row>
    <row r="61" spans="2:48" ht="15" customHeight="1">
      <c r="C61" s="677"/>
      <c r="D61" s="689"/>
      <c r="E61" s="11" t="s">
        <v>141</v>
      </c>
      <c r="F61" s="146">
        <f>IF(SUM(G61:H61)=SUM(I61:M61),SUM(G61:H61),"エラー")</f>
        <v>0</v>
      </c>
      <c r="G61" s="213">
        <f>IF((G60+H60)=0,0,G60/(G60+H60))*100</f>
        <v>0</v>
      </c>
      <c r="H61" s="146">
        <f>IF((G60+H60)=0,0,H60/(G60+H60))*100</f>
        <v>0</v>
      </c>
      <c r="I61" s="241">
        <f>IF(SUM($I60:$M60)=0,0,I60/SUM($I60:$M60))*100</f>
        <v>0</v>
      </c>
      <c r="J61" s="159">
        <f>IF(SUM($I60:$M60)=0,0,J60/SUM($I60:$M60))*100</f>
        <v>0</v>
      </c>
      <c r="K61" s="159">
        <f>IF(SUM($I60:$M60)=0,0,K60/SUM($I60:$M60))*100</f>
        <v>0</v>
      </c>
      <c r="L61" s="227"/>
      <c r="M61" s="146">
        <f>IF(SUM($I60:$M60)=0,0,M60/SUM($I60:$M60))*100</f>
        <v>0</v>
      </c>
      <c r="N61" s="147">
        <f>IF(SUM($N60:$O60)=0,0,N60/SUM($N60:$O60))*100</f>
        <v>0</v>
      </c>
      <c r="O61" s="203">
        <f>IF(SUM($N60:$O60)=0,0,O60/SUM($N60:$O60))*100</f>
        <v>0</v>
      </c>
      <c r="P61" s="147">
        <f>IF($F60=0,0,P60/$F60)*100</f>
        <v>0</v>
      </c>
      <c r="Q61" s="203">
        <f>+F61-P61</f>
        <v>0</v>
      </c>
      <c r="AB61" s="165"/>
      <c r="AC61" s="165"/>
      <c r="AD61" s="165"/>
      <c r="AE61" s="165"/>
      <c r="AF61" s="165"/>
      <c r="AG61" s="165"/>
      <c r="AH61" s="165"/>
      <c r="AI61" s="165"/>
      <c r="AJ61" s="165"/>
      <c r="AK61" s="165"/>
      <c r="AL61" s="165"/>
      <c r="AM61" s="165"/>
      <c r="AN61" s="165"/>
      <c r="AO61" s="165"/>
    </row>
    <row r="62" spans="2:48" ht="15" customHeight="1">
      <c r="C62" s="677"/>
      <c r="D62" s="687" t="s">
        <v>58</v>
      </c>
      <c r="E62" s="8" t="s">
        <v>67</v>
      </c>
      <c r="F62" s="46">
        <f>IF(SUM(G62:H62)=SUM(I62:M62),SUM(G62:H62),"エラー")</f>
        <v>1</v>
      </c>
      <c r="G62" s="210">
        <f>COUNTIF(P$21:P$22,"以内")</f>
        <v>1</v>
      </c>
      <c r="H62" s="46">
        <f>COUNTIF(P$21:P$22,"超過")</f>
        <v>0</v>
      </c>
      <c r="I62" s="193">
        <f>COUNTIF($Q$21:$Q$22,I$54)</f>
        <v>0</v>
      </c>
      <c r="J62" s="211">
        <f>COUNTIF($Q$21:$Q$22,J$54)</f>
        <v>0</v>
      </c>
      <c r="K62" s="211">
        <f>COUNTIF($Q$21:$Q$22,K$54)</f>
        <v>1</v>
      </c>
      <c r="L62" s="228"/>
      <c r="M62" s="46">
        <f>COUNTIF($Q$21:$Q$22,M$54)</f>
        <v>0</v>
      </c>
      <c r="N62" s="194">
        <f>COUNTIF($R$21:$R$22,N$54)</f>
        <v>0</v>
      </c>
      <c r="O62" s="201">
        <f>COUNTIF($R$21:$R$22,O$54)</f>
        <v>1</v>
      </c>
      <c r="P62" s="194">
        <f>SUM(V21:V22)</f>
        <v>0</v>
      </c>
      <c r="Q62" s="201">
        <f>+F62-P62</f>
        <v>1</v>
      </c>
      <c r="AB62" s="165"/>
      <c r="AC62" s="165"/>
      <c r="AD62" s="165"/>
      <c r="AE62" s="165"/>
      <c r="AF62" s="165"/>
      <c r="AG62" s="165"/>
      <c r="AH62" s="165"/>
      <c r="AI62" s="165"/>
      <c r="AJ62" s="165"/>
      <c r="AK62" s="165"/>
      <c r="AL62" s="165"/>
      <c r="AM62" s="165"/>
      <c r="AN62" s="165"/>
      <c r="AO62" s="165"/>
    </row>
    <row r="63" spans="2:48" ht="15" customHeight="1">
      <c r="C63" s="677"/>
      <c r="D63" s="688"/>
      <c r="E63" s="9" t="s">
        <v>77</v>
      </c>
      <c r="F63" s="47">
        <f>IF(SUM(G63:H63)=SUM(I63:M63),SUM(G63:H63),"エラー")</f>
        <v>14500</v>
      </c>
      <c r="G63" s="212">
        <f>SUMPRODUCT(($P$21:$P$22="以内")*($L$21:$L$22))</f>
        <v>14500</v>
      </c>
      <c r="H63" s="47">
        <f>SUMPRODUCT(($P$21:$P$22="超過")*($L$21:$L$22))</f>
        <v>0</v>
      </c>
      <c r="I63" s="191">
        <f>SUMPRODUCT(($Q$21:$Q$22=I$54)*($L$21:$L$22))</f>
        <v>0</v>
      </c>
      <c r="J63" s="214">
        <f>SUMPRODUCT(($Q$21:$Q$22=J$54)*($L$21:$L$22))</f>
        <v>0</v>
      </c>
      <c r="K63" s="214">
        <f>SUMPRODUCT(($Q$21:$Q$22=K$54)*($L$21:$L$22))</f>
        <v>14500</v>
      </c>
      <c r="L63" s="228"/>
      <c r="M63" s="47">
        <f>SUMPRODUCT(($Q$21:$Q$22=M$54)*($L$21:$L$22))</f>
        <v>0</v>
      </c>
      <c r="N63" s="48">
        <f>SUMPRODUCT(($R$21:$R$22=N$54)*($L$21:$L$22))</f>
        <v>0</v>
      </c>
      <c r="O63" s="202">
        <f>SUMPRODUCT(($R$21:$R$22=O$54)*($L$21:$L$22))</f>
        <v>14500</v>
      </c>
      <c r="P63" s="48">
        <f>+SUMPRODUCT((V21:V22)*(L21:L22))</f>
        <v>0</v>
      </c>
      <c r="Q63" s="202">
        <f>+F63-P63</f>
        <v>14500</v>
      </c>
      <c r="AB63" s="165"/>
      <c r="AC63" s="165"/>
      <c r="AD63" s="165"/>
      <c r="AE63" s="165"/>
      <c r="AF63" s="165"/>
      <c r="AG63" s="165"/>
      <c r="AH63" s="165"/>
      <c r="AI63" s="165"/>
      <c r="AJ63" s="165"/>
      <c r="AK63" s="165"/>
      <c r="AL63" s="165"/>
      <c r="AM63" s="165"/>
      <c r="AN63" s="165"/>
      <c r="AO63" s="165"/>
    </row>
    <row r="64" spans="2:48" ht="15" customHeight="1">
      <c r="C64" s="677"/>
      <c r="D64" s="689"/>
      <c r="E64" s="11" t="s">
        <v>141</v>
      </c>
      <c r="F64" s="146">
        <f>IF(SUM(G64:H64)=SUM(I64:M64),SUM(G64:H64),"エラー")</f>
        <v>100</v>
      </c>
      <c r="G64" s="213">
        <f>IF((G63+H63)=0,0,G63/(G63+H63))*100</f>
        <v>100</v>
      </c>
      <c r="H64" s="146">
        <f>IF((G63+H63)=0,0,H63/(G63+H63))*100</f>
        <v>0</v>
      </c>
      <c r="I64" s="241">
        <f>IF(SUM($I63:$M63)=0,0,I63/SUM($I63:$M63))*100</f>
        <v>0</v>
      </c>
      <c r="J64" s="159">
        <f>IF(SUM($I63:$M63)=0,0,J63/SUM($I63:$M63))*100</f>
        <v>0</v>
      </c>
      <c r="K64" s="159">
        <f>IF(SUM($I63:$M63)=0,0,K63/SUM($I63:$M63))*100</f>
        <v>100</v>
      </c>
      <c r="L64" s="227"/>
      <c r="M64" s="146">
        <f>IF(SUM($I63:$M63)=0,0,M63/SUM($I63:$M63))*100</f>
        <v>0</v>
      </c>
      <c r="N64" s="147">
        <f>IF(SUM($N63:$O63)=0,0,N63/SUM($N63:$O63))*100</f>
        <v>0</v>
      </c>
      <c r="O64" s="203">
        <f>IF(SUM($N63:$O63)=0,0,O63/SUM($N63:$O63))*100</f>
        <v>100</v>
      </c>
      <c r="P64" s="147">
        <f>IF($F63=0,0,P63/$F63)*100</f>
        <v>0</v>
      </c>
      <c r="Q64" s="203">
        <f>+F64-P64</f>
        <v>100</v>
      </c>
      <c r="AB64" s="165"/>
      <c r="AC64" s="165"/>
      <c r="AD64" s="165"/>
      <c r="AE64" s="165"/>
      <c r="AF64" s="165"/>
      <c r="AG64" s="165"/>
      <c r="AH64" s="165"/>
      <c r="AI64" s="165"/>
      <c r="AJ64" s="165"/>
      <c r="AK64" s="165"/>
      <c r="AL64" s="165"/>
      <c r="AM64" s="165"/>
      <c r="AN64" s="165"/>
      <c r="AO64" s="165"/>
    </row>
    <row r="65" spans="3:41" ht="15" customHeight="1">
      <c r="C65" s="677"/>
      <c r="D65" s="676" t="s">
        <v>79</v>
      </c>
      <c r="E65" s="8" t="s">
        <v>67</v>
      </c>
      <c r="F65" s="46">
        <f>IF(SUM(G65:H65)=SUM(I65:M65),SUM(G65:H65),"エラー")</f>
        <v>9</v>
      </c>
      <c r="G65" s="210">
        <f>COUNTIF(P$23:P$31,"以内")</f>
        <v>9</v>
      </c>
      <c r="H65" s="46">
        <f>COUNTIF(P$23:P$31,"超過")</f>
        <v>0</v>
      </c>
      <c r="I65" s="193">
        <f>COUNTIF($Q$23:$Q$31,I$54)</f>
        <v>3</v>
      </c>
      <c r="J65" s="211">
        <f>COUNTIF($Q$23:$Q$31,J$54)</f>
        <v>4</v>
      </c>
      <c r="K65" s="211">
        <f>COUNTIF($Q$23:$Q$31,K$54)</f>
        <v>2</v>
      </c>
      <c r="L65" s="228"/>
      <c r="M65" s="46">
        <f>COUNTIF($Q$23:$Q$31,M$54)</f>
        <v>0</v>
      </c>
      <c r="N65" s="194">
        <f>COUNTIF($R$23:$R$31,N$54)</f>
        <v>1</v>
      </c>
      <c r="O65" s="201">
        <f>COUNTIF($R$23:$R$31,O$54)</f>
        <v>0</v>
      </c>
      <c r="P65" s="194">
        <f>SUM(V23:V31)</f>
        <v>4</v>
      </c>
      <c r="Q65" s="201">
        <f>+F65-P65</f>
        <v>5</v>
      </c>
      <c r="AB65" s="165"/>
      <c r="AC65" s="165"/>
      <c r="AD65" s="165"/>
      <c r="AE65" s="165"/>
      <c r="AF65" s="165"/>
      <c r="AG65" s="165"/>
      <c r="AH65" s="165"/>
      <c r="AI65" s="165"/>
      <c r="AJ65" s="165"/>
      <c r="AK65" s="165"/>
      <c r="AL65" s="165"/>
      <c r="AM65" s="165"/>
      <c r="AN65" s="165"/>
      <c r="AO65" s="165"/>
    </row>
    <row r="66" spans="3:41" ht="15" customHeight="1">
      <c r="C66" s="678"/>
      <c r="D66" s="683"/>
      <c r="E66" s="9" t="s">
        <v>78</v>
      </c>
      <c r="F66" s="47">
        <f>IF(SUM(G66:H66)=SUM(I66:M66),SUM(G66:H66),"エラー")</f>
        <v>18206</v>
      </c>
      <c r="G66" s="212">
        <f>SUMPRODUCT(($P$23:$P$31="以内")*($L$23:$L$31))</f>
        <v>18206</v>
      </c>
      <c r="H66" s="47">
        <f>SUMPRODUCT(($P$23:$P$31="超過")*($L$23:$L$31))</f>
        <v>0</v>
      </c>
      <c r="I66" s="191">
        <f>SUMPRODUCT(($Q$23:$Q$31=I$54)*($L$23:$L$31))</f>
        <v>7900</v>
      </c>
      <c r="J66" s="214">
        <f>SUMPRODUCT(($Q$23:$Q$31=J$54)*($L$23:$L$31))</f>
        <v>8816</v>
      </c>
      <c r="K66" s="214">
        <f>SUMPRODUCT(($Q$23:$Q$31=K$54)*($L$23:$L$31))</f>
        <v>1490</v>
      </c>
      <c r="L66" s="228"/>
      <c r="M66" s="47">
        <f>SUMPRODUCT(($Q$23:$Q$31=M$54)*($L$23:$L$31))</f>
        <v>0</v>
      </c>
      <c r="N66" s="48">
        <f>SUMPRODUCT(($R$23:$R$31=N$54)*($L$23:$L$31))</f>
        <v>1300</v>
      </c>
      <c r="O66" s="202">
        <f>SUMPRODUCT(($R$23:$R$31=O$54)*($L$23:$L$31))</f>
        <v>0</v>
      </c>
      <c r="P66" s="48">
        <f>+SUMPRODUCT((V23:V31)*(L23:L31))</f>
        <v>9200</v>
      </c>
      <c r="Q66" s="202">
        <f>+F66-P66</f>
        <v>9006</v>
      </c>
      <c r="AB66" s="165"/>
      <c r="AC66" s="165"/>
      <c r="AD66" s="165"/>
      <c r="AE66" s="165"/>
      <c r="AF66" s="165"/>
      <c r="AG66" s="165"/>
      <c r="AH66" s="165"/>
      <c r="AI66" s="165"/>
      <c r="AJ66" s="165"/>
      <c r="AK66" s="165"/>
      <c r="AL66" s="165"/>
      <c r="AM66" s="165"/>
      <c r="AN66" s="165"/>
      <c r="AO66" s="165"/>
    </row>
    <row r="67" spans="3:41" ht="15" customHeight="1">
      <c r="C67" s="678"/>
      <c r="D67" s="683"/>
      <c r="E67" s="11" t="s">
        <v>141</v>
      </c>
      <c r="F67" s="146">
        <f>IF(SUM(G67:H67)=SUM(I67:M67),SUM(G67:H67),"エラー")</f>
        <v>100</v>
      </c>
      <c r="G67" s="215">
        <f>IF((G66+H66)=0,0,G66/(G66+H66))*100</f>
        <v>100</v>
      </c>
      <c r="H67" s="161">
        <f>IF((G66+H66)=0,0,H66/(G66+H66))*100</f>
        <v>0</v>
      </c>
      <c r="I67" s="241">
        <f>IF(SUM($I66:$M66)=0,0,I66/SUM($I66:$M66))*100</f>
        <v>43.392288256618698</v>
      </c>
      <c r="J67" s="159">
        <f>IF(SUM($I66:$M66)=0,0,J66/SUM($I66:$M66))*100</f>
        <v>48.423596616500056</v>
      </c>
      <c r="K67" s="159">
        <f>IF(SUM($I66:$M66)=0,0,K66/SUM($I66:$M66))*100</f>
        <v>8.1841151268812471</v>
      </c>
      <c r="L67" s="227"/>
      <c r="M67" s="146">
        <f>IF(SUM($I66:$M66)=0,0,M66/SUM($I66:$M66))*100</f>
        <v>0</v>
      </c>
      <c r="N67" s="147">
        <f>IF(SUM($N66:$O66)=0,0,N66/SUM($N66:$O66))*100</f>
        <v>100</v>
      </c>
      <c r="O67" s="203">
        <f>IF(SUM($N66:$O66)=0,0,O66/SUM($N66:$O66))*100</f>
        <v>0</v>
      </c>
      <c r="P67" s="147">
        <f>IF($F66=0,0,P66/$F66)*100</f>
        <v>50.532791387454687</v>
      </c>
      <c r="Q67" s="203">
        <f>+F67-P67</f>
        <v>49.467208612545313</v>
      </c>
      <c r="AB67" s="165"/>
      <c r="AC67" s="165"/>
      <c r="AD67" s="165"/>
      <c r="AE67" s="165"/>
      <c r="AF67" s="165"/>
      <c r="AG67" s="165"/>
      <c r="AH67" s="165"/>
      <c r="AI67" s="165"/>
      <c r="AJ67" s="165"/>
      <c r="AK67" s="165"/>
      <c r="AL67" s="165"/>
      <c r="AM67" s="165"/>
      <c r="AN67" s="165"/>
      <c r="AO67" s="165"/>
    </row>
    <row r="68" spans="3:41" ht="15" customHeight="1">
      <c r="C68" s="792" t="s">
        <v>84</v>
      </c>
      <c r="D68" s="763" t="s">
        <v>56</v>
      </c>
      <c r="E68" s="162" t="s">
        <v>67</v>
      </c>
      <c r="F68" s="46">
        <f>IF(SUM(G68:H68)=SUM(I68:M68),SUM(G68:H68),"エラー")</f>
        <v>4</v>
      </c>
      <c r="G68" s="216">
        <f>COUNTIF(P$32:P$35,"以内")</f>
        <v>2</v>
      </c>
      <c r="H68" s="160">
        <f>COUNTIF(P$32:P$35,"超過")</f>
        <v>2</v>
      </c>
      <c r="I68" s="193">
        <f>COUNTIF($Q$32:$Q$35,I$54)</f>
        <v>2</v>
      </c>
      <c r="J68" s="211">
        <f>COUNTIF($Q$32:$Q$35,J$54)</f>
        <v>1</v>
      </c>
      <c r="K68" s="211">
        <f>COUNTIF($Q$32:$Q$35,K$54)</f>
        <v>1</v>
      </c>
      <c r="L68" s="228"/>
      <c r="M68" s="46">
        <f>COUNTIF($Q$32:$Q$35,M$54)</f>
        <v>0</v>
      </c>
      <c r="N68" s="194">
        <f>COUNTIF($R$32:$R$35,N$54)</f>
        <v>0</v>
      </c>
      <c r="O68" s="201">
        <f>COUNTIF($R$32:$R$35,O$54)</f>
        <v>0</v>
      </c>
      <c r="P68" s="194">
        <f>SUM(V32:V35)</f>
        <v>2</v>
      </c>
      <c r="Q68" s="201">
        <f>+F68-P68</f>
        <v>2</v>
      </c>
      <c r="AB68" s="165"/>
      <c r="AC68" s="165"/>
      <c r="AD68" s="165"/>
      <c r="AE68" s="165"/>
      <c r="AF68" s="165"/>
      <c r="AG68" s="165"/>
      <c r="AH68" s="165"/>
      <c r="AI68" s="165"/>
      <c r="AJ68" s="165"/>
      <c r="AK68" s="165"/>
      <c r="AL68" s="165"/>
      <c r="AM68" s="165"/>
      <c r="AN68" s="165"/>
      <c r="AO68" s="165"/>
    </row>
    <row r="69" spans="3:41" ht="15" customHeight="1">
      <c r="C69" s="677"/>
      <c r="D69" s="681"/>
      <c r="E69" s="9" t="s">
        <v>77</v>
      </c>
      <c r="F69" s="47">
        <f>IF(SUM(G69:H69)=SUM(I69:M69),SUM(G69:H69),"エラー")</f>
        <v>6051</v>
      </c>
      <c r="G69" s="212">
        <f>SUMPRODUCT(($P$32:$P$35="以内")*($L$32:$L$35))</f>
        <v>4353</v>
      </c>
      <c r="H69" s="47">
        <f>SUMPRODUCT(($P$32:$P$35="超過")*($L$32:$L$35))</f>
        <v>1698</v>
      </c>
      <c r="I69" s="191">
        <f>SUMPRODUCT(($Q$32:$Q$35=I$54)*($L$32:$L$35))</f>
        <v>4353</v>
      </c>
      <c r="J69" s="214">
        <f>SUMPRODUCT(($Q$32:$Q$35=J$54)*($L$32:$L$35))</f>
        <v>158</v>
      </c>
      <c r="K69" s="214">
        <f>SUMPRODUCT(($Q$32:$Q$35=K$54)*($L$32:$L$35))</f>
        <v>1540</v>
      </c>
      <c r="L69" s="228"/>
      <c r="M69" s="47">
        <f>SUMPRODUCT(($Q$32:$Q$35=M$54)*($L$32:$L$35))</f>
        <v>0</v>
      </c>
      <c r="N69" s="48">
        <f>SUMPRODUCT(($R$32:$R$35=N$54)*($L$32:$L$35))</f>
        <v>0</v>
      </c>
      <c r="O69" s="202">
        <f>SUMPRODUCT(($R$32:$R$35=O$54)*($L$32:$L$35))</f>
        <v>0</v>
      </c>
      <c r="P69" s="48">
        <f>+SUMPRODUCT((V32:V35)*(L32:L35))</f>
        <v>4353</v>
      </c>
      <c r="Q69" s="202">
        <f>+F69-P69</f>
        <v>1698</v>
      </c>
      <c r="AB69" s="165"/>
      <c r="AC69" s="165"/>
      <c r="AD69" s="165"/>
      <c r="AE69" s="165"/>
      <c r="AF69" s="165"/>
      <c r="AG69" s="165"/>
      <c r="AH69" s="165"/>
      <c r="AI69" s="165"/>
      <c r="AJ69" s="165"/>
      <c r="AK69" s="165"/>
      <c r="AL69" s="165"/>
      <c r="AM69" s="165"/>
      <c r="AN69" s="165"/>
      <c r="AO69" s="165"/>
    </row>
    <row r="70" spans="3:41" ht="15" customHeight="1">
      <c r="C70" s="677"/>
      <c r="D70" s="681"/>
      <c r="E70" s="11" t="s">
        <v>141</v>
      </c>
      <c r="F70" s="146">
        <f>IF(SUM(G70:H70)=SUM(I70:M70),SUM(G70:H70),"エラー")</f>
        <v>100</v>
      </c>
      <c r="G70" s="213">
        <f>IF((G69+H69)=0,0,G69/(G69+H69))*100</f>
        <v>71.938522558254832</v>
      </c>
      <c r="H70" s="146">
        <f>IF((G69+H69)=0,0,H69/(G69+H69))*100</f>
        <v>28.061477441745165</v>
      </c>
      <c r="I70" s="241">
        <f>IF(SUM($I69:$M69)=0,0,I69/SUM($I69:$M69))*100</f>
        <v>71.938522558254832</v>
      </c>
      <c r="J70" s="159">
        <f>IF(SUM($I69:$M69)=0,0,J69/SUM($I69:$M69))*100</f>
        <v>2.611138654767807</v>
      </c>
      <c r="K70" s="159">
        <f>IF(SUM($I69:$M69)=0,0,K69/SUM($I69:$M69))*100</f>
        <v>25.450338786977362</v>
      </c>
      <c r="L70" s="227"/>
      <c r="M70" s="146">
        <f>IF(SUM($I69:$M69)=0,0,M69/SUM($I69:$M69))*100</f>
        <v>0</v>
      </c>
      <c r="N70" s="147">
        <f>IF(SUM($N69:$O69)=0,0,N69/SUM($N69:$O69))*100</f>
        <v>0</v>
      </c>
      <c r="O70" s="203">
        <f>IF(SUM($N69:$O69)=0,0,O69/SUM($N69:$O69))*100</f>
        <v>0</v>
      </c>
      <c r="P70" s="147">
        <f>IF($F69=0,0,P69/$F69)*100</f>
        <v>71.938522558254832</v>
      </c>
      <c r="Q70" s="203">
        <f>+F70-P70</f>
        <v>28.061477441745168</v>
      </c>
      <c r="AB70" s="165"/>
      <c r="AC70" s="165"/>
      <c r="AD70" s="165"/>
      <c r="AE70" s="165"/>
      <c r="AF70" s="165"/>
      <c r="AG70" s="165"/>
      <c r="AH70" s="165"/>
      <c r="AI70" s="165"/>
      <c r="AJ70" s="165"/>
      <c r="AK70" s="165"/>
      <c r="AL70" s="165"/>
      <c r="AM70" s="165"/>
      <c r="AN70" s="165"/>
      <c r="AO70" s="165"/>
    </row>
    <row r="71" spans="3:41" ht="15" customHeight="1">
      <c r="C71" s="677"/>
      <c r="D71" s="687" t="s">
        <v>140</v>
      </c>
      <c r="E71" s="8" t="s">
        <v>67</v>
      </c>
      <c r="F71" s="46">
        <f>IF(SUM(G71:H71)=SUM(I71:M71),SUM(G71:H71),"エラー")</f>
        <v>0</v>
      </c>
      <c r="G71" s="210">
        <f>COUNTIF(P$36:P$37,"以内")</f>
        <v>0</v>
      </c>
      <c r="H71" s="46">
        <f>COUNTIF(P$36:P$37,"超過")</f>
        <v>0</v>
      </c>
      <c r="I71" s="193">
        <f>COUNTIF($Q$36:$Q$37,I$54)</f>
        <v>0</v>
      </c>
      <c r="J71" s="211">
        <f>COUNTIF($Q$36:$Q$37,J$54)</f>
        <v>0</v>
      </c>
      <c r="K71" s="211">
        <f>COUNTIF($Q$36:$Q$37,K$54)</f>
        <v>0</v>
      </c>
      <c r="L71" s="228"/>
      <c r="M71" s="46">
        <f>COUNTIF($Q$36:$Q$37,M$54)</f>
        <v>0</v>
      </c>
      <c r="N71" s="194">
        <f>COUNTIF($R$36:$R$37,N$54)</f>
        <v>0</v>
      </c>
      <c r="O71" s="201">
        <f>COUNTIF($R$36:$R$37,O$54)</f>
        <v>0</v>
      </c>
      <c r="P71" s="194">
        <f>SUM(V36:V37)</f>
        <v>0</v>
      </c>
      <c r="Q71" s="201">
        <f>+F71-P71</f>
        <v>0</v>
      </c>
      <c r="AB71" s="165"/>
      <c r="AC71" s="165"/>
      <c r="AD71" s="165"/>
      <c r="AE71" s="165"/>
      <c r="AF71" s="165"/>
      <c r="AG71" s="165"/>
      <c r="AH71" s="165"/>
      <c r="AI71" s="165"/>
      <c r="AJ71" s="165"/>
      <c r="AK71" s="165"/>
      <c r="AL71" s="165"/>
      <c r="AM71" s="165"/>
      <c r="AN71" s="165"/>
      <c r="AO71" s="165"/>
    </row>
    <row r="72" spans="3:41" ht="15" customHeight="1">
      <c r="C72" s="677"/>
      <c r="D72" s="688"/>
      <c r="E72" s="9" t="s">
        <v>77</v>
      </c>
      <c r="F72" s="47">
        <f>IF(SUM(G72:H72)=SUM(I72:M72),SUM(G72:H72),"エラー")</f>
        <v>0</v>
      </c>
      <c r="G72" s="212">
        <f>SUMPRODUCT(($P$36:$P$37="以内")*($L$36:$L$37))</f>
        <v>0</v>
      </c>
      <c r="H72" s="47">
        <f>SUMPRODUCT(($P$36:$P$37="超過")*($L$36:$L$37))</f>
        <v>0</v>
      </c>
      <c r="I72" s="191">
        <f>SUMPRODUCT(($Q$36:$Q$37=I$54)*($L$36:$L$37))</f>
        <v>0</v>
      </c>
      <c r="J72" s="214">
        <f>SUMPRODUCT(($Q$36:$Q$37=J$54)*($L$36:$L$37))</f>
        <v>0</v>
      </c>
      <c r="K72" s="214">
        <f>SUMPRODUCT(($Q$36:$Q$37=K$54)*($L$36:$L$37))</f>
        <v>0</v>
      </c>
      <c r="L72" s="228"/>
      <c r="M72" s="47">
        <f>SUMPRODUCT(($Q$36:$Q$37=M$54)*($L$36:$L$37))</f>
        <v>0</v>
      </c>
      <c r="N72" s="48">
        <f>SUMPRODUCT(($R$36:$R$37=N$54)*($L$36:$L$37))</f>
        <v>0</v>
      </c>
      <c r="O72" s="202">
        <f>SUMPRODUCT(($R$36:$R$37=O$54)*($L$36:$L$37))</f>
        <v>0</v>
      </c>
      <c r="P72" s="48">
        <f>+SUMPRODUCT((V36:V37)*(L36:L37))</f>
        <v>0</v>
      </c>
      <c r="Q72" s="202">
        <f>+F72-P72</f>
        <v>0</v>
      </c>
      <c r="AB72" s="165"/>
      <c r="AC72" s="165"/>
      <c r="AD72" s="165"/>
      <c r="AE72" s="165"/>
      <c r="AF72" s="165"/>
      <c r="AG72" s="165"/>
      <c r="AH72" s="165"/>
      <c r="AI72" s="165"/>
      <c r="AJ72" s="165"/>
      <c r="AK72" s="165"/>
      <c r="AL72" s="165"/>
      <c r="AM72" s="165"/>
      <c r="AN72" s="165"/>
      <c r="AO72" s="165"/>
    </row>
    <row r="73" spans="3:41" ht="15" customHeight="1">
      <c r="C73" s="677"/>
      <c r="D73" s="689"/>
      <c r="E73" s="11" t="s">
        <v>141</v>
      </c>
      <c r="F73" s="146">
        <f>IF(SUM(G73:H73)=SUM(I73:M73),SUM(G73:H73),"エラー")</f>
        <v>0</v>
      </c>
      <c r="G73" s="213">
        <f>IF((G72+H72)=0,0,G72/(G72+H72))*100</f>
        <v>0</v>
      </c>
      <c r="H73" s="146">
        <f>IF((G72+H72)=0,0,H72/(G72+H72))*100</f>
        <v>0</v>
      </c>
      <c r="I73" s="241">
        <f>IF(SUM($I72:$M72)=0,0,I72/SUM($I72:$M72))*100</f>
        <v>0</v>
      </c>
      <c r="J73" s="159">
        <f>IF(SUM($I72:$M72)=0,0,J72/SUM($I72:$M72))*100</f>
        <v>0</v>
      </c>
      <c r="K73" s="159">
        <f>IF(SUM($I72:$M72)=0,0,K72/SUM($I72:$M72))*100</f>
        <v>0</v>
      </c>
      <c r="L73" s="227"/>
      <c r="M73" s="146">
        <f>IF(SUM($I72:$M72)=0,0,M72/SUM($I72:$M72))*100</f>
        <v>0</v>
      </c>
      <c r="N73" s="147">
        <f>IF(SUM($N72:$O72)=0,0,N72/SUM($N72:$O72))*100</f>
        <v>0</v>
      </c>
      <c r="O73" s="203">
        <f>IF(SUM($N72:$O72)=0,0,O72/SUM($N72:$O72))*100</f>
        <v>0</v>
      </c>
      <c r="P73" s="147">
        <f>IF($F72=0,0,P72/$F72)*100</f>
        <v>0</v>
      </c>
      <c r="Q73" s="203">
        <f>+F73-P73</f>
        <v>0</v>
      </c>
      <c r="AB73" s="165"/>
      <c r="AC73" s="165"/>
      <c r="AD73" s="165"/>
      <c r="AE73" s="165"/>
      <c r="AF73" s="165"/>
      <c r="AG73" s="165"/>
      <c r="AH73" s="165"/>
      <c r="AI73" s="165"/>
      <c r="AJ73" s="165"/>
      <c r="AK73" s="165"/>
      <c r="AL73" s="165"/>
      <c r="AM73" s="165"/>
      <c r="AN73" s="165"/>
      <c r="AO73" s="165"/>
    </row>
    <row r="74" spans="3:41" ht="15" customHeight="1">
      <c r="C74" s="677"/>
      <c r="D74" s="680" t="s">
        <v>58</v>
      </c>
      <c r="E74" s="8" t="s">
        <v>67</v>
      </c>
      <c r="F74" s="46">
        <f>IF(SUM(G74:H74)=SUM(I74:M74),SUM(G74:H74),"エラー")</f>
        <v>0</v>
      </c>
      <c r="G74" s="210">
        <f>COUNTIF(P$38:P$39,"以内")</f>
        <v>0</v>
      </c>
      <c r="H74" s="46">
        <f>COUNTIF(P$38:P$39,"超過")</f>
        <v>0</v>
      </c>
      <c r="I74" s="193">
        <f>COUNTIF($Q$38:$Q$39,I$54)</f>
        <v>0</v>
      </c>
      <c r="J74" s="211">
        <f>COUNTIF($Q$38:$Q$39,J$54)</f>
        <v>0</v>
      </c>
      <c r="K74" s="211">
        <f>COUNTIF($Q$38:$Q$39,K$54)</f>
        <v>0</v>
      </c>
      <c r="L74" s="228"/>
      <c r="M74" s="46">
        <f>COUNTIF($Q$38:$Q$39,M$54)</f>
        <v>0</v>
      </c>
      <c r="N74" s="194">
        <f>COUNTIF($R$38:$R$39,N$54)</f>
        <v>0</v>
      </c>
      <c r="O74" s="201">
        <f>COUNTIF($R$38:$R$39,O$54)</f>
        <v>0</v>
      </c>
      <c r="P74" s="194">
        <f>SUM(V38:V39)</f>
        <v>0</v>
      </c>
      <c r="Q74" s="201">
        <f>+F74-P74</f>
        <v>0</v>
      </c>
      <c r="AB74" s="165"/>
      <c r="AC74" s="165"/>
      <c r="AD74" s="165"/>
      <c r="AE74" s="165"/>
      <c r="AF74" s="165"/>
      <c r="AG74" s="165"/>
      <c r="AH74" s="165"/>
      <c r="AI74" s="165"/>
      <c r="AJ74" s="165"/>
      <c r="AK74" s="165"/>
      <c r="AL74" s="165"/>
      <c r="AM74" s="165"/>
      <c r="AN74" s="165"/>
      <c r="AO74" s="165"/>
    </row>
    <row r="75" spans="3:41" ht="15" customHeight="1">
      <c r="C75" s="677"/>
      <c r="D75" s="681"/>
      <c r="E75" s="9" t="s">
        <v>77</v>
      </c>
      <c r="F75" s="47">
        <f>IF(SUM(G75:H75)=SUM(I75:M75),SUM(G75:H75),"エラー")</f>
        <v>0</v>
      </c>
      <c r="G75" s="212">
        <f>SUMPRODUCT(($P$38:$P$39="以内")*($L$38:$L$39))</f>
        <v>0</v>
      </c>
      <c r="H75" s="47">
        <f>SUMPRODUCT(($P$38:$P$39="超過")*($L$38:$L$39))</f>
        <v>0</v>
      </c>
      <c r="I75" s="191">
        <f>SUMPRODUCT(($Q$38:$Q$39=I$54)*($L$38:$L$39))</f>
        <v>0</v>
      </c>
      <c r="J75" s="214">
        <f>SUMPRODUCT(($Q$38:$Q$39=J$54)*($L$38:$L$39))</f>
        <v>0</v>
      </c>
      <c r="K75" s="214">
        <f>SUMPRODUCT(($Q$38:$Q$39=K$54)*($L$38:$L$39))</f>
        <v>0</v>
      </c>
      <c r="L75" s="228"/>
      <c r="M75" s="47">
        <f>SUMPRODUCT(($Q$38:$Q$39=M$54)*($L$38:$L$39))</f>
        <v>0</v>
      </c>
      <c r="N75" s="48">
        <f>SUMPRODUCT(($R$38:$R$39=N$54)*($L$38:$L$39))</f>
        <v>0</v>
      </c>
      <c r="O75" s="202">
        <f>SUMPRODUCT(($R$38:$R$39=O$54)*($L$38:$L$39))</f>
        <v>0</v>
      </c>
      <c r="P75" s="48">
        <f>+SUMPRODUCT((V38:V39)*(L38:L39))</f>
        <v>0</v>
      </c>
      <c r="Q75" s="202">
        <f>+F75-P75</f>
        <v>0</v>
      </c>
      <c r="AB75" s="165"/>
      <c r="AC75" s="165"/>
      <c r="AD75" s="165"/>
      <c r="AE75" s="165"/>
      <c r="AF75" s="165"/>
      <c r="AG75" s="165"/>
      <c r="AH75" s="165"/>
      <c r="AI75" s="165"/>
      <c r="AJ75" s="165"/>
      <c r="AK75" s="165"/>
      <c r="AL75" s="165"/>
      <c r="AM75" s="165"/>
      <c r="AN75" s="165"/>
      <c r="AO75" s="165"/>
    </row>
    <row r="76" spans="3:41" ht="15" customHeight="1">
      <c r="C76" s="677"/>
      <c r="D76" s="681"/>
      <c r="E76" s="11" t="s">
        <v>141</v>
      </c>
      <c r="F76" s="146">
        <f>IF(SUM(G76:H76)=SUM(I76:M76),SUM(G76:H76),"エラー")</f>
        <v>0</v>
      </c>
      <c r="G76" s="213">
        <f>IF((G75+H75)=0,0,G75/(G75+H75))*100</f>
        <v>0</v>
      </c>
      <c r="H76" s="146">
        <f>IF((G75+H75)=0,0,H75/(G75+H75))*100</f>
        <v>0</v>
      </c>
      <c r="I76" s="241">
        <f>IF(SUM($I75:$M75)=0,0,I75/SUM($I75:$M75))*100</f>
        <v>0</v>
      </c>
      <c r="J76" s="159">
        <f>IF(SUM($I75:$M75)=0,0,J75/SUM($I75:$M75))*100</f>
        <v>0</v>
      </c>
      <c r="K76" s="159">
        <f>IF(SUM($I75:$M75)=0,0,K75/SUM($I75:$M75))*100</f>
        <v>0</v>
      </c>
      <c r="L76" s="227"/>
      <c r="M76" s="146">
        <f>IF(SUM($I75:$M75)=0,0,M75/SUM($I75:$M75))*100</f>
        <v>0</v>
      </c>
      <c r="N76" s="147">
        <f>IF(SUM($N75:$O75)=0,0,N75/SUM($N75:$O75))*100</f>
        <v>0</v>
      </c>
      <c r="O76" s="203">
        <f>IF(SUM($N75:$O75)=0,0,O75/SUM($N75:$O75))*100</f>
        <v>0</v>
      </c>
      <c r="P76" s="147">
        <f>IF($F75=0,0,P75/$F75)*100</f>
        <v>0</v>
      </c>
      <c r="Q76" s="203">
        <f>+F76-P76</f>
        <v>0</v>
      </c>
      <c r="AB76" s="165"/>
      <c r="AC76" s="165"/>
      <c r="AD76" s="165"/>
      <c r="AE76" s="165"/>
      <c r="AF76" s="165"/>
      <c r="AG76" s="165"/>
      <c r="AH76" s="165"/>
      <c r="AI76" s="165"/>
      <c r="AJ76" s="165"/>
      <c r="AK76" s="165"/>
      <c r="AL76" s="165"/>
      <c r="AM76" s="165"/>
      <c r="AN76" s="165"/>
      <c r="AO76" s="165"/>
    </row>
    <row r="77" spans="3:41" ht="15" customHeight="1">
      <c r="C77" s="677"/>
      <c r="D77" s="676" t="s">
        <v>79</v>
      </c>
      <c r="E77" s="8" t="s">
        <v>67</v>
      </c>
      <c r="F77" s="46">
        <f>IF(SUM(G77:H77)=SUM(I77:M77),SUM(G77:H77),"エラー")</f>
        <v>6</v>
      </c>
      <c r="G77" s="210">
        <f>COUNTIF(P$40:P$45,"以内")</f>
        <v>6</v>
      </c>
      <c r="H77" s="46">
        <f>COUNTIF(P$40:P$45,"超過")</f>
        <v>0</v>
      </c>
      <c r="I77" s="193">
        <f>COUNTIF($Q$40:$Q$45,I$54)</f>
        <v>2</v>
      </c>
      <c r="J77" s="211">
        <f>COUNTIF($Q$40:$Q$45,J$54)</f>
        <v>3</v>
      </c>
      <c r="K77" s="211">
        <f>COUNTIF($Q$40:$Q$45,K$54)</f>
        <v>1</v>
      </c>
      <c r="L77" s="228"/>
      <c r="M77" s="46">
        <f>COUNTIF($Q$40:$Q$45,M$54)</f>
        <v>0</v>
      </c>
      <c r="N77" s="194">
        <f>COUNTIF($R$40:$R$45,N$54)</f>
        <v>0</v>
      </c>
      <c r="O77" s="201">
        <f>COUNTIF($R$40:$R$45,O$54)</f>
        <v>0</v>
      </c>
      <c r="P77" s="194">
        <f>SUM(V40:V45)</f>
        <v>2</v>
      </c>
      <c r="Q77" s="201">
        <f>+F77-P77</f>
        <v>4</v>
      </c>
      <c r="AB77" s="165"/>
      <c r="AC77" s="165"/>
      <c r="AD77" s="165"/>
      <c r="AE77" s="165"/>
      <c r="AF77" s="165"/>
      <c r="AG77" s="165"/>
      <c r="AH77" s="165"/>
      <c r="AI77" s="165"/>
      <c r="AJ77" s="165"/>
      <c r="AK77" s="165"/>
      <c r="AL77" s="165"/>
      <c r="AM77" s="165"/>
      <c r="AN77" s="165"/>
      <c r="AO77" s="165"/>
    </row>
    <row r="78" spans="3:41" ht="15" customHeight="1">
      <c r="C78" s="678"/>
      <c r="D78" s="683"/>
      <c r="E78" s="9" t="s">
        <v>78</v>
      </c>
      <c r="F78" s="47">
        <f>IF(SUM(G78:H78)=SUM(I78:M78),SUM(G78:H78),"エラー")</f>
        <v>576</v>
      </c>
      <c r="G78" s="212">
        <f>SUMPRODUCT(($P$40:$P$45="以内")*($L$40:$L$45))</f>
        <v>576</v>
      </c>
      <c r="H78" s="47">
        <f>SUMPRODUCT(($P$40:$P$45="超過")*($L$40:$L$45))</f>
        <v>0</v>
      </c>
      <c r="I78" s="191">
        <f>SUMPRODUCT(($Q$40:$Q$45=I$54)*($L$40:$L$45))</f>
        <v>363</v>
      </c>
      <c r="J78" s="214">
        <f>SUMPRODUCT(($Q$40:$Q$45=J$54)*($L$40:$L$45))</f>
        <v>113</v>
      </c>
      <c r="K78" s="214">
        <f>SUMPRODUCT(($Q$40:$Q$45=K$54)*($L$40:$L$45))</f>
        <v>100</v>
      </c>
      <c r="L78" s="228"/>
      <c r="M78" s="47">
        <f>SUMPRODUCT(($Q$40:$Q$45=M$54)*($L$40:$L$45))</f>
        <v>0</v>
      </c>
      <c r="N78" s="48">
        <f>SUMPRODUCT(($R$40:$R$45=N$54)*($L$40:$L$45))</f>
        <v>0</v>
      </c>
      <c r="O78" s="202">
        <f>SUMPRODUCT(($R$40:$R$45=O$54)*($L$40:$L$45))</f>
        <v>0</v>
      </c>
      <c r="P78" s="48">
        <f>+SUMPRODUCT((V40:V45)*(L40:L45))</f>
        <v>363</v>
      </c>
      <c r="Q78" s="202">
        <f>+F78-P78</f>
        <v>213</v>
      </c>
      <c r="AB78" s="165"/>
      <c r="AC78" s="165"/>
      <c r="AD78" s="165"/>
      <c r="AE78" s="165"/>
      <c r="AF78" s="165"/>
      <c r="AG78" s="165"/>
      <c r="AH78" s="165"/>
      <c r="AI78" s="165"/>
      <c r="AJ78" s="165"/>
      <c r="AK78" s="165"/>
      <c r="AL78" s="165"/>
      <c r="AM78" s="165"/>
      <c r="AN78" s="165"/>
      <c r="AO78" s="165"/>
    </row>
    <row r="79" spans="3:41" ht="15" customHeight="1">
      <c r="C79" s="678"/>
      <c r="D79" s="683"/>
      <c r="E79" s="11" t="s">
        <v>141</v>
      </c>
      <c r="F79" s="146">
        <f>IF(SUM(G79:H79)=SUM(I79:M79),SUM(G79:H79),"エラー")</f>
        <v>100</v>
      </c>
      <c r="G79" s="215">
        <f>IF((G78+H78)=0,0,G78/(G78+H78))*100</f>
        <v>100</v>
      </c>
      <c r="H79" s="148">
        <f>IF((G78+H78)=0,0,H78/(G78+H78))*100</f>
        <v>0</v>
      </c>
      <c r="I79" s="241">
        <f>IF(SUM($I78:$M78)=0,0,I78/SUM($I78:$M78))*100</f>
        <v>63.020833333333336</v>
      </c>
      <c r="J79" s="159">
        <f>IF(SUM($I78:$M78)=0,0,J78/SUM($I78:$M78))*100</f>
        <v>19.618055555555554</v>
      </c>
      <c r="K79" s="159">
        <f>IF(SUM($I78:$M78)=0,0,K78/SUM($I78:$M78))*100</f>
        <v>17.361111111111111</v>
      </c>
      <c r="L79" s="227"/>
      <c r="M79" s="146">
        <f>IF(SUM($I78:$M78)=0,0,M78/SUM($I78:$M78))*100</f>
        <v>0</v>
      </c>
      <c r="N79" s="147">
        <f>IF(SUM($N78:$O78)=0,0,N78/SUM($N78:$O78))*100</f>
        <v>0</v>
      </c>
      <c r="O79" s="203">
        <f>IF(SUM($N78:$O78)=0,0,O78/SUM($N78:$O78))*100</f>
        <v>0</v>
      </c>
      <c r="P79" s="147">
        <f>IF($F78=0,0,P78/$F78)*100</f>
        <v>63.020833333333336</v>
      </c>
      <c r="Q79" s="203">
        <f>+F79-P79</f>
        <v>36.979166666666664</v>
      </c>
    </row>
    <row r="80" spans="3:41" ht="15" customHeight="1">
      <c r="C80" s="679" t="s">
        <v>48</v>
      </c>
      <c r="D80" s="763" t="s">
        <v>56</v>
      </c>
      <c r="E80" s="162" t="s">
        <v>67</v>
      </c>
      <c r="F80" s="46">
        <f>IF(SUM(G80:H80)=SUM(I80:M80),SUM(G80:H80),"エラー")</f>
        <v>16</v>
      </c>
      <c r="G80" s="216">
        <f>SUM(G56,G68)</f>
        <v>3</v>
      </c>
      <c r="H80" s="160">
        <f t="shared" ref="H80:H81" si="3">SUM(H56,H68)</f>
        <v>13</v>
      </c>
      <c r="I80" s="193">
        <f t="shared" ref="I80:O80" si="4">SUM(I56,I68)</f>
        <v>3</v>
      </c>
      <c r="J80" s="211">
        <f t="shared" si="4"/>
        <v>3</v>
      </c>
      <c r="K80" s="211">
        <f t="shared" si="4"/>
        <v>10</v>
      </c>
      <c r="L80" s="228"/>
      <c r="M80" s="46">
        <f t="shared" si="4"/>
        <v>0</v>
      </c>
      <c r="N80" s="194">
        <f t="shared" si="4"/>
        <v>0</v>
      </c>
      <c r="O80" s="201">
        <f t="shared" si="4"/>
        <v>0</v>
      </c>
      <c r="P80" s="210">
        <f>SUM(P56,P68)</f>
        <v>3</v>
      </c>
      <c r="Q80" s="201">
        <f>+F80-P80</f>
        <v>13</v>
      </c>
      <c r="AB80" s="165"/>
      <c r="AC80" s="165"/>
      <c r="AD80" s="165"/>
      <c r="AE80" s="165"/>
      <c r="AF80" s="165"/>
      <c r="AG80" s="165"/>
      <c r="AH80" s="165"/>
      <c r="AI80" s="165"/>
      <c r="AJ80" s="165"/>
      <c r="AK80" s="165"/>
      <c r="AL80" s="165"/>
      <c r="AM80" s="165"/>
      <c r="AN80" s="165"/>
      <c r="AO80" s="165"/>
    </row>
    <row r="81" spans="3:41" ht="15" customHeight="1">
      <c r="C81" s="677"/>
      <c r="D81" s="681"/>
      <c r="E81" s="9" t="s">
        <v>77</v>
      </c>
      <c r="F81" s="47">
        <f>IF(SUM(G81:H81)=SUM(I81:M81),SUM(G81:H81),"エラー")</f>
        <v>23176</v>
      </c>
      <c r="G81" s="212">
        <f t="shared" ref="G81" si="5">SUM(G57,G69)</f>
        <v>4633</v>
      </c>
      <c r="H81" s="47">
        <f t="shared" si="3"/>
        <v>18543</v>
      </c>
      <c r="I81" s="191">
        <f t="shared" ref="I81:O81" si="6">SUM(I57,I69)</f>
        <v>4633</v>
      </c>
      <c r="J81" s="214">
        <f t="shared" si="6"/>
        <v>3558</v>
      </c>
      <c r="K81" s="214">
        <f t="shared" si="6"/>
        <v>14985</v>
      </c>
      <c r="L81" s="228"/>
      <c r="M81" s="47">
        <f t="shared" si="6"/>
        <v>0</v>
      </c>
      <c r="N81" s="48">
        <f>SUM(N57,N69)</f>
        <v>0</v>
      </c>
      <c r="O81" s="202">
        <f t="shared" si="6"/>
        <v>0</v>
      </c>
      <c r="P81" s="212">
        <f t="shared" ref="P81:Q81" si="7">SUM(P57,P69)</f>
        <v>4633</v>
      </c>
      <c r="Q81" s="202">
        <f>+F81-P81</f>
        <v>18543</v>
      </c>
      <c r="AB81" s="165"/>
      <c r="AC81" s="165"/>
      <c r="AD81" s="165"/>
      <c r="AE81" s="165"/>
      <c r="AF81" s="165"/>
      <c r="AG81" s="165"/>
      <c r="AH81" s="165"/>
      <c r="AI81" s="165"/>
      <c r="AJ81" s="165"/>
      <c r="AK81" s="165"/>
      <c r="AL81" s="165"/>
      <c r="AM81" s="165"/>
      <c r="AN81" s="165"/>
      <c r="AO81" s="165"/>
    </row>
    <row r="82" spans="3:41" ht="15" customHeight="1">
      <c r="C82" s="677"/>
      <c r="D82" s="681"/>
      <c r="E82" s="11" t="s">
        <v>141</v>
      </c>
      <c r="F82" s="146">
        <f>IF(SUM(G82:H82)=SUM(I82:M82),SUM(G82:H82),"エラー")</f>
        <v>100</v>
      </c>
      <c r="G82" s="213">
        <f>IF((G81+H81)=0,0,G81/(G81+H81))*100</f>
        <v>19.99050742147049</v>
      </c>
      <c r="H82" s="146">
        <f>IF((G81+H81)=0,0,H81/(G81+H81))*100</f>
        <v>80.009492578529517</v>
      </c>
      <c r="I82" s="241">
        <f>IF(SUM($I81:$M81)=0,0,I81/SUM($I81:$M81))*100</f>
        <v>19.99050742147049</v>
      </c>
      <c r="J82" s="159">
        <f>IF(SUM($I81:$M81)=0,0,J81/SUM($I81:$M81))*100</f>
        <v>15.352088367276492</v>
      </c>
      <c r="K82" s="159">
        <f>IF(SUM($I81:$M81)=0,0,K81/SUM($I81:$M81))*100</f>
        <v>64.657404211253024</v>
      </c>
      <c r="L82" s="227"/>
      <c r="M82" s="146">
        <f>IF(SUM($I81:$M81)=0,0,M81/SUM($I81:$M81))*100</f>
        <v>0</v>
      </c>
      <c r="N82" s="147">
        <f>IF(SUM($N81:$O81)=0,0,N81/SUM($N81:$O81))*100</f>
        <v>0</v>
      </c>
      <c r="O82" s="203">
        <f>IF(SUM($N81:$O81)=0,0,O81/SUM($N81:$O81))*100</f>
        <v>0</v>
      </c>
      <c r="P82" s="147">
        <f>IF($F81=0,0,P81/$F81)*100</f>
        <v>19.99050742147049</v>
      </c>
      <c r="Q82" s="203">
        <f>+F82-P82</f>
        <v>80.009492578529517</v>
      </c>
      <c r="AB82" s="165"/>
      <c r="AC82" s="165"/>
      <c r="AD82" s="165"/>
      <c r="AE82" s="165"/>
      <c r="AF82" s="165"/>
      <c r="AG82" s="165"/>
      <c r="AH82" s="165"/>
      <c r="AI82" s="165"/>
      <c r="AJ82" s="165"/>
      <c r="AK82" s="165"/>
      <c r="AL82" s="165"/>
      <c r="AM82" s="165"/>
      <c r="AN82" s="165"/>
      <c r="AO82" s="165"/>
    </row>
    <row r="83" spans="3:41" ht="15" customHeight="1">
      <c r="C83" s="677"/>
      <c r="D83" s="687" t="s">
        <v>140</v>
      </c>
      <c r="E83" s="8" t="s">
        <v>67</v>
      </c>
      <c r="F83" s="46">
        <f>IF(SUM(G83:H83)=SUM(I83:M83),SUM(G83:H83),"エラー")</f>
        <v>0</v>
      </c>
      <c r="G83" s="210">
        <f t="shared" ref="G83:H83" si="8">SUM(G59,G71)</f>
        <v>0</v>
      </c>
      <c r="H83" s="46">
        <f t="shared" si="8"/>
        <v>0</v>
      </c>
      <c r="I83" s="193">
        <f t="shared" ref="I83:O83" si="9">SUM(I59,I71)</f>
        <v>0</v>
      </c>
      <c r="J83" s="211">
        <f t="shared" si="9"/>
        <v>0</v>
      </c>
      <c r="K83" s="211">
        <f t="shared" si="9"/>
        <v>0</v>
      </c>
      <c r="L83" s="228"/>
      <c r="M83" s="46">
        <f t="shared" si="9"/>
        <v>0</v>
      </c>
      <c r="N83" s="194">
        <f t="shared" si="9"/>
        <v>0</v>
      </c>
      <c r="O83" s="201">
        <f t="shared" si="9"/>
        <v>0</v>
      </c>
      <c r="P83" s="210">
        <f>SUM(P59,P71)</f>
        <v>0</v>
      </c>
      <c r="Q83" s="201">
        <f>+F83-P83</f>
        <v>0</v>
      </c>
      <c r="AB83" s="165"/>
      <c r="AC83" s="165"/>
      <c r="AD83" s="165"/>
      <c r="AE83" s="165"/>
      <c r="AF83" s="165"/>
      <c r="AG83" s="165"/>
      <c r="AH83" s="165"/>
      <c r="AI83" s="165"/>
      <c r="AJ83" s="165"/>
      <c r="AK83" s="165"/>
      <c r="AL83" s="165"/>
      <c r="AM83" s="165"/>
      <c r="AN83" s="165"/>
      <c r="AO83" s="165"/>
    </row>
    <row r="84" spans="3:41" ht="15" customHeight="1">
      <c r="C84" s="677"/>
      <c r="D84" s="688"/>
      <c r="E84" s="9" t="s">
        <v>77</v>
      </c>
      <c r="F84" s="47">
        <f>IF(SUM(G84:H84)=SUM(I84:M84),SUM(G84:H84),"エラー")</f>
        <v>0</v>
      </c>
      <c r="G84" s="212">
        <f t="shared" ref="G84:H84" si="10">SUM(G60,G72)</f>
        <v>0</v>
      </c>
      <c r="H84" s="47">
        <f t="shared" si="10"/>
        <v>0</v>
      </c>
      <c r="I84" s="191">
        <f t="shared" ref="I84:O84" si="11">SUM(I60,I72)</f>
        <v>0</v>
      </c>
      <c r="J84" s="214">
        <f t="shared" si="11"/>
        <v>0</v>
      </c>
      <c r="K84" s="214">
        <f t="shared" si="11"/>
        <v>0</v>
      </c>
      <c r="L84" s="228"/>
      <c r="M84" s="47">
        <f t="shared" si="11"/>
        <v>0</v>
      </c>
      <c r="N84" s="48">
        <f t="shared" si="11"/>
        <v>0</v>
      </c>
      <c r="O84" s="202">
        <f t="shared" si="11"/>
        <v>0</v>
      </c>
      <c r="P84" s="212">
        <f>SUM(P60,P72)</f>
        <v>0</v>
      </c>
      <c r="Q84" s="202">
        <f>+F84-P84</f>
        <v>0</v>
      </c>
      <c r="AB84" s="165"/>
      <c r="AC84" s="165"/>
      <c r="AD84" s="165"/>
      <c r="AE84" s="165"/>
      <c r="AF84" s="165"/>
      <c r="AG84" s="165"/>
      <c r="AH84" s="165"/>
      <c r="AI84" s="165"/>
      <c r="AJ84" s="165"/>
      <c r="AK84" s="165"/>
      <c r="AL84" s="165"/>
      <c r="AM84" s="165"/>
      <c r="AN84" s="165"/>
      <c r="AO84" s="165"/>
    </row>
    <row r="85" spans="3:41" ht="15" customHeight="1">
      <c r="C85" s="677"/>
      <c r="D85" s="689"/>
      <c r="E85" s="11" t="s">
        <v>141</v>
      </c>
      <c r="F85" s="146">
        <f>IF(SUM(G85:H85)=SUM(I85:M85),SUM(G85:H85),"エラー")</f>
        <v>0</v>
      </c>
      <c r="G85" s="213">
        <f>IF((G84+H84)=0,0,G84/(G84+H84))*100</f>
        <v>0</v>
      </c>
      <c r="H85" s="146">
        <f>IF((G84+H84)=0,0,H84/(G84+H84))*100</f>
        <v>0</v>
      </c>
      <c r="I85" s="241">
        <f>IF(SUM($I84:$M84)=0,0,I84/SUM($I84:$M84))*100</f>
        <v>0</v>
      </c>
      <c r="J85" s="159">
        <f>IF(SUM($I84:$M84)=0,0,J84/SUM($I84:$M84))*100</f>
        <v>0</v>
      </c>
      <c r="K85" s="159">
        <f>IF(SUM($I84:$M84)=0,0,K84/SUM($I84:$M84))*100</f>
        <v>0</v>
      </c>
      <c r="L85" s="227"/>
      <c r="M85" s="146">
        <f>IF(SUM($I84:$M84)=0,0,M84/SUM($I84:$M84))*100</f>
        <v>0</v>
      </c>
      <c r="N85" s="147">
        <f>IF(SUM($N84:$O84)=0,0,N84/SUM($N84:$O84))*100</f>
        <v>0</v>
      </c>
      <c r="O85" s="203">
        <f>IF(SUM($N84:$O84)=0,0,O84/SUM($N84:$O84))*100</f>
        <v>0</v>
      </c>
      <c r="P85" s="147">
        <f>IF($F84=0,0,P84/$F84)*100</f>
        <v>0</v>
      </c>
      <c r="Q85" s="203">
        <f>+F85-P85</f>
        <v>0</v>
      </c>
      <c r="AB85" s="165"/>
      <c r="AC85" s="165"/>
      <c r="AD85" s="165"/>
      <c r="AE85" s="165"/>
      <c r="AF85" s="165"/>
      <c r="AG85" s="165"/>
      <c r="AH85" s="165"/>
      <c r="AI85" s="165"/>
      <c r="AJ85" s="165"/>
      <c r="AK85" s="165"/>
      <c r="AL85" s="165"/>
      <c r="AM85" s="165"/>
      <c r="AN85" s="165"/>
      <c r="AO85" s="165"/>
    </row>
    <row r="86" spans="3:41" ht="15" customHeight="1">
      <c r="C86" s="677"/>
      <c r="D86" s="680" t="s">
        <v>58</v>
      </c>
      <c r="E86" s="8" t="s">
        <v>67</v>
      </c>
      <c r="F86" s="46">
        <f>IF(SUM(G86:H86)=SUM(I86:M86),SUM(G86:H86),"エラー")</f>
        <v>1</v>
      </c>
      <c r="G86" s="210">
        <f t="shared" ref="G86:H86" si="12">SUM(G62,G74)</f>
        <v>1</v>
      </c>
      <c r="H86" s="46">
        <f t="shared" si="12"/>
        <v>0</v>
      </c>
      <c r="I86" s="193">
        <f t="shared" ref="I86:O86" si="13">SUM(I62,I74)</f>
        <v>0</v>
      </c>
      <c r="J86" s="211">
        <f t="shared" si="13"/>
        <v>0</v>
      </c>
      <c r="K86" s="211">
        <f t="shared" si="13"/>
        <v>1</v>
      </c>
      <c r="L86" s="228"/>
      <c r="M86" s="46">
        <f t="shared" si="13"/>
        <v>0</v>
      </c>
      <c r="N86" s="194">
        <f t="shared" si="13"/>
        <v>0</v>
      </c>
      <c r="O86" s="201">
        <f t="shared" si="13"/>
        <v>1</v>
      </c>
      <c r="P86" s="210">
        <f>SUM(P62,P74)</f>
        <v>0</v>
      </c>
      <c r="Q86" s="201">
        <f>+F86-P86</f>
        <v>1</v>
      </c>
      <c r="AB86" s="165"/>
      <c r="AC86" s="165"/>
      <c r="AD86" s="165"/>
      <c r="AE86" s="165"/>
      <c r="AF86" s="165"/>
      <c r="AG86" s="165"/>
      <c r="AH86" s="165"/>
      <c r="AI86" s="165"/>
      <c r="AJ86" s="165"/>
      <c r="AK86" s="165"/>
      <c r="AL86" s="165"/>
      <c r="AM86" s="165"/>
      <c r="AN86" s="165"/>
      <c r="AO86" s="165"/>
    </row>
    <row r="87" spans="3:41" ht="15" customHeight="1">
      <c r="C87" s="677"/>
      <c r="D87" s="681"/>
      <c r="E87" s="9" t="s">
        <v>77</v>
      </c>
      <c r="F87" s="47">
        <f>IF(SUM(G87:H87)=SUM(I87:M87),SUM(G87:H87),"エラー")</f>
        <v>14500</v>
      </c>
      <c r="G87" s="212">
        <f t="shared" ref="G87:H87" si="14">SUM(G63,G75)</f>
        <v>14500</v>
      </c>
      <c r="H87" s="47">
        <f t="shared" si="14"/>
        <v>0</v>
      </c>
      <c r="I87" s="191">
        <f t="shared" ref="I87:O87" si="15">SUM(I63,I75)</f>
        <v>0</v>
      </c>
      <c r="J87" s="214">
        <f t="shared" si="15"/>
        <v>0</v>
      </c>
      <c r="K87" s="214">
        <f t="shared" si="15"/>
        <v>14500</v>
      </c>
      <c r="L87" s="228"/>
      <c r="M87" s="47">
        <f t="shared" si="15"/>
        <v>0</v>
      </c>
      <c r="N87" s="48">
        <f t="shared" si="15"/>
        <v>0</v>
      </c>
      <c r="O87" s="202">
        <f t="shared" si="15"/>
        <v>14500</v>
      </c>
      <c r="P87" s="212">
        <f>SUM(P63,P75)</f>
        <v>0</v>
      </c>
      <c r="Q87" s="202">
        <f>+F87-P87</f>
        <v>14500</v>
      </c>
      <c r="AB87" s="165"/>
      <c r="AC87" s="165"/>
      <c r="AD87" s="165"/>
      <c r="AE87" s="165"/>
      <c r="AF87" s="165"/>
      <c r="AG87" s="165"/>
      <c r="AH87" s="165"/>
      <c r="AI87" s="165"/>
      <c r="AJ87" s="165"/>
      <c r="AK87" s="165"/>
      <c r="AL87" s="165"/>
      <c r="AM87" s="165"/>
      <c r="AN87" s="165"/>
      <c r="AO87" s="165"/>
    </row>
    <row r="88" spans="3:41" ht="15" customHeight="1">
      <c r="C88" s="677"/>
      <c r="D88" s="681"/>
      <c r="E88" s="11" t="s">
        <v>141</v>
      </c>
      <c r="F88" s="146">
        <f>IF(SUM(G88:H88)=SUM(I88:M88),SUM(G88:H88),"エラー")</f>
        <v>100</v>
      </c>
      <c r="G88" s="213">
        <f>IF((G87+H87)=0,0,G87/(G87+H87))*100</f>
        <v>100</v>
      </c>
      <c r="H88" s="146">
        <f>IF((G87+H87)=0,0,H87/(G87+H87))*100</f>
        <v>0</v>
      </c>
      <c r="I88" s="241">
        <f>IF(SUM($I87:$M87)=0,0,I87/SUM($I87:$M87))*100</f>
        <v>0</v>
      </c>
      <c r="J88" s="159">
        <f>IF(SUM($I87:$M87)=0,0,J87/SUM($I87:$M87))*100</f>
        <v>0</v>
      </c>
      <c r="K88" s="159">
        <f>IF(SUM($I87:$M87)=0,0,K87/SUM($I87:$M87))*100</f>
        <v>100</v>
      </c>
      <c r="L88" s="227"/>
      <c r="M88" s="146">
        <f>IF(SUM($I87:$M87)=0,0,M87/SUM($I87:$M87))*100</f>
        <v>0</v>
      </c>
      <c r="N88" s="147">
        <f>IF(SUM($N87:$O87)=0,0,N87/SUM($N87:$O87))*100</f>
        <v>0</v>
      </c>
      <c r="O88" s="203">
        <f>IF(SUM($N87:$O87)=0,0,O87/SUM($N87:$O87))*100</f>
        <v>100</v>
      </c>
      <c r="P88" s="147">
        <f>IF($F87=0,0,P87/$F87)*100</f>
        <v>0</v>
      </c>
      <c r="Q88" s="203">
        <f>+F88-P88</f>
        <v>100</v>
      </c>
      <c r="AB88" s="165"/>
      <c r="AC88" s="165"/>
      <c r="AD88" s="165"/>
      <c r="AE88" s="165"/>
      <c r="AF88" s="165"/>
      <c r="AG88" s="165"/>
      <c r="AH88" s="165"/>
      <c r="AI88" s="165"/>
      <c r="AJ88" s="165"/>
      <c r="AK88" s="165"/>
      <c r="AL88" s="165"/>
      <c r="AM88" s="165"/>
      <c r="AN88" s="165"/>
      <c r="AO88" s="165"/>
    </row>
    <row r="89" spans="3:41" ht="15" customHeight="1">
      <c r="C89" s="677"/>
      <c r="D89" s="676" t="s">
        <v>79</v>
      </c>
      <c r="E89" s="8" t="s">
        <v>67</v>
      </c>
      <c r="F89" s="46">
        <f>IF(SUM(G89:H89)=SUM(I89:M89),SUM(G89:H89),"エラー")</f>
        <v>15</v>
      </c>
      <c r="G89" s="210">
        <f t="shared" ref="G89:H89" si="16">SUM(G65,G77)</f>
        <v>15</v>
      </c>
      <c r="H89" s="46">
        <f t="shared" si="16"/>
        <v>0</v>
      </c>
      <c r="I89" s="193">
        <f t="shared" ref="I89:O89" si="17">SUM(I65,I77)</f>
        <v>5</v>
      </c>
      <c r="J89" s="211">
        <f t="shared" si="17"/>
        <v>7</v>
      </c>
      <c r="K89" s="211">
        <f t="shared" si="17"/>
        <v>3</v>
      </c>
      <c r="L89" s="228"/>
      <c r="M89" s="46">
        <f t="shared" si="17"/>
        <v>0</v>
      </c>
      <c r="N89" s="194">
        <f t="shared" si="17"/>
        <v>1</v>
      </c>
      <c r="O89" s="201">
        <f t="shared" si="17"/>
        <v>0</v>
      </c>
      <c r="P89" s="210">
        <f>SUM(P65,P77)</f>
        <v>6</v>
      </c>
      <c r="Q89" s="201">
        <f>+F89-P89</f>
        <v>9</v>
      </c>
      <c r="AB89" s="165"/>
      <c r="AC89" s="165"/>
      <c r="AD89" s="165"/>
      <c r="AE89" s="165"/>
      <c r="AF89" s="165"/>
      <c r="AG89" s="165"/>
      <c r="AH89" s="165"/>
      <c r="AI89" s="165"/>
      <c r="AJ89" s="165"/>
      <c r="AK89" s="165"/>
      <c r="AL89" s="165"/>
      <c r="AM89" s="165"/>
      <c r="AN89" s="165"/>
      <c r="AO89" s="165"/>
    </row>
    <row r="90" spans="3:41" ht="15" customHeight="1">
      <c r="C90" s="678"/>
      <c r="D90" s="683"/>
      <c r="E90" s="9" t="s">
        <v>78</v>
      </c>
      <c r="F90" s="47">
        <f>IF(SUM(G90:H90)=SUM(I90:M90),SUM(G90:H90),"エラー")</f>
        <v>18782</v>
      </c>
      <c r="G90" s="212">
        <f t="shared" ref="G90:H90" si="18">SUM(G66,G78)</f>
        <v>18782</v>
      </c>
      <c r="H90" s="47">
        <f t="shared" si="18"/>
        <v>0</v>
      </c>
      <c r="I90" s="191">
        <f t="shared" ref="I90:O90" si="19">SUM(I66,I78)</f>
        <v>8263</v>
      </c>
      <c r="J90" s="214">
        <f t="shared" si="19"/>
        <v>8929</v>
      </c>
      <c r="K90" s="214">
        <f t="shared" si="19"/>
        <v>1590</v>
      </c>
      <c r="L90" s="228"/>
      <c r="M90" s="47">
        <f t="shared" si="19"/>
        <v>0</v>
      </c>
      <c r="N90" s="48">
        <f t="shared" si="19"/>
        <v>1300</v>
      </c>
      <c r="O90" s="202">
        <f t="shared" si="19"/>
        <v>0</v>
      </c>
      <c r="P90" s="212">
        <f>SUM(P66,P78)</f>
        <v>9563</v>
      </c>
      <c r="Q90" s="202">
        <f>+F90-P90</f>
        <v>9219</v>
      </c>
      <c r="AB90" s="165"/>
      <c r="AC90" s="165"/>
      <c r="AD90" s="165"/>
      <c r="AE90" s="165"/>
      <c r="AF90" s="165"/>
      <c r="AG90" s="165"/>
      <c r="AH90" s="165"/>
      <c r="AI90" s="165"/>
      <c r="AJ90" s="165"/>
      <c r="AK90" s="165"/>
      <c r="AL90" s="165"/>
      <c r="AM90" s="165"/>
      <c r="AN90" s="165"/>
      <c r="AO90" s="165"/>
    </row>
    <row r="91" spans="3:41" ht="15" customHeight="1">
      <c r="C91" s="678"/>
      <c r="D91" s="683"/>
      <c r="E91" s="11" t="s">
        <v>141</v>
      </c>
      <c r="F91" s="146">
        <f>IF(SUM(G91:H91)=SUM(I91:M91),SUM(G91:H91),"エラー")</f>
        <v>100</v>
      </c>
      <c r="G91" s="215">
        <f>IF((G90+H90)=0,0,G90/(G90+H90))*100</f>
        <v>100</v>
      </c>
      <c r="H91" s="148">
        <f>IF((G90+H90)=0,0,H90/(G90+H90))*100</f>
        <v>0</v>
      </c>
      <c r="I91" s="241">
        <f>IF(SUM($I90:$M90)=0,0,I90/SUM($I90:$M90))*100</f>
        <v>43.994249813651372</v>
      </c>
      <c r="J91" s="159">
        <f>IF(SUM($I90:$M90)=0,0,J90/SUM($I90:$M90))*100</f>
        <v>47.54019806197423</v>
      </c>
      <c r="K91" s="159">
        <f>IF(SUM($I90:$M90)=0,0,K90/SUM($I90:$M90))*100</f>
        <v>8.4655521243744012</v>
      </c>
      <c r="L91" s="227"/>
      <c r="M91" s="146">
        <f>IF(SUM($I90:$M90)=0,0,M90/SUM($I90:$M90))*100</f>
        <v>0</v>
      </c>
      <c r="N91" s="147">
        <f>IF(SUM($N90:$O90)=0,0,N90/SUM($N90:$O90))*100</f>
        <v>100</v>
      </c>
      <c r="O91" s="203">
        <f>IF(SUM($N90:$O90)=0,0,O90/SUM($N90:$O90))*100</f>
        <v>0</v>
      </c>
      <c r="P91" s="147">
        <f>IF($F90=0,0,P90/$F90)*100</f>
        <v>50.915770418485785</v>
      </c>
      <c r="Q91" s="203">
        <f>+F91-P91</f>
        <v>49.084229581514215</v>
      </c>
    </row>
    <row r="92" spans="3:41" ht="15" customHeight="1">
      <c r="C92" s="676" t="s">
        <v>41</v>
      </c>
      <c r="D92" s="676"/>
      <c r="E92" s="232" t="s">
        <v>67</v>
      </c>
      <c r="F92" s="234">
        <f>IF(SUM(G92:H92)=SUM(I92:M92),SUM(G92:H92),"エラー")</f>
        <v>32</v>
      </c>
      <c r="G92" s="233">
        <f>SUM(G56,G59,G62,G65,G68,G71,G74,G77)</f>
        <v>19</v>
      </c>
      <c r="H92" s="234">
        <f t="shared" ref="H92" si="20">SUM(H56,H59,H62,H65,H68,H71,H74,H77)</f>
        <v>13</v>
      </c>
      <c r="I92" s="242">
        <f>SUM(I56,I59,I62,I65,I68,I71,I74,I77)</f>
        <v>8</v>
      </c>
      <c r="J92" s="235">
        <f>SUM(J56,J59,J62,J65,J68,J71,J74,J77)</f>
        <v>10</v>
      </c>
      <c r="K92" s="235">
        <f>SUM(K56,K59,K62,K65,K68,K71,K74,K77)</f>
        <v>14</v>
      </c>
      <c r="L92" s="229"/>
      <c r="M92" s="234">
        <f>SUM(M56,M59,M62,M65,M68,M71,M74,M77)</f>
        <v>0</v>
      </c>
      <c r="N92" s="237">
        <f>SUM(N56,N59,N62,N65,N68,N71,N74,N77)</f>
        <v>1</v>
      </c>
      <c r="O92" s="236">
        <f>SUM(O56,O59,O62,O65,O68,O71,O74,O77)</f>
        <v>1</v>
      </c>
      <c r="P92" s="237">
        <f t="shared" ref="P92:Q92" si="21">SUM(P56,P59,P62,P65,P68,P71,P74,P77)</f>
        <v>9</v>
      </c>
      <c r="Q92" s="236">
        <f t="shared" si="21"/>
        <v>23</v>
      </c>
    </row>
    <row r="93" spans="3:41">
      <c r="C93" s="1" t="s">
        <v>238</v>
      </c>
      <c r="D93" s="1" t="s">
        <v>239</v>
      </c>
      <c r="F93" s="1"/>
    </row>
    <row r="98" ht="12" customHeight="1"/>
    <row r="123" spans="11:12">
      <c r="K123" s="1"/>
      <c r="L123" s="1"/>
    </row>
    <row r="124" spans="11:12">
      <c r="K124" s="1"/>
      <c r="L124" s="1"/>
    </row>
    <row r="125" spans="11:12">
      <c r="K125" s="1"/>
      <c r="L125" s="1"/>
    </row>
    <row r="126" spans="11:12">
      <c r="K126" s="1"/>
      <c r="L126" s="1"/>
    </row>
  </sheetData>
  <mergeCells count="96">
    <mergeCell ref="Q3:S3"/>
    <mergeCell ref="Q4:Q5"/>
    <mergeCell ref="R4:R5"/>
    <mergeCell ref="D77:D79"/>
    <mergeCell ref="D74:D76"/>
    <mergeCell ref="I45:J45"/>
    <mergeCell ref="B46:F46"/>
    <mergeCell ref="G52:H52"/>
    <mergeCell ref="B32:B45"/>
    <mergeCell ref="C32:C35"/>
    <mergeCell ref="I32:J32"/>
    <mergeCell ref="I33:J33"/>
    <mergeCell ref="I34:J34"/>
    <mergeCell ref="I35:J35"/>
    <mergeCell ref="C36:C37"/>
    <mergeCell ref="C68:C79"/>
    <mergeCell ref="C56:C67"/>
    <mergeCell ref="D56:D58"/>
    <mergeCell ref="D62:D64"/>
    <mergeCell ref="D65:D67"/>
    <mergeCell ref="D59:D61"/>
    <mergeCell ref="C38:C39"/>
    <mergeCell ref="C40:C45"/>
    <mergeCell ref="C51:Q51"/>
    <mergeCell ref="I36:J36"/>
    <mergeCell ref="I37:J37"/>
    <mergeCell ref="I42:J42"/>
    <mergeCell ref="I43:J43"/>
    <mergeCell ref="I44:J44"/>
    <mergeCell ref="I38:J38"/>
    <mergeCell ref="I40:J40"/>
    <mergeCell ref="I41:J41"/>
    <mergeCell ref="C21:C22"/>
    <mergeCell ref="I21:J21"/>
    <mergeCell ref="I22:J22"/>
    <mergeCell ref="C23:C31"/>
    <mergeCell ref="I23:J23"/>
    <mergeCell ref="I28:J28"/>
    <mergeCell ref="I29:J29"/>
    <mergeCell ref="I30:J30"/>
    <mergeCell ref="I24:J24"/>
    <mergeCell ref="I25:J25"/>
    <mergeCell ref="I26:J26"/>
    <mergeCell ref="I27:J27"/>
    <mergeCell ref="I31:J31"/>
    <mergeCell ref="I9:J9"/>
    <mergeCell ref="I10:J10"/>
    <mergeCell ref="I11:J11"/>
    <mergeCell ref="I18:J18"/>
    <mergeCell ref="C19:C20"/>
    <mergeCell ref="I19:J19"/>
    <mergeCell ref="I20:J20"/>
    <mergeCell ref="I15:J15"/>
    <mergeCell ref="I16:J16"/>
    <mergeCell ref="I17:J17"/>
    <mergeCell ref="C92:D92"/>
    <mergeCell ref="B2:G2"/>
    <mergeCell ref="H2:S2"/>
    <mergeCell ref="D3:D5"/>
    <mergeCell ref="E3:E5"/>
    <mergeCell ref="F3:F5"/>
    <mergeCell ref="O4:O5"/>
    <mergeCell ref="P4:P5"/>
    <mergeCell ref="S4:S5"/>
    <mergeCell ref="K4:K5"/>
    <mergeCell ref="M4:M5"/>
    <mergeCell ref="N3:N5"/>
    <mergeCell ref="I53:M53"/>
    <mergeCell ref="C80:C91"/>
    <mergeCell ref="D80:D82"/>
    <mergeCell ref="O3:P3"/>
    <mergeCell ref="D89:D91"/>
    <mergeCell ref="I52:Q52"/>
    <mergeCell ref="P53:Q53"/>
    <mergeCell ref="G53:G54"/>
    <mergeCell ref="H53:H54"/>
    <mergeCell ref="F52:F54"/>
    <mergeCell ref="N53:O53"/>
    <mergeCell ref="D68:D70"/>
    <mergeCell ref="D71:D73"/>
    <mergeCell ref="B3:C6"/>
    <mergeCell ref="I6:J6"/>
    <mergeCell ref="C52:E55"/>
    <mergeCell ref="D83:D85"/>
    <mergeCell ref="D86:D88"/>
    <mergeCell ref="B7:B31"/>
    <mergeCell ref="C7:C18"/>
    <mergeCell ref="I7:J7"/>
    <mergeCell ref="H4:H5"/>
    <mergeCell ref="I4:J5"/>
    <mergeCell ref="G3:G5"/>
    <mergeCell ref="H3:M3"/>
    <mergeCell ref="I12:J12"/>
    <mergeCell ref="I13:J13"/>
    <mergeCell ref="I14:J14"/>
    <mergeCell ref="I8:J8"/>
  </mergeCells>
  <phoneticPr fontId="4"/>
  <printOptions horizontalCentered="1" verticalCentered="1"/>
  <pageMargins left="0.15748031496062992" right="0.15748031496062992" top="0.39370078740157483" bottom="0.39370078740157483" header="0.51181102362204722" footer="0.51181102362204722"/>
  <pageSetup paperSize="9" scale="42" orientation="landscape" r:id="rId1"/>
  <headerFooter alignWithMargins="0"/>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showGridLines="0" zoomScale="75" zoomScaleNormal="75" zoomScaleSheetLayoutView="70" workbookViewId="0">
      <selection activeCell="K13" sqref="K13"/>
    </sheetView>
  </sheetViews>
  <sheetFormatPr defaultColWidth="10.25" defaultRowHeight="12"/>
  <cols>
    <col min="1" max="1" width="11.75" style="3" bestFit="1" customWidth="1"/>
    <col min="2" max="3" width="20.875" style="3" customWidth="1"/>
    <col min="4" max="5" width="22" style="3" customWidth="1"/>
    <col min="6" max="6" width="2.75" style="3" customWidth="1"/>
    <col min="7" max="8" width="8" style="3" customWidth="1"/>
    <col min="9" max="9" width="12" style="3" bestFit="1" customWidth="1"/>
    <col min="10" max="14" width="16" style="3" customWidth="1"/>
    <col min="15" max="16384" width="10.25" style="3"/>
  </cols>
  <sheetData>
    <row r="1" spans="2:14" ht="17.25">
      <c r="B1" s="10" t="s">
        <v>351</v>
      </c>
      <c r="C1" s="195"/>
      <c r="D1" s="195"/>
    </row>
    <row r="2" spans="2:14" ht="17.25">
      <c r="B2" s="730" t="s">
        <v>234</v>
      </c>
      <c r="C2" s="730"/>
      <c r="D2" s="730"/>
      <c r="E2" s="730"/>
    </row>
    <row r="3" spans="2:14" ht="36" customHeight="1">
      <c r="B3" s="733" t="s">
        <v>57</v>
      </c>
      <c r="C3" s="734"/>
      <c r="D3" s="731" t="s">
        <v>302</v>
      </c>
      <c r="E3" s="732"/>
    </row>
    <row r="4" spans="2:14" ht="36" customHeight="1">
      <c r="B4" s="735"/>
      <c r="C4" s="736"/>
      <c r="D4" s="285" t="s">
        <v>73</v>
      </c>
      <c r="E4" s="283" t="s">
        <v>74</v>
      </c>
    </row>
    <row r="5" spans="2:14" ht="19.5" customHeight="1">
      <c r="B5" s="737"/>
      <c r="C5" s="738"/>
      <c r="D5" s="285" t="s">
        <v>303</v>
      </c>
      <c r="E5" s="283" t="s">
        <v>304</v>
      </c>
    </row>
    <row r="6" spans="2:14" ht="60.75" customHeight="1">
      <c r="B6" s="725" t="s">
        <v>83</v>
      </c>
      <c r="C6" s="78" t="s">
        <v>56</v>
      </c>
      <c r="D6" s="219"/>
      <c r="E6" s="220"/>
    </row>
    <row r="7" spans="2:14" ht="60.75" customHeight="1">
      <c r="B7" s="726"/>
      <c r="C7" s="76" t="s">
        <v>140</v>
      </c>
      <c r="D7" s="221"/>
      <c r="E7" s="222"/>
    </row>
    <row r="8" spans="2:14" ht="60.75" customHeight="1">
      <c r="B8" s="726"/>
      <c r="C8" s="76" t="s">
        <v>58</v>
      </c>
      <c r="D8" s="221"/>
      <c r="E8" s="222"/>
    </row>
    <row r="9" spans="2:14" ht="60.75" customHeight="1">
      <c r="B9" s="727"/>
      <c r="C9" s="223" t="s">
        <v>68</v>
      </c>
      <c r="D9" s="224"/>
      <c r="E9" s="225" t="s">
        <v>148</v>
      </c>
    </row>
    <row r="10" spans="2:14" ht="60.75" customHeight="1">
      <c r="B10" s="725" t="s">
        <v>230</v>
      </c>
      <c r="C10" s="78" t="s">
        <v>56</v>
      </c>
      <c r="D10" s="219"/>
      <c r="E10" s="220"/>
    </row>
    <row r="11" spans="2:14" ht="60.75" customHeight="1">
      <c r="B11" s="728"/>
      <c r="C11" s="76" t="s">
        <v>140</v>
      </c>
      <c r="D11" s="221"/>
      <c r="E11" s="222"/>
    </row>
    <row r="12" spans="2:14" ht="60.75" customHeight="1">
      <c r="B12" s="728"/>
      <c r="C12" s="76" t="s">
        <v>58</v>
      </c>
      <c r="D12" s="221"/>
      <c r="E12" s="222"/>
    </row>
    <row r="13" spans="2:14" ht="60.75" customHeight="1">
      <c r="B13" s="729"/>
      <c r="C13" s="223" t="s">
        <v>68</v>
      </c>
      <c r="D13" s="224"/>
      <c r="E13" s="225"/>
    </row>
    <row r="14" spans="2:14" ht="17.25">
      <c r="B14" s="49" t="s">
        <v>417</v>
      </c>
    </row>
    <row r="15" spans="2:14" ht="17.25">
      <c r="B15" s="49"/>
      <c r="I15" s="151"/>
      <c r="J15" s="153"/>
      <c r="K15" s="154"/>
      <c r="L15" s="154"/>
      <c r="M15" s="154"/>
      <c r="N15" s="154"/>
    </row>
    <row r="17" ht="31.5" customHeight="1"/>
    <row r="18" ht="31.5" customHeight="1"/>
    <row r="19" ht="60.75" customHeight="1"/>
    <row r="20" ht="60.75" customHeight="1"/>
    <row r="21" ht="60.75" customHeight="1"/>
    <row r="22" ht="60.75" customHeight="1"/>
    <row r="23" ht="60.75" customHeight="1"/>
    <row r="24" ht="60.75" customHeight="1"/>
    <row r="25" ht="12" customHeight="1"/>
  </sheetData>
  <mergeCells count="5">
    <mergeCell ref="B2:E2"/>
    <mergeCell ref="B6:B9"/>
    <mergeCell ref="B10:B13"/>
    <mergeCell ref="B3:C5"/>
    <mergeCell ref="D3:E3"/>
  </mergeCells>
  <phoneticPr fontId="4"/>
  <printOptions horizontalCentered="1" verticalCentered="1"/>
  <pageMargins left="0" right="0" top="0.35433070866141736" bottom="0.35433070866141736"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26"/>
  <sheetViews>
    <sheetView showGridLines="0" topLeftCell="A38" zoomScale="70" zoomScaleNormal="70" zoomScaleSheetLayoutView="70" workbookViewId="0">
      <selection activeCell="P91" sqref="P91"/>
    </sheetView>
  </sheetViews>
  <sheetFormatPr defaultRowHeight="12"/>
  <cols>
    <col min="1" max="1" width="9" style="1"/>
    <col min="2" max="3" width="3.75" style="1" bestFit="1" customWidth="1"/>
    <col min="4" max="4" width="9.625" style="1" customWidth="1"/>
    <col min="5" max="5" width="19" style="1" customWidth="1"/>
    <col min="6" max="6" width="9.625" style="7" customWidth="1"/>
    <col min="7" max="10" width="9.625" style="1" customWidth="1"/>
    <col min="11" max="11" width="9.625" style="7" customWidth="1"/>
    <col min="12" max="12" width="9.625" style="7" hidden="1" customWidth="1"/>
    <col min="13" max="14" width="10" style="1" customWidth="1"/>
    <col min="15" max="18" width="9.25" style="1" customWidth="1"/>
    <col min="19" max="19" width="9.625" style="1" customWidth="1"/>
    <col min="20" max="20" width="9.75" style="1" bestFit="1" customWidth="1"/>
    <col min="21" max="21" width="4.625" style="1" customWidth="1"/>
    <col min="22" max="22" width="9" style="1"/>
    <col min="23" max="24" width="10" style="1" customWidth="1"/>
    <col min="25" max="25" width="4.875" style="1" bestFit="1" customWidth="1"/>
    <col min="26" max="27" width="10" style="1" customWidth="1"/>
    <col min="28" max="28" width="4.875" style="1" bestFit="1" customWidth="1"/>
    <col min="29" max="30" width="10" style="1" customWidth="1"/>
    <col min="31" max="31" width="4" style="1" bestFit="1" customWidth="1"/>
    <col min="32" max="33" width="10" style="1" customWidth="1"/>
    <col min="34" max="34" width="4" style="1" bestFit="1" customWidth="1"/>
    <col min="35" max="16384" width="9" style="1"/>
  </cols>
  <sheetData>
    <row r="1" spans="2:22" ht="17.25">
      <c r="B1" s="10" t="s">
        <v>351</v>
      </c>
      <c r="G1" s="10"/>
      <c r="H1" s="10"/>
    </row>
    <row r="2" spans="2:22" ht="12.75" thickBot="1">
      <c r="B2" s="643" t="s">
        <v>235</v>
      </c>
      <c r="C2" s="643"/>
      <c r="D2" s="643"/>
      <c r="E2" s="643"/>
      <c r="F2" s="643"/>
      <c r="G2" s="643"/>
      <c r="H2" s="643" t="s">
        <v>236</v>
      </c>
      <c r="I2" s="643"/>
      <c r="J2" s="643"/>
      <c r="K2" s="643"/>
      <c r="L2" s="643"/>
      <c r="M2" s="643"/>
      <c r="N2" s="643"/>
      <c r="O2" s="643"/>
      <c r="P2" s="643"/>
      <c r="Q2" s="643"/>
      <c r="R2" s="643"/>
      <c r="S2" s="643"/>
    </row>
    <row r="3" spans="2:22" ht="15" customHeight="1">
      <c r="B3" s="739" t="s">
        <v>163</v>
      </c>
      <c r="C3" s="740"/>
      <c r="D3" s="764" t="s">
        <v>61</v>
      </c>
      <c r="E3" s="767" t="s">
        <v>157</v>
      </c>
      <c r="F3" s="770" t="s">
        <v>80</v>
      </c>
      <c r="G3" s="751" t="s">
        <v>66</v>
      </c>
      <c r="H3" s="754" t="s">
        <v>81</v>
      </c>
      <c r="I3" s="755"/>
      <c r="J3" s="755"/>
      <c r="K3" s="755"/>
      <c r="L3" s="755"/>
      <c r="M3" s="755"/>
      <c r="N3" s="775" t="s">
        <v>162</v>
      </c>
      <c r="O3" s="777" t="s">
        <v>63</v>
      </c>
      <c r="P3" s="778"/>
      <c r="Q3" s="783" t="s">
        <v>64</v>
      </c>
      <c r="R3" s="784"/>
      <c r="S3" s="785"/>
    </row>
    <row r="4" spans="2:22" ht="15" customHeight="1">
      <c r="B4" s="741"/>
      <c r="C4" s="742"/>
      <c r="D4" s="765"/>
      <c r="E4" s="768"/>
      <c r="F4" s="771"/>
      <c r="G4" s="752"/>
      <c r="H4" s="749" t="s">
        <v>61</v>
      </c>
      <c r="I4" s="709" t="s">
        <v>156</v>
      </c>
      <c r="J4" s="710"/>
      <c r="K4" s="702" t="s">
        <v>80</v>
      </c>
      <c r="L4" s="370"/>
      <c r="M4" s="700" t="s">
        <v>262</v>
      </c>
      <c r="N4" s="776"/>
      <c r="O4" s="700" t="s">
        <v>122</v>
      </c>
      <c r="P4" s="693" t="s">
        <v>121</v>
      </c>
      <c r="Q4" s="700" t="s">
        <v>217</v>
      </c>
      <c r="R4" s="693" t="s">
        <v>267</v>
      </c>
      <c r="S4" s="773" t="s">
        <v>228</v>
      </c>
    </row>
    <row r="5" spans="2:22" ht="15" customHeight="1">
      <c r="B5" s="741"/>
      <c r="C5" s="742"/>
      <c r="D5" s="766"/>
      <c r="E5" s="769"/>
      <c r="F5" s="772"/>
      <c r="G5" s="753"/>
      <c r="H5" s="750"/>
      <c r="I5" s="711"/>
      <c r="J5" s="712"/>
      <c r="K5" s="703"/>
      <c r="L5" s="371"/>
      <c r="M5" s="717"/>
      <c r="N5" s="716"/>
      <c r="O5" s="701"/>
      <c r="P5" s="699"/>
      <c r="Q5" s="717"/>
      <c r="R5" s="694"/>
      <c r="S5" s="774"/>
      <c r="V5" s="1" t="s">
        <v>462</v>
      </c>
    </row>
    <row r="6" spans="2:22" ht="15" customHeight="1" thickBot="1">
      <c r="B6" s="743"/>
      <c r="C6" s="744"/>
      <c r="D6" s="332" t="s">
        <v>275</v>
      </c>
      <c r="E6" s="333" t="s">
        <v>277</v>
      </c>
      <c r="F6" s="334" t="s">
        <v>279</v>
      </c>
      <c r="G6" s="385" t="s">
        <v>281</v>
      </c>
      <c r="H6" s="393" t="s">
        <v>283</v>
      </c>
      <c r="I6" s="637" t="s">
        <v>285</v>
      </c>
      <c r="J6" s="638"/>
      <c r="K6" s="277" t="s">
        <v>287</v>
      </c>
      <c r="L6" s="277"/>
      <c r="M6" s="282" t="s">
        <v>289</v>
      </c>
      <c r="N6" s="379" t="s">
        <v>291</v>
      </c>
      <c r="O6" s="372" t="s">
        <v>297</v>
      </c>
      <c r="P6" s="281" t="s">
        <v>295</v>
      </c>
      <c r="Q6" s="282" t="s">
        <v>337</v>
      </c>
      <c r="R6" s="322" t="s">
        <v>338</v>
      </c>
      <c r="S6" s="394" t="s">
        <v>339</v>
      </c>
      <c r="T6" s="392"/>
    </row>
    <row r="7" spans="2:22" ht="15" customHeight="1" thickTop="1">
      <c r="B7" s="745" t="s">
        <v>83</v>
      </c>
      <c r="C7" s="663" t="s">
        <v>56</v>
      </c>
      <c r="D7" s="380" t="str">
        <f>IF(AND(A1施設!$N7="以内",'A2-1施設(計画設定) '!$D$6="○"),A1施設!D7,IF(AND(A1施設!$N7="超過",'A2-1施設(計画設定) '!$E$6="○"),A1施設!D7,""))</f>
        <v/>
      </c>
      <c r="E7" s="378" t="str">
        <f>IF(AND(A1施設!$N7="以内",'A2-1施設(計画設定) '!$D$6="○"),A1施設!E7,IF(AND(A1施設!$N7="超過",'A2-1施設(計画設定) '!$E$6="○"),A1施設!E7,""))</f>
        <v/>
      </c>
      <c r="F7" s="127" t="str">
        <f>IF(AND(A1施設!$N7="以内",'A2-1施設(計画設定) '!$D$6="○"),A1施設!G7,IF(AND(A1施設!$N7="超過",'A2-1施設(計画設定) '!$E$6="○"),A1施設!G7,""))</f>
        <v/>
      </c>
      <c r="G7" s="386"/>
      <c r="H7" s="395" t="str">
        <f>+IF(A1施設!D7="","",IF(D7="",A1施設!D7,D7))</f>
        <v>Ｋ２号水源</v>
      </c>
      <c r="I7" s="793" t="str">
        <f>+IF(A1施設!E7="","",IF(E7="",A1施設!E7,E7))</f>
        <v>浅井戸</v>
      </c>
      <c r="J7" s="794" t="str">
        <f>+IF(A1施設!F7="","",IF(F7="",A1施設!F7,F7))</f>
        <v/>
      </c>
      <c r="K7" s="127">
        <f>+IF(A1施設!G7="","",IF(F7="",A1施設!G7,F7))</f>
        <v>325</v>
      </c>
      <c r="L7" s="149">
        <f>+IF(A1施設!G7="",0,IF(F7="",A1施設!G7,F7))</f>
        <v>325</v>
      </c>
      <c r="M7" s="44">
        <f>IF(A1施設!K7="","",IF(D7="",A1施設!K7,"新規"))</f>
        <v>1974</v>
      </c>
      <c r="N7" s="140">
        <v>2024</v>
      </c>
      <c r="O7" s="108">
        <f>IF(A1施設!M7="","",A1施設!M7)</f>
        <v>40</v>
      </c>
      <c r="P7" s="18" t="str">
        <f>IF(M7="新規","以内",IF(A1施設!K7="","",IF(N7-A1施設!K7&lt;=O7,"以内","超過")))</f>
        <v>超過</v>
      </c>
      <c r="Q7" s="44" t="str">
        <f>IF(M7="新規","高い",A1施設!O7)</f>
        <v>低い</v>
      </c>
      <c r="R7" s="18" t="str">
        <f>IF(M7="新規","",IF(A1施設!P7="","",A1施設!P7))</f>
        <v/>
      </c>
      <c r="S7" s="396" t="str">
        <f>IF(COUNTA(Q7:R7)=0,"",IF(R7="",Q7,R7))</f>
        <v>低い</v>
      </c>
      <c r="V7" s="1205">
        <f t="shared" ref="V7:V45" si="0">+IF(S7="あり",1,IF(Q7="高い",1,0))</f>
        <v>0</v>
      </c>
    </row>
    <row r="8" spans="2:22" ht="15" customHeight="1">
      <c r="B8" s="745"/>
      <c r="C8" s="663"/>
      <c r="D8" s="377" t="str">
        <f>IF(AND(A1施設!$N8="以内",'A2-1施設(計画設定) '!$D$6="○"),A1施設!D8,IF(AND(A1施設!$N8="超過",'A2-1施設(計画設定) '!$E$6="○"),A1施設!D8,""))</f>
        <v/>
      </c>
      <c r="E8" s="377" t="str">
        <f>IF(AND(A1施設!$N8="以内",'A2-1施設(計画設定) '!$D$6="○"),A1施設!E8,IF(AND(A1施設!$N8="超過",'A2-1施設(計画設定) '!$E$6="○"),A1施設!E8,""))</f>
        <v/>
      </c>
      <c r="F8" s="128" t="str">
        <f>IF(AND(A1施設!$N8="以内",'A2-1施設(計画設定) '!$D$6="○"),A1施設!G8,IF(AND(A1施設!$N8="超過",'A2-1施設(計画設定) '!$E$6="○"),A1施設!G8,""))</f>
        <v/>
      </c>
      <c r="G8" s="387"/>
      <c r="H8" s="397" t="str">
        <f>+IF(A1施設!D8="","",IF(D8="",A1施設!D8,D8))</f>
        <v>Ｍ１号水源</v>
      </c>
      <c r="I8" s="756" t="str">
        <f>+IF(A1施設!E8="","",IF(E8="",A1施設!E8,E8))</f>
        <v>深井戸</v>
      </c>
      <c r="J8" s="757" t="str">
        <f>+IF(A1施設!F8="","",IF(F8="",A1施設!F8,F8))</f>
        <v/>
      </c>
      <c r="K8" s="128">
        <f>+IF(A1施設!G8="","",IF(F8="",A1施設!G8,F8))</f>
        <v>1700</v>
      </c>
      <c r="L8" s="45">
        <f>+IF(A1施設!G8="",0,IF(F8="",A1施設!G8,F8))</f>
        <v>1700</v>
      </c>
      <c r="M8" s="129">
        <f>IF(A1施設!K8="","",IF(D8="",A1施設!K8,"新規"))</f>
        <v>1978</v>
      </c>
      <c r="N8" s="21">
        <f t="shared" ref="N8:N45" si="1">+$N$7</f>
        <v>2024</v>
      </c>
      <c r="O8" s="109">
        <f>IF(A1施設!M8="","",A1施設!M8)</f>
        <v>40</v>
      </c>
      <c r="P8" s="21" t="str">
        <f>IF(M8="新規","以内",IF(A1施設!K8="","",IF(N8-A1施設!K8&lt;=O8,"以内","超過")))</f>
        <v>超過</v>
      </c>
      <c r="Q8" s="21" t="str">
        <f>IF(M8="新規","高い",A1施設!O8)</f>
        <v>低い</v>
      </c>
      <c r="R8" s="21" t="str">
        <f>IF(M8="新規","",IF(A1施設!P8="","",A1施設!P8))</f>
        <v/>
      </c>
      <c r="S8" s="398" t="str">
        <f t="shared" ref="S8:S45" si="2">IF(COUNTA(Q8:R8)=0,"",IF(R8="",Q8,R8))</f>
        <v>低い</v>
      </c>
      <c r="V8" s="1205">
        <f t="shared" si="0"/>
        <v>0</v>
      </c>
    </row>
    <row r="9" spans="2:22" ht="15" customHeight="1">
      <c r="B9" s="745"/>
      <c r="C9" s="663"/>
      <c r="D9" s="377" t="str">
        <f>IF(AND(A1施設!$N9="以内",'A2-1施設(計画設定) '!$D$6="○"),A1施設!D9,IF(AND(A1施設!$N9="超過",'A2-1施設(計画設定) '!$E$6="○"),A1施設!D9,""))</f>
        <v/>
      </c>
      <c r="E9" s="377" t="str">
        <f>IF(AND(A1施設!$N9="以内",'A2-1施設(計画設定) '!$D$6="○"),A1施設!E9,IF(AND(A1施設!$N9="超過",'A2-1施設(計画設定) '!$E$6="○"),A1施設!E9,""))</f>
        <v/>
      </c>
      <c r="F9" s="128" t="str">
        <f>IF(AND(A1施設!$N9="以内",'A2-1施設(計画設定) '!$D$6="○"),A1施設!G9,IF(AND(A1施設!$N9="超過",'A2-1施設(計画設定) '!$E$6="○"),A1施設!G9,""))</f>
        <v/>
      </c>
      <c r="G9" s="387"/>
      <c r="H9" s="397" t="str">
        <f>+IF(A1施設!D9="","",IF(D9="",A1施設!D9,D9))</f>
        <v>Ｍ２号水源</v>
      </c>
      <c r="I9" s="756" t="str">
        <f>+IF(A1施設!E9="","",IF(E9="",A1施設!E9,E9))</f>
        <v>深井戸</v>
      </c>
      <c r="J9" s="757" t="str">
        <f>+IF(A1施設!F9="","",IF(F9="",A1施設!F9,F9))</f>
        <v/>
      </c>
      <c r="K9" s="128">
        <f>+IF(A1施設!G9="","",IF(F9="",A1施設!G9,F9))</f>
        <v>1700</v>
      </c>
      <c r="L9" s="45">
        <f>+IF(A1施設!G9="",0,IF(F9="",A1施設!G9,F9))</f>
        <v>1700</v>
      </c>
      <c r="M9" s="129">
        <f>IF(A1施設!K9="","",IF(D9="",A1施設!K9,"新規"))</f>
        <v>1978</v>
      </c>
      <c r="N9" s="21">
        <f t="shared" si="1"/>
        <v>2024</v>
      </c>
      <c r="O9" s="109">
        <f>IF(A1施設!M9="","",A1施設!M9)</f>
        <v>40</v>
      </c>
      <c r="P9" s="21" t="str">
        <f>IF(M9="新規","以内",IF(A1施設!K9="","",IF(N9-A1施設!K9&lt;=O9,"以内","超過")))</f>
        <v>超過</v>
      </c>
      <c r="Q9" s="21" t="str">
        <f>IF(M9="新規","高い",A1施設!O9)</f>
        <v>低い</v>
      </c>
      <c r="R9" s="21" t="str">
        <f>IF(M9="新規","",IF(A1施設!P9="","",A1施設!P9))</f>
        <v/>
      </c>
      <c r="S9" s="398" t="str">
        <f t="shared" si="2"/>
        <v>低い</v>
      </c>
      <c r="V9" s="1205">
        <f t="shared" si="0"/>
        <v>0</v>
      </c>
    </row>
    <row r="10" spans="2:22" ht="15" customHeight="1">
      <c r="B10" s="745"/>
      <c r="C10" s="663"/>
      <c r="D10" s="377" t="str">
        <f>IF(AND(A1施設!$N10="以内",'A2-1施設(計画設定) '!$D$6="○"),A1施設!D10,IF(AND(A1施設!$N10="超過",'A2-1施設(計画設定) '!$E$6="○"),A1施設!D10,""))</f>
        <v/>
      </c>
      <c r="E10" s="377" t="str">
        <f>IF(AND(A1施設!$N10="以内",'A2-1施設(計画設定) '!$D$6="○"),A1施設!E10,IF(AND(A1施設!$N10="超過",'A2-1施設(計画設定) '!$E$6="○"),A1施設!E10,""))</f>
        <v/>
      </c>
      <c r="F10" s="128" t="str">
        <f>IF(AND(A1施設!$N10="以内",'A2-1施設(計画設定) '!$D$6="○"),A1施設!G10,IF(AND(A1施設!$N10="超過",'A2-1施設(計画設定) '!$E$6="○"),A1施設!G10,""))</f>
        <v/>
      </c>
      <c r="G10" s="387"/>
      <c r="H10" s="397" t="str">
        <f>+IF(A1施設!D10="","",IF(D10="",A1施設!D10,D10))</f>
        <v>Ｍ６号水源</v>
      </c>
      <c r="I10" s="756" t="str">
        <f>+IF(A1施設!E10="","",IF(E10="",A1施設!E10,E10))</f>
        <v>深井戸</v>
      </c>
      <c r="J10" s="757" t="str">
        <f>+IF(A1施設!F10="","",IF(F10="",A1施設!F10,F10))</f>
        <v/>
      </c>
      <c r="K10" s="128">
        <f>+IF(A1施設!G10="","",IF(F10="",A1施設!G10,F10))</f>
        <v>1700</v>
      </c>
      <c r="L10" s="45">
        <f>+IF(A1施設!G10="",0,IF(F10="",A1施設!G10,F10))</f>
        <v>1700</v>
      </c>
      <c r="M10" s="129">
        <f>IF(A1施設!K10="","",IF(D10="",A1施設!K10,"新規"))</f>
        <v>1977</v>
      </c>
      <c r="N10" s="21">
        <f t="shared" si="1"/>
        <v>2024</v>
      </c>
      <c r="O10" s="109">
        <f>IF(A1施設!M10="","",A1施設!M10)</f>
        <v>40</v>
      </c>
      <c r="P10" s="21" t="str">
        <f>IF(M10="新規","以内",IF(A1施設!K10="","",IF(N10-A1施設!K10&lt;=O10,"以内","超過")))</f>
        <v>超過</v>
      </c>
      <c r="Q10" s="21" t="str">
        <f>IF(M10="新規","高い",A1施設!O10)</f>
        <v>低い</v>
      </c>
      <c r="R10" s="21" t="str">
        <f>IF(M10="新規","",IF(A1施設!P10="","",A1施設!P10))</f>
        <v/>
      </c>
      <c r="S10" s="398" t="str">
        <f t="shared" si="2"/>
        <v>低い</v>
      </c>
      <c r="V10" s="1205">
        <f t="shared" si="0"/>
        <v>0</v>
      </c>
    </row>
    <row r="11" spans="2:22" ht="15" customHeight="1">
      <c r="B11" s="745"/>
      <c r="C11" s="663"/>
      <c r="D11" s="377" t="str">
        <f>IF(AND(A1施設!$N11="以内",'A2-1施設(計画設定) '!$D$6="○"),A1施設!D11,IF(AND(A1施設!$N11="超過",'A2-1施設(計画設定) '!$E$6="○"),A1施設!D11,""))</f>
        <v/>
      </c>
      <c r="E11" s="377" t="str">
        <f>IF(AND(A1施設!$N11="以内",'A2-1施設(計画設定) '!$D$6="○"),A1施設!E11,IF(AND(A1施設!$N11="超過",'A2-1施設(計画設定) '!$E$6="○"),A1施設!E11,""))</f>
        <v/>
      </c>
      <c r="F11" s="128" t="str">
        <f>IF(AND(A1施設!$N11="以内",'A2-1施設(計画設定) '!$D$6="○"),A1施設!G11,IF(AND(A1施設!$N11="超過",'A2-1施設(計画設定) '!$E$6="○"),A1施設!G11,""))</f>
        <v/>
      </c>
      <c r="G11" s="387"/>
      <c r="H11" s="397" t="str">
        <f>+IF(A1施設!D11="","",IF(D11="",A1施設!D11,D11))</f>
        <v>Ｍ７号水源</v>
      </c>
      <c r="I11" s="756" t="str">
        <f>+IF(A1施設!E11="","",IF(E11="",A1施設!E11,E11))</f>
        <v>深井戸</v>
      </c>
      <c r="J11" s="757" t="str">
        <f>+IF(A1施設!F11="","",IF(F11="",A1施設!F11,F11))</f>
        <v/>
      </c>
      <c r="K11" s="128">
        <f>+IF(A1施設!G11="","",IF(F11="",A1施設!G11,F11))</f>
        <v>1700</v>
      </c>
      <c r="L11" s="45">
        <f>+IF(A1施設!G11="",0,IF(F11="",A1施設!G11,F11))</f>
        <v>1700</v>
      </c>
      <c r="M11" s="129">
        <f>IF(A1施設!K11="","",IF(D11="",A1施設!K11,"新規"))</f>
        <v>1977</v>
      </c>
      <c r="N11" s="21">
        <f t="shared" si="1"/>
        <v>2024</v>
      </c>
      <c r="O11" s="109">
        <f>IF(A1施設!M11="","",A1施設!M11)</f>
        <v>40</v>
      </c>
      <c r="P11" s="21" t="str">
        <f>IF(M11="新規","以内",IF(A1施設!K11="","",IF(N11-A1施設!K11&lt;=O11,"以内","超過")))</f>
        <v>超過</v>
      </c>
      <c r="Q11" s="21" t="str">
        <f>IF(M11="新規","高い",A1施設!O11)</f>
        <v>低い</v>
      </c>
      <c r="R11" s="21" t="str">
        <f>IF(M11="新規","",IF(A1施設!P11="","",A1施設!P11))</f>
        <v/>
      </c>
      <c r="S11" s="398" t="str">
        <f t="shared" si="2"/>
        <v>低い</v>
      </c>
      <c r="V11" s="1205">
        <f t="shared" si="0"/>
        <v>0</v>
      </c>
    </row>
    <row r="12" spans="2:22" ht="15" customHeight="1">
      <c r="B12" s="745"/>
      <c r="C12" s="663"/>
      <c r="D12" s="377" t="str">
        <f>IF(AND(A1施設!$N12="以内",'A2-1施設(計画設定) '!$D$6="○"),A1施設!D12,IF(AND(A1施設!$N12="超過",'A2-1施設(計画設定) '!$E$6="○"),A1施設!D12,""))</f>
        <v/>
      </c>
      <c r="E12" s="377" t="str">
        <f>IF(AND(A1施設!$N12="以内",'A2-1施設(計画設定) '!$D$6="○"),A1施設!E12,IF(AND(A1施設!$N12="超過",'A2-1施設(計画設定) '!$E$6="○"),A1施設!E12,""))</f>
        <v/>
      </c>
      <c r="F12" s="128" t="str">
        <f>IF(AND(A1施設!$N12="以内",'A2-1施設(計画設定) '!$D$6="○"),A1施設!G12,IF(AND(A1施設!$N12="超過",'A2-1施設(計画設定) '!$E$6="○"),A1施設!G12,""))</f>
        <v/>
      </c>
      <c r="G12" s="387"/>
      <c r="H12" s="397" t="str">
        <f>+IF(A1施設!D12="","",IF(D12="",A1施設!D12,D12))</f>
        <v>Ｍ８号水源</v>
      </c>
      <c r="I12" s="756" t="str">
        <f>+IF(A1施設!E12="","",IF(E12="",A1施設!E12,E12))</f>
        <v>深井戸</v>
      </c>
      <c r="J12" s="757" t="str">
        <f>+IF(A1施設!F12="","",IF(F12="",A1施設!F12,F12))</f>
        <v/>
      </c>
      <c r="K12" s="128">
        <f>+IF(A1施設!G12="","",IF(F12="",A1施設!G12,F12))</f>
        <v>1700</v>
      </c>
      <c r="L12" s="45">
        <f>+IF(A1施設!G12="",0,IF(F12="",A1施設!G12,F12))</f>
        <v>1700</v>
      </c>
      <c r="M12" s="129">
        <f>IF(A1施設!K12="","",IF(D12="",A1施設!K12,"新規"))</f>
        <v>1977</v>
      </c>
      <c r="N12" s="21">
        <f t="shared" si="1"/>
        <v>2024</v>
      </c>
      <c r="O12" s="109">
        <f>IF(A1施設!M12="","",A1施設!M12)</f>
        <v>40</v>
      </c>
      <c r="P12" s="21" t="str">
        <f>IF(M12="新規","以内",IF(A1施設!K12="","",IF(N12-A1施設!K12&lt;=O12,"以内","超過")))</f>
        <v>超過</v>
      </c>
      <c r="Q12" s="21" t="str">
        <f>IF(M12="新規","高い",A1施設!O12)</f>
        <v>低い</v>
      </c>
      <c r="R12" s="21" t="str">
        <f>IF(M12="新規","",IF(A1施設!P12="","",A1施設!P12))</f>
        <v/>
      </c>
      <c r="S12" s="398" t="str">
        <f t="shared" si="2"/>
        <v>低い</v>
      </c>
      <c r="V12" s="1205">
        <f t="shared" si="0"/>
        <v>0</v>
      </c>
    </row>
    <row r="13" spans="2:22" ht="15" customHeight="1">
      <c r="B13" s="745"/>
      <c r="C13" s="663"/>
      <c r="D13" s="377" t="str">
        <f>IF(AND(A1施設!$N13="以内",'A2-1施設(計画設定) '!$D$6="○"),A1施設!D13,IF(AND(A1施設!$N13="超過",'A2-1施設(計画設定) '!$E$6="○"),A1施設!D13,""))</f>
        <v/>
      </c>
      <c r="E13" s="377" t="str">
        <f>IF(AND(A1施設!$N13="以内",'A2-1施設(計画設定) '!$D$6="○"),A1施設!E13,IF(AND(A1施設!$N13="超過",'A2-1施設(計画設定) '!$E$6="○"),A1施設!E13,""))</f>
        <v/>
      </c>
      <c r="F13" s="128" t="str">
        <f>IF(AND(A1施設!$N13="以内",'A2-1施設(計画設定) '!$D$6="○"),A1施設!G13,IF(AND(A1施設!$N13="超過",'A2-1施設(計画設定) '!$E$6="○"),A1施設!G13,""))</f>
        <v/>
      </c>
      <c r="G13" s="387"/>
      <c r="H13" s="397" t="str">
        <f>+IF(A1施設!D13="","",IF(D13="",A1施設!D13,D13))</f>
        <v>Ｍ９号水源</v>
      </c>
      <c r="I13" s="756" t="str">
        <f>+IF(A1施設!E13="","",IF(E13="",A1施設!E13,E13))</f>
        <v>深井戸</v>
      </c>
      <c r="J13" s="757" t="str">
        <f>+IF(A1施設!F13="","",IF(F13="",A1施設!F13,F13))</f>
        <v/>
      </c>
      <c r="K13" s="128">
        <f>+IF(A1施設!G13="","",IF(F13="",A1施設!G13,F13))</f>
        <v>1700</v>
      </c>
      <c r="L13" s="45">
        <f>+IF(A1施設!G13="",0,IF(F13="",A1施設!G13,F13))</f>
        <v>1700</v>
      </c>
      <c r="M13" s="129">
        <f>IF(A1施設!K13="","",IF(D13="",A1施設!K13,"新規"))</f>
        <v>1980</v>
      </c>
      <c r="N13" s="21">
        <f t="shared" si="1"/>
        <v>2024</v>
      </c>
      <c r="O13" s="109">
        <f>IF(A1施設!M13="","",A1施設!M13)</f>
        <v>40</v>
      </c>
      <c r="P13" s="21" t="str">
        <f>IF(M13="新規","以内",IF(A1施設!K13="","",IF(N13-A1施設!K13&lt;=O13,"以内","超過")))</f>
        <v>超過</v>
      </c>
      <c r="Q13" s="21" t="str">
        <f>IF(M13="新規","高い",A1施設!O13)</f>
        <v>中</v>
      </c>
      <c r="R13" s="21" t="str">
        <f>IF(M13="新規","",IF(A1施設!P13="","",A1施設!P13))</f>
        <v/>
      </c>
      <c r="S13" s="398" t="str">
        <f t="shared" si="2"/>
        <v>中</v>
      </c>
      <c r="V13" s="1205">
        <f t="shared" si="0"/>
        <v>0</v>
      </c>
    </row>
    <row r="14" spans="2:22" ht="15" customHeight="1">
      <c r="B14" s="745"/>
      <c r="C14" s="663"/>
      <c r="D14" s="377" t="str">
        <f>IF(AND(A1施設!$N14="以内",'A2-1施設(計画設定) '!$D$6="○"),A1施設!D14,IF(AND(A1施設!$N14="超過",'A2-1施設(計画設定) '!$E$6="○"),A1施設!D14,""))</f>
        <v/>
      </c>
      <c r="E14" s="377" t="str">
        <f>IF(AND(A1施設!$N14="以内",'A2-1施設(計画設定) '!$D$6="○"),A1施設!E14,IF(AND(A1施設!$N14="超過",'A2-1施設(計画設定) '!$E$6="○"),A1施設!E14,""))</f>
        <v/>
      </c>
      <c r="F14" s="128" t="str">
        <f>IF(AND(A1施設!$N14="以内",'A2-1施設(計画設定) '!$D$6="○"),A1施設!G14,IF(AND(A1施設!$N14="超過",'A2-1施設(計画設定) '!$E$6="○"),A1施設!G14,""))</f>
        <v/>
      </c>
      <c r="G14" s="387"/>
      <c r="H14" s="397" t="str">
        <f>+IF(A1施設!D14="","",IF(D14="",A1施設!D14,D14))</f>
        <v>Ｍ１０号水源</v>
      </c>
      <c r="I14" s="756" t="str">
        <f>+IF(A1施設!E14="","",IF(E14="",A1施設!E14,E14))</f>
        <v>深井戸</v>
      </c>
      <c r="J14" s="757" t="str">
        <f>+IF(A1施設!F14="","",IF(F14="",A1施設!F14,F14))</f>
        <v/>
      </c>
      <c r="K14" s="128">
        <f>+IF(A1施設!G14="","",IF(F14="",A1施設!G14,F14))</f>
        <v>1700</v>
      </c>
      <c r="L14" s="45">
        <f>+IF(A1施設!G14="",0,IF(F14="",A1施設!G14,F14))</f>
        <v>1700</v>
      </c>
      <c r="M14" s="129">
        <f>IF(A1施設!K14="","",IF(D14="",A1施設!K14,"新規"))</f>
        <v>1981</v>
      </c>
      <c r="N14" s="21">
        <f t="shared" si="1"/>
        <v>2024</v>
      </c>
      <c r="O14" s="109">
        <f>IF(A1施設!M14="","",A1施設!M14)</f>
        <v>40</v>
      </c>
      <c r="P14" s="21" t="str">
        <f>IF(M14="新規","以内",IF(A1施設!K14="","",IF(N14-A1施設!K14&lt;=O14,"以内","超過")))</f>
        <v>超過</v>
      </c>
      <c r="Q14" s="21" t="str">
        <f>IF(M14="新規","高い",A1施設!O14)</f>
        <v>中</v>
      </c>
      <c r="R14" s="21" t="str">
        <f>IF(M14="新規","",IF(A1施設!P14="","",A1施設!P14))</f>
        <v/>
      </c>
      <c r="S14" s="398" t="str">
        <f t="shared" si="2"/>
        <v>中</v>
      </c>
      <c r="V14" s="1205">
        <f t="shared" si="0"/>
        <v>0</v>
      </c>
    </row>
    <row r="15" spans="2:22" ht="15" customHeight="1">
      <c r="B15" s="745"/>
      <c r="C15" s="663"/>
      <c r="D15" s="377" t="str">
        <f>IF(AND(A1施設!$N15="以内",'A2-1施設(計画設定) '!$D$6="○"),A1施設!D15,IF(AND(A1施設!$N15="超過",'A2-1施設(計画設定) '!$E$6="○"),A1施設!D15,""))</f>
        <v/>
      </c>
      <c r="E15" s="226" t="str">
        <f>IF(AND(A1施設!$N15="以内",'A2-1施設(計画設定) '!$D$6="○"),A1施設!E15,IF(AND(A1施設!$N15="超過",'A2-1施設(計画設定) '!$E$6="○"),A1施設!E15,""))</f>
        <v/>
      </c>
      <c r="F15" s="130" t="str">
        <f>IF(AND(A1施設!$N15="以内",'A2-1施設(計画設定) '!$D$6="○"),A1施設!G15,IF(AND(A1施設!$N15="超過",'A2-1施設(計画設定) '!$E$6="○"),A1施設!G15,""))</f>
        <v/>
      </c>
      <c r="G15" s="388"/>
      <c r="H15" s="399" t="str">
        <f>+IF(A1施設!D15="","",IF(D15="",A1施設!D15,D15))</f>
        <v>Ｓ１号水源</v>
      </c>
      <c r="I15" s="756" t="str">
        <f>+IF(A1施設!E15="","",IF(E15="",A1施設!E15,E15))</f>
        <v>深井戸</v>
      </c>
      <c r="J15" s="757" t="str">
        <f>+IF(A1施設!F15="","",IF(F15="",A1施設!F15,F15))</f>
        <v/>
      </c>
      <c r="K15" s="130">
        <f>+IF(A1施設!G15="","",IF(F15="",A1施設!G15,F15))</f>
        <v>1540</v>
      </c>
      <c r="L15" s="150">
        <f>+IF(A1施設!G15="",0,IF(F15="",A1施設!G15,F15))</f>
        <v>1540</v>
      </c>
      <c r="M15" s="44">
        <f>IF(A1施設!K15="","",IF(D15="",A1施設!K15,"新規"))</f>
        <v>1975</v>
      </c>
      <c r="N15" s="24">
        <f t="shared" si="1"/>
        <v>2024</v>
      </c>
      <c r="O15" s="110">
        <f>IF(A1施設!M15="","",A1施設!M15)</f>
        <v>40</v>
      </c>
      <c r="P15" s="24" t="str">
        <f>IF(M15="新規","以内",IF(A1施設!K15="","",IF(N15-A1施設!K15&lt;=O15,"以内","超過")))</f>
        <v>超過</v>
      </c>
      <c r="Q15" s="24" t="str">
        <f>IF(M15="新規","高い",A1施設!O15)</f>
        <v>低い</v>
      </c>
      <c r="R15" s="24" t="str">
        <f>IF(M15="新規","",IF(A1施設!P15="","",A1施設!P15))</f>
        <v/>
      </c>
      <c r="S15" s="400" t="str">
        <f t="shared" si="2"/>
        <v>低い</v>
      </c>
      <c r="V15" s="1205">
        <f t="shared" si="0"/>
        <v>0</v>
      </c>
    </row>
    <row r="16" spans="2:22" ht="15" customHeight="1">
      <c r="B16" s="745"/>
      <c r="C16" s="663"/>
      <c r="D16" s="377" t="str">
        <f>IF(AND(A1施設!$N16="以内",'A2-1施設(計画設定) '!$D$6="○"),A1施設!D16,IF(AND(A1施設!$N16="超過",'A2-1施設(計画設定) '!$E$6="○"),A1施設!D16,""))</f>
        <v/>
      </c>
      <c r="E16" s="377" t="str">
        <f>IF(AND(A1施設!$N16="以内",'A2-1施設(計画設定) '!$D$6="○"),A1施設!E16,IF(AND(A1施設!$N16="超過",'A2-1施設(計画設定) '!$E$6="○"),A1施設!E16,""))</f>
        <v/>
      </c>
      <c r="F16" s="128" t="str">
        <f>IF(AND(A1施設!$N16="以内",'A2-1施設(計画設定) '!$D$6="○"),A1施設!G16,IF(AND(A1施設!$N16="超過",'A2-1施設(計画設定) '!$E$6="○"),A1施設!G16,""))</f>
        <v/>
      </c>
      <c r="G16" s="387"/>
      <c r="H16" s="397" t="str">
        <f>+IF(A1施設!D16="","",IF(D16="",A1施設!D16,D16))</f>
        <v>Ｓ２号水源</v>
      </c>
      <c r="I16" s="756" t="str">
        <f>+IF(A1施設!E16="","",IF(E16="",A1施設!E16,E16))</f>
        <v>深井戸</v>
      </c>
      <c r="J16" s="757" t="str">
        <f>+IF(A1施設!F16="","",IF(F16="",A1施設!F16,F16))</f>
        <v/>
      </c>
      <c r="K16" s="128">
        <f>+IF(A1施設!G16="","",IF(F16="",A1施設!G16,F16))</f>
        <v>1540</v>
      </c>
      <c r="L16" s="45">
        <f>+IF(A1施設!G16="",0,IF(F16="",A1施設!G16,F16))</f>
        <v>1540</v>
      </c>
      <c r="M16" s="129">
        <f>IF(A1施設!K16="","",IF(D16="",A1施設!K16,"新規"))</f>
        <v>1976</v>
      </c>
      <c r="N16" s="21">
        <f t="shared" si="1"/>
        <v>2024</v>
      </c>
      <c r="O16" s="109">
        <f>IF(A1施設!M16="","",A1施設!M16)</f>
        <v>40</v>
      </c>
      <c r="P16" s="21" t="str">
        <f>IF(M16="新規","以内",IF(A1施設!K16="","",IF(N16-A1施設!K16&lt;=O16,"以内","超過")))</f>
        <v>超過</v>
      </c>
      <c r="Q16" s="21" t="str">
        <f>IF(M16="新規","高い",A1施設!O16)</f>
        <v>低い</v>
      </c>
      <c r="R16" s="21" t="str">
        <f>IF(M16="新規","",IF(A1施設!P16="","",A1施設!P16))</f>
        <v/>
      </c>
      <c r="S16" s="398" t="str">
        <f t="shared" si="2"/>
        <v>低い</v>
      </c>
      <c r="V16" s="1205">
        <f t="shared" si="0"/>
        <v>0</v>
      </c>
    </row>
    <row r="17" spans="2:22" ht="15" customHeight="1">
      <c r="B17" s="745"/>
      <c r="C17" s="663"/>
      <c r="D17" s="377" t="str">
        <f>IF(AND(A1施設!$N17="以内",'A2-1施設(計画設定) '!$D$6="○"),A1施設!D17,IF(AND(A1施設!$N17="超過",'A2-1施設(計画設定) '!$E$6="○"),A1施設!D17,""))</f>
        <v/>
      </c>
      <c r="E17" s="377" t="str">
        <f>IF(AND(A1施設!$N17="以内",'A2-1施設(計画設定) '!$D$6="○"),A1施設!E17,IF(AND(A1施設!$N17="超過",'A2-1施設(計画設定) '!$E$6="○"),A1施設!E17,""))</f>
        <v/>
      </c>
      <c r="F17" s="128" t="str">
        <f>IF(AND(A1施設!$N17="以内",'A2-1施設(計画設定) '!$D$6="○"),A1施設!G17,IF(AND(A1施設!$N17="超過",'A2-1施設(計画設定) '!$E$6="○"),A1施設!G17,""))</f>
        <v/>
      </c>
      <c r="G17" s="387"/>
      <c r="H17" s="397" t="str">
        <f>+IF(A1施設!D17="","",IF(D17="",A1施設!D17,D17))</f>
        <v>Ｓ４号水源</v>
      </c>
      <c r="I17" s="756" t="str">
        <f>+IF(A1施設!E17="","",IF(E17="",A1施設!E17,E17))</f>
        <v>深井戸</v>
      </c>
      <c r="J17" s="757" t="str">
        <f>+IF(A1施設!F17="","",IF(F17="",A1施設!F17,F17))</f>
        <v/>
      </c>
      <c r="K17" s="128">
        <f>+IF(A1施設!G17="","",IF(F17="",A1施設!G17,F17))</f>
        <v>1540</v>
      </c>
      <c r="L17" s="45">
        <f>+IF(A1施設!G17="",0,IF(F17="",A1施設!G17,F17))</f>
        <v>1540</v>
      </c>
      <c r="M17" s="129">
        <f>IF(A1施設!K17="","",IF(D17="",A1施設!K17,"新規"))</f>
        <v>1979</v>
      </c>
      <c r="N17" s="21">
        <f t="shared" si="1"/>
        <v>2024</v>
      </c>
      <c r="O17" s="109">
        <f>IF(A1施設!M17="","",A1施設!M17)</f>
        <v>40</v>
      </c>
      <c r="P17" s="21" t="str">
        <f>IF(M17="新規","以内",IF(A1施設!K17="","",IF(N17-A1施設!K17&lt;=O17,"以内","超過")))</f>
        <v>超過</v>
      </c>
      <c r="Q17" s="21" t="str">
        <f>IF(M17="新規","高い",A1施設!O17)</f>
        <v>低い</v>
      </c>
      <c r="R17" s="21" t="str">
        <f>IF(M17="新規","",IF(A1施設!P17="","",A1施設!P17))</f>
        <v/>
      </c>
      <c r="S17" s="398" t="str">
        <f t="shared" si="2"/>
        <v>低い</v>
      </c>
      <c r="V17" s="1205">
        <f t="shared" si="0"/>
        <v>0</v>
      </c>
    </row>
    <row r="18" spans="2:22" ht="15" customHeight="1">
      <c r="B18" s="745"/>
      <c r="C18" s="664"/>
      <c r="D18" s="374" t="str">
        <f>IF(AND(A1施設!$N18="以内",'A2-1施設(計画設定) '!$D$6="○"),A1施設!D18,IF(AND(A1施設!$N18="超過",'A2-1施設(計画設定) '!$E$6="○"),A1施設!D18,""))</f>
        <v/>
      </c>
      <c r="E18" s="374" t="str">
        <f>IF(AND(A1施設!$N18="以内",'A2-1施設(計画設定) '!$D$6="○"),A1施設!E18,IF(AND(A1施設!$N18="超過",'A2-1施設(計画設定) '!$E$6="○"),A1施設!E18,""))</f>
        <v/>
      </c>
      <c r="F18" s="131" t="str">
        <f>IF(AND(A1施設!$N18="以内",'A2-1施設(計画設定) '!$D$6="○"),A1施設!G18,IF(AND(A1施設!$N18="超過",'A2-1施設(計画設定) '!$E$6="○"),A1施設!G18,""))</f>
        <v/>
      </c>
      <c r="G18" s="389"/>
      <c r="H18" s="401" t="str">
        <f>+IF(A1施設!D18="","",IF(D18="",A1施設!D18,D18))</f>
        <v>Ｙ水源</v>
      </c>
      <c r="I18" s="779" t="str">
        <f>+IF(A1施設!E18="","",IF(E18="",A1施設!E18,E18))</f>
        <v>深井戸</v>
      </c>
      <c r="J18" s="780" t="str">
        <f>+IF(A1施設!F18="","",IF(F18="",A1施設!F18,F18))</f>
        <v/>
      </c>
      <c r="K18" s="131">
        <f>+IF(A1施設!G18="","",IF(F18="",A1施設!G18,F18))</f>
        <v>280</v>
      </c>
      <c r="L18" s="83">
        <f>+IF(A1施設!G18="",0,IF(F18="",A1施設!G18,F18))</f>
        <v>280</v>
      </c>
      <c r="M18" s="132">
        <f>IF(A1施設!K18="","",IF(D18="",A1施設!K18,"新規"))</f>
        <v>1972</v>
      </c>
      <c r="N18" s="28">
        <f t="shared" si="1"/>
        <v>2024</v>
      </c>
      <c r="O18" s="111">
        <f>IF(A1施設!M18="","",A1施設!M18)</f>
        <v>40</v>
      </c>
      <c r="P18" s="28" t="str">
        <f>IF(M18="新規","以内",IF(A1施設!K18="","",IF(N18-A1施設!K18&lt;=O18,"以内","超過")))</f>
        <v>超過</v>
      </c>
      <c r="Q18" s="28" t="str">
        <f>IF(M18="新規","高い",A1施設!O18)</f>
        <v>低い</v>
      </c>
      <c r="R18" s="28" t="str">
        <f>IF(M18="新規","",IF(A1施設!P18="","",A1施設!P18))</f>
        <v/>
      </c>
      <c r="S18" s="402" t="str">
        <f t="shared" si="2"/>
        <v>低い</v>
      </c>
      <c r="V18" s="1205">
        <f t="shared" si="0"/>
        <v>0</v>
      </c>
    </row>
    <row r="19" spans="2:22" ht="15" customHeight="1">
      <c r="B19" s="745"/>
      <c r="C19" s="665" t="s">
        <v>140</v>
      </c>
      <c r="D19" s="376" t="str">
        <f>IF(AND(A1施設!$N19="以内",'A2-1施設(計画設定) '!$D$7="○"),A1施設!D19,IF(AND(A1施設!$N19="超過",'A2-1施設(計画設定) '!$E$7="○"),A1施設!D19,""))</f>
        <v/>
      </c>
      <c r="E19" s="376" t="str">
        <f>IF(AND(A1施設!$N19="以内",'A2-1施設(計画設定) '!$D$7="○"),A1施設!E19,IF(AND(A1施設!$N19="超過",'A2-1施設(計画設定) '!$E$7="○"),A1施設!E19,""))</f>
        <v/>
      </c>
      <c r="F19" s="133" t="str">
        <f>IF(AND(A1施設!$N19="以内",'A2-1施設(計画設定) '!$D$7="○"),A1施設!G19,IF(AND(A1施設!$N19="超過",'A2-1施設(計画設定) '!$E$7="○"),A1施設!G19,""))</f>
        <v/>
      </c>
      <c r="G19" s="390"/>
      <c r="H19" s="403" t="str">
        <f>+IF(A1施設!D19="","",IF(D19="",A1施設!D19,D19))</f>
        <v/>
      </c>
      <c r="I19" s="781" t="str">
        <f>+IF(A1施設!E19="","",IF(E19="",A1施設!E19,E19))</f>
        <v/>
      </c>
      <c r="J19" s="782" t="str">
        <f>+IF(A1施設!F19="","",IF(F19="",A1施設!F19,F19))</f>
        <v/>
      </c>
      <c r="K19" s="133" t="str">
        <f>+IF(A1施設!G19="","",IF(F19="",A1施設!G19,F19))</f>
        <v/>
      </c>
      <c r="L19" s="50">
        <f>+IF(A1施設!G19="",0,IF(F19="",A1施設!G19,F19))</f>
        <v>0</v>
      </c>
      <c r="M19" s="32" t="str">
        <f>IF(A1施設!K19="","",IF(D19="",A1施設!K19,"新規"))</f>
        <v/>
      </c>
      <c r="N19" s="32">
        <f t="shared" si="1"/>
        <v>2024</v>
      </c>
      <c r="O19" s="112">
        <f>IF(A1施設!M19="","",A1施設!M19)</f>
        <v>50</v>
      </c>
      <c r="P19" s="32" t="str">
        <f>IF(M19="新規","以内",IF(A1施設!K19="","",IF(N19-A1施設!K19&lt;=O19,"以内","超過")))</f>
        <v/>
      </c>
      <c r="Q19" s="32" t="str">
        <f>IF(M19="新規","高い",A1施設!O19)</f>
        <v/>
      </c>
      <c r="R19" s="32" t="str">
        <f>IF(M19="新規","",IF(A1施設!P19="","",A1施設!P19))</f>
        <v/>
      </c>
      <c r="S19" s="404" t="str">
        <f t="shared" si="2"/>
        <v/>
      </c>
      <c r="V19" s="1205">
        <f t="shared" si="0"/>
        <v>0</v>
      </c>
    </row>
    <row r="20" spans="2:22" ht="15" customHeight="1">
      <c r="B20" s="745"/>
      <c r="C20" s="663"/>
      <c r="D20" s="374" t="str">
        <f>IF(AND(A1施設!$N20="以内",'A2-1施設(計画設定) '!$D$7="○"),A1施設!D20,IF(AND(A1施設!$N20="超過",'A2-1施設(計画設定) '!$E$7="○"),A1施設!D20,""))</f>
        <v/>
      </c>
      <c r="E20" s="374" t="str">
        <f>IF(AND(A1施設!$N20="以内",'A2-1施設(計画設定) '!$D$7="○"),A1施設!E20,IF(AND(A1施設!$N20="超過",'A2-1施設(計画設定) '!$E$7="○"),A1施設!E20,""))</f>
        <v/>
      </c>
      <c r="F20" s="131" t="str">
        <f>IF(AND(A1施設!$N20="以内",'A2-1施設(計画設定) '!$D$7="○"),A1施設!G20,IF(AND(A1施設!$N20="超過",'A2-1施設(計画設定) '!$E$7="○"),A1施設!G20,""))</f>
        <v/>
      </c>
      <c r="G20" s="389"/>
      <c r="H20" s="405" t="str">
        <f>+IF(A1施設!D20="","",IF(D20="",A1施設!D20,D20))</f>
        <v/>
      </c>
      <c r="I20" s="779" t="str">
        <f>+IF(A1施設!E20="","",IF(E20="",A1施設!E20,E20))</f>
        <v/>
      </c>
      <c r="J20" s="780" t="str">
        <f>+IF(A1施設!F20="","",IF(F20="",A1施設!F20,F20))</f>
        <v/>
      </c>
      <c r="K20" s="131" t="str">
        <f>+IF(A1施設!G20="","",IF(F20="",A1施設!G20,F20))</f>
        <v/>
      </c>
      <c r="L20" s="83">
        <f>+IF(A1施設!G20="",0,IF(F20="",A1施設!G20,F20))</f>
        <v>0</v>
      </c>
      <c r="M20" s="132" t="str">
        <f>IF(A1施設!K20="","",IF(D20="",A1施設!K20,"新規"))</f>
        <v/>
      </c>
      <c r="N20" s="28">
        <f t="shared" si="1"/>
        <v>2024</v>
      </c>
      <c r="O20" s="111">
        <f>IF(A1施設!M20="","",A1施設!M20)</f>
        <v>50</v>
      </c>
      <c r="P20" s="28" t="str">
        <f>IF(M20="新規","以内",IF(A1施設!K20="","",IF(N20-A1施設!K20&lt;=O20,"以内","超過")))</f>
        <v/>
      </c>
      <c r="Q20" s="28" t="str">
        <f>IF(M20="新規","高い",A1施設!O20)</f>
        <v/>
      </c>
      <c r="R20" s="28" t="str">
        <f>IF(M20="新規","",IF(A1施設!P20="","",A1施設!P20))</f>
        <v/>
      </c>
      <c r="S20" s="402" t="str">
        <f t="shared" si="2"/>
        <v/>
      </c>
      <c r="V20" s="1205">
        <f t="shared" si="0"/>
        <v>0</v>
      </c>
    </row>
    <row r="21" spans="2:22" ht="21" customHeight="1">
      <c r="B21" s="745"/>
      <c r="C21" s="665" t="s">
        <v>58</v>
      </c>
      <c r="D21" s="376" t="str">
        <f>IF(AND(A1施設!$N21="以内",'A2-1施設(計画設定) '!$D$8="○"),A1施設!D21,IF(AND(A1施設!$N21="超過",'A2-1施設(計画設定) '!$E$8="○"),A1施設!D21,""))</f>
        <v/>
      </c>
      <c r="E21" s="376" t="str">
        <f>IF(AND(A1施設!$N21="以内",'A2-1施設(計画設定) '!$D$8="○"),A1施設!E21,IF(AND(A1施設!$N21="超過",'A2-1施設(計画設定) '!$E$8="○"),A1施設!E21,""))</f>
        <v/>
      </c>
      <c r="F21" s="133" t="str">
        <f>IF(AND(A1施設!$N21="以内",'A2-1施設(計画設定) '!$D$8="○"),A1施設!G21,IF(AND(A1施設!$N21="超過",'A2-1施設(計画設定) '!$E$8="○"),A1施設!G21,""))</f>
        <v/>
      </c>
      <c r="G21" s="390"/>
      <c r="H21" s="403" t="str">
        <f>+IF(A1施設!D21="","",IF(D21="",A1施設!D21,D21))</f>
        <v>Ｉ浄水場</v>
      </c>
      <c r="I21" s="781" t="str">
        <f>+IF(A1施設!E21="","",IF(E21="",A1施設!E21,E21))</f>
        <v>沈澱池､ろ過池､浄水池等</v>
      </c>
      <c r="J21" s="782" t="str">
        <f>+IF(A1施設!F21="","",IF(F21="",A1施設!F21,F21))</f>
        <v/>
      </c>
      <c r="K21" s="133">
        <f>+IF(A1施設!G21="","",IF(F21="",A1施設!G21,F21))</f>
        <v>14500</v>
      </c>
      <c r="L21" s="50">
        <f>+IF(A1施設!G21="",0,IF(F21="",A1施設!G21,F21))</f>
        <v>14500</v>
      </c>
      <c r="M21" s="32">
        <f>IF(A1施設!K21="","",IF(D21="",A1施設!K21,"新規"))</f>
        <v>1971</v>
      </c>
      <c r="N21" s="32">
        <f t="shared" si="1"/>
        <v>2024</v>
      </c>
      <c r="O21" s="112">
        <f>IF(A1施設!M21="","",A1施設!M21)</f>
        <v>60</v>
      </c>
      <c r="P21" s="32" t="str">
        <f>IF(M21="新規","以内",IF(A1施設!K21="","",IF(N21-A1施設!K21&lt;=O21,"以内","超過")))</f>
        <v>以内</v>
      </c>
      <c r="Q21" s="32" t="str">
        <f>IF(M21="新規","高い",A1施設!O21)</f>
        <v>低い</v>
      </c>
      <c r="R21" s="32" t="str">
        <f>IF(M21="新規","",IF(A1施設!P21="","",A1施設!P21))</f>
        <v>なし</v>
      </c>
      <c r="S21" s="404" t="str">
        <f t="shared" si="2"/>
        <v>なし</v>
      </c>
      <c r="V21" s="1205">
        <f t="shared" si="0"/>
        <v>0</v>
      </c>
    </row>
    <row r="22" spans="2:22" ht="15" customHeight="1">
      <c r="B22" s="745"/>
      <c r="C22" s="663"/>
      <c r="D22" s="374" t="str">
        <f>IF(AND(A1施設!$N22="以内",'A2-1施設(計画設定) '!$D$8="○"),A1施設!D22,IF(AND(A1施設!$N22="超過",'A2-1施設(計画設定) '!$E$8="○"),A1施設!D22,""))</f>
        <v/>
      </c>
      <c r="E22" s="374" t="str">
        <f>IF(AND(A1施設!$N22="以内",'A2-1施設(計画設定) '!$D$8="○"),A1施設!E22,IF(AND(A1施設!$N22="超過",'A2-1施設(計画設定) '!$E$8="○"),A1施設!E22,""))</f>
        <v/>
      </c>
      <c r="F22" s="131" t="str">
        <f>IF(AND(A1施設!$N22="以内",'A2-1施設(計画設定) '!$D$8="○"),A1施設!G22,IF(AND(A1施設!$N22="超過",'A2-1施設(計画設定) '!$E$8="○"),A1施設!G22,""))</f>
        <v/>
      </c>
      <c r="G22" s="389"/>
      <c r="H22" s="405" t="str">
        <f>+IF(A1施設!D22="","",IF(D22="",A1施設!D22,D22))</f>
        <v/>
      </c>
      <c r="I22" s="779" t="str">
        <f>+IF(A1施設!E22="","",IF(E22="",A1施設!E22,E22))</f>
        <v/>
      </c>
      <c r="J22" s="780" t="str">
        <f>+IF(A1施設!F22="","",IF(F22="",A1施設!F22,F22))</f>
        <v/>
      </c>
      <c r="K22" s="131" t="str">
        <f>+IF(A1施設!G22="","",IF(F22="",A1施設!G22,F22))</f>
        <v/>
      </c>
      <c r="L22" s="83">
        <f>+IF(A1施設!G22="",0,IF(F22="",A1施設!G22,F22))</f>
        <v>0</v>
      </c>
      <c r="M22" s="132" t="str">
        <f>IF(A1施設!K22="","",IF(D22="",A1施設!K22,"新規"))</f>
        <v/>
      </c>
      <c r="N22" s="28">
        <f t="shared" si="1"/>
        <v>2024</v>
      </c>
      <c r="O22" s="111">
        <f>IF(A1施設!M22="","",A1施設!M22)</f>
        <v>60</v>
      </c>
      <c r="P22" s="28" t="str">
        <f>IF(M22="新規","以内",IF(A1施設!K22="","",IF(N22-A1施設!K22&lt;=O22,"以内","超過")))</f>
        <v/>
      </c>
      <c r="Q22" s="28" t="str">
        <f>IF(M22="新規","高い",A1施設!O22)</f>
        <v/>
      </c>
      <c r="R22" s="28" t="str">
        <f>IF(M22="新規","",IF(A1施設!P22="","",A1施設!P22))</f>
        <v/>
      </c>
      <c r="S22" s="402" t="str">
        <f t="shared" si="2"/>
        <v/>
      </c>
      <c r="V22" s="1205">
        <f t="shared" si="0"/>
        <v>0</v>
      </c>
    </row>
    <row r="23" spans="2:22" ht="15" customHeight="1">
      <c r="B23" s="745"/>
      <c r="C23" s="668" t="s">
        <v>68</v>
      </c>
      <c r="D23" s="376" t="str">
        <f>IF(AND(A1施設!$N23="以内",'A2-1施設(計画設定) '!$D$9="○"),A1施設!D23,IF(AND(A1施設!$N23="超過",'A2-1施設(計画設定) '!$E$9="○"),A1施設!D23,""))</f>
        <v/>
      </c>
      <c r="E23" s="376" t="str">
        <f>IF(AND(A1施設!$N23="以内",'A2-1施設(計画設定) '!$D$9="○"),A1施設!E23,IF(AND(A1施設!$N23="超過",'A2-1施設(計画設定) '!$E$9="○"),A1施設!E23,""))</f>
        <v/>
      </c>
      <c r="F23" s="134" t="str">
        <f>IF(AND(A1施設!$N23="以内",'A2-1施設(計画設定) '!$D$9="○"),A1施設!G23,IF(AND(A1施設!$N23="超過",'A2-1施設(計画設定) '!$E$9="○"),A1施設!G23,""))</f>
        <v/>
      </c>
      <c r="G23" s="390"/>
      <c r="H23" s="406" t="str">
        <f>+IF(A1施設!D23="","",IF(D23="",A1施設!D23,D23))</f>
        <v>Ｋ新配水池</v>
      </c>
      <c r="I23" s="781" t="str">
        <f>+IF(A1施設!E23="","",IF(E23="",A1施設!E23,E23))</f>
        <v>配水池(RC造)</v>
      </c>
      <c r="J23" s="782" t="str">
        <f>+IF(A1施設!F23="","",IF(F23="",A1施設!F23,F23))</f>
        <v/>
      </c>
      <c r="K23" s="134">
        <f>+IF(A1施設!G23="","",IF(F23="",A1施設!G23,F23))</f>
        <v>136</v>
      </c>
      <c r="L23" s="50">
        <f>+IF(A1施設!G23="",0,IF(F23="",A1施設!G23,F23))</f>
        <v>136</v>
      </c>
      <c r="M23" s="32">
        <f>IF(A1施設!K23="","",IF(D23="",A1施設!K23,"新規"))</f>
        <v>1982</v>
      </c>
      <c r="N23" s="38">
        <f t="shared" si="1"/>
        <v>2024</v>
      </c>
      <c r="O23" s="113">
        <f>IF(A1施設!M23="","",A1施設!M23)</f>
        <v>60</v>
      </c>
      <c r="P23" s="38" t="str">
        <f>IF(M23="新規","以内",IF(A1施設!K23="","",IF(N23-A1施設!K23&lt;=O23,"以内","超過")))</f>
        <v>以内</v>
      </c>
      <c r="Q23" s="38" t="str">
        <f>IF(M23="新規","高い",A1施設!O23)</f>
        <v>中</v>
      </c>
      <c r="R23" s="38" t="str">
        <f>IF(M23="新規","",IF(A1施設!P23="","",A1施設!P23))</f>
        <v/>
      </c>
      <c r="S23" s="407" t="str">
        <f t="shared" si="2"/>
        <v>中</v>
      </c>
      <c r="V23" s="1205">
        <f t="shared" si="0"/>
        <v>0</v>
      </c>
    </row>
    <row r="24" spans="2:22" ht="15" customHeight="1">
      <c r="B24" s="745"/>
      <c r="C24" s="669"/>
      <c r="D24" s="377" t="str">
        <f>IF(AND(A1施設!$N24="以内",'A2-1施設(計画設定) '!$D$9="○"),A1施設!D24,IF(AND(A1施設!$N24="超過",'A2-1施設(計画設定) '!$E$9="○"),A1施設!D24,""))</f>
        <v>Ｔ配水池</v>
      </c>
      <c r="E24" s="377" t="str">
        <f>IF(AND(A1施設!$N24="以内",'A2-1施設(計画設定) '!$D$9="○"),A1施設!E24,IF(AND(A1施設!$N24="超過",'A2-1施設(計画設定) '!$E$9="○"),A1施設!E24,""))</f>
        <v>配水池(PC造)</v>
      </c>
      <c r="F24" s="135">
        <f>IF(AND(A1施設!$N24="以内",'A2-1施設(計画設定) '!$D$9="○"),A1施設!G24,IF(AND(A1施設!$N24="超過",'A2-1施設(計画設定) '!$E$9="○"),A1施設!G24,""))</f>
        <v>4300</v>
      </c>
      <c r="G24" s="387">
        <v>436500</v>
      </c>
      <c r="H24" s="397" t="str">
        <f>+IF(A1施設!D24="","",IF(D24="",A1施設!D24,D24))</f>
        <v>Ｔ配水池</v>
      </c>
      <c r="I24" s="756" t="str">
        <f>+IF(A1施設!E24="","",IF(E24="",A1施設!E24,E24))</f>
        <v>配水池(PC造)</v>
      </c>
      <c r="J24" s="757" t="str">
        <f>+IF(A1施設!F24="","",IF(F24="",A1施設!F24,F24))</f>
        <v/>
      </c>
      <c r="K24" s="135">
        <f>+IF(A1施設!G24="","",IF(F24="",A1施設!G24,F24))</f>
        <v>4300</v>
      </c>
      <c r="L24" s="45">
        <f>+IF(A1施設!G24="",0,IF(F24="",A1施設!G24,F24))</f>
        <v>4300</v>
      </c>
      <c r="M24" s="129" t="str">
        <f>IF(A1施設!K24="","",IF(D24="",A1施設!K24,"新規"))</f>
        <v>新規</v>
      </c>
      <c r="N24" s="21">
        <f t="shared" si="1"/>
        <v>2024</v>
      </c>
      <c r="O24" s="109">
        <f>IF(A1施設!M24="","",A1施設!M24)</f>
        <v>60</v>
      </c>
      <c r="P24" s="21" t="str">
        <f>IF(M24="新規","以内",IF(A1施設!K24="","",IF(N24-A1施設!K24&lt;=O24,"以内","超過")))</f>
        <v>以内</v>
      </c>
      <c r="Q24" s="21" t="str">
        <f>IF(M24="新規","高い",A1施設!O24)</f>
        <v>高い</v>
      </c>
      <c r="R24" s="21" t="str">
        <f>IF(M24="新規","",IF(A1施設!P24="","",A1施設!P24))</f>
        <v/>
      </c>
      <c r="S24" s="398" t="str">
        <f t="shared" si="2"/>
        <v>高い</v>
      </c>
      <c r="V24" s="1205">
        <f t="shared" si="0"/>
        <v>1</v>
      </c>
    </row>
    <row r="25" spans="2:22" ht="15" customHeight="1">
      <c r="B25" s="745"/>
      <c r="C25" s="669"/>
      <c r="D25" s="377" t="str">
        <f>IF(AND(A1施設!$N25="以内",'A2-1施設(計画設定) '!$D$9="○"),A1施設!D25,IF(AND(A1施設!$N25="超過",'A2-1施設(計画設定) '!$E$9="○"),A1施設!D25,""))</f>
        <v/>
      </c>
      <c r="E25" s="377" t="str">
        <f>IF(AND(A1施設!$N25="以内",'A2-1施設(計画設定) '!$D$9="○"),A1施設!E25,IF(AND(A1施設!$N25="超過",'A2-1施設(計画設定) '!$E$9="○"),A1施設!E25,""))</f>
        <v/>
      </c>
      <c r="F25" s="135" t="str">
        <f>IF(AND(A1施設!$N25="以内",'A2-1施設(計画設定) '!$D$9="○"),A1施設!G25,IF(AND(A1施設!$N25="超過",'A2-1施設(計画設定) '!$E$9="○"),A1施設!G25,""))</f>
        <v/>
      </c>
      <c r="G25" s="387"/>
      <c r="H25" s="397" t="str">
        <f>+IF(A1施設!D25="","",IF(D25="",A1施設!D25,D25))</f>
        <v>Ｈ配水池</v>
      </c>
      <c r="I25" s="756" t="str">
        <f>+IF(A1施設!E25="","",IF(E25="",A1施設!E25,E25))</f>
        <v>配水池(PC造)</v>
      </c>
      <c r="J25" s="757" t="str">
        <f>+IF(A1施設!F25="","",IF(F25="",A1施設!F25,F25))</f>
        <v/>
      </c>
      <c r="K25" s="135">
        <f>+IF(A1施設!G25="","",IF(F25="",A1施設!G25,F25))</f>
        <v>6500</v>
      </c>
      <c r="L25" s="45">
        <f>+IF(A1施設!G25="",0,IF(F25="",A1施設!G25,F25))</f>
        <v>6500</v>
      </c>
      <c r="M25" s="129">
        <f>IF(A1施設!K25="","",IF(D25="",A1施設!K25,"新規"))</f>
        <v>1986</v>
      </c>
      <c r="N25" s="21">
        <f t="shared" si="1"/>
        <v>2024</v>
      </c>
      <c r="O25" s="109">
        <f>IF(A1施設!M25="","",A1施設!M25)</f>
        <v>60</v>
      </c>
      <c r="P25" s="21" t="str">
        <f>IF(M25="新規","以内",IF(A1施設!K25="","",IF(N25-A1施設!K25&lt;=O25,"以内","超過")))</f>
        <v>以内</v>
      </c>
      <c r="Q25" s="21" t="str">
        <f>IF(M25="新規","高い",A1施設!O25)</f>
        <v>中</v>
      </c>
      <c r="R25" s="21" t="str">
        <f>IF(M25="新規","",IF(A1施設!P25="","",A1施設!P25))</f>
        <v/>
      </c>
      <c r="S25" s="398" t="str">
        <f t="shared" si="2"/>
        <v>中</v>
      </c>
      <c r="V25" s="1205">
        <f t="shared" si="0"/>
        <v>0</v>
      </c>
    </row>
    <row r="26" spans="2:22" ht="15" customHeight="1">
      <c r="B26" s="745"/>
      <c r="C26" s="669"/>
      <c r="D26" s="377" t="str">
        <f>IF(AND(A1施設!$N26="以内",'A2-1施設(計画設定) '!$D$9="○"),A1施設!D26,IF(AND(A1施設!$N26="超過",'A2-1施設(計画設定) '!$E$9="○"),A1施設!D26,""))</f>
        <v/>
      </c>
      <c r="E26" s="377" t="str">
        <f>IF(AND(A1施設!$N26="以内",'A2-1施設(計画設定) '!$D$9="○"),A1施設!E26,IF(AND(A1施設!$N26="超過",'A2-1施設(計画設定) '!$E$9="○"),A1施設!E26,""))</f>
        <v/>
      </c>
      <c r="F26" s="135" t="str">
        <f>IF(AND(A1施設!$N26="以内",'A2-1施設(計画設定) '!$D$9="○"),A1施設!G26,IF(AND(A1施設!$N26="超過",'A2-1施設(計画設定) '!$E$9="○"),A1施設!G26,""))</f>
        <v/>
      </c>
      <c r="G26" s="387"/>
      <c r="H26" s="397" t="str">
        <f>+IF(A1施設!D26="","",IF(D26="",A1施設!D26,D26))</f>
        <v>Ｏ配水池</v>
      </c>
      <c r="I26" s="756" t="str">
        <f>+IF(A1施設!E26="","",IF(E26="",A1施設!E26,E26))</f>
        <v>配水池(PC造)</v>
      </c>
      <c r="J26" s="757" t="str">
        <f>+IF(A1施設!F26="","",IF(F26="",A1施設!F26,F26))</f>
        <v/>
      </c>
      <c r="K26" s="135">
        <f>+IF(A1施設!G26="","",IF(F26="",A1施設!G26,F26))</f>
        <v>3000</v>
      </c>
      <c r="L26" s="45">
        <f>+IF(A1施設!G26="",0,IF(F26="",A1施設!G26,F26))</f>
        <v>3000</v>
      </c>
      <c r="M26" s="129">
        <f>IF(A1施設!K26="","",IF(D26="",A1施設!K26,"新規"))</f>
        <v>2003</v>
      </c>
      <c r="N26" s="21">
        <f t="shared" si="1"/>
        <v>2024</v>
      </c>
      <c r="O26" s="109">
        <f>IF(A1施設!M26="","",A1施設!M26)</f>
        <v>60</v>
      </c>
      <c r="P26" s="21" t="str">
        <f>IF(M26="新規","以内",IF(A1施設!K26="","",IF(N26-A1施設!K26&lt;=O26,"以内","超過")))</f>
        <v>以内</v>
      </c>
      <c r="Q26" s="21" t="str">
        <f>IF(M26="新規","高い",A1施設!O26)</f>
        <v>高い</v>
      </c>
      <c r="R26" s="21" t="str">
        <f>IF(M26="新規","",IF(A1施設!P26="","",A1施設!P26))</f>
        <v/>
      </c>
      <c r="S26" s="398" t="str">
        <f t="shared" si="2"/>
        <v>高い</v>
      </c>
      <c r="V26" s="1205">
        <f t="shared" si="0"/>
        <v>1</v>
      </c>
    </row>
    <row r="27" spans="2:22" ht="15" customHeight="1">
      <c r="B27" s="745"/>
      <c r="C27" s="669"/>
      <c r="D27" s="377" t="str">
        <f>IF(AND(A1施設!$N27="以内",'A2-1施設(計画設定) '!$D$9="○"),A1施設!D27,IF(AND(A1施設!$N27="超過",'A2-1施設(計画設定) '!$E$9="○"),A1施設!D27,""))</f>
        <v/>
      </c>
      <c r="E27" s="377" t="str">
        <f>IF(AND(A1施設!$N27="以内",'A2-1施設(計画設定) '!$D$9="○"),A1施設!E27,IF(AND(A1施設!$N27="超過",'A2-1施設(計画設定) '!$E$9="○"),A1施設!E27,""))</f>
        <v/>
      </c>
      <c r="F27" s="135" t="str">
        <f>IF(AND(A1施設!$N27="以内",'A2-1施設(計画設定) '!$D$9="○"),A1施設!G27,IF(AND(A1施設!$N27="超過",'A2-1施設(計画設定) '!$E$9="○"),A1施設!G27,""))</f>
        <v/>
      </c>
      <c r="G27" s="387"/>
      <c r="H27" s="397" t="str">
        <f>+IF(A1施設!D27="","",IF(D27="",A1施設!D27,D27))</f>
        <v>Ａ配水池</v>
      </c>
      <c r="I27" s="756" t="str">
        <f>+IF(A1施設!E27="","",IF(E27="",A1施設!E27,E27))</f>
        <v>配水池(RC造)</v>
      </c>
      <c r="J27" s="757" t="str">
        <f>+IF(A1施設!F27="","",IF(F27="",A1施設!F27,F27))</f>
        <v/>
      </c>
      <c r="K27" s="135">
        <f>+IF(A1施設!G27="","",IF(F27="",A1施設!G27,F27))</f>
        <v>180</v>
      </c>
      <c r="L27" s="45">
        <f>+IF(A1施設!G27="",0,IF(F27="",A1施設!G27,F27))</f>
        <v>180</v>
      </c>
      <c r="M27" s="129">
        <f>IF(A1施設!K27="","",IF(D27="",A1施設!K27,"新規"))</f>
        <v>1984</v>
      </c>
      <c r="N27" s="21">
        <f t="shared" si="1"/>
        <v>2024</v>
      </c>
      <c r="O27" s="109">
        <f>IF(A1施設!M27="","",A1施設!M27)</f>
        <v>60</v>
      </c>
      <c r="P27" s="21" t="str">
        <f>IF(M27="新規","以内",IF(A1施設!K27="","",IF(N27-A1施設!K27&lt;=O27,"以内","超過")))</f>
        <v>以内</v>
      </c>
      <c r="Q27" s="21" t="str">
        <f>IF(M27="新規","高い",A1施設!O27)</f>
        <v>中</v>
      </c>
      <c r="R27" s="21" t="str">
        <f>IF(M27="新規","",IF(A1施設!P27="","",A1施設!P27))</f>
        <v/>
      </c>
      <c r="S27" s="398" t="str">
        <f t="shared" si="2"/>
        <v>中</v>
      </c>
      <c r="V27" s="1205">
        <f t="shared" si="0"/>
        <v>0</v>
      </c>
    </row>
    <row r="28" spans="2:22" ht="15" customHeight="1">
      <c r="B28" s="745"/>
      <c r="C28" s="669"/>
      <c r="D28" s="377" t="str">
        <f>IF(AND(A1施設!$N28="以内",'A2-1施設(計画設定) '!$D$9="○"),A1施設!D28,IF(AND(A1施設!$N28="超過",'A2-1施設(計画設定) '!$E$9="○"),A1施設!D28,""))</f>
        <v/>
      </c>
      <c r="E28" s="377" t="str">
        <f>IF(AND(A1施設!$N28="以内",'A2-1施設(計画設定) '!$D$9="○"),A1施設!E28,IF(AND(A1施設!$N28="超過",'A2-1施設(計画設定) '!$E$9="○"),A1施設!E28,""))</f>
        <v/>
      </c>
      <c r="F28" s="135" t="str">
        <f>IF(AND(A1施設!$N28="以内",'A2-1施設(計画設定) '!$D$9="○"),A1施設!G28,IF(AND(A1施設!$N28="超過",'A2-1施設(計画設定) '!$E$9="○"),A1施設!G28,""))</f>
        <v/>
      </c>
      <c r="G28" s="387"/>
      <c r="H28" s="397" t="str">
        <f>+IF(A1施設!D28="","",IF(D28="",A1施設!D28,D28))</f>
        <v>Ｅ配水池</v>
      </c>
      <c r="I28" s="756" t="str">
        <f>+IF(A1施設!E28="","",IF(E28="",A1施設!E28,E28))</f>
        <v>配水池(PC造)</v>
      </c>
      <c r="J28" s="757" t="str">
        <f>+IF(A1施設!F28="","",IF(F28="",A1施設!F28,F28))</f>
        <v/>
      </c>
      <c r="K28" s="135">
        <f>+IF(A1施設!G28="","",IF(F28="",A1施設!G28,F28))</f>
        <v>1300</v>
      </c>
      <c r="L28" s="45">
        <f>+IF(A1施設!G28="",0,IF(F28="",A1施設!G28,F28))</f>
        <v>1300</v>
      </c>
      <c r="M28" s="129">
        <f>IF(A1施設!K28="","",IF(D28="",A1施設!K28,"新規"))</f>
        <v>1973</v>
      </c>
      <c r="N28" s="21">
        <f t="shared" si="1"/>
        <v>2024</v>
      </c>
      <c r="O28" s="109">
        <f>IF(A1施設!M28="","",A1施設!M28)</f>
        <v>60</v>
      </c>
      <c r="P28" s="21" t="str">
        <f>IF(M28="新規","以内",IF(A1施設!K28="","",IF(N28-A1施設!K28&lt;=O28,"以内","超過")))</f>
        <v>以内</v>
      </c>
      <c r="Q28" s="21" t="str">
        <f>IF(M28="新規","高い",A1施設!O28)</f>
        <v>低い</v>
      </c>
      <c r="R28" s="21" t="str">
        <f>IF(M28="新規","",IF(A1施設!P28="","",A1施設!P28))</f>
        <v>あり</v>
      </c>
      <c r="S28" s="398" t="str">
        <f t="shared" si="2"/>
        <v>あり</v>
      </c>
      <c r="V28" s="1205">
        <f t="shared" si="0"/>
        <v>1</v>
      </c>
    </row>
    <row r="29" spans="2:22" ht="15" customHeight="1">
      <c r="B29" s="745"/>
      <c r="C29" s="669"/>
      <c r="D29" s="377" t="str">
        <f>IF(AND(A1施設!$N29="以内",'A2-1施設(計画設定) '!$D$9="○"),A1施設!D29,IF(AND(A1施設!$N29="超過",'A2-1施設(計画設定) '!$E$9="○"),A1施設!D29,""))</f>
        <v/>
      </c>
      <c r="E29" s="377" t="str">
        <f>IF(AND(A1施設!$N29="以内",'A2-1施設(計画設定) '!$D$9="○"),A1施設!E29,IF(AND(A1施設!$N29="超過",'A2-1施設(計画設定) '!$E$9="○"),A1施設!E29,""))</f>
        <v/>
      </c>
      <c r="F29" s="135" t="str">
        <f>IF(AND(A1施設!$N29="以内",'A2-1施設(計画設定) '!$D$9="○"),A1施設!G29,IF(AND(A1施設!$N29="超過",'A2-1施設(計画設定) '!$E$9="○"),A1施設!G29,""))</f>
        <v/>
      </c>
      <c r="G29" s="387"/>
      <c r="H29" s="397" t="str">
        <f>+IF(A1施設!D29="","",IF(D29="",A1施設!D29,D29))</f>
        <v>Ｆ配水池</v>
      </c>
      <c r="I29" s="756" t="str">
        <f>+IF(A1施設!E29="","",IF(E29="",A1施設!E29,E29))</f>
        <v>配水池(PC造)</v>
      </c>
      <c r="J29" s="757" t="str">
        <f>+IF(A1施設!F29="","",IF(F29="",A1施設!F29,F29))</f>
        <v/>
      </c>
      <c r="K29" s="135">
        <f>+IF(A1施設!G29="","",IF(F29="",A1施設!G29,F29))</f>
        <v>2000</v>
      </c>
      <c r="L29" s="45">
        <f>+IF(A1施設!G29="",0,IF(F29="",A1施設!G29,F29))</f>
        <v>2000</v>
      </c>
      <c r="M29" s="129">
        <f>IF(A1施設!K29="","",IF(D29="",A1施設!K29,"新規"))</f>
        <v>1987</v>
      </c>
      <c r="N29" s="21">
        <f t="shared" si="1"/>
        <v>2024</v>
      </c>
      <c r="O29" s="109">
        <f>IF(A1施設!M29="","",A1施設!M29)</f>
        <v>60</v>
      </c>
      <c r="P29" s="21" t="str">
        <f>IF(M29="新規","以内",IF(A1施設!K29="","",IF(N29-A1施設!K29&lt;=O29,"以内","超過")))</f>
        <v>以内</v>
      </c>
      <c r="Q29" s="21" t="str">
        <f>IF(M29="新規","高い",A1施設!O29)</f>
        <v>中</v>
      </c>
      <c r="R29" s="21" t="str">
        <f>IF(M29="新規","",IF(A1施設!P29="","",A1施設!P29))</f>
        <v/>
      </c>
      <c r="S29" s="398" t="str">
        <f t="shared" si="2"/>
        <v>中</v>
      </c>
      <c r="V29" s="1205">
        <f t="shared" si="0"/>
        <v>0</v>
      </c>
    </row>
    <row r="30" spans="2:22" ht="15" customHeight="1">
      <c r="B30" s="745"/>
      <c r="C30" s="669"/>
      <c r="D30" s="377" t="str">
        <f>IF(AND(A1施設!$N30="以内",'A2-1施設(計画設定) '!$D$9="○"),A1施設!D30,IF(AND(A1施設!$N30="超過",'A2-1施設(計画設定) '!$E$9="○"),A1施設!D30,""))</f>
        <v/>
      </c>
      <c r="E30" s="377" t="str">
        <f>IF(AND(A1施設!$N30="以内",'A2-1施設(計画設定) '!$D$9="○"),A1施設!E30,IF(AND(A1施設!$N30="超過",'A2-1施設(計画設定) '!$E$9="○"),A1施設!E30,""))</f>
        <v/>
      </c>
      <c r="F30" s="135" t="str">
        <f>IF(AND(A1施設!$N30="以内",'A2-1施設(計画設定) '!$D$9="○"),A1施設!G30,IF(AND(A1施設!$N30="超過",'A2-1施設(計画設定) '!$E$9="○"),A1施設!G30,""))</f>
        <v/>
      </c>
      <c r="G30" s="387"/>
      <c r="H30" s="397" t="str">
        <f>+IF(A1施設!D30="","",IF(D30="",A1施設!D30,D30))</f>
        <v>Ｙ配水池</v>
      </c>
      <c r="I30" s="756" t="str">
        <f>+IF(A1施設!E30="","",IF(E30="",A1施設!E30,E30))</f>
        <v>配水池(RC造)</v>
      </c>
      <c r="J30" s="757" t="str">
        <f>+IF(A1施設!F30="","",IF(F30="",A1施設!F30,F30))</f>
        <v/>
      </c>
      <c r="K30" s="135">
        <f>+IF(A1施設!G30="","",IF(F30="",A1施設!G30,F30))</f>
        <v>190</v>
      </c>
      <c r="L30" s="45">
        <f>+IF(A1施設!G30="",0,IF(F30="",A1施設!G30,F30))</f>
        <v>190</v>
      </c>
      <c r="M30" s="129">
        <f>IF(A1施設!K30="","",IF(D30="",A1施設!K30,"新規"))</f>
        <v>1971</v>
      </c>
      <c r="N30" s="21">
        <f t="shared" si="1"/>
        <v>2024</v>
      </c>
      <c r="O30" s="109">
        <f>IF(A1施設!M30="","",A1施設!M30)</f>
        <v>60</v>
      </c>
      <c r="P30" s="21" t="str">
        <f>IF(M30="新規","以内",IF(A1施設!K30="","",IF(N30-A1施設!K30&lt;=O30,"以内","超過")))</f>
        <v>以内</v>
      </c>
      <c r="Q30" s="21" t="str">
        <f>IF(M30="新規","高い",A1施設!O30)</f>
        <v>低い</v>
      </c>
      <c r="R30" s="21" t="str">
        <f>IF(M30="新規","",IF(A1施設!P30="","",A1施設!P30))</f>
        <v/>
      </c>
      <c r="S30" s="398" t="str">
        <f t="shared" si="2"/>
        <v>低い</v>
      </c>
      <c r="V30" s="1205">
        <f t="shared" si="0"/>
        <v>0</v>
      </c>
    </row>
    <row r="31" spans="2:22" ht="15" customHeight="1">
      <c r="B31" s="746"/>
      <c r="C31" s="670"/>
      <c r="D31" s="374" t="str">
        <f>IF(AND(A1施設!$N31="以内",'A2-1施設(計画設定) '!$D$9="○"),A1施設!D31,IF(AND(A1施設!$N31="超過",'A2-1施設(計画設定) '!$E$9="○"),A1施設!D31,""))</f>
        <v/>
      </c>
      <c r="E31" s="374" t="str">
        <f>IF(AND(A1施設!$N31="以内",'A2-1施設(計画設定) '!$D$9="○"),A1施設!E31,IF(AND(A1施設!$N31="超過",'A2-1施設(計画設定) '!$E$9="○"),A1施設!E31,""))</f>
        <v/>
      </c>
      <c r="F31" s="136" t="str">
        <f>IF(AND(A1施設!$N31="以内",'A2-1施設(計画設定) '!$D$9="○"),A1施設!G31,IF(AND(A1施設!$N31="超過",'A2-1施設(計画設定) '!$E$9="○"),A1施設!G31,""))</f>
        <v/>
      </c>
      <c r="G31" s="389"/>
      <c r="H31" s="401" t="str">
        <f>+IF(A1施設!D31="","",IF(D31="",A1施設!D31,D31))</f>
        <v>Ｇ配水池</v>
      </c>
      <c r="I31" s="779" t="str">
        <f>+IF(A1施設!E31="","",IF(E31="",A1施設!E31,E31))</f>
        <v>配水池(PC造)</v>
      </c>
      <c r="J31" s="780" t="str">
        <f>+IF(A1施設!F31="","",IF(F31="",A1施設!F31,F31))</f>
        <v/>
      </c>
      <c r="K31" s="136">
        <f>+IF(A1施設!G31="","",IF(F31="",A1施設!G31,F31))</f>
        <v>600</v>
      </c>
      <c r="L31" s="83">
        <f>+IF(A1施設!G31="",0,IF(F31="",A1施設!G31,F31))</f>
        <v>600</v>
      </c>
      <c r="M31" s="132">
        <f>IF(A1施設!K31="","",IF(D31="",A1施設!K31,"新規"))</f>
        <v>2006</v>
      </c>
      <c r="N31" s="28">
        <f t="shared" si="1"/>
        <v>2024</v>
      </c>
      <c r="O31" s="111">
        <f>IF(A1施設!M31="","",A1施設!M31)</f>
        <v>60</v>
      </c>
      <c r="P31" s="28" t="str">
        <f>IF(M31="新規","以内",IF(A1施設!K31="","",IF(N31-A1施設!K31&lt;=O31,"以内","超過")))</f>
        <v>以内</v>
      </c>
      <c r="Q31" s="28" t="str">
        <f>IF(M31="新規","高い",A1施設!O31)</f>
        <v>高い</v>
      </c>
      <c r="R31" s="28" t="str">
        <f>IF(M31="新規","",IF(A1施設!P31="","",A1施設!P31))</f>
        <v/>
      </c>
      <c r="S31" s="402" t="str">
        <f t="shared" si="2"/>
        <v>高い</v>
      </c>
      <c r="V31" s="1205">
        <f t="shared" si="0"/>
        <v>1</v>
      </c>
    </row>
    <row r="32" spans="2:22" ht="15" customHeight="1">
      <c r="B32" s="791" t="s">
        <v>84</v>
      </c>
      <c r="C32" s="668" t="s">
        <v>59</v>
      </c>
      <c r="D32" s="376" t="str">
        <f>IF(AND(A1施設!$N32="以内",'A2-1施設(計画設定) '!$D$10="○"),A1施設!D32,IF(AND(A1施設!$N32="超過",'A2-1施設(計画設定) '!$E$10="○"),A1施設!D32,""))</f>
        <v/>
      </c>
      <c r="E32" s="376" t="str">
        <f>IF(AND(A1施設!$N32="以内",'A2-1施設(計画設定) '!$D$10="○"),A1施設!E32,IF(AND(A1施設!$N32="超過",'A2-1施設(計画設定) '!$E$10="○"),A1施設!E32,""))</f>
        <v/>
      </c>
      <c r="F32" s="133" t="str">
        <f>IF(AND(A1施設!$N32="以内",'A2-1施設(計画設定) '!$D$10="○"),A1施設!G32,IF(AND(A1施設!$N32="超過",'A2-1施設(計画設定) '!$E$10="○"),A1施設!G32,""))</f>
        <v/>
      </c>
      <c r="G32" s="390"/>
      <c r="H32" s="406" t="str">
        <f>+IF(A1施設!D32="","",IF(D32="",A1施設!D32,D32))</f>
        <v>Ｉ１号水源</v>
      </c>
      <c r="I32" s="781" t="str">
        <f>+IF(A1施設!E32="","",IF(E32="",A1施設!E32,E32))</f>
        <v>深井戸</v>
      </c>
      <c r="J32" s="782" t="str">
        <f>+IF(A1施設!F32="","",IF(F32="",A1施設!F32,F32))</f>
        <v/>
      </c>
      <c r="K32" s="133">
        <f>+IF(A1施設!G32="","",IF(F32="",A1施設!G32,F32))</f>
        <v>2840</v>
      </c>
      <c r="L32" s="50">
        <f>+IF(A1施設!G32="",0,IF(F32="",A1施設!G32,F32))</f>
        <v>2840</v>
      </c>
      <c r="M32" s="32">
        <f>IF(A1施設!K32="","",IF(D32="",A1施設!K32,"新規"))</f>
        <v>1970</v>
      </c>
      <c r="N32" s="38">
        <f t="shared" si="1"/>
        <v>2024</v>
      </c>
      <c r="O32" s="113">
        <f>IF(A1施設!M32="","",A1施設!M32)</f>
        <v>40</v>
      </c>
      <c r="P32" s="38" t="str">
        <f>IF(M32="新規","以内",IF(A1施設!K32="","",IF(N32-A1施設!K32&lt;=O32,"以内","超過")))</f>
        <v>超過</v>
      </c>
      <c r="Q32" s="38" t="str">
        <f>IF(M32="新規","高い",A1施設!O32)</f>
        <v>低い</v>
      </c>
      <c r="R32" s="38" t="str">
        <f>IF(M32="新規","",IF(A1施設!P32="","",A1施設!P32))</f>
        <v/>
      </c>
      <c r="S32" s="407" t="str">
        <f t="shared" si="2"/>
        <v>低い</v>
      </c>
      <c r="V32" s="1205">
        <f t="shared" si="0"/>
        <v>0</v>
      </c>
    </row>
    <row r="33" spans="2:48" ht="15" customHeight="1">
      <c r="B33" s="745"/>
      <c r="C33" s="669"/>
      <c r="D33" s="377" t="str">
        <f>IF(AND(A1施設!$N33="以内",'A2-1施設(計画設定) '!$D$10="○"),A1施設!D33,IF(AND(A1施設!$N33="超過",'A2-1施設(計画設定) '!$E$10="○"),A1施設!D33,""))</f>
        <v/>
      </c>
      <c r="E33" s="377" t="str">
        <f>IF(AND(A1施設!$N33="以内",'A2-1施設(計画設定) '!$D$10="○"),A1施設!E33,IF(AND(A1施設!$N33="超過",'A2-1施設(計画設定) '!$E$10="○"),A1施設!E33,""))</f>
        <v/>
      </c>
      <c r="F33" s="128" t="str">
        <f>IF(AND(A1施設!$N33="以内",'A2-1施設(計画設定) '!$D$10="○"),A1施設!G33,IF(AND(A1施設!$N33="超過",'A2-1施設(計画設定) '!$E$10="○"),A1施設!G33,""))</f>
        <v/>
      </c>
      <c r="G33" s="387"/>
      <c r="H33" s="397" t="str">
        <f>+IF(A1施設!D33="","",IF(D33="",A1施設!D33,D33))</f>
        <v>Ｉ２号水源</v>
      </c>
      <c r="I33" s="756" t="str">
        <f>+IF(A1施設!E33="","",IF(E33="",A1施設!E33,E33))</f>
        <v>深井戸</v>
      </c>
      <c r="J33" s="757" t="str">
        <f>+IF(A1施設!F33="","",IF(F33="",A1施設!F33,F33))</f>
        <v/>
      </c>
      <c r="K33" s="128">
        <f>+IF(A1施設!G33="","",IF(F33="",A1施設!G33,F33))</f>
        <v>1513</v>
      </c>
      <c r="L33" s="45">
        <f>+IF(A1施設!G33="",0,IF(F33="",A1施設!G33,F33))</f>
        <v>1513</v>
      </c>
      <c r="M33" s="129">
        <f>IF(A1施設!K33="","",IF(D33="",A1施設!K33,"新規"))</f>
        <v>1970</v>
      </c>
      <c r="N33" s="21">
        <f t="shared" si="1"/>
        <v>2024</v>
      </c>
      <c r="O33" s="109">
        <f>IF(A1施設!M33="","",A1施設!M33)</f>
        <v>40</v>
      </c>
      <c r="P33" s="21" t="str">
        <f>IF(M33="新規","以内",IF(A1施設!K33="","",IF(N33-A1施設!K33&lt;=O33,"以内","超過")))</f>
        <v>超過</v>
      </c>
      <c r="Q33" s="21" t="str">
        <f>IF(M33="新規","高い",A1施設!O33)</f>
        <v>低い</v>
      </c>
      <c r="R33" s="21" t="str">
        <f>IF(M33="新規","",IF(A1施設!P33="","",A1施設!P33))</f>
        <v/>
      </c>
      <c r="S33" s="398" t="str">
        <f t="shared" si="2"/>
        <v>低い</v>
      </c>
      <c r="V33" s="1205">
        <f t="shared" si="0"/>
        <v>0</v>
      </c>
    </row>
    <row r="34" spans="2:48" ht="15" customHeight="1">
      <c r="B34" s="745"/>
      <c r="C34" s="669"/>
      <c r="D34" s="377" t="str">
        <f>IF(AND(A1施設!$N34="以内",'A2-1施設(計画設定) '!$D$10="○"),A1施設!D34,IF(AND(A1施設!$N34="超過",'A2-1施設(計画設定) '!$E$10="○"),A1施設!D34,""))</f>
        <v/>
      </c>
      <c r="E34" s="377" t="str">
        <f>IF(AND(A1施設!$N34="以内",'A2-1施設(計画設定) '!$D$10="○"),A1施設!E34,IF(AND(A1施設!$N34="超過",'A2-1施設(計画設定) '!$E$10="○"),A1施設!E34,""))</f>
        <v/>
      </c>
      <c r="F34" s="128" t="str">
        <f>IF(AND(A1施設!$N34="以内",'A2-1施設(計画設定) '!$D$10="○"),A1施設!G34,IF(AND(A1施設!$N34="超過",'A2-1施設(計画設定) '!$E$10="○"),A1施設!G34,""))</f>
        <v/>
      </c>
      <c r="G34" s="387"/>
      <c r="H34" s="397" t="str">
        <f>+IF(A1施設!D34="","",IF(D34="",A1施設!D34,D34))</f>
        <v>Ｍ１１号水源</v>
      </c>
      <c r="I34" s="756" t="str">
        <f>+IF(A1施設!E34="","",IF(E34="",A1施設!E34,E34))</f>
        <v>深井戸</v>
      </c>
      <c r="J34" s="757" t="str">
        <f>+IF(A1施設!F34="","",IF(F34="",A1施設!F34,F34))</f>
        <v/>
      </c>
      <c r="K34" s="128">
        <f>+IF(A1施設!G34="","",IF(F34="",A1施設!G34,F34))</f>
        <v>158</v>
      </c>
      <c r="L34" s="45">
        <f>+IF(A1施設!G34="",0,IF(F34="",A1施設!G34,F34))</f>
        <v>158</v>
      </c>
      <c r="M34" s="129">
        <f>IF(A1施設!K34="","",IF(D34="",A1施設!K34,"新規"))</f>
        <v>1981</v>
      </c>
      <c r="N34" s="21">
        <f t="shared" si="1"/>
        <v>2024</v>
      </c>
      <c r="O34" s="109">
        <f>IF(A1施設!M34="","",A1施設!M34)</f>
        <v>40</v>
      </c>
      <c r="P34" s="21" t="str">
        <f>IF(M34="新規","以内",IF(A1施設!K34="","",IF(N34-A1施設!K34&lt;=O34,"以内","超過")))</f>
        <v>超過</v>
      </c>
      <c r="Q34" s="21" t="str">
        <f>IF(M34="新規","高い",A1施設!O34)</f>
        <v>中</v>
      </c>
      <c r="R34" s="21" t="str">
        <f>IF(M34="新規","",IF(A1施設!P34="","",A1施設!P34))</f>
        <v/>
      </c>
      <c r="S34" s="398" t="str">
        <f t="shared" si="2"/>
        <v>中</v>
      </c>
      <c r="V34" s="1205">
        <f t="shared" si="0"/>
        <v>0</v>
      </c>
    </row>
    <row r="35" spans="2:48" ht="15" customHeight="1">
      <c r="B35" s="745"/>
      <c r="C35" s="670"/>
      <c r="D35" s="374" t="str">
        <f>IF(AND(A1施設!$N35="以内",'A2-1施設(計画設定) '!$D$10="○"),A1施設!D35,IF(AND(A1施設!$N35="超過",'A2-1施設(計画設定) '!$E$10="○"),A1施設!D35,""))</f>
        <v/>
      </c>
      <c r="E35" s="374" t="str">
        <f>IF(AND(A1施設!$N35="以内",'A2-1施設(計画設定) '!$D$10="○"),A1施設!E35,IF(AND(A1施設!$N35="超過",'A2-1施設(計画設定) '!$E$10="○"),A1施設!E35,""))</f>
        <v/>
      </c>
      <c r="F35" s="131" t="str">
        <f>IF(AND(A1施設!$N35="以内",'A2-1施設(計画設定) '!$D$10="○"),A1施設!G35,IF(AND(A1施設!$N35="超過",'A2-1施設(計画設定) '!$E$10="○"),A1施設!G35,""))</f>
        <v/>
      </c>
      <c r="G35" s="389"/>
      <c r="H35" s="401" t="str">
        <f>+IF(A1施設!D35="","",IF(D35="",A1施設!D35,D35))</f>
        <v>Ｓ３号水源</v>
      </c>
      <c r="I35" s="779" t="str">
        <f>+IF(A1施設!E35="","",IF(E35="",A1施設!E35,E35))</f>
        <v>深井戸</v>
      </c>
      <c r="J35" s="780" t="str">
        <f>+IF(A1施設!F35="","",IF(F35="",A1施設!F35,F35))</f>
        <v/>
      </c>
      <c r="K35" s="131">
        <f>+IF(A1施設!G35="","",IF(F35="",A1施設!G35,F35))</f>
        <v>1540</v>
      </c>
      <c r="L35" s="83">
        <f>+IF(A1施設!G35="",0,IF(F35="",A1施設!G35,F35))</f>
        <v>1540</v>
      </c>
      <c r="M35" s="132">
        <f>IF(A1施設!K35="","",IF(D35="",A1施設!K35,"新規"))</f>
        <v>1979</v>
      </c>
      <c r="N35" s="28">
        <f t="shared" si="1"/>
        <v>2024</v>
      </c>
      <c r="O35" s="111">
        <f>IF(A1施設!M35="","",A1施設!M35)</f>
        <v>40</v>
      </c>
      <c r="P35" s="28" t="str">
        <f>IF(M35="新規","以内",IF(A1施設!K35="","",IF(N35-A1施設!K35&lt;=O35,"以内","超過")))</f>
        <v>超過</v>
      </c>
      <c r="Q35" s="28" t="str">
        <f>IF(M35="新規","高い",A1施設!O35)</f>
        <v>低い</v>
      </c>
      <c r="R35" s="28" t="str">
        <f>IF(M35="新規","",IF(A1施設!P35="","",A1施設!P35))</f>
        <v/>
      </c>
      <c r="S35" s="402" t="str">
        <f t="shared" si="2"/>
        <v>低い</v>
      </c>
      <c r="V35" s="1205">
        <f t="shared" si="0"/>
        <v>0</v>
      </c>
    </row>
    <row r="36" spans="2:48" ht="15" customHeight="1">
      <c r="B36" s="745"/>
      <c r="C36" s="665" t="s">
        <v>140</v>
      </c>
      <c r="D36" s="376" t="str">
        <f>IF(AND(A1施設!$N36="以内",'A2-1施設(計画設定) '!$D$11="○"),A1施設!D36,IF(AND(A1施設!$N36="超過",'A2-1施設(計画設定) '!$E$11="○"),A1施設!D36,""))</f>
        <v/>
      </c>
      <c r="E36" s="376" t="str">
        <f>IF(AND(A1施設!$N36="以内",'A2-1施設(計画設定) '!$D$11="○"),A1施設!E36,IF(AND(A1施設!$N36="超過",'A2-1施設(計画設定) '!$E$11="○"),A1施設!E36,""))</f>
        <v/>
      </c>
      <c r="F36" s="133" t="str">
        <f>IF(AND(A1施設!$N36="以内",'A2-1施設(計画設定) '!$D$11="○"),A1施設!G36,IF(AND(A1施設!$N36="超過",'A2-1施設(計画設定) '!$E$11="○"),A1施設!G36,""))</f>
        <v/>
      </c>
      <c r="G36" s="390"/>
      <c r="H36" s="403" t="str">
        <f>+IF(A1施設!D36="","",IF(D36="",A1施設!D36,D36))</f>
        <v/>
      </c>
      <c r="I36" s="781" t="str">
        <f>+IF(A1施設!E36="","",IF(E36="",A1施設!E36,E36))</f>
        <v/>
      </c>
      <c r="J36" s="782" t="str">
        <f>+IF(A1施設!F36="","",IF(F36="",A1施設!F36,F36))</f>
        <v/>
      </c>
      <c r="K36" s="133" t="str">
        <f>+IF(A1施設!G36="","",IF(F36="",A1施設!G36,F36))</f>
        <v/>
      </c>
      <c r="L36" s="50">
        <f>+IF(A1施設!G36="",0,IF(F36="",A1施設!G36,F36))</f>
        <v>0</v>
      </c>
      <c r="M36" s="32" t="str">
        <f>IF(A1施設!K36="","",IF(D36="",A1施設!K36,"新規"))</f>
        <v/>
      </c>
      <c r="N36" s="32">
        <f t="shared" si="1"/>
        <v>2024</v>
      </c>
      <c r="O36" s="112">
        <f>IF(A1施設!M36="","",A1施設!M36)</f>
        <v>50</v>
      </c>
      <c r="P36" s="32" t="str">
        <f>IF(M36="新規","以内",IF(A1施設!K36="","",IF(N36-A1施設!K36&lt;=O36,"以内","超過")))</f>
        <v/>
      </c>
      <c r="Q36" s="32" t="str">
        <f>IF(M36="新規","高い",A1施設!O36)</f>
        <v/>
      </c>
      <c r="R36" s="32" t="str">
        <f>IF(M36="新規","",IF(A1施設!P36="","",A1施設!P36))</f>
        <v/>
      </c>
      <c r="S36" s="404" t="str">
        <f t="shared" si="2"/>
        <v/>
      </c>
      <c r="V36" s="1205">
        <f t="shared" si="0"/>
        <v>0</v>
      </c>
    </row>
    <row r="37" spans="2:48" ht="15" customHeight="1">
      <c r="B37" s="745"/>
      <c r="C37" s="663"/>
      <c r="D37" s="374" t="str">
        <f>IF(AND(A1施設!$N37="以内",'A2-1施設(計画設定) '!$D$11="○"),A1施設!D37,IF(AND(A1施設!$N37="超過",'A2-1施設(計画設定) '!$E$11="○"),A1施設!D37,""))</f>
        <v/>
      </c>
      <c r="E37" s="374" t="str">
        <f>IF(AND(A1施設!$N37="以内",'A2-1施設(計画設定) '!$D$11="○"),A1施設!E37,IF(AND(A1施設!$N37="超過",'A2-1施設(計画設定) '!$E$11="○"),A1施設!E37,""))</f>
        <v/>
      </c>
      <c r="F37" s="131" t="str">
        <f>IF(AND(A1施設!$N37="以内",'A2-1施設(計画設定) '!$D$11="○"),A1施設!G37,IF(AND(A1施設!$N37="超過",'A2-1施設(計画設定) '!$E$11="○"),A1施設!G37,""))</f>
        <v/>
      </c>
      <c r="G37" s="389"/>
      <c r="H37" s="405" t="str">
        <f>+IF(A1施設!D37="","",IF(D37="",A1施設!D37,D37))</f>
        <v/>
      </c>
      <c r="I37" s="779" t="str">
        <f>+IF(A1施設!E37="","",IF(E37="",A1施設!E37,E37))</f>
        <v/>
      </c>
      <c r="J37" s="780" t="str">
        <f>+IF(A1施設!F37="","",IF(F37="",A1施設!F37,F37))</f>
        <v/>
      </c>
      <c r="K37" s="131" t="str">
        <f>+IF(A1施設!G37="","",IF(F37="",A1施設!G37,F37))</f>
        <v/>
      </c>
      <c r="L37" s="83">
        <f>+IF(A1施設!G37="",0,IF(F37="",A1施設!G37,F37))</f>
        <v>0</v>
      </c>
      <c r="M37" s="132" t="str">
        <f>IF(A1施設!K37="","",IF(D37="",A1施設!K37,"新規"))</f>
        <v/>
      </c>
      <c r="N37" s="28">
        <f t="shared" si="1"/>
        <v>2024</v>
      </c>
      <c r="O37" s="111">
        <f>IF(A1施設!M37="","",A1施設!M37)</f>
        <v>50</v>
      </c>
      <c r="P37" s="28" t="str">
        <f>IF(M37="新規","以内",IF(A1施設!K37="","",IF(N37-A1施設!K37&lt;=O37,"以内","超過")))</f>
        <v/>
      </c>
      <c r="Q37" s="28" t="str">
        <f>IF(M37="新規","高い",A1施設!O37)</f>
        <v/>
      </c>
      <c r="R37" s="28" t="str">
        <f>IF(M37="新規","",IF(A1施設!P37="","",A1施設!P37))</f>
        <v/>
      </c>
      <c r="S37" s="402" t="str">
        <f t="shared" si="2"/>
        <v/>
      </c>
      <c r="V37" s="1205">
        <f t="shared" si="0"/>
        <v>0</v>
      </c>
    </row>
    <row r="38" spans="2:48" ht="15" customHeight="1">
      <c r="B38" s="745"/>
      <c r="C38" s="665" t="s">
        <v>60</v>
      </c>
      <c r="D38" s="376" t="str">
        <f>IF(AND(A1施設!$N38="以内",'A2-1施設(計画設定) '!$D$12="○"),A1施設!D38,IF(AND(A1施設!$N38="超過",'A2-1施設(計画設定) '!$E$12="○"),A1施設!D38,""))</f>
        <v/>
      </c>
      <c r="E38" s="376" t="str">
        <f>IF(AND(A1施設!$N38="以内",'A2-1施設(計画設定) '!$D$12="○"),A1施設!E38,IF(AND(A1施設!$N38="超過",'A2-1施設(計画設定) '!$E$12="○"),A1施設!E38,""))</f>
        <v/>
      </c>
      <c r="F38" s="137" t="str">
        <f>IF(AND(A1施設!$N38="以内",'A2-1施設(計画設定) '!$D$12="○"),A1施設!G38,IF(AND(A1施設!$N38="超過",'A2-1施設(計画設定) '!$E$12="○"),A1施設!G38,""))</f>
        <v/>
      </c>
      <c r="G38" s="390"/>
      <c r="H38" s="406" t="str">
        <f>+IF(A1施設!D38="","",IF(D38="",A1施設!D38,D38))</f>
        <v/>
      </c>
      <c r="I38" s="781" t="str">
        <f>+IF(A1施設!E38="","",IF(E38="",A1施設!E38,E38))</f>
        <v/>
      </c>
      <c r="J38" s="782" t="str">
        <f>+IF(A1施設!F38="","",IF(F38="",A1施設!F38,F38))</f>
        <v/>
      </c>
      <c r="K38" s="137" t="str">
        <f>+IF(A1施設!G38="","",IF(F38="",A1施設!G38,F38))</f>
        <v/>
      </c>
      <c r="L38" s="50">
        <f>+IF(A1施設!G38="",0,IF(F38="",A1施設!G38,F38))</f>
        <v>0</v>
      </c>
      <c r="M38" s="32" t="str">
        <f>IF(A1施設!K38="","",IF(D38="",A1施設!K38,"新規"))</f>
        <v/>
      </c>
      <c r="N38" s="38">
        <f t="shared" si="1"/>
        <v>2024</v>
      </c>
      <c r="O38" s="113">
        <f>IF(A1施設!M38="","",A1施設!M38)</f>
        <v>60</v>
      </c>
      <c r="P38" s="38" t="str">
        <f>IF(M38="新規","以内",IF(A1施設!K38="","",IF(N38-A1施設!K38&lt;=O38,"以内","超過")))</f>
        <v/>
      </c>
      <c r="Q38" s="38" t="str">
        <f>IF(M38="新規","高い",A1施設!O38)</f>
        <v/>
      </c>
      <c r="R38" s="38" t="str">
        <f>IF(M38="新規","",IF(A1施設!P38="","",A1施設!P38))</f>
        <v/>
      </c>
      <c r="S38" s="407" t="str">
        <f t="shared" si="2"/>
        <v/>
      </c>
      <c r="V38" s="1205">
        <f t="shared" si="0"/>
        <v>0</v>
      </c>
    </row>
    <row r="39" spans="2:48" ht="15" customHeight="1">
      <c r="B39" s="745"/>
      <c r="C39" s="682"/>
      <c r="D39" s="374" t="str">
        <f>IF(AND(A1施設!$N39="以内",'A2-1施設(計画設定) '!$D$12="○"),A1施設!D39,IF(AND(A1施設!$N39="超過",'A2-1施設(計画設定) '!$E$12="○"),A1施設!D39,""))</f>
        <v/>
      </c>
      <c r="E39" s="374" t="str">
        <f>IF(AND(A1施設!$N39="以内",'A2-1施設(計画設定) '!$D$12="○"),A1施設!E39,IF(AND(A1施設!$N39="超過",'A2-1施設(計画設定) '!$E$12="○"),A1施設!E39,""))</f>
        <v/>
      </c>
      <c r="F39" s="138" t="str">
        <f>IF(AND(A1施設!$N39="以内",'A2-1施設(計画設定) '!$D$12="○"),A1施設!G39,IF(AND(A1施設!$N39="超過",'A2-1施設(計画設定) '!$E$12="○"),A1施設!G39,""))</f>
        <v/>
      </c>
      <c r="G39" s="389"/>
      <c r="H39" s="401" t="str">
        <f>+IF(A1施設!D39="","",IF(D39="",A1施設!D39,D39))</f>
        <v/>
      </c>
      <c r="I39" s="374" t="str">
        <f>+IF(A1施設!E39="","",IF(E39="",A1施設!E39,E39))</f>
        <v/>
      </c>
      <c r="J39" s="375" t="str">
        <f>+IF(A1施設!F39="","",IF(F39="",A1施設!F39,F39))</f>
        <v/>
      </c>
      <c r="K39" s="138" t="str">
        <f>+IF(A1施設!G39="","",IF(F39="",A1施設!G39,F39))</f>
        <v/>
      </c>
      <c r="L39" s="83">
        <f>+IF(A1施設!G39="",0,IF(F39="",A1施設!G39,F39))</f>
        <v>0</v>
      </c>
      <c r="M39" s="132" t="str">
        <f>IF(A1施設!K39="","",IF(D39="",A1施設!K39,"新規"))</f>
        <v/>
      </c>
      <c r="N39" s="28">
        <f t="shared" si="1"/>
        <v>2024</v>
      </c>
      <c r="O39" s="111">
        <f>IF(A1施設!M39="","",A1施設!M39)</f>
        <v>60</v>
      </c>
      <c r="P39" s="28" t="str">
        <f>IF(M39="新規","以内",IF(A1施設!K39="","",IF(N39-A1施設!K39&lt;=O39,"以内","超過")))</f>
        <v/>
      </c>
      <c r="Q39" s="28" t="str">
        <f>IF(M39="新規","高い",A1施設!O39)</f>
        <v/>
      </c>
      <c r="R39" s="28" t="str">
        <f>IF(M39="新規","",IF(A1施設!P39="","",A1施設!P39))</f>
        <v/>
      </c>
      <c r="S39" s="402" t="str">
        <f t="shared" si="2"/>
        <v/>
      </c>
      <c r="V39" s="1205">
        <f t="shared" si="0"/>
        <v>0</v>
      </c>
    </row>
    <row r="40" spans="2:48" ht="15" customHeight="1">
      <c r="B40" s="745"/>
      <c r="C40" s="665" t="s">
        <v>68</v>
      </c>
      <c r="D40" s="378" t="str">
        <f>IF(AND(A1施設!$N40="以内",'A2-1施設(計画設定) '!$D$13="○"),A1施設!D40,IF(AND(A1施設!$N40="超過",'A2-1施設(計画設定) '!$E$13="○"),A1施設!D40,""))</f>
        <v/>
      </c>
      <c r="E40" s="226" t="str">
        <f>IF(AND(A1施設!$N40="以内",'A2-1施設(計画設定) '!$D$13="○"),A1施設!E40,IF(AND(A1施設!$N40="超過",'A2-1施設(計画設定) '!$E$13="○"),A1施設!E40,""))</f>
        <v/>
      </c>
      <c r="F40" s="134" t="str">
        <f>IF(AND(A1施設!$N40="以内",'A2-1施設(計画設定) '!$D$13="○"),A1施設!G40,IF(AND(A1施設!$N40="超過",'A2-1施設(計画設定) '!$E$13="○"),A1施設!G40,""))</f>
        <v/>
      </c>
      <c r="G40" s="386"/>
      <c r="H40" s="395" t="str">
        <f>+IF(A1施設!D40="","",IF(D40="",A1施設!D40,D40))</f>
        <v>Ｋ旧配水池</v>
      </c>
      <c r="I40" s="747" t="str">
        <f>+IF(A1施設!E40="","",IF(E40="",A1施設!E40,E40))</f>
        <v>配水池(RC造)</v>
      </c>
      <c r="J40" s="748" t="str">
        <f>+IF(A1施設!F40="","",IF(F40="",A1施設!F40,F40))</f>
        <v/>
      </c>
      <c r="K40" s="134">
        <f>+IF(A1施設!G40="","",IF(F40="",A1施設!G40,F40))</f>
        <v>100</v>
      </c>
      <c r="L40" s="149">
        <f>+IF(A1施設!G40="",0,IF(F40="",A1施設!G40,F40))</f>
        <v>100</v>
      </c>
      <c r="M40" s="44">
        <f>IF(A1施設!K40="","",IF(D40="",A1施設!K40,"新規"))</f>
        <v>1974</v>
      </c>
      <c r="N40" s="32">
        <f t="shared" si="1"/>
        <v>2024</v>
      </c>
      <c r="O40" s="112">
        <f>IF(A1施設!M40="","",A1施設!M40)</f>
        <v>60</v>
      </c>
      <c r="P40" s="44" t="str">
        <f>IF(M40="新規","以内",IF(A1施設!K40="","",IF(N40-A1施設!K40&lt;=O40,"以内","超過")))</f>
        <v>以内</v>
      </c>
      <c r="Q40" s="44" t="str">
        <f>IF(M40="新規","高い",A1施設!O40)</f>
        <v>低い</v>
      </c>
      <c r="R40" s="44" t="str">
        <f>IF(M40="新規","",IF(A1施設!P40="","",A1施設!P40))</f>
        <v/>
      </c>
      <c r="S40" s="408" t="str">
        <f t="shared" si="2"/>
        <v>低い</v>
      </c>
      <c r="V40" s="1205">
        <f t="shared" si="0"/>
        <v>0</v>
      </c>
    </row>
    <row r="41" spans="2:48" ht="15" customHeight="1">
      <c r="B41" s="745"/>
      <c r="C41" s="663"/>
      <c r="D41" s="377" t="str">
        <f>IF(AND(A1施設!$N41="以内",'A2-1施設(計画設定) '!$D$13="○"),A1施設!D41,IF(AND(A1施設!$N41="超過",'A2-1施設(計画設定) '!$E$13="○"),A1施設!D41,""))</f>
        <v/>
      </c>
      <c r="E41" s="377" t="str">
        <f>IF(AND(A1施設!$N41="以内",'A2-1施設(計画設定) '!$D$13="○"),A1施設!E41,IF(AND(A1施設!$N41="超過",'A2-1施設(計画設定) '!$E$13="○"),A1施設!E41,""))</f>
        <v/>
      </c>
      <c r="F41" s="135" t="str">
        <f>IF(AND(A1施設!$N41="以内",'A2-1施設(計画設定) '!$D$13="○"),A1施設!G41,IF(AND(A1施設!$N41="超過",'A2-1施設(計画設定) '!$E$13="○"),A1施設!G41,""))</f>
        <v/>
      </c>
      <c r="G41" s="387"/>
      <c r="H41" s="409" t="str">
        <f>+IF(A1施設!D41="","",IF(D41="",A1施設!D41,D41))</f>
        <v>Ｃ配水池</v>
      </c>
      <c r="I41" s="756" t="str">
        <f>+IF(A1施設!E41="","",IF(E41="",A1施設!E41,E41))</f>
        <v>配水池(SUS)</v>
      </c>
      <c r="J41" s="757" t="str">
        <f>+IF(A1施設!F41="","",IF(F41="",A1施設!F41,F41))</f>
        <v/>
      </c>
      <c r="K41" s="135">
        <f>+IF(A1施設!G41="","",IF(F41="",A1施設!G41,F41))</f>
        <v>75</v>
      </c>
      <c r="L41" s="45">
        <f>+IF(A1施設!G41="",0,IF(F41="",A1施設!G41,F41))</f>
        <v>75</v>
      </c>
      <c r="M41" s="129">
        <f>IF(A1施設!K41="","",IF(D41="",A1施設!K41,"新規"))</f>
        <v>2004</v>
      </c>
      <c r="N41" s="21">
        <f t="shared" si="1"/>
        <v>2024</v>
      </c>
      <c r="O41" s="109">
        <f>IF(A1施設!M41="","",A1施設!M41)</f>
        <v>60</v>
      </c>
      <c r="P41" s="21" t="str">
        <f>IF(M41="新規","以内",IF(A1施設!K41="","",IF(N41-A1施設!K41&lt;=O41,"以内","超過")))</f>
        <v>以内</v>
      </c>
      <c r="Q41" s="21" t="str">
        <f>IF(M41="新規","高い",A1施設!O41)</f>
        <v>高い</v>
      </c>
      <c r="R41" s="21" t="str">
        <f>IF(M41="新規","",IF(A1施設!P41="","",A1施設!P41))</f>
        <v/>
      </c>
      <c r="S41" s="398" t="str">
        <f t="shared" si="2"/>
        <v>高い</v>
      </c>
      <c r="V41" s="1205">
        <f t="shared" si="0"/>
        <v>1</v>
      </c>
    </row>
    <row r="42" spans="2:48" ht="15" customHeight="1">
      <c r="B42" s="745"/>
      <c r="C42" s="663"/>
      <c r="D42" s="377" t="str">
        <f>IF(AND(A1施設!$N42="以内",'A2-1施設(計画設定) '!$D$13="○"),A1施設!D42,IF(AND(A1施設!$N42="超過",'A2-1施設(計画設定) '!$E$13="○"),A1施設!D42,""))</f>
        <v/>
      </c>
      <c r="E42" s="377" t="str">
        <f>IF(AND(A1施設!$N42="以内",'A2-1施設(計画設定) '!$D$13="○"),A1施設!E42,IF(AND(A1施設!$N42="超過",'A2-1施設(計画設定) '!$E$13="○"),A1施設!E42,""))</f>
        <v/>
      </c>
      <c r="F42" s="135" t="str">
        <f>IF(AND(A1施設!$N42="以内",'A2-1施設(計画設定) '!$D$13="○"),A1施設!G42,IF(AND(A1施設!$N42="超過",'A2-1施設(計画設定) '!$E$13="○"),A1施設!G42,""))</f>
        <v/>
      </c>
      <c r="G42" s="387"/>
      <c r="H42" s="409" t="str">
        <f>+IF(A1施設!D42="","",IF(D42="",A1施設!D42,D42))</f>
        <v>Ｂ配水池</v>
      </c>
      <c r="I42" s="756" t="str">
        <f>+IF(A1施設!E42="","",IF(E42="",A1施設!E42,E42))</f>
        <v>配水池(SUS)</v>
      </c>
      <c r="J42" s="757" t="str">
        <f>+IF(A1施設!F42="","",IF(F42="",A1施設!F42,F42))</f>
        <v/>
      </c>
      <c r="K42" s="135">
        <f>+IF(A1施設!G42="","",IF(F42="",A1施設!G42,F42))</f>
        <v>288</v>
      </c>
      <c r="L42" s="45">
        <f>+IF(A1施設!G42="",0,IF(F42="",A1施設!G42,F42))</f>
        <v>288</v>
      </c>
      <c r="M42" s="129">
        <f>IF(A1施設!K42="","",IF(D42="",A1施設!K42,"新規"))</f>
        <v>2002</v>
      </c>
      <c r="N42" s="21">
        <f t="shared" si="1"/>
        <v>2024</v>
      </c>
      <c r="O42" s="109">
        <f>IF(A1施設!M42="","",A1施設!M42)</f>
        <v>60</v>
      </c>
      <c r="P42" s="21" t="str">
        <f>IF(M42="新規","以内",IF(A1施設!K42="","",IF(N42-A1施設!K42&lt;=O42,"以内","超過")))</f>
        <v>以内</v>
      </c>
      <c r="Q42" s="21" t="str">
        <f>IF(M42="新規","高い",A1施設!O42)</f>
        <v>高い</v>
      </c>
      <c r="R42" s="21" t="str">
        <f>IF(M42="新規","",IF(A1施設!P42="","",A1施設!P42))</f>
        <v/>
      </c>
      <c r="S42" s="398" t="str">
        <f t="shared" si="2"/>
        <v>高い</v>
      </c>
      <c r="V42" s="1205">
        <f t="shared" si="0"/>
        <v>1</v>
      </c>
    </row>
    <row r="43" spans="2:48" ht="15" customHeight="1">
      <c r="B43" s="745"/>
      <c r="C43" s="663"/>
      <c r="D43" s="377" t="str">
        <f>IF(AND(A1施設!$N43="以内",'A2-1施設(計画設定) '!$D$13="○"),A1施設!D43,IF(AND(A1施設!$N43="超過",'A2-1施設(計画設定) '!$E$13="○"),A1施設!D43,""))</f>
        <v/>
      </c>
      <c r="E43" s="378" t="str">
        <f>IF(AND(A1施設!$N43="以内",'A2-1施設(計画設定) '!$D$13="○"),A1施設!E43,IF(AND(A1施設!$N43="超過",'A2-1施設(計画設定) '!$E$13="○"),A1施設!E43,""))</f>
        <v/>
      </c>
      <c r="F43" s="135" t="str">
        <f>IF(AND(A1施設!$N43="以内",'A2-1施設(計画設定) '!$D$13="○"),A1施設!G43,IF(AND(A1施設!$N43="超過",'A2-1施設(計画設定) '!$E$13="○"),A1施設!G43,""))</f>
        <v/>
      </c>
      <c r="G43" s="386"/>
      <c r="H43" s="409" t="str">
        <f>+IF(A1施設!D43="","",IF(D43="",A1施設!D43,D43))</f>
        <v>Ｕ配水池</v>
      </c>
      <c r="I43" s="756" t="str">
        <f>+IF(A1施設!E43="","",IF(E43="",A1施設!E43,E43))</f>
        <v>配水池(RC造)</v>
      </c>
      <c r="J43" s="757" t="str">
        <f>+IF(A1施設!F43="","",IF(F43="",A1施設!F43,F43))</f>
        <v/>
      </c>
      <c r="K43" s="135">
        <f>+IF(A1施設!G43="","",IF(F43="",A1施設!G43,F43))</f>
        <v>48</v>
      </c>
      <c r="L43" s="45">
        <f>+IF(A1施設!G43="",0,IF(F43="",A1施設!G43,F43))</f>
        <v>48</v>
      </c>
      <c r="M43" s="129">
        <f>IF(A1施設!K43="","",IF(D43="",A1施設!K43,"新規"))</f>
        <v>1986</v>
      </c>
      <c r="N43" s="18">
        <f t="shared" si="1"/>
        <v>2024</v>
      </c>
      <c r="O43" s="108">
        <f>IF(A1施設!M43="","",A1施設!M43)</f>
        <v>60</v>
      </c>
      <c r="P43" s="18" t="str">
        <f>IF(M43="新規","以内",IF(A1施設!K43="","",IF(N43-A1施設!K43&lt;=O43,"以内","超過")))</f>
        <v>以内</v>
      </c>
      <c r="Q43" s="18" t="str">
        <f>IF(M43="新規","高い",A1施設!O43)</f>
        <v>中</v>
      </c>
      <c r="R43" s="18" t="str">
        <f>IF(M43="新規","",IF(A1施設!P43="","",A1施設!P43))</f>
        <v/>
      </c>
      <c r="S43" s="396" t="str">
        <f t="shared" si="2"/>
        <v>中</v>
      </c>
      <c r="V43" s="1205">
        <f t="shared" si="0"/>
        <v>0</v>
      </c>
    </row>
    <row r="44" spans="2:48" ht="15" customHeight="1">
      <c r="B44" s="745"/>
      <c r="C44" s="663"/>
      <c r="D44" s="377" t="str">
        <f>IF(AND(A1施設!$N44="以内",'A2-1施設(計画設定) '!$D$13="○"),A1施設!D44,IF(AND(A1施設!$N44="超過",'A2-1施設(計画設定) '!$E$13="○"),A1施設!D44,""))</f>
        <v/>
      </c>
      <c r="E44" s="226" t="str">
        <f>IF(AND(A1施設!$N44="以内",'A2-1施設(計画設定) '!$D$13="○"),A1施設!E44,IF(AND(A1施設!$N44="超過",'A2-1施設(計画設定) '!$E$13="○"),A1施設!E44,""))</f>
        <v/>
      </c>
      <c r="F44" s="135" t="str">
        <f>IF(AND(A1施設!$N44="以内",'A2-1施設(計画設定) '!$D$13="○"),A1施設!G44,IF(AND(A1施設!$N44="超過",'A2-1施設(計画設定) '!$E$13="○"),A1施設!G44,""))</f>
        <v/>
      </c>
      <c r="G44" s="388"/>
      <c r="H44" s="409" t="str">
        <f>+IF(A1施設!D44="","",IF(D44="",A1施設!D44,D44))</f>
        <v>Ｕポンプ所</v>
      </c>
      <c r="I44" s="756" t="str">
        <f>+IF(A1施設!E44="","",IF(E44="",A1施設!E44,E44))</f>
        <v>送水ポンプ施設</v>
      </c>
      <c r="J44" s="757" t="str">
        <f>+IF(A1施設!F44="","",IF(F44="",A1施設!F44,F44))</f>
        <v/>
      </c>
      <c r="K44" s="135" t="str">
        <f>+IF(A1施設!G44="","",IF(F44="",A1施設!G44,F44))</f>
        <v/>
      </c>
      <c r="L44" s="73">
        <f>+IF(A1施設!G44="",0,IF(F44="",A1施設!G44,F44))</f>
        <v>0</v>
      </c>
      <c r="M44" s="139">
        <f>IF(A1施設!K44="","",IF(D44="",A1施設!K44,"新規"))</f>
        <v>1986</v>
      </c>
      <c r="N44" s="24">
        <f t="shared" si="1"/>
        <v>2024</v>
      </c>
      <c r="O44" s="110">
        <f>IF(A1施設!M44="","",A1施設!M44)</f>
        <v>60</v>
      </c>
      <c r="P44" s="24" t="str">
        <f>IF(M44="新規","以内",IF(A1施設!K44="","",IF(N44-A1施設!K44&lt;=O44,"以内","超過")))</f>
        <v>以内</v>
      </c>
      <c r="Q44" s="24" t="str">
        <f>IF(M44="新規","高い",A1施設!O44)</f>
        <v>中</v>
      </c>
      <c r="R44" s="24" t="str">
        <f>IF(M44="新規","",IF(A1施設!P44="","",A1施設!P44))</f>
        <v/>
      </c>
      <c r="S44" s="400" t="str">
        <f t="shared" si="2"/>
        <v>中</v>
      </c>
      <c r="V44" s="1205">
        <f t="shared" si="0"/>
        <v>0</v>
      </c>
    </row>
    <row r="45" spans="2:48" ht="15" customHeight="1" thickBot="1">
      <c r="B45" s="746"/>
      <c r="C45" s="664"/>
      <c r="D45" s="374" t="str">
        <f>IF(AND(A1施設!$N45="以内",'A2-1施設(計画設定) '!$D$13="○"),A1施設!D45,IF(AND(A1施設!$N45="超過",'A2-1施設(計画設定) '!$E$13="○"),A1施設!D45,""))</f>
        <v/>
      </c>
      <c r="E45" s="374" t="str">
        <f>IF(AND(A1施設!$N45="以内",'A2-1施設(計画設定) '!$D$13="○"),A1施設!E45,IF(AND(A1施設!$N45="超過",'A2-1施設(計画設定) '!$E$13="○"),A1施設!E45,""))</f>
        <v/>
      </c>
      <c r="F45" s="136" t="str">
        <f>IF(AND(A1施設!$N45="以内",'A2-1施設(計画設定) '!$D$13="○"),A1施設!G45,IF(AND(A1施設!$N45="超過",'A2-1施設(計画設定) '!$E$13="○"),A1施設!G45,""))</f>
        <v/>
      </c>
      <c r="G45" s="389"/>
      <c r="H45" s="410" t="str">
        <f>+IF(A1施設!D45="","",IF(D45="",A1施設!D45,D45))</f>
        <v>Ｄ配水池</v>
      </c>
      <c r="I45" s="786" t="str">
        <f>+IF(A1施設!E45="","",IF(E45="",A1施設!E45,E45))</f>
        <v>配水池(RC造)</v>
      </c>
      <c r="J45" s="787" t="str">
        <f>+IF(A1施設!F45="","",IF(F45="",A1施設!F45,F45))</f>
        <v/>
      </c>
      <c r="K45" s="411">
        <f>+IF(A1施設!G45="","",IF(F45="",A1施設!G45,F45))</f>
        <v>65</v>
      </c>
      <c r="L45" s="412">
        <f>+IF(A1施設!G45="",0,IF(F45="",A1施設!G45,F45))</f>
        <v>65</v>
      </c>
      <c r="M45" s="413">
        <f>IF(A1施設!K45="","",IF(D45="",A1施設!K45,"新規"))</f>
        <v>1986</v>
      </c>
      <c r="N45" s="414">
        <f t="shared" si="1"/>
        <v>2024</v>
      </c>
      <c r="O45" s="415">
        <f>IF(A1施設!M45="","",A1施設!M45)</f>
        <v>60</v>
      </c>
      <c r="P45" s="414" t="str">
        <f>IF(M45="新規","以内",IF(A1施設!K45="","",IF(N45-A1施設!K45&lt;=O45,"以内","超過")))</f>
        <v>以内</v>
      </c>
      <c r="Q45" s="414" t="str">
        <f>IF(M45="新規","高い",A1施設!O45)</f>
        <v>中</v>
      </c>
      <c r="R45" s="414" t="str">
        <f>IF(M45="新規","",IF(A1施設!P45="","",A1施設!P45))</f>
        <v/>
      </c>
      <c r="S45" s="416" t="str">
        <f t="shared" si="2"/>
        <v>中</v>
      </c>
      <c r="V45" s="1205">
        <f t="shared" si="0"/>
        <v>0</v>
      </c>
    </row>
    <row r="46" spans="2:48" ht="15" customHeight="1" thickBot="1">
      <c r="B46" s="788" t="s">
        <v>41</v>
      </c>
      <c r="C46" s="789"/>
      <c r="D46" s="789"/>
      <c r="E46" s="789"/>
      <c r="F46" s="790"/>
      <c r="G46" s="391">
        <f>SUM(G7:G45)</f>
        <v>436500</v>
      </c>
      <c r="H46" s="14"/>
      <c r="I46" s="14"/>
      <c r="J46" s="14"/>
      <c r="K46" s="373"/>
      <c r="L46" s="373"/>
      <c r="M46" s="373"/>
      <c r="N46" s="373"/>
      <c r="O46" s="373"/>
      <c r="P46" s="373"/>
      <c r="Q46" s="373"/>
      <c r="R46" s="373"/>
      <c r="S46" s="373"/>
      <c r="W46" s="7"/>
      <c r="X46" s="7"/>
      <c r="Y46" s="7"/>
      <c r="Z46" s="7"/>
      <c r="AA46" s="7"/>
      <c r="AB46" s="7"/>
      <c r="AF46" s="7"/>
      <c r="AG46" s="7"/>
      <c r="AH46" s="7"/>
    </row>
    <row r="47" spans="2:48">
      <c r="B47" s="7" t="s">
        <v>216</v>
      </c>
      <c r="C47" s="207" t="s">
        <v>224</v>
      </c>
      <c r="E47" s="14"/>
      <c r="F47" s="14"/>
      <c r="G47" s="12"/>
      <c r="H47" s="12"/>
      <c r="I47" s="12"/>
      <c r="J47" s="12"/>
      <c r="K47" s="12"/>
      <c r="L47" s="12"/>
      <c r="M47" s="12"/>
      <c r="N47" s="12"/>
      <c r="Q47" s="12"/>
      <c r="V47" s="7"/>
      <c r="AA47" s="7"/>
      <c r="AB47" s="7"/>
      <c r="AK47" s="7"/>
      <c r="AL47" s="7"/>
      <c r="AM47" s="7"/>
      <c r="AN47" s="7"/>
      <c r="AO47" s="7"/>
      <c r="AP47" s="7"/>
      <c r="AT47" s="7"/>
      <c r="AU47" s="7"/>
      <c r="AV47" s="7"/>
    </row>
    <row r="48" spans="2:48">
      <c r="B48" s="7" t="s">
        <v>222</v>
      </c>
      <c r="C48" s="207" t="s">
        <v>226</v>
      </c>
      <c r="E48" s="14"/>
      <c r="F48" s="14"/>
      <c r="G48" s="12"/>
      <c r="H48" s="12"/>
      <c r="I48" s="12"/>
      <c r="J48" s="12"/>
      <c r="K48" s="1"/>
      <c r="L48" s="1"/>
      <c r="Q48" s="12"/>
      <c r="V48" s="7"/>
      <c r="AA48" s="7"/>
      <c r="AB48" s="7"/>
      <c r="AK48" s="7"/>
      <c r="AL48" s="7"/>
      <c r="AM48" s="7"/>
      <c r="AN48" s="7"/>
      <c r="AO48" s="7"/>
      <c r="AP48" s="7"/>
      <c r="AT48" s="7"/>
      <c r="AU48" s="7"/>
      <c r="AV48" s="7"/>
    </row>
    <row r="49" spans="2:48">
      <c r="B49" s="7"/>
      <c r="C49" s="207"/>
      <c r="E49" s="14"/>
      <c r="F49" s="14"/>
      <c r="G49" s="12"/>
      <c r="H49" s="12"/>
      <c r="I49" s="12"/>
      <c r="J49" s="12"/>
      <c r="K49" s="1"/>
      <c r="L49" s="1"/>
      <c r="Q49" s="12"/>
      <c r="V49" s="7"/>
      <c r="AA49" s="7"/>
      <c r="AB49" s="7"/>
      <c r="AK49" s="7"/>
      <c r="AL49" s="7"/>
      <c r="AM49" s="7"/>
      <c r="AN49" s="7"/>
      <c r="AO49" s="7"/>
      <c r="AP49" s="7"/>
      <c r="AT49" s="7"/>
      <c r="AU49" s="7"/>
      <c r="AV49" s="7"/>
    </row>
    <row r="50" spans="2:48">
      <c r="B50" s="12"/>
      <c r="C50" s="12"/>
      <c r="D50" s="12"/>
      <c r="E50" s="12"/>
      <c r="F50" s="12"/>
      <c r="G50" s="15"/>
      <c r="H50" s="14"/>
      <c r="I50" s="14"/>
      <c r="J50" s="14"/>
      <c r="K50" s="12"/>
      <c r="L50" s="12"/>
      <c r="M50" s="12"/>
      <c r="N50" s="12"/>
      <c r="O50" s="12"/>
      <c r="P50" s="12"/>
      <c r="Q50" s="12"/>
      <c r="R50" s="12"/>
      <c r="W50" s="7"/>
      <c r="X50" s="7"/>
      <c r="Y50" s="7"/>
      <c r="Z50" s="7"/>
      <c r="AA50" s="7"/>
      <c r="AE50" s="7"/>
      <c r="AF50" s="7"/>
      <c r="AG50" s="7"/>
    </row>
    <row r="51" spans="2:48">
      <c r="C51" s="646" t="s">
        <v>237</v>
      </c>
      <c r="D51" s="646"/>
      <c r="E51" s="646"/>
      <c r="F51" s="646"/>
      <c r="G51" s="646"/>
      <c r="H51" s="646"/>
      <c r="I51" s="646"/>
      <c r="J51" s="646"/>
      <c r="K51" s="646"/>
      <c r="L51" s="646"/>
      <c r="M51" s="646"/>
      <c r="N51" s="646"/>
      <c r="O51" s="646"/>
      <c r="P51" s="646"/>
      <c r="Q51" s="646"/>
      <c r="V51" s="7"/>
      <c r="W51" s="7"/>
      <c r="X51" s="7"/>
      <c r="Y51" s="7"/>
      <c r="Z51" s="7"/>
      <c r="AD51" s="7"/>
      <c r="AE51" s="7"/>
      <c r="AF51" s="7"/>
      <c r="AG51" s="7"/>
    </row>
    <row r="52" spans="2:48" ht="15" customHeight="1">
      <c r="C52" s="639" t="s">
        <v>57</v>
      </c>
      <c r="D52" s="640"/>
      <c r="E52" s="641"/>
      <c r="F52" s="652" t="s">
        <v>41</v>
      </c>
      <c r="G52" s="650" t="s">
        <v>85</v>
      </c>
      <c r="H52" s="762"/>
      <c r="I52" s="639" t="s">
        <v>64</v>
      </c>
      <c r="J52" s="640"/>
      <c r="K52" s="640"/>
      <c r="L52" s="640"/>
      <c r="M52" s="640"/>
      <c r="N52" s="640"/>
      <c r="O52" s="640"/>
      <c r="P52" s="640"/>
      <c r="Q52" s="641"/>
      <c r="V52" s="7"/>
      <c r="W52" s="7"/>
      <c r="X52" s="7"/>
      <c r="Y52" s="7"/>
      <c r="Z52" s="7"/>
      <c r="AD52" s="7"/>
      <c r="AE52" s="7"/>
      <c r="AF52" s="7"/>
      <c r="AG52" s="7"/>
    </row>
    <row r="53" spans="2:48" s="7" customFormat="1" ht="15" customHeight="1">
      <c r="C53" s="642"/>
      <c r="D53" s="643"/>
      <c r="E53" s="644"/>
      <c r="F53" s="652"/>
      <c r="G53" s="697" t="s">
        <v>211</v>
      </c>
      <c r="H53" s="760" t="s">
        <v>212</v>
      </c>
      <c r="I53" s="639" t="s">
        <v>213</v>
      </c>
      <c r="J53" s="640"/>
      <c r="K53" s="640"/>
      <c r="L53" s="640"/>
      <c r="M53" s="641"/>
      <c r="N53" s="758" t="s">
        <v>266</v>
      </c>
      <c r="O53" s="759"/>
      <c r="P53" s="758" t="s">
        <v>64</v>
      </c>
      <c r="Q53" s="759"/>
      <c r="V53" s="1"/>
      <c r="W53" s="1"/>
      <c r="X53" s="1"/>
      <c r="Y53" s="1"/>
      <c r="Z53" s="1"/>
      <c r="AA53" s="1"/>
      <c r="AB53" s="1"/>
      <c r="AC53" s="1"/>
      <c r="AD53" s="1"/>
      <c r="AE53" s="1"/>
      <c r="AF53" s="1"/>
    </row>
    <row r="54" spans="2:48" s="7" customFormat="1" ht="15" customHeight="1">
      <c r="C54" s="642"/>
      <c r="D54" s="643"/>
      <c r="E54" s="644"/>
      <c r="F54" s="762"/>
      <c r="G54" s="698"/>
      <c r="H54" s="761"/>
      <c r="I54" s="271" t="s">
        <v>209</v>
      </c>
      <c r="J54" s="307" t="s">
        <v>158</v>
      </c>
      <c r="K54" s="307" t="s">
        <v>155</v>
      </c>
      <c r="L54" s="227"/>
      <c r="M54" s="276" t="s">
        <v>65</v>
      </c>
      <c r="N54" s="278" t="s">
        <v>214</v>
      </c>
      <c r="O54" s="279" t="s">
        <v>215</v>
      </c>
      <c r="P54" s="278" t="s">
        <v>240</v>
      </c>
      <c r="Q54" s="217" t="s">
        <v>261</v>
      </c>
      <c r="V54" s="1"/>
      <c r="W54" s="1"/>
      <c r="X54" s="1"/>
      <c r="Y54" s="1"/>
      <c r="Z54" s="1"/>
      <c r="AA54" s="1"/>
      <c r="AB54" s="165"/>
      <c r="AC54" s="165"/>
      <c r="AD54" s="165"/>
      <c r="AE54" s="165"/>
      <c r="AF54" s="165"/>
      <c r="AG54" s="165"/>
      <c r="AH54" s="165"/>
      <c r="AI54" s="165"/>
      <c r="AJ54" s="165"/>
      <c r="AK54" s="165"/>
      <c r="AL54" s="165"/>
      <c r="AM54" s="165"/>
      <c r="AN54" s="165"/>
      <c r="AO54" s="165"/>
    </row>
    <row r="55" spans="2:48" s="7" customFormat="1" ht="15" customHeight="1">
      <c r="C55" s="645"/>
      <c r="D55" s="646"/>
      <c r="E55" s="647"/>
      <c r="F55" s="335" t="s">
        <v>275</v>
      </c>
      <c r="G55" s="323" t="s">
        <v>277</v>
      </c>
      <c r="H55" s="280" t="s">
        <v>305</v>
      </c>
      <c r="I55" s="272" t="s">
        <v>279</v>
      </c>
      <c r="J55" s="324" t="s">
        <v>301</v>
      </c>
      <c r="K55" s="324" t="s">
        <v>301</v>
      </c>
      <c r="L55" s="227"/>
      <c r="M55" s="275" t="s">
        <v>305</v>
      </c>
      <c r="N55" s="326" t="s">
        <v>281</v>
      </c>
      <c r="O55" s="327" t="s">
        <v>300</v>
      </c>
      <c r="P55" s="326" t="s">
        <v>283</v>
      </c>
      <c r="Q55" s="325" t="s">
        <v>305</v>
      </c>
      <c r="V55" s="1"/>
      <c r="W55" s="1"/>
      <c r="X55" s="1"/>
      <c r="Y55" s="1"/>
      <c r="Z55" s="1"/>
      <c r="AA55" s="1"/>
      <c r="AB55" s="165"/>
      <c r="AC55" s="165"/>
      <c r="AD55" s="165"/>
      <c r="AE55" s="165"/>
      <c r="AF55" s="165"/>
      <c r="AG55" s="165"/>
      <c r="AH55" s="165"/>
      <c r="AI55" s="165"/>
      <c r="AJ55" s="165"/>
      <c r="AK55" s="165"/>
      <c r="AL55" s="165"/>
      <c r="AM55" s="165"/>
      <c r="AN55" s="165"/>
      <c r="AO55" s="165"/>
    </row>
    <row r="56" spans="2:48" s="7" customFormat="1" ht="15" customHeight="1">
      <c r="C56" s="677" t="s">
        <v>83</v>
      </c>
      <c r="D56" s="687" t="s">
        <v>56</v>
      </c>
      <c r="E56" s="8" t="s">
        <v>67</v>
      </c>
      <c r="F56" s="46">
        <f>IF(SUM(G56:H56)=SUM(I56:M56),SUM(G56:H56),"エラー")</f>
        <v>12</v>
      </c>
      <c r="G56" s="210">
        <f>COUNTIF(P$7:P$18,"以内")</f>
        <v>0</v>
      </c>
      <c r="H56" s="46">
        <f>COUNTIF(P$7:P$18,"超過")</f>
        <v>12</v>
      </c>
      <c r="I56" s="240">
        <f>COUNTIF($Q$7:$Q$18,I$54)</f>
        <v>0</v>
      </c>
      <c r="J56" s="211">
        <f>COUNTIF($Q$7:$Q$18,J$54)</f>
        <v>2</v>
      </c>
      <c r="K56" s="211">
        <f>COUNTIF($Q$7:$Q$18,K$54)</f>
        <v>10</v>
      </c>
      <c r="L56" s="227"/>
      <c r="M56" s="46">
        <f>COUNTIF($Q$7:$Q$18,M$54)</f>
        <v>0</v>
      </c>
      <c r="N56" s="194">
        <f>COUNTIF($R$7:$R$18,N$54)</f>
        <v>0</v>
      </c>
      <c r="O56" s="201">
        <f>COUNTIF($R$7:$R$18,O$54)</f>
        <v>0</v>
      </c>
      <c r="P56" s="194">
        <f>SUM(V7:V18)</f>
        <v>0</v>
      </c>
      <c r="Q56" s="201">
        <f>+F56-P56</f>
        <v>12</v>
      </c>
      <c r="V56" s="1"/>
      <c r="W56" s="1"/>
      <c r="X56" s="1"/>
      <c r="Y56" s="1"/>
      <c r="Z56" s="1"/>
      <c r="AA56" s="1"/>
      <c r="AB56" s="165"/>
      <c r="AC56" s="165"/>
      <c r="AD56" s="165"/>
      <c r="AE56" s="165"/>
      <c r="AF56" s="165"/>
      <c r="AG56" s="165"/>
      <c r="AH56" s="165"/>
      <c r="AI56" s="165"/>
      <c r="AJ56" s="165"/>
      <c r="AK56" s="165"/>
      <c r="AL56" s="165"/>
      <c r="AM56" s="165"/>
      <c r="AN56" s="165"/>
      <c r="AO56" s="165"/>
    </row>
    <row r="57" spans="2:48" s="7" customFormat="1" ht="15" customHeight="1">
      <c r="C57" s="677"/>
      <c r="D57" s="688"/>
      <c r="E57" s="9" t="s">
        <v>77</v>
      </c>
      <c r="F57" s="47">
        <f>IF(SUM(G57:H57)=SUM(I57:M57),SUM(G57:H57),"エラー")</f>
        <v>17125</v>
      </c>
      <c r="G57" s="212">
        <f>SUMPRODUCT(($P$7:$P$18="以内")*($L$7:$L$18))</f>
        <v>0</v>
      </c>
      <c r="H57" s="47">
        <f>SUMPRODUCT(($P$7:$P$18="超過")*($L$7:$L$18))</f>
        <v>17125</v>
      </c>
      <c r="I57" s="231">
        <f>SUMPRODUCT(($Q$7:$Q$18=I$54)*($L$7:$L$18))</f>
        <v>0</v>
      </c>
      <c r="J57" s="214">
        <f>SUMPRODUCT(($Q$7:$Q$18=J$54)*($L$7:$L$18))</f>
        <v>3400</v>
      </c>
      <c r="K57" s="214">
        <f>SUMPRODUCT(($Q$7:$Q$18=K$54)*($L$7:$L$18))</f>
        <v>13725</v>
      </c>
      <c r="L57" s="227"/>
      <c r="M57" s="47">
        <f>SUMPRODUCT(($Q$7:$Q$18=M$54)*($L$7:$L$18))</f>
        <v>0</v>
      </c>
      <c r="N57" s="48">
        <f>SUMPRODUCT(($R$7:$R$18=N$54)*($L$7:$L$18))</f>
        <v>0</v>
      </c>
      <c r="O57" s="202">
        <f>SUMPRODUCT(($R$7:$R$18=O$54)*($L$7:$L$18))</f>
        <v>0</v>
      </c>
      <c r="P57" s="48">
        <f>+SUMPRODUCT((V7:V18)*(L7:L18))</f>
        <v>0</v>
      </c>
      <c r="Q57" s="202">
        <f>+F57-P57</f>
        <v>17125</v>
      </c>
      <c r="V57" s="1"/>
      <c r="W57" s="1"/>
      <c r="X57" s="1"/>
      <c r="Y57" s="1"/>
      <c r="Z57" s="1"/>
      <c r="AA57" s="1"/>
      <c r="AB57" s="165"/>
      <c r="AC57" s="165"/>
      <c r="AD57" s="165"/>
      <c r="AE57" s="165"/>
      <c r="AF57" s="165"/>
      <c r="AG57" s="165"/>
      <c r="AH57" s="165"/>
      <c r="AI57" s="165"/>
      <c r="AJ57" s="165"/>
      <c r="AK57" s="165"/>
      <c r="AL57" s="165"/>
      <c r="AM57" s="165"/>
      <c r="AN57" s="165"/>
      <c r="AO57" s="165"/>
    </row>
    <row r="58" spans="2:48" s="7" customFormat="1" ht="15" customHeight="1">
      <c r="C58" s="677"/>
      <c r="D58" s="689"/>
      <c r="E58" s="11" t="s">
        <v>141</v>
      </c>
      <c r="F58" s="146">
        <f>IF(SUM(G58:H58)=SUM(I58:M58),SUM(G58:H58),"エラー")</f>
        <v>100</v>
      </c>
      <c r="G58" s="213">
        <f>IF((G57+H57)=0,0,G57/(G57+H57))*100</f>
        <v>0</v>
      </c>
      <c r="H58" s="146">
        <f>IF((G57+H57)=0,0,H57/(G57+H57))*100</f>
        <v>100</v>
      </c>
      <c r="I58" s="241">
        <f>IF(SUM($I57:$M57)=0,0,I57/SUM($I57:$M57))*100</f>
        <v>0</v>
      </c>
      <c r="J58" s="159">
        <f>IF(SUM($I57:$M57)=0,0,J57/SUM($I57:$M57))*100</f>
        <v>19.854014598540147</v>
      </c>
      <c r="K58" s="159">
        <f>IF(SUM($I57:$M57)=0,0,K57/SUM($I57:$M57))*100</f>
        <v>80.145985401459853</v>
      </c>
      <c r="L58" s="227"/>
      <c r="M58" s="146">
        <f>IF(SUM($I57:$M57)=0,0,M57/SUM($I57:$M57))*100</f>
        <v>0</v>
      </c>
      <c r="N58" s="147">
        <f>IF(SUM($N57:$O57)=0,0,N57/SUM($N57:$O57))*100</f>
        <v>0</v>
      </c>
      <c r="O58" s="203">
        <f>IF(SUM($N57:$O57)=0,0,O57/SUM($N57:$O57))*100</f>
        <v>0</v>
      </c>
      <c r="P58" s="147">
        <f>IF($F57=0,0,P57/$F57)*100</f>
        <v>0</v>
      </c>
      <c r="Q58" s="203">
        <f>+F58-P58</f>
        <v>100</v>
      </c>
      <c r="V58" s="1"/>
      <c r="W58" s="1"/>
      <c r="X58" s="1"/>
      <c r="Y58" s="1"/>
      <c r="Z58" s="1"/>
      <c r="AA58" s="1"/>
      <c r="AB58" s="165"/>
      <c r="AC58" s="165"/>
      <c r="AD58" s="165"/>
      <c r="AE58" s="165"/>
      <c r="AF58" s="165"/>
      <c r="AG58" s="165"/>
      <c r="AH58" s="165"/>
      <c r="AI58" s="165"/>
      <c r="AJ58" s="165"/>
      <c r="AK58" s="165"/>
      <c r="AL58" s="165"/>
      <c r="AM58" s="165"/>
      <c r="AN58" s="165"/>
      <c r="AO58" s="165"/>
    </row>
    <row r="59" spans="2:48" s="7" customFormat="1" ht="15" customHeight="1">
      <c r="C59" s="677"/>
      <c r="D59" s="687" t="s">
        <v>140</v>
      </c>
      <c r="E59" s="8" t="s">
        <v>67</v>
      </c>
      <c r="F59" s="46">
        <f>IF(SUM(G59:H59)=SUM(I59:M59),SUM(G59:H59),"エラー")</f>
        <v>0</v>
      </c>
      <c r="G59" s="210">
        <f>COUNTIF(P$19:P$20,"以内")</f>
        <v>0</v>
      </c>
      <c r="H59" s="46">
        <f>COUNTIF(P$19:P$20,"超過")</f>
        <v>0</v>
      </c>
      <c r="I59" s="240">
        <f>COUNTIF($Q$19:$Q$20,I$54)</f>
        <v>0</v>
      </c>
      <c r="J59" s="211">
        <f>COUNTIF($Q$19:$Q$20,J$54)</f>
        <v>0</v>
      </c>
      <c r="K59" s="211">
        <f>COUNTIF($Q$19:$Q$20,K$54)</f>
        <v>0</v>
      </c>
      <c r="L59" s="227"/>
      <c r="M59" s="46">
        <f>COUNTIF($Q$19:$Q$20,M$54)</f>
        <v>0</v>
      </c>
      <c r="N59" s="194">
        <f>COUNTIF($R$19:$R$20,N$54)</f>
        <v>0</v>
      </c>
      <c r="O59" s="201">
        <f>COUNTIF($R$19:$R$20,O$54)</f>
        <v>0</v>
      </c>
      <c r="P59" s="194">
        <f>SUM(V19:V20)</f>
        <v>0</v>
      </c>
      <c r="Q59" s="201">
        <f>+F59-P59</f>
        <v>0</v>
      </c>
      <c r="V59" s="1"/>
      <c r="W59" s="1"/>
      <c r="X59" s="1"/>
      <c r="Y59" s="1"/>
      <c r="Z59" s="1"/>
      <c r="AA59" s="1"/>
      <c r="AB59" s="165"/>
      <c r="AC59" s="165"/>
      <c r="AD59" s="165"/>
      <c r="AE59" s="165"/>
      <c r="AF59" s="165"/>
      <c r="AG59" s="165"/>
      <c r="AH59" s="165"/>
      <c r="AI59" s="165"/>
      <c r="AJ59" s="165"/>
      <c r="AK59" s="165"/>
      <c r="AL59" s="165"/>
      <c r="AM59" s="165"/>
      <c r="AN59" s="165"/>
      <c r="AO59" s="165"/>
    </row>
    <row r="60" spans="2:48" s="7" customFormat="1" ht="15" customHeight="1">
      <c r="C60" s="677"/>
      <c r="D60" s="688"/>
      <c r="E60" s="9" t="s">
        <v>77</v>
      </c>
      <c r="F60" s="47">
        <f>IF(SUM(G60:H60)=SUM(I60:M60),SUM(G60:H60),"エラー")</f>
        <v>0</v>
      </c>
      <c r="G60" s="212">
        <f>SUMPRODUCT(($P$19:$P$20="以内")*($L$19:$L$20))</f>
        <v>0</v>
      </c>
      <c r="H60" s="47">
        <f>SUMPRODUCT(($P$19:$P$20="超過")*($L$19:$L$20))</f>
        <v>0</v>
      </c>
      <c r="I60" s="231">
        <f>SUMPRODUCT(($Q$19:$Q$20=I$54)*($L$19:$L$20))</f>
        <v>0</v>
      </c>
      <c r="J60" s="214">
        <f>SUMPRODUCT(($Q$19:$Q$20=J$54)*($L$19:$L$20))</f>
        <v>0</v>
      </c>
      <c r="K60" s="214">
        <f>SUMPRODUCT(($Q$19:$Q$20=K$54)*($L$19:$L$20))</f>
        <v>0</v>
      </c>
      <c r="L60" s="227"/>
      <c r="M60" s="47">
        <f>SUMPRODUCT(($Q$19:$Q$20=M$54)*($L$19:$L$20))</f>
        <v>0</v>
      </c>
      <c r="N60" s="48">
        <f>SUMPRODUCT(($R$19:$R$20=N$54)*($L$19:$L$20))</f>
        <v>0</v>
      </c>
      <c r="O60" s="202">
        <f>SUMPRODUCT(($R$19:$R$20=O$54)*($L$19:$L$20))</f>
        <v>0</v>
      </c>
      <c r="P60" s="48">
        <f>+SUMPRODUCT((V19:V20)*(L19:L20))</f>
        <v>0</v>
      </c>
      <c r="Q60" s="202">
        <f>+F60-P60</f>
        <v>0</v>
      </c>
      <c r="V60" s="1"/>
      <c r="W60" s="1"/>
      <c r="X60" s="1"/>
      <c r="Y60" s="1"/>
      <c r="Z60" s="1"/>
      <c r="AA60" s="1"/>
      <c r="AB60" s="165"/>
      <c r="AC60" s="165"/>
      <c r="AD60" s="165"/>
      <c r="AE60" s="165"/>
      <c r="AF60" s="165"/>
      <c r="AG60" s="165"/>
      <c r="AH60" s="165"/>
      <c r="AI60" s="165"/>
      <c r="AJ60" s="165"/>
      <c r="AK60" s="165"/>
      <c r="AL60" s="165"/>
      <c r="AM60" s="165"/>
      <c r="AN60" s="165"/>
      <c r="AO60" s="165"/>
    </row>
    <row r="61" spans="2:48" ht="15" customHeight="1">
      <c r="C61" s="677"/>
      <c r="D61" s="689"/>
      <c r="E61" s="11" t="s">
        <v>141</v>
      </c>
      <c r="F61" s="146">
        <f>IF(SUM(G61:H61)=SUM(I61:M61),SUM(G61:H61),"エラー")</f>
        <v>0</v>
      </c>
      <c r="G61" s="213">
        <f>IF((G60+H60)=0,0,G60/(G60+H60))*100</f>
        <v>0</v>
      </c>
      <c r="H61" s="146">
        <f>IF((G60+H60)=0,0,H60/(G60+H60))*100</f>
        <v>0</v>
      </c>
      <c r="I61" s="241">
        <f>IF(SUM($I60:$M60)=0,0,I60/SUM($I60:$M60))*100</f>
        <v>0</v>
      </c>
      <c r="J61" s="159">
        <f>IF(SUM($I60:$M60)=0,0,J60/SUM($I60:$M60))*100</f>
        <v>0</v>
      </c>
      <c r="K61" s="159">
        <f>IF(SUM($I60:$M60)=0,0,K60/SUM($I60:$M60))*100</f>
        <v>0</v>
      </c>
      <c r="L61" s="227"/>
      <c r="M61" s="146">
        <f>IF(SUM($I60:$M60)=0,0,M60/SUM($I60:$M60))*100</f>
        <v>0</v>
      </c>
      <c r="N61" s="147">
        <f>IF(SUM($N60:$O60)=0,0,N60/SUM($N60:$O60))*100</f>
        <v>0</v>
      </c>
      <c r="O61" s="203">
        <f>IF(SUM($N60:$O60)=0,0,O60/SUM($N60:$O60))*100</f>
        <v>0</v>
      </c>
      <c r="P61" s="147">
        <f>IF($F60=0,0,P60/$F60)*100</f>
        <v>0</v>
      </c>
      <c r="Q61" s="203">
        <f>+F61-P61</f>
        <v>0</v>
      </c>
      <c r="AB61" s="165"/>
      <c r="AC61" s="165"/>
      <c r="AD61" s="165"/>
      <c r="AE61" s="165"/>
      <c r="AF61" s="165"/>
      <c r="AG61" s="165"/>
      <c r="AH61" s="165"/>
      <c r="AI61" s="165"/>
      <c r="AJ61" s="165"/>
      <c r="AK61" s="165"/>
      <c r="AL61" s="165"/>
      <c r="AM61" s="165"/>
      <c r="AN61" s="165"/>
      <c r="AO61" s="165"/>
    </row>
    <row r="62" spans="2:48" ht="15" customHeight="1">
      <c r="C62" s="677"/>
      <c r="D62" s="687" t="s">
        <v>58</v>
      </c>
      <c r="E62" s="8" t="s">
        <v>67</v>
      </c>
      <c r="F62" s="46">
        <f>IF(SUM(G62:H62)=SUM(I62:M62),SUM(G62:H62),"エラー")</f>
        <v>1</v>
      </c>
      <c r="G62" s="210">
        <f>COUNTIF(P$21:P$22,"以内")</f>
        <v>1</v>
      </c>
      <c r="H62" s="46">
        <f>COUNTIF(P$21:P$22,"超過")</f>
        <v>0</v>
      </c>
      <c r="I62" s="240">
        <f>COUNTIF($Q$21:$Q$22,I$54)</f>
        <v>0</v>
      </c>
      <c r="J62" s="211">
        <f>COUNTIF($Q$21:$Q$22,J$54)</f>
        <v>0</v>
      </c>
      <c r="K62" s="211">
        <f>COUNTIF($Q$21:$Q$22,K$54)</f>
        <v>1</v>
      </c>
      <c r="L62" s="228"/>
      <c r="M62" s="46">
        <f>COUNTIF($Q$21:$Q$22,M$54)</f>
        <v>0</v>
      </c>
      <c r="N62" s="194">
        <f>COUNTIF($R$21:$R$22,N$54)</f>
        <v>0</v>
      </c>
      <c r="O62" s="201">
        <f>COUNTIF($R$21:$R$22,O$54)</f>
        <v>1</v>
      </c>
      <c r="P62" s="194">
        <f>SUM(V21:V22)</f>
        <v>0</v>
      </c>
      <c r="Q62" s="201">
        <f>+F62-P62</f>
        <v>1</v>
      </c>
      <c r="AB62" s="165"/>
      <c r="AC62" s="165"/>
      <c r="AD62" s="165"/>
      <c r="AE62" s="165"/>
      <c r="AF62" s="165"/>
      <c r="AG62" s="165"/>
      <c r="AH62" s="165"/>
      <c r="AI62" s="165"/>
      <c r="AJ62" s="165"/>
      <c r="AK62" s="165"/>
      <c r="AL62" s="165"/>
      <c r="AM62" s="165"/>
      <c r="AN62" s="165"/>
      <c r="AO62" s="165"/>
    </row>
    <row r="63" spans="2:48" ht="15" customHeight="1">
      <c r="C63" s="677"/>
      <c r="D63" s="688"/>
      <c r="E63" s="9" t="s">
        <v>77</v>
      </c>
      <c r="F63" s="47">
        <f>IF(SUM(G63:H63)=SUM(I63:M63),SUM(G63:H63),"エラー")</f>
        <v>14500</v>
      </c>
      <c r="G63" s="212">
        <f>SUMPRODUCT(($P$21:$P$22="以内")*($L$21:$L$22))</f>
        <v>14500</v>
      </c>
      <c r="H63" s="47">
        <f>SUMPRODUCT(($P$21:$P$22="超過")*($L$21:$L$22))</f>
        <v>0</v>
      </c>
      <c r="I63" s="231">
        <f>SUMPRODUCT(($Q$21:$Q$22=I$54)*($L$21:$L$22))</f>
        <v>0</v>
      </c>
      <c r="J63" s="214">
        <f>SUMPRODUCT(($Q$21:$Q$22=J$54)*($L$21:$L$22))</f>
        <v>0</v>
      </c>
      <c r="K63" s="214">
        <f>SUMPRODUCT(($Q$21:$Q$22=K$54)*($L$21:$L$22))</f>
        <v>14500</v>
      </c>
      <c r="L63" s="228"/>
      <c r="M63" s="47">
        <f>SUMPRODUCT(($Q$21:$Q$22=M$54)*($L$21:$L$22))</f>
        <v>0</v>
      </c>
      <c r="N63" s="48">
        <f>SUMPRODUCT(($R$21:$R$22=N$54)*($L$21:$L$22))</f>
        <v>0</v>
      </c>
      <c r="O63" s="202">
        <f>SUMPRODUCT(($R$21:$R$22=O$54)*($L$21:$L$22))</f>
        <v>14500</v>
      </c>
      <c r="P63" s="48">
        <f>+SUMPRODUCT((V21:V22)*(L21:L22))</f>
        <v>0</v>
      </c>
      <c r="Q63" s="202">
        <f>+F63-P63</f>
        <v>14500</v>
      </c>
      <c r="AB63" s="165"/>
      <c r="AC63" s="165"/>
      <c r="AD63" s="165"/>
      <c r="AE63" s="165"/>
      <c r="AF63" s="165"/>
      <c r="AG63" s="165"/>
      <c r="AH63" s="165"/>
      <c r="AI63" s="165"/>
      <c r="AJ63" s="165"/>
      <c r="AK63" s="165"/>
      <c r="AL63" s="165"/>
      <c r="AM63" s="165"/>
      <c r="AN63" s="165"/>
      <c r="AO63" s="165"/>
    </row>
    <row r="64" spans="2:48" ht="15" customHeight="1">
      <c r="C64" s="677"/>
      <c r="D64" s="689"/>
      <c r="E64" s="11" t="s">
        <v>141</v>
      </c>
      <c r="F64" s="146">
        <f>IF(SUM(G64:H64)=SUM(I64:M64),SUM(G64:H64),"エラー")</f>
        <v>100</v>
      </c>
      <c r="G64" s="213">
        <f>IF((G63+H63)=0,0,G63/(G63+H63))*100</f>
        <v>100</v>
      </c>
      <c r="H64" s="146">
        <f>IF((G63+H63)=0,0,H63/(G63+H63))*100</f>
        <v>0</v>
      </c>
      <c r="I64" s="241">
        <f>IF(SUM($I63:$M63)=0,0,I63/SUM($I63:$M63))*100</f>
        <v>0</v>
      </c>
      <c r="J64" s="159">
        <f>IF(SUM($I63:$M63)=0,0,J63/SUM($I63:$M63))*100</f>
        <v>0</v>
      </c>
      <c r="K64" s="159">
        <f>IF(SUM($I63:$M63)=0,0,K63/SUM($I63:$M63))*100</f>
        <v>100</v>
      </c>
      <c r="L64" s="227"/>
      <c r="M64" s="146">
        <f>IF(SUM($I63:$M63)=0,0,M63/SUM($I63:$M63))*100</f>
        <v>0</v>
      </c>
      <c r="N64" s="147">
        <f>IF(SUM($N63:$O63)=0,0,N63/SUM($N63:$O63))*100</f>
        <v>0</v>
      </c>
      <c r="O64" s="203">
        <f>IF(SUM($N63:$O63)=0,0,O63/SUM($N63:$O63))*100</f>
        <v>100</v>
      </c>
      <c r="P64" s="147">
        <f>IF($F63=0,0,P63/$F63)*100</f>
        <v>0</v>
      </c>
      <c r="Q64" s="203">
        <f>+F64-P64</f>
        <v>100</v>
      </c>
      <c r="AB64" s="165"/>
      <c r="AC64" s="165"/>
      <c r="AD64" s="165"/>
      <c r="AE64" s="165"/>
      <c r="AF64" s="165"/>
      <c r="AG64" s="165"/>
      <c r="AH64" s="165"/>
      <c r="AI64" s="165"/>
      <c r="AJ64" s="165"/>
      <c r="AK64" s="165"/>
      <c r="AL64" s="165"/>
      <c r="AM64" s="165"/>
      <c r="AN64" s="165"/>
      <c r="AO64" s="165"/>
    </row>
    <row r="65" spans="3:41" ht="15" customHeight="1">
      <c r="C65" s="677"/>
      <c r="D65" s="676" t="s">
        <v>79</v>
      </c>
      <c r="E65" s="8" t="s">
        <v>67</v>
      </c>
      <c r="F65" s="46">
        <f>IF(SUM(G65:H65)=SUM(I65:M65),SUM(G65:H65),"エラー")</f>
        <v>9</v>
      </c>
      <c r="G65" s="210">
        <f>COUNTIF(P$23:P$31,"以内")</f>
        <v>9</v>
      </c>
      <c r="H65" s="46">
        <f>COUNTIF(P$23:P$31,"超過")</f>
        <v>0</v>
      </c>
      <c r="I65" s="240">
        <f>COUNTIF($Q$23:$Q$31,I$54)</f>
        <v>3</v>
      </c>
      <c r="J65" s="211">
        <f>COUNTIF($Q$23:$Q$31,J$54)</f>
        <v>4</v>
      </c>
      <c r="K65" s="211">
        <f>COUNTIF($Q$23:$Q$31,K$54)</f>
        <v>2</v>
      </c>
      <c r="L65" s="228"/>
      <c r="M65" s="46">
        <f>COUNTIF($Q$23:$Q$31,M$54)</f>
        <v>0</v>
      </c>
      <c r="N65" s="194">
        <f>COUNTIF($R$23:$R$31,N$54)</f>
        <v>1</v>
      </c>
      <c r="O65" s="201">
        <f>COUNTIF($R$23:$R$31,O$54)</f>
        <v>0</v>
      </c>
      <c r="P65" s="194">
        <f>SUM(V23:V31)</f>
        <v>4</v>
      </c>
      <c r="Q65" s="201">
        <f>+F65-P65</f>
        <v>5</v>
      </c>
      <c r="AB65" s="165"/>
      <c r="AC65" s="165"/>
      <c r="AD65" s="165"/>
      <c r="AE65" s="165"/>
      <c r="AF65" s="165"/>
      <c r="AG65" s="165"/>
      <c r="AH65" s="165"/>
      <c r="AI65" s="165"/>
      <c r="AJ65" s="165"/>
      <c r="AK65" s="165"/>
      <c r="AL65" s="165"/>
      <c r="AM65" s="165"/>
      <c r="AN65" s="165"/>
      <c r="AO65" s="165"/>
    </row>
    <row r="66" spans="3:41" ht="15" customHeight="1">
      <c r="C66" s="678"/>
      <c r="D66" s="683"/>
      <c r="E66" s="9" t="s">
        <v>78</v>
      </c>
      <c r="F66" s="47">
        <f>IF(SUM(G66:H66)=SUM(I66:M66),SUM(G66:H66),"エラー")</f>
        <v>18206</v>
      </c>
      <c r="G66" s="212">
        <f>SUMPRODUCT(($P$23:$P$31="以内")*($L$23:$L$31))</f>
        <v>18206</v>
      </c>
      <c r="H66" s="47">
        <f>SUMPRODUCT(($P$23:$P$31="超過")*($L$23:$L$31))</f>
        <v>0</v>
      </c>
      <c r="I66" s="231">
        <f>SUMPRODUCT(($Q$23:$Q$31=I$54)*($L$23:$L$31))</f>
        <v>7900</v>
      </c>
      <c r="J66" s="214">
        <f>SUMPRODUCT(($Q$23:$Q$31=J$54)*($L$23:$L$31))</f>
        <v>8816</v>
      </c>
      <c r="K66" s="214">
        <f>SUMPRODUCT(($Q$23:$Q$31=K$54)*($L$23:$L$31))</f>
        <v>1490</v>
      </c>
      <c r="L66" s="228"/>
      <c r="M66" s="47">
        <f>SUMPRODUCT(($Q$23:$Q$31=M$54)*($L$23:$L$31))</f>
        <v>0</v>
      </c>
      <c r="N66" s="48">
        <f>SUMPRODUCT(($R$23:$R$31=N$54)*($L$23:$L$31))</f>
        <v>1300</v>
      </c>
      <c r="O66" s="202">
        <f>SUMPRODUCT(($R$23:$R$31=O$54)*($L$23:$L$31))</f>
        <v>0</v>
      </c>
      <c r="P66" s="48">
        <f>+SUMPRODUCT((V23:V31)*(L23:L31))</f>
        <v>9200</v>
      </c>
      <c r="Q66" s="202">
        <f>+F66-P66</f>
        <v>9006</v>
      </c>
      <c r="AB66" s="165"/>
      <c r="AC66" s="165"/>
      <c r="AD66" s="165"/>
      <c r="AE66" s="165"/>
      <c r="AF66" s="165"/>
      <c r="AG66" s="165"/>
      <c r="AH66" s="165"/>
      <c r="AI66" s="165"/>
      <c r="AJ66" s="165"/>
      <c r="AK66" s="165"/>
      <c r="AL66" s="165"/>
      <c r="AM66" s="165"/>
      <c r="AN66" s="165"/>
      <c r="AO66" s="165"/>
    </row>
    <row r="67" spans="3:41" ht="15" customHeight="1">
      <c r="C67" s="678"/>
      <c r="D67" s="683"/>
      <c r="E67" s="11" t="s">
        <v>141</v>
      </c>
      <c r="F67" s="146">
        <f>IF(SUM(G67:H67)=SUM(I67:M67),SUM(G67:H67),"エラー")</f>
        <v>100</v>
      </c>
      <c r="G67" s="215">
        <f>IF((G66+H66)=0,0,G66/(G66+H66))*100</f>
        <v>100</v>
      </c>
      <c r="H67" s="161">
        <f>IF((G66+H66)=0,0,H66/(G66+H66))*100</f>
        <v>0</v>
      </c>
      <c r="I67" s="241">
        <f>IF(SUM($I66:$M66)=0,0,I66/SUM($I66:$M66))*100</f>
        <v>43.392288256618698</v>
      </c>
      <c r="J67" s="159">
        <f>IF(SUM($I66:$M66)=0,0,J66/SUM($I66:$M66))*100</f>
        <v>48.423596616500056</v>
      </c>
      <c r="K67" s="159">
        <f>IF(SUM($I66:$M66)=0,0,K66/SUM($I66:$M66))*100</f>
        <v>8.1841151268812471</v>
      </c>
      <c r="L67" s="227"/>
      <c r="M67" s="146">
        <f>IF(SUM($I66:$M66)=0,0,M66/SUM($I66:$M66))*100</f>
        <v>0</v>
      </c>
      <c r="N67" s="147">
        <f>IF(SUM($N66:$O66)=0,0,N66/SUM($N66:$O66))*100</f>
        <v>100</v>
      </c>
      <c r="O67" s="203">
        <f>IF(SUM($N66:$O66)=0,0,O66/SUM($N66:$O66))*100</f>
        <v>0</v>
      </c>
      <c r="P67" s="147">
        <f>IF($F66=0,0,P66/$F66)*100</f>
        <v>50.532791387454687</v>
      </c>
      <c r="Q67" s="203">
        <f>+F67-P67</f>
        <v>49.467208612545313</v>
      </c>
      <c r="AB67" s="165"/>
      <c r="AC67" s="165"/>
      <c r="AD67" s="165"/>
      <c r="AE67" s="165"/>
      <c r="AF67" s="165"/>
      <c r="AG67" s="165"/>
      <c r="AH67" s="165"/>
      <c r="AI67" s="165"/>
      <c r="AJ67" s="165"/>
      <c r="AK67" s="165"/>
      <c r="AL67" s="165"/>
      <c r="AM67" s="165"/>
      <c r="AN67" s="165"/>
      <c r="AO67" s="165"/>
    </row>
    <row r="68" spans="3:41" ht="15" customHeight="1">
      <c r="C68" s="792" t="s">
        <v>84</v>
      </c>
      <c r="D68" s="763" t="s">
        <v>56</v>
      </c>
      <c r="E68" s="162" t="s">
        <v>67</v>
      </c>
      <c r="F68" s="46">
        <f>IF(SUM(G68:H68)=SUM(I68:M68),SUM(G68:H68),"エラー")</f>
        <v>4</v>
      </c>
      <c r="G68" s="216">
        <f>COUNTIF(P$32:P$35,"以内")</f>
        <v>0</v>
      </c>
      <c r="H68" s="630">
        <f>COUNTIF(P$32:P$35,"超過")</f>
        <v>4</v>
      </c>
      <c r="I68" s="240">
        <f>COUNTIF($Q$32:$Q$35,I$54)</f>
        <v>0</v>
      </c>
      <c r="J68" s="211">
        <f>COUNTIF($Q$32:$Q$35,J$54)</f>
        <v>1</v>
      </c>
      <c r="K68" s="211">
        <f>COUNTIF($Q$32:$Q$35,K$54)</f>
        <v>3</v>
      </c>
      <c r="L68" s="228"/>
      <c r="M68" s="46">
        <f>COUNTIF($Q$32:$Q$35,M$54)</f>
        <v>0</v>
      </c>
      <c r="N68" s="194">
        <f>COUNTIF($R$32:$R$35,N$54)</f>
        <v>0</v>
      </c>
      <c r="O68" s="201">
        <f>COUNTIF($R$32:$R$35,O$54)</f>
        <v>0</v>
      </c>
      <c r="P68" s="194">
        <f>SUM(V32:V35)</f>
        <v>0</v>
      </c>
      <c r="Q68" s="201">
        <f>+F68-P68</f>
        <v>4</v>
      </c>
      <c r="AB68" s="165"/>
      <c r="AC68" s="165"/>
      <c r="AD68" s="165"/>
      <c r="AE68" s="165"/>
      <c r="AF68" s="165"/>
      <c r="AG68" s="165"/>
      <c r="AH68" s="165"/>
      <c r="AI68" s="165"/>
      <c r="AJ68" s="165"/>
      <c r="AK68" s="165"/>
      <c r="AL68" s="165"/>
      <c r="AM68" s="165"/>
      <c r="AN68" s="165"/>
      <c r="AO68" s="165"/>
    </row>
    <row r="69" spans="3:41" ht="15" customHeight="1">
      <c r="C69" s="677"/>
      <c r="D69" s="681"/>
      <c r="E69" s="9" t="s">
        <v>77</v>
      </c>
      <c r="F69" s="47">
        <f>IF(SUM(G69:H69)=SUM(I69:M69),SUM(G69:H69),"エラー")</f>
        <v>6051</v>
      </c>
      <c r="G69" s="212">
        <f>SUMPRODUCT(($P$32:$P$35="以内")*($L$32:$L$35))</f>
        <v>0</v>
      </c>
      <c r="H69" s="47">
        <f>SUMPRODUCT(($P$32:$P$35="超過")*($L$32:$L$35))</f>
        <v>6051</v>
      </c>
      <c r="I69" s="231">
        <f>SUMPRODUCT(($Q$32:$Q$35=I$54)*($L$32:$L$35))</f>
        <v>0</v>
      </c>
      <c r="J69" s="214">
        <f>SUMPRODUCT(($Q$32:$Q$35=J$54)*($L$32:$L$35))</f>
        <v>158</v>
      </c>
      <c r="K69" s="214">
        <f>SUMPRODUCT(($Q$32:$Q$35=K$54)*($L$32:$L$35))</f>
        <v>5893</v>
      </c>
      <c r="L69" s="228"/>
      <c r="M69" s="47">
        <f>SUMPRODUCT(($Q$32:$Q$35=M$54)*($L$32:$L$35))</f>
        <v>0</v>
      </c>
      <c r="N69" s="48">
        <f>SUMPRODUCT(($R$32:$R$35=N$54)*($L$32:$L$35))</f>
        <v>0</v>
      </c>
      <c r="O69" s="202">
        <f>SUMPRODUCT(($R$32:$R$35=O$54)*($L$32:$L$35))</f>
        <v>0</v>
      </c>
      <c r="P69" s="48">
        <f>+SUMPRODUCT((V32:V35)*(L32:L35))</f>
        <v>0</v>
      </c>
      <c r="Q69" s="202">
        <f>+F69-P69</f>
        <v>6051</v>
      </c>
      <c r="AB69" s="165"/>
      <c r="AC69" s="165"/>
      <c r="AD69" s="165"/>
      <c r="AE69" s="165"/>
      <c r="AF69" s="165"/>
      <c r="AG69" s="165"/>
      <c r="AH69" s="165"/>
      <c r="AI69" s="165"/>
      <c r="AJ69" s="165"/>
      <c r="AK69" s="165"/>
      <c r="AL69" s="165"/>
      <c r="AM69" s="165"/>
      <c r="AN69" s="165"/>
      <c r="AO69" s="165"/>
    </row>
    <row r="70" spans="3:41" ht="15" customHeight="1">
      <c r="C70" s="677"/>
      <c r="D70" s="681"/>
      <c r="E70" s="11" t="s">
        <v>141</v>
      </c>
      <c r="F70" s="146">
        <f>IF(SUM(G70:H70)=SUM(I70:M70),SUM(G70:H70),"エラー")</f>
        <v>100</v>
      </c>
      <c r="G70" s="213">
        <f>IF((G69+H69)=0,0,G69/(G69+H69))*100</f>
        <v>0</v>
      </c>
      <c r="H70" s="146">
        <f>IF((G69+H69)=0,0,H69/(G69+H69))*100</f>
        <v>100</v>
      </c>
      <c r="I70" s="241">
        <f>IF(SUM($I69:$M69)=0,0,I69/SUM($I69:$M69))*100</f>
        <v>0</v>
      </c>
      <c r="J70" s="159">
        <f>IF(SUM($I69:$M69)=0,0,J69/SUM($I69:$M69))*100</f>
        <v>2.611138654767807</v>
      </c>
      <c r="K70" s="159">
        <f>IF(SUM($I69:$M69)=0,0,K69/SUM($I69:$M69))*100</f>
        <v>97.388861345232186</v>
      </c>
      <c r="L70" s="227"/>
      <c r="M70" s="146">
        <f>IF(SUM($I69:$M69)=0,0,M69/SUM($I69:$M69))*100</f>
        <v>0</v>
      </c>
      <c r="N70" s="147">
        <f>IF(SUM($N69:$O69)=0,0,N69/SUM($N69:$O69))*100</f>
        <v>0</v>
      </c>
      <c r="O70" s="203">
        <f>IF(SUM($N69:$O69)=0,0,O69/SUM($N69:$O69))*100</f>
        <v>0</v>
      </c>
      <c r="P70" s="147">
        <f>IF($F69=0,0,P69/$F69)*100</f>
        <v>0</v>
      </c>
      <c r="Q70" s="203">
        <f>+F70-P70</f>
        <v>100</v>
      </c>
      <c r="AB70" s="165"/>
      <c r="AC70" s="165"/>
      <c r="AD70" s="165"/>
      <c r="AE70" s="165"/>
      <c r="AF70" s="165"/>
      <c r="AG70" s="165"/>
      <c r="AH70" s="165"/>
      <c r="AI70" s="165"/>
      <c r="AJ70" s="165"/>
      <c r="AK70" s="165"/>
      <c r="AL70" s="165"/>
      <c r="AM70" s="165"/>
      <c r="AN70" s="165"/>
      <c r="AO70" s="165"/>
    </row>
    <row r="71" spans="3:41" ht="15" customHeight="1">
      <c r="C71" s="677"/>
      <c r="D71" s="687" t="s">
        <v>140</v>
      </c>
      <c r="E71" s="8" t="s">
        <v>67</v>
      </c>
      <c r="F71" s="46">
        <f>IF(SUM(G71:H71)=SUM(I71:M71),SUM(G71:H71),"エラー")</f>
        <v>0</v>
      </c>
      <c r="G71" s="210">
        <f>COUNTIF(P$36:P$37,"以内")</f>
        <v>0</v>
      </c>
      <c r="H71" s="46">
        <f>COUNTIF(P$36:P$37,"超過")</f>
        <v>0</v>
      </c>
      <c r="I71" s="240">
        <f>COUNTIF($Q$36:$Q$37,I$54)</f>
        <v>0</v>
      </c>
      <c r="J71" s="211">
        <f>COUNTIF($Q$36:$Q$37,J$54)</f>
        <v>0</v>
      </c>
      <c r="K71" s="211">
        <f>COUNTIF($Q$36:$Q$37,K$54)</f>
        <v>0</v>
      </c>
      <c r="L71" s="228"/>
      <c r="M71" s="46">
        <f>COUNTIF($Q$36:$Q$37,M$54)</f>
        <v>0</v>
      </c>
      <c r="N71" s="194">
        <f>COUNTIF($R$36:$R$37,N$54)</f>
        <v>0</v>
      </c>
      <c r="O71" s="201">
        <f>COUNTIF($R$36:$R$37,O$54)</f>
        <v>0</v>
      </c>
      <c r="P71" s="194">
        <f>SUM(V36:V37)</f>
        <v>0</v>
      </c>
      <c r="Q71" s="201">
        <f>+F71-P71</f>
        <v>0</v>
      </c>
      <c r="AB71" s="165"/>
      <c r="AC71" s="165"/>
      <c r="AD71" s="165"/>
      <c r="AE71" s="165"/>
      <c r="AF71" s="165"/>
      <c r="AG71" s="165"/>
      <c r="AH71" s="165"/>
      <c r="AI71" s="165"/>
      <c r="AJ71" s="165"/>
      <c r="AK71" s="165"/>
      <c r="AL71" s="165"/>
      <c r="AM71" s="165"/>
      <c r="AN71" s="165"/>
      <c r="AO71" s="165"/>
    </row>
    <row r="72" spans="3:41" ht="15" customHeight="1">
      <c r="C72" s="677"/>
      <c r="D72" s="688"/>
      <c r="E72" s="9" t="s">
        <v>77</v>
      </c>
      <c r="F72" s="47">
        <f>IF(SUM(G72:H72)=SUM(I72:M72),SUM(G72:H72),"エラー")</f>
        <v>0</v>
      </c>
      <c r="G72" s="212">
        <f>SUMPRODUCT(($P$36:$P$37="以内")*($L$36:$L$37))</f>
        <v>0</v>
      </c>
      <c r="H72" s="47">
        <f>SUMPRODUCT(($P$36:$P$37="超過")*($L$36:$L$37))</f>
        <v>0</v>
      </c>
      <c r="I72" s="231">
        <f>SUMPRODUCT(($Q$36:$Q$37=I$54)*($L$36:$L$37))</f>
        <v>0</v>
      </c>
      <c r="J72" s="214">
        <f>SUMPRODUCT(($Q$36:$Q$37=J$54)*($L$36:$L$37))</f>
        <v>0</v>
      </c>
      <c r="K72" s="214">
        <f>SUMPRODUCT(($Q$36:$Q$37=K$54)*($L$36:$L$37))</f>
        <v>0</v>
      </c>
      <c r="L72" s="228"/>
      <c r="M72" s="47">
        <f>SUMPRODUCT(($Q$36:$Q$37=M$54)*($L$36:$L$37))</f>
        <v>0</v>
      </c>
      <c r="N72" s="48">
        <f>SUMPRODUCT(($R$36:$R$37=N$54)*($L$36:$L$37))</f>
        <v>0</v>
      </c>
      <c r="O72" s="202">
        <f>SUMPRODUCT(($R$36:$R$37=O$54)*($L$36:$L$37))</f>
        <v>0</v>
      </c>
      <c r="P72" s="48">
        <f>+SUMPRODUCT((V36:V37)*(L36:L37))</f>
        <v>0</v>
      </c>
      <c r="Q72" s="202">
        <f>+F72-P72</f>
        <v>0</v>
      </c>
      <c r="AB72" s="165"/>
      <c r="AC72" s="165"/>
      <c r="AD72" s="165"/>
      <c r="AE72" s="165"/>
      <c r="AF72" s="165"/>
      <c r="AG72" s="165"/>
      <c r="AH72" s="165"/>
      <c r="AI72" s="165"/>
      <c r="AJ72" s="165"/>
      <c r="AK72" s="165"/>
      <c r="AL72" s="165"/>
      <c r="AM72" s="165"/>
      <c r="AN72" s="165"/>
      <c r="AO72" s="165"/>
    </row>
    <row r="73" spans="3:41" ht="15" customHeight="1">
      <c r="C73" s="677"/>
      <c r="D73" s="689"/>
      <c r="E73" s="11" t="s">
        <v>141</v>
      </c>
      <c r="F73" s="146">
        <f>IF(SUM(G73:H73)=SUM(I73:M73),SUM(G73:H73),"エラー")</f>
        <v>0</v>
      </c>
      <c r="G73" s="213">
        <f>IF((G72+H72)=0,0,G72/(G72+H72))*100</f>
        <v>0</v>
      </c>
      <c r="H73" s="146">
        <f>IF((G72+H72)=0,0,H72/(G72+H72))*100</f>
        <v>0</v>
      </c>
      <c r="I73" s="241">
        <f>IF(SUM($I72:$M72)=0,0,I72/SUM($I72:$M72))*100</f>
        <v>0</v>
      </c>
      <c r="J73" s="159">
        <f>IF(SUM($I72:$M72)=0,0,J72/SUM($I72:$M72))*100</f>
        <v>0</v>
      </c>
      <c r="K73" s="159">
        <f>IF(SUM($I72:$M72)=0,0,K72/SUM($I72:$M72))*100</f>
        <v>0</v>
      </c>
      <c r="L73" s="227"/>
      <c r="M73" s="146">
        <f>IF(SUM($I72:$M72)=0,0,M72/SUM($I72:$M72))*100</f>
        <v>0</v>
      </c>
      <c r="N73" s="147">
        <f>IF(SUM($N72:$O72)=0,0,N72/SUM($N72:$O72))*100</f>
        <v>0</v>
      </c>
      <c r="O73" s="203">
        <f>IF(SUM($N72:$O72)=0,0,O72/SUM($N72:$O72))*100</f>
        <v>0</v>
      </c>
      <c r="P73" s="147">
        <f>IF($F72=0,0,P72/$F72)*100</f>
        <v>0</v>
      </c>
      <c r="Q73" s="203">
        <f>+F73-P73</f>
        <v>0</v>
      </c>
      <c r="AB73" s="165"/>
      <c r="AC73" s="165"/>
      <c r="AD73" s="165"/>
      <c r="AE73" s="165"/>
      <c r="AF73" s="165"/>
      <c r="AG73" s="165"/>
      <c r="AH73" s="165"/>
      <c r="AI73" s="165"/>
      <c r="AJ73" s="165"/>
      <c r="AK73" s="165"/>
      <c r="AL73" s="165"/>
      <c r="AM73" s="165"/>
      <c r="AN73" s="165"/>
      <c r="AO73" s="165"/>
    </row>
    <row r="74" spans="3:41" ht="15" customHeight="1">
      <c r="C74" s="677"/>
      <c r="D74" s="680" t="s">
        <v>58</v>
      </c>
      <c r="E74" s="8" t="s">
        <v>67</v>
      </c>
      <c r="F74" s="46">
        <f>IF(SUM(G74:H74)=SUM(I74:M74),SUM(G74:H74),"エラー")</f>
        <v>0</v>
      </c>
      <c r="G74" s="210">
        <f>COUNTIF(P$38:P$39,"以内")</f>
        <v>0</v>
      </c>
      <c r="H74" s="46">
        <f>COUNTIF(P$38:P$39,"超過")</f>
        <v>0</v>
      </c>
      <c r="I74" s="240">
        <f>COUNTIF($Q$38:$Q$39,I$54)</f>
        <v>0</v>
      </c>
      <c r="J74" s="211">
        <f>COUNTIF($Q$38:$Q$39,J$54)</f>
        <v>0</v>
      </c>
      <c r="K74" s="211">
        <f>COUNTIF($Q$38:$Q$39,K$54)</f>
        <v>0</v>
      </c>
      <c r="L74" s="228"/>
      <c r="M74" s="46">
        <f>COUNTIF($Q$38:$Q$39,M$54)</f>
        <v>0</v>
      </c>
      <c r="N74" s="194">
        <f>COUNTIF($R$38:$R$39,N$54)</f>
        <v>0</v>
      </c>
      <c r="O74" s="201">
        <f>COUNTIF($R$38:$R$39,O$54)</f>
        <v>0</v>
      </c>
      <c r="P74" s="194">
        <f>SUM(V38:V39)</f>
        <v>0</v>
      </c>
      <c r="Q74" s="201">
        <f>+F74-P74</f>
        <v>0</v>
      </c>
      <c r="AB74" s="165"/>
      <c r="AC74" s="165"/>
      <c r="AD74" s="165"/>
      <c r="AE74" s="165"/>
      <c r="AF74" s="165"/>
      <c r="AG74" s="165"/>
      <c r="AH74" s="165"/>
      <c r="AI74" s="165"/>
      <c r="AJ74" s="165"/>
      <c r="AK74" s="165"/>
      <c r="AL74" s="165"/>
      <c r="AM74" s="165"/>
      <c r="AN74" s="165"/>
      <c r="AO74" s="165"/>
    </row>
    <row r="75" spans="3:41" ht="15" customHeight="1">
      <c r="C75" s="677"/>
      <c r="D75" s="681"/>
      <c r="E75" s="9" t="s">
        <v>77</v>
      </c>
      <c r="F75" s="47">
        <f>IF(SUM(G75:H75)=SUM(I75:M75),SUM(G75:H75),"エラー")</f>
        <v>0</v>
      </c>
      <c r="G75" s="212">
        <f>SUMPRODUCT(($P$38:$P$39="以内")*($L$38:$L$39))</f>
        <v>0</v>
      </c>
      <c r="H75" s="47">
        <f>SUMPRODUCT(($P$38:$P$39="超過")*($L$38:$L$39))</f>
        <v>0</v>
      </c>
      <c r="I75" s="231">
        <f>SUMPRODUCT(($Q$38:$Q$39=I$54)*($L$38:$L$39))</f>
        <v>0</v>
      </c>
      <c r="J75" s="214">
        <f>SUMPRODUCT(($Q$38:$Q$39=J$54)*($L$38:$L$39))</f>
        <v>0</v>
      </c>
      <c r="K75" s="214">
        <f>SUMPRODUCT(($Q$38:$Q$39=K$54)*($L$38:$L$39))</f>
        <v>0</v>
      </c>
      <c r="L75" s="228"/>
      <c r="M75" s="47">
        <f>SUMPRODUCT(($Q$38:$Q$39=M$54)*($L$38:$L$39))</f>
        <v>0</v>
      </c>
      <c r="N75" s="48">
        <f>SUMPRODUCT(($R$38:$R$39=N$54)*($L$38:$L$39))</f>
        <v>0</v>
      </c>
      <c r="O75" s="202">
        <f>SUMPRODUCT(($R$38:$R$39=O$54)*($L$38:$L$39))</f>
        <v>0</v>
      </c>
      <c r="P75" s="48">
        <f>+SUMPRODUCT((V38:V39)*(L38:L39))</f>
        <v>0</v>
      </c>
      <c r="Q75" s="202">
        <f>+F75-P75</f>
        <v>0</v>
      </c>
      <c r="AB75" s="165"/>
      <c r="AC75" s="165"/>
      <c r="AD75" s="165"/>
      <c r="AE75" s="165"/>
      <c r="AF75" s="165"/>
      <c r="AG75" s="165"/>
      <c r="AH75" s="165"/>
      <c r="AI75" s="165"/>
      <c r="AJ75" s="165"/>
      <c r="AK75" s="165"/>
      <c r="AL75" s="165"/>
      <c r="AM75" s="165"/>
      <c r="AN75" s="165"/>
      <c r="AO75" s="165"/>
    </row>
    <row r="76" spans="3:41" ht="15" customHeight="1">
      <c r="C76" s="677"/>
      <c r="D76" s="681"/>
      <c r="E76" s="11" t="s">
        <v>141</v>
      </c>
      <c r="F76" s="146">
        <f>IF(SUM(G76:H76)=SUM(I76:M76),SUM(G76:H76),"エラー")</f>
        <v>0</v>
      </c>
      <c r="G76" s="213">
        <f>IF((G75+H75)=0,0,G75/(G75+H75))*100</f>
        <v>0</v>
      </c>
      <c r="H76" s="146">
        <f>IF((G75+H75)=0,0,H75/(G75+H75))*100</f>
        <v>0</v>
      </c>
      <c r="I76" s="241">
        <f>IF(SUM($I75:$M75)=0,0,I75/SUM($I75:$M75))*100</f>
        <v>0</v>
      </c>
      <c r="J76" s="159">
        <f>IF(SUM($I75:$M75)=0,0,J75/SUM($I75:$M75))*100</f>
        <v>0</v>
      </c>
      <c r="K76" s="159">
        <f>IF(SUM($I75:$M75)=0,0,K75/SUM($I75:$M75))*100</f>
        <v>0</v>
      </c>
      <c r="L76" s="227"/>
      <c r="M76" s="146">
        <f>IF(SUM($I75:$M75)=0,0,M75/SUM($I75:$M75))*100</f>
        <v>0</v>
      </c>
      <c r="N76" s="147">
        <f>IF(SUM($N75:$O75)=0,0,N75/SUM($N75:$O75))*100</f>
        <v>0</v>
      </c>
      <c r="O76" s="203">
        <f>IF(SUM($N75:$O75)=0,0,O75/SUM($N75:$O75))*100</f>
        <v>0</v>
      </c>
      <c r="P76" s="147">
        <f>IF($F75=0,0,P75/$F75)*100</f>
        <v>0</v>
      </c>
      <c r="Q76" s="203">
        <f>+F76-P76</f>
        <v>0</v>
      </c>
      <c r="AB76" s="165"/>
      <c r="AC76" s="165"/>
      <c r="AD76" s="165"/>
      <c r="AE76" s="165"/>
      <c r="AF76" s="165"/>
      <c r="AG76" s="165"/>
      <c r="AH76" s="165"/>
      <c r="AI76" s="165"/>
      <c r="AJ76" s="165"/>
      <c r="AK76" s="165"/>
      <c r="AL76" s="165"/>
      <c r="AM76" s="165"/>
      <c r="AN76" s="165"/>
      <c r="AO76" s="165"/>
    </row>
    <row r="77" spans="3:41" ht="15" customHeight="1">
      <c r="C77" s="677"/>
      <c r="D77" s="676" t="s">
        <v>79</v>
      </c>
      <c r="E77" s="8" t="s">
        <v>67</v>
      </c>
      <c r="F77" s="46">
        <f>IF(SUM(G77:H77)=SUM(I77:M77),SUM(G77:H77),"エラー")</f>
        <v>6</v>
      </c>
      <c r="G77" s="210">
        <f>COUNTIF(P$40:P$45,"以内")</f>
        <v>6</v>
      </c>
      <c r="H77" s="46">
        <f>COUNTIF(P$40:P$45,"超過")</f>
        <v>0</v>
      </c>
      <c r="I77" s="240">
        <f>COUNTIF($Q$40:$Q$45,I$54)</f>
        <v>2</v>
      </c>
      <c r="J77" s="211">
        <f>COUNTIF($Q$40:$Q$45,J$54)</f>
        <v>3</v>
      </c>
      <c r="K77" s="211">
        <f>COUNTIF($Q$40:$Q$45,K$54)</f>
        <v>1</v>
      </c>
      <c r="L77" s="228"/>
      <c r="M77" s="46">
        <f>COUNTIF($Q$40:$Q$45,M$54)</f>
        <v>0</v>
      </c>
      <c r="N77" s="194">
        <f>COUNTIF($R$40:$R$45,N$54)</f>
        <v>0</v>
      </c>
      <c r="O77" s="201">
        <f>COUNTIF($R$40:$R$45,O$54)</f>
        <v>0</v>
      </c>
      <c r="P77" s="194">
        <f>SUM(V40:V45)</f>
        <v>2</v>
      </c>
      <c r="Q77" s="201">
        <f>+F77-P77</f>
        <v>4</v>
      </c>
      <c r="AB77" s="165"/>
      <c r="AC77" s="165"/>
      <c r="AD77" s="165"/>
      <c r="AE77" s="165"/>
      <c r="AF77" s="165"/>
      <c r="AG77" s="165"/>
      <c r="AH77" s="165"/>
      <c r="AI77" s="165"/>
      <c r="AJ77" s="165"/>
      <c r="AK77" s="165"/>
      <c r="AL77" s="165"/>
      <c r="AM77" s="165"/>
      <c r="AN77" s="165"/>
      <c r="AO77" s="165"/>
    </row>
    <row r="78" spans="3:41" ht="15" customHeight="1">
      <c r="C78" s="678"/>
      <c r="D78" s="683"/>
      <c r="E78" s="9" t="s">
        <v>78</v>
      </c>
      <c r="F78" s="47">
        <f>IF(SUM(G78:H78)=SUM(I78:M78),SUM(G78:H78),"エラー")</f>
        <v>576</v>
      </c>
      <c r="G78" s="212">
        <f>SUMPRODUCT(($P$40:$P$45="以内")*($L$40:$L$45))</f>
        <v>576</v>
      </c>
      <c r="H78" s="47">
        <f>SUMPRODUCT(($P$40:$P$45="超過")*($L$40:$L$45))</f>
        <v>0</v>
      </c>
      <c r="I78" s="231">
        <f>SUMPRODUCT(($Q$40:$Q$45=I$54)*($L$40:$L$45))</f>
        <v>363</v>
      </c>
      <c r="J78" s="214">
        <f>SUMPRODUCT(($Q$40:$Q$45=J$54)*($L$40:$L$45))</f>
        <v>113</v>
      </c>
      <c r="K78" s="214">
        <f>SUMPRODUCT(($Q$40:$Q$45=K$54)*($L$40:$L$45))</f>
        <v>100</v>
      </c>
      <c r="L78" s="228"/>
      <c r="M78" s="47">
        <f>SUMPRODUCT(($Q$40:$Q$45=M$54)*($L$40:$L$45))</f>
        <v>0</v>
      </c>
      <c r="N78" s="48">
        <f>SUMPRODUCT(($R$40:$R$45=N$54)*($L$40:$L$45))</f>
        <v>0</v>
      </c>
      <c r="O78" s="202">
        <f>SUMPRODUCT(($R$40:$R$45=O$54)*($L$40:$L$45))</f>
        <v>0</v>
      </c>
      <c r="P78" s="48">
        <f>+SUMPRODUCT((V40:V45)*(L40:L45))</f>
        <v>363</v>
      </c>
      <c r="Q78" s="202">
        <f>+F78-P78</f>
        <v>213</v>
      </c>
      <c r="AB78" s="165"/>
      <c r="AC78" s="165"/>
      <c r="AD78" s="165"/>
      <c r="AE78" s="165"/>
      <c r="AF78" s="165"/>
      <c r="AG78" s="165"/>
      <c r="AH78" s="165"/>
      <c r="AI78" s="165"/>
      <c r="AJ78" s="165"/>
      <c r="AK78" s="165"/>
      <c r="AL78" s="165"/>
      <c r="AM78" s="165"/>
      <c r="AN78" s="165"/>
      <c r="AO78" s="165"/>
    </row>
    <row r="79" spans="3:41" ht="15" customHeight="1">
      <c r="C79" s="678"/>
      <c r="D79" s="683"/>
      <c r="E79" s="11" t="s">
        <v>141</v>
      </c>
      <c r="F79" s="146">
        <f>IF(SUM(G79:H79)=SUM(I79:M79),SUM(G79:H79),"エラー")</f>
        <v>100</v>
      </c>
      <c r="G79" s="215">
        <f>IF((G78+H78)=0,0,G78/(G78+H78))*100</f>
        <v>100</v>
      </c>
      <c r="H79" s="148">
        <f>IF((G78+H78)=0,0,H78/(G78+H78))*100</f>
        <v>0</v>
      </c>
      <c r="I79" s="241">
        <f>IF(SUM($I78:$M78)=0,0,I78/SUM($I78:$M78))*100</f>
        <v>63.020833333333336</v>
      </c>
      <c r="J79" s="159">
        <f>IF(SUM($I78:$M78)=0,0,J78/SUM($I78:$M78))*100</f>
        <v>19.618055555555554</v>
      </c>
      <c r="K79" s="159">
        <f>IF(SUM($I78:$M78)=0,0,K78/SUM($I78:$M78))*100</f>
        <v>17.361111111111111</v>
      </c>
      <c r="L79" s="227"/>
      <c r="M79" s="146">
        <f>IF(SUM($I78:$M78)=0,0,M78/SUM($I78:$M78))*100</f>
        <v>0</v>
      </c>
      <c r="N79" s="147">
        <f>IF(SUM($N78:$O78)=0,0,N78/SUM($N78:$O78))*100</f>
        <v>0</v>
      </c>
      <c r="O79" s="203">
        <f>IF(SUM($N78:$O78)=0,0,O78/SUM($N78:$O78))*100</f>
        <v>0</v>
      </c>
      <c r="P79" s="147">
        <f>IF($F78=0,0,P78/$F78)*100</f>
        <v>63.020833333333336</v>
      </c>
      <c r="Q79" s="203">
        <f>+F79-P79</f>
        <v>36.979166666666664</v>
      </c>
    </row>
    <row r="80" spans="3:41" ht="15" customHeight="1">
      <c r="C80" s="679" t="s">
        <v>48</v>
      </c>
      <c r="D80" s="763" t="s">
        <v>56</v>
      </c>
      <c r="E80" s="162" t="s">
        <v>67</v>
      </c>
      <c r="F80" s="46">
        <f>IF(SUM(G80:H80)=SUM(I80:M80),SUM(G80:H80),"エラー")</f>
        <v>16</v>
      </c>
      <c r="G80" s="216">
        <f>SUM(G56,G68)</f>
        <v>0</v>
      </c>
      <c r="H80" s="630">
        <f t="shared" ref="H80:P81" si="3">SUM(H56,H68)</f>
        <v>16</v>
      </c>
      <c r="I80" s="240">
        <f t="shared" si="3"/>
        <v>0</v>
      </c>
      <c r="J80" s="211">
        <f t="shared" si="3"/>
        <v>3</v>
      </c>
      <c r="K80" s="211">
        <f t="shared" si="3"/>
        <v>13</v>
      </c>
      <c r="L80" s="228"/>
      <c r="M80" s="46">
        <f t="shared" si="3"/>
        <v>0</v>
      </c>
      <c r="N80" s="194">
        <f>SUM(N56,N68)</f>
        <v>0</v>
      </c>
      <c r="O80" s="201">
        <f t="shared" si="3"/>
        <v>0</v>
      </c>
      <c r="P80" s="210">
        <f>SUM(P56,P68)</f>
        <v>0</v>
      </c>
      <c r="Q80" s="201">
        <f>+F80-P80</f>
        <v>16</v>
      </c>
      <c r="AB80" s="165"/>
      <c r="AC80" s="165"/>
      <c r="AD80" s="165"/>
      <c r="AE80" s="165"/>
      <c r="AF80" s="165"/>
      <c r="AG80" s="165"/>
      <c r="AH80" s="165"/>
      <c r="AI80" s="165"/>
      <c r="AJ80" s="165"/>
      <c r="AK80" s="165"/>
      <c r="AL80" s="165"/>
      <c r="AM80" s="165"/>
      <c r="AN80" s="165"/>
      <c r="AO80" s="165"/>
    </row>
    <row r="81" spans="3:41" ht="15" customHeight="1">
      <c r="C81" s="677"/>
      <c r="D81" s="681"/>
      <c r="E81" s="9" t="s">
        <v>77</v>
      </c>
      <c r="F81" s="47">
        <f>IF(SUM(G81:H81)=SUM(I81:M81),SUM(G81:H81),"エラー")</f>
        <v>23176</v>
      </c>
      <c r="G81" s="212">
        <f t="shared" ref="G81" si="4">SUM(G57,G69)</f>
        <v>0</v>
      </c>
      <c r="H81" s="47">
        <f t="shared" si="3"/>
        <v>23176</v>
      </c>
      <c r="I81" s="231">
        <f t="shared" si="3"/>
        <v>0</v>
      </c>
      <c r="J81" s="214">
        <f t="shared" si="3"/>
        <v>3558</v>
      </c>
      <c r="K81" s="214">
        <f t="shared" si="3"/>
        <v>19618</v>
      </c>
      <c r="L81" s="228"/>
      <c r="M81" s="47">
        <f t="shared" si="3"/>
        <v>0</v>
      </c>
      <c r="N81" s="48">
        <f>SUM(N57,N69)</f>
        <v>0</v>
      </c>
      <c r="O81" s="202">
        <f t="shared" si="3"/>
        <v>0</v>
      </c>
      <c r="P81" s="212">
        <f t="shared" si="3"/>
        <v>0</v>
      </c>
      <c r="Q81" s="202">
        <f>+F81-P81</f>
        <v>23176</v>
      </c>
      <c r="AB81" s="165"/>
      <c r="AC81" s="165"/>
      <c r="AD81" s="165"/>
      <c r="AE81" s="165"/>
      <c r="AF81" s="165"/>
      <c r="AG81" s="165"/>
      <c r="AH81" s="165"/>
      <c r="AI81" s="165"/>
      <c r="AJ81" s="165"/>
      <c r="AK81" s="165"/>
      <c r="AL81" s="165"/>
      <c r="AM81" s="165"/>
      <c r="AN81" s="165"/>
      <c r="AO81" s="165"/>
    </row>
    <row r="82" spans="3:41" ht="15" customHeight="1">
      <c r="C82" s="677"/>
      <c r="D82" s="681"/>
      <c r="E82" s="11" t="s">
        <v>141</v>
      </c>
      <c r="F82" s="146">
        <f>IF(SUM(G82:H82)=SUM(I82:M82),SUM(G82:H82),"エラー")</f>
        <v>100</v>
      </c>
      <c r="G82" s="213">
        <f>IF((G81+H81)=0,0,G81/(G81+H81))*100</f>
        <v>0</v>
      </c>
      <c r="H82" s="146">
        <f>IF((G81+H81)=0,0,H81/(G81+H81))*100</f>
        <v>100</v>
      </c>
      <c r="I82" s="241">
        <f>IF(SUM($I81:$M81)=0,0,I81/SUM($I81:$M81))*100</f>
        <v>0</v>
      </c>
      <c r="J82" s="159">
        <f>IF(SUM($I81:$M81)=0,0,J81/SUM($I81:$M81))*100</f>
        <v>15.352088367276492</v>
      </c>
      <c r="K82" s="159">
        <f>IF(SUM($I81:$M81)=0,0,K81/SUM($I81:$M81))*100</f>
        <v>84.647911632723506</v>
      </c>
      <c r="L82" s="227"/>
      <c r="M82" s="146">
        <f>IF(SUM($I81:$M81)=0,0,M81/SUM($I81:$M81))*100</f>
        <v>0</v>
      </c>
      <c r="N82" s="147">
        <f>IF(SUM($N81:$O81)=0,0,N81/SUM($N81:$O81))*100</f>
        <v>0</v>
      </c>
      <c r="O82" s="203">
        <f>IF(SUM($N81:$O81)=0,0,O81/SUM($N81:$O81))*100</f>
        <v>0</v>
      </c>
      <c r="P82" s="147">
        <f>IF($F81=0,0,P81/$F81)*100</f>
        <v>0</v>
      </c>
      <c r="Q82" s="203">
        <f>+F82-P82</f>
        <v>100</v>
      </c>
      <c r="AB82" s="165"/>
      <c r="AC82" s="165"/>
      <c r="AD82" s="165"/>
      <c r="AE82" s="165"/>
      <c r="AF82" s="165"/>
      <c r="AG82" s="165"/>
      <c r="AH82" s="165"/>
      <c r="AI82" s="165"/>
      <c r="AJ82" s="165"/>
      <c r="AK82" s="165"/>
      <c r="AL82" s="165"/>
      <c r="AM82" s="165"/>
      <c r="AN82" s="165"/>
      <c r="AO82" s="165"/>
    </row>
    <row r="83" spans="3:41" ht="15" customHeight="1">
      <c r="C83" s="677"/>
      <c r="D83" s="687" t="s">
        <v>140</v>
      </c>
      <c r="E83" s="8" t="s">
        <v>67</v>
      </c>
      <c r="F83" s="46">
        <f>IF(SUM(G83:H83)=SUM(I83:M83),SUM(G83:H83),"エラー")</f>
        <v>0</v>
      </c>
      <c r="G83" s="210">
        <f t="shared" ref="G83:O84" si="5">SUM(G59,G71)</f>
        <v>0</v>
      </c>
      <c r="H83" s="46">
        <f t="shared" si="5"/>
        <v>0</v>
      </c>
      <c r="I83" s="240">
        <f t="shared" si="5"/>
        <v>0</v>
      </c>
      <c r="J83" s="211">
        <f t="shared" si="5"/>
        <v>0</v>
      </c>
      <c r="K83" s="211">
        <f t="shared" si="5"/>
        <v>0</v>
      </c>
      <c r="L83" s="228"/>
      <c r="M83" s="46">
        <f t="shared" si="5"/>
        <v>0</v>
      </c>
      <c r="N83" s="194">
        <f t="shared" si="5"/>
        <v>0</v>
      </c>
      <c r="O83" s="201">
        <f t="shared" si="5"/>
        <v>0</v>
      </c>
      <c r="P83" s="210">
        <f>SUM(P59,P71)</f>
        <v>0</v>
      </c>
      <c r="Q83" s="201">
        <f>+F83-P83</f>
        <v>0</v>
      </c>
      <c r="AB83" s="165"/>
      <c r="AC83" s="165"/>
      <c r="AD83" s="165"/>
      <c r="AE83" s="165"/>
      <c r="AF83" s="165"/>
      <c r="AG83" s="165"/>
      <c r="AH83" s="165"/>
      <c r="AI83" s="165"/>
      <c r="AJ83" s="165"/>
      <c r="AK83" s="165"/>
      <c r="AL83" s="165"/>
      <c r="AM83" s="165"/>
      <c r="AN83" s="165"/>
      <c r="AO83" s="165"/>
    </row>
    <row r="84" spans="3:41" ht="15" customHeight="1">
      <c r="C84" s="677"/>
      <c r="D84" s="688"/>
      <c r="E84" s="9" t="s">
        <v>77</v>
      </c>
      <c r="F84" s="47">
        <f>IF(SUM(G84:H84)=SUM(I84:M84),SUM(G84:H84),"エラー")</f>
        <v>0</v>
      </c>
      <c r="G84" s="212">
        <f t="shared" si="5"/>
        <v>0</v>
      </c>
      <c r="H84" s="47">
        <f t="shared" si="5"/>
        <v>0</v>
      </c>
      <c r="I84" s="231">
        <f t="shared" si="5"/>
        <v>0</v>
      </c>
      <c r="J84" s="214">
        <f t="shared" si="5"/>
        <v>0</v>
      </c>
      <c r="K84" s="214">
        <f t="shared" si="5"/>
        <v>0</v>
      </c>
      <c r="L84" s="228"/>
      <c r="M84" s="47">
        <f t="shared" si="5"/>
        <v>0</v>
      </c>
      <c r="N84" s="48">
        <f t="shared" si="5"/>
        <v>0</v>
      </c>
      <c r="O84" s="202">
        <f t="shared" si="5"/>
        <v>0</v>
      </c>
      <c r="P84" s="212">
        <f>SUM(P60,P72)</f>
        <v>0</v>
      </c>
      <c r="Q84" s="202">
        <f>+F84-P84</f>
        <v>0</v>
      </c>
      <c r="AB84" s="165"/>
      <c r="AC84" s="165"/>
      <c r="AD84" s="165"/>
      <c r="AE84" s="165"/>
      <c r="AF84" s="165"/>
      <c r="AG84" s="165"/>
      <c r="AH84" s="165"/>
      <c r="AI84" s="165"/>
      <c r="AJ84" s="165"/>
      <c r="AK84" s="165"/>
      <c r="AL84" s="165"/>
      <c r="AM84" s="165"/>
      <c r="AN84" s="165"/>
      <c r="AO84" s="165"/>
    </row>
    <row r="85" spans="3:41" ht="15" customHeight="1">
      <c r="C85" s="677"/>
      <c r="D85" s="689"/>
      <c r="E85" s="11" t="s">
        <v>141</v>
      </c>
      <c r="F85" s="146">
        <f>IF(SUM(G85:H85)=SUM(I85:M85),SUM(G85:H85),"エラー")</f>
        <v>0</v>
      </c>
      <c r="G85" s="213">
        <f>IF((G84+H84)=0,0,G84/(G84+H84))*100</f>
        <v>0</v>
      </c>
      <c r="H85" s="146">
        <f>IF((G84+H84)=0,0,H84/(G84+H84))*100</f>
        <v>0</v>
      </c>
      <c r="I85" s="241">
        <f>IF(SUM($I84:$M84)=0,0,I84/SUM($I84:$M84))*100</f>
        <v>0</v>
      </c>
      <c r="J85" s="159">
        <f>IF(SUM($I84:$M84)=0,0,J84/SUM($I84:$M84))*100</f>
        <v>0</v>
      </c>
      <c r="K85" s="159">
        <f>IF(SUM($I84:$M84)=0,0,K84/SUM($I84:$M84))*100</f>
        <v>0</v>
      </c>
      <c r="L85" s="227"/>
      <c r="M85" s="146">
        <f>IF(SUM($I84:$M84)=0,0,M84/SUM($I84:$M84))*100</f>
        <v>0</v>
      </c>
      <c r="N85" s="147">
        <f>IF(SUM($N84:$O84)=0,0,N84/SUM($N84:$O84))*100</f>
        <v>0</v>
      </c>
      <c r="O85" s="203">
        <f>IF(SUM($N84:$O84)=0,0,O84/SUM($N84:$O84))*100</f>
        <v>0</v>
      </c>
      <c r="P85" s="147">
        <f>IF($F84=0,0,P84/$F84)*100</f>
        <v>0</v>
      </c>
      <c r="Q85" s="203">
        <f>+F85-P85</f>
        <v>0</v>
      </c>
      <c r="AB85" s="165"/>
      <c r="AC85" s="165"/>
      <c r="AD85" s="165"/>
      <c r="AE85" s="165"/>
      <c r="AF85" s="165"/>
      <c r="AG85" s="165"/>
      <c r="AH85" s="165"/>
      <c r="AI85" s="165"/>
      <c r="AJ85" s="165"/>
      <c r="AK85" s="165"/>
      <c r="AL85" s="165"/>
      <c r="AM85" s="165"/>
      <c r="AN85" s="165"/>
      <c r="AO85" s="165"/>
    </row>
    <row r="86" spans="3:41" ht="15" customHeight="1">
      <c r="C86" s="677"/>
      <c r="D86" s="680" t="s">
        <v>58</v>
      </c>
      <c r="E86" s="8" t="s">
        <v>67</v>
      </c>
      <c r="F86" s="46">
        <f>IF(SUM(G86:H86)=SUM(I86:M86),SUM(G86:H86),"エラー")</f>
        <v>1</v>
      </c>
      <c r="G86" s="210">
        <f t="shared" ref="G86:O87" si="6">SUM(G62,G74)</f>
        <v>1</v>
      </c>
      <c r="H86" s="46">
        <f t="shared" si="6"/>
        <v>0</v>
      </c>
      <c r="I86" s="240">
        <f t="shared" si="6"/>
        <v>0</v>
      </c>
      <c r="J86" s="211">
        <f t="shared" si="6"/>
        <v>0</v>
      </c>
      <c r="K86" s="211">
        <f t="shared" si="6"/>
        <v>1</v>
      </c>
      <c r="L86" s="228"/>
      <c r="M86" s="46">
        <f t="shared" si="6"/>
        <v>0</v>
      </c>
      <c r="N86" s="194">
        <f t="shared" si="6"/>
        <v>0</v>
      </c>
      <c r="O86" s="201">
        <f t="shared" si="6"/>
        <v>1</v>
      </c>
      <c r="P86" s="210">
        <f>SUM(P62,P74)</f>
        <v>0</v>
      </c>
      <c r="Q86" s="201">
        <f>+F86-P86</f>
        <v>1</v>
      </c>
      <c r="AB86" s="165"/>
      <c r="AC86" s="165"/>
      <c r="AD86" s="165"/>
      <c r="AE86" s="165"/>
      <c r="AF86" s="165"/>
      <c r="AG86" s="165"/>
      <c r="AH86" s="165"/>
      <c r="AI86" s="165"/>
      <c r="AJ86" s="165"/>
      <c r="AK86" s="165"/>
      <c r="AL86" s="165"/>
      <c r="AM86" s="165"/>
      <c r="AN86" s="165"/>
      <c r="AO86" s="165"/>
    </row>
    <row r="87" spans="3:41" ht="15" customHeight="1">
      <c r="C87" s="677"/>
      <c r="D87" s="681"/>
      <c r="E87" s="9" t="s">
        <v>77</v>
      </c>
      <c r="F87" s="47">
        <f>IF(SUM(G87:H87)=SUM(I87:M87),SUM(G87:H87),"エラー")</f>
        <v>14500</v>
      </c>
      <c r="G87" s="212">
        <f t="shared" si="6"/>
        <v>14500</v>
      </c>
      <c r="H87" s="47">
        <f t="shared" si="6"/>
        <v>0</v>
      </c>
      <c r="I87" s="231">
        <f t="shared" si="6"/>
        <v>0</v>
      </c>
      <c r="J87" s="214">
        <f t="shared" si="6"/>
        <v>0</v>
      </c>
      <c r="K87" s="214">
        <f t="shared" si="6"/>
        <v>14500</v>
      </c>
      <c r="L87" s="228"/>
      <c r="M87" s="47">
        <f t="shared" si="6"/>
        <v>0</v>
      </c>
      <c r="N87" s="48">
        <f t="shared" si="6"/>
        <v>0</v>
      </c>
      <c r="O87" s="202">
        <f t="shared" si="6"/>
        <v>14500</v>
      </c>
      <c r="P87" s="212">
        <f>SUM(P63,P75)</f>
        <v>0</v>
      </c>
      <c r="Q87" s="202">
        <f>+F87-P87</f>
        <v>14500</v>
      </c>
      <c r="AB87" s="165"/>
      <c r="AC87" s="165"/>
      <c r="AD87" s="165"/>
      <c r="AE87" s="165"/>
      <c r="AF87" s="165"/>
      <c r="AG87" s="165"/>
      <c r="AH87" s="165"/>
      <c r="AI87" s="165"/>
      <c r="AJ87" s="165"/>
      <c r="AK87" s="165"/>
      <c r="AL87" s="165"/>
      <c r="AM87" s="165"/>
      <c r="AN87" s="165"/>
      <c r="AO87" s="165"/>
    </row>
    <row r="88" spans="3:41" ht="15" customHeight="1">
      <c r="C88" s="677"/>
      <c r="D88" s="681"/>
      <c r="E88" s="11" t="s">
        <v>141</v>
      </c>
      <c r="F88" s="146">
        <f>IF(SUM(G88:H88)=SUM(I88:M88),SUM(G88:H88),"エラー")</f>
        <v>100</v>
      </c>
      <c r="G88" s="213">
        <f>IF((G87+H87)=0,0,G87/(G87+H87))*100</f>
        <v>100</v>
      </c>
      <c r="H88" s="146">
        <f>IF((G87+H87)=0,0,H87/(G87+H87))*100</f>
        <v>0</v>
      </c>
      <c r="I88" s="241">
        <f>IF(SUM($I87:$M87)=0,0,I87/SUM($I87:$M87))*100</f>
        <v>0</v>
      </c>
      <c r="J88" s="159">
        <f>IF(SUM($I87:$M87)=0,0,J87/SUM($I87:$M87))*100</f>
        <v>0</v>
      </c>
      <c r="K88" s="159">
        <f>IF(SUM($I87:$M87)=0,0,K87/SUM($I87:$M87))*100</f>
        <v>100</v>
      </c>
      <c r="L88" s="227"/>
      <c r="M88" s="146">
        <f>IF(SUM($I87:$M87)=0,0,M87/SUM($I87:$M87))*100</f>
        <v>0</v>
      </c>
      <c r="N88" s="147">
        <f>IF(SUM($N87:$O87)=0,0,N87/SUM($N87:$O87))*100</f>
        <v>0</v>
      </c>
      <c r="O88" s="203">
        <f>IF(SUM($N87:$O87)=0,0,O87/SUM($N87:$O87))*100</f>
        <v>100</v>
      </c>
      <c r="P88" s="147">
        <f>IF($F87=0,0,P87/$F87)*100</f>
        <v>0</v>
      </c>
      <c r="Q88" s="203">
        <f>+F88-P88</f>
        <v>100</v>
      </c>
      <c r="AB88" s="165"/>
      <c r="AC88" s="165"/>
      <c r="AD88" s="165"/>
      <c r="AE88" s="165"/>
      <c r="AF88" s="165"/>
      <c r="AG88" s="165"/>
      <c r="AH88" s="165"/>
      <c r="AI88" s="165"/>
      <c r="AJ88" s="165"/>
      <c r="AK88" s="165"/>
      <c r="AL88" s="165"/>
      <c r="AM88" s="165"/>
      <c r="AN88" s="165"/>
      <c r="AO88" s="165"/>
    </row>
    <row r="89" spans="3:41" ht="15" customHeight="1">
      <c r="C89" s="677"/>
      <c r="D89" s="676" t="s">
        <v>79</v>
      </c>
      <c r="E89" s="8" t="s">
        <v>67</v>
      </c>
      <c r="F89" s="46">
        <f>IF(SUM(G89:H89)=SUM(I89:M89),SUM(G89:H89),"エラー")</f>
        <v>15</v>
      </c>
      <c r="G89" s="210">
        <f t="shared" ref="G89:O90" si="7">SUM(G65,G77)</f>
        <v>15</v>
      </c>
      <c r="H89" s="46">
        <f t="shared" si="7"/>
        <v>0</v>
      </c>
      <c r="I89" s="240">
        <f t="shared" si="7"/>
        <v>5</v>
      </c>
      <c r="J89" s="211">
        <f t="shared" si="7"/>
        <v>7</v>
      </c>
      <c r="K89" s="211">
        <f t="shared" si="7"/>
        <v>3</v>
      </c>
      <c r="L89" s="228"/>
      <c r="M89" s="46">
        <f t="shared" si="7"/>
        <v>0</v>
      </c>
      <c r="N89" s="194">
        <f t="shared" si="7"/>
        <v>1</v>
      </c>
      <c r="O89" s="201">
        <f t="shared" si="7"/>
        <v>0</v>
      </c>
      <c r="P89" s="210">
        <f>SUM(P65,P77)</f>
        <v>6</v>
      </c>
      <c r="Q89" s="201">
        <f>+F89-P89</f>
        <v>9</v>
      </c>
      <c r="AB89" s="165"/>
      <c r="AC89" s="165"/>
      <c r="AD89" s="165"/>
      <c r="AE89" s="165"/>
      <c r="AF89" s="165"/>
      <c r="AG89" s="165"/>
      <c r="AH89" s="165"/>
      <c r="AI89" s="165"/>
      <c r="AJ89" s="165"/>
      <c r="AK89" s="165"/>
      <c r="AL89" s="165"/>
      <c r="AM89" s="165"/>
      <c r="AN89" s="165"/>
      <c r="AO89" s="165"/>
    </row>
    <row r="90" spans="3:41" ht="15" customHeight="1">
      <c r="C90" s="678"/>
      <c r="D90" s="683"/>
      <c r="E90" s="9" t="s">
        <v>78</v>
      </c>
      <c r="F90" s="47">
        <f>IF(SUM(G90:H90)=SUM(I90:M90),SUM(G90:H90),"エラー")</f>
        <v>18782</v>
      </c>
      <c r="G90" s="212">
        <f t="shared" si="7"/>
        <v>18782</v>
      </c>
      <c r="H90" s="47">
        <f t="shared" si="7"/>
        <v>0</v>
      </c>
      <c r="I90" s="231">
        <f t="shared" si="7"/>
        <v>8263</v>
      </c>
      <c r="J90" s="214">
        <f t="shared" si="7"/>
        <v>8929</v>
      </c>
      <c r="K90" s="214">
        <f t="shared" si="7"/>
        <v>1590</v>
      </c>
      <c r="L90" s="228"/>
      <c r="M90" s="47">
        <f t="shared" si="7"/>
        <v>0</v>
      </c>
      <c r="N90" s="48">
        <f t="shared" si="7"/>
        <v>1300</v>
      </c>
      <c r="O90" s="202">
        <f t="shared" si="7"/>
        <v>0</v>
      </c>
      <c r="P90" s="212">
        <f>SUM(P66,P78)</f>
        <v>9563</v>
      </c>
      <c r="Q90" s="202">
        <f>+F90-P90</f>
        <v>9219</v>
      </c>
      <c r="AB90" s="165"/>
      <c r="AC90" s="165"/>
      <c r="AD90" s="165"/>
      <c r="AE90" s="165"/>
      <c r="AF90" s="165"/>
      <c r="AG90" s="165"/>
      <c r="AH90" s="165"/>
      <c r="AI90" s="165"/>
      <c r="AJ90" s="165"/>
      <c r="AK90" s="165"/>
      <c r="AL90" s="165"/>
      <c r="AM90" s="165"/>
      <c r="AN90" s="165"/>
      <c r="AO90" s="165"/>
    </row>
    <row r="91" spans="3:41" ht="15" customHeight="1">
      <c r="C91" s="678"/>
      <c r="D91" s="683"/>
      <c r="E91" s="11" t="s">
        <v>141</v>
      </c>
      <c r="F91" s="146">
        <f>IF(SUM(G91:H91)=SUM(I91:M91),SUM(G91:H91),"エラー")</f>
        <v>100</v>
      </c>
      <c r="G91" s="215">
        <f>IF((G90+H90)=0,0,G90/(G90+H90))*100</f>
        <v>100</v>
      </c>
      <c r="H91" s="148">
        <f>IF((G90+H90)=0,0,H90/(G90+H90))*100</f>
        <v>0</v>
      </c>
      <c r="I91" s="241">
        <f>IF(SUM($I90:$M90)=0,0,I90/SUM($I90:$M90))*100</f>
        <v>43.994249813651372</v>
      </c>
      <c r="J91" s="159">
        <f>IF(SUM($I90:$M90)=0,0,J90/SUM($I90:$M90))*100</f>
        <v>47.54019806197423</v>
      </c>
      <c r="K91" s="159">
        <f>IF(SUM($I90:$M90)=0,0,K90/SUM($I90:$M90))*100</f>
        <v>8.4655521243744012</v>
      </c>
      <c r="L91" s="227"/>
      <c r="M91" s="146">
        <f>IF(SUM($I90:$M90)=0,0,M90/SUM($I90:$M90))*100</f>
        <v>0</v>
      </c>
      <c r="N91" s="147">
        <f>IF(SUM($N90:$O90)=0,0,N90/SUM($N90:$O90))*100</f>
        <v>100</v>
      </c>
      <c r="O91" s="203">
        <f>IF(SUM($N90:$O90)=0,0,O90/SUM($N90:$O90))*100</f>
        <v>0</v>
      </c>
      <c r="P91" s="147">
        <f>IF($F90=0,0,P90/$F90)*100</f>
        <v>50.915770418485785</v>
      </c>
      <c r="Q91" s="203">
        <f>+F91-P91</f>
        <v>49.084229581514215</v>
      </c>
    </row>
    <row r="92" spans="3:41" ht="15" customHeight="1">
      <c r="C92" s="676" t="s">
        <v>41</v>
      </c>
      <c r="D92" s="676"/>
      <c r="E92" s="232" t="s">
        <v>67</v>
      </c>
      <c r="F92" s="234">
        <f>IF(SUM(G92:H92)=SUM(I92:M92),SUM(G92:H92),"エラー")</f>
        <v>32</v>
      </c>
      <c r="G92" s="233">
        <f>SUM(G56,G59,G62,G65,G68,G71,G74,G77)</f>
        <v>16</v>
      </c>
      <c r="H92" s="234">
        <f t="shared" ref="H92" si="8">SUM(H56,H59,H62,H65,H68,H71,H74,H77)</f>
        <v>16</v>
      </c>
      <c r="I92" s="242">
        <f>SUM(I56,I59,I62,I65,I68,I71,I74,I77)</f>
        <v>5</v>
      </c>
      <c r="J92" s="235">
        <f>SUM(J56,J59,J62,J65,J68,J71,J74,J77)</f>
        <v>10</v>
      </c>
      <c r="K92" s="235">
        <f>SUM(K56,K59,K62,K65,K68,K71,K74,K77)</f>
        <v>17</v>
      </c>
      <c r="L92" s="229"/>
      <c r="M92" s="234">
        <f>SUM(M56,M59,M62,M65,M68,M71,M74,M77)</f>
        <v>0</v>
      </c>
      <c r="N92" s="237">
        <f>SUM(N56,N59,N62,N65,N68,N71,N74,N77)</f>
        <v>1</v>
      </c>
      <c r="O92" s="236">
        <f>SUM(O56,O59,O62,O65,O68,O71,O74,O77)</f>
        <v>1</v>
      </c>
      <c r="P92" s="237">
        <f t="shared" ref="P92:Q92" si="9">SUM(P56,P59,P62,P65,P68,P71,P74,P77)</f>
        <v>6</v>
      </c>
      <c r="Q92" s="236">
        <f t="shared" si="9"/>
        <v>26</v>
      </c>
    </row>
    <row r="93" spans="3:41">
      <c r="C93" s="1" t="s">
        <v>238</v>
      </c>
      <c r="D93" s="1" t="s">
        <v>239</v>
      </c>
      <c r="F93" s="1"/>
    </row>
    <row r="98" ht="12" customHeight="1"/>
    <row r="123" spans="11:12">
      <c r="K123" s="1"/>
      <c r="L123" s="1"/>
    </row>
    <row r="124" spans="11:12">
      <c r="K124" s="1"/>
      <c r="L124" s="1"/>
    </row>
    <row r="125" spans="11:12">
      <c r="K125" s="1"/>
      <c r="L125" s="1"/>
    </row>
    <row r="126" spans="11:12">
      <c r="K126" s="1"/>
      <c r="L126" s="1"/>
    </row>
  </sheetData>
  <mergeCells count="96">
    <mergeCell ref="C68:C79"/>
    <mergeCell ref="D68:D70"/>
    <mergeCell ref="D71:D73"/>
    <mergeCell ref="D74:D76"/>
    <mergeCell ref="D77:D79"/>
    <mergeCell ref="I53:M53"/>
    <mergeCell ref="I52:Q52"/>
    <mergeCell ref="P53:Q53"/>
    <mergeCell ref="C51:Q51"/>
    <mergeCell ref="C92:D92"/>
    <mergeCell ref="N53:O53"/>
    <mergeCell ref="C56:C67"/>
    <mergeCell ref="D56:D58"/>
    <mergeCell ref="D59:D61"/>
    <mergeCell ref="D62:D64"/>
    <mergeCell ref="D65:D67"/>
    <mergeCell ref="C80:C91"/>
    <mergeCell ref="D80:D82"/>
    <mergeCell ref="D83:D85"/>
    <mergeCell ref="D86:D88"/>
    <mergeCell ref="D89:D91"/>
    <mergeCell ref="B46:F46"/>
    <mergeCell ref="G52:H52"/>
    <mergeCell ref="F52:F54"/>
    <mergeCell ref="G53:G54"/>
    <mergeCell ref="H53:H54"/>
    <mergeCell ref="B7:B31"/>
    <mergeCell ref="I36:J36"/>
    <mergeCell ref="I37:J37"/>
    <mergeCell ref="C38:C39"/>
    <mergeCell ref="I38:J38"/>
    <mergeCell ref="B32:B45"/>
    <mergeCell ref="C32:C35"/>
    <mergeCell ref="I32:J32"/>
    <mergeCell ref="I33:J33"/>
    <mergeCell ref="I34:J34"/>
    <mergeCell ref="I35:J35"/>
    <mergeCell ref="C36:C37"/>
    <mergeCell ref="C40:C45"/>
    <mergeCell ref="I40:J40"/>
    <mergeCell ref="I41:J41"/>
    <mergeCell ref="I42:J42"/>
    <mergeCell ref="I43:J43"/>
    <mergeCell ref="I44:J44"/>
    <mergeCell ref="I45:J45"/>
    <mergeCell ref="C21:C22"/>
    <mergeCell ref="I21:J21"/>
    <mergeCell ref="I22:J22"/>
    <mergeCell ref="C23:C31"/>
    <mergeCell ref="I23:J23"/>
    <mergeCell ref="I24:J24"/>
    <mergeCell ref="I25:J25"/>
    <mergeCell ref="I26:J26"/>
    <mergeCell ref="I27:J27"/>
    <mergeCell ref="I28:J28"/>
    <mergeCell ref="I29:J29"/>
    <mergeCell ref="I30:J30"/>
    <mergeCell ref="I31:J31"/>
    <mergeCell ref="C19:C20"/>
    <mergeCell ref="I19:J19"/>
    <mergeCell ref="I20:J20"/>
    <mergeCell ref="C7:C18"/>
    <mergeCell ref="I7:J7"/>
    <mergeCell ref="I8:J8"/>
    <mergeCell ref="I9:J9"/>
    <mergeCell ref="I10:J10"/>
    <mergeCell ref="I11:J11"/>
    <mergeCell ref="I12:J12"/>
    <mergeCell ref="I13:J13"/>
    <mergeCell ref="I14:J14"/>
    <mergeCell ref="S4:S5"/>
    <mergeCell ref="I15:J15"/>
    <mergeCell ref="I16:J16"/>
    <mergeCell ref="I17:J17"/>
    <mergeCell ref="I18:J18"/>
    <mergeCell ref="M4:M5"/>
    <mergeCell ref="O4:O5"/>
    <mergeCell ref="P4:P5"/>
    <mergeCell ref="Q4:Q5"/>
    <mergeCell ref="R4:R5"/>
    <mergeCell ref="B3:C6"/>
    <mergeCell ref="I6:J6"/>
    <mergeCell ref="C52:E55"/>
    <mergeCell ref="B2:G2"/>
    <mergeCell ref="H2:S2"/>
    <mergeCell ref="D3:D5"/>
    <mergeCell ref="E3:E5"/>
    <mergeCell ref="F3:F5"/>
    <mergeCell ref="G3:G5"/>
    <mergeCell ref="H3:M3"/>
    <mergeCell ref="N3:N5"/>
    <mergeCell ref="O3:P3"/>
    <mergeCell ref="Q3:S3"/>
    <mergeCell ref="H4:H5"/>
    <mergeCell ref="I4:J5"/>
    <mergeCell ref="K4:K5"/>
  </mergeCells>
  <phoneticPr fontId="4"/>
  <printOptions horizontalCentered="1" verticalCentered="1"/>
  <pageMargins left="0.15748031496062992" right="0.15748031496062992" top="0.39370078740157483" bottom="0.39370078740157483" header="0.51181102362204722" footer="0.51181102362204722"/>
  <pageSetup paperSize="9" scale="42" orientation="landscape" r:id="rId1"/>
  <headerFooter alignWithMargins="0"/>
  <colBreaks count="2" manualBreakCount="2">
    <brk id="1" max="72" man="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D188"/>
  <sheetViews>
    <sheetView showGridLines="0" topLeftCell="A104" zoomScale="75" zoomScaleNormal="75" zoomScaleSheetLayoutView="40" workbookViewId="0">
      <selection activeCell="B131" sqref="B131:AT161"/>
    </sheetView>
  </sheetViews>
  <sheetFormatPr defaultColWidth="10.25" defaultRowHeight="12"/>
  <cols>
    <col min="1" max="1" width="11.75" style="3" bestFit="1" customWidth="1"/>
    <col min="2" max="5" width="9.625" style="3" customWidth="1"/>
    <col min="6" max="6" width="10.625" style="2" customWidth="1"/>
    <col min="7" max="47" width="6.25" style="3" customWidth="1"/>
    <col min="48" max="67" width="5.5" style="3" customWidth="1"/>
    <col min="68" max="69" width="6.75" style="3" customWidth="1"/>
    <col min="70" max="70" width="7.875" style="2" customWidth="1"/>
    <col min="71" max="71" width="6.5" style="3" customWidth="1"/>
    <col min="72" max="73" width="6.25" style="3" customWidth="1"/>
    <col min="74" max="74" width="20.75" style="3" customWidth="1"/>
    <col min="75" max="89" width="6.25" style="3" customWidth="1"/>
    <col min="90" max="92" width="6.75" style="3" customWidth="1"/>
    <col min="93" max="108" width="6.25" style="3" customWidth="1"/>
    <col min="109" max="109" width="7" style="3" bestFit="1" customWidth="1"/>
    <col min="110" max="110" width="16.375" style="3" customWidth="1"/>
    <col min="111" max="111" width="8.625" style="3" bestFit="1" customWidth="1"/>
    <col min="112" max="112" width="9.625" style="3" customWidth="1"/>
    <col min="113" max="113" width="3" style="3" customWidth="1"/>
    <col min="114" max="115" width="6.75" style="3" customWidth="1"/>
    <col min="116" max="116" width="7.875" style="2" customWidth="1"/>
    <col min="117" max="170" width="6.25" style="3" customWidth="1"/>
    <col min="171" max="199" width="8" style="3" customWidth="1"/>
    <col min="200" max="200" width="18.125" style="3" bestFit="1" customWidth="1"/>
    <col min="201" max="203" width="10.25" style="3" customWidth="1"/>
    <col min="204" max="204" width="0" style="3" hidden="1" customWidth="1"/>
    <col min="205" max="209" width="10.25" style="3" customWidth="1"/>
    <col min="210" max="210" width="0" style="3" hidden="1" customWidth="1"/>
    <col min="211" max="16384" width="10.25" style="3"/>
  </cols>
  <sheetData>
    <row r="1" spans="2:116" ht="17.25">
      <c r="B1" s="49" t="s">
        <v>352</v>
      </c>
      <c r="E1" s="49"/>
      <c r="F1" s="418"/>
      <c r="BR1" s="3"/>
      <c r="DL1" s="3"/>
    </row>
    <row r="2" spans="2:116" ht="17.25">
      <c r="B2" s="730" t="s">
        <v>161</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730"/>
      <c r="BK2" s="730"/>
      <c r="BL2" s="730"/>
      <c r="BM2" s="730"/>
      <c r="BN2" s="730"/>
      <c r="BO2" s="730"/>
      <c r="BR2" s="3"/>
      <c r="DL2" s="3"/>
    </row>
    <row r="3" spans="2:116" ht="23.25" customHeight="1">
      <c r="B3" s="733" t="s">
        <v>124</v>
      </c>
      <c r="C3" s="886"/>
      <c r="D3" s="886"/>
      <c r="E3" s="1116"/>
      <c r="F3" s="920" t="s">
        <v>183</v>
      </c>
      <c r="G3" s="889" t="s">
        <v>82</v>
      </c>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c r="AI3" s="998"/>
      <c r="AJ3" s="998"/>
      <c r="AK3" s="998"/>
      <c r="AL3" s="998"/>
      <c r="AM3" s="998"/>
      <c r="AN3" s="998"/>
      <c r="AO3" s="998"/>
      <c r="AP3" s="998"/>
      <c r="AQ3" s="998"/>
      <c r="AR3" s="998"/>
      <c r="AS3" s="998"/>
      <c r="AT3" s="998"/>
      <c r="AU3" s="998"/>
      <c r="AV3" s="731" t="s">
        <v>88</v>
      </c>
      <c r="AW3" s="981"/>
      <c r="AX3" s="981"/>
      <c r="AY3" s="981"/>
      <c r="AZ3" s="981"/>
      <c r="BA3" s="981"/>
      <c r="BB3" s="981"/>
      <c r="BC3" s="981"/>
      <c r="BD3" s="981"/>
      <c r="BE3" s="981"/>
      <c r="BF3" s="981"/>
      <c r="BG3" s="981"/>
      <c r="BH3" s="981"/>
      <c r="BI3" s="981"/>
      <c r="BJ3" s="981"/>
      <c r="BK3" s="981"/>
      <c r="BL3" s="981"/>
      <c r="BM3" s="981"/>
      <c r="BN3" s="981"/>
      <c r="BO3" s="732"/>
      <c r="BR3" s="3"/>
      <c r="DL3" s="3"/>
    </row>
    <row r="4" spans="2:116" ht="45.75" customHeight="1">
      <c r="B4" s="1117"/>
      <c r="C4" s="1118"/>
      <c r="D4" s="1118"/>
      <c r="E4" s="1119"/>
      <c r="F4" s="921"/>
      <c r="G4" s="968" t="s">
        <v>96</v>
      </c>
      <c r="H4" s="969"/>
      <c r="I4" s="970"/>
      <c r="J4" s="968" t="s">
        <v>86</v>
      </c>
      <c r="K4" s="969"/>
      <c r="L4" s="970"/>
      <c r="M4" s="968" t="s">
        <v>97</v>
      </c>
      <c r="N4" s="969"/>
      <c r="O4" s="970"/>
      <c r="P4" s="968" t="s">
        <v>98</v>
      </c>
      <c r="Q4" s="969"/>
      <c r="R4" s="970"/>
      <c r="S4" s="968" t="s">
        <v>99</v>
      </c>
      <c r="T4" s="971"/>
      <c r="U4" s="971"/>
      <c r="V4" s="969"/>
      <c r="W4" s="970"/>
      <c r="X4" s="968" t="s">
        <v>100</v>
      </c>
      <c r="Y4" s="969"/>
      <c r="Z4" s="970"/>
      <c r="AA4" s="968" t="s">
        <v>142</v>
      </c>
      <c r="AB4" s="969"/>
      <c r="AC4" s="970"/>
      <c r="AD4" s="968" t="s">
        <v>114</v>
      </c>
      <c r="AE4" s="969"/>
      <c r="AF4" s="970"/>
      <c r="AG4" s="968" t="s">
        <v>101</v>
      </c>
      <c r="AH4" s="969"/>
      <c r="AI4" s="970"/>
      <c r="AJ4" s="968" t="s">
        <v>40</v>
      </c>
      <c r="AK4" s="969"/>
      <c r="AL4" s="970"/>
      <c r="AM4" s="968" t="s">
        <v>102</v>
      </c>
      <c r="AN4" s="969"/>
      <c r="AO4" s="970"/>
      <c r="AP4" s="968" t="s">
        <v>87</v>
      </c>
      <c r="AQ4" s="969"/>
      <c r="AR4" s="993"/>
      <c r="AS4" s="968" t="s">
        <v>123</v>
      </c>
      <c r="AT4" s="969"/>
      <c r="AU4" s="970"/>
      <c r="AV4" s="733" t="s">
        <v>89</v>
      </c>
      <c r="AW4" s="909"/>
      <c r="AX4" s="909"/>
      <c r="AY4" s="734"/>
      <c r="AZ4" s="735" t="s">
        <v>64</v>
      </c>
      <c r="BA4" s="959"/>
      <c r="BB4" s="959"/>
      <c r="BC4" s="959"/>
      <c r="BD4" s="959"/>
      <c r="BE4" s="959"/>
      <c r="BF4" s="959"/>
      <c r="BG4" s="959"/>
      <c r="BH4" s="959"/>
      <c r="BI4" s="959"/>
      <c r="BJ4" s="959"/>
      <c r="BK4" s="959"/>
      <c r="BL4" s="959"/>
      <c r="BM4" s="736"/>
      <c r="BN4" s="733" t="s">
        <v>44</v>
      </c>
      <c r="BO4" s="734"/>
      <c r="BR4" s="3"/>
      <c r="DL4" s="3"/>
    </row>
    <row r="5" spans="2:116" ht="14.25">
      <c r="B5" s="1117"/>
      <c r="C5" s="1118"/>
      <c r="D5" s="1118"/>
      <c r="E5" s="1119"/>
      <c r="F5" s="921"/>
      <c r="G5" s="986" t="s">
        <v>169</v>
      </c>
      <c r="H5" s="981"/>
      <c r="I5" s="732"/>
      <c r="J5" s="986" t="s">
        <v>170</v>
      </c>
      <c r="K5" s="981"/>
      <c r="L5" s="732"/>
      <c r="M5" s="986" t="s">
        <v>171</v>
      </c>
      <c r="N5" s="981"/>
      <c r="O5" s="732"/>
      <c r="P5" s="986" t="s">
        <v>172</v>
      </c>
      <c r="Q5" s="981"/>
      <c r="R5" s="732"/>
      <c r="S5" s="986" t="s">
        <v>173</v>
      </c>
      <c r="T5" s="987"/>
      <c r="U5" s="988" t="s">
        <v>174</v>
      </c>
      <c r="V5" s="971"/>
      <c r="W5" s="164"/>
      <c r="X5" s="986" t="s">
        <v>175</v>
      </c>
      <c r="Y5" s="981"/>
      <c r="Z5" s="732"/>
      <c r="AA5" s="986" t="s">
        <v>176</v>
      </c>
      <c r="AB5" s="981"/>
      <c r="AC5" s="732"/>
      <c r="AD5" s="986" t="s">
        <v>177</v>
      </c>
      <c r="AE5" s="981"/>
      <c r="AF5" s="732"/>
      <c r="AG5" s="986" t="s">
        <v>178</v>
      </c>
      <c r="AH5" s="981"/>
      <c r="AI5" s="732"/>
      <c r="AJ5" s="986" t="s">
        <v>179</v>
      </c>
      <c r="AK5" s="981"/>
      <c r="AL5" s="732"/>
      <c r="AM5" s="986" t="s">
        <v>180</v>
      </c>
      <c r="AN5" s="981"/>
      <c r="AO5" s="732"/>
      <c r="AP5" s="986" t="s">
        <v>181</v>
      </c>
      <c r="AQ5" s="981"/>
      <c r="AR5" s="732"/>
      <c r="AS5" s="986" t="s">
        <v>182</v>
      </c>
      <c r="AT5" s="981"/>
      <c r="AU5" s="732"/>
      <c r="AV5" s="737"/>
      <c r="AW5" s="960"/>
      <c r="AX5" s="960"/>
      <c r="AY5" s="738"/>
      <c r="AZ5" s="737"/>
      <c r="BA5" s="960"/>
      <c r="BB5" s="960"/>
      <c r="BC5" s="960"/>
      <c r="BD5" s="960"/>
      <c r="BE5" s="960"/>
      <c r="BF5" s="960"/>
      <c r="BG5" s="960"/>
      <c r="BH5" s="960"/>
      <c r="BI5" s="960"/>
      <c r="BJ5" s="960"/>
      <c r="BK5" s="960"/>
      <c r="BL5" s="960"/>
      <c r="BM5" s="738"/>
      <c r="BN5" s="735"/>
      <c r="BO5" s="736"/>
      <c r="BR5" s="3"/>
      <c r="DL5" s="3"/>
    </row>
    <row r="6" spans="2:116" ht="14.25" customHeight="1">
      <c r="B6" s="1117"/>
      <c r="C6" s="1118"/>
      <c r="D6" s="1118"/>
      <c r="E6" s="1119"/>
      <c r="F6" s="921"/>
      <c r="G6" s="972" t="s">
        <v>73</v>
      </c>
      <c r="H6" s="975" t="s">
        <v>74</v>
      </c>
      <c r="I6" s="978" t="s">
        <v>71</v>
      </c>
      <c r="J6" s="972" t="s">
        <v>73</v>
      </c>
      <c r="K6" s="975" t="s">
        <v>74</v>
      </c>
      <c r="L6" s="978" t="s">
        <v>71</v>
      </c>
      <c r="M6" s="972" t="s">
        <v>73</v>
      </c>
      <c r="N6" s="975" t="s">
        <v>74</v>
      </c>
      <c r="O6" s="978" t="s">
        <v>71</v>
      </c>
      <c r="P6" s="972" t="s">
        <v>73</v>
      </c>
      <c r="Q6" s="975" t="s">
        <v>74</v>
      </c>
      <c r="R6" s="978" t="s">
        <v>71</v>
      </c>
      <c r="S6" s="733" t="s">
        <v>115</v>
      </c>
      <c r="T6" s="956"/>
      <c r="U6" s="999" t="s">
        <v>116</v>
      </c>
      <c r="V6" s="1000"/>
      <c r="W6" s="978" t="s">
        <v>71</v>
      </c>
      <c r="X6" s="972" t="s">
        <v>73</v>
      </c>
      <c r="Y6" s="975" t="s">
        <v>74</v>
      </c>
      <c r="Z6" s="978" t="s">
        <v>71</v>
      </c>
      <c r="AA6" s="972" t="s">
        <v>73</v>
      </c>
      <c r="AB6" s="975" t="s">
        <v>74</v>
      </c>
      <c r="AC6" s="978" t="s">
        <v>71</v>
      </c>
      <c r="AD6" s="972" t="s">
        <v>73</v>
      </c>
      <c r="AE6" s="975" t="s">
        <v>74</v>
      </c>
      <c r="AF6" s="978" t="s">
        <v>71</v>
      </c>
      <c r="AG6" s="972" t="s">
        <v>73</v>
      </c>
      <c r="AH6" s="975" t="s">
        <v>74</v>
      </c>
      <c r="AI6" s="978" t="s">
        <v>71</v>
      </c>
      <c r="AJ6" s="972" t="s">
        <v>73</v>
      </c>
      <c r="AK6" s="975" t="s">
        <v>74</v>
      </c>
      <c r="AL6" s="978" t="s">
        <v>71</v>
      </c>
      <c r="AM6" s="972" t="s">
        <v>73</v>
      </c>
      <c r="AN6" s="975" t="s">
        <v>74</v>
      </c>
      <c r="AO6" s="978" t="s">
        <v>71</v>
      </c>
      <c r="AP6" s="972" t="s">
        <v>73</v>
      </c>
      <c r="AQ6" s="975" t="s">
        <v>74</v>
      </c>
      <c r="AR6" s="978" t="s">
        <v>71</v>
      </c>
      <c r="AS6" s="972" t="s">
        <v>73</v>
      </c>
      <c r="AT6" s="975" t="s">
        <v>74</v>
      </c>
      <c r="AU6" s="978" t="s">
        <v>71</v>
      </c>
      <c r="AV6" s="733" t="s">
        <v>211</v>
      </c>
      <c r="AW6" s="956"/>
      <c r="AX6" s="909" t="s">
        <v>212</v>
      </c>
      <c r="AY6" s="734"/>
      <c r="AZ6" s="982" t="s">
        <v>48</v>
      </c>
      <c r="BA6" s="983"/>
      <c r="BB6" s="983"/>
      <c r="BC6" s="983"/>
      <c r="BD6" s="983"/>
      <c r="BE6" s="983"/>
      <c r="BF6" s="983"/>
      <c r="BG6" s="983"/>
      <c r="BH6" s="983"/>
      <c r="BI6" s="984"/>
      <c r="BJ6" s="985" t="s">
        <v>144</v>
      </c>
      <c r="BK6" s="985"/>
      <c r="BL6" s="985"/>
      <c r="BM6" s="985"/>
      <c r="BN6" s="735"/>
      <c r="BO6" s="736"/>
      <c r="BR6" s="3"/>
      <c r="DL6" s="3"/>
    </row>
    <row r="7" spans="2:116" ht="60.75" customHeight="1">
      <c r="B7" s="1117"/>
      <c r="C7" s="1118"/>
      <c r="D7" s="1118"/>
      <c r="E7" s="1119"/>
      <c r="F7" s="921"/>
      <c r="G7" s="973"/>
      <c r="H7" s="976"/>
      <c r="I7" s="979"/>
      <c r="J7" s="973"/>
      <c r="K7" s="976"/>
      <c r="L7" s="979"/>
      <c r="M7" s="973"/>
      <c r="N7" s="976"/>
      <c r="O7" s="979"/>
      <c r="P7" s="973"/>
      <c r="Q7" s="976"/>
      <c r="R7" s="979"/>
      <c r="S7" s="1001" t="s">
        <v>73</v>
      </c>
      <c r="T7" s="1002" t="s">
        <v>74</v>
      </c>
      <c r="U7" s="1002" t="s">
        <v>73</v>
      </c>
      <c r="V7" s="1002" t="s">
        <v>74</v>
      </c>
      <c r="W7" s="979"/>
      <c r="X7" s="973"/>
      <c r="Y7" s="976"/>
      <c r="Z7" s="979"/>
      <c r="AA7" s="973"/>
      <c r="AB7" s="976"/>
      <c r="AC7" s="979"/>
      <c r="AD7" s="973"/>
      <c r="AE7" s="976"/>
      <c r="AF7" s="979"/>
      <c r="AG7" s="973"/>
      <c r="AH7" s="976"/>
      <c r="AI7" s="979"/>
      <c r="AJ7" s="973"/>
      <c r="AK7" s="976"/>
      <c r="AL7" s="979"/>
      <c r="AM7" s="973"/>
      <c r="AN7" s="976"/>
      <c r="AO7" s="979"/>
      <c r="AP7" s="973"/>
      <c r="AQ7" s="976"/>
      <c r="AR7" s="979"/>
      <c r="AS7" s="973"/>
      <c r="AT7" s="976"/>
      <c r="AU7" s="979"/>
      <c r="AV7" s="735"/>
      <c r="AW7" s="957"/>
      <c r="AX7" s="959"/>
      <c r="AY7" s="736"/>
      <c r="AZ7" s="994" t="s">
        <v>431</v>
      </c>
      <c r="BA7" s="995"/>
      <c r="BB7" s="1007" t="s">
        <v>432</v>
      </c>
      <c r="BC7" s="995"/>
      <c r="BD7" s="1007" t="s">
        <v>433</v>
      </c>
      <c r="BE7" s="995"/>
      <c r="BF7" s="1007" t="s">
        <v>434</v>
      </c>
      <c r="BG7" s="995"/>
      <c r="BH7" s="1007" t="s">
        <v>435</v>
      </c>
      <c r="BI7" s="1008"/>
      <c r="BJ7" s="989" t="s">
        <v>459</v>
      </c>
      <c r="BK7" s="990"/>
      <c r="BL7" s="1003" t="s">
        <v>460</v>
      </c>
      <c r="BM7" s="1004"/>
      <c r="BN7" s="735"/>
      <c r="BO7" s="736"/>
      <c r="BR7" s="3"/>
      <c r="DL7" s="3"/>
    </row>
    <row r="8" spans="2:116" ht="25.5" customHeight="1">
      <c r="B8" s="1117"/>
      <c r="C8" s="1118"/>
      <c r="D8" s="1118"/>
      <c r="E8" s="1119"/>
      <c r="F8" s="921"/>
      <c r="G8" s="974"/>
      <c r="H8" s="977"/>
      <c r="I8" s="980"/>
      <c r="J8" s="974"/>
      <c r="K8" s="977"/>
      <c r="L8" s="980"/>
      <c r="M8" s="974"/>
      <c r="N8" s="977"/>
      <c r="O8" s="980"/>
      <c r="P8" s="974"/>
      <c r="Q8" s="977"/>
      <c r="R8" s="980"/>
      <c r="S8" s="974"/>
      <c r="T8" s="977"/>
      <c r="U8" s="977"/>
      <c r="V8" s="977"/>
      <c r="W8" s="980"/>
      <c r="X8" s="974"/>
      <c r="Y8" s="977"/>
      <c r="Z8" s="980"/>
      <c r="AA8" s="974"/>
      <c r="AB8" s="977"/>
      <c r="AC8" s="980"/>
      <c r="AD8" s="974"/>
      <c r="AE8" s="977"/>
      <c r="AF8" s="980"/>
      <c r="AG8" s="974"/>
      <c r="AH8" s="977"/>
      <c r="AI8" s="980"/>
      <c r="AJ8" s="974"/>
      <c r="AK8" s="977"/>
      <c r="AL8" s="980"/>
      <c r="AM8" s="974"/>
      <c r="AN8" s="977"/>
      <c r="AO8" s="980"/>
      <c r="AP8" s="974"/>
      <c r="AQ8" s="977"/>
      <c r="AR8" s="980"/>
      <c r="AS8" s="974"/>
      <c r="AT8" s="977"/>
      <c r="AU8" s="980"/>
      <c r="AV8" s="737"/>
      <c r="AW8" s="958"/>
      <c r="AX8" s="960"/>
      <c r="AY8" s="738"/>
      <c r="AZ8" s="996"/>
      <c r="BA8" s="997"/>
      <c r="BB8" s="1009"/>
      <c r="BC8" s="997"/>
      <c r="BD8" s="1009"/>
      <c r="BE8" s="997"/>
      <c r="BF8" s="1009"/>
      <c r="BG8" s="997"/>
      <c r="BH8" s="1009"/>
      <c r="BI8" s="1010"/>
      <c r="BJ8" s="991"/>
      <c r="BK8" s="992"/>
      <c r="BL8" s="1005"/>
      <c r="BM8" s="1006"/>
      <c r="BN8" s="737"/>
      <c r="BO8" s="738"/>
      <c r="BR8" s="3"/>
      <c r="DL8" s="3"/>
    </row>
    <row r="9" spans="2:116" s="336" customFormat="1" ht="13.5">
      <c r="B9" s="887"/>
      <c r="C9" s="888"/>
      <c r="D9" s="888"/>
      <c r="E9" s="1120"/>
      <c r="F9" s="966"/>
      <c r="G9" s="337" t="s">
        <v>275</v>
      </c>
      <c r="H9" s="338" t="s">
        <v>299</v>
      </c>
      <c r="I9" s="339" t="s">
        <v>277</v>
      </c>
      <c r="J9" s="337" t="s">
        <v>275</v>
      </c>
      <c r="K9" s="338" t="s">
        <v>299</v>
      </c>
      <c r="L9" s="339" t="s">
        <v>277</v>
      </c>
      <c r="M9" s="337" t="s">
        <v>275</v>
      </c>
      <c r="N9" s="338" t="s">
        <v>299</v>
      </c>
      <c r="O9" s="339" t="s">
        <v>277</v>
      </c>
      <c r="P9" s="337" t="s">
        <v>275</v>
      </c>
      <c r="Q9" s="338" t="s">
        <v>299</v>
      </c>
      <c r="R9" s="339" t="s">
        <v>277</v>
      </c>
      <c r="S9" s="337" t="s">
        <v>279</v>
      </c>
      <c r="T9" s="340" t="s">
        <v>299</v>
      </c>
      <c r="U9" s="340" t="s">
        <v>299</v>
      </c>
      <c r="V9" s="338" t="s">
        <v>299</v>
      </c>
      <c r="W9" s="339" t="s">
        <v>281</v>
      </c>
      <c r="X9" s="337" t="s">
        <v>275</v>
      </c>
      <c r="Y9" s="338" t="s">
        <v>299</v>
      </c>
      <c r="Z9" s="339" t="s">
        <v>277</v>
      </c>
      <c r="AA9" s="337" t="s">
        <v>275</v>
      </c>
      <c r="AB9" s="338" t="s">
        <v>299</v>
      </c>
      <c r="AC9" s="339" t="s">
        <v>277</v>
      </c>
      <c r="AD9" s="337" t="s">
        <v>275</v>
      </c>
      <c r="AE9" s="338" t="s">
        <v>299</v>
      </c>
      <c r="AF9" s="339" t="s">
        <v>277</v>
      </c>
      <c r="AG9" s="337" t="s">
        <v>275</v>
      </c>
      <c r="AH9" s="338" t="s">
        <v>299</v>
      </c>
      <c r="AI9" s="339" t="s">
        <v>277</v>
      </c>
      <c r="AJ9" s="337" t="s">
        <v>275</v>
      </c>
      <c r="AK9" s="338" t="s">
        <v>299</v>
      </c>
      <c r="AL9" s="339" t="s">
        <v>277</v>
      </c>
      <c r="AM9" s="337" t="s">
        <v>275</v>
      </c>
      <c r="AN9" s="338" t="s">
        <v>299</v>
      </c>
      <c r="AO9" s="339" t="s">
        <v>277</v>
      </c>
      <c r="AP9" s="337" t="s">
        <v>275</v>
      </c>
      <c r="AQ9" s="338" t="s">
        <v>299</v>
      </c>
      <c r="AR9" s="341" t="s">
        <v>277</v>
      </c>
      <c r="AS9" s="337" t="s">
        <v>275</v>
      </c>
      <c r="AT9" s="338" t="s">
        <v>299</v>
      </c>
      <c r="AU9" s="339" t="s">
        <v>277</v>
      </c>
      <c r="AV9" s="952" t="s">
        <v>283</v>
      </c>
      <c r="AW9" s="953"/>
      <c r="AX9" s="967" t="s">
        <v>299</v>
      </c>
      <c r="AY9" s="953"/>
      <c r="AZ9" s="952" t="s">
        <v>285</v>
      </c>
      <c r="BA9" s="953"/>
      <c r="BB9" s="954" t="s">
        <v>299</v>
      </c>
      <c r="BC9" s="953"/>
      <c r="BD9" s="954" t="s">
        <v>299</v>
      </c>
      <c r="BE9" s="953"/>
      <c r="BF9" s="954" t="s">
        <v>299</v>
      </c>
      <c r="BG9" s="953"/>
      <c r="BH9" s="954" t="s">
        <v>299</v>
      </c>
      <c r="BI9" s="967"/>
      <c r="BJ9" s="952" t="s">
        <v>287</v>
      </c>
      <c r="BK9" s="953"/>
      <c r="BL9" s="954" t="s">
        <v>299</v>
      </c>
      <c r="BM9" s="955"/>
      <c r="BN9" s="952" t="s">
        <v>289</v>
      </c>
      <c r="BO9" s="955"/>
    </row>
    <row r="10" spans="2:116" ht="13.5" customHeight="1">
      <c r="B10" s="882" t="s">
        <v>369</v>
      </c>
      <c r="C10" s="1072" t="s">
        <v>90</v>
      </c>
      <c r="D10" s="875" t="s">
        <v>390</v>
      </c>
      <c r="E10" s="875" t="s">
        <v>42</v>
      </c>
      <c r="F10" s="520">
        <v>600</v>
      </c>
      <c r="G10" s="52" t="s">
        <v>72</v>
      </c>
      <c r="H10" s="53" t="s">
        <v>72</v>
      </c>
      <c r="I10" s="54" t="str">
        <f t="shared" ref="I10:I20" si="0">IF(SUM(G10:H10)=0,"-",SUM(G10:H10))</f>
        <v>-</v>
      </c>
      <c r="J10" s="52" t="s">
        <v>72</v>
      </c>
      <c r="K10" s="53" t="s">
        <v>72</v>
      </c>
      <c r="L10" s="54" t="str">
        <f t="shared" ref="L10:L20" si="1">IF(SUM(J10:K10)=0,"-",SUM(J10:K10))</f>
        <v>-</v>
      </c>
      <c r="M10" s="52" t="s">
        <v>72</v>
      </c>
      <c r="N10" s="53" t="s">
        <v>72</v>
      </c>
      <c r="O10" s="54" t="str">
        <f t="shared" ref="O10:O20" si="2">IF(SUM(M10:N10)=0,"-",SUM(M10:N10))</f>
        <v>-</v>
      </c>
      <c r="P10" s="52" t="s">
        <v>72</v>
      </c>
      <c r="Q10" s="53" t="s">
        <v>72</v>
      </c>
      <c r="R10" s="54" t="str">
        <f t="shared" ref="R10:R20" si="3">IF(SUM(P10:Q10)=0,"-",SUM(P10:Q10))</f>
        <v>-</v>
      </c>
      <c r="S10" s="52" t="s">
        <v>72</v>
      </c>
      <c r="T10" s="99" t="s">
        <v>72</v>
      </c>
      <c r="U10" s="99" t="s">
        <v>72</v>
      </c>
      <c r="V10" s="53" t="s">
        <v>72</v>
      </c>
      <c r="W10" s="54" t="str">
        <f t="shared" ref="W10:W20" si="4">IF(SUM(S10:V10)=0,"-",SUM(S10:V10))</f>
        <v>-</v>
      </c>
      <c r="X10" s="52" t="s">
        <v>72</v>
      </c>
      <c r="Y10" s="53" t="s">
        <v>72</v>
      </c>
      <c r="Z10" s="54" t="str">
        <f t="shared" ref="Z10:Z20" si="5">IF(SUM(X10:Y10)=0,"-",SUM(X10:Y10))</f>
        <v>-</v>
      </c>
      <c r="AA10" s="52" t="s">
        <v>72</v>
      </c>
      <c r="AB10" s="53" t="s">
        <v>72</v>
      </c>
      <c r="AC10" s="54" t="str">
        <f t="shared" ref="AC10:AC20" si="6">IF(SUM(AA10:AB10)=0,"-",SUM(AA10:AB10))</f>
        <v>-</v>
      </c>
      <c r="AD10" s="52" t="s">
        <v>72</v>
      </c>
      <c r="AE10" s="53" t="s">
        <v>72</v>
      </c>
      <c r="AF10" s="54" t="str">
        <f t="shared" ref="AF10:AF20" si="7">IF(SUM(AD10:AE10)=0,"-",SUM(AD10:AE10))</f>
        <v>-</v>
      </c>
      <c r="AG10" s="52" t="s">
        <v>72</v>
      </c>
      <c r="AH10" s="53" t="s">
        <v>72</v>
      </c>
      <c r="AI10" s="54" t="str">
        <f t="shared" ref="AI10:AI20" si="8">IF(SUM(AG10:AH10)=0,"-",SUM(AG10:AH10))</f>
        <v>-</v>
      </c>
      <c r="AJ10" s="52" t="s">
        <v>72</v>
      </c>
      <c r="AK10" s="53" t="s">
        <v>72</v>
      </c>
      <c r="AL10" s="54" t="str">
        <f t="shared" ref="AL10:AL20" si="9">IF(SUM(AJ10:AK10)=0,"-",SUM(AJ10:AK10))</f>
        <v>-</v>
      </c>
      <c r="AM10" s="52" t="s">
        <v>72</v>
      </c>
      <c r="AN10" s="53" t="s">
        <v>72</v>
      </c>
      <c r="AO10" s="54" t="str">
        <f t="shared" ref="AO10:AO20" si="10">IF(SUM(AM10:AN10)=0,"-",SUM(AM10:AN10))</f>
        <v>-</v>
      </c>
      <c r="AP10" s="52" t="s">
        <v>72</v>
      </c>
      <c r="AQ10" s="53" t="s">
        <v>72</v>
      </c>
      <c r="AR10" s="63" t="str">
        <f t="shared" ref="AR10:AR20" si="11">IF(SUM(AP10:AQ10)=0,"-",SUM(AP10:AQ10))</f>
        <v>-</v>
      </c>
      <c r="AS10" s="52" t="s">
        <v>72</v>
      </c>
      <c r="AT10" s="53" t="s">
        <v>72</v>
      </c>
      <c r="AU10" s="54" t="str">
        <f t="shared" ref="AU10:AU20" si="12">IF(SUM(AS10:AT10)=0,"-",SUM(AS10:AT10))</f>
        <v>-</v>
      </c>
      <c r="AV10" s="961" t="str">
        <f t="shared" ref="AV10:AV20" si="13">IF(SUM(G10,J10,M10,P10,S10,U10,X10,AA10,AD10,AG10,AJ10,AM10,AP10,AS10)=0,"-",SUM(G10,J10,M10,P10,S10,U10,X10,AA10,AD10,AG10,AJ10,AM10,AP10,AS10))</f>
        <v>-</v>
      </c>
      <c r="AW10" s="946"/>
      <c r="AX10" s="964" t="str">
        <f t="shared" ref="AX10:AX20" si="14">IF(SUM(H10,K10,N10,Q10,T10,V10,Y10,AB10,AE10,AH10,AK10,AN10,AQ10,AT10)=0,"-",SUM(H10,K10,N10,Q10,T10,V10,Y10,AB10,AE10,AH10,AK10,AN10,AQ10,AT10))</f>
        <v>-</v>
      </c>
      <c r="AY10" s="946"/>
      <c r="AZ10" s="961">
        <f t="shared" ref="AZ10:AZ20" si="15">SUMIF(G$88,"①",I10)+SUMIF(J$88,"①",L10)+SUMIF(M$88,"①",O10)+SUMIF(P$88,"①",R10)+SUMIF(S$88,"①",S10)+SUMIF(S$88,"①",T10)+SUMIF(U$88,"①",U10)+SUMIF(U$88,"①",V10)+SUMIF(X$88,"①",Z10)+SUMIF(AA$88,"①",AC10)+SUMIF(AD$88,"①",AF10)+SUMIF(AG$88,"①",AI10)+SUMIF(AJ$88,"①",AL10)+SUMIF(AM$88,"①",AO10)+SUMIF(AP$88,"①",AR10)+SUMIF(AS$88,"①",AU10)</f>
        <v>0</v>
      </c>
      <c r="BA10" s="946"/>
      <c r="BB10" s="963">
        <f t="shared" ref="BB10:BB20" si="16">SUMIF(G$88,"②",I10)+SUMIF(J$88,"②",L10)+SUMIF(M$88,"②",O10)+SUMIF(P$88,"②",R10)+SUMIF(S$88,"②",S10)+SUMIF(S$88,"②",T10)+SUMIF(U$88,"②",U10)+SUMIF(U$88,"②",V10)+SUMIF(X$88,"②",Z10)+SUMIF(AA$88,"②",AC10)+SUMIF(AD$88,"②",AF10)+SUMIF(AG$88,"②",AI10)+SUMIF(AJ$88,"②",AL10)+SUMIF(AM$88,"②",AO10)+SUMIF(AP$88,"②",AR10)+SUMIF(AS$88,"②",AU10)</f>
        <v>0</v>
      </c>
      <c r="BC10" s="946"/>
      <c r="BD10" s="963">
        <f t="shared" ref="BD10:BD20" si="17">SUMIF(G$88,"③",I10)+SUMIF(J$88,"③",L10)+SUMIF(M$88,"③",O10)+SUMIF(P$88,"③",R10)+SUMIF(S$88,"③",S10)+SUMIF(S$88,"③",T10)+SUMIF(U$88,"③",U10)+SUMIF(U$88,"③",V10)+SUMIF(X$88,"③",Z10)+SUMIF(AA$88,"③",AC10)+SUMIF(AD$88,"③",AF10)+SUMIF(AG$88,"③",AI10)+SUMIF(AJ$88,"③",AL10)+SUMIF(AM$88,"③",AO10)+SUMIF(AP$88,"③",AR10)+SUMIF(AS$88,"③",AU10)</f>
        <v>0</v>
      </c>
      <c r="BE10" s="946"/>
      <c r="BF10" s="963">
        <f t="shared" ref="BF10:BF20" si="18">SUMIF(G$88,"④",I10)+SUMIF(J$88,"④",L10)+SUMIF(M$88,"④",O10)+SUMIF(P$88,"④",R10)+SUMIF(S$88,"④",S10)+SUMIF(S$88,"④",T10)+SUMIF(U$88,"④",U10)+SUMIF(U$88,"④",V10)+SUMIF(X$88,"④",Z10)+SUMIF(AA$88,"④",AC10)+SUMIF(AD$88,"④",AF10)+SUMIF(AG$88,"④",AI10)+SUMIF(AJ$88,"④",AL10)+SUMIF(AM$88,"④",AO10)+SUMIF(AP$88,"④",AR10)+SUMIF(AS$88,"④",AU10)</f>
        <v>0</v>
      </c>
      <c r="BG10" s="946"/>
      <c r="BH10" s="963">
        <f t="shared" ref="BH10:BH20" si="19">SUMIF(G$88,"⑤",I10)+SUMIF(J$88,"⑤",L10)+SUMIF(M$88,"⑤",O10)+SUMIF(P$88,"⑤",R10)+SUMIF(S$88,"⑤",S10)+SUMIF(S$88,"⑤",T10)+SUMIF(U$88,"⑤",U10)+SUMIF(U$88,"⑤",V10)+SUMIF(X$88,"⑤",Z10)+SUMIF(AA$88,"⑤",AC10)+SUMIF(AD$88,"⑤",AF10)+SUMIF(AG$88,"⑤",AI10)+SUMIF(AJ$88,"⑤",AL10)+SUMIF(AM$88,"⑤",AO10)+SUMIF(AP$88,"⑤",AR10)+SUMIF(AS$88,"⑤",AU10)</f>
        <v>0</v>
      </c>
      <c r="BI10" s="964"/>
      <c r="BJ10" s="961">
        <f t="shared" ref="BJ10:BJ20" si="20">SUM(AZ10:BC10)</f>
        <v>0</v>
      </c>
      <c r="BK10" s="946"/>
      <c r="BL10" s="963">
        <f t="shared" ref="BL10:BL20" si="21">SUM(BD10:BI10)</f>
        <v>0</v>
      </c>
      <c r="BM10" s="965"/>
      <c r="BN10" s="963" t="str">
        <f t="shared" ref="BN10:BN41" si="22">IF(SUM(AV10:AX10)=0,"-",IF(AND(SUM(AV10:AX10)=SUM(AZ10:BI10),SUM(AZ10:BI10)=SUM(BJ10:BM10)),SUM(AV10:AX10),"エラー"))</f>
        <v>-</v>
      </c>
      <c r="BO10" s="965"/>
      <c r="BR10" s="3"/>
      <c r="DL10" s="3"/>
    </row>
    <row r="11" spans="2:116" ht="13.5" customHeight="1">
      <c r="B11" s="883"/>
      <c r="C11" s="1073"/>
      <c r="D11" s="876"/>
      <c r="E11" s="1070"/>
      <c r="F11" s="75">
        <v>500</v>
      </c>
      <c r="G11" s="55">
        <v>455.5</v>
      </c>
      <c r="H11" s="56" t="s">
        <v>72</v>
      </c>
      <c r="I11" s="57">
        <f t="shared" si="0"/>
        <v>455.5</v>
      </c>
      <c r="J11" s="55" t="s">
        <v>72</v>
      </c>
      <c r="K11" s="56" t="s">
        <v>72</v>
      </c>
      <c r="L11" s="57" t="str">
        <f t="shared" si="1"/>
        <v>-</v>
      </c>
      <c r="M11" s="55" t="s">
        <v>72</v>
      </c>
      <c r="N11" s="56" t="s">
        <v>72</v>
      </c>
      <c r="O11" s="57" t="str">
        <f t="shared" si="2"/>
        <v>-</v>
      </c>
      <c r="P11" s="55" t="s">
        <v>72</v>
      </c>
      <c r="Q11" s="56" t="s">
        <v>72</v>
      </c>
      <c r="R11" s="57" t="str">
        <f t="shared" si="3"/>
        <v>-</v>
      </c>
      <c r="S11" s="55" t="s">
        <v>72</v>
      </c>
      <c r="T11" s="101" t="s">
        <v>72</v>
      </c>
      <c r="U11" s="101" t="s">
        <v>72</v>
      </c>
      <c r="V11" s="56" t="s">
        <v>72</v>
      </c>
      <c r="W11" s="57" t="str">
        <f t="shared" si="4"/>
        <v>-</v>
      </c>
      <c r="X11" s="55" t="s">
        <v>72</v>
      </c>
      <c r="Y11" s="56" t="s">
        <v>72</v>
      </c>
      <c r="Z11" s="57" t="str">
        <f t="shared" si="5"/>
        <v>-</v>
      </c>
      <c r="AA11" s="55" t="s">
        <v>72</v>
      </c>
      <c r="AB11" s="56" t="s">
        <v>72</v>
      </c>
      <c r="AC11" s="57" t="str">
        <f t="shared" si="6"/>
        <v>-</v>
      </c>
      <c r="AD11" s="55" t="s">
        <v>72</v>
      </c>
      <c r="AE11" s="56" t="s">
        <v>72</v>
      </c>
      <c r="AF11" s="57" t="str">
        <f t="shared" si="7"/>
        <v>-</v>
      </c>
      <c r="AG11" s="55" t="s">
        <v>72</v>
      </c>
      <c r="AH11" s="56" t="s">
        <v>72</v>
      </c>
      <c r="AI11" s="57" t="str">
        <f t="shared" si="8"/>
        <v>-</v>
      </c>
      <c r="AJ11" s="55" t="s">
        <v>72</v>
      </c>
      <c r="AK11" s="56" t="s">
        <v>72</v>
      </c>
      <c r="AL11" s="57" t="str">
        <f t="shared" si="9"/>
        <v>-</v>
      </c>
      <c r="AM11" s="55" t="s">
        <v>72</v>
      </c>
      <c r="AN11" s="56" t="s">
        <v>72</v>
      </c>
      <c r="AO11" s="57" t="str">
        <f t="shared" si="10"/>
        <v>-</v>
      </c>
      <c r="AP11" s="55" t="s">
        <v>72</v>
      </c>
      <c r="AQ11" s="56">
        <v>22.9</v>
      </c>
      <c r="AR11" s="64">
        <f t="shared" si="11"/>
        <v>22.9</v>
      </c>
      <c r="AS11" s="55" t="s">
        <v>72</v>
      </c>
      <c r="AT11" s="56" t="s">
        <v>72</v>
      </c>
      <c r="AU11" s="57" t="str">
        <f t="shared" si="12"/>
        <v>-</v>
      </c>
      <c r="AV11" s="841">
        <f t="shared" si="13"/>
        <v>455.5</v>
      </c>
      <c r="AW11" s="853"/>
      <c r="AX11" s="949">
        <f t="shared" si="14"/>
        <v>22.9</v>
      </c>
      <c r="AY11" s="853"/>
      <c r="AZ11" s="841">
        <f t="shared" si="15"/>
        <v>455.5</v>
      </c>
      <c r="BA11" s="853"/>
      <c r="BB11" s="831">
        <f t="shared" si="16"/>
        <v>0</v>
      </c>
      <c r="BC11" s="853"/>
      <c r="BD11" s="831">
        <f t="shared" si="17"/>
        <v>0</v>
      </c>
      <c r="BE11" s="853"/>
      <c r="BF11" s="831">
        <f t="shared" si="18"/>
        <v>22.9</v>
      </c>
      <c r="BG11" s="853"/>
      <c r="BH11" s="831">
        <f t="shared" si="19"/>
        <v>0</v>
      </c>
      <c r="BI11" s="949"/>
      <c r="BJ11" s="841">
        <f t="shared" si="20"/>
        <v>455.5</v>
      </c>
      <c r="BK11" s="853"/>
      <c r="BL11" s="831">
        <f t="shared" si="21"/>
        <v>22.9</v>
      </c>
      <c r="BM11" s="962"/>
      <c r="BN11" s="831">
        <f t="shared" si="22"/>
        <v>478.4</v>
      </c>
      <c r="BO11" s="962"/>
      <c r="BR11" s="3"/>
      <c r="DL11" s="3"/>
    </row>
    <row r="12" spans="2:116" ht="13.5" customHeight="1">
      <c r="B12" s="883"/>
      <c r="C12" s="1073"/>
      <c r="D12" s="876"/>
      <c r="E12" s="1070"/>
      <c r="F12" s="75">
        <v>450</v>
      </c>
      <c r="G12" s="55" t="s">
        <v>72</v>
      </c>
      <c r="H12" s="56" t="s">
        <v>72</v>
      </c>
      <c r="I12" s="57" t="str">
        <f t="shared" si="0"/>
        <v>-</v>
      </c>
      <c r="J12" s="55" t="s">
        <v>72</v>
      </c>
      <c r="K12" s="56" t="s">
        <v>72</v>
      </c>
      <c r="L12" s="57" t="str">
        <f t="shared" si="1"/>
        <v>-</v>
      </c>
      <c r="M12" s="55" t="s">
        <v>72</v>
      </c>
      <c r="N12" s="56" t="s">
        <v>72</v>
      </c>
      <c r="O12" s="57" t="str">
        <f t="shared" si="2"/>
        <v>-</v>
      </c>
      <c r="P12" s="55" t="s">
        <v>72</v>
      </c>
      <c r="Q12" s="56" t="s">
        <v>72</v>
      </c>
      <c r="R12" s="57" t="str">
        <f t="shared" si="3"/>
        <v>-</v>
      </c>
      <c r="S12" s="55" t="s">
        <v>72</v>
      </c>
      <c r="T12" s="101" t="s">
        <v>72</v>
      </c>
      <c r="U12" s="101" t="s">
        <v>72</v>
      </c>
      <c r="V12" s="56" t="s">
        <v>72</v>
      </c>
      <c r="W12" s="57" t="str">
        <f t="shared" si="4"/>
        <v>-</v>
      </c>
      <c r="X12" s="55" t="s">
        <v>72</v>
      </c>
      <c r="Y12" s="56" t="s">
        <v>72</v>
      </c>
      <c r="Z12" s="57" t="str">
        <f t="shared" si="5"/>
        <v>-</v>
      </c>
      <c r="AA12" s="55" t="s">
        <v>72</v>
      </c>
      <c r="AB12" s="56" t="s">
        <v>72</v>
      </c>
      <c r="AC12" s="57" t="str">
        <f t="shared" si="6"/>
        <v>-</v>
      </c>
      <c r="AD12" s="55" t="s">
        <v>72</v>
      </c>
      <c r="AE12" s="56" t="s">
        <v>72</v>
      </c>
      <c r="AF12" s="57" t="str">
        <f t="shared" si="7"/>
        <v>-</v>
      </c>
      <c r="AG12" s="55" t="s">
        <v>72</v>
      </c>
      <c r="AH12" s="56" t="s">
        <v>72</v>
      </c>
      <c r="AI12" s="57" t="str">
        <f t="shared" si="8"/>
        <v>-</v>
      </c>
      <c r="AJ12" s="55" t="s">
        <v>72</v>
      </c>
      <c r="AK12" s="56" t="s">
        <v>72</v>
      </c>
      <c r="AL12" s="57" t="str">
        <f t="shared" si="9"/>
        <v>-</v>
      </c>
      <c r="AM12" s="55" t="s">
        <v>72</v>
      </c>
      <c r="AN12" s="56" t="s">
        <v>72</v>
      </c>
      <c r="AO12" s="57" t="str">
        <f t="shared" si="10"/>
        <v>-</v>
      </c>
      <c r="AP12" s="55" t="s">
        <v>72</v>
      </c>
      <c r="AQ12" s="56" t="s">
        <v>72</v>
      </c>
      <c r="AR12" s="64" t="str">
        <f t="shared" si="11"/>
        <v>-</v>
      </c>
      <c r="AS12" s="55" t="s">
        <v>72</v>
      </c>
      <c r="AT12" s="56" t="s">
        <v>72</v>
      </c>
      <c r="AU12" s="57" t="str">
        <f t="shared" si="12"/>
        <v>-</v>
      </c>
      <c r="AV12" s="841" t="str">
        <f t="shared" si="13"/>
        <v>-</v>
      </c>
      <c r="AW12" s="853"/>
      <c r="AX12" s="949" t="str">
        <f t="shared" si="14"/>
        <v>-</v>
      </c>
      <c r="AY12" s="853"/>
      <c r="AZ12" s="841">
        <f t="shared" si="15"/>
        <v>0</v>
      </c>
      <c r="BA12" s="853"/>
      <c r="BB12" s="831">
        <f t="shared" si="16"/>
        <v>0</v>
      </c>
      <c r="BC12" s="853"/>
      <c r="BD12" s="831">
        <f t="shared" si="17"/>
        <v>0</v>
      </c>
      <c r="BE12" s="853"/>
      <c r="BF12" s="831">
        <f t="shared" si="18"/>
        <v>0</v>
      </c>
      <c r="BG12" s="853"/>
      <c r="BH12" s="831">
        <f t="shared" si="19"/>
        <v>0</v>
      </c>
      <c r="BI12" s="949"/>
      <c r="BJ12" s="841">
        <f t="shared" si="20"/>
        <v>0</v>
      </c>
      <c r="BK12" s="853"/>
      <c r="BL12" s="831">
        <f t="shared" si="21"/>
        <v>0</v>
      </c>
      <c r="BM12" s="962"/>
      <c r="BN12" s="831" t="str">
        <f t="shared" si="22"/>
        <v>-</v>
      </c>
      <c r="BO12" s="962"/>
      <c r="BR12" s="3"/>
      <c r="DL12" s="3"/>
    </row>
    <row r="13" spans="2:116" ht="13.5" customHeight="1">
      <c r="B13" s="883"/>
      <c r="C13" s="1073"/>
      <c r="D13" s="876"/>
      <c r="E13" s="1070"/>
      <c r="F13" s="521">
        <v>400</v>
      </c>
      <c r="G13" s="55">
        <v>9.2000000000000011</v>
      </c>
      <c r="H13" s="56" t="s">
        <v>72</v>
      </c>
      <c r="I13" s="57">
        <f t="shared" si="0"/>
        <v>9.2000000000000011</v>
      </c>
      <c r="J13" s="55" t="s">
        <v>72</v>
      </c>
      <c r="K13" s="56" t="s">
        <v>72</v>
      </c>
      <c r="L13" s="57" t="str">
        <f t="shared" si="1"/>
        <v>-</v>
      </c>
      <c r="M13" s="55" t="s">
        <v>72</v>
      </c>
      <c r="N13" s="56" t="s">
        <v>72</v>
      </c>
      <c r="O13" s="57" t="str">
        <f t="shared" si="2"/>
        <v>-</v>
      </c>
      <c r="P13" s="55" t="s">
        <v>72</v>
      </c>
      <c r="Q13" s="56" t="s">
        <v>72</v>
      </c>
      <c r="R13" s="57" t="str">
        <f t="shared" si="3"/>
        <v>-</v>
      </c>
      <c r="S13" s="55">
        <v>23</v>
      </c>
      <c r="T13" s="101">
        <v>2</v>
      </c>
      <c r="U13" s="101">
        <v>93</v>
      </c>
      <c r="V13" s="56">
        <v>6</v>
      </c>
      <c r="W13" s="57">
        <f t="shared" si="4"/>
        <v>124</v>
      </c>
      <c r="X13" s="55">
        <v>22.6</v>
      </c>
      <c r="Y13" s="56">
        <v>3</v>
      </c>
      <c r="Z13" s="57">
        <f t="shared" si="5"/>
        <v>25.6</v>
      </c>
      <c r="AA13" s="55" t="s">
        <v>72</v>
      </c>
      <c r="AB13" s="56" t="s">
        <v>72</v>
      </c>
      <c r="AC13" s="57" t="str">
        <f t="shared" si="6"/>
        <v>-</v>
      </c>
      <c r="AD13" s="55" t="s">
        <v>72</v>
      </c>
      <c r="AE13" s="56" t="s">
        <v>72</v>
      </c>
      <c r="AF13" s="57" t="str">
        <f t="shared" si="7"/>
        <v>-</v>
      </c>
      <c r="AG13" s="55" t="s">
        <v>72</v>
      </c>
      <c r="AH13" s="56" t="s">
        <v>72</v>
      </c>
      <c r="AI13" s="57" t="str">
        <f t="shared" si="8"/>
        <v>-</v>
      </c>
      <c r="AJ13" s="55" t="s">
        <v>72</v>
      </c>
      <c r="AK13" s="56" t="s">
        <v>72</v>
      </c>
      <c r="AL13" s="57" t="str">
        <f t="shared" si="9"/>
        <v>-</v>
      </c>
      <c r="AM13" s="55" t="s">
        <v>72</v>
      </c>
      <c r="AN13" s="56" t="s">
        <v>72</v>
      </c>
      <c r="AO13" s="57" t="str">
        <f t="shared" si="10"/>
        <v>-</v>
      </c>
      <c r="AP13" s="55" t="s">
        <v>72</v>
      </c>
      <c r="AQ13" s="56" t="s">
        <v>72</v>
      </c>
      <c r="AR13" s="64" t="str">
        <f t="shared" si="11"/>
        <v>-</v>
      </c>
      <c r="AS13" s="55" t="s">
        <v>72</v>
      </c>
      <c r="AT13" s="56" t="s">
        <v>72</v>
      </c>
      <c r="AU13" s="57" t="str">
        <f t="shared" si="12"/>
        <v>-</v>
      </c>
      <c r="AV13" s="841">
        <f t="shared" si="13"/>
        <v>147.80000000000001</v>
      </c>
      <c r="AW13" s="853"/>
      <c r="AX13" s="949">
        <f t="shared" si="14"/>
        <v>11</v>
      </c>
      <c r="AY13" s="853"/>
      <c r="AZ13" s="841">
        <f t="shared" si="15"/>
        <v>9.2000000000000011</v>
      </c>
      <c r="BA13" s="853"/>
      <c r="BB13" s="831">
        <f t="shared" si="16"/>
        <v>25</v>
      </c>
      <c r="BC13" s="853"/>
      <c r="BD13" s="831">
        <f t="shared" si="17"/>
        <v>124.6</v>
      </c>
      <c r="BE13" s="853"/>
      <c r="BF13" s="831">
        <f t="shared" si="18"/>
        <v>0</v>
      </c>
      <c r="BG13" s="853"/>
      <c r="BH13" s="831">
        <f t="shared" si="19"/>
        <v>0</v>
      </c>
      <c r="BI13" s="949"/>
      <c r="BJ13" s="841">
        <f t="shared" si="20"/>
        <v>34.200000000000003</v>
      </c>
      <c r="BK13" s="853"/>
      <c r="BL13" s="831">
        <f t="shared" si="21"/>
        <v>124.6</v>
      </c>
      <c r="BM13" s="962"/>
      <c r="BN13" s="831">
        <f t="shared" si="22"/>
        <v>158.80000000000001</v>
      </c>
      <c r="BO13" s="962"/>
      <c r="BR13" s="3"/>
      <c r="DL13" s="3"/>
    </row>
    <row r="14" spans="2:116" ht="13.5" customHeight="1">
      <c r="B14" s="883"/>
      <c r="C14" s="1073"/>
      <c r="D14" s="876"/>
      <c r="E14" s="1070"/>
      <c r="F14" s="521">
        <v>350</v>
      </c>
      <c r="G14" s="55" t="s">
        <v>72</v>
      </c>
      <c r="H14" s="56" t="s">
        <v>72</v>
      </c>
      <c r="I14" s="57" t="str">
        <f t="shared" si="0"/>
        <v>-</v>
      </c>
      <c r="J14" s="55" t="s">
        <v>72</v>
      </c>
      <c r="K14" s="56" t="s">
        <v>72</v>
      </c>
      <c r="L14" s="57" t="str">
        <f t="shared" si="1"/>
        <v>-</v>
      </c>
      <c r="M14" s="55" t="s">
        <v>72</v>
      </c>
      <c r="N14" s="56" t="s">
        <v>72</v>
      </c>
      <c r="O14" s="57" t="str">
        <f t="shared" si="2"/>
        <v>-</v>
      </c>
      <c r="P14" s="55" t="s">
        <v>72</v>
      </c>
      <c r="Q14" s="56" t="s">
        <v>72</v>
      </c>
      <c r="R14" s="57" t="str">
        <f t="shared" si="3"/>
        <v>-</v>
      </c>
      <c r="S14" s="55" t="s">
        <v>72</v>
      </c>
      <c r="T14" s="101" t="s">
        <v>72</v>
      </c>
      <c r="U14" s="101" t="s">
        <v>72</v>
      </c>
      <c r="V14" s="56" t="s">
        <v>72</v>
      </c>
      <c r="W14" s="57" t="str">
        <f t="shared" si="4"/>
        <v>-</v>
      </c>
      <c r="X14" s="55" t="s">
        <v>72</v>
      </c>
      <c r="Y14" s="56" t="s">
        <v>72</v>
      </c>
      <c r="Z14" s="57" t="str">
        <f t="shared" si="5"/>
        <v>-</v>
      </c>
      <c r="AA14" s="55" t="s">
        <v>72</v>
      </c>
      <c r="AB14" s="56" t="s">
        <v>72</v>
      </c>
      <c r="AC14" s="57" t="str">
        <f t="shared" si="6"/>
        <v>-</v>
      </c>
      <c r="AD14" s="55" t="s">
        <v>72</v>
      </c>
      <c r="AE14" s="56" t="s">
        <v>72</v>
      </c>
      <c r="AF14" s="57" t="str">
        <f t="shared" si="7"/>
        <v>-</v>
      </c>
      <c r="AG14" s="55" t="s">
        <v>72</v>
      </c>
      <c r="AH14" s="56" t="s">
        <v>72</v>
      </c>
      <c r="AI14" s="57" t="str">
        <f t="shared" si="8"/>
        <v>-</v>
      </c>
      <c r="AJ14" s="55" t="s">
        <v>72</v>
      </c>
      <c r="AK14" s="56" t="s">
        <v>72</v>
      </c>
      <c r="AL14" s="57" t="str">
        <f t="shared" si="9"/>
        <v>-</v>
      </c>
      <c r="AM14" s="55" t="s">
        <v>72</v>
      </c>
      <c r="AN14" s="56" t="s">
        <v>72</v>
      </c>
      <c r="AO14" s="57" t="str">
        <f t="shared" si="10"/>
        <v>-</v>
      </c>
      <c r="AP14" s="55" t="s">
        <v>72</v>
      </c>
      <c r="AQ14" s="56" t="s">
        <v>72</v>
      </c>
      <c r="AR14" s="64" t="str">
        <f t="shared" si="11"/>
        <v>-</v>
      </c>
      <c r="AS14" s="55" t="s">
        <v>72</v>
      </c>
      <c r="AT14" s="56" t="s">
        <v>72</v>
      </c>
      <c r="AU14" s="57" t="str">
        <f t="shared" si="12"/>
        <v>-</v>
      </c>
      <c r="AV14" s="841" t="str">
        <f t="shared" si="13"/>
        <v>-</v>
      </c>
      <c r="AW14" s="853"/>
      <c r="AX14" s="949" t="str">
        <f t="shared" si="14"/>
        <v>-</v>
      </c>
      <c r="AY14" s="853"/>
      <c r="AZ14" s="841">
        <f t="shared" si="15"/>
        <v>0</v>
      </c>
      <c r="BA14" s="853"/>
      <c r="BB14" s="831">
        <f t="shared" si="16"/>
        <v>0</v>
      </c>
      <c r="BC14" s="853"/>
      <c r="BD14" s="831">
        <f t="shared" si="17"/>
        <v>0</v>
      </c>
      <c r="BE14" s="853"/>
      <c r="BF14" s="831">
        <f t="shared" si="18"/>
        <v>0</v>
      </c>
      <c r="BG14" s="853"/>
      <c r="BH14" s="831">
        <f t="shared" si="19"/>
        <v>0</v>
      </c>
      <c r="BI14" s="949"/>
      <c r="BJ14" s="841">
        <f t="shared" si="20"/>
        <v>0</v>
      </c>
      <c r="BK14" s="853"/>
      <c r="BL14" s="831">
        <f t="shared" si="21"/>
        <v>0</v>
      </c>
      <c r="BM14" s="962"/>
      <c r="BN14" s="831" t="str">
        <f t="shared" si="22"/>
        <v>-</v>
      </c>
      <c r="BO14" s="962"/>
      <c r="BR14" s="3"/>
      <c r="DL14" s="3"/>
    </row>
    <row r="15" spans="2:116" ht="13.5" customHeight="1">
      <c r="B15" s="883"/>
      <c r="C15" s="1073"/>
      <c r="D15" s="876"/>
      <c r="E15" s="1070"/>
      <c r="F15" s="521">
        <v>300</v>
      </c>
      <c r="G15" s="55" t="s">
        <v>72</v>
      </c>
      <c r="H15" s="56" t="s">
        <v>72</v>
      </c>
      <c r="I15" s="57" t="str">
        <f t="shared" si="0"/>
        <v>-</v>
      </c>
      <c r="J15" s="55" t="s">
        <v>72</v>
      </c>
      <c r="K15" s="56" t="s">
        <v>72</v>
      </c>
      <c r="L15" s="57" t="str">
        <f t="shared" si="1"/>
        <v>-</v>
      </c>
      <c r="M15" s="55" t="s">
        <v>72</v>
      </c>
      <c r="N15" s="56" t="s">
        <v>72</v>
      </c>
      <c r="O15" s="57" t="str">
        <f t="shared" si="2"/>
        <v>-</v>
      </c>
      <c r="P15" s="55" t="s">
        <v>72</v>
      </c>
      <c r="Q15" s="56" t="s">
        <v>72</v>
      </c>
      <c r="R15" s="57" t="str">
        <f t="shared" si="3"/>
        <v>-</v>
      </c>
      <c r="S15" s="55" t="s">
        <v>72</v>
      </c>
      <c r="T15" s="101" t="s">
        <v>72</v>
      </c>
      <c r="U15" s="101" t="s">
        <v>72</v>
      </c>
      <c r="V15" s="56" t="s">
        <v>72</v>
      </c>
      <c r="W15" s="57" t="str">
        <f t="shared" si="4"/>
        <v>-</v>
      </c>
      <c r="X15" s="55" t="s">
        <v>72</v>
      </c>
      <c r="Y15" s="56" t="s">
        <v>72</v>
      </c>
      <c r="Z15" s="57" t="str">
        <f t="shared" si="5"/>
        <v>-</v>
      </c>
      <c r="AA15" s="55" t="s">
        <v>72</v>
      </c>
      <c r="AB15" s="56" t="s">
        <v>72</v>
      </c>
      <c r="AC15" s="57" t="str">
        <f t="shared" si="6"/>
        <v>-</v>
      </c>
      <c r="AD15" s="55" t="s">
        <v>72</v>
      </c>
      <c r="AE15" s="56" t="s">
        <v>72</v>
      </c>
      <c r="AF15" s="57" t="str">
        <f t="shared" si="7"/>
        <v>-</v>
      </c>
      <c r="AG15" s="55" t="s">
        <v>72</v>
      </c>
      <c r="AH15" s="56" t="s">
        <v>72</v>
      </c>
      <c r="AI15" s="57" t="str">
        <f t="shared" si="8"/>
        <v>-</v>
      </c>
      <c r="AJ15" s="55" t="s">
        <v>72</v>
      </c>
      <c r="AK15" s="56" t="s">
        <v>72</v>
      </c>
      <c r="AL15" s="57" t="str">
        <f t="shared" si="9"/>
        <v>-</v>
      </c>
      <c r="AM15" s="55" t="s">
        <v>72</v>
      </c>
      <c r="AN15" s="56" t="s">
        <v>72</v>
      </c>
      <c r="AO15" s="57" t="str">
        <f t="shared" si="10"/>
        <v>-</v>
      </c>
      <c r="AP15" s="55" t="s">
        <v>72</v>
      </c>
      <c r="AQ15" s="56" t="s">
        <v>72</v>
      </c>
      <c r="AR15" s="64" t="str">
        <f t="shared" si="11"/>
        <v>-</v>
      </c>
      <c r="AS15" s="55" t="s">
        <v>72</v>
      </c>
      <c r="AT15" s="56" t="s">
        <v>72</v>
      </c>
      <c r="AU15" s="57" t="str">
        <f t="shared" si="12"/>
        <v>-</v>
      </c>
      <c r="AV15" s="841" t="str">
        <f t="shared" si="13"/>
        <v>-</v>
      </c>
      <c r="AW15" s="853"/>
      <c r="AX15" s="949" t="str">
        <f t="shared" si="14"/>
        <v>-</v>
      </c>
      <c r="AY15" s="853"/>
      <c r="AZ15" s="841">
        <f t="shared" si="15"/>
        <v>0</v>
      </c>
      <c r="BA15" s="853"/>
      <c r="BB15" s="831">
        <f t="shared" si="16"/>
        <v>0</v>
      </c>
      <c r="BC15" s="853"/>
      <c r="BD15" s="831">
        <f t="shared" si="17"/>
        <v>0</v>
      </c>
      <c r="BE15" s="853"/>
      <c r="BF15" s="831">
        <f t="shared" si="18"/>
        <v>0</v>
      </c>
      <c r="BG15" s="853"/>
      <c r="BH15" s="831">
        <f t="shared" si="19"/>
        <v>0</v>
      </c>
      <c r="BI15" s="949"/>
      <c r="BJ15" s="841">
        <f t="shared" si="20"/>
        <v>0</v>
      </c>
      <c r="BK15" s="853"/>
      <c r="BL15" s="831">
        <f t="shared" si="21"/>
        <v>0</v>
      </c>
      <c r="BM15" s="962"/>
      <c r="BN15" s="831" t="str">
        <f t="shared" si="22"/>
        <v>-</v>
      </c>
      <c r="BO15" s="962"/>
      <c r="BR15" s="3"/>
      <c r="DL15" s="3"/>
    </row>
    <row r="16" spans="2:116" ht="13.5" customHeight="1">
      <c r="B16" s="883"/>
      <c r="C16" s="1073"/>
      <c r="D16" s="876"/>
      <c r="E16" s="1070"/>
      <c r="F16" s="521">
        <v>250</v>
      </c>
      <c r="G16" s="55" t="s">
        <v>72</v>
      </c>
      <c r="H16" s="56" t="s">
        <v>72</v>
      </c>
      <c r="I16" s="57" t="str">
        <f t="shared" si="0"/>
        <v>-</v>
      </c>
      <c r="J16" s="55" t="s">
        <v>72</v>
      </c>
      <c r="K16" s="56" t="s">
        <v>72</v>
      </c>
      <c r="L16" s="57" t="str">
        <f t="shared" si="1"/>
        <v>-</v>
      </c>
      <c r="M16" s="55" t="s">
        <v>72</v>
      </c>
      <c r="N16" s="56" t="s">
        <v>72</v>
      </c>
      <c r="O16" s="57" t="str">
        <f t="shared" si="2"/>
        <v>-</v>
      </c>
      <c r="P16" s="55" t="s">
        <v>72</v>
      </c>
      <c r="Q16" s="56" t="s">
        <v>72</v>
      </c>
      <c r="R16" s="57" t="str">
        <f t="shared" si="3"/>
        <v>-</v>
      </c>
      <c r="S16" s="55" t="s">
        <v>72</v>
      </c>
      <c r="T16" s="101" t="s">
        <v>72</v>
      </c>
      <c r="U16" s="101" t="s">
        <v>72</v>
      </c>
      <c r="V16" s="56" t="s">
        <v>72</v>
      </c>
      <c r="W16" s="57" t="str">
        <f t="shared" si="4"/>
        <v>-</v>
      </c>
      <c r="X16" s="55" t="s">
        <v>72</v>
      </c>
      <c r="Y16" s="56" t="s">
        <v>72</v>
      </c>
      <c r="Z16" s="57" t="str">
        <f t="shared" si="5"/>
        <v>-</v>
      </c>
      <c r="AA16" s="55" t="s">
        <v>72</v>
      </c>
      <c r="AB16" s="56" t="s">
        <v>72</v>
      </c>
      <c r="AC16" s="57" t="str">
        <f t="shared" si="6"/>
        <v>-</v>
      </c>
      <c r="AD16" s="55" t="s">
        <v>72</v>
      </c>
      <c r="AE16" s="56" t="s">
        <v>72</v>
      </c>
      <c r="AF16" s="57" t="str">
        <f t="shared" si="7"/>
        <v>-</v>
      </c>
      <c r="AG16" s="55" t="s">
        <v>72</v>
      </c>
      <c r="AH16" s="56" t="s">
        <v>72</v>
      </c>
      <c r="AI16" s="57" t="str">
        <f t="shared" si="8"/>
        <v>-</v>
      </c>
      <c r="AJ16" s="55" t="s">
        <v>72</v>
      </c>
      <c r="AK16" s="56" t="s">
        <v>72</v>
      </c>
      <c r="AL16" s="57" t="str">
        <f t="shared" si="9"/>
        <v>-</v>
      </c>
      <c r="AM16" s="55" t="s">
        <v>72</v>
      </c>
      <c r="AN16" s="56" t="s">
        <v>72</v>
      </c>
      <c r="AO16" s="57" t="str">
        <f t="shared" si="10"/>
        <v>-</v>
      </c>
      <c r="AP16" s="55" t="s">
        <v>72</v>
      </c>
      <c r="AQ16" s="56" t="s">
        <v>72</v>
      </c>
      <c r="AR16" s="64" t="str">
        <f t="shared" si="11"/>
        <v>-</v>
      </c>
      <c r="AS16" s="55" t="s">
        <v>72</v>
      </c>
      <c r="AT16" s="56" t="s">
        <v>72</v>
      </c>
      <c r="AU16" s="57" t="str">
        <f t="shared" si="12"/>
        <v>-</v>
      </c>
      <c r="AV16" s="841" t="str">
        <f t="shared" si="13"/>
        <v>-</v>
      </c>
      <c r="AW16" s="853"/>
      <c r="AX16" s="949" t="str">
        <f t="shared" si="14"/>
        <v>-</v>
      </c>
      <c r="AY16" s="853"/>
      <c r="AZ16" s="841">
        <f t="shared" si="15"/>
        <v>0</v>
      </c>
      <c r="BA16" s="853"/>
      <c r="BB16" s="831">
        <f t="shared" si="16"/>
        <v>0</v>
      </c>
      <c r="BC16" s="853"/>
      <c r="BD16" s="831">
        <f t="shared" si="17"/>
        <v>0</v>
      </c>
      <c r="BE16" s="853"/>
      <c r="BF16" s="831">
        <f t="shared" si="18"/>
        <v>0</v>
      </c>
      <c r="BG16" s="853"/>
      <c r="BH16" s="831">
        <f t="shared" si="19"/>
        <v>0</v>
      </c>
      <c r="BI16" s="949"/>
      <c r="BJ16" s="841">
        <f t="shared" si="20"/>
        <v>0</v>
      </c>
      <c r="BK16" s="853"/>
      <c r="BL16" s="831">
        <f t="shared" si="21"/>
        <v>0</v>
      </c>
      <c r="BM16" s="962"/>
      <c r="BN16" s="831" t="str">
        <f t="shared" si="22"/>
        <v>-</v>
      </c>
      <c r="BO16" s="962"/>
      <c r="BR16" s="3"/>
      <c r="DL16" s="3"/>
    </row>
    <row r="17" spans="2:116" ht="13.5" customHeight="1">
      <c r="B17" s="883"/>
      <c r="C17" s="1073"/>
      <c r="D17" s="876"/>
      <c r="E17" s="1070"/>
      <c r="F17" s="521">
        <v>200</v>
      </c>
      <c r="G17" s="55" t="s">
        <v>72</v>
      </c>
      <c r="H17" s="56" t="s">
        <v>72</v>
      </c>
      <c r="I17" s="57" t="str">
        <f t="shared" si="0"/>
        <v>-</v>
      </c>
      <c r="J17" s="55" t="s">
        <v>72</v>
      </c>
      <c r="K17" s="56" t="s">
        <v>72</v>
      </c>
      <c r="L17" s="57" t="str">
        <f t="shared" si="1"/>
        <v>-</v>
      </c>
      <c r="M17" s="55" t="s">
        <v>72</v>
      </c>
      <c r="N17" s="56" t="s">
        <v>72</v>
      </c>
      <c r="O17" s="57" t="str">
        <f t="shared" si="2"/>
        <v>-</v>
      </c>
      <c r="P17" s="55" t="s">
        <v>72</v>
      </c>
      <c r="Q17" s="56" t="s">
        <v>72</v>
      </c>
      <c r="R17" s="57" t="str">
        <f t="shared" si="3"/>
        <v>-</v>
      </c>
      <c r="S17" s="55" t="s">
        <v>72</v>
      </c>
      <c r="T17" s="101" t="s">
        <v>72</v>
      </c>
      <c r="U17" s="101" t="s">
        <v>72</v>
      </c>
      <c r="V17" s="56" t="s">
        <v>72</v>
      </c>
      <c r="W17" s="57" t="str">
        <f t="shared" si="4"/>
        <v>-</v>
      </c>
      <c r="X17" s="55">
        <v>3.1</v>
      </c>
      <c r="Y17" s="56" t="s">
        <v>72</v>
      </c>
      <c r="Z17" s="57">
        <f t="shared" si="5"/>
        <v>3.1</v>
      </c>
      <c r="AA17" s="55" t="s">
        <v>72</v>
      </c>
      <c r="AB17" s="56" t="s">
        <v>72</v>
      </c>
      <c r="AC17" s="57" t="str">
        <f t="shared" si="6"/>
        <v>-</v>
      </c>
      <c r="AD17" s="55" t="s">
        <v>72</v>
      </c>
      <c r="AE17" s="56" t="s">
        <v>72</v>
      </c>
      <c r="AF17" s="57" t="str">
        <f t="shared" si="7"/>
        <v>-</v>
      </c>
      <c r="AG17" s="55" t="s">
        <v>72</v>
      </c>
      <c r="AH17" s="56" t="s">
        <v>72</v>
      </c>
      <c r="AI17" s="57" t="str">
        <f t="shared" si="8"/>
        <v>-</v>
      </c>
      <c r="AJ17" s="55" t="s">
        <v>72</v>
      </c>
      <c r="AK17" s="56" t="s">
        <v>72</v>
      </c>
      <c r="AL17" s="57" t="str">
        <f t="shared" si="9"/>
        <v>-</v>
      </c>
      <c r="AM17" s="55" t="s">
        <v>72</v>
      </c>
      <c r="AN17" s="56" t="s">
        <v>72</v>
      </c>
      <c r="AO17" s="57" t="str">
        <f t="shared" si="10"/>
        <v>-</v>
      </c>
      <c r="AP17" s="55" t="s">
        <v>72</v>
      </c>
      <c r="AQ17" s="56" t="s">
        <v>72</v>
      </c>
      <c r="AR17" s="64" t="str">
        <f t="shared" si="11"/>
        <v>-</v>
      </c>
      <c r="AS17" s="55" t="s">
        <v>72</v>
      </c>
      <c r="AT17" s="56" t="s">
        <v>72</v>
      </c>
      <c r="AU17" s="57" t="str">
        <f t="shared" si="12"/>
        <v>-</v>
      </c>
      <c r="AV17" s="841">
        <f t="shared" si="13"/>
        <v>3.1</v>
      </c>
      <c r="AW17" s="853"/>
      <c r="AX17" s="949" t="str">
        <f t="shared" si="14"/>
        <v>-</v>
      </c>
      <c r="AY17" s="853"/>
      <c r="AZ17" s="841">
        <f t="shared" si="15"/>
        <v>0</v>
      </c>
      <c r="BA17" s="853"/>
      <c r="BB17" s="831">
        <f t="shared" si="16"/>
        <v>0</v>
      </c>
      <c r="BC17" s="853"/>
      <c r="BD17" s="831">
        <f t="shared" si="17"/>
        <v>3.1</v>
      </c>
      <c r="BE17" s="853"/>
      <c r="BF17" s="831">
        <f t="shared" si="18"/>
        <v>0</v>
      </c>
      <c r="BG17" s="853"/>
      <c r="BH17" s="831">
        <f t="shared" si="19"/>
        <v>0</v>
      </c>
      <c r="BI17" s="949"/>
      <c r="BJ17" s="841">
        <f t="shared" si="20"/>
        <v>0</v>
      </c>
      <c r="BK17" s="853"/>
      <c r="BL17" s="831">
        <f t="shared" si="21"/>
        <v>3.1</v>
      </c>
      <c r="BM17" s="962"/>
      <c r="BN17" s="831">
        <f t="shared" si="22"/>
        <v>3.1</v>
      </c>
      <c r="BO17" s="962"/>
      <c r="BR17" s="3"/>
      <c r="DL17" s="3"/>
    </row>
    <row r="18" spans="2:116" ht="13.5" customHeight="1">
      <c r="B18" s="883"/>
      <c r="C18" s="1073"/>
      <c r="D18" s="876"/>
      <c r="E18" s="1070"/>
      <c r="F18" s="521">
        <v>150</v>
      </c>
      <c r="G18" s="55" t="s">
        <v>72</v>
      </c>
      <c r="H18" s="56" t="s">
        <v>72</v>
      </c>
      <c r="I18" s="57" t="str">
        <f t="shared" si="0"/>
        <v>-</v>
      </c>
      <c r="J18" s="55" t="s">
        <v>72</v>
      </c>
      <c r="K18" s="56" t="s">
        <v>72</v>
      </c>
      <c r="L18" s="57" t="str">
        <f t="shared" si="1"/>
        <v>-</v>
      </c>
      <c r="M18" s="55" t="s">
        <v>72</v>
      </c>
      <c r="N18" s="56" t="s">
        <v>72</v>
      </c>
      <c r="O18" s="57" t="str">
        <f t="shared" si="2"/>
        <v>-</v>
      </c>
      <c r="P18" s="55" t="s">
        <v>72</v>
      </c>
      <c r="Q18" s="56" t="s">
        <v>72</v>
      </c>
      <c r="R18" s="57" t="str">
        <f t="shared" si="3"/>
        <v>-</v>
      </c>
      <c r="S18" s="55" t="s">
        <v>72</v>
      </c>
      <c r="T18" s="101" t="s">
        <v>72</v>
      </c>
      <c r="U18" s="101" t="s">
        <v>72</v>
      </c>
      <c r="V18" s="56" t="s">
        <v>72</v>
      </c>
      <c r="W18" s="57" t="str">
        <f t="shared" si="4"/>
        <v>-</v>
      </c>
      <c r="X18" s="55">
        <v>1069.5999999999999</v>
      </c>
      <c r="Y18" s="56">
        <v>119</v>
      </c>
      <c r="Z18" s="57">
        <f t="shared" si="5"/>
        <v>1188.5999999999999</v>
      </c>
      <c r="AA18" s="55" t="s">
        <v>72</v>
      </c>
      <c r="AB18" s="56" t="s">
        <v>72</v>
      </c>
      <c r="AC18" s="57" t="str">
        <f t="shared" si="6"/>
        <v>-</v>
      </c>
      <c r="AD18" s="55" t="s">
        <v>72</v>
      </c>
      <c r="AE18" s="56" t="s">
        <v>72</v>
      </c>
      <c r="AF18" s="57" t="str">
        <f t="shared" si="7"/>
        <v>-</v>
      </c>
      <c r="AG18" s="55" t="s">
        <v>72</v>
      </c>
      <c r="AH18" s="56" t="s">
        <v>72</v>
      </c>
      <c r="AI18" s="57" t="str">
        <f t="shared" si="8"/>
        <v>-</v>
      </c>
      <c r="AJ18" s="55" t="s">
        <v>72</v>
      </c>
      <c r="AK18" s="56" t="s">
        <v>72</v>
      </c>
      <c r="AL18" s="57" t="str">
        <f t="shared" si="9"/>
        <v>-</v>
      </c>
      <c r="AM18" s="55" t="s">
        <v>72</v>
      </c>
      <c r="AN18" s="56" t="s">
        <v>72</v>
      </c>
      <c r="AO18" s="57" t="str">
        <f t="shared" si="10"/>
        <v>-</v>
      </c>
      <c r="AP18" s="55" t="s">
        <v>72</v>
      </c>
      <c r="AQ18" s="56">
        <v>34.1</v>
      </c>
      <c r="AR18" s="64">
        <f t="shared" si="11"/>
        <v>34.1</v>
      </c>
      <c r="AS18" s="55" t="s">
        <v>72</v>
      </c>
      <c r="AT18" s="56" t="s">
        <v>72</v>
      </c>
      <c r="AU18" s="57" t="str">
        <f t="shared" si="12"/>
        <v>-</v>
      </c>
      <c r="AV18" s="841">
        <f t="shared" si="13"/>
        <v>1069.5999999999999</v>
      </c>
      <c r="AW18" s="853"/>
      <c r="AX18" s="949">
        <f t="shared" si="14"/>
        <v>153.1</v>
      </c>
      <c r="AY18" s="853"/>
      <c r="AZ18" s="841">
        <f t="shared" si="15"/>
        <v>0</v>
      </c>
      <c r="BA18" s="853"/>
      <c r="BB18" s="831">
        <f t="shared" si="16"/>
        <v>0</v>
      </c>
      <c r="BC18" s="853"/>
      <c r="BD18" s="831">
        <f t="shared" si="17"/>
        <v>1188.5999999999999</v>
      </c>
      <c r="BE18" s="853"/>
      <c r="BF18" s="831">
        <f t="shared" si="18"/>
        <v>34.1</v>
      </c>
      <c r="BG18" s="853"/>
      <c r="BH18" s="831">
        <f t="shared" si="19"/>
        <v>0</v>
      </c>
      <c r="BI18" s="949"/>
      <c r="BJ18" s="841">
        <f t="shared" si="20"/>
        <v>0</v>
      </c>
      <c r="BK18" s="853"/>
      <c r="BL18" s="831">
        <f t="shared" si="21"/>
        <v>1222.6999999999998</v>
      </c>
      <c r="BM18" s="962"/>
      <c r="BN18" s="831">
        <f t="shared" si="22"/>
        <v>1222.6999999999998</v>
      </c>
      <c r="BO18" s="962"/>
      <c r="BR18" s="3"/>
      <c r="DL18" s="3"/>
    </row>
    <row r="19" spans="2:116" ht="13.5" customHeight="1">
      <c r="B19" s="883"/>
      <c r="C19" s="1073"/>
      <c r="D19" s="876"/>
      <c r="E19" s="1070"/>
      <c r="F19" s="77">
        <v>100</v>
      </c>
      <c r="G19" s="55" t="s">
        <v>72</v>
      </c>
      <c r="H19" s="56" t="s">
        <v>72</v>
      </c>
      <c r="I19" s="57" t="str">
        <f t="shared" si="0"/>
        <v>-</v>
      </c>
      <c r="J19" s="55" t="s">
        <v>72</v>
      </c>
      <c r="K19" s="56" t="s">
        <v>72</v>
      </c>
      <c r="L19" s="57" t="str">
        <f t="shared" si="1"/>
        <v>-</v>
      </c>
      <c r="M19" s="55" t="s">
        <v>72</v>
      </c>
      <c r="N19" s="56" t="s">
        <v>72</v>
      </c>
      <c r="O19" s="57" t="str">
        <f t="shared" si="2"/>
        <v>-</v>
      </c>
      <c r="P19" s="55" t="s">
        <v>72</v>
      </c>
      <c r="Q19" s="56" t="s">
        <v>72</v>
      </c>
      <c r="R19" s="57" t="str">
        <f t="shared" si="3"/>
        <v>-</v>
      </c>
      <c r="S19" s="55" t="s">
        <v>72</v>
      </c>
      <c r="T19" s="101" t="s">
        <v>72</v>
      </c>
      <c r="U19" s="101" t="s">
        <v>72</v>
      </c>
      <c r="V19" s="56" t="s">
        <v>72</v>
      </c>
      <c r="W19" s="57" t="str">
        <f t="shared" si="4"/>
        <v>-</v>
      </c>
      <c r="X19" s="55">
        <v>145.39999999999998</v>
      </c>
      <c r="Y19" s="56">
        <v>16</v>
      </c>
      <c r="Z19" s="57">
        <f t="shared" si="5"/>
        <v>161.39999999999998</v>
      </c>
      <c r="AA19" s="55" t="s">
        <v>72</v>
      </c>
      <c r="AB19" s="56" t="s">
        <v>72</v>
      </c>
      <c r="AC19" s="57" t="str">
        <f t="shared" si="6"/>
        <v>-</v>
      </c>
      <c r="AD19" s="55" t="s">
        <v>72</v>
      </c>
      <c r="AE19" s="56" t="s">
        <v>72</v>
      </c>
      <c r="AF19" s="57" t="str">
        <f t="shared" si="7"/>
        <v>-</v>
      </c>
      <c r="AG19" s="55" t="s">
        <v>72</v>
      </c>
      <c r="AH19" s="56" t="s">
        <v>72</v>
      </c>
      <c r="AI19" s="57" t="str">
        <f t="shared" si="8"/>
        <v>-</v>
      </c>
      <c r="AJ19" s="55" t="s">
        <v>72</v>
      </c>
      <c r="AK19" s="56" t="s">
        <v>72</v>
      </c>
      <c r="AL19" s="57" t="str">
        <f t="shared" si="9"/>
        <v>-</v>
      </c>
      <c r="AM19" s="55" t="s">
        <v>72</v>
      </c>
      <c r="AN19" s="56" t="s">
        <v>72</v>
      </c>
      <c r="AO19" s="57" t="str">
        <f t="shared" si="10"/>
        <v>-</v>
      </c>
      <c r="AP19" s="55" t="s">
        <v>72</v>
      </c>
      <c r="AQ19" s="56">
        <v>27.6</v>
      </c>
      <c r="AR19" s="64">
        <f t="shared" si="11"/>
        <v>27.6</v>
      </c>
      <c r="AS19" s="55" t="s">
        <v>72</v>
      </c>
      <c r="AT19" s="56" t="s">
        <v>72</v>
      </c>
      <c r="AU19" s="57" t="str">
        <f t="shared" si="12"/>
        <v>-</v>
      </c>
      <c r="AV19" s="841">
        <f t="shared" si="13"/>
        <v>145.39999999999998</v>
      </c>
      <c r="AW19" s="853"/>
      <c r="AX19" s="949">
        <f t="shared" si="14"/>
        <v>43.6</v>
      </c>
      <c r="AY19" s="853"/>
      <c r="AZ19" s="841">
        <f t="shared" si="15"/>
        <v>0</v>
      </c>
      <c r="BA19" s="853"/>
      <c r="BB19" s="831">
        <f t="shared" si="16"/>
        <v>0</v>
      </c>
      <c r="BC19" s="853"/>
      <c r="BD19" s="831">
        <f t="shared" si="17"/>
        <v>161.39999999999998</v>
      </c>
      <c r="BE19" s="853"/>
      <c r="BF19" s="831">
        <f t="shared" si="18"/>
        <v>27.6</v>
      </c>
      <c r="BG19" s="853"/>
      <c r="BH19" s="831">
        <f t="shared" si="19"/>
        <v>0</v>
      </c>
      <c r="BI19" s="949"/>
      <c r="BJ19" s="841">
        <f t="shared" si="20"/>
        <v>0</v>
      </c>
      <c r="BK19" s="853"/>
      <c r="BL19" s="831">
        <f t="shared" si="21"/>
        <v>188.99999999999997</v>
      </c>
      <c r="BM19" s="962"/>
      <c r="BN19" s="831">
        <f t="shared" si="22"/>
        <v>188.99999999999997</v>
      </c>
      <c r="BO19" s="962"/>
      <c r="BR19" s="3"/>
      <c r="DL19" s="3"/>
    </row>
    <row r="20" spans="2:116" ht="13.5" customHeight="1">
      <c r="B20" s="883"/>
      <c r="C20" s="1073"/>
      <c r="D20" s="876"/>
      <c r="E20" s="1070"/>
      <c r="F20" s="538" t="s">
        <v>70</v>
      </c>
      <c r="G20" s="55" t="s">
        <v>72</v>
      </c>
      <c r="H20" s="56" t="s">
        <v>72</v>
      </c>
      <c r="I20" s="57" t="str">
        <f t="shared" si="0"/>
        <v>-</v>
      </c>
      <c r="J20" s="55" t="s">
        <v>72</v>
      </c>
      <c r="K20" s="56" t="s">
        <v>72</v>
      </c>
      <c r="L20" s="57" t="str">
        <f t="shared" si="1"/>
        <v>-</v>
      </c>
      <c r="M20" s="55" t="s">
        <v>72</v>
      </c>
      <c r="N20" s="56" t="s">
        <v>72</v>
      </c>
      <c r="O20" s="57" t="str">
        <f t="shared" si="2"/>
        <v>-</v>
      </c>
      <c r="P20" s="55" t="s">
        <v>72</v>
      </c>
      <c r="Q20" s="56" t="s">
        <v>72</v>
      </c>
      <c r="R20" s="57" t="str">
        <f t="shared" si="3"/>
        <v>-</v>
      </c>
      <c r="S20" s="55" t="s">
        <v>72</v>
      </c>
      <c r="T20" s="101" t="s">
        <v>72</v>
      </c>
      <c r="U20" s="101" t="s">
        <v>72</v>
      </c>
      <c r="V20" s="56" t="s">
        <v>72</v>
      </c>
      <c r="W20" s="57" t="str">
        <f t="shared" si="4"/>
        <v>-</v>
      </c>
      <c r="X20" s="55" t="s">
        <v>72</v>
      </c>
      <c r="Y20" s="56" t="s">
        <v>72</v>
      </c>
      <c r="Z20" s="57" t="str">
        <f t="shared" si="5"/>
        <v>-</v>
      </c>
      <c r="AA20" s="55" t="s">
        <v>72</v>
      </c>
      <c r="AB20" s="56" t="s">
        <v>72</v>
      </c>
      <c r="AC20" s="57" t="str">
        <f t="shared" si="6"/>
        <v>-</v>
      </c>
      <c r="AD20" s="55" t="s">
        <v>72</v>
      </c>
      <c r="AE20" s="56" t="s">
        <v>72</v>
      </c>
      <c r="AF20" s="57" t="str">
        <f t="shared" si="7"/>
        <v>-</v>
      </c>
      <c r="AG20" s="55" t="s">
        <v>72</v>
      </c>
      <c r="AH20" s="56" t="s">
        <v>72</v>
      </c>
      <c r="AI20" s="57" t="str">
        <f t="shared" si="8"/>
        <v>-</v>
      </c>
      <c r="AJ20" s="55" t="s">
        <v>72</v>
      </c>
      <c r="AK20" s="56" t="s">
        <v>72</v>
      </c>
      <c r="AL20" s="57" t="str">
        <f t="shared" si="9"/>
        <v>-</v>
      </c>
      <c r="AM20" s="55" t="s">
        <v>72</v>
      </c>
      <c r="AN20" s="56" t="s">
        <v>72</v>
      </c>
      <c r="AO20" s="57" t="str">
        <f t="shared" si="10"/>
        <v>-</v>
      </c>
      <c r="AP20" s="55" t="s">
        <v>72</v>
      </c>
      <c r="AQ20" s="56" t="s">
        <v>72</v>
      </c>
      <c r="AR20" s="64" t="str">
        <f t="shared" si="11"/>
        <v>-</v>
      </c>
      <c r="AS20" s="55" t="s">
        <v>72</v>
      </c>
      <c r="AT20" s="56" t="s">
        <v>72</v>
      </c>
      <c r="AU20" s="57" t="str">
        <f t="shared" si="12"/>
        <v>-</v>
      </c>
      <c r="AV20" s="841" t="str">
        <f t="shared" si="13"/>
        <v>-</v>
      </c>
      <c r="AW20" s="853"/>
      <c r="AX20" s="949" t="str">
        <f t="shared" si="14"/>
        <v>-</v>
      </c>
      <c r="AY20" s="853"/>
      <c r="AZ20" s="841">
        <f t="shared" si="15"/>
        <v>0</v>
      </c>
      <c r="BA20" s="853"/>
      <c r="BB20" s="831">
        <f t="shared" si="16"/>
        <v>0</v>
      </c>
      <c r="BC20" s="853"/>
      <c r="BD20" s="831">
        <f t="shared" si="17"/>
        <v>0</v>
      </c>
      <c r="BE20" s="853"/>
      <c r="BF20" s="831">
        <f t="shared" si="18"/>
        <v>0</v>
      </c>
      <c r="BG20" s="853"/>
      <c r="BH20" s="831">
        <f t="shared" si="19"/>
        <v>0</v>
      </c>
      <c r="BI20" s="949"/>
      <c r="BJ20" s="841">
        <f t="shared" si="20"/>
        <v>0</v>
      </c>
      <c r="BK20" s="853"/>
      <c r="BL20" s="831">
        <f t="shared" si="21"/>
        <v>0</v>
      </c>
      <c r="BM20" s="962"/>
      <c r="BN20" s="831" t="str">
        <f t="shared" si="22"/>
        <v>-</v>
      </c>
      <c r="BO20" s="962"/>
      <c r="BR20" s="3"/>
      <c r="DL20" s="3"/>
    </row>
    <row r="21" spans="2:116" ht="13.5" customHeight="1">
      <c r="B21" s="883"/>
      <c r="C21" s="1073"/>
      <c r="D21" s="876"/>
      <c r="E21" s="1071"/>
      <c r="F21" s="532" t="s">
        <v>49</v>
      </c>
      <c r="G21" s="58">
        <f>IF(SUM(G10:G20)=0,"-",SUM(G10:G20))</f>
        <v>464.7</v>
      </c>
      <c r="H21" s="59" t="str">
        <f t="shared" ref="H21:AS21" si="23">IF(SUM(H10:H20)=0,"-",SUM(H10:H20))</f>
        <v>-</v>
      </c>
      <c r="I21" s="60">
        <f t="shared" si="23"/>
        <v>464.7</v>
      </c>
      <c r="J21" s="58" t="str">
        <f t="shared" si="23"/>
        <v>-</v>
      </c>
      <c r="K21" s="59" t="str">
        <f t="shared" si="23"/>
        <v>-</v>
      </c>
      <c r="L21" s="60" t="str">
        <f t="shared" si="23"/>
        <v>-</v>
      </c>
      <c r="M21" s="58" t="str">
        <f t="shared" si="23"/>
        <v>-</v>
      </c>
      <c r="N21" s="59" t="str">
        <f t="shared" si="23"/>
        <v>-</v>
      </c>
      <c r="O21" s="60" t="str">
        <f t="shared" si="23"/>
        <v>-</v>
      </c>
      <c r="P21" s="58" t="str">
        <f t="shared" si="23"/>
        <v>-</v>
      </c>
      <c r="Q21" s="59" t="str">
        <f t="shared" si="23"/>
        <v>-</v>
      </c>
      <c r="R21" s="60" t="str">
        <f t="shared" si="23"/>
        <v>-</v>
      </c>
      <c r="S21" s="58">
        <f t="shared" si="23"/>
        <v>23</v>
      </c>
      <c r="T21" s="103">
        <f t="shared" si="23"/>
        <v>2</v>
      </c>
      <c r="U21" s="103">
        <f t="shared" si="23"/>
        <v>93</v>
      </c>
      <c r="V21" s="59">
        <f t="shared" si="23"/>
        <v>6</v>
      </c>
      <c r="W21" s="60">
        <f t="shared" si="23"/>
        <v>124</v>
      </c>
      <c r="X21" s="58">
        <f t="shared" si="23"/>
        <v>1240.6999999999998</v>
      </c>
      <c r="Y21" s="59">
        <f t="shared" si="23"/>
        <v>138</v>
      </c>
      <c r="Z21" s="60">
        <f t="shared" si="23"/>
        <v>1378.6999999999998</v>
      </c>
      <c r="AA21" s="58" t="str">
        <f t="shared" si="23"/>
        <v>-</v>
      </c>
      <c r="AB21" s="59" t="str">
        <f t="shared" si="23"/>
        <v>-</v>
      </c>
      <c r="AC21" s="60" t="str">
        <f t="shared" si="23"/>
        <v>-</v>
      </c>
      <c r="AD21" s="58" t="str">
        <f t="shared" si="23"/>
        <v>-</v>
      </c>
      <c r="AE21" s="59" t="str">
        <f t="shared" si="23"/>
        <v>-</v>
      </c>
      <c r="AF21" s="60" t="str">
        <f t="shared" si="23"/>
        <v>-</v>
      </c>
      <c r="AG21" s="58" t="str">
        <f t="shared" si="23"/>
        <v>-</v>
      </c>
      <c r="AH21" s="59" t="str">
        <f t="shared" si="23"/>
        <v>-</v>
      </c>
      <c r="AI21" s="60" t="str">
        <f t="shared" si="23"/>
        <v>-</v>
      </c>
      <c r="AJ21" s="58" t="str">
        <f t="shared" si="23"/>
        <v>-</v>
      </c>
      <c r="AK21" s="59" t="str">
        <f t="shared" si="23"/>
        <v>-</v>
      </c>
      <c r="AL21" s="60" t="str">
        <f t="shared" si="23"/>
        <v>-</v>
      </c>
      <c r="AM21" s="58" t="str">
        <f t="shared" si="23"/>
        <v>-</v>
      </c>
      <c r="AN21" s="59" t="str">
        <f t="shared" si="23"/>
        <v>-</v>
      </c>
      <c r="AO21" s="60" t="str">
        <f t="shared" si="23"/>
        <v>-</v>
      </c>
      <c r="AP21" s="58" t="str">
        <f t="shared" si="23"/>
        <v>-</v>
      </c>
      <c r="AQ21" s="59">
        <f t="shared" si="23"/>
        <v>84.6</v>
      </c>
      <c r="AR21" s="65">
        <f t="shared" si="23"/>
        <v>84.6</v>
      </c>
      <c r="AS21" s="58" t="str">
        <f t="shared" si="23"/>
        <v>-</v>
      </c>
      <c r="AT21" s="59" t="str">
        <f t="shared" ref="AT21" si="24">IF(SUM(AT10:AT20)=0,"-",SUM(AT10:AT20))</f>
        <v>-</v>
      </c>
      <c r="AU21" s="60" t="str">
        <f t="shared" ref="AU21" si="25">IF(SUM(AU10:AU20)=0,"-",SUM(AU10:AU20))</f>
        <v>-</v>
      </c>
      <c r="AV21" s="951">
        <f>IF(SUM(AV10:AW20)=0,"-",SUM(AV10:AW20))</f>
        <v>1821.4</v>
      </c>
      <c r="AW21" s="836" t="str">
        <f t="shared" ref="AW21" si="26">IF(SUM(AW10:AW20)=0,"-",SUM(AW10:AW20))</f>
        <v>-</v>
      </c>
      <c r="AX21" s="950">
        <f t="shared" ref="AX21" si="27">IF(SUM(AX10:AY20)=0,"-",SUM(AX10:AY20))</f>
        <v>230.6</v>
      </c>
      <c r="AY21" s="836" t="str">
        <f t="shared" ref="AY21" si="28">IF(SUM(AY10:AY20)=0,"-",SUM(AY10:AY20))</f>
        <v>-</v>
      </c>
      <c r="AZ21" s="951">
        <f>IF(SUM(AZ10:BA20)=0,"-",SUM(AZ10:BA20))</f>
        <v>464.7</v>
      </c>
      <c r="BA21" s="836" t="str">
        <f t="shared" ref="BA21" si="29">IF(SUM(BA10:BA20)=0,"-",SUM(BA10:BA20))</f>
        <v>-</v>
      </c>
      <c r="BB21" s="837">
        <f t="shared" ref="BB21" si="30">IF(SUM(BB10:BC20)=0,"-",SUM(BB10:BC20))</f>
        <v>25</v>
      </c>
      <c r="BC21" s="836" t="str">
        <f t="shared" ref="BC21" si="31">IF(SUM(BC10:BC20)=0,"-",SUM(BC10:BC20))</f>
        <v>-</v>
      </c>
      <c r="BD21" s="837">
        <f t="shared" ref="BD21" si="32">IF(SUM(BD10:BE20)=0,"-",SUM(BD10:BE20))</f>
        <v>1477.6999999999998</v>
      </c>
      <c r="BE21" s="836" t="str">
        <f t="shared" ref="BE21" si="33">IF(SUM(BE10:BE20)=0,"-",SUM(BE10:BE20))</f>
        <v>-</v>
      </c>
      <c r="BF21" s="837">
        <f t="shared" ref="BF21" si="34">IF(SUM(BF10:BG20)=0,"-",SUM(BF10:BG20))</f>
        <v>84.6</v>
      </c>
      <c r="BG21" s="836" t="str">
        <f t="shared" ref="BG21" si="35">IF(SUM(BG10:BG20)=0,"-",SUM(BG10:BG20))</f>
        <v>-</v>
      </c>
      <c r="BH21" s="837" t="str">
        <f t="shared" ref="BH21" si="36">IF(SUM(BH10:BI20)=0,"-",SUM(BH10:BI20))</f>
        <v>-</v>
      </c>
      <c r="BI21" s="950" t="str">
        <f t="shared" ref="BI21" si="37">IF(SUM(BI10:BI20)=0,"-",SUM(BI10:BI20))</f>
        <v>-</v>
      </c>
      <c r="BJ21" s="951">
        <f t="shared" ref="BJ21" si="38">IF(SUM(BJ10:BK20)=0,"-",SUM(BJ10:BK20))</f>
        <v>489.7</v>
      </c>
      <c r="BK21" s="836" t="str">
        <f t="shared" ref="BK21" si="39">IF(SUM(BK10:BK20)=0,"-",SUM(BK10:BK20))</f>
        <v>-</v>
      </c>
      <c r="BL21" s="837">
        <f t="shared" ref="BL21" si="40">IF(SUM(BL10:BM20)=0,"-",SUM(BL10:BM20))</f>
        <v>1562.2999999999997</v>
      </c>
      <c r="BM21" s="1011" t="str">
        <f t="shared" ref="BM21" si="41">IF(SUM(BM10:BM20)=0,"-",SUM(BM10:BM20))</f>
        <v>-</v>
      </c>
      <c r="BN21" s="837">
        <f t="shared" si="22"/>
        <v>2052</v>
      </c>
      <c r="BO21" s="1011"/>
      <c r="BR21" s="3"/>
      <c r="DL21" s="3"/>
    </row>
    <row r="22" spans="2:116" ht="13.5" customHeight="1">
      <c r="B22" s="883"/>
      <c r="C22" s="1073"/>
      <c r="D22" s="876"/>
      <c r="E22" s="875" t="s">
        <v>43</v>
      </c>
      <c r="F22" s="78">
        <v>600</v>
      </c>
      <c r="G22" s="52" t="s">
        <v>72</v>
      </c>
      <c r="H22" s="53" t="s">
        <v>72</v>
      </c>
      <c r="I22" s="54" t="str">
        <f t="shared" ref="I22:I32" si="42">IF(SUM(G22:H22)=0,"-",SUM(G22:H22))</f>
        <v>-</v>
      </c>
      <c r="J22" s="52" t="s">
        <v>72</v>
      </c>
      <c r="K22" s="53" t="s">
        <v>72</v>
      </c>
      <c r="L22" s="54" t="str">
        <f t="shared" ref="L22:L32" si="43">IF(SUM(J22:K22)=0,"-",SUM(J22:K22))</f>
        <v>-</v>
      </c>
      <c r="M22" s="52" t="s">
        <v>72</v>
      </c>
      <c r="N22" s="53" t="s">
        <v>72</v>
      </c>
      <c r="O22" s="54" t="str">
        <f t="shared" ref="O22:O32" si="44">IF(SUM(M22:N22)=0,"-",SUM(M22:N22))</f>
        <v>-</v>
      </c>
      <c r="P22" s="52" t="s">
        <v>72</v>
      </c>
      <c r="Q22" s="53" t="s">
        <v>72</v>
      </c>
      <c r="R22" s="54" t="str">
        <f t="shared" ref="R22:R32" si="45">IF(SUM(P22:Q22)=0,"-",SUM(P22:Q22))</f>
        <v>-</v>
      </c>
      <c r="S22" s="52" t="s">
        <v>72</v>
      </c>
      <c r="T22" s="99" t="s">
        <v>72</v>
      </c>
      <c r="U22" s="99" t="s">
        <v>72</v>
      </c>
      <c r="V22" s="53" t="s">
        <v>72</v>
      </c>
      <c r="W22" s="54" t="str">
        <f t="shared" ref="W22:W32" si="46">IF(SUM(S22:V22)=0,"-",SUM(S22:V22))</f>
        <v>-</v>
      </c>
      <c r="X22" s="52" t="s">
        <v>72</v>
      </c>
      <c r="Y22" s="53" t="s">
        <v>72</v>
      </c>
      <c r="Z22" s="54" t="str">
        <f t="shared" ref="Z22:Z32" si="47">IF(SUM(X22:Y22)=0,"-",SUM(X22:Y22))</f>
        <v>-</v>
      </c>
      <c r="AA22" s="52" t="s">
        <v>72</v>
      </c>
      <c r="AB22" s="53" t="s">
        <v>72</v>
      </c>
      <c r="AC22" s="54" t="str">
        <f t="shared" ref="AC22:AC32" si="48">IF(SUM(AA22:AB22)=0,"-",SUM(AA22:AB22))</f>
        <v>-</v>
      </c>
      <c r="AD22" s="52" t="s">
        <v>72</v>
      </c>
      <c r="AE22" s="53" t="s">
        <v>72</v>
      </c>
      <c r="AF22" s="54" t="str">
        <f t="shared" ref="AF22:AF32" si="49">IF(SUM(AD22:AE22)=0,"-",SUM(AD22:AE22))</f>
        <v>-</v>
      </c>
      <c r="AG22" s="52" t="s">
        <v>72</v>
      </c>
      <c r="AH22" s="53" t="s">
        <v>72</v>
      </c>
      <c r="AI22" s="54" t="str">
        <f t="shared" ref="AI22:AI32" si="50">IF(SUM(AG22:AH22)=0,"-",SUM(AG22:AH22))</f>
        <v>-</v>
      </c>
      <c r="AJ22" s="52" t="s">
        <v>72</v>
      </c>
      <c r="AK22" s="53" t="s">
        <v>72</v>
      </c>
      <c r="AL22" s="54" t="str">
        <f t="shared" ref="AL22:AL32" si="51">IF(SUM(AJ22:AK22)=0,"-",SUM(AJ22:AK22))</f>
        <v>-</v>
      </c>
      <c r="AM22" s="52" t="s">
        <v>72</v>
      </c>
      <c r="AN22" s="53" t="s">
        <v>72</v>
      </c>
      <c r="AO22" s="54" t="str">
        <f t="shared" ref="AO22:AO32" si="52">IF(SUM(AM22:AN22)=0,"-",SUM(AM22:AN22))</f>
        <v>-</v>
      </c>
      <c r="AP22" s="52" t="s">
        <v>72</v>
      </c>
      <c r="AQ22" s="53" t="s">
        <v>72</v>
      </c>
      <c r="AR22" s="63" t="str">
        <f t="shared" ref="AR22:AR32" si="53">IF(SUM(AP22:AQ22)=0,"-",SUM(AP22:AQ22))</f>
        <v>-</v>
      </c>
      <c r="AS22" s="52" t="s">
        <v>72</v>
      </c>
      <c r="AT22" s="53" t="s">
        <v>72</v>
      </c>
      <c r="AU22" s="54" t="str">
        <f t="shared" ref="AU22:AU32" si="54">IF(SUM(AS22:AT22)=0,"-",SUM(AS22:AT22))</f>
        <v>-</v>
      </c>
      <c r="AV22" s="865" t="str">
        <f t="shared" ref="AV22:AV32" si="55">IF(SUM(G22,J22,M22,P22,S22,U22,X22,AA22,AD22,AG22,AJ22,AM22,AP22,AS22)=0,"-",SUM(G22,J22,M22,P22,S22,U22,X22,AA22,AD22,AG22,AJ22,AM22,AP22,AS22))</f>
        <v>-</v>
      </c>
      <c r="AW22" s="866"/>
      <c r="AX22" s="867" t="str">
        <f t="shared" ref="AX22:AX32" si="56">IF(SUM(H22,K22,N22,Q22,T22,V22,Y22,AB22,AE22,AH22,AK22,AN22,AQ22,AT22)=0,"-",SUM(H22,K22,N22,Q22,T22,V22,Y22,AB22,AE22,AH22,AK22,AN22,AQ22,AT22))</f>
        <v>-</v>
      </c>
      <c r="AY22" s="866"/>
      <c r="AZ22" s="865">
        <f t="shared" ref="AZ22:AZ32" si="57">SUMIF(G$88,"①",I22)+SUMIF(J$88,"①",L22)+SUMIF(M$88,"①",O22)+SUMIF(P$88,"①",R22)+SUMIF(S$88,"①",S22)+SUMIF(S$88,"①",T22)+SUMIF(U$88,"①",U22)+SUMIF(U$88,"①",V22)+SUMIF(X$88,"①",Z22)+SUMIF(AA$88,"①",AC22)+SUMIF(AD$88,"①",AF22)+SUMIF(AG$88,"①",AI22)+SUMIF(AJ$88,"①",AL22)+SUMIF(AM$88,"①",AO22)+SUMIF(AP$88,"①",AR22)+SUMIF(AS$88,"①",AU22)</f>
        <v>0</v>
      </c>
      <c r="BA22" s="866"/>
      <c r="BB22" s="866">
        <f t="shared" ref="BB22:BB32" si="58">SUMIF(G$88,"②",I22)+SUMIF(J$88,"②",L22)+SUMIF(M$88,"②",O22)+SUMIF(P$88,"②",R22)+SUMIF(S$88,"②",S22)+SUMIF(S$88,"②",T22)+SUMIF(U$88,"②",U22)+SUMIF(U$88,"②",V22)+SUMIF(X$88,"②",Z22)+SUMIF(AA$88,"②",AC22)+SUMIF(AD$88,"②",AF22)+SUMIF(AG$88,"②",AI22)+SUMIF(AJ$88,"②",AL22)+SUMIF(AM$88,"②",AO22)+SUMIF(AP$88,"②",AR22)+SUMIF(AS$88,"②",AU22)</f>
        <v>0</v>
      </c>
      <c r="BC22" s="866"/>
      <c r="BD22" s="866">
        <f t="shared" ref="BD22:BD32" si="59">SUMIF(G$88,"③",I22)+SUMIF(J$88,"③",L22)+SUMIF(M$88,"③",O22)+SUMIF(P$88,"③",R22)+SUMIF(S$88,"③",S22)+SUMIF(S$88,"③",T22)+SUMIF(U$88,"③",U22)+SUMIF(U$88,"③",V22)+SUMIF(X$88,"③",Z22)+SUMIF(AA$88,"③",AC22)+SUMIF(AD$88,"③",AF22)+SUMIF(AG$88,"③",AI22)+SUMIF(AJ$88,"③",AL22)+SUMIF(AM$88,"③",AO22)+SUMIF(AP$88,"③",AR22)+SUMIF(AS$88,"③",AU22)</f>
        <v>0</v>
      </c>
      <c r="BE22" s="866"/>
      <c r="BF22" s="866">
        <f t="shared" ref="BF22:BF32" si="60">SUMIF(G$88,"④",I22)+SUMIF(J$88,"④",L22)+SUMIF(M$88,"④",O22)+SUMIF(P$88,"④",R22)+SUMIF(S$88,"④",S22)+SUMIF(S$88,"④",T22)+SUMIF(U$88,"④",U22)+SUMIF(U$88,"④",V22)+SUMIF(X$88,"④",Z22)+SUMIF(AA$88,"④",AC22)+SUMIF(AD$88,"④",AF22)+SUMIF(AG$88,"④",AI22)+SUMIF(AJ$88,"④",AL22)+SUMIF(AM$88,"④",AO22)+SUMIF(AP$88,"④",AR22)+SUMIF(AS$88,"④",AU22)</f>
        <v>0</v>
      </c>
      <c r="BG22" s="866"/>
      <c r="BH22" s="866">
        <f t="shared" ref="BH22:BH32" si="61">SUMIF(G$88,"⑤",I22)+SUMIF(J$88,"⑤",L22)+SUMIF(M$88,"⑤",O22)+SUMIF(P$88,"⑤",R22)+SUMIF(S$88,"⑤",S22)+SUMIF(S$88,"⑤",T22)+SUMIF(U$88,"⑤",U22)+SUMIF(U$88,"⑤",V22)+SUMIF(X$88,"⑤",Z22)+SUMIF(AA$88,"⑤",AC22)+SUMIF(AD$88,"⑤",AF22)+SUMIF(AG$88,"⑤",AI22)+SUMIF(AJ$88,"⑤",AL22)+SUMIF(AM$88,"⑤",AO22)+SUMIF(AP$88,"⑤",AR22)+SUMIF(AS$88,"⑤",AU22)</f>
        <v>0</v>
      </c>
      <c r="BI22" s="868"/>
      <c r="BJ22" s="865">
        <f t="shared" ref="BJ22:BJ24" si="62">SUM(AZ22:BC22)</f>
        <v>0</v>
      </c>
      <c r="BK22" s="866"/>
      <c r="BL22" s="866">
        <f t="shared" ref="BL22:BL24" si="63">SUM(BD22:BI22)</f>
        <v>0</v>
      </c>
      <c r="BM22" s="869"/>
      <c r="BN22" s="866" t="str">
        <f t="shared" si="22"/>
        <v>-</v>
      </c>
      <c r="BO22" s="869"/>
      <c r="BR22" s="3"/>
      <c r="DL22" s="3"/>
    </row>
    <row r="23" spans="2:116" ht="13.5" customHeight="1">
      <c r="B23" s="883"/>
      <c r="C23" s="1073"/>
      <c r="D23" s="876"/>
      <c r="E23" s="1070"/>
      <c r="F23" s="521">
        <v>500</v>
      </c>
      <c r="G23" s="55" t="s">
        <v>72</v>
      </c>
      <c r="H23" s="56" t="s">
        <v>72</v>
      </c>
      <c r="I23" s="57" t="str">
        <f t="shared" si="42"/>
        <v>-</v>
      </c>
      <c r="J23" s="55" t="s">
        <v>72</v>
      </c>
      <c r="K23" s="56" t="s">
        <v>72</v>
      </c>
      <c r="L23" s="57" t="str">
        <f t="shared" si="43"/>
        <v>-</v>
      </c>
      <c r="M23" s="55" t="s">
        <v>72</v>
      </c>
      <c r="N23" s="56" t="s">
        <v>72</v>
      </c>
      <c r="O23" s="57" t="str">
        <f t="shared" si="44"/>
        <v>-</v>
      </c>
      <c r="P23" s="55" t="s">
        <v>72</v>
      </c>
      <c r="Q23" s="56" t="s">
        <v>72</v>
      </c>
      <c r="R23" s="57" t="str">
        <f t="shared" si="45"/>
        <v>-</v>
      </c>
      <c r="S23" s="55" t="s">
        <v>72</v>
      </c>
      <c r="T23" s="101" t="s">
        <v>72</v>
      </c>
      <c r="U23" s="101" t="s">
        <v>72</v>
      </c>
      <c r="V23" s="56" t="s">
        <v>72</v>
      </c>
      <c r="W23" s="57" t="str">
        <f t="shared" si="46"/>
        <v>-</v>
      </c>
      <c r="X23" s="55" t="s">
        <v>72</v>
      </c>
      <c r="Y23" s="56" t="s">
        <v>72</v>
      </c>
      <c r="Z23" s="57" t="str">
        <f t="shared" si="47"/>
        <v>-</v>
      </c>
      <c r="AA23" s="55" t="s">
        <v>72</v>
      </c>
      <c r="AB23" s="56" t="s">
        <v>72</v>
      </c>
      <c r="AC23" s="57" t="str">
        <f t="shared" si="48"/>
        <v>-</v>
      </c>
      <c r="AD23" s="55" t="s">
        <v>72</v>
      </c>
      <c r="AE23" s="56" t="s">
        <v>72</v>
      </c>
      <c r="AF23" s="57" t="str">
        <f t="shared" si="49"/>
        <v>-</v>
      </c>
      <c r="AG23" s="55" t="s">
        <v>72</v>
      </c>
      <c r="AH23" s="56" t="s">
        <v>72</v>
      </c>
      <c r="AI23" s="57" t="str">
        <f t="shared" si="50"/>
        <v>-</v>
      </c>
      <c r="AJ23" s="55" t="s">
        <v>72</v>
      </c>
      <c r="AK23" s="56" t="s">
        <v>72</v>
      </c>
      <c r="AL23" s="57" t="str">
        <f t="shared" si="51"/>
        <v>-</v>
      </c>
      <c r="AM23" s="55" t="s">
        <v>72</v>
      </c>
      <c r="AN23" s="56" t="s">
        <v>72</v>
      </c>
      <c r="AO23" s="57" t="str">
        <f t="shared" si="52"/>
        <v>-</v>
      </c>
      <c r="AP23" s="55" t="s">
        <v>72</v>
      </c>
      <c r="AQ23" s="56" t="s">
        <v>72</v>
      </c>
      <c r="AR23" s="64" t="str">
        <f t="shared" si="53"/>
        <v>-</v>
      </c>
      <c r="AS23" s="55" t="s">
        <v>72</v>
      </c>
      <c r="AT23" s="56" t="s">
        <v>72</v>
      </c>
      <c r="AU23" s="57" t="str">
        <f t="shared" si="54"/>
        <v>-</v>
      </c>
      <c r="AV23" s="832" t="str">
        <f t="shared" si="55"/>
        <v>-</v>
      </c>
      <c r="AW23" s="830"/>
      <c r="AX23" s="853" t="str">
        <f t="shared" si="56"/>
        <v>-</v>
      </c>
      <c r="AY23" s="830"/>
      <c r="AZ23" s="832">
        <f t="shared" si="57"/>
        <v>0</v>
      </c>
      <c r="BA23" s="830"/>
      <c r="BB23" s="830">
        <f t="shared" si="58"/>
        <v>0</v>
      </c>
      <c r="BC23" s="830"/>
      <c r="BD23" s="830">
        <f t="shared" si="59"/>
        <v>0</v>
      </c>
      <c r="BE23" s="830"/>
      <c r="BF23" s="830">
        <f t="shared" si="60"/>
        <v>0</v>
      </c>
      <c r="BG23" s="830"/>
      <c r="BH23" s="830">
        <f t="shared" si="61"/>
        <v>0</v>
      </c>
      <c r="BI23" s="831"/>
      <c r="BJ23" s="832">
        <f t="shared" si="62"/>
        <v>0</v>
      </c>
      <c r="BK23" s="830"/>
      <c r="BL23" s="830">
        <f t="shared" si="63"/>
        <v>0</v>
      </c>
      <c r="BM23" s="833"/>
      <c r="BN23" s="830" t="str">
        <f t="shared" si="22"/>
        <v>-</v>
      </c>
      <c r="BO23" s="833"/>
      <c r="BR23" s="3"/>
      <c r="DL23" s="3"/>
    </row>
    <row r="24" spans="2:116" ht="13.5" customHeight="1">
      <c r="B24" s="883"/>
      <c r="C24" s="1073"/>
      <c r="D24" s="876"/>
      <c r="E24" s="1070"/>
      <c r="F24" s="75">
        <v>450</v>
      </c>
      <c r="G24" s="55" t="s">
        <v>72</v>
      </c>
      <c r="H24" s="56" t="s">
        <v>72</v>
      </c>
      <c r="I24" s="57" t="str">
        <f t="shared" si="42"/>
        <v>-</v>
      </c>
      <c r="J24" s="55" t="s">
        <v>72</v>
      </c>
      <c r="K24" s="56" t="s">
        <v>72</v>
      </c>
      <c r="L24" s="57" t="str">
        <f t="shared" si="43"/>
        <v>-</v>
      </c>
      <c r="M24" s="55" t="s">
        <v>72</v>
      </c>
      <c r="N24" s="56" t="s">
        <v>72</v>
      </c>
      <c r="O24" s="57" t="str">
        <f t="shared" si="44"/>
        <v>-</v>
      </c>
      <c r="P24" s="55" t="s">
        <v>72</v>
      </c>
      <c r="Q24" s="56" t="s">
        <v>72</v>
      </c>
      <c r="R24" s="57" t="str">
        <f t="shared" si="45"/>
        <v>-</v>
      </c>
      <c r="S24" s="55" t="s">
        <v>72</v>
      </c>
      <c r="T24" s="101" t="s">
        <v>72</v>
      </c>
      <c r="U24" s="101" t="s">
        <v>72</v>
      </c>
      <c r="V24" s="56" t="s">
        <v>72</v>
      </c>
      <c r="W24" s="57" t="str">
        <f t="shared" si="46"/>
        <v>-</v>
      </c>
      <c r="X24" s="55">
        <v>175.8</v>
      </c>
      <c r="Y24" s="56">
        <v>19</v>
      </c>
      <c r="Z24" s="57">
        <f t="shared" si="47"/>
        <v>194.8</v>
      </c>
      <c r="AA24" s="55" t="s">
        <v>72</v>
      </c>
      <c r="AB24" s="56" t="s">
        <v>72</v>
      </c>
      <c r="AC24" s="57" t="str">
        <f t="shared" si="48"/>
        <v>-</v>
      </c>
      <c r="AD24" s="55" t="s">
        <v>72</v>
      </c>
      <c r="AE24" s="56" t="s">
        <v>72</v>
      </c>
      <c r="AF24" s="57" t="str">
        <f t="shared" si="49"/>
        <v>-</v>
      </c>
      <c r="AG24" s="55" t="s">
        <v>72</v>
      </c>
      <c r="AH24" s="56" t="s">
        <v>72</v>
      </c>
      <c r="AI24" s="57" t="str">
        <f t="shared" si="50"/>
        <v>-</v>
      </c>
      <c r="AJ24" s="55" t="s">
        <v>72</v>
      </c>
      <c r="AK24" s="56" t="s">
        <v>72</v>
      </c>
      <c r="AL24" s="57" t="str">
        <f t="shared" si="51"/>
        <v>-</v>
      </c>
      <c r="AM24" s="55" t="s">
        <v>72</v>
      </c>
      <c r="AN24" s="56" t="s">
        <v>72</v>
      </c>
      <c r="AO24" s="57" t="str">
        <f t="shared" si="52"/>
        <v>-</v>
      </c>
      <c r="AP24" s="55" t="s">
        <v>72</v>
      </c>
      <c r="AQ24" s="56" t="s">
        <v>72</v>
      </c>
      <c r="AR24" s="64" t="str">
        <f t="shared" si="53"/>
        <v>-</v>
      </c>
      <c r="AS24" s="55" t="s">
        <v>72</v>
      </c>
      <c r="AT24" s="56" t="s">
        <v>72</v>
      </c>
      <c r="AU24" s="57" t="str">
        <f t="shared" si="54"/>
        <v>-</v>
      </c>
      <c r="AV24" s="832">
        <f t="shared" si="55"/>
        <v>175.8</v>
      </c>
      <c r="AW24" s="830"/>
      <c r="AX24" s="853">
        <f t="shared" si="56"/>
        <v>19</v>
      </c>
      <c r="AY24" s="830"/>
      <c r="AZ24" s="832">
        <f t="shared" si="57"/>
        <v>0</v>
      </c>
      <c r="BA24" s="830"/>
      <c r="BB24" s="830">
        <f t="shared" si="58"/>
        <v>0</v>
      </c>
      <c r="BC24" s="830"/>
      <c r="BD24" s="830">
        <f t="shared" si="59"/>
        <v>194.8</v>
      </c>
      <c r="BE24" s="830"/>
      <c r="BF24" s="830">
        <f t="shared" si="60"/>
        <v>0</v>
      </c>
      <c r="BG24" s="830"/>
      <c r="BH24" s="830">
        <f t="shared" si="61"/>
        <v>0</v>
      </c>
      <c r="BI24" s="831"/>
      <c r="BJ24" s="832">
        <f t="shared" si="62"/>
        <v>0</v>
      </c>
      <c r="BK24" s="830"/>
      <c r="BL24" s="830">
        <f t="shared" si="63"/>
        <v>194.8</v>
      </c>
      <c r="BM24" s="833"/>
      <c r="BN24" s="830">
        <f t="shared" si="22"/>
        <v>194.8</v>
      </c>
      <c r="BO24" s="833"/>
      <c r="BR24" s="3"/>
      <c r="DL24" s="3"/>
    </row>
    <row r="25" spans="2:116" ht="13.5" customHeight="1">
      <c r="B25" s="883"/>
      <c r="C25" s="1073"/>
      <c r="D25" s="876"/>
      <c r="E25" s="1070"/>
      <c r="F25" s="521">
        <v>400</v>
      </c>
      <c r="G25" s="55" t="s">
        <v>72</v>
      </c>
      <c r="H25" s="56" t="s">
        <v>72</v>
      </c>
      <c r="I25" s="57" t="str">
        <f t="shared" si="42"/>
        <v>-</v>
      </c>
      <c r="J25" s="55" t="s">
        <v>72</v>
      </c>
      <c r="K25" s="56" t="s">
        <v>72</v>
      </c>
      <c r="L25" s="57" t="str">
        <f t="shared" si="43"/>
        <v>-</v>
      </c>
      <c r="M25" s="55" t="s">
        <v>72</v>
      </c>
      <c r="N25" s="56" t="s">
        <v>72</v>
      </c>
      <c r="O25" s="57" t="str">
        <f t="shared" si="44"/>
        <v>-</v>
      </c>
      <c r="P25" s="55" t="s">
        <v>72</v>
      </c>
      <c r="Q25" s="56" t="s">
        <v>72</v>
      </c>
      <c r="R25" s="57" t="str">
        <f t="shared" si="45"/>
        <v>-</v>
      </c>
      <c r="S25" s="55">
        <v>16.599999999999994</v>
      </c>
      <c r="T25" s="101">
        <v>2</v>
      </c>
      <c r="U25" s="101">
        <v>67</v>
      </c>
      <c r="V25" s="56">
        <v>4</v>
      </c>
      <c r="W25" s="57">
        <f t="shared" si="46"/>
        <v>89.6</v>
      </c>
      <c r="X25" s="55">
        <v>1508.6000000000004</v>
      </c>
      <c r="Y25" s="56">
        <v>168</v>
      </c>
      <c r="Z25" s="57">
        <f t="shared" si="47"/>
        <v>1676.6000000000004</v>
      </c>
      <c r="AA25" s="55" t="s">
        <v>72</v>
      </c>
      <c r="AB25" s="56" t="s">
        <v>72</v>
      </c>
      <c r="AC25" s="57" t="str">
        <f t="shared" si="48"/>
        <v>-</v>
      </c>
      <c r="AD25" s="55" t="s">
        <v>72</v>
      </c>
      <c r="AE25" s="56" t="s">
        <v>72</v>
      </c>
      <c r="AF25" s="57" t="str">
        <f t="shared" si="49"/>
        <v>-</v>
      </c>
      <c r="AG25" s="55" t="s">
        <v>72</v>
      </c>
      <c r="AH25" s="56" t="s">
        <v>72</v>
      </c>
      <c r="AI25" s="57" t="str">
        <f t="shared" si="50"/>
        <v>-</v>
      </c>
      <c r="AJ25" s="55" t="s">
        <v>72</v>
      </c>
      <c r="AK25" s="56" t="s">
        <v>72</v>
      </c>
      <c r="AL25" s="57" t="str">
        <f t="shared" si="51"/>
        <v>-</v>
      </c>
      <c r="AM25" s="55" t="s">
        <v>72</v>
      </c>
      <c r="AN25" s="56" t="s">
        <v>72</v>
      </c>
      <c r="AO25" s="57" t="str">
        <f t="shared" si="52"/>
        <v>-</v>
      </c>
      <c r="AP25" s="55" t="s">
        <v>72</v>
      </c>
      <c r="AQ25" s="56" t="s">
        <v>72</v>
      </c>
      <c r="AR25" s="64" t="str">
        <f t="shared" si="53"/>
        <v>-</v>
      </c>
      <c r="AS25" s="55" t="s">
        <v>72</v>
      </c>
      <c r="AT25" s="56" t="s">
        <v>72</v>
      </c>
      <c r="AU25" s="57" t="str">
        <f t="shared" si="54"/>
        <v>-</v>
      </c>
      <c r="AV25" s="832">
        <f t="shared" si="55"/>
        <v>1592.2000000000003</v>
      </c>
      <c r="AW25" s="830"/>
      <c r="AX25" s="853">
        <f t="shared" si="56"/>
        <v>174</v>
      </c>
      <c r="AY25" s="830"/>
      <c r="AZ25" s="832">
        <f t="shared" si="57"/>
        <v>0</v>
      </c>
      <c r="BA25" s="830"/>
      <c r="BB25" s="830">
        <f t="shared" si="58"/>
        <v>18.599999999999994</v>
      </c>
      <c r="BC25" s="830"/>
      <c r="BD25" s="830">
        <f t="shared" si="59"/>
        <v>1747.6000000000004</v>
      </c>
      <c r="BE25" s="830"/>
      <c r="BF25" s="830">
        <f t="shared" si="60"/>
        <v>0</v>
      </c>
      <c r="BG25" s="830"/>
      <c r="BH25" s="830">
        <f t="shared" si="61"/>
        <v>0</v>
      </c>
      <c r="BI25" s="831"/>
      <c r="BJ25" s="832">
        <f t="shared" ref="BJ25:BJ32" si="64">SUM(AZ25:BC25)</f>
        <v>18.599999999999994</v>
      </c>
      <c r="BK25" s="830"/>
      <c r="BL25" s="830">
        <f t="shared" ref="BL25:BL32" si="65">SUM(BD25:BI25)</f>
        <v>1747.6000000000004</v>
      </c>
      <c r="BM25" s="833"/>
      <c r="BN25" s="830">
        <f t="shared" si="22"/>
        <v>1766.2000000000003</v>
      </c>
      <c r="BO25" s="833"/>
      <c r="BR25" s="3"/>
      <c r="DL25" s="3"/>
    </row>
    <row r="26" spans="2:116" ht="13.5" customHeight="1">
      <c r="B26" s="883"/>
      <c r="C26" s="1073"/>
      <c r="D26" s="876"/>
      <c r="E26" s="1070"/>
      <c r="F26" s="521">
        <v>350</v>
      </c>
      <c r="G26" s="55" t="s">
        <v>72</v>
      </c>
      <c r="H26" s="56" t="s">
        <v>72</v>
      </c>
      <c r="I26" s="57" t="str">
        <f t="shared" si="42"/>
        <v>-</v>
      </c>
      <c r="J26" s="55" t="s">
        <v>72</v>
      </c>
      <c r="K26" s="56" t="s">
        <v>72</v>
      </c>
      <c r="L26" s="57" t="str">
        <f t="shared" si="43"/>
        <v>-</v>
      </c>
      <c r="M26" s="55" t="s">
        <v>72</v>
      </c>
      <c r="N26" s="56" t="s">
        <v>72</v>
      </c>
      <c r="O26" s="57" t="str">
        <f t="shared" si="44"/>
        <v>-</v>
      </c>
      <c r="P26" s="55" t="s">
        <v>72</v>
      </c>
      <c r="Q26" s="56" t="s">
        <v>72</v>
      </c>
      <c r="R26" s="57" t="str">
        <f t="shared" si="45"/>
        <v>-</v>
      </c>
      <c r="S26" s="55" t="s">
        <v>72</v>
      </c>
      <c r="T26" s="101" t="s">
        <v>72</v>
      </c>
      <c r="U26" s="101" t="s">
        <v>72</v>
      </c>
      <c r="V26" s="56" t="s">
        <v>72</v>
      </c>
      <c r="W26" s="57" t="str">
        <f t="shared" si="46"/>
        <v>-</v>
      </c>
      <c r="X26" s="55" t="s">
        <v>72</v>
      </c>
      <c r="Y26" s="56" t="s">
        <v>72</v>
      </c>
      <c r="Z26" s="57" t="str">
        <f t="shared" si="47"/>
        <v>-</v>
      </c>
      <c r="AA26" s="55" t="s">
        <v>72</v>
      </c>
      <c r="AB26" s="56" t="s">
        <v>72</v>
      </c>
      <c r="AC26" s="57" t="str">
        <f t="shared" si="48"/>
        <v>-</v>
      </c>
      <c r="AD26" s="55" t="s">
        <v>72</v>
      </c>
      <c r="AE26" s="56" t="s">
        <v>72</v>
      </c>
      <c r="AF26" s="57" t="str">
        <f t="shared" si="49"/>
        <v>-</v>
      </c>
      <c r="AG26" s="55" t="s">
        <v>72</v>
      </c>
      <c r="AH26" s="56" t="s">
        <v>72</v>
      </c>
      <c r="AI26" s="57" t="str">
        <f t="shared" si="50"/>
        <v>-</v>
      </c>
      <c r="AJ26" s="55" t="s">
        <v>72</v>
      </c>
      <c r="AK26" s="56" t="s">
        <v>72</v>
      </c>
      <c r="AL26" s="57" t="str">
        <f t="shared" si="51"/>
        <v>-</v>
      </c>
      <c r="AM26" s="55" t="s">
        <v>72</v>
      </c>
      <c r="AN26" s="56" t="s">
        <v>72</v>
      </c>
      <c r="AO26" s="57" t="str">
        <f t="shared" si="52"/>
        <v>-</v>
      </c>
      <c r="AP26" s="55" t="s">
        <v>72</v>
      </c>
      <c r="AQ26" s="56" t="s">
        <v>72</v>
      </c>
      <c r="AR26" s="64" t="str">
        <f t="shared" si="53"/>
        <v>-</v>
      </c>
      <c r="AS26" s="55" t="s">
        <v>72</v>
      </c>
      <c r="AT26" s="56" t="s">
        <v>72</v>
      </c>
      <c r="AU26" s="57" t="str">
        <f t="shared" si="54"/>
        <v>-</v>
      </c>
      <c r="AV26" s="832" t="str">
        <f t="shared" si="55"/>
        <v>-</v>
      </c>
      <c r="AW26" s="830"/>
      <c r="AX26" s="853" t="str">
        <f t="shared" si="56"/>
        <v>-</v>
      </c>
      <c r="AY26" s="830"/>
      <c r="AZ26" s="832">
        <f t="shared" si="57"/>
        <v>0</v>
      </c>
      <c r="BA26" s="830"/>
      <c r="BB26" s="830">
        <f t="shared" si="58"/>
        <v>0</v>
      </c>
      <c r="BC26" s="830"/>
      <c r="BD26" s="830">
        <f t="shared" si="59"/>
        <v>0</v>
      </c>
      <c r="BE26" s="830"/>
      <c r="BF26" s="830">
        <f t="shared" si="60"/>
        <v>0</v>
      </c>
      <c r="BG26" s="830"/>
      <c r="BH26" s="830">
        <f t="shared" si="61"/>
        <v>0</v>
      </c>
      <c r="BI26" s="831"/>
      <c r="BJ26" s="832">
        <f t="shared" si="64"/>
        <v>0</v>
      </c>
      <c r="BK26" s="830"/>
      <c r="BL26" s="830">
        <f t="shared" si="65"/>
        <v>0</v>
      </c>
      <c r="BM26" s="833"/>
      <c r="BN26" s="830" t="str">
        <f t="shared" si="22"/>
        <v>-</v>
      </c>
      <c r="BO26" s="833"/>
      <c r="BR26" s="3"/>
      <c r="DL26" s="3"/>
    </row>
    <row r="27" spans="2:116" ht="13.5" customHeight="1">
      <c r="B27" s="883"/>
      <c r="C27" s="1073"/>
      <c r="D27" s="876"/>
      <c r="E27" s="1070"/>
      <c r="F27" s="521">
        <v>300</v>
      </c>
      <c r="G27" s="55" t="s">
        <v>72</v>
      </c>
      <c r="H27" s="56" t="s">
        <v>72</v>
      </c>
      <c r="I27" s="57" t="str">
        <f t="shared" si="42"/>
        <v>-</v>
      </c>
      <c r="J27" s="55" t="s">
        <v>72</v>
      </c>
      <c r="K27" s="56" t="s">
        <v>72</v>
      </c>
      <c r="L27" s="57" t="str">
        <f t="shared" si="43"/>
        <v>-</v>
      </c>
      <c r="M27" s="55" t="s">
        <v>72</v>
      </c>
      <c r="N27" s="56" t="s">
        <v>72</v>
      </c>
      <c r="O27" s="57" t="str">
        <f t="shared" si="44"/>
        <v>-</v>
      </c>
      <c r="P27" s="55" t="s">
        <v>72</v>
      </c>
      <c r="Q27" s="56" t="s">
        <v>72</v>
      </c>
      <c r="R27" s="57" t="str">
        <f t="shared" si="45"/>
        <v>-</v>
      </c>
      <c r="S27" s="55" t="s">
        <v>72</v>
      </c>
      <c r="T27" s="101" t="s">
        <v>72</v>
      </c>
      <c r="U27" s="101" t="s">
        <v>72</v>
      </c>
      <c r="V27" s="56" t="s">
        <v>72</v>
      </c>
      <c r="W27" s="57" t="str">
        <f t="shared" si="46"/>
        <v>-</v>
      </c>
      <c r="X27" s="55" t="s">
        <v>72</v>
      </c>
      <c r="Y27" s="56" t="s">
        <v>72</v>
      </c>
      <c r="Z27" s="57" t="str">
        <f t="shared" si="47"/>
        <v>-</v>
      </c>
      <c r="AA27" s="55" t="s">
        <v>72</v>
      </c>
      <c r="AB27" s="56" t="s">
        <v>72</v>
      </c>
      <c r="AC27" s="57" t="str">
        <f t="shared" si="48"/>
        <v>-</v>
      </c>
      <c r="AD27" s="55" t="s">
        <v>72</v>
      </c>
      <c r="AE27" s="56" t="s">
        <v>72</v>
      </c>
      <c r="AF27" s="57" t="str">
        <f t="shared" si="49"/>
        <v>-</v>
      </c>
      <c r="AG27" s="55" t="s">
        <v>72</v>
      </c>
      <c r="AH27" s="56" t="s">
        <v>72</v>
      </c>
      <c r="AI27" s="57" t="str">
        <f t="shared" si="50"/>
        <v>-</v>
      </c>
      <c r="AJ27" s="55" t="s">
        <v>72</v>
      </c>
      <c r="AK27" s="56" t="s">
        <v>72</v>
      </c>
      <c r="AL27" s="57" t="str">
        <f t="shared" si="51"/>
        <v>-</v>
      </c>
      <c r="AM27" s="55" t="s">
        <v>72</v>
      </c>
      <c r="AN27" s="56" t="s">
        <v>72</v>
      </c>
      <c r="AO27" s="57" t="str">
        <f t="shared" si="52"/>
        <v>-</v>
      </c>
      <c r="AP27" s="55" t="s">
        <v>72</v>
      </c>
      <c r="AQ27" s="56" t="s">
        <v>72</v>
      </c>
      <c r="AR27" s="64" t="str">
        <f t="shared" si="53"/>
        <v>-</v>
      </c>
      <c r="AS27" s="55" t="s">
        <v>72</v>
      </c>
      <c r="AT27" s="56" t="s">
        <v>72</v>
      </c>
      <c r="AU27" s="57" t="str">
        <f t="shared" si="54"/>
        <v>-</v>
      </c>
      <c r="AV27" s="832" t="str">
        <f t="shared" si="55"/>
        <v>-</v>
      </c>
      <c r="AW27" s="830"/>
      <c r="AX27" s="853" t="str">
        <f t="shared" si="56"/>
        <v>-</v>
      </c>
      <c r="AY27" s="830"/>
      <c r="AZ27" s="832">
        <f t="shared" si="57"/>
        <v>0</v>
      </c>
      <c r="BA27" s="830"/>
      <c r="BB27" s="830">
        <f t="shared" si="58"/>
        <v>0</v>
      </c>
      <c r="BC27" s="830"/>
      <c r="BD27" s="830">
        <f t="shared" si="59"/>
        <v>0</v>
      </c>
      <c r="BE27" s="830"/>
      <c r="BF27" s="830">
        <f t="shared" si="60"/>
        <v>0</v>
      </c>
      <c r="BG27" s="830"/>
      <c r="BH27" s="830">
        <f t="shared" si="61"/>
        <v>0</v>
      </c>
      <c r="BI27" s="831"/>
      <c r="BJ27" s="832">
        <f t="shared" si="64"/>
        <v>0</v>
      </c>
      <c r="BK27" s="830"/>
      <c r="BL27" s="830">
        <f t="shared" si="65"/>
        <v>0</v>
      </c>
      <c r="BM27" s="833"/>
      <c r="BN27" s="830" t="str">
        <f t="shared" si="22"/>
        <v>-</v>
      </c>
      <c r="BO27" s="833"/>
      <c r="BR27" s="3"/>
      <c r="DL27" s="3"/>
    </row>
    <row r="28" spans="2:116" ht="13.5" customHeight="1">
      <c r="B28" s="883"/>
      <c r="C28" s="1073"/>
      <c r="D28" s="876"/>
      <c r="E28" s="1070"/>
      <c r="F28" s="521">
        <v>250</v>
      </c>
      <c r="G28" s="55">
        <v>429.59999999999997</v>
      </c>
      <c r="H28" s="56" t="s">
        <v>72</v>
      </c>
      <c r="I28" s="57">
        <f t="shared" si="42"/>
        <v>429.59999999999997</v>
      </c>
      <c r="J28" s="55" t="s">
        <v>72</v>
      </c>
      <c r="K28" s="56" t="s">
        <v>72</v>
      </c>
      <c r="L28" s="57" t="str">
        <f t="shared" si="43"/>
        <v>-</v>
      </c>
      <c r="M28" s="55" t="s">
        <v>72</v>
      </c>
      <c r="N28" s="56" t="s">
        <v>72</v>
      </c>
      <c r="O28" s="57" t="str">
        <f t="shared" si="44"/>
        <v>-</v>
      </c>
      <c r="P28" s="55" t="s">
        <v>72</v>
      </c>
      <c r="Q28" s="56" t="s">
        <v>72</v>
      </c>
      <c r="R28" s="57" t="str">
        <f t="shared" si="45"/>
        <v>-</v>
      </c>
      <c r="S28" s="55">
        <v>2.0999999999999996</v>
      </c>
      <c r="T28" s="101" t="s">
        <v>72</v>
      </c>
      <c r="U28" s="101">
        <v>6</v>
      </c>
      <c r="V28" s="56" t="s">
        <v>72</v>
      </c>
      <c r="W28" s="57">
        <f t="shared" si="46"/>
        <v>8.1</v>
      </c>
      <c r="X28" s="55" t="s">
        <v>72</v>
      </c>
      <c r="Y28" s="56" t="s">
        <v>72</v>
      </c>
      <c r="Z28" s="57" t="str">
        <f t="shared" si="47"/>
        <v>-</v>
      </c>
      <c r="AA28" s="55" t="s">
        <v>72</v>
      </c>
      <c r="AB28" s="56" t="s">
        <v>72</v>
      </c>
      <c r="AC28" s="57" t="str">
        <f t="shared" si="48"/>
        <v>-</v>
      </c>
      <c r="AD28" s="55" t="s">
        <v>72</v>
      </c>
      <c r="AE28" s="56" t="s">
        <v>72</v>
      </c>
      <c r="AF28" s="57" t="str">
        <f t="shared" si="49"/>
        <v>-</v>
      </c>
      <c r="AG28" s="55" t="s">
        <v>72</v>
      </c>
      <c r="AH28" s="56" t="s">
        <v>72</v>
      </c>
      <c r="AI28" s="57" t="str">
        <f t="shared" si="50"/>
        <v>-</v>
      </c>
      <c r="AJ28" s="55" t="s">
        <v>72</v>
      </c>
      <c r="AK28" s="56" t="s">
        <v>72</v>
      </c>
      <c r="AL28" s="57" t="str">
        <f t="shared" si="51"/>
        <v>-</v>
      </c>
      <c r="AM28" s="55" t="s">
        <v>72</v>
      </c>
      <c r="AN28" s="56" t="s">
        <v>72</v>
      </c>
      <c r="AO28" s="57" t="str">
        <f t="shared" si="52"/>
        <v>-</v>
      </c>
      <c r="AP28" s="55" t="s">
        <v>72</v>
      </c>
      <c r="AQ28" s="56">
        <v>9.4</v>
      </c>
      <c r="AR28" s="64">
        <f t="shared" si="53"/>
        <v>9.4</v>
      </c>
      <c r="AS28" s="55" t="s">
        <v>72</v>
      </c>
      <c r="AT28" s="56" t="s">
        <v>72</v>
      </c>
      <c r="AU28" s="57" t="str">
        <f t="shared" si="54"/>
        <v>-</v>
      </c>
      <c r="AV28" s="832">
        <f t="shared" si="55"/>
        <v>437.7</v>
      </c>
      <c r="AW28" s="830"/>
      <c r="AX28" s="853">
        <f t="shared" si="56"/>
        <v>9.4</v>
      </c>
      <c r="AY28" s="830"/>
      <c r="AZ28" s="832">
        <f t="shared" si="57"/>
        <v>429.59999999999997</v>
      </c>
      <c r="BA28" s="830"/>
      <c r="BB28" s="830">
        <f t="shared" si="58"/>
        <v>2.0999999999999996</v>
      </c>
      <c r="BC28" s="830"/>
      <c r="BD28" s="830">
        <f t="shared" si="59"/>
        <v>6</v>
      </c>
      <c r="BE28" s="830"/>
      <c r="BF28" s="830">
        <f t="shared" si="60"/>
        <v>9.4</v>
      </c>
      <c r="BG28" s="830"/>
      <c r="BH28" s="830">
        <f t="shared" si="61"/>
        <v>0</v>
      </c>
      <c r="BI28" s="831"/>
      <c r="BJ28" s="832">
        <f t="shared" si="64"/>
        <v>431.7</v>
      </c>
      <c r="BK28" s="830"/>
      <c r="BL28" s="830">
        <f t="shared" si="65"/>
        <v>15.4</v>
      </c>
      <c r="BM28" s="833"/>
      <c r="BN28" s="830">
        <f t="shared" si="22"/>
        <v>447.09999999999997</v>
      </c>
      <c r="BO28" s="833"/>
      <c r="BR28" s="3"/>
      <c r="DL28" s="3"/>
    </row>
    <row r="29" spans="2:116" ht="13.5" customHeight="1">
      <c r="B29" s="883"/>
      <c r="C29" s="1073"/>
      <c r="D29" s="876"/>
      <c r="E29" s="1070"/>
      <c r="F29" s="521">
        <v>200</v>
      </c>
      <c r="G29" s="55">
        <v>69.5</v>
      </c>
      <c r="H29" s="56" t="s">
        <v>72</v>
      </c>
      <c r="I29" s="57">
        <f t="shared" si="42"/>
        <v>69.5</v>
      </c>
      <c r="J29" s="55" t="s">
        <v>72</v>
      </c>
      <c r="K29" s="56" t="s">
        <v>72</v>
      </c>
      <c r="L29" s="57" t="str">
        <f t="shared" si="43"/>
        <v>-</v>
      </c>
      <c r="M29" s="55" t="s">
        <v>72</v>
      </c>
      <c r="N29" s="56" t="s">
        <v>72</v>
      </c>
      <c r="O29" s="57" t="str">
        <f t="shared" si="44"/>
        <v>-</v>
      </c>
      <c r="P29" s="55" t="s">
        <v>72</v>
      </c>
      <c r="Q29" s="56" t="s">
        <v>72</v>
      </c>
      <c r="R29" s="57" t="str">
        <f t="shared" si="45"/>
        <v>-</v>
      </c>
      <c r="S29" s="55">
        <v>2.0999999999999996</v>
      </c>
      <c r="T29" s="101" t="s">
        <v>72</v>
      </c>
      <c r="U29" s="101">
        <v>5</v>
      </c>
      <c r="V29" s="56" t="s">
        <v>72</v>
      </c>
      <c r="W29" s="57">
        <f t="shared" si="46"/>
        <v>7.1</v>
      </c>
      <c r="X29" s="55">
        <v>1761.4</v>
      </c>
      <c r="Y29" s="56">
        <v>196</v>
      </c>
      <c r="Z29" s="57">
        <f t="shared" si="47"/>
        <v>1957.4</v>
      </c>
      <c r="AA29" s="55" t="s">
        <v>72</v>
      </c>
      <c r="AB29" s="56" t="s">
        <v>72</v>
      </c>
      <c r="AC29" s="57" t="str">
        <f t="shared" si="48"/>
        <v>-</v>
      </c>
      <c r="AD29" s="55" t="s">
        <v>72</v>
      </c>
      <c r="AE29" s="56" t="s">
        <v>72</v>
      </c>
      <c r="AF29" s="57" t="str">
        <f t="shared" si="49"/>
        <v>-</v>
      </c>
      <c r="AG29" s="55" t="s">
        <v>72</v>
      </c>
      <c r="AH29" s="56" t="s">
        <v>72</v>
      </c>
      <c r="AI29" s="57" t="str">
        <f t="shared" si="50"/>
        <v>-</v>
      </c>
      <c r="AJ29" s="55" t="s">
        <v>72</v>
      </c>
      <c r="AK29" s="56" t="s">
        <v>72</v>
      </c>
      <c r="AL29" s="57" t="str">
        <f t="shared" si="51"/>
        <v>-</v>
      </c>
      <c r="AM29" s="55" t="s">
        <v>72</v>
      </c>
      <c r="AN29" s="56" t="s">
        <v>72</v>
      </c>
      <c r="AO29" s="57" t="str">
        <f t="shared" si="52"/>
        <v>-</v>
      </c>
      <c r="AP29" s="55" t="s">
        <v>72</v>
      </c>
      <c r="AQ29" s="56" t="s">
        <v>72</v>
      </c>
      <c r="AR29" s="64" t="str">
        <f t="shared" si="53"/>
        <v>-</v>
      </c>
      <c r="AS29" s="55" t="s">
        <v>72</v>
      </c>
      <c r="AT29" s="56" t="s">
        <v>72</v>
      </c>
      <c r="AU29" s="57" t="str">
        <f t="shared" si="54"/>
        <v>-</v>
      </c>
      <c r="AV29" s="832">
        <f t="shared" si="55"/>
        <v>1838</v>
      </c>
      <c r="AW29" s="830"/>
      <c r="AX29" s="853">
        <f t="shared" si="56"/>
        <v>196</v>
      </c>
      <c r="AY29" s="830"/>
      <c r="AZ29" s="832">
        <f t="shared" si="57"/>
        <v>69.5</v>
      </c>
      <c r="BA29" s="830"/>
      <c r="BB29" s="830">
        <f t="shared" si="58"/>
        <v>2.0999999999999996</v>
      </c>
      <c r="BC29" s="830"/>
      <c r="BD29" s="830">
        <f t="shared" si="59"/>
        <v>1962.4</v>
      </c>
      <c r="BE29" s="830"/>
      <c r="BF29" s="830">
        <f t="shared" si="60"/>
        <v>0</v>
      </c>
      <c r="BG29" s="830"/>
      <c r="BH29" s="830">
        <f t="shared" si="61"/>
        <v>0</v>
      </c>
      <c r="BI29" s="831"/>
      <c r="BJ29" s="832">
        <f t="shared" si="64"/>
        <v>71.599999999999994</v>
      </c>
      <c r="BK29" s="830"/>
      <c r="BL29" s="830">
        <f t="shared" si="65"/>
        <v>1962.4</v>
      </c>
      <c r="BM29" s="833"/>
      <c r="BN29" s="830">
        <f t="shared" si="22"/>
        <v>2034</v>
      </c>
      <c r="BO29" s="833"/>
      <c r="BR29" s="3"/>
      <c r="DL29" s="3"/>
    </row>
    <row r="30" spans="2:116" ht="13.5" customHeight="1">
      <c r="B30" s="883"/>
      <c r="C30" s="1073"/>
      <c r="D30" s="876"/>
      <c r="E30" s="1070"/>
      <c r="F30" s="521">
        <v>150</v>
      </c>
      <c r="G30" s="55" t="s">
        <v>72</v>
      </c>
      <c r="H30" s="56" t="s">
        <v>72</v>
      </c>
      <c r="I30" s="57" t="str">
        <f t="shared" si="42"/>
        <v>-</v>
      </c>
      <c r="J30" s="55" t="s">
        <v>72</v>
      </c>
      <c r="K30" s="56" t="s">
        <v>72</v>
      </c>
      <c r="L30" s="57" t="str">
        <f t="shared" si="43"/>
        <v>-</v>
      </c>
      <c r="M30" s="55" t="s">
        <v>72</v>
      </c>
      <c r="N30" s="56" t="s">
        <v>72</v>
      </c>
      <c r="O30" s="57" t="str">
        <f t="shared" si="44"/>
        <v>-</v>
      </c>
      <c r="P30" s="55" t="s">
        <v>72</v>
      </c>
      <c r="Q30" s="56" t="s">
        <v>72</v>
      </c>
      <c r="R30" s="57" t="str">
        <f t="shared" si="45"/>
        <v>-</v>
      </c>
      <c r="S30" s="55">
        <v>183.69999999999993</v>
      </c>
      <c r="T30" s="101">
        <v>20</v>
      </c>
      <c r="U30" s="101">
        <v>765</v>
      </c>
      <c r="V30" s="56">
        <v>51</v>
      </c>
      <c r="W30" s="57">
        <f t="shared" si="46"/>
        <v>1019.6999999999999</v>
      </c>
      <c r="X30" s="55">
        <v>1123</v>
      </c>
      <c r="Y30" s="56">
        <v>125</v>
      </c>
      <c r="Z30" s="57">
        <f t="shared" si="47"/>
        <v>1248</v>
      </c>
      <c r="AA30" s="55" t="s">
        <v>72</v>
      </c>
      <c r="AB30" s="56" t="s">
        <v>72</v>
      </c>
      <c r="AC30" s="57" t="str">
        <f t="shared" si="48"/>
        <v>-</v>
      </c>
      <c r="AD30" s="55" t="s">
        <v>72</v>
      </c>
      <c r="AE30" s="56" t="s">
        <v>72</v>
      </c>
      <c r="AF30" s="57" t="str">
        <f t="shared" si="49"/>
        <v>-</v>
      </c>
      <c r="AG30" s="55" t="s">
        <v>72</v>
      </c>
      <c r="AH30" s="56" t="s">
        <v>72</v>
      </c>
      <c r="AI30" s="57" t="str">
        <f t="shared" si="50"/>
        <v>-</v>
      </c>
      <c r="AJ30" s="55" t="s">
        <v>72</v>
      </c>
      <c r="AK30" s="56" t="s">
        <v>72</v>
      </c>
      <c r="AL30" s="57" t="str">
        <f t="shared" si="51"/>
        <v>-</v>
      </c>
      <c r="AM30" s="55" t="s">
        <v>72</v>
      </c>
      <c r="AN30" s="56" t="s">
        <v>72</v>
      </c>
      <c r="AO30" s="57" t="str">
        <f t="shared" si="52"/>
        <v>-</v>
      </c>
      <c r="AP30" s="55" t="s">
        <v>72</v>
      </c>
      <c r="AQ30" s="56" t="s">
        <v>72</v>
      </c>
      <c r="AR30" s="64" t="str">
        <f t="shared" si="53"/>
        <v>-</v>
      </c>
      <c r="AS30" s="55" t="s">
        <v>72</v>
      </c>
      <c r="AT30" s="56" t="s">
        <v>72</v>
      </c>
      <c r="AU30" s="57" t="str">
        <f t="shared" si="54"/>
        <v>-</v>
      </c>
      <c r="AV30" s="832">
        <f t="shared" si="55"/>
        <v>2071.6999999999998</v>
      </c>
      <c r="AW30" s="830"/>
      <c r="AX30" s="853">
        <f t="shared" si="56"/>
        <v>196</v>
      </c>
      <c r="AY30" s="830"/>
      <c r="AZ30" s="832">
        <f t="shared" si="57"/>
        <v>0</v>
      </c>
      <c r="BA30" s="830"/>
      <c r="BB30" s="830">
        <f t="shared" si="58"/>
        <v>203.69999999999993</v>
      </c>
      <c r="BC30" s="830"/>
      <c r="BD30" s="830">
        <f t="shared" si="59"/>
        <v>2064</v>
      </c>
      <c r="BE30" s="830"/>
      <c r="BF30" s="830">
        <f t="shared" si="60"/>
        <v>0</v>
      </c>
      <c r="BG30" s="830"/>
      <c r="BH30" s="830">
        <f t="shared" si="61"/>
        <v>0</v>
      </c>
      <c r="BI30" s="831"/>
      <c r="BJ30" s="832">
        <f t="shared" si="64"/>
        <v>203.69999999999993</v>
      </c>
      <c r="BK30" s="830"/>
      <c r="BL30" s="830">
        <f t="shared" si="65"/>
        <v>2064</v>
      </c>
      <c r="BM30" s="833"/>
      <c r="BN30" s="830">
        <f t="shared" si="22"/>
        <v>2267.6999999999998</v>
      </c>
      <c r="BO30" s="833"/>
      <c r="BR30" s="3"/>
      <c r="DL30" s="3"/>
    </row>
    <row r="31" spans="2:116" ht="13.5" customHeight="1">
      <c r="B31" s="883"/>
      <c r="C31" s="1073"/>
      <c r="D31" s="876"/>
      <c r="E31" s="1070"/>
      <c r="F31" s="521">
        <v>100</v>
      </c>
      <c r="G31" s="55" t="s">
        <v>72</v>
      </c>
      <c r="H31" s="56" t="s">
        <v>72</v>
      </c>
      <c r="I31" s="57" t="str">
        <f t="shared" si="42"/>
        <v>-</v>
      </c>
      <c r="J31" s="55" t="s">
        <v>72</v>
      </c>
      <c r="K31" s="56" t="s">
        <v>72</v>
      </c>
      <c r="L31" s="57" t="str">
        <f t="shared" si="43"/>
        <v>-</v>
      </c>
      <c r="M31" s="55" t="s">
        <v>72</v>
      </c>
      <c r="N31" s="56" t="s">
        <v>72</v>
      </c>
      <c r="O31" s="57" t="str">
        <f t="shared" si="44"/>
        <v>-</v>
      </c>
      <c r="P31" s="55" t="s">
        <v>72</v>
      </c>
      <c r="Q31" s="56" t="s">
        <v>72</v>
      </c>
      <c r="R31" s="57" t="str">
        <f t="shared" si="45"/>
        <v>-</v>
      </c>
      <c r="S31" s="55" t="s">
        <v>72</v>
      </c>
      <c r="T31" s="101" t="s">
        <v>72</v>
      </c>
      <c r="U31" s="101" t="s">
        <v>72</v>
      </c>
      <c r="V31" s="56" t="s">
        <v>72</v>
      </c>
      <c r="W31" s="57" t="str">
        <f t="shared" si="46"/>
        <v>-</v>
      </c>
      <c r="X31" s="55">
        <v>786.39999999999986</v>
      </c>
      <c r="Y31" s="56">
        <v>87</v>
      </c>
      <c r="Z31" s="57">
        <f t="shared" si="47"/>
        <v>873.39999999999986</v>
      </c>
      <c r="AA31" s="55" t="s">
        <v>72</v>
      </c>
      <c r="AB31" s="56" t="s">
        <v>72</v>
      </c>
      <c r="AC31" s="57" t="str">
        <f t="shared" si="48"/>
        <v>-</v>
      </c>
      <c r="AD31" s="55">
        <v>851.19999999999982</v>
      </c>
      <c r="AE31" s="56">
        <v>365</v>
      </c>
      <c r="AF31" s="57">
        <f t="shared" si="49"/>
        <v>1216.1999999999998</v>
      </c>
      <c r="AG31" s="55">
        <v>1.4</v>
      </c>
      <c r="AH31" s="56">
        <v>2</v>
      </c>
      <c r="AI31" s="57">
        <f t="shared" si="50"/>
        <v>3.4</v>
      </c>
      <c r="AJ31" s="55" t="s">
        <v>72</v>
      </c>
      <c r="AK31" s="56" t="s">
        <v>72</v>
      </c>
      <c r="AL31" s="57" t="str">
        <f t="shared" si="51"/>
        <v>-</v>
      </c>
      <c r="AM31" s="55" t="s">
        <v>72</v>
      </c>
      <c r="AN31" s="56" t="s">
        <v>72</v>
      </c>
      <c r="AO31" s="57" t="str">
        <f t="shared" si="52"/>
        <v>-</v>
      </c>
      <c r="AP31" s="55" t="s">
        <v>72</v>
      </c>
      <c r="AQ31" s="56" t="s">
        <v>72</v>
      </c>
      <c r="AR31" s="64" t="str">
        <f t="shared" si="53"/>
        <v>-</v>
      </c>
      <c r="AS31" s="55" t="s">
        <v>72</v>
      </c>
      <c r="AT31" s="56" t="s">
        <v>72</v>
      </c>
      <c r="AU31" s="57" t="str">
        <f t="shared" si="54"/>
        <v>-</v>
      </c>
      <c r="AV31" s="832">
        <f t="shared" si="55"/>
        <v>1638.9999999999998</v>
      </c>
      <c r="AW31" s="830"/>
      <c r="AX31" s="853">
        <f t="shared" si="56"/>
        <v>454</v>
      </c>
      <c r="AY31" s="830"/>
      <c r="AZ31" s="832">
        <f t="shared" si="57"/>
        <v>0</v>
      </c>
      <c r="BA31" s="830"/>
      <c r="BB31" s="830">
        <f t="shared" si="58"/>
        <v>0</v>
      </c>
      <c r="BC31" s="830"/>
      <c r="BD31" s="830">
        <f t="shared" si="59"/>
        <v>2089.5999999999995</v>
      </c>
      <c r="BE31" s="830"/>
      <c r="BF31" s="830">
        <f t="shared" si="60"/>
        <v>3.4</v>
      </c>
      <c r="BG31" s="830"/>
      <c r="BH31" s="830">
        <f t="shared" si="61"/>
        <v>0</v>
      </c>
      <c r="BI31" s="831"/>
      <c r="BJ31" s="832">
        <f t="shared" si="64"/>
        <v>0</v>
      </c>
      <c r="BK31" s="830"/>
      <c r="BL31" s="830">
        <f t="shared" si="65"/>
        <v>2092.9999999999995</v>
      </c>
      <c r="BM31" s="833"/>
      <c r="BN31" s="830">
        <f t="shared" si="22"/>
        <v>2093</v>
      </c>
      <c r="BO31" s="833"/>
      <c r="BR31" s="3"/>
      <c r="DL31" s="3"/>
    </row>
    <row r="32" spans="2:116" ht="13.5" customHeight="1">
      <c r="B32" s="883"/>
      <c r="C32" s="1073"/>
      <c r="D32" s="876"/>
      <c r="E32" s="1070"/>
      <c r="F32" s="538" t="s">
        <v>70</v>
      </c>
      <c r="G32" s="55">
        <v>734.4</v>
      </c>
      <c r="H32" s="56" t="s">
        <v>72</v>
      </c>
      <c r="I32" s="57">
        <f t="shared" si="42"/>
        <v>734.4</v>
      </c>
      <c r="J32" s="55" t="s">
        <v>72</v>
      </c>
      <c r="K32" s="56" t="s">
        <v>72</v>
      </c>
      <c r="L32" s="57" t="str">
        <f t="shared" si="43"/>
        <v>-</v>
      </c>
      <c r="M32" s="55" t="s">
        <v>72</v>
      </c>
      <c r="N32" s="56" t="s">
        <v>72</v>
      </c>
      <c r="O32" s="57" t="str">
        <f t="shared" si="44"/>
        <v>-</v>
      </c>
      <c r="P32" s="55" t="s">
        <v>72</v>
      </c>
      <c r="Q32" s="56" t="s">
        <v>72</v>
      </c>
      <c r="R32" s="57" t="str">
        <f t="shared" si="45"/>
        <v>-</v>
      </c>
      <c r="S32" s="55" t="s">
        <v>72</v>
      </c>
      <c r="T32" s="101" t="s">
        <v>72</v>
      </c>
      <c r="U32" s="101" t="s">
        <v>72</v>
      </c>
      <c r="V32" s="56" t="s">
        <v>72</v>
      </c>
      <c r="W32" s="57" t="str">
        <f t="shared" si="46"/>
        <v>-</v>
      </c>
      <c r="X32" s="55" t="s">
        <v>72</v>
      </c>
      <c r="Y32" s="56" t="s">
        <v>72</v>
      </c>
      <c r="Z32" s="57" t="str">
        <f t="shared" si="47"/>
        <v>-</v>
      </c>
      <c r="AA32" s="55" t="s">
        <v>72</v>
      </c>
      <c r="AB32" s="56" t="s">
        <v>72</v>
      </c>
      <c r="AC32" s="57" t="str">
        <f t="shared" si="48"/>
        <v>-</v>
      </c>
      <c r="AD32" s="55">
        <v>3.4000000000000004</v>
      </c>
      <c r="AE32" s="56">
        <v>2</v>
      </c>
      <c r="AF32" s="57">
        <f t="shared" si="49"/>
        <v>5.4</v>
      </c>
      <c r="AG32" s="55">
        <v>67.5</v>
      </c>
      <c r="AH32" s="56">
        <v>68</v>
      </c>
      <c r="AI32" s="57">
        <f t="shared" si="50"/>
        <v>135.5</v>
      </c>
      <c r="AJ32" s="55" t="s">
        <v>72</v>
      </c>
      <c r="AK32" s="56" t="s">
        <v>72</v>
      </c>
      <c r="AL32" s="57" t="str">
        <f t="shared" si="51"/>
        <v>-</v>
      </c>
      <c r="AM32" s="55" t="s">
        <v>72</v>
      </c>
      <c r="AN32" s="56" t="s">
        <v>72</v>
      </c>
      <c r="AO32" s="57" t="str">
        <f t="shared" si="52"/>
        <v>-</v>
      </c>
      <c r="AP32" s="55" t="s">
        <v>72</v>
      </c>
      <c r="AQ32" s="56">
        <v>689.19999999999993</v>
      </c>
      <c r="AR32" s="64">
        <f t="shared" si="53"/>
        <v>689.19999999999993</v>
      </c>
      <c r="AS32" s="55" t="s">
        <v>72</v>
      </c>
      <c r="AT32" s="56" t="s">
        <v>72</v>
      </c>
      <c r="AU32" s="57" t="str">
        <f t="shared" si="54"/>
        <v>-</v>
      </c>
      <c r="AV32" s="832">
        <f t="shared" si="55"/>
        <v>805.3</v>
      </c>
      <c r="AW32" s="830"/>
      <c r="AX32" s="853">
        <f t="shared" si="56"/>
        <v>759.19999999999993</v>
      </c>
      <c r="AY32" s="830"/>
      <c r="AZ32" s="832">
        <f t="shared" si="57"/>
        <v>734.4</v>
      </c>
      <c r="BA32" s="830"/>
      <c r="BB32" s="830">
        <f t="shared" si="58"/>
        <v>0</v>
      </c>
      <c r="BC32" s="830"/>
      <c r="BD32" s="830">
        <f t="shared" si="59"/>
        <v>5.4</v>
      </c>
      <c r="BE32" s="830"/>
      <c r="BF32" s="830">
        <f t="shared" si="60"/>
        <v>824.69999999999993</v>
      </c>
      <c r="BG32" s="830"/>
      <c r="BH32" s="830">
        <f t="shared" si="61"/>
        <v>0</v>
      </c>
      <c r="BI32" s="831"/>
      <c r="BJ32" s="832">
        <f t="shared" si="64"/>
        <v>734.4</v>
      </c>
      <c r="BK32" s="830"/>
      <c r="BL32" s="830">
        <f t="shared" si="65"/>
        <v>830.09999999999991</v>
      </c>
      <c r="BM32" s="833"/>
      <c r="BN32" s="830">
        <f t="shared" si="22"/>
        <v>1564.5</v>
      </c>
      <c r="BO32" s="833"/>
      <c r="DL32" s="3"/>
    </row>
    <row r="33" spans="2:116" ht="13.5" customHeight="1">
      <c r="B33" s="883"/>
      <c r="C33" s="1073"/>
      <c r="D33" s="876"/>
      <c r="E33" s="1071"/>
      <c r="F33" s="532" t="s">
        <v>49</v>
      </c>
      <c r="G33" s="58">
        <f>IF(SUM(G22:G32)=0,"-",SUM(G22:G32))</f>
        <v>1233.5</v>
      </c>
      <c r="H33" s="59" t="str">
        <f t="shared" ref="H33:BA33" si="66">IF(SUM(H22:H32)=0,"-",SUM(H22:H32))</f>
        <v>-</v>
      </c>
      <c r="I33" s="60">
        <f t="shared" si="66"/>
        <v>1233.5</v>
      </c>
      <c r="J33" s="58" t="str">
        <f t="shared" si="66"/>
        <v>-</v>
      </c>
      <c r="K33" s="59" t="str">
        <f t="shared" si="66"/>
        <v>-</v>
      </c>
      <c r="L33" s="60" t="str">
        <f t="shared" si="66"/>
        <v>-</v>
      </c>
      <c r="M33" s="58" t="str">
        <f t="shared" si="66"/>
        <v>-</v>
      </c>
      <c r="N33" s="59" t="str">
        <f t="shared" si="66"/>
        <v>-</v>
      </c>
      <c r="O33" s="60" t="str">
        <f t="shared" si="66"/>
        <v>-</v>
      </c>
      <c r="P33" s="58" t="str">
        <f t="shared" si="66"/>
        <v>-</v>
      </c>
      <c r="Q33" s="59" t="str">
        <f t="shared" si="66"/>
        <v>-</v>
      </c>
      <c r="R33" s="60" t="str">
        <f t="shared" si="66"/>
        <v>-</v>
      </c>
      <c r="S33" s="58">
        <f t="shared" si="66"/>
        <v>204.49999999999994</v>
      </c>
      <c r="T33" s="103">
        <f t="shared" si="66"/>
        <v>22</v>
      </c>
      <c r="U33" s="103">
        <f t="shared" si="66"/>
        <v>843</v>
      </c>
      <c r="V33" s="59">
        <f t="shared" si="66"/>
        <v>55</v>
      </c>
      <c r="W33" s="60">
        <f t="shared" si="66"/>
        <v>1124.5</v>
      </c>
      <c r="X33" s="58">
        <f t="shared" si="66"/>
        <v>5355.2</v>
      </c>
      <c r="Y33" s="59">
        <f t="shared" si="66"/>
        <v>595</v>
      </c>
      <c r="Z33" s="60">
        <f t="shared" si="66"/>
        <v>5950.2</v>
      </c>
      <c r="AA33" s="58" t="str">
        <f t="shared" si="66"/>
        <v>-</v>
      </c>
      <c r="AB33" s="59" t="str">
        <f t="shared" si="66"/>
        <v>-</v>
      </c>
      <c r="AC33" s="60" t="str">
        <f t="shared" si="66"/>
        <v>-</v>
      </c>
      <c r="AD33" s="58">
        <f t="shared" si="66"/>
        <v>854.5999999999998</v>
      </c>
      <c r="AE33" s="59">
        <f t="shared" si="66"/>
        <v>367</v>
      </c>
      <c r="AF33" s="60">
        <f t="shared" si="66"/>
        <v>1221.5999999999999</v>
      </c>
      <c r="AG33" s="58">
        <f t="shared" si="66"/>
        <v>68.900000000000006</v>
      </c>
      <c r="AH33" s="59">
        <f t="shared" si="66"/>
        <v>70</v>
      </c>
      <c r="AI33" s="60">
        <f t="shared" si="66"/>
        <v>138.9</v>
      </c>
      <c r="AJ33" s="58" t="str">
        <f t="shared" si="66"/>
        <v>-</v>
      </c>
      <c r="AK33" s="59" t="str">
        <f t="shared" si="66"/>
        <v>-</v>
      </c>
      <c r="AL33" s="60" t="str">
        <f t="shared" si="66"/>
        <v>-</v>
      </c>
      <c r="AM33" s="58" t="str">
        <f t="shared" si="66"/>
        <v>-</v>
      </c>
      <c r="AN33" s="59" t="str">
        <f t="shared" si="66"/>
        <v>-</v>
      </c>
      <c r="AO33" s="60" t="str">
        <f t="shared" si="66"/>
        <v>-</v>
      </c>
      <c r="AP33" s="58" t="str">
        <f t="shared" si="66"/>
        <v>-</v>
      </c>
      <c r="AQ33" s="59">
        <f t="shared" si="66"/>
        <v>698.59999999999991</v>
      </c>
      <c r="AR33" s="65">
        <f t="shared" si="66"/>
        <v>698.59999999999991</v>
      </c>
      <c r="AS33" s="58" t="str">
        <f t="shared" si="66"/>
        <v>-</v>
      </c>
      <c r="AT33" s="59" t="str">
        <f t="shared" si="66"/>
        <v>-</v>
      </c>
      <c r="AU33" s="60" t="str">
        <f t="shared" si="66"/>
        <v>-</v>
      </c>
      <c r="AV33" s="834">
        <f>IF(SUM(AV22:AW32)=0,"-",SUM(AV22:AW32))</f>
        <v>8559.6999999999989</v>
      </c>
      <c r="AW33" s="835" t="str">
        <f t="shared" si="66"/>
        <v>-</v>
      </c>
      <c r="AX33" s="836">
        <f t="shared" ref="AX33" si="67">IF(SUM(AX22:AY32)=0,"-",SUM(AX22:AY32))</f>
        <v>1807.6</v>
      </c>
      <c r="AY33" s="835" t="str">
        <f t="shared" ref="AY33" si="68">IF(SUM(AY22:AY32)=0,"-",SUM(AY22:AY32))</f>
        <v>-</v>
      </c>
      <c r="AZ33" s="834">
        <f>IF(SUM(AZ22:BA32)=0,"-",SUM(AZ22:BA32))</f>
        <v>1233.5</v>
      </c>
      <c r="BA33" s="835" t="str">
        <f t="shared" si="66"/>
        <v>-</v>
      </c>
      <c r="BB33" s="835">
        <f t="shared" ref="BB33" si="69">IF(SUM(BB22:BC32)=0,"-",SUM(BB22:BC32))</f>
        <v>226.49999999999994</v>
      </c>
      <c r="BC33" s="835" t="str">
        <f t="shared" ref="BC33" si="70">IF(SUM(BC22:BC32)=0,"-",SUM(BC22:BC32))</f>
        <v>-</v>
      </c>
      <c r="BD33" s="835">
        <f t="shared" ref="BD33" si="71">IF(SUM(BD22:BE32)=0,"-",SUM(BD22:BE32))</f>
        <v>8069.7999999999993</v>
      </c>
      <c r="BE33" s="835" t="str">
        <f t="shared" ref="BE33" si="72">IF(SUM(BE22:BE32)=0,"-",SUM(BE22:BE32))</f>
        <v>-</v>
      </c>
      <c r="BF33" s="835">
        <f t="shared" ref="BF33" si="73">IF(SUM(BF22:BG32)=0,"-",SUM(BF22:BG32))</f>
        <v>837.49999999999989</v>
      </c>
      <c r="BG33" s="835" t="str">
        <f t="shared" ref="BG33" si="74">IF(SUM(BG22:BG32)=0,"-",SUM(BG22:BG32))</f>
        <v>-</v>
      </c>
      <c r="BH33" s="835" t="str">
        <f t="shared" ref="BH33" si="75">IF(SUM(BH22:BI32)=0,"-",SUM(BH22:BI32))</f>
        <v>-</v>
      </c>
      <c r="BI33" s="837" t="str">
        <f t="shared" ref="BI33" si="76">IF(SUM(BI22:BI32)=0,"-",SUM(BI22:BI32))</f>
        <v>-</v>
      </c>
      <c r="BJ33" s="834">
        <f t="shared" ref="BJ33" si="77">IF(SUM(BJ22:BK32)=0,"-",SUM(BJ22:BK32))</f>
        <v>1460</v>
      </c>
      <c r="BK33" s="835" t="str">
        <f t="shared" ref="BK33" si="78">IF(SUM(BK22:BK32)=0,"-",SUM(BK22:BK32))</f>
        <v>-</v>
      </c>
      <c r="BL33" s="835">
        <f t="shared" ref="BL33" si="79">IF(SUM(BL22:BM32)=0,"-",SUM(BL22:BM32))</f>
        <v>8907.3000000000011</v>
      </c>
      <c r="BM33" s="838" t="str">
        <f t="shared" ref="BM33" si="80">IF(SUM(BM22:BM32)=0,"-",SUM(BM22:BM32))</f>
        <v>-</v>
      </c>
      <c r="BN33" s="835">
        <f t="shared" si="22"/>
        <v>10367.299999999999</v>
      </c>
      <c r="BO33" s="838"/>
      <c r="DL33" s="3"/>
    </row>
    <row r="34" spans="2:116" ht="13.5" customHeight="1">
      <c r="B34" s="883"/>
      <c r="C34" s="1073"/>
      <c r="D34" s="876"/>
      <c r="E34" s="875" t="s">
        <v>45</v>
      </c>
      <c r="F34" s="79">
        <v>600</v>
      </c>
      <c r="G34" s="52" t="s">
        <v>72</v>
      </c>
      <c r="H34" s="53" t="s">
        <v>72</v>
      </c>
      <c r="I34" s="54" t="str">
        <f t="shared" ref="I34:I44" si="81">IF(SUM(G34:H34)=0,"-",SUM(G34:H34))</f>
        <v>-</v>
      </c>
      <c r="J34" s="52" t="s">
        <v>72</v>
      </c>
      <c r="K34" s="53" t="s">
        <v>72</v>
      </c>
      <c r="L34" s="54" t="str">
        <f t="shared" ref="L34:L44" si="82">IF(SUM(J34:K34)=0,"-",SUM(J34:K34))</f>
        <v>-</v>
      </c>
      <c r="M34" s="52" t="s">
        <v>72</v>
      </c>
      <c r="N34" s="53" t="s">
        <v>72</v>
      </c>
      <c r="O34" s="54" t="str">
        <f t="shared" ref="O34:O44" si="83">IF(SUM(M34:N34)=0,"-",SUM(M34:N34))</f>
        <v>-</v>
      </c>
      <c r="P34" s="52" t="s">
        <v>72</v>
      </c>
      <c r="Q34" s="53" t="s">
        <v>72</v>
      </c>
      <c r="R34" s="54" t="str">
        <f t="shared" ref="R34:R44" si="84">IF(SUM(P34:Q34)=0,"-",SUM(P34:Q34))</f>
        <v>-</v>
      </c>
      <c r="S34" s="52" t="s">
        <v>72</v>
      </c>
      <c r="T34" s="99" t="s">
        <v>72</v>
      </c>
      <c r="U34" s="99" t="s">
        <v>72</v>
      </c>
      <c r="V34" s="53" t="s">
        <v>72</v>
      </c>
      <c r="W34" s="54" t="str">
        <f t="shared" ref="W34:W44" si="85">IF(SUM(S34:V34)=0,"-",SUM(S34:V34))</f>
        <v>-</v>
      </c>
      <c r="X34" s="52">
        <v>661.6</v>
      </c>
      <c r="Y34" s="53">
        <v>73</v>
      </c>
      <c r="Z34" s="54">
        <f t="shared" ref="Z34:Z44" si="86">IF(SUM(X34:Y34)=0,"-",SUM(X34:Y34))</f>
        <v>734.6</v>
      </c>
      <c r="AA34" s="52" t="s">
        <v>72</v>
      </c>
      <c r="AB34" s="53" t="s">
        <v>72</v>
      </c>
      <c r="AC34" s="54" t="str">
        <f t="shared" ref="AC34:AC44" si="87">IF(SUM(AA34:AB34)=0,"-",SUM(AA34:AB34))</f>
        <v>-</v>
      </c>
      <c r="AD34" s="52" t="s">
        <v>72</v>
      </c>
      <c r="AE34" s="53" t="s">
        <v>72</v>
      </c>
      <c r="AF34" s="54" t="str">
        <f t="shared" ref="AF34:AF44" si="88">IF(SUM(AD34:AE34)=0,"-",SUM(AD34:AE34))</f>
        <v>-</v>
      </c>
      <c r="AG34" s="52" t="s">
        <v>72</v>
      </c>
      <c r="AH34" s="53" t="s">
        <v>72</v>
      </c>
      <c r="AI34" s="54" t="str">
        <f t="shared" ref="AI34:AI44" si="89">IF(SUM(AG34:AH34)=0,"-",SUM(AG34:AH34))</f>
        <v>-</v>
      </c>
      <c r="AJ34" s="52" t="s">
        <v>72</v>
      </c>
      <c r="AK34" s="53" t="s">
        <v>72</v>
      </c>
      <c r="AL34" s="54" t="str">
        <f t="shared" ref="AL34:AL44" si="90">IF(SUM(AJ34:AK34)=0,"-",SUM(AJ34:AK34))</f>
        <v>-</v>
      </c>
      <c r="AM34" s="52" t="s">
        <v>72</v>
      </c>
      <c r="AN34" s="53" t="s">
        <v>72</v>
      </c>
      <c r="AO34" s="54" t="str">
        <f t="shared" ref="AO34:AO44" si="91">IF(SUM(AM34:AN34)=0,"-",SUM(AM34:AN34))</f>
        <v>-</v>
      </c>
      <c r="AP34" s="52" t="s">
        <v>72</v>
      </c>
      <c r="AQ34" s="53" t="s">
        <v>72</v>
      </c>
      <c r="AR34" s="63" t="str">
        <f t="shared" ref="AR34:AR44" si="92">IF(SUM(AP34:AQ34)=0,"-",SUM(AP34:AQ34))</f>
        <v>-</v>
      </c>
      <c r="AS34" s="52" t="s">
        <v>72</v>
      </c>
      <c r="AT34" s="53" t="s">
        <v>72</v>
      </c>
      <c r="AU34" s="54" t="str">
        <f t="shared" ref="AU34:AU44" si="93">IF(SUM(AS34:AT34)=0,"-",SUM(AS34:AT34))</f>
        <v>-</v>
      </c>
      <c r="AV34" s="865">
        <f t="shared" ref="AV34:AV44" si="94">IF(SUM(G34,J34,M34,P34,S34,U34,X34,AA34,AD34,AG34,AJ34,AM34,AP34,AS34)=0,"-",SUM(G34,J34,M34,P34,S34,U34,X34,AA34,AD34,AG34,AJ34,AM34,AP34,AS34))</f>
        <v>661.6</v>
      </c>
      <c r="AW34" s="866"/>
      <c r="AX34" s="867">
        <f t="shared" ref="AX34:AX44" si="95">IF(SUM(H34,K34,N34,Q34,T34,V34,Y34,AB34,AE34,AH34,AK34,AN34,AQ34,AT34)=0,"-",SUM(H34,K34,N34,Q34,T34,V34,Y34,AB34,AE34,AH34,AK34,AN34,AQ34,AT34))</f>
        <v>73</v>
      </c>
      <c r="AY34" s="866"/>
      <c r="AZ34" s="865">
        <f t="shared" ref="AZ34:AZ44" si="96">SUMIF(G$88,"①",I34)+SUMIF(J$88,"①",L34)+SUMIF(M$88,"①",O34)+SUMIF(P$88,"①",R34)+SUMIF(S$88,"①",S34)+SUMIF(S$88,"①",T34)+SUMIF(U$88,"①",U34)+SUMIF(U$88,"①",V34)+SUMIF(X$88,"①",Z34)+SUMIF(AA$88,"①",AC34)+SUMIF(AD$88,"①",AF34)+SUMIF(AG$88,"①",AI34)+SUMIF(AJ$88,"①",AL34)+SUMIF(AM$88,"①",AO34)+SUMIF(AP$88,"①",AR34)+SUMIF(AS$88,"①",AU34)</f>
        <v>0</v>
      </c>
      <c r="BA34" s="866"/>
      <c r="BB34" s="866">
        <f t="shared" ref="BB34:BB44" si="97">SUMIF(G$88,"②",I34)+SUMIF(J$88,"②",L34)+SUMIF(M$88,"②",O34)+SUMIF(P$88,"②",R34)+SUMIF(S$88,"②",S34)+SUMIF(S$88,"②",T34)+SUMIF(U$88,"②",U34)+SUMIF(U$88,"②",V34)+SUMIF(X$88,"②",Z34)+SUMIF(AA$88,"②",AC34)+SUMIF(AD$88,"②",AF34)+SUMIF(AG$88,"②",AI34)+SUMIF(AJ$88,"②",AL34)+SUMIF(AM$88,"②",AO34)+SUMIF(AP$88,"②",AR34)+SUMIF(AS$88,"②",AU34)</f>
        <v>0</v>
      </c>
      <c r="BC34" s="866"/>
      <c r="BD34" s="866">
        <f t="shared" ref="BD34:BD44" si="98">SUMIF(G$88,"③",I34)+SUMIF(J$88,"③",L34)+SUMIF(M$88,"③",O34)+SUMIF(P$88,"③",R34)+SUMIF(S$88,"③",S34)+SUMIF(S$88,"③",T34)+SUMIF(U$88,"③",U34)+SUMIF(U$88,"③",V34)+SUMIF(X$88,"③",Z34)+SUMIF(AA$88,"③",AC34)+SUMIF(AD$88,"③",AF34)+SUMIF(AG$88,"③",AI34)+SUMIF(AJ$88,"③",AL34)+SUMIF(AM$88,"③",AO34)+SUMIF(AP$88,"③",AR34)+SUMIF(AS$88,"③",AU34)</f>
        <v>734.6</v>
      </c>
      <c r="BE34" s="866"/>
      <c r="BF34" s="866">
        <f t="shared" ref="BF34:BF44" si="99">SUMIF(G$88,"④",I34)+SUMIF(J$88,"④",L34)+SUMIF(M$88,"④",O34)+SUMIF(P$88,"④",R34)+SUMIF(S$88,"④",S34)+SUMIF(S$88,"④",T34)+SUMIF(U$88,"④",U34)+SUMIF(U$88,"④",V34)+SUMIF(X$88,"④",Z34)+SUMIF(AA$88,"④",AC34)+SUMIF(AD$88,"④",AF34)+SUMIF(AG$88,"④",AI34)+SUMIF(AJ$88,"④",AL34)+SUMIF(AM$88,"④",AO34)+SUMIF(AP$88,"④",AR34)+SUMIF(AS$88,"④",AU34)</f>
        <v>0</v>
      </c>
      <c r="BG34" s="866"/>
      <c r="BH34" s="866">
        <f t="shared" ref="BH34:BH44" si="100">SUMIF(G$88,"⑤",I34)+SUMIF(J$88,"⑤",L34)+SUMIF(M$88,"⑤",O34)+SUMIF(P$88,"⑤",R34)+SUMIF(S$88,"⑤",S34)+SUMIF(S$88,"⑤",T34)+SUMIF(U$88,"⑤",U34)+SUMIF(U$88,"⑤",V34)+SUMIF(X$88,"⑤",Z34)+SUMIF(AA$88,"⑤",AC34)+SUMIF(AD$88,"⑤",AF34)+SUMIF(AG$88,"⑤",AI34)+SUMIF(AJ$88,"⑤",AL34)+SUMIF(AM$88,"⑤",AO34)+SUMIF(AP$88,"⑤",AR34)+SUMIF(AS$88,"⑤",AU34)</f>
        <v>0</v>
      </c>
      <c r="BI34" s="868"/>
      <c r="BJ34" s="865">
        <f t="shared" ref="BJ34:BJ44" si="101">SUM(AZ34:BC34)</f>
        <v>0</v>
      </c>
      <c r="BK34" s="866"/>
      <c r="BL34" s="866">
        <f t="shared" ref="BL34:BL44" si="102">SUM(BD34:BI34)</f>
        <v>734.6</v>
      </c>
      <c r="BM34" s="869"/>
      <c r="BN34" s="866">
        <f t="shared" si="22"/>
        <v>734.6</v>
      </c>
      <c r="BO34" s="869"/>
      <c r="DL34" s="3"/>
    </row>
    <row r="35" spans="2:116" ht="13.5" customHeight="1">
      <c r="B35" s="883"/>
      <c r="C35" s="1073"/>
      <c r="D35" s="876"/>
      <c r="E35" s="1070"/>
      <c r="F35" s="80">
        <v>500</v>
      </c>
      <c r="G35" s="55" t="s">
        <v>72</v>
      </c>
      <c r="H35" s="56" t="s">
        <v>72</v>
      </c>
      <c r="I35" s="57" t="str">
        <f t="shared" si="81"/>
        <v>-</v>
      </c>
      <c r="J35" s="55">
        <v>77.5</v>
      </c>
      <c r="K35" s="56" t="s">
        <v>72</v>
      </c>
      <c r="L35" s="57">
        <f t="shared" si="82"/>
        <v>77.5</v>
      </c>
      <c r="M35" s="55" t="s">
        <v>72</v>
      </c>
      <c r="N35" s="56" t="s">
        <v>72</v>
      </c>
      <c r="O35" s="57" t="str">
        <f t="shared" si="83"/>
        <v>-</v>
      </c>
      <c r="P35" s="55" t="s">
        <v>72</v>
      </c>
      <c r="Q35" s="56" t="s">
        <v>72</v>
      </c>
      <c r="R35" s="57" t="str">
        <f t="shared" si="84"/>
        <v>-</v>
      </c>
      <c r="S35" s="55" t="s">
        <v>72</v>
      </c>
      <c r="T35" s="101" t="s">
        <v>72</v>
      </c>
      <c r="U35" s="101" t="s">
        <v>72</v>
      </c>
      <c r="V35" s="56" t="s">
        <v>72</v>
      </c>
      <c r="W35" s="57" t="str">
        <f t="shared" si="85"/>
        <v>-</v>
      </c>
      <c r="X35" s="55">
        <v>642.1</v>
      </c>
      <c r="Y35" s="56">
        <v>71</v>
      </c>
      <c r="Z35" s="57">
        <f t="shared" si="86"/>
        <v>713.1</v>
      </c>
      <c r="AA35" s="55" t="s">
        <v>72</v>
      </c>
      <c r="AB35" s="56" t="s">
        <v>72</v>
      </c>
      <c r="AC35" s="57" t="str">
        <f t="shared" si="87"/>
        <v>-</v>
      </c>
      <c r="AD35" s="55" t="s">
        <v>72</v>
      </c>
      <c r="AE35" s="56" t="s">
        <v>72</v>
      </c>
      <c r="AF35" s="57" t="str">
        <f t="shared" si="88"/>
        <v>-</v>
      </c>
      <c r="AG35" s="55" t="s">
        <v>72</v>
      </c>
      <c r="AH35" s="56" t="s">
        <v>72</v>
      </c>
      <c r="AI35" s="57" t="str">
        <f t="shared" si="89"/>
        <v>-</v>
      </c>
      <c r="AJ35" s="55" t="s">
        <v>72</v>
      </c>
      <c r="AK35" s="56" t="s">
        <v>72</v>
      </c>
      <c r="AL35" s="57" t="str">
        <f t="shared" si="90"/>
        <v>-</v>
      </c>
      <c r="AM35" s="55" t="s">
        <v>72</v>
      </c>
      <c r="AN35" s="56" t="s">
        <v>72</v>
      </c>
      <c r="AO35" s="57" t="str">
        <f t="shared" si="91"/>
        <v>-</v>
      </c>
      <c r="AP35" s="55" t="s">
        <v>72</v>
      </c>
      <c r="AQ35" s="56" t="s">
        <v>72</v>
      </c>
      <c r="AR35" s="64" t="str">
        <f t="shared" si="92"/>
        <v>-</v>
      </c>
      <c r="AS35" s="55" t="s">
        <v>72</v>
      </c>
      <c r="AT35" s="56" t="s">
        <v>72</v>
      </c>
      <c r="AU35" s="57" t="str">
        <f t="shared" si="93"/>
        <v>-</v>
      </c>
      <c r="AV35" s="832">
        <f t="shared" si="94"/>
        <v>719.6</v>
      </c>
      <c r="AW35" s="830"/>
      <c r="AX35" s="853">
        <f t="shared" si="95"/>
        <v>71</v>
      </c>
      <c r="AY35" s="830"/>
      <c r="AZ35" s="832">
        <f t="shared" si="96"/>
        <v>77.5</v>
      </c>
      <c r="BA35" s="830"/>
      <c r="BB35" s="830">
        <f t="shared" si="97"/>
        <v>0</v>
      </c>
      <c r="BC35" s="830"/>
      <c r="BD35" s="830">
        <f t="shared" si="98"/>
        <v>713.1</v>
      </c>
      <c r="BE35" s="830"/>
      <c r="BF35" s="830">
        <f t="shared" si="99"/>
        <v>0</v>
      </c>
      <c r="BG35" s="830"/>
      <c r="BH35" s="830">
        <f t="shared" si="100"/>
        <v>0</v>
      </c>
      <c r="BI35" s="831"/>
      <c r="BJ35" s="832">
        <f t="shared" si="101"/>
        <v>77.5</v>
      </c>
      <c r="BK35" s="830"/>
      <c r="BL35" s="830">
        <f t="shared" si="102"/>
        <v>713.1</v>
      </c>
      <c r="BM35" s="833"/>
      <c r="BN35" s="830">
        <f t="shared" si="22"/>
        <v>790.6</v>
      </c>
      <c r="BO35" s="833"/>
      <c r="DL35" s="3"/>
    </row>
    <row r="36" spans="2:116" ht="13.5" customHeight="1">
      <c r="B36" s="883"/>
      <c r="C36" s="1073"/>
      <c r="D36" s="876"/>
      <c r="E36" s="1070"/>
      <c r="F36" s="80">
        <v>450</v>
      </c>
      <c r="G36" s="55" t="s">
        <v>72</v>
      </c>
      <c r="H36" s="56" t="s">
        <v>72</v>
      </c>
      <c r="I36" s="57" t="str">
        <f t="shared" si="81"/>
        <v>-</v>
      </c>
      <c r="J36" s="55" t="s">
        <v>72</v>
      </c>
      <c r="K36" s="56" t="s">
        <v>72</v>
      </c>
      <c r="L36" s="57" t="str">
        <f t="shared" si="82"/>
        <v>-</v>
      </c>
      <c r="M36" s="55" t="s">
        <v>72</v>
      </c>
      <c r="N36" s="56" t="s">
        <v>72</v>
      </c>
      <c r="O36" s="57" t="str">
        <f t="shared" si="83"/>
        <v>-</v>
      </c>
      <c r="P36" s="55" t="s">
        <v>72</v>
      </c>
      <c r="Q36" s="56" t="s">
        <v>72</v>
      </c>
      <c r="R36" s="57" t="str">
        <f t="shared" si="84"/>
        <v>-</v>
      </c>
      <c r="S36" s="55" t="s">
        <v>72</v>
      </c>
      <c r="T36" s="101" t="s">
        <v>72</v>
      </c>
      <c r="U36" s="101" t="s">
        <v>72</v>
      </c>
      <c r="V36" s="56" t="s">
        <v>72</v>
      </c>
      <c r="W36" s="57" t="str">
        <f t="shared" si="85"/>
        <v>-</v>
      </c>
      <c r="X36" s="55">
        <v>3077.6</v>
      </c>
      <c r="Y36" s="56">
        <v>342</v>
      </c>
      <c r="Z36" s="57">
        <f t="shared" si="86"/>
        <v>3419.6</v>
      </c>
      <c r="AA36" s="55" t="s">
        <v>72</v>
      </c>
      <c r="AB36" s="56" t="s">
        <v>72</v>
      </c>
      <c r="AC36" s="57" t="str">
        <f t="shared" si="87"/>
        <v>-</v>
      </c>
      <c r="AD36" s="55" t="s">
        <v>72</v>
      </c>
      <c r="AE36" s="56" t="s">
        <v>72</v>
      </c>
      <c r="AF36" s="57" t="str">
        <f t="shared" si="88"/>
        <v>-</v>
      </c>
      <c r="AG36" s="55" t="s">
        <v>72</v>
      </c>
      <c r="AH36" s="56" t="s">
        <v>72</v>
      </c>
      <c r="AI36" s="57" t="str">
        <f t="shared" si="89"/>
        <v>-</v>
      </c>
      <c r="AJ36" s="55" t="s">
        <v>72</v>
      </c>
      <c r="AK36" s="56" t="s">
        <v>72</v>
      </c>
      <c r="AL36" s="57" t="str">
        <f t="shared" si="90"/>
        <v>-</v>
      </c>
      <c r="AM36" s="55" t="s">
        <v>72</v>
      </c>
      <c r="AN36" s="56" t="s">
        <v>72</v>
      </c>
      <c r="AO36" s="57" t="str">
        <f t="shared" si="91"/>
        <v>-</v>
      </c>
      <c r="AP36" s="55" t="s">
        <v>72</v>
      </c>
      <c r="AQ36" s="56" t="s">
        <v>72</v>
      </c>
      <c r="AR36" s="64" t="str">
        <f t="shared" si="92"/>
        <v>-</v>
      </c>
      <c r="AS36" s="55" t="s">
        <v>72</v>
      </c>
      <c r="AT36" s="56" t="s">
        <v>72</v>
      </c>
      <c r="AU36" s="57" t="str">
        <f t="shared" si="93"/>
        <v>-</v>
      </c>
      <c r="AV36" s="832">
        <f t="shared" si="94"/>
        <v>3077.6</v>
      </c>
      <c r="AW36" s="830"/>
      <c r="AX36" s="853">
        <f t="shared" si="95"/>
        <v>342</v>
      </c>
      <c r="AY36" s="830"/>
      <c r="AZ36" s="832">
        <f t="shared" si="96"/>
        <v>0</v>
      </c>
      <c r="BA36" s="830"/>
      <c r="BB36" s="830">
        <f t="shared" si="97"/>
        <v>0</v>
      </c>
      <c r="BC36" s="830"/>
      <c r="BD36" s="830">
        <f t="shared" si="98"/>
        <v>3419.6</v>
      </c>
      <c r="BE36" s="830"/>
      <c r="BF36" s="830">
        <f t="shared" si="99"/>
        <v>0</v>
      </c>
      <c r="BG36" s="830"/>
      <c r="BH36" s="830">
        <f t="shared" si="100"/>
        <v>0</v>
      </c>
      <c r="BI36" s="831"/>
      <c r="BJ36" s="832">
        <f t="shared" si="101"/>
        <v>0</v>
      </c>
      <c r="BK36" s="830"/>
      <c r="BL36" s="830">
        <f t="shared" si="102"/>
        <v>3419.6</v>
      </c>
      <c r="BM36" s="833"/>
      <c r="BN36" s="830">
        <f t="shared" si="22"/>
        <v>3419.6</v>
      </c>
      <c r="BO36" s="833"/>
      <c r="DL36" s="3"/>
    </row>
    <row r="37" spans="2:116" ht="13.5" customHeight="1">
      <c r="B37" s="883"/>
      <c r="C37" s="1073"/>
      <c r="D37" s="876"/>
      <c r="E37" s="1070"/>
      <c r="F37" s="80">
        <v>400</v>
      </c>
      <c r="G37" s="55" t="s">
        <v>72</v>
      </c>
      <c r="H37" s="56" t="s">
        <v>72</v>
      </c>
      <c r="I37" s="57" t="str">
        <f t="shared" si="81"/>
        <v>-</v>
      </c>
      <c r="J37" s="55" t="s">
        <v>72</v>
      </c>
      <c r="K37" s="56" t="s">
        <v>72</v>
      </c>
      <c r="L37" s="57" t="str">
        <f t="shared" si="82"/>
        <v>-</v>
      </c>
      <c r="M37" s="55" t="s">
        <v>72</v>
      </c>
      <c r="N37" s="56" t="s">
        <v>72</v>
      </c>
      <c r="O37" s="57" t="str">
        <f t="shared" si="83"/>
        <v>-</v>
      </c>
      <c r="P37" s="55" t="s">
        <v>72</v>
      </c>
      <c r="Q37" s="56" t="s">
        <v>72</v>
      </c>
      <c r="R37" s="57" t="str">
        <f t="shared" si="84"/>
        <v>-</v>
      </c>
      <c r="S37" s="55" t="s">
        <v>72</v>
      </c>
      <c r="T37" s="101" t="s">
        <v>72</v>
      </c>
      <c r="U37" s="101" t="s">
        <v>72</v>
      </c>
      <c r="V37" s="56" t="s">
        <v>72</v>
      </c>
      <c r="W37" s="57" t="str">
        <f t="shared" si="85"/>
        <v>-</v>
      </c>
      <c r="X37" s="55">
        <v>104.80000000000001</v>
      </c>
      <c r="Y37" s="56">
        <v>12</v>
      </c>
      <c r="Z37" s="57">
        <f t="shared" si="86"/>
        <v>116.80000000000001</v>
      </c>
      <c r="AA37" s="55" t="s">
        <v>72</v>
      </c>
      <c r="AB37" s="56" t="s">
        <v>72</v>
      </c>
      <c r="AC37" s="57" t="str">
        <f t="shared" si="87"/>
        <v>-</v>
      </c>
      <c r="AD37" s="55" t="s">
        <v>72</v>
      </c>
      <c r="AE37" s="56" t="s">
        <v>72</v>
      </c>
      <c r="AF37" s="57" t="str">
        <f t="shared" si="88"/>
        <v>-</v>
      </c>
      <c r="AG37" s="55" t="s">
        <v>72</v>
      </c>
      <c r="AH37" s="56" t="s">
        <v>72</v>
      </c>
      <c r="AI37" s="57" t="str">
        <f t="shared" si="89"/>
        <v>-</v>
      </c>
      <c r="AJ37" s="55" t="s">
        <v>72</v>
      </c>
      <c r="AK37" s="56" t="s">
        <v>72</v>
      </c>
      <c r="AL37" s="57" t="str">
        <f t="shared" si="90"/>
        <v>-</v>
      </c>
      <c r="AM37" s="55" t="s">
        <v>72</v>
      </c>
      <c r="AN37" s="56" t="s">
        <v>72</v>
      </c>
      <c r="AO37" s="57" t="str">
        <f t="shared" si="91"/>
        <v>-</v>
      </c>
      <c r="AP37" s="55" t="s">
        <v>72</v>
      </c>
      <c r="AQ37" s="56" t="s">
        <v>72</v>
      </c>
      <c r="AR37" s="64" t="str">
        <f t="shared" si="92"/>
        <v>-</v>
      </c>
      <c r="AS37" s="55" t="s">
        <v>72</v>
      </c>
      <c r="AT37" s="56" t="s">
        <v>72</v>
      </c>
      <c r="AU37" s="57" t="str">
        <f t="shared" si="93"/>
        <v>-</v>
      </c>
      <c r="AV37" s="832">
        <f t="shared" si="94"/>
        <v>104.80000000000001</v>
      </c>
      <c r="AW37" s="830"/>
      <c r="AX37" s="853">
        <f t="shared" si="95"/>
        <v>12</v>
      </c>
      <c r="AY37" s="830"/>
      <c r="AZ37" s="832">
        <f t="shared" si="96"/>
        <v>0</v>
      </c>
      <c r="BA37" s="830"/>
      <c r="BB37" s="830">
        <f t="shared" si="97"/>
        <v>0</v>
      </c>
      <c r="BC37" s="830"/>
      <c r="BD37" s="830">
        <f t="shared" si="98"/>
        <v>116.80000000000001</v>
      </c>
      <c r="BE37" s="830"/>
      <c r="BF37" s="830">
        <f t="shared" si="99"/>
        <v>0</v>
      </c>
      <c r="BG37" s="830"/>
      <c r="BH37" s="830">
        <f t="shared" si="100"/>
        <v>0</v>
      </c>
      <c r="BI37" s="831"/>
      <c r="BJ37" s="832">
        <f t="shared" si="101"/>
        <v>0</v>
      </c>
      <c r="BK37" s="830"/>
      <c r="BL37" s="830">
        <f t="shared" si="102"/>
        <v>116.80000000000001</v>
      </c>
      <c r="BM37" s="833"/>
      <c r="BN37" s="830">
        <f t="shared" si="22"/>
        <v>116.80000000000001</v>
      </c>
      <c r="BO37" s="833"/>
      <c r="DL37" s="3"/>
    </row>
    <row r="38" spans="2:116" ht="13.5" customHeight="1">
      <c r="B38" s="883"/>
      <c r="C38" s="1073"/>
      <c r="D38" s="876"/>
      <c r="E38" s="1070"/>
      <c r="F38" s="80">
        <v>350</v>
      </c>
      <c r="G38" s="55" t="s">
        <v>72</v>
      </c>
      <c r="H38" s="56" t="s">
        <v>72</v>
      </c>
      <c r="I38" s="57" t="str">
        <f t="shared" si="81"/>
        <v>-</v>
      </c>
      <c r="J38" s="55" t="s">
        <v>72</v>
      </c>
      <c r="K38" s="56" t="s">
        <v>72</v>
      </c>
      <c r="L38" s="57" t="str">
        <f t="shared" si="82"/>
        <v>-</v>
      </c>
      <c r="M38" s="55" t="s">
        <v>72</v>
      </c>
      <c r="N38" s="56" t="s">
        <v>72</v>
      </c>
      <c r="O38" s="57" t="str">
        <f t="shared" si="83"/>
        <v>-</v>
      </c>
      <c r="P38" s="55" t="s">
        <v>72</v>
      </c>
      <c r="Q38" s="56" t="s">
        <v>72</v>
      </c>
      <c r="R38" s="57" t="str">
        <f t="shared" si="84"/>
        <v>-</v>
      </c>
      <c r="S38" s="55" t="s">
        <v>72</v>
      </c>
      <c r="T38" s="101" t="s">
        <v>72</v>
      </c>
      <c r="U38" s="101" t="s">
        <v>72</v>
      </c>
      <c r="V38" s="56" t="s">
        <v>72</v>
      </c>
      <c r="W38" s="57" t="str">
        <f t="shared" si="85"/>
        <v>-</v>
      </c>
      <c r="X38" s="55">
        <v>264.39999999999998</v>
      </c>
      <c r="Y38" s="56">
        <v>29</v>
      </c>
      <c r="Z38" s="57">
        <f t="shared" si="86"/>
        <v>293.39999999999998</v>
      </c>
      <c r="AA38" s="55" t="s">
        <v>72</v>
      </c>
      <c r="AB38" s="56" t="s">
        <v>72</v>
      </c>
      <c r="AC38" s="57" t="str">
        <f t="shared" si="87"/>
        <v>-</v>
      </c>
      <c r="AD38" s="55" t="s">
        <v>72</v>
      </c>
      <c r="AE38" s="56" t="s">
        <v>72</v>
      </c>
      <c r="AF38" s="57" t="str">
        <f t="shared" si="88"/>
        <v>-</v>
      </c>
      <c r="AG38" s="55" t="s">
        <v>72</v>
      </c>
      <c r="AH38" s="56" t="s">
        <v>72</v>
      </c>
      <c r="AI38" s="57" t="str">
        <f t="shared" si="89"/>
        <v>-</v>
      </c>
      <c r="AJ38" s="55" t="s">
        <v>72</v>
      </c>
      <c r="AK38" s="56" t="s">
        <v>72</v>
      </c>
      <c r="AL38" s="57" t="str">
        <f t="shared" si="90"/>
        <v>-</v>
      </c>
      <c r="AM38" s="55" t="s">
        <v>72</v>
      </c>
      <c r="AN38" s="56" t="s">
        <v>72</v>
      </c>
      <c r="AO38" s="57" t="str">
        <f t="shared" si="91"/>
        <v>-</v>
      </c>
      <c r="AP38" s="55" t="s">
        <v>72</v>
      </c>
      <c r="AQ38" s="56" t="s">
        <v>72</v>
      </c>
      <c r="AR38" s="64" t="str">
        <f t="shared" si="92"/>
        <v>-</v>
      </c>
      <c r="AS38" s="55" t="s">
        <v>72</v>
      </c>
      <c r="AT38" s="56" t="s">
        <v>72</v>
      </c>
      <c r="AU38" s="57" t="str">
        <f t="shared" si="93"/>
        <v>-</v>
      </c>
      <c r="AV38" s="832">
        <f t="shared" si="94"/>
        <v>264.39999999999998</v>
      </c>
      <c r="AW38" s="830"/>
      <c r="AX38" s="853">
        <f t="shared" si="95"/>
        <v>29</v>
      </c>
      <c r="AY38" s="830"/>
      <c r="AZ38" s="832">
        <f t="shared" si="96"/>
        <v>0</v>
      </c>
      <c r="BA38" s="830"/>
      <c r="BB38" s="830">
        <f t="shared" si="97"/>
        <v>0</v>
      </c>
      <c r="BC38" s="830"/>
      <c r="BD38" s="830">
        <f t="shared" si="98"/>
        <v>293.39999999999998</v>
      </c>
      <c r="BE38" s="830"/>
      <c r="BF38" s="830">
        <f t="shared" si="99"/>
        <v>0</v>
      </c>
      <c r="BG38" s="830"/>
      <c r="BH38" s="830">
        <f t="shared" si="100"/>
        <v>0</v>
      </c>
      <c r="BI38" s="831"/>
      <c r="BJ38" s="832">
        <f t="shared" si="101"/>
        <v>0</v>
      </c>
      <c r="BK38" s="830"/>
      <c r="BL38" s="830">
        <f t="shared" si="102"/>
        <v>293.39999999999998</v>
      </c>
      <c r="BM38" s="833"/>
      <c r="BN38" s="830">
        <f t="shared" si="22"/>
        <v>293.39999999999998</v>
      </c>
      <c r="BO38" s="833"/>
      <c r="DL38" s="3"/>
    </row>
    <row r="39" spans="2:116" ht="13.5" customHeight="1">
      <c r="B39" s="883"/>
      <c r="C39" s="1073"/>
      <c r="D39" s="876"/>
      <c r="E39" s="1070"/>
      <c r="F39" s="80">
        <v>300</v>
      </c>
      <c r="G39" s="55">
        <v>280.5</v>
      </c>
      <c r="H39" s="56" t="s">
        <v>72</v>
      </c>
      <c r="I39" s="57">
        <f t="shared" si="81"/>
        <v>280.5</v>
      </c>
      <c r="J39" s="55" t="s">
        <v>72</v>
      </c>
      <c r="K39" s="56" t="s">
        <v>72</v>
      </c>
      <c r="L39" s="57" t="str">
        <f t="shared" si="82"/>
        <v>-</v>
      </c>
      <c r="M39" s="55" t="s">
        <v>72</v>
      </c>
      <c r="N39" s="56" t="s">
        <v>72</v>
      </c>
      <c r="O39" s="57" t="str">
        <f t="shared" si="83"/>
        <v>-</v>
      </c>
      <c r="P39" s="55" t="s">
        <v>72</v>
      </c>
      <c r="Q39" s="56" t="s">
        <v>72</v>
      </c>
      <c r="R39" s="57" t="str">
        <f t="shared" si="84"/>
        <v>-</v>
      </c>
      <c r="S39" s="55" t="s">
        <v>72</v>
      </c>
      <c r="T39" s="101" t="s">
        <v>72</v>
      </c>
      <c r="U39" s="101" t="s">
        <v>72</v>
      </c>
      <c r="V39" s="56" t="s">
        <v>72</v>
      </c>
      <c r="W39" s="57" t="str">
        <f t="shared" si="85"/>
        <v>-</v>
      </c>
      <c r="X39" s="55">
        <v>1622.6000000000001</v>
      </c>
      <c r="Y39" s="56">
        <v>180</v>
      </c>
      <c r="Z39" s="57">
        <f t="shared" si="86"/>
        <v>1802.6000000000001</v>
      </c>
      <c r="AA39" s="55" t="s">
        <v>72</v>
      </c>
      <c r="AB39" s="56" t="s">
        <v>72</v>
      </c>
      <c r="AC39" s="57" t="str">
        <f t="shared" si="87"/>
        <v>-</v>
      </c>
      <c r="AD39" s="55" t="s">
        <v>72</v>
      </c>
      <c r="AE39" s="56" t="s">
        <v>72</v>
      </c>
      <c r="AF39" s="57" t="str">
        <f t="shared" si="88"/>
        <v>-</v>
      </c>
      <c r="AG39" s="55" t="s">
        <v>72</v>
      </c>
      <c r="AH39" s="56" t="s">
        <v>72</v>
      </c>
      <c r="AI39" s="57" t="str">
        <f t="shared" si="89"/>
        <v>-</v>
      </c>
      <c r="AJ39" s="55" t="s">
        <v>72</v>
      </c>
      <c r="AK39" s="56" t="s">
        <v>72</v>
      </c>
      <c r="AL39" s="57" t="str">
        <f t="shared" si="90"/>
        <v>-</v>
      </c>
      <c r="AM39" s="55" t="s">
        <v>72</v>
      </c>
      <c r="AN39" s="56" t="s">
        <v>72</v>
      </c>
      <c r="AO39" s="57" t="str">
        <f t="shared" si="91"/>
        <v>-</v>
      </c>
      <c r="AP39" s="55" t="s">
        <v>72</v>
      </c>
      <c r="AQ39" s="56" t="s">
        <v>72</v>
      </c>
      <c r="AR39" s="64" t="str">
        <f t="shared" si="92"/>
        <v>-</v>
      </c>
      <c r="AS39" s="55" t="s">
        <v>72</v>
      </c>
      <c r="AT39" s="56" t="s">
        <v>72</v>
      </c>
      <c r="AU39" s="57" t="str">
        <f t="shared" si="93"/>
        <v>-</v>
      </c>
      <c r="AV39" s="832">
        <f t="shared" si="94"/>
        <v>1903.1000000000001</v>
      </c>
      <c r="AW39" s="830"/>
      <c r="AX39" s="853">
        <f t="shared" si="95"/>
        <v>180</v>
      </c>
      <c r="AY39" s="830"/>
      <c r="AZ39" s="832">
        <f t="shared" si="96"/>
        <v>280.5</v>
      </c>
      <c r="BA39" s="830"/>
      <c r="BB39" s="830">
        <f t="shared" si="97"/>
        <v>0</v>
      </c>
      <c r="BC39" s="830"/>
      <c r="BD39" s="830">
        <f t="shared" si="98"/>
        <v>1802.6000000000001</v>
      </c>
      <c r="BE39" s="830"/>
      <c r="BF39" s="830">
        <f t="shared" si="99"/>
        <v>0</v>
      </c>
      <c r="BG39" s="830"/>
      <c r="BH39" s="830">
        <f t="shared" si="100"/>
        <v>0</v>
      </c>
      <c r="BI39" s="831"/>
      <c r="BJ39" s="832">
        <f t="shared" si="101"/>
        <v>280.5</v>
      </c>
      <c r="BK39" s="830"/>
      <c r="BL39" s="830">
        <f t="shared" si="102"/>
        <v>1802.6000000000001</v>
      </c>
      <c r="BM39" s="833"/>
      <c r="BN39" s="830">
        <f t="shared" si="22"/>
        <v>2083.1000000000004</v>
      </c>
      <c r="BO39" s="833"/>
      <c r="DL39" s="3"/>
    </row>
    <row r="40" spans="2:116" ht="13.5" customHeight="1">
      <c r="B40" s="883"/>
      <c r="C40" s="1073"/>
      <c r="D40" s="876"/>
      <c r="E40" s="1070"/>
      <c r="F40" s="80">
        <v>250</v>
      </c>
      <c r="G40" s="55">
        <v>1088</v>
      </c>
      <c r="H40" s="56" t="s">
        <v>72</v>
      </c>
      <c r="I40" s="57">
        <f t="shared" si="81"/>
        <v>1088</v>
      </c>
      <c r="J40" s="55" t="s">
        <v>72</v>
      </c>
      <c r="K40" s="56" t="s">
        <v>72</v>
      </c>
      <c r="L40" s="57" t="str">
        <f t="shared" si="82"/>
        <v>-</v>
      </c>
      <c r="M40" s="55" t="s">
        <v>72</v>
      </c>
      <c r="N40" s="56" t="s">
        <v>72</v>
      </c>
      <c r="O40" s="57" t="str">
        <f t="shared" si="83"/>
        <v>-</v>
      </c>
      <c r="P40" s="55" t="s">
        <v>72</v>
      </c>
      <c r="Q40" s="56" t="s">
        <v>72</v>
      </c>
      <c r="R40" s="57" t="str">
        <f t="shared" si="84"/>
        <v>-</v>
      </c>
      <c r="S40" s="55">
        <v>144.30000000000007</v>
      </c>
      <c r="T40" s="101">
        <v>16</v>
      </c>
      <c r="U40" s="101">
        <v>602</v>
      </c>
      <c r="V40" s="56">
        <v>40</v>
      </c>
      <c r="W40" s="57">
        <f t="shared" si="85"/>
        <v>802.30000000000007</v>
      </c>
      <c r="X40" s="55">
        <v>4417.2000000000016</v>
      </c>
      <c r="Y40" s="56">
        <v>491</v>
      </c>
      <c r="Z40" s="57">
        <f t="shared" si="86"/>
        <v>4908.2000000000016</v>
      </c>
      <c r="AA40" s="55" t="s">
        <v>72</v>
      </c>
      <c r="AB40" s="56" t="s">
        <v>72</v>
      </c>
      <c r="AC40" s="57" t="str">
        <f t="shared" si="87"/>
        <v>-</v>
      </c>
      <c r="AD40" s="55" t="s">
        <v>72</v>
      </c>
      <c r="AE40" s="56" t="s">
        <v>72</v>
      </c>
      <c r="AF40" s="57" t="str">
        <f t="shared" si="88"/>
        <v>-</v>
      </c>
      <c r="AG40" s="55" t="s">
        <v>72</v>
      </c>
      <c r="AH40" s="56" t="s">
        <v>72</v>
      </c>
      <c r="AI40" s="57" t="str">
        <f t="shared" si="89"/>
        <v>-</v>
      </c>
      <c r="AJ40" s="55" t="s">
        <v>72</v>
      </c>
      <c r="AK40" s="56">
        <v>683.30000000000007</v>
      </c>
      <c r="AL40" s="57">
        <f t="shared" si="90"/>
        <v>683.30000000000007</v>
      </c>
      <c r="AM40" s="55" t="s">
        <v>72</v>
      </c>
      <c r="AN40" s="56" t="s">
        <v>72</v>
      </c>
      <c r="AO40" s="57" t="str">
        <f t="shared" si="91"/>
        <v>-</v>
      </c>
      <c r="AP40" s="55" t="s">
        <v>72</v>
      </c>
      <c r="AQ40" s="56" t="s">
        <v>72</v>
      </c>
      <c r="AR40" s="64" t="str">
        <f t="shared" si="92"/>
        <v>-</v>
      </c>
      <c r="AS40" s="55" t="s">
        <v>72</v>
      </c>
      <c r="AT40" s="56" t="s">
        <v>72</v>
      </c>
      <c r="AU40" s="57" t="str">
        <f t="shared" si="93"/>
        <v>-</v>
      </c>
      <c r="AV40" s="832">
        <f t="shared" si="94"/>
        <v>6251.5000000000018</v>
      </c>
      <c r="AW40" s="830"/>
      <c r="AX40" s="853">
        <f t="shared" si="95"/>
        <v>1230.3000000000002</v>
      </c>
      <c r="AY40" s="830"/>
      <c r="AZ40" s="832">
        <f t="shared" si="96"/>
        <v>1088</v>
      </c>
      <c r="BA40" s="830"/>
      <c r="BB40" s="830">
        <f t="shared" si="97"/>
        <v>160.30000000000007</v>
      </c>
      <c r="BC40" s="830"/>
      <c r="BD40" s="830">
        <f t="shared" si="98"/>
        <v>5550.2000000000016</v>
      </c>
      <c r="BE40" s="830"/>
      <c r="BF40" s="830">
        <f t="shared" si="99"/>
        <v>683.30000000000007</v>
      </c>
      <c r="BG40" s="830"/>
      <c r="BH40" s="830">
        <f t="shared" si="100"/>
        <v>0</v>
      </c>
      <c r="BI40" s="831"/>
      <c r="BJ40" s="832">
        <f t="shared" si="101"/>
        <v>1248.3000000000002</v>
      </c>
      <c r="BK40" s="830"/>
      <c r="BL40" s="830">
        <f t="shared" si="102"/>
        <v>6233.5000000000018</v>
      </c>
      <c r="BM40" s="833"/>
      <c r="BN40" s="830">
        <f t="shared" si="22"/>
        <v>7481.800000000002</v>
      </c>
      <c r="BO40" s="833"/>
      <c r="DL40" s="3"/>
    </row>
    <row r="41" spans="2:116" ht="13.5" customHeight="1">
      <c r="B41" s="883"/>
      <c r="C41" s="1073"/>
      <c r="D41" s="876"/>
      <c r="E41" s="1070"/>
      <c r="F41" s="80">
        <v>200</v>
      </c>
      <c r="G41" s="55">
        <v>2144.2000000000003</v>
      </c>
      <c r="H41" s="56" t="s">
        <v>72</v>
      </c>
      <c r="I41" s="57">
        <f t="shared" si="81"/>
        <v>2144.2000000000003</v>
      </c>
      <c r="J41" s="55" t="s">
        <v>72</v>
      </c>
      <c r="K41" s="56" t="s">
        <v>72</v>
      </c>
      <c r="L41" s="57" t="str">
        <f t="shared" si="82"/>
        <v>-</v>
      </c>
      <c r="M41" s="55" t="s">
        <v>72</v>
      </c>
      <c r="N41" s="56" t="s">
        <v>72</v>
      </c>
      <c r="O41" s="57" t="str">
        <f t="shared" si="83"/>
        <v>-</v>
      </c>
      <c r="P41" s="55" t="s">
        <v>72</v>
      </c>
      <c r="Q41" s="56" t="s">
        <v>72</v>
      </c>
      <c r="R41" s="57" t="str">
        <f t="shared" si="84"/>
        <v>-</v>
      </c>
      <c r="S41" s="55">
        <v>449.49999999999955</v>
      </c>
      <c r="T41" s="101">
        <v>50</v>
      </c>
      <c r="U41" s="101">
        <v>1873</v>
      </c>
      <c r="V41" s="56">
        <v>125</v>
      </c>
      <c r="W41" s="57">
        <f t="shared" si="85"/>
        <v>2497.4999999999995</v>
      </c>
      <c r="X41" s="55">
        <v>10640.799999999996</v>
      </c>
      <c r="Y41" s="56">
        <v>1182</v>
      </c>
      <c r="Z41" s="57">
        <f t="shared" si="86"/>
        <v>11822.799999999996</v>
      </c>
      <c r="AA41" s="55" t="s">
        <v>72</v>
      </c>
      <c r="AB41" s="56" t="s">
        <v>72</v>
      </c>
      <c r="AC41" s="57" t="str">
        <f t="shared" si="87"/>
        <v>-</v>
      </c>
      <c r="AD41" s="55" t="s">
        <v>72</v>
      </c>
      <c r="AE41" s="56" t="s">
        <v>72</v>
      </c>
      <c r="AF41" s="57" t="str">
        <f t="shared" si="88"/>
        <v>-</v>
      </c>
      <c r="AG41" s="55" t="s">
        <v>72</v>
      </c>
      <c r="AH41" s="56" t="s">
        <v>72</v>
      </c>
      <c r="AI41" s="57" t="str">
        <f t="shared" si="89"/>
        <v>-</v>
      </c>
      <c r="AJ41" s="55" t="s">
        <v>72</v>
      </c>
      <c r="AK41" s="56">
        <v>1989.4</v>
      </c>
      <c r="AL41" s="57">
        <f t="shared" si="90"/>
        <v>1989.4</v>
      </c>
      <c r="AM41" s="55" t="s">
        <v>72</v>
      </c>
      <c r="AN41" s="56" t="s">
        <v>72</v>
      </c>
      <c r="AO41" s="57" t="str">
        <f t="shared" si="91"/>
        <v>-</v>
      </c>
      <c r="AP41" s="55" t="s">
        <v>72</v>
      </c>
      <c r="AQ41" s="56" t="s">
        <v>72</v>
      </c>
      <c r="AR41" s="64" t="str">
        <f t="shared" si="92"/>
        <v>-</v>
      </c>
      <c r="AS41" s="55" t="s">
        <v>72</v>
      </c>
      <c r="AT41" s="56" t="s">
        <v>72</v>
      </c>
      <c r="AU41" s="57" t="str">
        <f t="shared" si="93"/>
        <v>-</v>
      </c>
      <c r="AV41" s="832">
        <f t="shared" si="94"/>
        <v>15107.499999999996</v>
      </c>
      <c r="AW41" s="830"/>
      <c r="AX41" s="853">
        <f t="shared" si="95"/>
        <v>3346.4</v>
      </c>
      <c r="AY41" s="830"/>
      <c r="AZ41" s="832">
        <f t="shared" si="96"/>
        <v>2144.2000000000003</v>
      </c>
      <c r="BA41" s="830"/>
      <c r="BB41" s="830">
        <f t="shared" si="97"/>
        <v>499.49999999999955</v>
      </c>
      <c r="BC41" s="830"/>
      <c r="BD41" s="830">
        <f t="shared" si="98"/>
        <v>13820.799999999996</v>
      </c>
      <c r="BE41" s="830"/>
      <c r="BF41" s="830">
        <f t="shared" si="99"/>
        <v>1989.4</v>
      </c>
      <c r="BG41" s="830"/>
      <c r="BH41" s="830">
        <f t="shared" si="100"/>
        <v>0</v>
      </c>
      <c r="BI41" s="831"/>
      <c r="BJ41" s="832">
        <f t="shared" si="101"/>
        <v>2643.7</v>
      </c>
      <c r="BK41" s="830"/>
      <c r="BL41" s="830">
        <f t="shared" si="102"/>
        <v>15810.199999999995</v>
      </c>
      <c r="BM41" s="833"/>
      <c r="BN41" s="830">
        <f t="shared" si="22"/>
        <v>18453.899999999998</v>
      </c>
      <c r="BO41" s="833"/>
      <c r="DL41" s="3"/>
    </row>
    <row r="42" spans="2:116" ht="13.5" customHeight="1">
      <c r="B42" s="883"/>
      <c r="C42" s="1073"/>
      <c r="D42" s="876"/>
      <c r="E42" s="1070"/>
      <c r="F42" s="80">
        <v>150</v>
      </c>
      <c r="G42" s="55">
        <v>3535.6</v>
      </c>
      <c r="H42" s="56" t="s">
        <v>72</v>
      </c>
      <c r="I42" s="57">
        <f t="shared" si="81"/>
        <v>3535.6</v>
      </c>
      <c r="J42" s="55">
        <v>56.8</v>
      </c>
      <c r="K42" s="56" t="s">
        <v>72</v>
      </c>
      <c r="L42" s="57">
        <f t="shared" si="82"/>
        <v>56.8</v>
      </c>
      <c r="M42" s="55" t="s">
        <v>72</v>
      </c>
      <c r="N42" s="56" t="s">
        <v>72</v>
      </c>
      <c r="O42" s="57" t="str">
        <f t="shared" si="83"/>
        <v>-</v>
      </c>
      <c r="P42" s="55" t="s">
        <v>72</v>
      </c>
      <c r="Q42" s="56" t="s">
        <v>72</v>
      </c>
      <c r="R42" s="57" t="str">
        <f t="shared" si="84"/>
        <v>-</v>
      </c>
      <c r="S42" s="55">
        <v>689.80000000000064</v>
      </c>
      <c r="T42" s="101">
        <v>77</v>
      </c>
      <c r="U42" s="101">
        <v>2872</v>
      </c>
      <c r="V42" s="56">
        <v>191</v>
      </c>
      <c r="W42" s="57">
        <f t="shared" si="85"/>
        <v>3829.8000000000006</v>
      </c>
      <c r="X42" s="55">
        <v>14560.699999999995</v>
      </c>
      <c r="Y42" s="56">
        <v>1618</v>
      </c>
      <c r="Z42" s="57">
        <f t="shared" si="86"/>
        <v>16178.699999999995</v>
      </c>
      <c r="AA42" s="55" t="s">
        <v>72</v>
      </c>
      <c r="AB42" s="56" t="s">
        <v>72</v>
      </c>
      <c r="AC42" s="57" t="str">
        <f t="shared" si="87"/>
        <v>-</v>
      </c>
      <c r="AD42" s="55" t="s">
        <v>72</v>
      </c>
      <c r="AE42" s="56" t="s">
        <v>72</v>
      </c>
      <c r="AF42" s="57" t="str">
        <f t="shared" si="88"/>
        <v>-</v>
      </c>
      <c r="AG42" s="55">
        <v>363.19999999999993</v>
      </c>
      <c r="AH42" s="56">
        <v>363</v>
      </c>
      <c r="AI42" s="57">
        <f t="shared" si="89"/>
        <v>726.19999999999993</v>
      </c>
      <c r="AJ42" s="55" t="s">
        <v>72</v>
      </c>
      <c r="AK42" s="56">
        <v>974.5</v>
      </c>
      <c r="AL42" s="57">
        <f t="shared" si="90"/>
        <v>974.5</v>
      </c>
      <c r="AM42" s="55" t="s">
        <v>72</v>
      </c>
      <c r="AN42" s="56" t="s">
        <v>72</v>
      </c>
      <c r="AO42" s="57" t="str">
        <f t="shared" si="91"/>
        <v>-</v>
      </c>
      <c r="AP42" s="55" t="s">
        <v>72</v>
      </c>
      <c r="AQ42" s="56" t="s">
        <v>72</v>
      </c>
      <c r="AR42" s="64" t="str">
        <f t="shared" si="92"/>
        <v>-</v>
      </c>
      <c r="AS42" s="55" t="s">
        <v>72</v>
      </c>
      <c r="AT42" s="56" t="s">
        <v>72</v>
      </c>
      <c r="AU42" s="57" t="str">
        <f t="shared" si="93"/>
        <v>-</v>
      </c>
      <c r="AV42" s="832">
        <f t="shared" si="94"/>
        <v>22078.099999999995</v>
      </c>
      <c r="AW42" s="830"/>
      <c r="AX42" s="853">
        <f t="shared" si="95"/>
        <v>3223.5</v>
      </c>
      <c r="AY42" s="830"/>
      <c r="AZ42" s="832">
        <f t="shared" si="96"/>
        <v>3592.4</v>
      </c>
      <c r="BA42" s="830"/>
      <c r="BB42" s="830">
        <f t="shared" si="97"/>
        <v>766.80000000000064</v>
      </c>
      <c r="BC42" s="830"/>
      <c r="BD42" s="830">
        <f t="shared" si="98"/>
        <v>19241.699999999997</v>
      </c>
      <c r="BE42" s="830"/>
      <c r="BF42" s="830">
        <f t="shared" si="99"/>
        <v>1700.6999999999998</v>
      </c>
      <c r="BG42" s="830"/>
      <c r="BH42" s="830">
        <f t="shared" si="100"/>
        <v>0</v>
      </c>
      <c r="BI42" s="831"/>
      <c r="BJ42" s="832">
        <f t="shared" si="101"/>
        <v>4359.2000000000007</v>
      </c>
      <c r="BK42" s="830"/>
      <c r="BL42" s="830">
        <f t="shared" si="102"/>
        <v>20942.399999999998</v>
      </c>
      <c r="BM42" s="833"/>
      <c r="BN42" s="830">
        <f t="shared" ref="BN42:BN73" si="103">IF(SUM(AV42:AX42)=0,"-",IF(AND(SUM(AV42:AX42)=SUM(AZ42:BI42),SUM(AZ42:BI42)=SUM(BJ42:BM42)),SUM(AV42:AX42),"エラー"))</f>
        <v>25301.599999999995</v>
      </c>
      <c r="BO42" s="833"/>
      <c r="DL42" s="3"/>
    </row>
    <row r="43" spans="2:116" ht="13.5" customHeight="1">
      <c r="B43" s="883"/>
      <c r="C43" s="1073"/>
      <c r="D43" s="876"/>
      <c r="E43" s="1070"/>
      <c r="F43" s="80">
        <v>100</v>
      </c>
      <c r="G43" s="55" t="s">
        <v>72</v>
      </c>
      <c r="H43" s="56" t="s">
        <v>72</v>
      </c>
      <c r="I43" s="57" t="str">
        <f t="shared" si="81"/>
        <v>-</v>
      </c>
      <c r="J43" s="55" t="s">
        <v>72</v>
      </c>
      <c r="K43" s="56" t="s">
        <v>72</v>
      </c>
      <c r="L43" s="57" t="str">
        <f t="shared" si="82"/>
        <v>-</v>
      </c>
      <c r="M43" s="55" t="s">
        <v>72</v>
      </c>
      <c r="N43" s="56" t="s">
        <v>72</v>
      </c>
      <c r="O43" s="57" t="str">
        <f t="shared" si="83"/>
        <v>-</v>
      </c>
      <c r="P43" s="55" t="s">
        <v>72</v>
      </c>
      <c r="Q43" s="56" t="s">
        <v>72</v>
      </c>
      <c r="R43" s="57" t="str">
        <f t="shared" si="84"/>
        <v>-</v>
      </c>
      <c r="S43" s="55">
        <v>89.000000000000057</v>
      </c>
      <c r="T43" s="101">
        <v>10</v>
      </c>
      <c r="U43" s="101">
        <v>371</v>
      </c>
      <c r="V43" s="56">
        <v>25</v>
      </c>
      <c r="W43" s="57">
        <f t="shared" si="85"/>
        <v>495.00000000000006</v>
      </c>
      <c r="X43" s="55">
        <v>2368.2000000000003</v>
      </c>
      <c r="Y43" s="56">
        <v>263</v>
      </c>
      <c r="Z43" s="57">
        <f t="shared" si="86"/>
        <v>2631.2000000000003</v>
      </c>
      <c r="AA43" s="55" t="s">
        <v>72</v>
      </c>
      <c r="AB43" s="56" t="s">
        <v>72</v>
      </c>
      <c r="AC43" s="57" t="str">
        <f t="shared" si="87"/>
        <v>-</v>
      </c>
      <c r="AD43" s="55" t="s">
        <v>72</v>
      </c>
      <c r="AE43" s="56" t="s">
        <v>72</v>
      </c>
      <c r="AF43" s="57" t="str">
        <f t="shared" si="88"/>
        <v>-</v>
      </c>
      <c r="AG43" s="55">
        <v>115.69999999999999</v>
      </c>
      <c r="AH43" s="56">
        <v>116</v>
      </c>
      <c r="AI43" s="57">
        <f t="shared" si="89"/>
        <v>231.7</v>
      </c>
      <c r="AJ43" s="55" t="s">
        <v>72</v>
      </c>
      <c r="AK43" s="56">
        <v>264.20000000000005</v>
      </c>
      <c r="AL43" s="57">
        <f t="shared" si="90"/>
        <v>264.20000000000005</v>
      </c>
      <c r="AM43" s="55" t="s">
        <v>72</v>
      </c>
      <c r="AN43" s="56" t="s">
        <v>72</v>
      </c>
      <c r="AO43" s="57" t="str">
        <f t="shared" si="91"/>
        <v>-</v>
      </c>
      <c r="AP43" s="55" t="s">
        <v>72</v>
      </c>
      <c r="AQ43" s="56" t="s">
        <v>72</v>
      </c>
      <c r="AR43" s="64" t="str">
        <f t="shared" si="92"/>
        <v>-</v>
      </c>
      <c r="AS43" s="55" t="s">
        <v>72</v>
      </c>
      <c r="AT43" s="56" t="s">
        <v>72</v>
      </c>
      <c r="AU43" s="57" t="str">
        <f t="shared" si="93"/>
        <v>-</v>
      </c>
      <c r="AV43" s="832">
        <f t="shared" si="94"/>
        <v>2943.9</v>
      </c>
      <c r="AW43" s="830"/>
      <c r="AX43" s="853">
        <f t="shared" si="95"/>
        <v>678.2</v>
      </c>
      <c r="AY43" s="830"/>
      <c r="AZ43" s="832">
        <f t="shared" si="96"/>
        <v>0</v>
      </c>
      <c r="BA43" s="830"/>
      <c r="BB43" s="830">
        <f t="shared" si="97"/>
        <v>99.000000000000057</v>
      </c>
      <c r="BC43" s="830"/>
      <c r="BD43" s="830">
        <f t="shared" si="98"/>
        <v>3027.2000000000003</v>
      </c>
      <c r="BE43" s="830"/>
      <c r="BF43" s="830">
        <f t="shared" si="99"/>
        <v>495.90000000000003</v>
      </c>
      <c r="BG43" s="830"/>
      <c r="BH43" s="830">
        <f t="shared" si="100"/>
        <v>0</v>
      </c>
      <c r="BI43" s="831"/>
      <c r="BJ43" s="832">
        <f t="shared" si="101"/>
        <v>99.000000000000057</v>
      </c>
      <c r="BK43" s="830"/>
      <c r="BL43" s="830">
        <f t="shared" si="102"/>
        <v>3523.1000000000004</v>
      </c>
      <c r="BM43" s="833"/>
      <c r="BN43" s="830">
        <f t="shared" si="103"/>
        <v>3622.1000000000004</v>
      </c>
      <c r="BO43" s="833"/>
      <c r="DL43" s="3"/>
    </row>
    <row r="44" spans="2:116" ht="13.5" customHeight="1">
      <c r="B44" s="883"/>
      <c r="C44" s="1073"/>
      <c r="D44" s="876"/>
      <c r="E44" s="1070"/>
      <c r="F44" s="538" t="s">
        <v>70</v>
      </c>
      <c r="G44" s="55" t="s">
        <v>72</v>
      </c>
      <c r="H44" s="56" t="s">
        <v>72</v>
      </c>
      <c r="I44" s="57" t="str">
        <f t="shared" si="81"/>
        <v>-</v>
      </c>
      <c r="J44" s="55" t="s">
        <v>72</v>
      </c>
      <c r="K44" s="56" t="s">
        <v>72</v>
      </c>
      <c r="L44" s="57" t="str">
        <f t="shared" si="82"/>
        <v>-</v>
      </c>
      <c r="M44" s="55" t="s">
        <v>72</v>
      </c>
      <c r="N44" s="56" t="s">
        <v>72</v>
      </c>
      <c r="O44" s="57" t="str">
        <f t="shared" si="83"/>
        <v>-</v>
      </c>
      <c r="P44" s="55" t="s">
        <v>72</v>
      </c>
      <c r="Q44" s="56" t="s">
        <v>72</v>
      </c>
      <c r="R44" s="57" t="str">
        <f t="shared" si="84"/>
        <v>-</v>
      </c>
      <c r="S44" s="55" t="s">
        <v>72</v>
      </c>
      <c r="T44" s="101" t="s">
        <v>72</v>
      </c>
      <c r="U44" s="101" t="s">
        <v>72</v>
      </c>
      <c r="V44" s="56" t="s">
        <v>72</v>
      </c>
      <c r="W44" s="57" t="str">
        <f t="shared" si="85"/>
        <v>-</v>
      </c>
      <c r="X44" s="55">
        <v>242.3</v>
      </c>
      <c r="Y44" s="56">
        <v>27</v>
      </c>
      <c r="Z44" s="57">
        <f t="shared" si="86"/>
        <v>269.3</v>
      </c>
      <c r="AA44" s="55" t="s">
        <v>72</v>
      </c>
      <c r="AB44" s="56" t="s">
        <v>72</v>
      </c>
      <c r="AC44" s="57" t="str">
        <f t="shared" si="87"/>
        <v>-</v>
      </c>
      <c r="AD44" s="55">
        <v>83.8</v>
      </c>
      <c r="AE44" s="56">
        <v>36</v>
      </c>
      <c r="AF44" s="57">
        <f t="shared" si="88"/>
        <v>119.8</v>
      </c>
      <c r="AG44" s="55">
        <v>262.29999999999995</v>
      </c>
      <c r="AH44" s="56">
        <v>262</v>
      </c>
      <c r="AI44" s="57">
        <f t="shared" si="89"/>
        <v>524.29999999999995</v>
      </c>
      <c r="AJ44" s="55" t="s">
        <v>72</v>
      </c>
      <c r="AK44" s="56" t="s">
        <v>72</v>
      </c>
      <c r="AL44" s="57" t="str">
        <f t="shared" si="90"/>
        <v>-</v>
      </c>
      <c r="AM44" s="55" t="s">
        <v>72</v>
      </c>
      <c r="AN44" s="56" t="s">
        <v>72</v>
      </c>
      <c r="AO44" s="57" t="str">
        <f t="shared" si="91"/>
        <v>-</v>
      </c>
      <c r="AP44" s="55" t="s">
        <v>72</v>
      </c>
      <c r="AQ44" s="56" t="s">
        <v>72</v>
      </c>
      <c r="AR44" s="64" t="str">
        <f t="shared" si="92"/>
        <v>-</v>
      </c>
      <c r="AS44" s="55" t="s">
        <v>72</v>
      </c>
      <c r="AT44" s="56" t="s">
        <v>72</v>
      </c>
      <c r="AU44" s="57" t="str">
        <f t="shared" si="93"/>
        <v>-</v>
      </c>
      <c r="AV44" s="832">
        <f t="shared" si="94"/>
        <v>588.4</v>
      </c>
      <c r="AW44" s="830"/>
      <c r="AX44" s="853">
        <f t="shared" si="95"/>
        <v>325</v>
      </c>
      <c r="AY44" s="830"/>
      <c r="AZ44" s="832">
        <f t="shared" si="96"/>
        <v>0</v>
      </c>
      <c r="BA44" s="830"/>
      <c r="BB44" s="830">
        <f t="shared" si="97"/>
        <v>0</v>
      </c>
      <c r="BC44" s="830"/>
      <c r="BD44" s="830">
        <f t="shared" si="98"/>
        <v>389.1</v>
      </c>
      <c r="BE44" s="830"/>
      <c r="BF44" s="830">
        <f t="shared" si="99"/>
        <v>524.29999999999995</v>
      </c>
      <c r="BG44" s="830"/>
      <c r="BH44" s="830">
        <f t="shared" si="100"/>
        <v>0</v>
      </c>
      <c r="BI44" s="831"/>
      <c r="BJ44" s="832">
        <f t="shared" si="101"/>
        <v>0</v>
      </c>
      <c r="BK44" s="830"/>
      <c r="BL44" s="830">
        <f t="shared" si="102"/>
        <v>913.4</v>
      </c>
      <c r="BM44" s="833"/>
      <c r="BN44" s="830">
        <f t="shared" si="103"/>
        <v>913.4</v>
      </c>
      <c r="BO44" s="833"/>
      <c r="DL44" s="3"/>
    </row>
    <row r="45" spans="2:116" ht="13.5" customHeight="1">
      <c r="B45" s="883"/>
      <c r="C45" s="1073"/>
      <c r="D45" s="876"/>
      <c r="E45" s="1071"/>
      <c r="F45" s="532" t="s">
        <v>49</v>
      </c>
      <c r="G45" s="58">
        <f>IF(SUM(G34:G44)=0,"-",SUM(G34:G44))</f>
        <v>7048.3</v>
      </c>
      <c r="H45" s="59" t="str">
        <f t="shared" ref="H45:BA45" si="104">IF(SUM(H34:H44)=0,"-",SUM(H34:H44))</f>
        <v>-</v>
      </c>
      <c r="I45" s="60">
        <f t="shared" si="104"/>
        <v>7048.3</v>
      </c>
      <c r="J45" s="58">
        <f t="shared" si="104"/>
        <v>134.30000000000001</v>
      </c>
      <c r="K45" s="59" t="str">
        <f t="shared" si="104"/>
        <v>-</v>
      </c>
      <c r="L45" s="60">
        <f t="shared" si="104"/>
        <v>134.30000000000001</v>
      </c>
      <c r="M45" s="58" t="str">
        <f t="shared" si="104"/>
        <v>-</v>
      </c>
      <c r="N45" s="59" t="str">
        <f t="shared" si="104"/>
        <v>-</v>
      </c>
      <c r="O45" s="60" t="str">
        <f t="shared" si="104"/>
        <v>-</v>
      </c>
      <c r="P45" s="58" t="str">
        <f t="shared" si="104"/>
        <v>-</v>
      </c>
      <c r="Q45" s="59" t="str">
        <f t="shared" si="104"/>
        <v>-</v>
      </c>
      <c r="R45" s="60" t="str">
        <f t="shared" si="104"/>
        <v>-</v>
      </c>
      <c r="S45" s="58">
        <f t="shared" si="104"/>
        <v>1372.6000000000004</v>
      </c>
      <c r="T45" s="103">
        <f t="shared" si="104"/>
        <v>153</v>
      </c>
      <c r="U45" s="103">
        <f t="shared" si="104"/>
        <v>5718</v>
      </c>
      <c r="V45" s="59">
        <f t="shared" si="104"/>
        <v>381</v>
      </c>
      <c r="W45" s="60">
        <f t="shared" si="104"/>
        <v>7624.6</v>
      </c>
      <c r="X45" s="58">
        <f t="shared" si="104"/>
        <v>38602.299999999996</v>
      </c>
      <c r="Y45" s="59">
        <f t="shared" si="104"/>
        <v>4288</v>
      </c>
      <c r="Z45" s="60">
        <f t="shared" si="104"/>
        <v>42890.299999999996</v>
      </c>
      <c r="AA45" s="58" t="str">
        <f t="shared" si="104"/>
        <v>-</v>
      </c>
      <c r="AB45" s="59" t="str">
        <f t="shared" si="104"/>
        <v>-</v>
      </c>
      <c r="AC45" s="60" t="str">
        <f t="shared" si="104"/>
        <v>-</v>
      </c>
      <c r="AD45" s="58">
        <f t="shared" si="104"/>
        <v>83.8</v>
      </c>
      <c r="AE45" s="59">
        <f t="shared" si="104"/>
        <v>36</v>
      </c>
      <c r="AF45" s="60">
        <f t="shared" si="104"/>
        <v>119.8</v>
      </c>
      <c r="AG45" s="58">
        <f t="shared" si="104"/>
        <v>741.19999999999982</v>
      </c>
      <c r="AH45" s="59">
        <f t="shared" si="104"/>
        <v>741</v>
      </c>
      <c r="AI45" s="60">
        <f t="shared" si="104"/>
        <v>1482.1999999999998</v>
      </c>
      <c r="AJ45" s="58" t="str">
        <f t="shared" si="104"/>
        <v>-</v>
      </c>
      <c r="AK45" s="59">
        <f t="shared" si="104"/>
        <v>3911.4000000000005</v>
      </c>
      <c r="AL45" s="60">
        <f t="shared" si="104"/>
        <v>3911.4000000000005</v>
      </c>
      <c r="AM45" s="58" t="str">
        <f t="shared" si="104"/>
        <v>-</v>
      </c>
      <c r="AN45" s="59" t="str">
        <f t="shared" si="104"/>
        <v>-</v>
      </c>
      <c r="AO45" s="60" t="str">
        <f t="shared" si="104"/>
        <v>-</v>
      </c>
      <c r="AP45" s="58" t="str">
        <f t="shared" si="104"/>
        <v>-</v>
      </c>
      <c r="AQ45" s="59" t="str">
        <f t="shared" si="104"/>
        <v>-</v>
      </c>
      <c r="AR45" s="65" t="str">
        <f t="shared" si="104"/>
        <v>-</v>
      </c>
      <c r="AS45" s="58" t="str">
        <f t="shared" si="104"/>
        <v>-</v>
      </c>
      <c r="AT45" s="59" t="str">
        <f t="shared" si="104"/>
        <v>-</v>
      </c>
      <c r="AU45" s="60" t="str">
        <f t="shared" si="104"/>
        <v>-</v>
      </c>
      <c r="AV45" s="834">
        <f>IF(SUM(AV34:AW44)=0,"-",SUM(AV34:AW44))</f>
        <v>53700.5</v>
      </c>
      <c r="AW45" s="835" t="str">
        <f t="shared" si="104"/>
        <v>-</v>
      </c>
      <c r="AX45" s="836">
        <f t="shared" ref="AX45" si="105">IF(SUM(AX34:AY44)=0,"-",SUM(AX34:AY44))</f>
        <v>9510.4000000000015</v>
      </c>
      <c r="AY45" s="835" t="str">
        <f t="shared" ref="AY45" si="106">IF(SUM(AY34:AY44)=0,"-",SUM(AY34:AY44))</f>
        <v>-</v>
      </c>
      <c r="AZ45" s="834">
        <f>IF(SUM(AZ34:BA44)=0,"-",SUM(AZ34:BA44))</f>
        <v>7182.6</v>
      </c>
      <c r="BA45" s="835" t="str">
        <f t="shared" si="104"/>
        <v>-</v>
      </c>
      <c r="BB45" s="835">
        <f t="shared" ref="BB45" si="107">IF(SUM(BB34:BC44)=0,"-",SUM(BB34:BC44))</f>
        <v>1525.6000000000004</v>
      </c>
      <c r="BC45" s="835" t="str">
        <f t="shared" ref="BC45" si="108">IF(SUM(BC34:BC44)=0,"-",SUM(BC34:BC44))</f>
        <v>-</v>
      </c>
      <c r="BD45" s="835">
        <f t="shared" ref="BD45" si="109">IF(SUM(BD34:BE44)=0,"-",SUM(BD34:BE44))</f>
        <v>49109.099999999991</v>
      </c>
      <c r="BE45" s="835" t="str">
        <f t="shared" ref="BE45" si="110">IF(SUM(BE34:BE44)=0,"-",SUM(BE34:BE44))</f>
        <v>-</v>
      </c>
      <c r="BF45" s="835">
        <f t="shared" ref="BF45" si="111">IF(SUM(BF34:BG44)=0,"-",SUM(BF34:BG44))</f>
        <v>5393.5999999999995</v>
      </c>
      <c r="BG45" s="835" t="str">
        <f t="shared" ref="BG45" si="112">IF(SUM(BG34:BG44)=0,"-",SUM(BG34:BG44))</f>
        <v>-</v>
      </c>
      <c r="BH45" s="835" t="str">
        <f t="shared" ref="BH45" si="113">IF(SUM(BH34:BI44)=0,"-",SUM(BH34:BI44))</f>
        <v>-</v>
      </c>
      <c r="BI45" s="837" t="str">
        <f t="shared" ref="BI45" si="114">IF(SUM(BI34:BI44)=0,"-",SUM(BI34:BI44))</f>
        <v>-</v>
      </c>
      <c r="BJ45" s="834">
        <f t="shared" ref="BJ45" si="115">IF(SUM(BJ34:BK44)=0,"-",SUM(BJ34:BK44))</f>
        <v>8708.2000000000007</v>
      </c>
      <c r="BK45" s="835" t="str">
        <f t="shared" ref="BK45" si="116">IF(SUM(BK34:BK44)=0,"-",SUM(BK34:BK44))</f>
        <v>-</v>
      </c>
      <c r="BL45" s="835">
        <f t="shared" ref="BL45" si="117">IF(SUM(BL34:BM44)=0,"-",SUM(BL34:BM44))</f>
        <v>54502.7</v>
      </c>
      <c r="BM45" s="838" t="str">
        <f t="shared" ref="BM45" si="118">IF(SUM(BM34:BM44)=0,"-",SUM(BM34:BM44))</f>
        <v>-</v>
      </c>
      <c r="BN45" s="835">
        <f t="shared" si="103"/>
        <v>63210.9</v>
      </c>
      <c r="BO45" s="838"/>
      <c r="DL45" s="3"/>
    </row>
    <row r="46" spans="2:116" ht="13.5" customHeight="1">
      <c r="B46" s="883"/>
      <c r="C46" s="1073"/>
      <c r="D46" s="876"/>
      <c r="E46" s="1012" t="s">
        <v>104</v>
      </c>
      <c r="F46" s="1012"/>
      <c r="G46" s="87">
        <f>IF(SUM(G21,G33,G45)=0,"-",SUM(G21,G33,G45))</f>
        <v>8746.5</v>
      </c>
      <c r="H46" s="88" t="str">
        <f>IF(SUM(H21,H33,H45)=0,"-",SUM(H21,H33,H45))</f>
        <v>-</v>
      </c>
      <c r="I46" s="60">
        <f>IF(SUM(G46:H46)=0,"-",SUM(G46:H46))</f>
        <v>8746.5</v>
      </c>
      <c r="J46" s="87">
        <f>IF(SUM(J21,J33,J45)=0,"-",SUM(J21,J33,J45))</f>
        <v>134.30000000000001</v>
      </c>
      <c r="K46" s="88" t="str">
        <f>IF(SUM(K21,K33,K45)=0,"-",SUM(K21,K33,K45))</f>
        <v>-</v>
      </c>
      <c r="L46" s="60">
        <f>IF(SUM(J46:K46)=0,"-",SUM(J46:K46))</f>
        <v>134.30000000000001</v>
      </c>
      <c r="M46" s="87" t="str">
        <f>IF(SUM(M21,M33,M45)=0,"-",SUM(M21,M33,M45))</f>
        <v>-</v>
      </c>
      <c r="N46" s="88" t="str">
        <f>IF(SUM(N21,N33,N45)=0,"-",SUM(N21,N33,N45))</f>
        <v>-</v>
      </c>
      <c r="O46" s="60" t="str">
        <f>IF(SUM(M46:N46)=0,"-",SUM(M46:N46))</f>
        <v>-</v>
      </c>
      <c r="P46" s="87" t="str">
        <f>IF(SUM(P21,P33,P45)=0,"-",SUM(P21,P33,P45))</f>
        <v>-</v>
      </c>
      <c r="Q46" s="88" t="str">
        <f>IF(SUM(Q21,Q33,Q45)=0,"-",SUM(Q21,Q33,Q45))</f>
        <v>-</v>
      </c>
      <c r="R46" s="60" t="str">
        <f>IF(SUM(P46:Q46)=0,"-",SUM(P46:Q46))</f>
        <v>-</v>
      </c>
      <c r="S46" s="87">
        <f>IF(SUM(S21,S33,S45)=0,"-",SUM(S21,S33,S45))</f>
        <v>1600.1000000000004</v>
      </c>
      <c r="T46" s="104">
        <f>IF(SUM(T21,T33,T45)=0,"-",SUM(T21,T33,T45))</f>
        <v>177</v>
      </c>
      <c r="U46" s="104">
        <f>IF(SUM(U21,U33,U45)=0,"-",SUM(U21,U33,U45))</f>
        <v>6654</v>
      </c>
      <c r="V46" s="88">
        <f>IF(SUM(V21,V33,V45)=0,"-",SUM(V21,V33,V45))</f>
        <v>442</v>
      </c>
      <c r="W46" s="60">
        <f>IF(SUM(S46:V46)=0,"-",SUM(S46:V46))</f>
        <v>8873.1</v>
      </c>
      <c r="X46" s="87">
        <f>IF(SUM(X21,X33,X45)=0,"-",SUM(X21,X33,X45))</f>
        <v>45198.2</v>
      </c>
      <c r="Y46" s="88">
        <f>IF(SUM(Y21,Y33,Y45)=0,"-",SUM(Y21,Y33,Y45))</f>
        <v>5021</v>
      </c>
      <c r="Z46" s="60">
        <f>IF(SUM(X46:Y46)=0,"-",SUM(X46:Y46))</f>
        <v>50219.199999999997</v>
      </c>
      <c r="AA46" s="87" t="str">
        <f>IF(SUM(AA21,AA33,AA45)=0,"-",SUM(AA21,AA33,AA45))</f>
        <v>-</v>
      </c>
      <c r="AB46" s="88" t="str">
        <f>IF(SUM(AB21,AB33,AB45)=0,"-",SUM(AB21,AB33,AB45))</f>
        <v>-</v>
      </c>
      <c r="AC46" s="60" t="str">
        <f>IF(SUM(AA46:AB46)=0,"-",SUM(AA46:AB46))</f>
        <v>-</v>
      </c>
      <c r="AD46" s="87">
        <f>IF(SUM(AD21,AD33,AD45)=0,"-",SUM(AD21,AD33,AD45))</f>
        <v>938.39999999999975</v>
      </c>
      <c r="AE46" s="88">
        <f>IF(SUM(AE21,AE33,AE45)=0,"-",SUM(AE21,AE33,AE45))</f>
        <v>403</v>
      </c>
      <c r="AF46" s="60">
        <f>IF(SUM(AD46:AE46)=0,"-",SUM(AD46:AE46))</f>
        <v>1341.3999999999996</v>
      </c>
      <c r="AG46" s="87">
        <f>IF(SUM(AG21,AG33,AG45)=0,"-",SUM(AG21,AG33,AG45))</f>
        <v>810.0999999999998</v>
      </c>
      <c r="AH46" s="88">
        <f>IF(SUM(AH21,AH33,AH45)=0,"-",SUM(AH21,AH33,AH45))</f>
        <v>811</v>
      </c>
      <c r="AI46" s="60">
        <f>IF(SUM(AG46:AH46)=0,"-",SUM(AG46:AH46))</f>
        <v>1621.1</v>
      </c>
      <c r="AJ46" s="87" t="str">
        <f>IF(SUM(AJ21,AJ33,AJ45)=0,"-",SUM(AJ21,AJ33,AJ45))</f>
        <v>-</v>
      </c>
      <c r="AK46" s="88">
        <f>IF(SUM(AK21,AK33,AK45)=0,"-",SUM(AK21,AK33,AK45))</f>
        <v>3911.4000000000005</v>
      </c>
      <c r="AL46" s="60">
        <f>IF(SUM(AJ46:AK46)=0,"-",SUM(AJ46:AK46))</f>
        <v>3911.4000000000005</v>
      </c>
      <c r="AM46" s="87" t="str">
        <f>IF(SUM(AM21,AM33,AM45)=0,"-",SUM(AM21,AM33,AM45))</f>
        <v>-</v>
      </c>
      <c r="AN46" s="88" t="str">
        <f>IF(SUM(AN21,AN33,AN45)=0,"-",SUM(AN21,AN33,AN45))</f>
        <v>-</v>
      </c>
      <c r="AO46" s="60" t="str">
        <f>IF(SUM(AM46:AN46)=0,"-",SUM(AM46:AN46))</f>
        <v>-</v>
      </c>
      <c r="AP46" s="87" t="str">
        <f>IF(SUM(AP21,AP33,AP45)=0,"-",SUM(AP21,AP33,AP45))</f>
        <v>-</v>
      </c>
      <c r="AQ46" s="88">
        <f>IF(SUM(AQ21,AQ33,AQ45)=0,"-",SUM(AQ21,AQ33,AQ45))</f>
        <v>783.19999999999993</v>
      </c>
      <c r="AR46" s="60">
        <f>IF(SUM(AP46:AQ46)=0,"-",SUM(AP46:AQ46))</f>
        <v>783.19999999999993</v>
      </c>
      <c r="AS46" s="87" t="str">
        <f>IF(SUM(AS21,AS33,AS45)=0,"-",SUM(AS21,AS33,AS45))</f>
        <v>-</v>
      </c>
      <c r="AT46" s="88" t="str">
        <f>IF(SUM(AT21,AT33,AT45)=0,"-",SUM(AT21,AT33,AT45))</f>
        <v>-</v>
      </c>
      <c r="AU46" s="60" t="str">
        <f>IF(SUM(AS46:AT46)=0,"-",SUM(AS46:AT46))</f>
        <v>-</v>
      </c>
      <c r="AV46" s="834">
        <f>IF(SUM(AV21,AV33,AV45)=0,"-",SUM(AV21,AV33,AV45))</f>
        <v>64081.599999999999</v>
      </c>
      <c r="AW46" s="835"/>
      <c r="AX46" s="836">
        <f>IF(SUM(AX21,AX33,AX45)=0,"-",SUM(AX21,AX33,AX45))</f>
        <v>11548.600000000002</v>
      </c>
      <c r="AY46" s="835"/>
      <c r="AZ46" s="834">
        <f>IF(SUM(AZ21,AZ33,AZ45)=0,"-",SUM(AZ21,AZ33,AZ45))</f>
        <v>8880.8000000000011</v>
      </c>
      <c r="BA46" s="835"/>
      <c r="BB46" s="835">
        <f>IF(SUM(BB21,BB33,BB45)=0,"-",SUM(BB21,BB33,BB45))</f>
        <v>1777.1000000000004</v>
      </c>
      <c r="BC46" s="835"/>
      <c r="BD46" s="835">
        <f>IF(SUM(BD21,BD33,BD45)=0,"-",SUM(BD21,BD33,BD45))</f>
        <v>58656.599999999991</v>
      </c>
      <c r="BE46" s="835"/>
      <c r="BF46" s="835">
        <f>IF(SUM(BF21,BF33,BF45)=0,"-",SUM(BF21,BF33,BF45))</f>
        <v>6315.6999999999989</v>
      </c>
      <c r="BG46" s="835"/>
      <c r="BH46" s="835" t="str">
        <f>IF(SUM(BH21,BH33,BH45)=0,"-",SUM(BH21,BH33,BH45))</f>
        <v>-</v>
      </c>
      <c r="BI46" s="837"/>
      <c r="BJ46" s="834">
        <f>IF(SUM(BJ21,BJ33,BJ45)=0,"-",SUM(BJ21,BJ33,BJ45))</f>
        <v>10657.900000000001</v>
      </c>
      <c r="BK46" s="835"/>
      <c r="BL46" s="835">
        <f>IF(SUM(BL21,BL33,BL45)=0,"-",SUM(BL21,BL33,BL45))</f>
        <v>64972.299999999996</v>
      </c>
      <c r="BM46" s="838"/>
      <c r="BN46" s="835">
        <f t="shared" si="103"/>
        <v>75630.2</v>
      </c>
      <c r="BO46" s="838"/>
      <c r="DL46" s="3"/>
    </row>
    <row r="47" spans="2:116" ht="13.5" customHeight="1">
      <c r="B47" s="883"/>
      <c r="C47" s="1073"/>
      <c r="D47" s="875" t="s">
        <v>46</v>
      </c>
      <c r="E47" s="1100" t="s">
        <v>418</v>
      </c>
      <c r="F47" s="79">
        <v>300</v>
      </c>
      <c r="G47" s="52" t="s">
        <v>72</v>
      </c>
      <c r="H47" s="53" t="s">
        <v>72</v>
      </c>
      <c r="I47" s="54" t="str">
        <f t="shared" ref="I47:I52" si="119">IF(SUM(G47:H47)=0,"-",SUM(G47:H47))</f>
        <v>-</v>
      </c>
      <c r="J47" s="52" t="s">
        <v>72</v>
      </c>
      <c r="K47" s="53" t="s">
        <v>72</v>
      </c>
      <c r="L47" s="54" t="str">
        <f t="shared" ref="L47:L52" si="120">IF(SUM(J47:K47)=0,"-",SUM(J47:K47))</f>
        <v>-</v>
      </c>
      <c r="M47" s="52" t="s">
        <v>72</v>
      </c>
      <c r="N47" s="53" t="s">
        <v>72</v>
      </c>
      <c r="O47" s="54" t="str">
        <f t="shared" ref="O47:O52" si="121">IF(SUM(M47:N47)=0,"-",SUM(M47:N47))</f>
        <v>-</v>
      </c>
      <c r="P47" s="52" t="s">
        <v>72</v>
      </c>
      <c r="Q47" s="53" t="s">
        <v>72</v>
      </c>
      <c r="R47" s="54" t="str">
        <f t="shared" ref="R47:R52" si="122">IF(SUM(P47:Q47)=0,"-",SUM(P47:Q47))</f>
        <v>-</v>
      </c>
      <c r="S47" s="52" t="s">
        <v>72</v>
      </c>
      <c r="T47" s="99" t="s">
        <v>72</v>
      </c>
      <c r="U47" s="99">
        <v>2</v>
      </c>
      <c r="V47" s="53" t="s">
        <v>72</v>
      </c>
      <c r="W47" s="54">
        <f t="shared" ref="W47:W52" si="123">IF(SUM(S47:V47)=0,"-",SUM(S47:V47))</f>
        <v>2</v>
      </c>
      <c r="X47" s="52">
        <v>13</v>
      </c>
      <c r="Y47" s="53">
        <v>1</v>
      </c>
      <c r="Z47" s="54">
        <f t="shared" ref="Z47:Z52" si="124">IF(SUM(X47:Y47)=0,"-",SUM(X47:Y47))</f>
        <v>14</v>
      </c>
      <c r="AA47" s="52" t="s">
        <v>72</v>
      </c>
      <c r="AB47" s="53" t="s">
        <v>72</v>
      </c>
      <c r="AC47" s="54" t="str">
        <f t="shared" ref="AC47:AC52" si="125">IF(SUM(AA47:AB47)=0,"-",SUM(AA47:AB47))</f>
        <v>-</v>
      </c>
      <c r="AD47" s="52" t="s">
        <v>72</v>
      </c>
      <c r="AE47" s="53" t="s">
        <v>72</v>
      </c>
      <c r="AF47" s="54" t="str">
        <f t="shared" ref="AF47:AF52" si="126">IF(SUM(AD47:AE47)=0,"-",SUM(AD47:AE47))</f>
        <v>-</v>
      </c>
      <c r="AG47" s="52" t="s">
        <v>72</v>
      </c>
      <c r="AH47" s="53" t="s">
        <v>72</v>
      </c>
      <c r="AI47" s="54" t="str">
        <f t="shared" ref="AI47:AI52" si="127">IF(SUM(AG47:AH47)=0,"-",SUM(AG47:AH47))</f>
        <v>-</v>
      </c>
      <c r="AJ47" s="52" t="s">
        <v>72</v>
      </c>
      <c r="AK47" s="53" t="s">
        <v>72</v>
      </c>
      <c r="AL47" s="54" t="str">
        <f t="shared" ref="AL47:AL52" si="128">IF(SUM(AJ47:AK47)=0,"-",SUM(AJ47:AK47))</f>
        <v>-</v>
      </c>
      <c r="AM47" s="52" t="s">
        <v>72</v>
      </c>
      <c r="AN47" s="53" t="s">
        <v>72</v>
      </c>
      <c r="AO47" s="54" t="str">
        <f t="shared" ref="AO47:AO52" si="129">IF(SUM(AM47:AN47)=0,"-",SUM(AM47:AN47))</f>
        <v>-</v>
      </c>
      <c r="AP47" s="52" t="s">
        <v>72</v>
      </c>
      <c r="AQ47" s="53" t="s">
        <v>72</v>
      </c>
      <c r="AR47" s="63" t="str">
        <f t="shared" ref="AR47:AR52" si="130">IF(SUM(AP47:AQ47)=0,"-",SUM(AP47:AQ47))</f>
        <v>-</v>
      </c>
      <c r="AS47" s="52" t="s">
        <v>72</v>
      </c>
      <c r="AT47" s="53" t="s">
        <v>72</v>
      </c>
      <c r="AU47" s="54" t="str">
        <f t="shared" ref="AU47:AU52" si="131">IF(SUM(AS47:AT47)=0,"-",SUM(AS47:AT47))</f>
        <v>-</v>
      </c>
      <c r="AV47" s="865">
        <f t="shared" ref="AV47:AV52" si="132">IF(SUM(G47,J47,M47,P47,S47,U47,X47,AA47,AD47,AG47,AJ47,AM47,AP47,AS47)=0,"-",SUM(G47,J47,M47,P47,S47,U47,X47,AA47,AD47,AG47,AJ47,AM47,AP47,AS47))</f>
        <v>15</v>
      </c>
      <c r="AW47" s="866"/>
      <c r="AX47" s="867">
        <f t="shared" ref="AX47:AX52" si="133">IF(SUM(H47,K47,N47,Q47,T47,V47,Y47,AB47,AE47,AH47,AK47,AN47,AQ47,AT47)=0,"-",SUM(H47,K47,N47,Q47,T47,V47,Y47,AB47,AE47,AH47,AK47,AN47,AQ47,AT47))</f>
        <v>1</v>
      </c>
      <c r="AY47" s="866"/>
      <c r="AZ47" s="865">
        <f t="shared" ref="AZ47:AZ52" si="134">SUMIF(G$88,"①",I47)+SUMIF(J$88,"①",L47)+SUMIF(M$88,"①",O47)+SUMIF(P$88,"①",R47)+SUMIF(S$88,"①",S47)+SUMIF(S$88,"①",T47)+SUMIF(U$88,"①",U47)+SUMIF(U$88,"①",V47)+SUMIF(X$88,"①",Z47)+SUMIF(AA$88,"①",AC47)+SUMIF(AD$88,"①",AF47)+SUMIF(AG$88,"①",AI47)+SUMIF(AJ$88,"①",AL47)+SUMIF(AM$88,"①",AO47)+SUMIF(AP$88,"①",AR47)+SUMIF(AS$88,"①",AU47)</f>
        <v>0</v>
      </c>
      <c r="BA47" s="866"/>
      <c r="BB47" s="866">
        <f t="shared" ref="BB47:BB52" si="135">SUMIF(G$88,"②",I47)+SUMIF(J$88,"②",L47)+SUMIF(M$88,"②",O47)+SUMIF(P$88,"②",R47)+SUMIF(S$88,"②",S47)+SUMIF(S$88,"②",T47)+SUMIF(U$88,"②",U47)+SUMIF(U$88,"②",V47)+SUMIF(X$88,"②",Z47)+SUMIF(AA$88,"②",AC47)+SUMIF(AD$88,"②",AF47)+SUMIF(AG$88,"②",AI47)+SUMIF(AJ$88,"②",AL47)+SUMIF(AM$88,"②",AO47)+SUMIF(AP$88,"②",AR47)+SUMIF(AS$88,"②",AU47)</f>
        <v>0</v>
      </c>
      <c r="BC47" s="866"/>
      <c r="BD47" s="866">
        <f t="shared" ref="BD47:BD52" si="136">SUMIF(G$88,"③",I47)+SUMIF(J$88,"③",L47)+SUMIF(M$88,"③",O47)+SUMIF(P$88,"③",R47)+SUMIF(S$88,"③",S47)+SUMIF(S$88,"③",T47)+SUMIF(U$88,"③",U47)+SUMIF(U$88,"③",V47)+SUMIF(X$88,"③",Z47)+SUMIF(AA$88,"③",AC47)+SUMIF(AD$88,"③",AF47)+SUMIF(AG$88,"③",AI47)+SUMIF(AJ$88,"③",AL47)+SUMIF(AM$88,"③",AO47)+SUMIF(AP$88,"③",AR47)+SUMIF(AS$88,"③",AU47)</f>
        <v>16</v>
      </c>
      <c r="BE47" s="866"/>
      <c r="BF47" s="866">
        <f t="shared" ref="BF47:BF52" si="137">SUMIF(G$88,"④",I47)+SUMIF(J$88,"④",L47)+SUMIF(M$88,"④",O47)+SUMIF(P$88,"④",R47)+SUMIF(S$88,"④",S47)+SUMIF(S$88,"④",T47)+SUMIF(U$88,"④",U47)+SUMIF(U$88,"④",V47)+SUMIF(X$88,"④",Z47)+SUMIF(AA$88,"④",AC47)+SUMIF(AD$88,"④",AF47)+SUMIF(AG$88,"④",AI47)+SUMIF(AJ$88,"④",AL47)+SUMIF(AM$88,"④",AO47)+SUMIF(AP$88,"④",AR47)+SUMIF(AS$88,"④",AU47)</f>
        <v>0</v>
      </c>
      <c r="BG47" s="866"/>
      <c r="BH47" s="866">
        <f t="shared" ref="BH47:BH52" si="138">SUMIF(G$88,"⑤",I47)+SUMIF(J$88,"⑤",L47)+SUMIF(M$88,"⑤",O47)+SUMIF(P$88,"⑤",R47)+SUMIF(S$88,"⑤",S47)+SUMIF(S$88,"⑤",T47)+SUMIF(U$88,"⑤",U47)+SUMIF(U$88,"⑤",V47)+SUMIF(X$88,"⑤",Z47)+SUMIF(AA$88,"⑤",AC47)+SUMIF(AD$88,"⑤",AF47)+SUMIF(AG$88,"⑤",AI47)+SUMIF(AJ$88,"⑤",AL47)+SUMIF(AM$88,"⑤",AO47)+SUMIF(AP$88,"⑤",AR47)+SUMIF(AS$88,"⑤",AU47)</f>
        <v>0</v>
      </c>
      <c r="BI47" s="868"/>
      <c r="BJ47" s="865">
        <f t="shared" ref="BJ47:BJ52" si="139">SUM(AZ47:BC47)</f>
        <v>0</v>
      </c>
      <c r="BK47" s="866"/>
      <c r="BL47" s="866">
        <f t="shared" ref="BL47:BL52" si="140">SUM(BD47:BI47)</f>
        <v>16</v>
      </c>
      <c r="BM47" s="869"/>
      <c r="BN47" s="866">
        <f t="shared" si="103"/>
        <v>16</v>
      </c>
      <c r="BO47" s="869"/>
      <c r="DL47" s="3"/>
    </row>
    <row r="48" spans="2:116" ht="13.5" customHeight="1">
      <c r="B48" s="883"/>
      <c r="C48" s="1073"/>
      <c r="D48" s="876"/>
      <c r="E48" s="1101"/>
      <c r="F48" s="80">
        <v>250</v>
      </c>
      <c r="G48" s="55" t="s">
        <v>72</v>
      </c>
      <c r="H48" s="56" t="s">
        <v>72</v>
      </c>
      <c r="I48" s="57" t="str">
        <f t="shared" si="119"/>
        <v>-</v>
      </c>
      <c r="J48" s="55" t="s">
        <v>72</v>
      </c>
      <c r="K48" s="56" t="s">
        <v>72</v>
      </c>
      <c r="L48" s="57" t="str">
        <f t="shared" si="120"/>
        <v>-</v>
      </c>
      <c r="M48" s="55" t="s">
        <v>72</v>
      </c>
      <c r="N48" s="56" t="s">
        <v>72</v>
      </c>
      <c r="O48" s="57" t="str">
        <f t="shared" si="121"/>
        <v>-</v>
      </c>
      <c r="P48" s="55" t="s">
        <v>72</v>
      </c>
      <c r="Q48" s="56" t="s">
        <v>72</v>
      </c>
      <c r="R48" s="57" t="str">
        <f t="shared" si="122"/>
        <v>-</v>
      </c>
      <c r="S48" s="55">
        <v>3</v>
      </c>
      <c r="T48" s="101" t="s">
        <v>72</v>
      </c>
      <c r="U48" s="101">
        <v>11</v>
      </c>
      <c r="V48" s="56">
        <v>1</v>
      </c>
      <c r="W48" s="57">
        <f t="shared" si="123"/>
        <v>15</v>
      </c>
      <c r="X48" s="55" t="s">
        <v>72</v>
      </c>
      <c r="Y48" s="56" t="s">
        <v>72</v>
      </c>
      <c r="Z48" s="57" t="str">
        <f t="shared" si="124"/>
        <v>-</v>
      </c>
      <c r="AA48" s="55" t="s">
        <v>72</v>
      </c>
      <c r="AB48" s="56" t="s">
        <v>72</v>
      </c>
      <c r="AC48" s="57" t="str">
        <f t="shared" si="125"/>
        <v>-</v>
      </c>
      <c r="AD48" s="55" t="s">
        <v>72</v>
      </c>
      <c r="AE48" s="56" t="s">
        <v>72</v>
      </c>
      <c r="AF48" s="57" t="str">
        <f t="shared" si="126"/>
        <v>-</v>
      </c>
      <c r="AG48" s="55" t="s">
        <v>72</v>
      </c>
      <c r="AH48" s="56" t="s">
        <v>72</v>
      </c>
      <c r="AI48" s="57" t="str">
        <f t="shared" si="127"/>
        <v>-</v>
      </c>
      <c r="AJ48" s="55" t="s">
        <v>72</v>
      </c>
      <c r="AK48" s="56" t="s">
        <v>72</v>
      </c>
      <c r="AL48" s="57" t="str">
        <f t="shared" si="128"/>
        <v>-</v>
      </c>
      <c r="AM48" s="55" t="s">
        <v>72</v>
      </c>
      <c r="AN48" s="56" t="s">
        <v>72</v>
      </c>
      <c r="AO48" s="57" t="str">
        <f t="shared" si="129"/>
        <v>-</v>
      </c>
      <c r="AP48" s="55" t="s">
        <v>72</v>
      </c>
      <c r="AQ48" s="56" t="s">
        <v>72</v>
      </c>
      <c r="AR48" s="64" t="str">
        <f t="shared" si="130"/>
        <v>-</v>
      </c>
      <c r="AS48" s="55" t="s">
        <v>72</v>
      </c>
      <c r="AT48" s="56" t="s">
        <v>72</v>
      </c>
      <c r="AU48" s="57" t="str">
        <f t="shared" si="131"/>
        <v>-</v>
      </c>
      <c r="AV48" s="832">
        <f t="shared" si="132"/>
        <v>14</v>
      </c>
      <c r="AW48" s="830"/>
      <c r="AX48" s="853">
        <f t="shared" si="133"/>
        <v>1</v>
      </c>
      <c r="AY48" s="830"/>
      <c r="AZ48" s="832">
        <f t="shared" si="134"/>
        <v>0</v>
      </c>
      <c r="BA48" s="830"/>
      <c r="BB48" s="830">
        <f t="shared" si="135"/>
        <v>3</v>
      </c>
      <c r="BC48" s="830"/>
      <c r="BD48" s="830">
        <f t="shared" si="136"/>
        <v>12</v>
      </c>
      <c r="BE48" s="830"/>
      <c r="BF48" s="830">
        <f t="shared" si="137"/>
        <v>0</v>
      </c>
      <c r="BG48" s="830"/>
      <c r="BH48" s="830">
        <f t="shared" si="138"/>
        <v>0</v>
      </c>
      <c r="BI48" s="831"/>
      <c r="BJ48" s="832">
        <f t="shared" si="139"/>
        <v>3</v>
      </c>
      <c r="BK48" s="830"/>
      <c r="BL48" s="830">
        <f t="shared" si="140"/>
        <v>12</v>
      </c>
      <c r="BM48" s="833"/>
      <c r="BN48" s="830">
        <f t="shared" si="103"/>
        <v>15</v>
      </c>
      <c r="BO48" s="833"/>
      <c r="DL48" s="3"/>
    </row>
    <row r="49" spans="2:116" ht="13.5" customHeight="1">
      <c r="B49" s="883"/>
      <c r="C49" s="1073"/>
      <c r="D49" s="876"/>
      <c r="E49" s="1101"/>
      <c r="F49" s="80">
        <v>200</v>
      </c>
      <c r="G49" s="55">
        <v>48</v>
      </c>
      <c r="H49" s="56" t="s">
        <v>72</v>
      </c>
      <c r="I49" s="57">
        <f t="shared" si="119"/>
        <v>48</v>
      </c>
      <c r="J49" s="55" t="s">
        <v>72</v>
      </c>
      <c r="K49" s="56" t="s">
        <v>72</v>
      </c>
      <c r="L49" s="57" t="str">
        <f t="shared" si="120"/>
        <v>-</v>
      </c>
      <c r="M49" s="55" t="s">
        <v>72</v>
      </c>
      <c r="N49" s="56" t="s">
        <v>72</v>
      </c>
      <c r="O49" s="57" t="str">
        <f t="shared" si="121"/>
        <v>-</v>
      </c>
      <c r="P49" s="55" t="s">
        <v>72</v>
      </c>
      <c r="Q49" s="56" t="s">
        <v>72</v>
      </c>
      <c r="R49" s="57" t="str">
        <f t="shared" si="122"/>
        <v>-</v>
      </c>
      <c r="S49" s="55">
        <v>6</v>
      </c>
      <c r="T49" s="101">
        <v>1</v>
      </c>
      <c r="U49" s="101">
        <v>26</v>
      </c>
      <c r="V49" s="56">
        <v>2</v>
      </c>
      <c r="W49" s="57">
        <f t="shared" si="123"/>
        <v>35</v>
      </c>
      <c r="X49" s="55">
        <v>25</v>
      </c>
      <c r="Y49" s="56">
        <v>3</v>
      </c>
      <c r="Z49" s="57">
        <f t="shared" si="124"/>
        <v>28</v>
      </c>
      <c r="AA49" s="55" t="s">
        <v>72</v>
      </c>
      <c r="AB49" s="56" t="s">
        <v>72</v>
      </c>
      <c r="AC49" s="57" t="str">
        <f t="shared" si="125"/>
        <v>-</v>
      </c>
      <c r="AD49" s="55" t="s">
        <v>72</v>
      </c>
      <c r="AE49" s="56" t="s">
        <v>72</v>
      </c>
      <c r="AF49" s="57" t="str">
        <f t="shared" si="126"/>
        <v>-</v>
      </c>
      <c r="AG49" s="55" t="s">
        <v>72</v>
      </c>
      <c r="AH49" s="56" t="s">
        <v>72</v>
      </c>
      <c r="AI49" s="57" t="str">
        <f t="shared" si="127"/>
        <v>-</v>
      </c>
      <c r="AJ49" s="55" t="s">
        <v>72</v>
      </c>
      <c r="AK49" s="56" t="s">
        <v>72</v>
      </c>
      <c r="AL49" s="57" t="str">
        <f t="shared" si="128"/>
        <v>-</v>
      </c>
      <c r="AM49" s="55" t="s">
        <v>72</v>
      </c>
      <c r="AN49" s="56" t="s">
        <v>72</v>
      </c>
      <c r="AO49" s="57" t="str">
        <f t="shared" si="129"/>
        <v>-</v>
      </c>
      <c r="AP49" s="55" t="s">
        <v>72</v>
      </c>
      <c r="AQ49" s="56" t="s">
        <v>72</v>
      </c>
      <c r="AR49" s="64" t="str">
        <f t="shared" si="130"/>
        <v>-</v>
      </c>
      <c r="AS49" s="55" t="s">
        <v>72</v>
      </c>
      <c r="AT49" s="56" t="s">
        <v>72</v>
      </c>
      <c r="AU49" s="57" t="str">
        <f t="shared" si="131"/>
        <v>-</v>
      </c>
      <c r="AV49" s="832">
        <f t="shared" si="132"/>
        <v>105</v>
      </c>
      <c r="AW49" s="830"/>
      <c r="AX49" s="853">
        <f t="shared" si="133"/>
        <v>6</v>
      </c>
      <c r="AY49" s="830"/>
      <c r="AZ49" s="832">
        <f t="shared" si="134"/>
        <v>48</v>
      </c>
      <c r="BA49" s="830"/>
      <c r="BB49" s="830">
        <f t="shared" si="135"/>
        <v>7</v>
      </c>
      <c r="BC49" s="830"/>
      <c r="BD49" s="830">
        <f t="shared" si="136"/>
        <v>56</v>
      </c>
      <c r="BE49" s="830"/>
      <c r="BF49" s="830">
        <f t="shared" si="137"/>
        <v>0</v>
      </c>
      <c r="BG49" s="830"/>
      <c r="BH49" s="830">
        <f t="shared" si="138"/>
        <v>0</v>
      </c>
      <c r="BI49" s="831"/>
      <c r="BJ49" s="832">
        <f t="shared" si="139"/>
        <v>55</v>
      </c>
      <c r="BK49" s="830"/>
      <c r="BL49" s="830">
        <f t="shared" si="140"/>
        <v>56</v>
      </c>
      <c r="BM49" s="833"/>
      <c r="BN49" s="830">
        <f t="shared" si="103"/>
        <v>111</v>
      </c>
      <c r="BO49" s="833"/>
      <c r="DL49" s="3"/>
    </row>
    <row r="50" spans="2:116" ht="13.5" customHeight="1">
      <c r="B50" s="883"/>
      <c r="C50" s="1073"/>
      <c r="D50" s="876"/>
      <c r="E50" s="1101"/>
      <c r="F50" s="80">
        <v>150</v>
      </c>
      <c r="G50" s="55">
        <v>12</v>
      </c>
      <c r="H50" s="56" t="s">
        <v>72</v>
      </c>
      <c r="I50" s="57">
        <f t="shared" si="119"/>
        <v>12</v>
      </c>
      <c r="J50" s="55">
        <v>1</v>
      </c>
      <c r="K50" s="56" t="s">
        <v>72</v>
      </c>
      <c r="L50" s="57">
        <f t="shared" si="120"/>
        <v>1</v>
      </c>
      <c r="M50" s="55" t="s">
        <v>72</v>
      </c>
      <c r="N50" s="56" t="s">
        <v>72</v>
      </c>
      <c r="O50" s="57" t="str">
        <f t="shared" si="121"/>
        <v>-</v>
      </c>
      <c r="P50" s="55" t="s">
        <v>72</v>
      </c>
      <c r="Q50" s="56" t="s">
        <v>72</v>
      </c>
      <c r="R50" s="57" t="str">
        <f t="shared" si="122"/>
        <v>-</v>
      </c>
      <c r="S50" s="55">
        <v>15</v>
      </c>
      <c r="T50" s="101">
        <v>2</v>
      </c>
      <c r="U50" s="101">
        <v>63</v>
      </c>
      <c r="V50" s="56">
        <v>4</v>
      </c>
      <c r="W50" s="57">
        <f t="shared" si="123"/>
        <v>84</v>
      </c>
      <c r="X50" s="55">
        <v>212</v>
      </c>
      <c r="Y50" s="56">
        <v>24</v>
      </c>
      <c r="Z50" s="57">
        <f t="shared" si="124"/>
        <v>236</v>
      </c>
      <c r="AA50" s="55" t="s">
        <v>72</v>
      </c>
      <c r="AB50" s="56" t="s">
        <v>72</v>
      </c>
      <c r="AC50" s="57" t="str">
        <f t="shared" si="125"/>
        <v>-</v>
      </c>
      <c r="AD50" s="55">
        <v>1</v>
      </c>
      <c r="AE50" s="56">
        <v>1</v>
      </c>
      <c r="AF50" s="57">
        <f t="shared" si="126"/>
        <v>2</v>
      </c>
      <c r="AG50" s="55" t="s">
        <v>72</v>
      </c>
      <c r="AH50" s="56" t="s">
        <v>72</v>
      </c>
      <c r="AI50" s="57" t="str">
        <f t="shared" si="127"/>
        <v>-</v>
      </c>
      <c r="AJ50" s="55" t="s">
        <v>72</v>
      </c>
      <c r="AK50" s="56" t="s">
        <v>72</v>
      </c>
      <c r="AL50" s="57" t="str">
        <f t="shared" si="128"/>
        <v>-</v>
      </c>
      <c r="AM50" s="55" t="s">
        <v>72</v>
      </c>
      <c r="AN50" s="56" t="s">
        <v>72</v>
      </c>
      <c r="AO50" s="57" t="str">
        <f t="shared" si="129"/>
        <v>-</v>
      </c>
      <c r="AP50" s="55" t="s">
        <v>72</v>
      </c>
      <c r="AQ50" s="56" t="s">
        <v>72</v>
      </c>
      <c r="AR50" s="64" t="str">
        <f t="shared" si="130"/>
        <v>-</v>
      </c>
      <c r="AS50" s="55" t="s">
        <v>72</v>
      </c>
      <c r="AT50" s="56" t="s">
        <v>72</v>
      </c>
      <c r="AU50" s="57" t="str">
        <f t="shared" si="131"/>
        <v>-</v>
      </c>
      <c r="AV50" s="832">
        <f t="shared" si="132"/>
        <v>304</v>
      </c>
      <c r="AW50" s="830"/>
      <c r="AX50" s="853">
        <f t="shared" si="133"/>
        <v>31</v>
      </c>
      <c r="AY50" s="830"/>
      <c r="AZ50" s="832">
        <f t="shared" si="134"/>
        <v>13</v>
      </c>
      <c r="BA50" s="830"/>
      <c r="BB50" s="830">
        <f t="shared" si="135"/>
        <v>17</v>
      </c>
      <c r="BC50" s="830"/>
      <c r="BD50" s="830">
        <f t="shared" si="136"/>
        <v>305</v>
      </c>
      <c r="BE50" s="830"/>
      <c r="BF50" s="830">
        <f t="shared" si="137"/>
        <v>0</v>
      </c>
      <c r="BG50" s="830"/>
      <c r="BH50" s="830">
        <f t="shared" si="138"/>
        <v>0</v>
      </c>
      <c r="BI50" s="831"/>
      <c r="BJ50" s="832">
        <f t="shared" si="139"/>
        <v>30</v>
      </c>
      <c r="BK50" s="830"/>
      <c r="BL50" s="830">
        <f t="shared" si="140"/>
        <v>305</v>
      </c>
      <c r="BM50" s="833"/>
      <c r="BN50" s="830">
        <f t="shared" si="103"/>
        <v>335</v>
      </c>
      <c r="BO50" s="833"/>
      <c r="DL50" s="3"/>
    </row>
    <row r="51" spans="2:116" ht="13.5" customHeight="1">
      <c r="B51" s="883"/>
      <c r="C51" s="1073"/>
      <c r="D51" s="876"/>
      <c r="E51" s="1101"/>
      <c r="F51" s="80">
        <v>100</v>
      </c>
      <c r="G51" s="55">
        <v>48</v>
      </c>
      <c r="H51" s="56" t="s">
        <v>72</v>
      </c>
      <c r="I51" s="57">
        <f t="shared" si="119"/>
        <v>48</v>
      </c>
      <c r="J51" s="55">
        <v>3</v>
      </c>
      <c r="K51" s="56" t="s">
        <v>72</v>
      </c>
      <c r="L51" s="57">
        <f t="shared" si="120"/>
        <v>3</v>
      </c>
      <c r="M51" s="55" t="s">
        <v>72</v>
      </c>
      <c r="N51" s="56" t="s">
        <v>72</v>
      </c>
      <c r="O51" s="57" t="str">
        <f t="shared" si="121"/>
        <v>-</v>
      </c>
      <c r="P51" s="55" t="s">
        <v>72</v>
      </c>
      <c r="Q51" s="56" t="s">
        <v>72</v>
      </c>
      <c r="R51" s="57" t="str">
        <f t="shared" si="122"/>
        <v>-</v>
      </c>
      <c r="S51" s="55">
        <v>36</v>
      </c>
      <c r="T51" s="101">
        <v>4</v>
      </c>
      <c r="U51" s="101">
        <v>149</v>
      </c>
      <c r="V51" s="56">
        <v>10</v>
      </c>
      <c r="W51" s="57">
        <f t="shared" si="123"/>
        <v>199</v>
      </c>
      <c r="X51" s="55">
        <v>585</v>
      </c>
      <c r="Y51" s="56">
        <v>65</v>
      </c>
      <c r="Z51" s="57">
        <f t="shared" si="124"/>
        <v>650</v>
      </c>
      <c r="AA51" s="55" t="s">
        <v>72</v>
      </c>
      <c r="AB51" s="56" t="s">
        <v>72</v>
      </c>
      <c r="AC51" s="57" t="str">
        <f t="shared" si="125"/>
        <v>-</v>
      </c>
      <c r="AD51" s="55">
        <v>3</v>
      </c>
      <c r="AE51" s="56">
        <v>1</v>
      </c>
      <c r="AF51" s="57">
        <f t="shared" si="126"/>
        <v>4</v>
      </c>
      <c r="AG51" s="55" t="s">
        <v>72</v>
      </c>
      <c r="AH51" s="56" t="s">
        <v>72</v>
      </c>
      <c r="AI51" s="57" t="str">
        <f t="shared" si="127"/>
        <v>-</v>
      </c>
      <c r="AJ51" s="55" t="s">
        <v>72</v>
      </c>
      <c r="AK51" s="56" t="s">
        <v>72</v>
      </c>
      <c r="AL51" s="57" t="str">
        <f t="shared" si="128"/>
        <v>-</v>
      </c>
      <c r="AM51" s="55" t="s">
        <v>72</v>
      </c>
      <c r="AN51" s="56" t="s">
        <v>72</v>
      </c>
      <c r="AO51" s="57" t="str">
        <f t="shared" si="129"/>
        <v>-</v>
      </c>
      <c r="AP51" s="55" t="s">
        <v>72</v>
      </c>
      <c r="AQ51" s="56">
        <v>2</v>
      </c>
      <c r="AR51" s="64">
        <f t="shared" si="130"/>
        <v>2</v>
      </c>
      <c r="AS51" s="55" t="s">
        <v>72</v>
      </c>
      <c r="AT51" s="56" t="s">
        <v>72</v>
      </c>
      <c r="AU51" s="57" t="str">
        <f t="shared" si="131"/>
        <v>-</v>
      </c>
      <c r="AV51" s="832">
        <f t="shared" si="132"/>
        <v>824</v>
      </c>
      <c r="AW51" s="830"/>
      <c r="AX51" s="853">
        <f t="shared" si="133"/>
        <v>82</v>
      </c>
      <c r="AY51" s="830"/>
      <c r="AZ51" s="832">
        <f t="shared" si="134"/>
        <v>51</v>
      </c>
      <c r="BA51" s="830"/>
      <c r="BB51" s="830">
        <f t="shared" si="135"/>
        <v>40</v>
      </c>
      <c r="BC51" s="830"/>
      <c r="BD51" s="830">
        <f t="shared" si="136"/>
        <v>813</v>
      </c>
      <c r="BE51" s="830"/>
      <c r="BF51" s="830">
        <f t="shared" si="137"/>
        <v>2</v>
      </c>
      <c r="BG51" s="830"/>
      <c r="BH51" s="830">
        <f t="shared" si="138"/>
        <v>0</v>
      </c>
      <c r="BI51" s="831"/>
      <c r="BJ51" s="832">
        <f t="shared" si="139"/>
        <v>91</v>
      </c>
      <c r="BK51" s="830"/>
      <c r="BL51" s="830">
        <f t="shared" si="140"/>
        <v>815</v>
      </c>
      <c r="BM51" s="833"/>
      <c r="BN51" s="830">
        <f t="shared" si="103"/>
        <v>906</v>
      </c>
      <c r="BO51" s="833"/>
      <c r="DL51" s="3"/>
    </row>
    <row r="52" spans="2:116" ht="13.5" customHeight="1">
      <c r="B52" s="883"/>
      <c r="C52" s="1073"/>
      <c r="D52" s="876"/>
      <c r="E52" s="1101"/>
      <c r="F52" s="80">
        <v>75</v>
      </c>
      <c r="G52" s="55">
        <v>2</v>
      </c>
      <c r="H52" s="56" t="s">
        <v>72</v>
      </c>
      <c r="I52" s="57">
        <f t="shared" si="119"/>
        <v>2</v>
      </c>
      <c r="J52" s="55" t="s">
        <v>72</v>
      </c>
      <c r="K52" s="56" t="s">
        <v>72</v>
      </c>
      <c r="L52" s="57" t="str">
        <f t="shared" si="120"/>
        <v>-</v>
      </c>
      <c r="M52" s="55">
        <v>5</v>
      </c>
      <c r="N52" s="56" t="s">
        <v>72</v>
      </c>
      <c r="O52" s="57">
        <f t="shared" si="121"/>
        <v>5</v>
      </c>
      <c r="P52" s="55" t="s">
        <v>72</v>
      </c>
      <c r="Q52" s="56" t="s">
        <v>72</v>
      </c>
      <c r="R52" s="57" t="str">
        <f t="shared" si="122"/>
        <v>-</v>
      </c>
      <c r="S52" s="55">
        <v>9</v>
      </c>
      <c r="T52" s="101">
        <v>1</v>
      </c>
      <c r="U52" s="101">
        <v>35</v>
      </c>
      <c r="V52" s="56">
        <v>2</v>
      </c>
      <c r="W52" s="57">
        <f t="shared" si="123"/>
        <v>47</v>
      </c>
      <c r="X52" s="55">
        <v>183</v>
      </c>
      <c r="Y52" s="56">
        <v>20</v>
      </c>
      <c r="Z52" s="57">
        <f t="shared" si="124"/>
        <v>203</v>
      </c>
      <c r="AA52" s="55" t="s">
        <v>72</v>
      </c>
      <c r="AB52" s="56" t="s">
        <v>72</v>
      </c>
      <c r="AC52" s="57" t="str">
        <f t="shared" si="125"/>
        <v>-</v>
      </c>
      <c r="AD52" s="55">
        <v>20</v>
      </c>
      <c r="AE52" s="56">
        <v>9</v>
      </c>
      <c r="AF52" s="57">
        <f t="shared" si="126"/>
        <v>29</v>
      </c>
      <c r="AG52" s="55" t="s">
        <v>72</v>
      </c>
      <c r="AH52" s="56" t="s">
        <v>72</v>
      </c>
      <c r="AI52" s="57" t="str">
        <f t="shared" si="127"/>
        <v>-</v>
      </c>
      <c r="AJ52" s="55" t="s">
        <v>72</v>
      </c>
      <c r="AK52" s="56" t="s">
        <v>72</v>
      </c>
      <c r="AL52" s="57" t="str">
        <f t="shared" si="128"/>
        <v>-</v>
      </c>
      <c r="AM52" s="55" t="s">
        <v>72</v>
      </c>
      <c r="AN52" s="56" t="s">
        <v>72</v>
      </c>
      <c r="AO52" s="57" t="str">
        <f t="shared" si="129"/>
        <v>-</v>
      </c>
      <c r="AP52" s="55" t="s">
        <v>72</v>
      </c>
      <c r="AQ52" s="56">
        <v>2</v>
      </c>
      <c r="AR52" s="64">
        <f t="shared" si="130"/>
        <v>2</v>
      </c>
      <c r="AS52" s="55" t="s">
        <v>72</v>
      </c>
      <c r="AT52" s="56" t="s">
        <v>72</v>
      </c>
      <c r="AU52" s="57" t="str">
        <f t="shared" si="131"/>
        <v>-</v>
      </c>
      <c r="AV52" s="832">
        <f t="shared" si="132"/>
        <v>254</v>
      </c>
      <c r="AW52" s="830"/>
      <c r="AX52" s="853">
        <f t="shared" si="133"/>
        <v>34</v>
      </c>
      <c r="AY52" s="830"/>
      <c r="AZ52" s="832">
        <f t="shared" si="134"/>
        <v>7</v>
      </c>
      <c r="BA52" s="830"/>
      <c r="BB52" s="830">
        <f t="shared" si="135"/>
        <v>10</v>
      </c>
      <c r="BC52" s="830"/>
      <c r="BD52" s="830">
        <f t="shared" si="136"/>
        <v>269</v>
      </c>
      <c r="BE52" s="830"/>
      <c r="BF52" s="830">
        <f t="shared" si="137"/>
        <v>2</v>
      </c>
      <c r="BG52" s="830"/>
      <c r="BH52" s="830">
        <f t="shared" si="138"/>
        <v>0</v>
      </c>
      <c r="BI52" s="831"/>
      <c r="BJ52" s="832">
        <f t="shared" si="139"/>
        <v>17</v>
      </c>
      <c r="BK52" s="830"/>
      <c r="BL52" s="830">
        <f t="shared" si="140"/>
        <v>271</v>
      </c>
      <c r="BM52" s="833"/>
      <c r="BN52" s="830">
        <f t="shared" si="103"/>
        <v>288</v>
      </c>
      <c r="BO52" s="833"/>
      <c r="DL52" s="3"/>
    </row>
    <row r="53" spans="2:116" ht="13.5" customHeight="1">
      <c r="B53" s="883"/>
      <c r="C53" s="1073"/>
      <c r="D53" s="876"/>
      <c r="E53" s="1102"/>
      <c r="F53" s="532" t="s">
        <v>49</v>
      </c>
      <c r="G53" s="260">
        <f>IF(SUM(G47:G52)=0,"-",SUM(G47:G52))</f>
        <v>110</v>
      </c>
      <c r="H53" s="247" t="str">
        <f t="shared" ref="H53:BA53" si="141">IF(SUM(H47:H52)=0,"-",SUM(H47:H52))</f>
        <v>-</v>
      </c>
      <c r="I53" s="248">
        <f t="shared" si="141"/>
        <v>110</v>
      </c>
      <c r="J53" s="260">
        <f t="shared" si="141"/>
        <v>4</v>
      </c>
      <c r="K53" s="247" t="str">
        <f t="shared" si="141"/>
        <v>-</v>
      </c>
      <c r="L53" s="248">
        <f t="shared" si="141"/>
        <v>4</v>
      </c>
      <c r="M53" s="260">
        <f t="shared" si="141"/>
        <v>5</v>
      </c>
      <c r="N53" s="247" t="str">
        <f t="shared" si="141"/>
        <v>-</v>
      </c>
      <c r="O53" s="248">
        <f t="shared" si="141"/>
        <v>5</v>
      </c>
      <c r="P53" s="260" t="str">
        <f t="shared" si="141"/>
        <v>-</v>
      </c>
      <c r="Q53" s="247" t="str">
        <f t="shared" si="141"/>
        <v>-</v>
      </c>
      <c r="R53" s="248" t="str">
        <f t="shared" si="141"/>
        <v>-</v>
      </c>
      <c r="S53" s="260">
        <f t="shared" si="141"/>
        <v>69</v>
      </c>
      <c r="T53" s="258">
        <f t="shared" si="141"/>
        <v>8</v>
      </c>
      <c r="U53" s="258">
        <f t="shared" si="141"/>
        <v>286</v>
      </c>
      <c r="V53" s="247">
        <f t="shared" si="141"/>
        <v>19</v>
      </c>
      <c r="W53" s="248">
        <f t="shared" si="141"/>
        <v>382</v>
      </c>
      <c r="X53" s="260">
        <f t="shared" si="141"/>
        <v>1018</v>
      </c>
      <c r="Y53" s="247">
        <f t="shared" si="141"/>
        <v>113</v>
      </c>
      <c r="Z53" s="248">
        <f t="shared" si="141"/>
        <v>1131</v>
      </c>
      <c r="AA53" s="260" t="str">
        <f t="shared" si="141"/>
        <v>-</v>
      </c>
      <c r="AB53" s="247" t="str">
        <f t="shared" si="141"/>
        <v>-</v>
      </c>
      <c r="AC53" s="248" t="str">
        <f t="shared" si="141"/>
        <v>-</v>
      </c>
      <c r="AD53" s="260">
        <f t="shared" si="141"/>
        <v>24</v>
      </c>
      <c r="AE53" s="247">
        <f t="shared" si="141"/>
        <v>11</v>
      </c>
      <c r="AF53" s="248">
        <f t="shared" si="141"/>
        <v>35</v>
      </c>
      <c r="AG53" s="260" t="str">
        <f t="shared" si="141"/>
        <v>-</v>
      </c>
      <c r="AH53" s="247" t="str">
        <f t="shared" si="141"/>
        <v>-</v>
      </c>
      <c r="AI53" s="248" t="str">
        <f t="shared" si="141"/>
        <v>-</v>
      </c>
      <c r="AJ53" s="260" t="str">
        <f t="shared" si="141"/>
        <v>-</v>
      </c>
      <c r="AK53" s="247" t="str">
        <f t="shared" si="141"/>
        <v>-</v>
      </c>
      <c r="AL53" s="248" t="str">
        <f t="shared" si="141"/>
        <v>-</v>
      </c>
      <c r="AM53" s="260" t="str">
        <f t="shared" si="141"/>
        <v>-</v>
      </c>
      <c r="AN53" s="247" t="str">
        <f t="shared" si="141"/>
        <v>-</v>
      </c>
      <c r="AO53" s="248" t="str">
        <f t="shared" si="141"/>
        <v>-</v>
      </c>
      <c r="AP53" s="260" t="str">
        <f t="shared" si="141"/>
        <v>-</v>
      </c>
      <c r="AQ53" s="247">
        <f t="shared" si="141"/>
        <v>4</v>
      </c>
      <c r="AR53" s="255">
        <f t="shared" si="141"/>
        <v>4</v>
      </c>
      <c r="AS53" s="260" t="str">
        <f t="shared" si="141"/>
        <v>-</v>
      </c>
      <c r="AT53" s="247" t="str">
        <f t="shared" si="141"/>
        <v>-</v>
      </c>
      <c r="AU53" s="248" t="str">
        <f t="shared" si="141"/>
        <v>-</v>
      </c>
      <c r="AV53" s="834">
        <f>IF(SUM(AV47:AW52)=0,"-",SUM(AV47:AW52))</f>
        <v>1516</v>
      </c>
      <c r="AW53" s="835" t="str">
        <f t="shared" si="141"/>
        <v>-</v>
      </c>
      <c r="AX53" s="836">
        <f t="shared" ref="AX53" si="142">IF(SUM(AX47:AY52)=0,"-",SUM(AX47:AY52))</f>
        <v>155</v>
      </c>
      <c r="AY53" s="835" t="str">
        <f t="shared" ref="AY53" si="143">IF(SUM(AY47:AY52)=0,"-",SUM(AY47:AY52))</f>
        <v>-</v>
      </c>
      <c r="AZ53" s="834">
        <f>IF(SUM(AZ47:BA52)=0,"-",SUM(AZ47:BA52))</f>
        <v>119</v>
      </c>
      <c r="BA53" s="835" t="str">
        <f t="shared" si="141"/>
        <v>-</v>
      </c>
      <c r="BB53" s="835">
        <f t="shared" ref="BB53" si="144">IF(SUM(BB47:BC52)=0,"-",SUM(BB47:BC52))</f>
        <v>77</v>
      </c>
      <c r="BC53" s="835" t="str">
        <f t="shared" ref="BC53" si="145">IF(SUM(BC47:BC52)=0,"-",SUM(BC47:BC52))</f>
        <v>-</v>
      </c>
      <c r="BD53" s="835">
        <f t="shared" ref="BD53" si="146">IF(SUM(BD47:BE52)=0,"-",SUM(BD47:BE52))</f>
        <v>1471</v>
      </c>
      <c r="BE53" s="835" t="str">
        <f t="shared" ref="BE53" si="147">IF(SUM(BE47:BE52)=0,"-",SUM(BE47:BE52))</f>
        <v>-</v>
      </c>
      <c r="BF53" s="835">
        <f t="shared" ref="BF53" si="148">IF(SUM(BF47:BG52)=0,"-",SUM(BF47:BG52))</f>
        <v>4</v>
      </c>
      <c r="BG53" s="835" t="str">
        <f t="shared" ref="BG53" si="149">IF(SUM(BG47:BG52)=0,"-",SUM(BG47:BG52))</f>
        <v>-</v>
      </c>
      <c r="BH53" s="835" t="str">
        <f t="shared" ref="BH53" si="150">IF(SUM(BH47:BI52)=0,"-",SUM(BH47:BI52))</f>
        <v>-</v>
      </c>
      <c r="BI53" s="837" t="str">
        <f t="shared" ref="BI53" si="151">IF(SUM(BI47:BI52)=0,"-",SUM(BI47:BI52))</f>
        <v>-</v>
      </c>
      <c r="BJ53" s="834">
        <f t="shared" ref="BJ53" si="152">IF(SUM(BJ47:BK52)=0,"-",SUM(BJ47:BK52))</f>
        <v>196</v>
      </c>
      <c r="BK53" s="835" t="str">
        <f t="shared" ref="BK53" si="153">IF(SUM(BK47:BK52)=0,"-",SUM(BK47:BK52))</f>
        <v>-</v>
      </c>
      <c r="BL53" s="835">
        <f t="shared" ref="BL53" si="154">IF(SUM(BL47:BM52)=0,"-",SUM(BL47:BM52))</f>
        <v>1475</v>
      </c>
      <c r="BM53" s="838" t="str">
        <f t="shared" ref="BM53" si="155">IF(SUM(BM47:BM52)=0,"-",SUM(BM47:BM52))</f>
        <v>-</v>
      </c>
      <c r="BN53" s="834">
        <f t="shared" si="103"/>
        <v>1671</v>
      </c>
      <c r="BO53" s="838"/>
      <c r="DL53" s="3"/>
    </row>
    <row r="54" spans="2:116" ht="13.5" customHeight="1">
      <c r="B54" s="883"/>
      <c r="C54" s="1073"/>
      <c r="D54" s="876"/>
      <c r="E54" s="931" t="s">
        <v>268</v>
      </c>
      <c r="F54" s="79">
        <v>600</v>
      </c>
      <c r="G54" s="52" t="s">
        <v>72</v>
      </c>
      <c r="H54" s="53" t="s">
        <v>72</v>
      </c>
      <c r="I54" s="268" t="str">
        <f t="shared" ref="I54:I64" si="156">IF(SUM(G54:H54)=0,"-",SUM(G54:H54))</f>
        <v>-</v>
      </c>
      <c r="J54" s="52" t="s">
        <v>72</v>
      </c>
      <c r="K54" s="53" t="s">
        <v>72</v>
      </c>
      <c r="L54" s="268" t="str">
        <f t="shared" ref="L54:L64" si="157">IF(SUM(J54:K54)=0,"-",SUM(J54:K54))</f>
        <v>-</v>
      </c>
      <c r="M54" s="52" t="s">
        <v>72</v>
      </c>
      <c r="N54" s="53" t="s">
        <v>72</v>
      </c>
      <c r="O54" s="268" t="str">
        <f t="shared" ref="O54:O64" si="158">IF(SUM(M54:N54)=0,"-",SUM(M54:N54))</f>
        <v>-</v>
      </c>
      <c r="P54" s="52" t="s">
        <v>72</v>
      </c>
      <c r="Q54" s="53" t="s">
        <v>72</v>
      </c>
      <c r="R54" s="268" t="str">
        <f t="shared" ref="R54:R64" si="159">IF(SUM(P54:Q54)=0,"-",SUM(P54:Q54))</f>
        <v>-</v>
      </c>
      <c r="S54" s="52" t="s">
        <v>72</v>
      </c>
      <c r="T54" s="99" t="s">
        <v>72</v>
      </c>
      <c r="U54" s="99" t="s">
        <v>72</v>
      </c>
      <c r="V54" s="53" t="s">
        <v>72</v>
      </c>
      <c r="W54" s="268" t="str">
        <f t="shared" ref="W54:W64" si="160">IF(SUM(S54:V54)=0,"-",SUM(S54:V54))</f>
        <v>-</v>
      </c>
      <c r="X54" s="52" t="s">
        <v>72</v>
      </c>
      <c r="Y54" s="53" t="s">
        <v>72</v>
      </c>
      <c r="Z54" s="268" t="str">
        <f t="shared" ref="Z54:Z64" si="161">IF(SUM(X54:Y54)=0,"-",SUM(X54:Y54))</f>
        <v>-</v>
      </c>
      <c r="AA54" s="52" t="s">
        <v>72</v>
      </c>
      <c r="AB54" s="53" t="s">
        <v>72</v>
      </c>
      <c r="AC54" s="268" t="str">
        <f t="shared" ref="AC54:AC64" si="162">IF(SUM(AA54:AB54)=0,"-",SUM(AA54:AB54))</f>
        <v>-</v>
      </c>
      <c r="AD54" s="52" t="s">
        <v>72</v>
      </c>
      <c r="AE54" s="53" t="s">
        <v>72</v>
      </c>
      <c r="AF54" s="268" t="str">
        <f t="shared" ref="AF54:AF64" si="163">IF(SUM(AD54:AE54)=0,"-",SUM(AD54:AE54))</f>
        <v>-</v>
      </c>
      <c r="AG54" s="52" t="s">
        <v>72</v>
      </c>
      <c r="AH54" s="53" t="s">
        <v>72</v>
      </c>
      <c r="AI54" s="268" t="str">
        <f t="shared" ref="AI54:AI64" si="164">IF(SUM(AG54:AH54)=0,"-",SUM(AG54:AH54))</f>
        <v>-</v>
      </c>
      <c r="AJ54" s="52" t="s">
        <v>72</v>
      </c>
      <c r="AK54" s="53" t="s">
        <v>72</v>
      </c>
      <c r="AL54" s="268" t="str">
        <f t="shared" ref="AL54:AL64" si="165">IF(SUM(AJ54:AK54)=0,"-",SUM(AJ54:AK54))</f>
        <v>-</v>
      </c>
      <c r="AM54" s="52" t="s">
        <v>72</v>
      </c>
      <c r="AN54" s="53" t="s">
        <v>72</v>
      </c>
      <c r="AO54" s="268" t="str">
        <f t="shared" ref="AO54:AO64" si="166">IF(SUM(AM54:AN54)=0,"-",SUM(AM54:AN54))</f>
        <v>-</v>
      </c>
      <c r="AP54" s="52" t="s">
        <v>72</v>
      </c>
      <c r="AQ54" s="53" t="s">
        <v>72</v>
      </c>
      <c r="AR54" s="252" t="str">
        <f t="shared" ref="AR54:AR64" si="167">IF(SUM(AP54:AQ54)=0,"-",SUM(AP54:AQ54))</f>
        <v>-</v>
      </c>
      <c r="AS54" s="52" t="s">
        <v>72</v>
      </c>
      <c r="AT54" s="53" t="s">
        <v>72</v>
      </c>
      <c r="AU54" s="268" t="str">
        <f t="shared" ref="AU54:AU64" si="168">IF(SUM(AS54:AT54)=0,"-",SUM(AS54:AT54))</f>
        <v>-</v>
      </c>
      <c r="AV54" s="851" t="str">
        <f t="shared" ref="AV54:AV64" si="169">IF(SUM(G54,J54,M54,P54,S54,U54,X54,AA54,AD54,AG54,AJ54,AM54,AP54,AS54)=0,"-",SUM(G54,J54,M54,P54,S54,U54,X54,AA54,AD54,AG54,AJ54,AM54,AP54,AS54))</f>
        <v>-</v>
      </c>
      <c r="AW54" s="852"/>
      <c r="AX54" s="946" t="str">
        <f t="shared" ref="AX54:AX64" si="170">IF(SUM(H54,K54,N54,Q54,T54,V54,Y54,AB54,AE54,AH54,AK54,AN54,AQ54,AT54)=0,"-",SUM(H54,K54,N54,Q54,T54,V54,Y54,AB54,AE54,AH54,AK54,AN54,AQ54,AT54))</f>
        <v>-</v>
      </c>
      <c r="AY54" s="852"/>
      <c r="AZ54" s="851">
        <f t="shared" ref="AZ54:AZ64" si="171">SUMIF(G$88,"①",I54)+SUMIF(J$88,"①",L54)+SUMIF(M$88,"①",O54)+SUMIF(P$88,"①",R54)+SUMIF(S$88,"①",S54)+SUMIF(S$88,"①",T54)+SUMIF(U$88,"①",U54)+SUMIF(U$88,"①",V54)+SUMIF(X$88,"①",Z54)+SUMIF(AA$88,"①",AC54)+SUMIF(AD$88,"①",AF54)+SUMIF(AG$88,"①",AI54)+SUMIF(AJ$88,"①",AL54)+SUMIF(AM$88,"①",AO54)+SUMIF(AP$88,"①",AR54)+SUMIF(AS$88,"①",AU54)</f>
        <v>0</v>
      </c>
      <c r="BA54" s="852"/>
      <c r="BB54" s="852">
        <f t="shared" ref="BB54:BB64" si="172">SUMIF(G$88,"②",I54)+SUMIF(J$88,"②",L54)+SUMIF(M$88,"②",O54)+SUMIF(P$88,"②",R54)+SUMIF(S$88,"②",S54)+SUMIF(S$88,"②",T54)+SUMIF(U$88,"②",U54)+SUMIF(U$88,"②",V54)+SUMIF(X$88,"②",Z54)+SUMIF(AA$88,"②",AC54)+SUMIF(AD$88,"②",AF54)+SUMIF(AG$88,"②",AI54)+SUMIF(AJ$88,"②",AL54)+SUMIF(AM$88,"②",AO54)+SUMIF(AP$88,"②",AR54)+SUMIF(AS$88,"②",AU54)</f>
        <v>0</v>
      </c>
      <c r="BC54" s="852"/>
      <c r="BD54" s="852">
        <f t="shared" ref="BD54:BD64" si="173">SUMIF(G$88,"③",I54)+SUMIF(J$88,"③",L54)+SUMIF(M$88,"③",O54)+SUMIF(P$88,"③",R54)+SUMIF(S$88,"③",S54)+SUMIF(S$88,"③",T54)+SUMIF(U$88,"③",U54)+SUMIF(U$88,"③",V54)+SUMIF(X$88,"③",Z54)+SUMIF(AA$88,"③",AC54)+SUMIF(AD$88,"③",AF54)+SUMIF(AG$88,"③",AI54)+SUMIF(AJ$88,"③",AL54)+SUMIF(AM$88,"③",AO54)+SUMIF(AP$88,"③",AR54)+SUMIF(AS$88,"③",AU54)</f>
        <v>0</v>
      </c>
      <c r="BE54" s="852"/>
      <c r="BF54" s="852">
        <f t="shared" ref="BF54:BF64" si="174">SUMIF(G$88,"④",I54)+SUMIF(J$88,"④",L54)+SUMIF(M$88,"④",O54)+SUMIF(P$88,"④",R54)+SUMIF(S$88,"④",S54)+SUMIF(S$88,"④",T54)+SUMIF(U$88,"④",U54)+SUMIF(U$88,"④",V54)+SUMIF(X$88,"④",Z54)+SUMIF(AA$88,"④",AC54)+SUMIF(AD$88,"④",AF54)+SUMIF(AG$88,"④",AI54)+SUMIF(AJ$88,"④",AL54)+SUMIF(AM$88,"④",AO54)+SUMIF(AP$88,"④",AR54)+SUMIF(AS$88,"④",AU54)</f>
        <v>0</v>
      </c>
      <c r="BG54" s="852"/>
      <c r="BH54" s="852">
        <f t="shared" ref="BH54:BH64" si="175">SUMIF(G$88,"⑤",I54)+SUMIF(J$88,"⑤",L54)+SUMIF(M$88,"⑤",O54)+SUMIF(P$88,"⑤",R54)+SUMIF(S$88,"⑤",S54)+SUMIF(S$88,"⑤",T54)+SUMIF(U$88,"⑤",U54)+SUMIF(U$88,"⑤",V54)+SUMIF(X$88,"⑤",Z54)+SUMIF(AA$88,"⑤",AC54)+SUMIF(AD$88,"⑤",AF54)+SUMIF(AG$88,"⑤",AI54)+SUMIF(AJ$88,"⑤",AL54)+SUMIF(AM$88,"⑤",AO54)+SUMIF(AP$88,"⑤",AR54)+SUMIF(AS$88,"⑤",AU54)</f>
        <v>0</v>
      </c>
      <c r="BI54" s="963"/>
      <c r="BJ54" s="851">
        <f t="shared" ref="BJ54:BJ64" si="176">SUM(AZ54:BC54)</f>
        <v>0</v>
      </c>
      <c r="BK54" s="852"/>
      <c r="BL54" s="852">
        <f t="shared" ref="BL54:BL64" si="177">SUM(BD54:BI54)</f>
        <v>0</v>
      </c>
      <c r="BM54" s="1013"/>
      <c r="BN54" s="852" t="str">
        <f t="shared" si="103"/>
        <v>-</v>
      </c>
      <c r="BO54" s="1013"/>
      <c r="DL54" s="3"/>
    </row>
    <row r="55" spans="2:116" ht="13.5" customHeight="1">
      <c r="B55" s="883"/>
      <c r="C55" s="1073"/>
      <c r="D55" s="876"/>
      <c r="E55" s="932"/>
      <c r="F55" s="80">
        <v>500</v>
      </c>
      <c r="G55" s="55" t="s">
        <v>72</v>
      </c>
      <c r="H55" s="56" t="s">
        <v>72</v>
      </c>
      <c r="I55" s="246" t="str">
        <f t="shared" si="156"/>
        <v>-</v>
      </c>
      <c r="J55" s="55" t="s">
        <v>72</v>
      </c>
      <c r="K55" s="56" t="s">
        <v>72</v>
      </c>
      <c r="L55" s="246" t="str">
        <f t="shared" si="157"/>
        <v>-</v>
      </c>
      <c r="M55" s="55" t="s">
        <v>72</v>
      </c>
      <c r="N55" s="56" t="s">
        <v>72</v>
      </c>
      <c r="O55" s="246" t="str">
        <f t="shared" si="158"/>
        <v>-</v>
      </c>
      <c r="P55" s="55" t="s">
        <v>72</v>
      </c>
      <c r="Q55" s="56" t="s">
        <v>72</v>
      </c>
      <c r="R55" s="246" t="str">
        <f t="shared" si="159"/>
        <v>-</v>
      </c>
      <c r="S55" s="55" t="s">
        <v>72</v>
      </c>
      <c r="T55" s="101" t="s">
        <v>72</v>
      </c>
      <c r="U55" s="101" t="s">
        <v>72</v>
      </c>
      <c r="V55" s="56" t="s">
        <v>72</v>
      </c>
      <c r="W55" s="246" t="str">
        <f t="shared" si="160"/>
        <v>-</v>
      </c>
      <c r="X55" s="55" t="s">
        <v>72</v>
      </c>
      <c r="Y55" s="56" t="s">
        <v>72</v>
      </c>
      <c r="Z55" s="246" t="str">
        <f t="shared" si="161"/>
        <v>-</v>
      </c>
      <c r="AA55" s="55" t="s">
        <v>72</v>
      </c>
      <c r="AB55" s="56" t="s">
        <v>72</v>
      </c>
      <c r="AC55" s="246" t="str">
        <f t="shared" si="162"/>
        <v>-</v>
      </c>
      <c r="AD55" s="55" t="s">
        <v>72</v>
      </c>
      <c r="AE55" s="56" t="s">
        <v>72</v>
      </c>
      <c r="AF55" s="246" t="str">
        <f t="shared" si="163"/>
        <v>-</v>
      </c>
      <c r="AG55" s="55" t="s">
        <v>72</v>
      </c>
      <c r="AH55" s="56" t="s">
        <v>72</v>
      </c>
      <c r="AI55" s="246" t="str">
        <f t="shared" si="164"/>
        <v>-</v>
      </c>
      <c r="AJ55" s="55" t="s">
        <v>72</v>
      </c>
      <c r="AK55" s="56" t="s">
        <v>72</v>
      </c>
      <c r="AL55" s="246" t="str">
        <f t="shared" si="165"/>
        <v>-</v>
      </c>
      <c r="AM55" s="55" t="s">
        <v>72</v>
      </c>
      <c r="AN55" s="56" t="s">
        <v>72</v>
      </c>
      <c r="AO55" s="246" t="str">
        <f t="shared" si="166"/>
        <v>-</v>
      </c>
      <c r="AP55" s="55" t="s">
        <v>72</v>
      </c>
      <c r="AQ55" s="56" t="s">
        <v>72</v>
      </c>
      <c r="AR55" s="253" t="str">
        <f t="shared" si="167"/>
        <v>-</v>
      </c>
      <c r="AS55" s="55" t="s">
        <v>72</v>
      </c>
      <c r="AT55" s="56" t="s">
        <v>72</v>
      </c>
      <c r="AU55" s="246" t="str">
        <f t="shared" si="168"/>
        <v>-</v>
      </c>
      <c r="AV55" s="832" t="str">
        <f t="shared" si="169"/>
        <v>-</v>
      </c>
      <c r="AW55" s="830"/>
      <c r="AX55" s="853" t="str">
        <f t="shared" si="170"/>
        <v>-</v>
      </c>
      <c r="AY55" s="830"/>
      <c r="AZ55" s="832">
        <f t="shared" si="171"/>
        <v>0</v>
      </c>
      <c r="BA55" s="830"/>
      <c r="BB55" s="830">
        <f t="shared" si="172"/>
        <v>0</v>
      </c>
      <c r="BC55" s="830"/>
      <c r="BD55" s="830">
        <f t="shared" si="173"/>
        <v>0</v>
      </c>
      <c r="BE55" s="830"/>
      <c r="BF55" s="830">
        <f t="shared" si="174"/>
        <v>0</v>
      </c>
      <c r="BG55" s="830"/>
      <c r="BH55" s="830">
        <f t="shared" si="175"/>
        <v>0</v>
      </c>
      <c r="BI55" s="831"/>
      <c r="BJ55" s="832">
        <f t="shared" si="176"/>
        <v>0</v>
      </c>
      <c r="BK55" s="830"/>
      <c r="BL55" s="830">
        <f t="shared" si="177"/>
        <v>0</v>
      </c>
      <c r="BM55" s="833"/>
      <c r="BN55" s="830" t="str">
        <f t="shared" si="103"/>
        <v>-</v>
      </c>
      <c r="BO55" s="833"/>
      <c r="DL55" s="3"/>
    </row>
    <row r="56" spans="2:116" ht="13.5" customHeight="1">
      <c r="B56" s="883"/>
      <c r="C56" s="1073"/>
      <c r="D56" s="876"/>
      <c r="E56" s="932"/>
      <c r="F56" s="80">
        <v>450</v>
      </c>
      <c r="G56" s="55" t="s">
        <v>72</v>
      </c>
      <c r="H56" s="56" t="s">
        <v>72</v>
      </c>
      <c r="I56" s="246" t="str">
        <f t="shared" si="156"/>
        <v>-</v>
      </c>
      <c r="J56" s="55" t="s">
        <v>72</v>
      </c>
      <c r="K56" s="56" t="s">
        <v>72</v>
      </c>
      <c r="L56" s="246" t="str">
        <f t="shared" si="157"/>
        <v>-</v>
      </c>
      <c r="M56" s="55" t="s">
        <v>72</v>
      </c>
      <c r="N56" s="56" t="s">
        <v>72</v>
      </c>
      <c r="O56" s="246" t="str">
        <f t="shared" si="158"/>
        <v>-</v>
      </c>
      <c r="P56" s="55" t="s">
        <v>72</v>
      </c>
      <c r="Q56" s="56" t="s">
        <v>72</v>
      </c>
      <c r="R56" s="246" t="str">
        <f t="shared" si="159"/>
        <v>-</v>
      </c>
      <c r="S56" s="55" t="s">
        <v>72</v>
      </c>
      <c r="T56" s="101" t="s">
        <v>72</v>
      </c>
      <c r="U56" s="101" t="s">
        <v>72</v>
      </c>
      <c r="V56" s="56" t="s">
        <v>72</v>
      </c>
      <c r="W56" s="246" t="str">
        <f t="shared" si="160"/>
        <v>-</v>
      </c>
      <c r="X56" s="55" t="s">
        <v>72</v>
      </c>
      <c r="Y56" s="56" t="s">
        <v>72</v>
      </c>
      <c r="Z56" s="246" t="str">
        <f t="shared" si="161"/>
        <v>-</v>
      </c>
      <c r="AA56" s="55" t="s">
        <v>72</v>
      </c>
      <c r="AB56" s="56" t="s">
        <v>72</v>
      </c>
      <c r="AC56" s="246" t="str">
        <f t="shared" si="162"/>
        <v>-</v>
      </c>
      <c r="AD56" s="55" t="s">
        <v>72</v>
      </c>
      <c r="AE56" s="56" t="s">
        <v>72</v>
      </c>
      <c r="AF56" s="246" t="str">
        <f t="shared" si="163"/>
        <v>-</v>
      </c>
      <c r="AG56" s="55" t="s">
        <v>72</v>
      </c>
      <c r="AH56" s="56" t="s">
        <v>72</v>
      </c>
      <c r="AI56" s="246" t="str">
        <f t="shared" si="164"/>
        <v>-</v>
      </c>
      <c r="AJ56" s="55" t="s">
        <v>72</v>
      </c>
      <c r="AK56" s="56" t="s">
        <v>72</v>
      </c>
      <c r="AL56" s="246" t="str">
        <f t="shared" si="165"/>
        <v>-</v>
      </c>
      <c r="AM56" s="55" t="s">
        <v>72</v>
      </c>
      <c r="AN56" s="56" t="s">
        <v>72</v>
      </c>
      <c r="AO56" s="246" t="str">
        <f t="shared" si="166"/>
        <v>-</v>
      </c>
      <c r="AP56" s="55" t="s">
        <v>72</v>
      </c>
      <c r="AQ56" s="56" t="s">
        <v>72</v>
      </c>
      <c r="AR56" s="253" t="str">
        <f t="shared" si="167"/>
        <v>-</v>
      </c>
      <c r="AS56" s="55" t="s">
        <v>72</v>
      </c>
      <c r="AT56" s="56" t="s">
        <v>72</v>
      </c>
      <c r="AU56" s="246" t="str">
        <f t="shared" si="168"/>
        <v>-</v>
      </c>
      <c r="AV56" s="832" t="str">
        <f t="shared" si="169"/>
        <v>-</v>
      </c>
      <c r="AW56" s="830"/>
      <c r="AX56" s="853" t="str">
        <f t="shared" si="170"/>
        <v>-</v>
      </c>
      <c r="AY56" s="830"/>
      <c r="AZ56" s="832">
        <f t="shared" si="171"/>
        <v>0</v>
      </c>
      <c r="BA56" s="830"/>
      <c r="BB56" s="830">
        <f t="shared" si="172"/>
        <v>0</v>
      </c>
      <c r="BC56" s="830"/>
      <c r="BD56" s="830">
        <f t="shared" si="173"/>
        <v>0</v>
      </c>
      <c r="BE56" s="830"/>
      <c r="BF56" s="830">
        <f t="shared" si="174"/>
        <v>0</v>
      </c>
      <c r="BG56" s="830"/>
      <c r="BH56" s="830">
        <f t="shared" si="175"/>
        <v>0</v>
      </c>
      <c r="BI56" s="831"/>
      <c r="BJ56" s="832">
        <f t="shared" si="176"/>
        <v>0</v>
      </c>
      <c r="BK56" s="830"/>
      <c r="BL56" s="830">
        <f t="shared" si="177"/>
        <v>0</v>
      </c>
      <c r="BM56" s="833"/>
      <c r="BN56" s="830" t="str">
        <f t="shared" si="103"/>
        <v>-</v>
      </c>
      <c r="BO56" s="833"/>
      <c r="DL56" s="3"/>
    </row>
    <row r="57" spans="2:116" ht="13.5" customHeight="1">
      <c r="B57" s="883"/>
      <c r="C57" s="1073"/>
      <c r="D57" s="876"/>
      <c r="E57" s="932"/>
      <c r="F57" s="80">
        <v>400</v>
      </c>
      <c r="G57" s="55" t="s">
        <v>72</v>
      </c>
      <c r="H57" s="56" t="s">
        <v>72</v>
      </c>
      <c r="I57" s="246" t="str">
        <f t="shared" si="156"/>
        <v>-</v>
      </c>
      <c r="J57" s="55" t="s">
        <v>72</v>
      </c>
      <c r="K57" s="56" t="s">
        <v>72</v>
      </c>
      <c r="L57" s="246" t="str">
        <f t="shared" si="157"/>
        <v>-</v>
      </c>
      <c r="M57" s="55" t="s">
        <v>72</v>
      </c>
      <c r="N57" s="56" t="s">
        <v>72</v>
      </c>
      <c r="O57" s="246" t="str">
        <f t="shared" si="158"/>
        <v>-</v>
      </c>
      <c r="P57" s="55" t="s">
        <v>72</v>
      </c>
      <c r="Q57" s="56" t="s">
        <v>72</v>
      </c>
      <c r="R57" s="246" t="str">
        <f t="shared" si="159"/>
        <v>-</v>
      </c>
      <c r="S57" s="55" t="s">
        <v>72</v>
      </c>
      <c r="T57" s="101" t="s">
        <v>72</v>
      </c>
      <c r="U57" s="101" t="s">
        <v>72</v>
      </c>
      <c r="V57" s="56" t="s">
        <v>72</v>
      </c>
      <c r="W57" s="246" t="str">
        <f t="shared" si="160"/>
        <v>-</v>
      </c>
      <c r="X57" s="55" t="s">
        <v>72</v>
      </c>
      <c r="Y57" s="56" t="s">
        <v>72</v>
      </c>
      <c r="Z57" s="246" t="str">
        <f t="shared" si="161"/>
        <v>-</v>
      </c>
      <c r="AA57" s="55" t="s">
        <v>72</v>
      </c>
      <c r="AB57" s="56" t="s">
        <v>72</v>
      </c>
      <c r="AC57" s="246" t="str">
        <f t="shared" si="162"/>
        <v>-</v>
      </c>
      <c r="AD57" s="55" t="s">
        <v>72</v>
      </c>
      <c r="AE57" s="56" t="s">
        <v>72</v>
      </c>
      <c r="AF57" s="246" t="str">
        <f t="shared" si="163"/>
        <v>-</v>
      </c>
      <c r="AG57" s="55" t="s">
        <v>72</v>
      </c>
      <c r="AH57" s="56" t="s">
        <v>72</v>
      </c>
      <c r="AI57" s="246" t="str">
        <f t="shared" si="164"/>
        <v>-</v>
      </c>
      <c r="AJ57" s="55" t="s">
        <v>72</v>
      </c>
      <c r="AK57" s="56" t="s">
        <v>72</v>
      </c>
      <c r="AL57" s="246" t="str">
        <f t="shared" si="165"/>
        <v>-</v>
      </c>
      <c r="AM57" s="55" t="s">
        <v>72</v>
      </c>
      <c r="AN57" s="56" t="s">
        <v>72</v>
      </c>
      <c r="AO57" s="246" t="str">
        <f t="shared" si="166"/>
        <v>-</v>
      </c>
      <c r="AP57" s="55" t="s">
        <v>72</v>
      </c>
      <c r="AQ57" s="56" t="s">
        <v>72</v>
      </c>
      <c r="AR57" s="253" t="str">
        <f t="shared" si="167"/>
        <v>-</v>
      </c>
      <c r="AS57" s="55" t="s">
        <v>72</v>
      </c>
      <c r="AT57" s="56" t="s">
        <v>72</v>
      </c>
      <c r="AU57" s="246" t="str">
        <f t="shared" si="168"/>
        <v>-</v>
      </c>
      <c r="AV57" s="832" t="str">
        <f t="shared" si="169"/>
        <v>-</v>
      </c>
      <c r="AW57" s="830"/>
      <c r="AX57" s="853" t="str">
        <f t="shared" si="170"/>
        <v>-</v>
      </c>
      <c r="AY57" s="830"/>
      <c r="AZ57" s="832">
        <f t="shared" si="171"/>
        <v>0</v>
      </c>
      <c r="BA57" s="830"/>
      <c r="BB57" s="830">
        <f t="shared" si="172"/>
        <v>0</v>
      </c>
      <c r="BC57" s="830"/>
      <c r="BD57" s="830">
        <f t="shared" si="173"/>
        <v>0</v>
      </c>
      <c r="BE57" s="830"/>
      <c r="BF57" s="830">
        <f t="shared" si="174"/>
        <v>0</v>
      </c>
      <c r="BG57" s="830"/>
      <c r="BH57" s="830">
        <f t="shared" si="175"/>
        <v>0</v>
      </c>
      <c r="BI57" s="831"/>
      <c r="BJ57" s="832">
        <f t="shared" si="176"/>
        <v>0</v>
      </c>
      <c r="BK57" s="830"/>
      <c r="BL57" s="830">
        <f t="shared" si="177"/>
        <v>0</v>
      </c>
      <c r="BM57" s="833"/>
      <c r="BN57" s="830" t="str">
        <f t="shared" si="103"/>
        <v>-</v>
      </c>
      <c r="BO57" s="833"/>
      <c r="DL57" s="3"/>
    </row>
    <row r="58" spans="2:116" ht="13.5" customHeight="1">
      <c r="B58" s="883"/>
      <c r="C58" s="1073"/>
      <c r="D58" s="876"/>
      <c r="E58" s="932"/>
      <c r="F58" s="80">
        <v>350</v>
      </c>
      <c r="G58" s="55" t="s">
        <v>72</v>
      </c>
      <c r="H58" s="56" t="s">
        <v>72</v>
      </c>
      <c r="I58" s="246" t="str">
        <f t="shared" si="156"/>
        <v>-</v>
      </c>
      <c r="J58" s="55" t="s">
        <v>72</v>
      </c>
      <c r="K58" s="56" t="s">
        <v>72</v>
      </c>
      <c r="L58" s="246" t="str">
        <f t="shared" si="157"/>
        <v>-</v>
      </c>
      <c r="M58" s="55" t="s">
        <v>72</v>
      </c>
      <c r="N58" s="56" t="s">
        <v>72</v>
      </c>
      <c r="O58" s="246" t="str">
        <f t="shared" si="158"/>
        <v>-</v>
      </c>
      <c r="P58" s="55" t="s">
        <v>72</v>
      </c>
      <c r="Q58" s="56" t="s">
        <v>72</v>
      </c>
      <c r="R58" s="246" t="str">
        <f t="shared" si="159"/>
        <v>-</v>
      </c>
      <c r="S58" s="55" t="s">
        <v>72</v>
      </c>
      <c r="T58" s="101" t="s">
        <v>72</v>
      </c>
      <c r="U58" s="101" t="s">
        <v>72</v>
      </c>
      <c r="V58" s="56" t="s">
        <v>72</v>
      </c>
      <c r="W58" s="246" t="str">
        <f t="shared" si="160"/>
        <v>-</v>
      </c>
      <c r="X58" s="55" t="s">
        <v>72</v>
      </c>
      <c r="Y58" s="56" t="s">
        <v>72</v>
      </c>
      <c r="Z58" s="246" t="str">
        <f t="shared" si="161"/>
        <v>-</v>
      </c>
      <c r="AA58" s="55" t="s">
        <v>72</v>
      </c>
      <c r="AB58" s="56" t="s">
        <v>72</v>
      </c>
      <c r="AC58" s="246" t="str">
        <f t="shared" si="162"/>
        <v>-</v>
      </c>
      <c r="AD58" s="55" t="s">
        <v>72</v>
      </c>
      <c r="AE58" s="56" t="s">
        <v>72</v>
      </c>
      <c r="AF58" s="246" t="str">
        <f t="shared" si="163"/>
        <v>-</v>
      </c>
      <c r="AG58" s="55" t="s">
        <v>72</v>
      </c>
      <c r="AH58" s="56" t="s">
        <v>72</v>
      </c>
      <c r="AI58" s="246" t="str">
        <f t="shared" si="164"/>
        <v>-</v>
      </c>
      <c r="AJ58" s="55" t="s">
        <v>72</v>
      </c>
      <c r="AK58" s="56" t="s">
        <v>72</v>
      </c>
      <c r="AL58" s="246" t="str">
        <f t="shared" si="165"/>
        <v>-</v>
      </c>
      <c r="AM58" s="55" t="s">
        <v>72</v>
      </c>
      <c r="AN58" s="56" t="s">
        <v>72</v>
      </c>
      <c r="AO58" s="246" t="str">
        <f t="shared" si="166"/>
        <v>-</v>
      </c>
      <c r="AP58" s="55" t="s">
        <v>72</v>
      </c>
      <c r="AQ58" s="56" t="s">
        <v>72</v>
      </c>
      <c r="AR58" s="253" t="str">
        <f t="shared" si="167"/>
        <v>-</v>
      </c>
      <c r="AS58" s="55" t="s">
        <v>72</v>
      </c>
      <c r="AT58" s="56" t="s">
        <v>72</v>
      </c>
      <c r="AU58" s="246" t="str">
        <f t="shared" si="168"/>
        <v>-</v>
      </c>
      <c r="AV58" s="832" t="str">
        <f t="shared" si="169"/>
        <v>-</v>
      </c>
      <c r="AW58" s="830"/>
      <c r="AX58" s="853" t="str">
        <f t="shared" si="170"/>
        <v>-</v>
      </c>
      <c r="AY58" s="830"/>
      <c r="AZ58" s="832">
        <f t="shared" si="171"/>
        <v>0</v>
      </c>
      <c r="BA58" s="830"/>
      <c r="BB58" s="830">
        <f t="shared" si="172"/>
        <v>0</v>
      </c>
      <c r="BC58" s="830"/>
      <c r="BD58" s="830">
        <f t="shared" si="173"/>
        <v>0</v>
      </c>
      <c r="BE58" s="830"/>
      <c r="BF58" s="830">
        <f t="shared" si="174"/>
        <v>0</v>
      </c>
      <c r="BG58" s="830"/>
      <c r="BH58" s="830">
        <f t="shared" si="175"/>
        <v>0</v>
      </c>
      <c r="BI58" s="831"/>
      <c r="BJ58" s="832">
        <f t="shared" si="176"/>
        <v>0</v>
      </c>
      <c r="BK58" s="830"/>
      <c r="BL58" s="830">
        <f t="shared" si="177"/>
        <v>0</v>
      </c>
      <c r="BM58" s="833"/>
      <c r="BN58" s="830" t="str">
        <f t="shared" si="103"/>
        <v>-</v>
      </c>
      <c r="BO58" s="833"/>
      <c r="DL58" s="3"/>
    </row>
    <row r="59" spans="2:116" ht="13.5" customHeight="1">
      <c r="B59" s="883"/>
      <c r="C59" s="1073"/>
      <c r="D59" s="876"/>
      <c r="E59" s="932"/>
      <c r="F59" s="80">
        <v>300</v>
      </c>
      <c r="G59" s="55" t="s">
        <v>72</v>
      </c>
      <c r="H59" s="56" t="s">
        <v>72</v>
      </c>
      <c r="I59" s="246" t="str">
        <f t="shared" si="156"/>
        <v>-</v>
      </c>
      <c r="J59" s="55" t="s">
        <v>72</v>
      </c>
      <c r="K59" s="56" t="s">
        <v>72</v>
      </c>
      <c r="L59" s="246" t="str">
        <f t="shared" si="157"/>
        <v>-</v>
      </c>
      <c r="M59" s="55" t="s">
        <v>72</v>
      </c>
      <c r="N59" s="56" t="s">
        <v>72</v>
      </c>
      <c r="O59" s="246" t="str">
        <f t="shared" si="158"/>
        <v>-</v>
      </c>
      <c r="P59" s="55" t="s">
        <v>72</v>
      </c>
      <c r="Q59" s="56" t="s">
        <v>72</v>
      </c>
      <c r="R59" s="246" t="str">
        <f t="shared" si="159"/>
        <v>-</v>
      </c>
      <c r="S59" s="55" t="s">
        <v>72</v>
      </c>
      <c r="T59" s="101" t="s">
        <v>72</v>
      </c>
      <c r="U59" s="101" t="s">
        <v>72</v>
      </c>
      <c r="V59" s="56" t="s">
        <v>72</v>
      </c>
      <c r="W59" s="246" t="str">
        <f t="shared" si="160"/>
        <v>-</v>
      </c>
      <c r="X59" s="55" t="s">
        <v>72</v>
      </c>
      <c r="Y59" s="56" t="s">
        <v>72</v>
      </c>
      <c r="Z59" s="246" t="str">
        <f t="shared" si="161"/>
        <v>-</v>
      </c>
      <c r="AA59" s="55" t="s">
        <v>72</v>
      </c>
      <c r="AB59" s="56" t="s">
        <v>72</v>
      </c>
      <c r="AC59" s="246" t="str">
        <f t="shared" si="162"/>
        <v>-</v>
      </c>
      <c r="AD59" s="55" t="s">
        <v>72</v>
      </c>
      <c r="AE59" s="56" t="s">
        <v>72</v>
      </c>
      <c r="AF59" s="246" t="str">
        <f t="shared" si="163"/>
        <v>-</v>
      </c>
      <c r="AG59" s="55" t="s">
        <v>72</v>
      </c>
      <c r="AH59" s="56" t="s">
        <v>72</v>
      </c>
      <c r="AI59" s="246" t="str">
        <f t="shared" si="164"/>
        <v>-</v>
      </c>
      <c r="AJ59" s="55" t="s">
        <v>72</v>
      </c>
      <c r="AK59" s="56" t="s">
        <v>72</v>
      </c>
      <c r="AL59" s="246" t="str">
        <f t="shared" si="165"/>
        <v>-</v>
      </c>
      <c r="AM59" s="55" t="s">
        <v>72</v>
      </c>
      <c r="AN59" s="56" t="s">
        <v>72</v>
      </c>
      <c r="AO59" s="246" t="str">
        <f t="shared" si="166"/>
        <v>-</v>
      </c>
      <c r="AP59" s="55" t="s">
        <v>72</v>
      </c>
      <c r="AQ59" s="56" t="s">
        <v>72</v>
      </c>
      <c r="AR59" s="253" t="str">
        <f t="shared" si="167"/>
        <v>-</v>
      </c>
      <c r="AS59" s="55" t="s">
        <v>72</v>
      </c>
      <c r="AT59" s="56" t="s">
        <v>72</v>
      </c>
      <c r="AU59" s="246" t="str">
        <f t="shared" si="168"/>
        <v>-</v>
      </c>
      <c r="AV59" s="832" t="str">
        <f t="shared" si="169"/>
        <v>-</v>
      </c>
      <c r="AW59" s="830"/>
      <c r="AX59" s="853" t="str">
        <f t="shared" si="170"/>
        <v>-</v>
      </c>
      <c r="AY59" s="830"/>
      <c r="AZ59" s="832">
        <f t="shared" si="171"/>
        <v>0</v>
      </c>
      <c r="BA59" s="830"/>
      <c r="BB59" s="830">
        <f t="shared" si="172"/>
        <v>0</v>
      </c>
      <c r="BC59" s="830"/>
      <c r="BD59" s="830">
        <f t="shared" si="173"/>
        <v>0</v>
      </c>
      <c r="BE59" s="830"/>
      <c r="BF59" s="830">
        <f t="shared" si="174"/>
        <v>0</v>
      </c>
      <c r="BG59" s="830"/>
      <c r="BH59" s="830">
        <f t="shared" si="175"/>
        <v>0</v>
      </c>
      <c r="BI59" s="831"/>
      <c r="BJ59" s="832">
        <f t="shared" si="176"/>
        <v>0</v>
      </c>
      <c r="BK59" s="830"/>
      <c r="BL59" s="830">
        <f t="shared" si="177"/>
        <v>0</v>
      </c>
      <c r="BM59" s="833"/>
      <c r="BN59" s="830" t="str">
        <f t="shared" si="103"/>
        <v>-</v>
      </c>
      <c r="BO59" s="833"/>
      <c r="DL59" s="3"/>
    </row>
    <row r="60" spans="2:116" ht="13.5" customHeight="1">
      <c r="B60" s="883"/>
      <c r="C60" s="1073"/>
      <c r="D60" s="876"/>
      <c r="E60" s="932"/>
      <c r="F60" s="80">
        <v>250</v>
      </c>
      <c r="G60" s="55" t="s">
        <v>72</v>
      </c>
      <c r="H60" s="56" t="s">
        <v>72</v>
      </c>
      <c r="I60" s="246" t="str">
        <f t="shared" si="156"/>
        <v>-</v>
      </c>
      <c r="J60" s="55" t="s">
        <v>72</v>
      </c>
      <c r="K60" s="56" t="s">
        <v>72</v>
      </c>
      <c r="L60" s="246" t="str">
        <f t="shared" si="157"/>
        <v>-</v>
      </c>
      <c r="M60" s="55" t="s">
        <v>72</v>
      </c>
      <c r="N60" s="56" t="s">
        <v>72</v>
      </c>
      <c r="O60" s="246" t="str">
        <f t="shared" si="158"/>
        <v>-</v>
      </c>
      <c r="P60" s="55" t="s">
        <v>72</v>
      </c>
      <c r="Q60" s="56" t="s">
        <v>72</v>
      </c>
      <c r="R60" s="246" t="str">
        <f t="shared" si="159"/>
        <v>-</v>
      </c>
      <c r="S60" s="55" t="s">
        <v>72</v>
      </c>
      <c r="T60" s="101" t="s">
        <v>72</v>
      </c>
      <c r="U60" s="101" t="s">
        <v>72</v>
      </c>
      <c r="V60" s="56" t="s">
        <v>72</v>
      </c>
      <c r="W60" s="246" t="str">
        <f t="shared" si="160"/>
        <v>-</v>
      </c>
      <c r="X60" s="55" t="s">
        <v>72</v>
      </c>
      <c r="Y60" s="56" t="s">
        <v>72</v>
      </c>
      <c r="Z60" s="246" t="str">
        <f t="shared" si="161"/>
        <v>-</v>
      </c>
      <c r="AA60" s="55" t="s">
        <v>72</v>
      </c>
      <c r="AB60" s="56" t="s">
        <v>72</v>
      </c>
      <c r="AC60" s="246" t="str">
        <f t="shared" si="162"/>
        <v>-</v>
      </c>
      <c r="AD60" s="55" t="s">
        <v>72</v>
      </c>
      <c r="AE60" s="56" t="s">
        <v>72</v>
      </c>
      <c r="AF60" s="246" t="str">
        <f t="shared" si="163"/>
        <v>-</v>
      </c>
      <c r="AG60" s="55" t="s">
        <v>72</v>
      </c>
      <c r="AH60" s="56" t="s">
        <v>72</v>
      </c>
      <c r="AI60" s="246" t="str">
        <f t="shared" si="164"/>
        <v>-</v>
      </c>
      <c r="AJ60" s="55" t="s">
        <v>72</v>
      </c>
      <c r="AK60" s="56" t="s">
        <v>72</v>
      </c>
      <c r="AL60" s="246" t="str">
        <f t="shared" si="165"/>
        <v>-</v>
      </c>
      <c r="AM60" s="55" t="s">
        <v>72</v>
      </c>
      <c r="AN60" s="56" t="s">
        <v>72</v>
      </c>
      <c r="AO60" s="246" t="str">
        <f t="shared" si="166"/>
        <v>-</v>
      </c>
      <c r="AP60" s="55" t="s">
        <v>72</v>
      </c>
      <c r="AQ60" s="56" t="s">
        <v>72</v>
      </c>
      <c r="AR60" s="253" t="str">
        <f t="shared" si="167"/>
        <v>-</v>
      </c>
      <c r="AS60" s="55" t="s">
        <v>72</v>
      </c>
      <c r="AT60" s="56" t="s">
        <v>72</v>
      </c>
      <c r="AU60" s="246" t="str">
        <f t="shared" si="168"/>
        <v>-</v>
      </c>
      <c r="AV60" s="832" t="str">
        <f t="shared" si="169"/>
        <v>-</v>
      </c>
      <c r="AW60" s="830"/>
      <c r="AX60" s="853" t="str">
        <f t="shared" si="170"/>
        <v>-</v>
      </c>
      <c r="AY60" s="830"/>
      <c r="AZ60" s="832">
        <f t="shared" si="171"/>
        <v>0</v>
      </c>
      <c r="BA60" s="830"/>
      <c r="BB60" s="830">
        <f t="shared" si="172"/>
        <v>0</v>
      </c>
      <c r="BC60" s="830"/>
      <c r="BD60" s="830">
        <f t="shared" si="173"/>
        <v>0</v>
      </c>
      <c r="BE60" s="830"/>
      <c r="BF60" s="830">
        <f t="shared" si="174"/>
        <v>0</v>
      </c>
      <c r="BG60" s="830"/>
      <c r="BH60" s="830">
        <f t="shared" si="175"/>
        <v>0</v>
      </c>
      <c r="BI60" s="831"/>
      <c r="BJ60" s="832">
        <f t="shared" si="176"/>
        <v>0</v>
      </c>
      <c r="BK60" s="830"/>
      <c r="BL60" s="830">
        <f t="shared" si="177"/>
        <v>0</v>
      </c>
      <c r="BM60" s="833"/>
      <c r="BN60" s="830" t="str">
        <f t="shared" si="103"/>
        <v>-</v>
      </c>
      <c r="BO60" s="833"/>
      <c r="DL60" s="3"/>
    </row>
    <row r="61" spans="2:116" ht="13.5" customHeight="1">
      <c r="B61" s="883"/>
      <c r="C61" s="1073"/>
      <c r="D61" s="876"/>
      <c r="E61" s="932"/>
      <c r="F61" s="80">
        <v>200</v>
      </c>
      <c r="G61" s="55" t="s">
        <v>72</v>
      </c>
      <c r="H61" s="56" t="s">
        <v>72</v>
      </c>
      <c r="I61" s="246" t="str">
        <f t="shared" si="156"/>
        <v>-</v>
      </c>
      <c r="J61" s="55" t="s">
        <v>72</v>
      </c>
      <c r="K61" s="56" t="s">
        <v>72</v>
      </c>
      <c r="L61" s="246" t="str">
        <f t="shared" si="157"/>
        <v>-</v>
      </c>
      <c r="M61" s="55" t="s">
        <v>72</v>
      </c>
      <c r="N61" s="56" t="s">
        <v>72</v>
      </c>
      <c r="O61" s="246" t="str">
        <f t="shared" si="158"/>
        <v>-</v>
      </c>
      <c r="P61" s="55" t="s">
        <v>72</v>
      </c>
      <c r="Q61" s="56" t="s">
        <v>72</v>
      </c>
      <c r="R61" s="246" t="str">
        <f t="shared" si="159"/>
        <v>-</v>
      </c>
      <c r="S61" s="55" t="s">
        <v>72</v>
      </c>
      <c r="T61" s="101" t="s">
        <v>72</v>
      </c>
      <c r="U61" s="101" t="s">
        <v>72</v>
      </c>
      <c r="V61" s="56" t="s">
        <v>72</v>
      </c>
      <c r="W61" s="246" t="str">
        <f t="shared" si="160"/>
        <v>-</v>
      </c>
      <c r="X61" s="55" t="s">
        <v>72</v>
      </c>
      <c r="Y61" s="56" t="s">
        <v>72</v>
      </c>
      <c r="Z61" s="246" t="str">
        <f t="shared" si="161"/>
        <v>-</v>
      </c>
      <c r="AA61" s="55" t="s">
        <v>72</v>
      </c>
      <c r="AB61" s="56" t="s">
        <v>72</v>
      </c>
      <c r="AC61" s="246" t="str">
        <f t="shared" si="162"/>
        <v>-</v>
      </c>
      <c r="AD61" s="55" t="s">
        <v>72</v>
      </c>
      <c r="AE61" s="56" t="s">
        <v>72</v>
      </c>
      <c r="AF61" s="246" t="str">
        <f t="shared" si="163"/>
        <v>-</v>
      </c>
      <c r="AG61" s="55" t="s">
        <v>72</v>
      </c>
      <c r="AH61" s="56" t="s">
        <v>72</v>
      </c>
      <c r="AI61" s="246" t="str">
        <f t="shared" si="164"/>
        <v>-</v>
      </c>
      <c r="AJ61" s="55" t="s">
        <v>72</v>
      </c>
      <c r="AK61" s="56" t="s">
        <v>72</v>
      </c>
      <c r="AL61" s="246" t="str">
        <f t="shared" si="165"/>
        <v>-</v>
      </c>
      <c r="AM61" s="55" t="s">
        <v>72</v>
      </c>
      <c r="AN61" s="56" t="s">
        <v>72</v>
      </c>
      <c r="AO61" s="246" t="str">
        <f t="shared" si="166"/>
        <v>-</v>
      </c>
      <c r="AP61" s="55" t="s">
        <v>72</v>
      </c>
      <c r="AQ61" s="56" t="s">
        <v>72</v>
      </c>
      <c r="AR61" s="253" t="str">
        <f t="shared" si="167"/>
        <v>-</v>
      </c>
      <c r="AS61" s="55" t="s">
        <v>72</v>
      </c>
      <c r="AT61" s="56" t="s">
        <v>72</v>
      </c>
      <c r="AU61" s="246" t="str">
        <f t="shared" si="168"/>
        <v>-</v>
      </c>
      <c r="AV61" s="832" t="str">
        <f t="shared" si="169"/>
        <v>-</v>
      </c>
      <c r="AW61" s="830"/>
      <c r="AX61" s="853" t="str">
        <f t="shared" si="170"/>
        <v>-</v>
      </c>
      <c r="AY61" s="830"/>
      <c r="AZ61" s="832">
        <f t="shared" si="171"/>
        <v>0</v>
      </c>
      <c r="BA61" s="830"/>
      <c r="BB61" s="830">
        <f t="shared" si="172"/>
        <v>0</v>
      </c>
      <c r="BC61" s="830"/>
      <c r="BD61" s="830">
        <f t="shared" si="173"/>
        <v>0</v>
      </c>
      <c r="BE61" s="830"/>
      <c r="BF61" s="830">
        <f t="shared" si="174"/>
        <v>0</v>
      </c>
      <c r="BG61" s="830"/>
      <c r="BH61" s="830">
        <f t="shared" si="175"/>
        <v>0</v>
      </c>
      <c r="BI61" s="831"/>
      <c r="BJ61" s="832">
        <f t="shared" si="176"/>
        <v>0</v>
      </c>
      <c r="BK61" s="830"/>
      <c r="BL61" s="830">
        <f t="shared" si="177"/>
        <v>0</v>
      </c>
      <c r="BM61" s="833"/>
      <c r="BN61" s="830" t="str">
        <f t="shared" si="103"/>
        <v>-</v>
      </c>
      <c r="BO61" s="833"/>
      <c r="DL61" s="3"/>
    </row>
    <row r="62" spans="2:116" ht="13.5" customHeight="1">
      <c r="B62" s="883"/>
      <c r="C62" s="1073"/>
      <c r="D62" s="876"/>
      <c r="E62" s="932"/>
      <c r="F62" s="80">
        <v>150</v>
      </c>
      <c r="G62" s="55" t="s">
        <v>72</v>
      </c>
      <c r="H62" s="56" t="s">
        <v>72</v>
      </c>
      <c r="I62" s="246" t="str">
        <f t="shared" si="156"/>
        <v>-</v>
      </c>
      <c r="J62" s="55" t="s">
        <v>72</v>
      </c>
      <c r="K62" s="56" t="s">
        <v>72</v>
      </c>
      <c r="L62" s="246" t="str">
        <f t="shared" si="157"/>
        <v>-</v>
      </c>
      <c r="M62" s="55" t="s">
        <v>72</v>
      </c>
      <c r="N62" s="56" t="s">
        <v>72</v>
      </c>
      <c r="O62" s="246" t="str">
        <f t="shared" si="158"/>
        <v>-</v>
      </c>
      <c r="P62" s="55" t="s">
        <v>72</v>
      </c>
      <c r="Q62" s="56" t="s">
        <v>72</v>
      </c>
      <c r="R62" s="246" t="str">
        <f t="shared" si="159"/>
        <v>-</v>
      </c>
      <c r="S62" s="55" t="s">
        <v>72</v>
      </c>
      <c r="T62" s="101" t="s">
        <v>72</v>
      </c>
      <c r="U62" s="101" t="s">
        <v>72</v>
      </c>
      <c r="V62" s="56" t="s">
        <v>72</v>
      </c>
      <c r="W62" s="246" t="str">
        <f t="shared" si="160"/>
        <v>-</v>
      </c>
      <c r="X62" s="55" t="s">
        <v>72</v>
      </c>
      <c r="Y62" s="56" t="s">
        <v>72</v>
      </c>
      <c r="Z62" s="246" t="str">
        <f t="shared" si="161"/>
        <v>-</v>
      </c>
      <c r="AA62" s="55" t="s">
        <v>72</v>
      </c>
      <c r="AB62" s="56" t="s">
        <v>72</v>
      </c>
      <c r="AC62" s="246" t="str">
        <f t="shared" si="162"/>
        <v>-</v>
      </c>
      <c r="AD62" s="55" t="s">
        <v>72</v>
      </c>
      <c r="AE62" s="56" t="s">
        <v>72</v>
      </c>
      <c r="AF62" s="246" t="str">
        <f t="shared" si="163"/>
        <v>-</v>
      </c>
      <c r="AG62" s="55" t="s">
        <v>72</v>
      </c>
      <c r="AH62" s="56" t="s">
        <v>72</v>
      </c>
      <c r="AI62" s="246" t="str">
        <f t="shared" si="164"/>
        <v>-</v>
      </c>
      <c r="AJ62" s="55" t="s">
        <v>72</v>
      </c>
      <c r="AK62" s="56" t="s">
        <v>72</v>
      </c>
      <c r="AL62" s="246" t="str">
        <f t="shared" si="165"/>
        <v>-</v>
      </c>
      <c r="AM62" s="55" t="s">
        <v>72</v>
      </c>
      <c r="AN62" s="56" t="s">
        <v>72</v>
      </c>
      <c r="AO62" s="246" t="str">
        <f t="shared" si="166"/>
        <v>-</v>
      </c>
      <c r="AP62" s="55" t="s">
        <v>72</v>
      </c>
      <c r="AQ62" s="56" t="s">
        <v>72</v>
      </c>
      <c r="AR62" s="253" t="str">
        <f t="shared" si="167"/>
        <v>-</v>
      </c>
      <c r="AS62" s="55" t="s">
        <v>72</v>
      </c>
      <c r="AT62" s="56" t="s">
        <v>72</v>
      </c>
      <c r="AU62" s="246" t="str">
        <f t="shared" si="168"/>
        <v>-</v>
      </c>
      <c r="AV62" s="832" t="str">
        <f t="shared" si="169"/>
        <v>-</v>
      </c>
      <c r="AW62" s="830"/>
      <c r="AX62" s="853" t="str">
        <f t="shared" si="170"/>
        <v>-</v>
      </c>
      <c r="AY62" s="830"/>
      <c r="AZ62" s="832">
        <f t="shared" si="171"/>
        <v>0</v>
      </c>
      <c r="BA62" s="830"/>
      <c r="BB62" s="830">
        <f t="shared" si="172"/>
        <v>0</v>
      </c>
      <c r="BC62" s="830"/>
      <c r="BD62" s="830">
        <f t="shared" si="173"/>
        <v>0</v>
      </c>
      <c r="BE62" s="830"/>
      <c r="BF62" s="830">
        <f t="shared" si="174"/>
        <v>0</v>
      </c>
      <c r="BG62" s="830"/>
      <c r="BH62" s="830">
        <f t="shared" si="175"/>
        <v>0</v>
      </c>
      <c r="BI62" s="831"/>
      <c r="BJ62" s="832">
        <f t="shared" si="176"/>
        <v>0</v>
      </c>
      <c r="BK62" s="830"/>
      <c r="BL62" s="830">
        <f t="shared" si="177"/>
        <v>0</v>
      </c>
      <c r="BM62" s="833"/>
      <c r="BN62" s="830" t="str">
        <f t="shared" si="103"/>
        <v>-</v>
      </c>
      <c r="BO62" s="833"/>
      <c r="DL62" s="3"/>
    </row>
    <row r="63" spans="2:116" ht="13.5" customHeight="1">
      <c r="B63" s="883"/>
      <c r="C63" s="1073"/>
      <c r="D63" s="876"/>
      <c r="E63" s="932"/>
      <c r="F63" s="80">
        <v>100</v>
      </c>
      <c r="G63" s="55" t="s">
        <v>72</v>
      </c>
      <c r="H63" s="56" t="s">
        <v>72</v>
      </c>
      <c r="I63" s="246" t="str">
        <f t="shared" si="156"/>
        <v>-</v>
      </c>
      <c r="J63" s="55" t="s">
        <v>72</v>
      </c>
      <c r="K63" s="56" t="s">
        <v>72</v>
      </c>
      <c r="L63" s="246" t="str">
        <f t="shared" si="157"/>
        <v>-</v>
      </c>
      <c r="M63" s="55" t="s">
        <v>72</v>
      </c>
      <c r="N63" s="56" t="s">
        <v>72</v>
      </c>
      <c r="O63" s="246" t="str">
        <f t="shared" si="158"/>
        <v>-</v>
      </c>
      <c r="P63" s="55" t="s">
        <v>72</v>
      </c>
      <c r="Q63" s="56" t="s">
        <v>72</v>
      </c>
      <c r="R63" s="246" t="str">
        <f t="shared" si="159"/>
        <v>-</v>
      </c>
      <c r="S63" s="55" t="s">
        <v>72</v>
      </c>
      <c r="T63" s="101" t="s">
        <v>72</v>
      </c>
      <c r="U63" s="101" t="s">
        <v>72</v>
      </c>
      <c r="V63" s="56" t="s">
        <v>72</v>
      </c>
      <c r="W63" s="246" t="str">
        <f t="shared" si="160"/>
        <v>-</v>
      </c>
      <c r="X63" s="55" t="s">
        <v>72</v>
      </c>
      <c r="Y63" s="56" t="s">
        <v>72</v>
      </c>
      <c r="Z63" s="246" t="str">
        <f t="shared" si="161"/>
        <v>-</v>
      </c>
      <c r="AA63" s="55" t="s">
        <v>72</v>
      </c>
      <c r="AB63" s="56" t="s">
        <v>72</v>
      </c>
      <c r="AC63" s="246" t="str">
        <f t="shared" si="162"/>
        <v>-</v>
      </c>
      <c r="AD63" s="55" t="s">
        <v>72</v>
      </c>
      <c r="AE63" s="56" t="s">
        <v>72</v>
      </c>
      <c r="AF63" s="246" t="str">
        <f t="shared" si="163"/>
        <v>-</v>
      </c>
      <c r="AG63" s="55" t="s">
        <v>72</v>
      </c>
      <c r="AH63" s="56" t="s">
        <v>72</v>
      </c>
      <c r="AI63" s="246" t="str">
        <f t="shared" si="164"/>
        <v>-</v>
      </c>
      <c r="AJ63" s="55" t="s">
        <v>72</v>
      </c>
      <c r="AK63" s="56" t="s">
        <v>72</v>
      </c>
      <c r="AL63" s="246" t="str">
        <f t="shared" si="165"/>
        <v>-</v>
      </c>
      <c r="AM63" s="55" t="s">
        <v>72</v>
      </c>
      <c r="AN63" s="56" t="s">
        <v>72</v>
      </c>
      <c r="AO63" s="246" t="str">
        <f t="shared" si="166"/>
        <v>-</v>
      </c>
      <c r="AP63" s="55" t="s">
        <v>72</v>
      </c>
      <c r="AQ63" s="56" t="s">
        <v>72</v>
      </c>
      <c r="AR63" s="253" t="str">
        <f t="shared" si="167"/>
        <v>-</v>
      </c>
      <c r="AS63" s="55" t="s">
        <v>72</v>
      </c>
      <c r="AT63" s="56" t="s">
        <v>72</v>
      </c>
      <c r="AU63" s="246" t="str">
        <f t="shared" si="168"/>
        <v>-</v>
      </c>
      <c r="AV63" s="832" t="str">
        <f t="shared" si="169"/>
        <v>-</v>
      </c>
      <c r="AW63" s="830"/>
      <c r="AX63" s="853" t="str">
        <f t="shared" si="170"/>
        <v>-</v>
      </c>
      <c r="AY63" s="830"/>
      <c r="AZ63" s="832">
        <f t="shared" si="171"/>
        <v>0</v>
      </c>
      <c r="BA63" s="830"/>
      <c r="BB63" s="830">
        <f t="shared" si="172"/>
        <v>0</v>
      </c>
      <c r="BC63" s="830"/>
      <c r="BD63" s="830">
        <f t="shared" si="173"/>
        <v>0</v>
      </c>
      <c r="BE63" s="830"/>
      <c r="BF63" s="830">
        <f t="shared" si="174"/>
        <v>0</v>
      </c>
      <c r="BG63" s="830"/>
      <c r="BH63" s="830">
        <f t="shared" si="175"/>
        <v>0</v>
      </c>
      <c r="BI63" s="831"/>
      <c r="BJ63" s="832">
        <f t="shared" si="176"/>
        <v>0</v>
      </c>
      <c r="BK63" s="830"/>
      <c r="BL63" s="830">
        <f t="shared" si="177"/>
        <v>0</v>
      </c>
      <c r="BM63" s="833"/>
      <c r="BN63" s="830" t="str">
        <f t="shared" si="103"/>
        <v>-</v>
      </c>
      <c r="BO63" s="833"/>
      <c r="DL63" s="3"/>
    </row>
    <row r="64" spans="2:116" ht="13.5" customHeight="1">
      <c r="B64" s="883"/>
      <c r="C64" s="1073"/>
      <c r="D64" s="876"/>
      <c r="E64" s="932"/>
      <c r="F64" s="309" t="s">
        <v>70</v>
      </c>
      <c r="G64" s="310" t="s">
        <v>72</v>
      </c>
      <c r="H64" s="311" t="s">
        <v>72</v>
      </c>
      <c r="I64" s="312" t="str">
        <f t="shared" si="156"/>
        <v>-</v>
      </c>
      <c r="J64" s="310" t="s">
        <v>72</v>
      </c>
      <c r="K64" s="311" t="s">
        <v>72</v>
      </c>
      <c r="L64" s="312" t="str">
        <f t="shared" si="157"/>
        <v>-</v>
      </c>
      <c r="M64" s="310" t="s">
        <v>72</v>
      </c>
      <c r="N64" s="311" t="s">
        <v>72</v>
      </c>
      <c r="O64" s="312" t="str">
        <f t="shared" si="158"/>
        <v>-</v>
      </c>
      <c r="P64" s="310" t="s">
        <v>72</v>
      </c>
      <c r="Q64" s="311" t="s">
        <v>72</v>
      </c>
      <c r="R64" s="312" t="str">
        <f t="shared" si="159"/>
        <v>-</v>
      </c>
      <c r="S64" s="310" t="s">
        <v>72</v>
      </c>
      <c r="T64" s="313" t="s">
        <v>72</v>
      </c>
      <c r="U64" s="313" t="s">
        <v>72</v>
      </c>
      <c r="V64" s="311" t="s">
        <v>72</v>
      </c>
      <c r="W64" s="312" t="str">
        <f t="shared" si="160"/>
        <v>-</v>
      </c>
      <c r="X64" s="310" t="s">
        <v>72</v>
      </c>
      <c r="Y64" s="311" t="s">
        <v>72</v>
      </c>
      <c r="Z64" s="312" t="str">
        <f t="shared" si="161"/>
        <v>-</v>
      </c>
      <c r="AA64" s="310" t="s">
        <v>72</v>
      </c>
      <c r="AB64" s="311" t="s">
        <v>72</v>
      </c>
      <c r="AC64" s="312" t="str">
        <f t="shared" si="162"/>
        <v>-</v>
      </c>
      <c r="AD64" s="310" t="s">
        <v>72</v>
      </c>
      <c r="AE64" s="311" t="s">
        <v>72</v>
      </c>
      <c r="AF64" s="312" t="str">
        <f t="shared" si="163"/>
        <v>-</v>
      </c>
      <c r="AG64" s="310" t="s">
        <v>72</v>
      </c>
      <c r="AH64" s="311" t="s">
        <v>72</v>
      </c>
      <c r="AI64" s="312" t="str">
        <f t="shared" si="164"/>
        <v>-</v>
      </c>
      <c r="AJ64" s="310" t="s">
        <v>72</v>
      </c>
      <c r="AK64" s="311" t="s">
        <v>72</v>
      </c>
      <c r="AL64" s="312" t="str">
        <f t="shared" si="165"/>
        <v>-</v>
      </c>
      <c r="AM64" s="310" t="s">
        <v>72</v>
      </c>
      <c r="AN64" s="311" t="s">
        <v>72</v>
      </c>
      <c r="AO64" s="312" t="str">
        <f t="shared" si="166"/>
        <v>-</v>
      </c>
      <c r="AP64" s="310" t="s">
        <v>72</v>
      </c>
      <c r="AQ64" s="311" t="s">
        <v>72</v>
      </c>
      <c r="AR64" s="254" t="str">
        <f t="shared" si="167"/>
        <v>-</v>
      </c>
      <c r="AS64" s="310" t="s">
        <v>72</v>
      </c>
      <c r="AT64" s="311" t="s">
        <v>72</v>
      </c>
      <c r="AU64" s="312" t="str">
        <f t="shared" si="168"/>
        <v>-</v>
      </c>
      <c r="AV64" s="943" t="str">
        <f t="shared" si="169"/>
        <v>-</v>
      </c>
      <c r="AW64" s="944"/>
      <c r="AX64" s="945" t="str">
        <f t="shared" si="170"/>
        <v>-</v>
      </c>
      <c r="AY64" s="944"/>
      <c r="AZ64" s="943">
        <f t="shared" si="171"/>
        <v>0</v>
      </c>
      <c r="BA64" s="944"/>
      <c r="BB64" s="944">
        <f t="shared" si="172"/>
        <v>0</v>
      </c>
      <c r="BC64" s="944"/>
      <c r="BD64" s="944">
        <f t="shared" si="173"/>
        <v>0</v>
      </c>
      <c r="BE64" s="944"/>
      <c r="BF64" s="944">
        <f t="shared" si="174"/>
        <v>0</v>
      </c>
      <c r="BG64" s="944"/>
      <c r="BH64" s="944">
        <f t="shared" si="175"/>
        <v>0</v>
      </c>
      <c r="BI64" s="1014"/>
      <c r="BJ64" s="943">
        <f t="shared" si="176"/>
        <v>0</v>
      </c>
      <c r="BK64" s="944"/>
      <c r="BL64" s="944">
        <f t="shared" si="177"/>
        <v>0</v>
      </c>
      <c r="BM64" s="1015"/>
      <c r="BN64" s="944" t="str">
        <f t="shared" si="103"/>
        <v>-</v>
      </c>
      <c r="BO64" s="1015"/>
      <c r="DL64" s="3"/>
    </row>
    <row r="65" spans="2:116" ht="13.5" customHeight="1">
      <c r="B65" s="883"/>
      <c r="C65" s="1073"/>
      <c r="D65" s="876"/>
      <c r="E65" s="1075"/>
      <c r="F65" s="539" t="s">
        <v>49</v>
      </c>
      <c r="G65" s="262" t="str">
        <f>IF(SUM(G54:G64)=0,"-",SUM(G54:G64))</f>
        <v>-</v>
      </c>
      <c r="H65" s="249" t="str">
        <f t="shared" ref="H65" si="178">IF(SUM(H54:H64)=0,"-",SUM(H54:H64))</f>
        <v>-</v>
      </c>
      <c r="I65" s="250" t="str">
        <f t="shared" ref="I65" si="179">IF(SUM(I54:I64)=0,"-",SUM(I54:I64))</f>
        <v>-</v>
      </c>
      <c r="J65" s="262" t="str">
        <f t="shared" ref="J65" si="180">IF(SUM(J54:J64)=0,"-",SUM(J54:J64))</f>
        <v>-</v>
      </c>
      <c r="K65" s="249" t="str">
        <f t="shared" ref="K65" si="181">IF(SUM(K54:K64)=0,"-",SUM(K54:K64))</f>
        <v>-</v>
      </c>
      <c r="L65" s="250" t="str">
        <f t="shared" ref="L65" si="182">IF(SUM(L54:L64)=0,"-",SUM(L54:L64))</f>
        <v>-</v>
      </c>
      <c r="M65" s="262" t="str">
        <f t="shared" ref="M65" si="183">IF(SUM(M54:M64)=0,"-",SUM(M54:M64))</f>
        <v>-</v>
      </c>
      <c r="N65" s="249" t="str">
        <f t="shared" ref="N65" si="184">IF(SUM(N54:N64)=0,"-",SUM(N54:N64))</f>
        <v>-</v>
      </c>
      <c r="O65" s="250" t="str">
        <f t="shared" ref="O65" si="185">IF(SUM(O54:O64)=0,"-",SUM(O54:O64))</f>
        <v>-</v>
      </c>
      <c r="P65" s="262" t="str">
        <f t="shared" ref="P65" si="186">IF(SUM(P54:P64)=0,"-",SUM(P54:P64))</f>
        <v>-</v>
      </c>
      <c r="Q65" s="249" t="str">
        <f t="shared" ref="Q65" si="187">IF(SUM(Q54:Q64)=0,"-",SUM(Q54:Q64))</f>
        <v>-</v>
      </c>
      <c r="R65" s="250" t="str">
        <f t="shared" ref="R65" si="188">IF(SUM(R54:R64)=0,"-",SUM(R54:R64))</f>
        <v>-</v>
      </c>
      <c r="S65" s="262" t="str">
        <f t="shared" ref="S65" si="189">IF(SUM(S54:S64)=0,"-",SUM(S54:S64))</f>
        <v>-</v>
      </c>
      <c r="T65" s="263" t="str">
        <f t="shared" ref="T65" si="190">IF(SUM(T54:T64)=0,"-",SUM(T54:T64))</f>
        <v>-</v>
      </c>
      <c r="U65" s="263" t="str">
        <f t="shared" ref="U65" si="191">IF(SUM(U54:U64)=0,"-",SUM(U54:U64))</f>
        <v>-</v>
      </c>
      <c r="V65" s="249" t="str">
        <f t="shared" ref="V65" si="192">IF(SUM(V54:V64)=0,"-",SUM(V54:V64))</f>
        <v>-</v>
      </c>
      <c r="W65" s="250" t="str">
        <f t="shared" ref="W65" si="193">IF(SUM(W54:W64)=0,"-",SUM(W54:W64))</f>
        <v>-</v>
      </c>
      <c r="X65" s="262" t="str">
        <f t="shared" ref="X65" si="194">IF(SUM(X54:X64)=0,"-",SUM(X54:X64))</f>
        <v>-</v>
      </c>
      <c r="Y65" s="249" t="str">
        <f t="shared" ref="Y65" si="195">IF(SUM(Y54:Y64)=0,"-",SUM(Y54:Y64))</f>
        <v>-</v>
      </c>
      <c r="Z65" s="250" t="str">
        <f t="shared" ref="Z65" si="196">IF(SUM(Z54:Z64)=0,"-",SUM(Z54:Z64))</f>
        <v>-</v>
      </c>
      <c r="AA65" s="262" t="str">
        <f t="shared" ref="AA65" si="197">IF(SUM(AA54:AA64)=0,"-",SUM(AA54:AA64))</f>
        <v>-</v>
      </c>
      <c r="AB65" s="249" t="str">
        <f t="shared" ref="AB65" si="198">IF(SUM(AB54:AB64)=0,"-",SUM(AB54:AB64))</f>
        <v>-</v>
      </c>
      <c r="AC65" s="250" t="str">
        <f t="shared" ref="AC65" si="199">IF(SUM(AC54:AC64)=0,"-",SUM(AC54:AC64))</f>
        <v>-</v>
      </c>
      <c r="AD65" s="262" t="str">
        <f t="shared" ref="AD65" si="200">IF(SUM(AD54:AD64)=0,"-",SUM(AD54:AD64))</f>
        <v>-</v>
      </c>
      <c r="AE65" s="249" t="str">
        <f t="shared" ref="AE65" si="201">IF(SUM(AE54:AE64)=0,"-",SUM(AE54:AE64))</f>
        <v>-</v>
      </c>
      <c r="AF65" s="250" t="str">
        <f t="shared" ref="AF65" si="202">IF(SUM(AF54:AF64)=0,"-",SUM(AF54:AF64))</f>
        <v>-</v>
      </c>
      <c r="AG65" s="262" t="str">
        <f t="shared" ref="AG65" si="203">IF(SUM(AG54:AG64)=0,"-",SUM(AG54:AG64))</f>
        <v>-</v>
      </c>
      <c r="AH65" s="249" t="str">
        <f t="shared" ref="AH65" si="204">IF(SUM(AH54:AH64)=0,"-",SUM(AH54:AH64))</f>
        <v>-</v>
      </c>
      <c r="AI65" s="250" t="str">
        <f t="shared" ref="AI65" si="205">IF(SUM(AI54:AI64)=0,"-",SUM(AI54:AI64))</f>
        <v>-</v>
      </c>
      <c r="AJ65" s="262" t="str">
        <f t="shared" ref="AJ65" si="206">IF(SUM(AJ54:AJ64)=0,"-",SUM(AJ54:AJ64))</f>
        <v>-</v>
      </c>
      <c r="AK65" s="249" t="str">
        <f t="shared" ref="AK65" si="207">IF(SUM(AK54:AK64)=0,"-",SUM(AK54:AK64))</f>
        <v>-</v>
      </c>
      <c r="AL65" s="250" t="str">
        <f t="shared" ref="AL65" si="208">IF(SUM(AL54:AL64)=0,"-",SUM(AL54:AL64))</f>
        <v>-</v>
      </c>
      <c r="AM65" s="262" t="str">
        <f t="shared" ref="AM65" si="209">IF(SUM(AM54:AM64)=0,"-",SUM(AM54:AM64))</f>
        <v>-</v>
      </c>
      <c r="AN65" s="249" t="str">
        <f t="shared" ref="AN65" si="210">IF(SUM(AN54:AN64)=0,"-",SUM(AN54:AN64))</f>
        <v>-</v>
      </c>
      <c r="AO65" s="250" t="str">
        <f t="shared" ref="AO65" si="211">IF(SUM(AO54:AO64)=0,"-",SUM(AO54:AO64))</f>
        <v>-</v>
      </c>
      <c r="AP65" s="262" t="str">
        <f t="shared" ref="AP65" si="212">IF(SUM(AP54:AP64)=0,"-",SUM(AP54:AP64))</f>
        <v>-</v>
      </c>
      <c r="AQ65" s="249" t="str">
        <f t="shared" ref="AQ65" si="213">IF(SUM(AQ54:AQ64)=0,"-",SUM(AQ54:AQ64))</f>
        <v>-</v>
      </c>
      <c r="AR65" s="308" t="str">
        <f t="shared" ref="AR65" si="214">IF(SUM(AR54:AR64)=0,"-",SUM(AR54:AR64))</f>
        <v>-</v>
      </c>
      <c r="AS65" s="262" t="str">
        <f t="shared" ref="AS65" si="215">IF(SUM(AS54:AS64)=0,"-",SUM(AS54:AS64))</f>
        <v>-</v>
      </c>
      <c r="AT65" s="249" t="str">
        <f t="shared" ref="AT65" si="216">IF(SUM(AT54:AT64)=0,"-",SUM(AT54:AT64))</f>
        <v>-</v>
      </c>
      <c r="AU65" s="250" t="str">
        <f t="shared" ref="AU65" si="217">IF(SUM(AU54:AU64)=0,"-",SUM(AU54:AU64))</f>
        <v>-</v>
      </c>
      <c r="AV65" s="948" t="str">
        <f t="shared" ref="AV65" si="218">IF(SUM(AV54:AW64)=0,"-",SUM(AV54:AW64))</f>
        <v>-</v>
      </c>
      <c r="AW65" s="942"/>
      <c r="AX65" s="941" t="str">
        <f t="shared" ref="AX65" si="219">IF(SUM(AX54:AY64)=0,"-",SUM(AX54:AY64))</f>
        <v>-</v>
      </c>
      <c r="AY65" s="942"/>
      <c r="AZ65" s="948" t="str">
        <f t="shared" ref="AZ65" si="220">IF(SUM(AZ54:BA64)=0,"-",SUM(AZ54:BA64))</f>
        <v>-</v>
      </c>
      <c r="BA65" s="942"/>
      <c r="BB65" s="942" t="str">
        <f t="shared" ref="BB65" si="221">IF(SUM(BB54:BC64)=0,"-",SUM(BB54:BC64))</f>
        <v>-</v>
      </c>
      <c r="BC65" s="942"/>
      <c r="BD65" s="942" t="str">
        <f t="shared" ref="BD65" si="222">IF(SUM(BD54:BE64)=0,"-",SUM(BD54:BE64))</f>
        <v>-</v>
      </c>
      <c r="BE65" s="942"/>
      <c r="BF65" s="942" t="str">
        <f t="shared" ref="BF65" si="223">IF(SUM(BF54:BG64)=0,"-",SUM(BF54:BG64))</f>
        <v>-</v>
      </c>
      <c r="BG65" s="942"/>
      <c r="BH65" s="942" t="str">
        <f t="shared" ref="BH65" si="224">IF(SUM(BH54:BI64)=0,"-",SUM(BH54:BI64))</f>
        <v>-</v>
      </c>
      <c r="BI65" s="1044"/>
      <c r="BJ65" s="948" t="str">
        <f>IF(SUM(BJ54:BK64)=0,"-",SUM(BJ54:BK64))</f>
        <v>-</v>
      </c>
      <c r="BK65" s="942"/>
      <c r="BL65" s="942" t="str">
        <f t="shared" ref="BL65" si="225">IF(SUM(BL54:BM64)=0,"-",SUM(BL54:BM64))</f>
        <v>-</v>
      </c>
      <c r="BM65" s="1016"/>
      <c r="BN65" s="942" t="str">
        <f t="shared" si="103"/>
        <v>-</v>
      </c>
      <c r="BO65" s="1016"/>
      <c r="DL65" s="3"/>
    </row>
    <row r="66" spans="2:116" ht="13.5" customHeight="1">
      <c r="B66" s="883"/>
      <c r="C66" s="1073"/>
      <c r="D66" s="876"/>
      <c r="E66" s="931" t="s">
        <v>269</v>
      </c>
      <c r="F66" s="79">
        <v>600</v>
      </c>
      <c r="G66" s="52" t="s">
        <v>72</v>
      </c>
      <c r="H66" s="53" t="s">
        <v>72</v>
      </c>
      <c r="I66" s="268" t="str">
        <f t="shared" ref="I66:I76" si="226">IF(SUM(G66:H66)=0,"-",SUM(G66:H66))</f>
        <v>-</v>
      </c>
      <c r="J66" s="52" t="s">
        <v>72</v>
      </c>
      <c r="K66" s="53" t="s">
        <v>72</v>
      </c>
      <c r="L66" s="268" t="str">
        <f t="shared" ref="L66:L76" si="227">IF(SUM(J66:K66)=0,"-",SUM(J66:K66))</f>
        <v>-</v>
      </c>
      <c r="M66" s="52" t="s">
        <v>72</v>
      </c>
      <c r="N66" s="53" t="s">
        <v>72</v>
      </c>
      <c r="O66" s="268" t="str">
        <f t="shared" ref="O66:O76" si="228">IF(SUM(M66:N66)=0,"-",SUM(M66:N66))</f>
        <v>-</v>
      </c>
      <c r="P66" s="52" t="s">
        <v>72</v>
      </c>
      <c r="Q66" s="53" t="s">
        <v>72</v>
      </c>
      <c r="R66" s="268" t="str">
        <f t="shared" ref="R66:R76" si="229">IF(SUM(P66:Q66)=0,"-",SUM(P66:Q66))</f>
        <v>-</v>
      </c>
      <c r="S66" s="52" t="s">
        <v>72</v>
      </c>
      <c r="T66" s="99" t="s">
        <v>72</v>
      </c>
      <c r="U66" s="99" t="s">
        <v>72</v>
      </c>
      <c r="V66" s="53" t="s">
        <v>72</v>
      </c>
      <c r="W66" s="268" t="str">
        <f t="shared" ref="W66:W76" si="230">IF(SUM(S66:V66)=0,"-",SUM(S66:V66))</f>
        <v>-</v>
      </c>
      <c r="X66" s="52" t="s">
        <v>72</v>
      </c>
      <c r="Y66" s="53" t="s">
        <v>72</v>
      </c>
      <c r="Z66" s="268" t="str">
        <f t="shared" ref="Z66:Z76" si="231">IF(SUM(X66:Y66)=0,"-",SUM(X66:Y66))</f>
        <v>-</v>
      </c>
      <c r="AA66" s="52" t="s">
        <v>72</v>
      </c>
      <c r="AB66" s="53" t="s">
        <v>72</v>
      </c>
      <c r="AC66" s="268" t="str">
        <f t="shared" ref="AC66:AC76" si="232">IF(SUM(AA66:AB66)=0,"-",SUM(AA66:AB66))</f>
        <v>-</v>
      </c>
      <c r="AD66" s="52" t="s">
        <v>72</v>
      </c>
      <c r="AE66" s="53" t="s">
        <v>72</v>
      </c>
      <c r="AF66" s="268" t="str">
        <f t="shared" ref="AF66:AF76" si="233">IF(SUM(AD66:AE66)=0,"-",SUM(AD66:AE66))</f>
        <v>-</v>
      </c>
      <c r="AG66" s="52" t="s">
        <v>72</v>
      </c>
      <c r="AH66" s="53" t="s">
        <v>72</v>
      </c>
      <c r="AI66" s="268" t="str">
        <f t="shared" ref="AI66:AI76" si="234">IF(SUM(AG66:AH66)=0,"-",SUM(AG66:AH66))</f>
        <v>-</v>
      </c>
      <c r="AJ66" s="52" t="s">
        <v>72</v>
      </c>
      <c r="AK66" s="53" t="s">
        <v>72</v>
      </c>
      <c r="AL66" s="268" t="str">
        <f t="shared" ref="AL66:AL76" si="235">IF(SUM(AJ66:AK66)=0,"-",SUM(AJ66:AK66))</f>
        <v>-</v>
      </c>
      <c r="AM66" s="52" t="s">
        <v>72</v>
      </c>
      <c r="AN66" s="53" t="s">
        <v>72</v>
      </c>
      <c r="AO66" s="268" t="str">
        <f t="shared" ref="AO66:AO76" si="236">IF(SUM(AM66:AN66)=0,"-",SUM(AM66:AN66))</f>
        <v>-</v>
      </c>
      <c r="AP66" s="52" t="s">
        <v>72</v>
      </c>
      <c r="AQ66" s="53" t="s">
        <v>72</v>
      </c>
      <c r="AR66" s="252" t="str">
        <f t="shared" ref="AR66:AR76" si="237">IF(SUM(AP66:AQ66)=0,"-",SUM(AP66:AQ66))</f>
        <v>-</v>
      </c>
      <c r="AS66" s="52" t="s">
        <v>72</v>
      </c>
      <c r="AT66" s="53" t="s">
        <v>72</v>
      </c>
      <c r="AU66" s="268" t="str">
        <f t="shared" ref="AU66:AU76" si="238">IF(SUM(AS66:AT66)=0,"-",SUM(AS66:AT66))</f>
        <v>-</v>
      </c>
      <c r="AV66" s="865" t="str">
        <f t="shared" ref="AV66:AV76" si="239">IF(SUM(G66,J66,M66,P66,S66,U66,X66,AA66,AD66,AG66,AJ66,AM66,AP66,AS66)=0,"-",SUM(G66,J66,M66,P66,S66,U66,X66,AA66,AD66,AG66,AJ66,AM66,AP66,AS66))</f>
        <v>-</v>
      </c>
      <c r="AW66" s="866"/>
      <c r="AX66" s="867" t="str">
        <f>IF(SUM(H66,K66,N66,Q66,T66,V66,Y66,AB66,AE66,AH66,AK66,AN66,AQ66,AT66)=0,"-",SUM(H66,K66,N66,Q66,T66,V66,Y66,AB66,AE66,AH66,AK66,AN66,AQ66,AT66))</f>
        <v>-</v>
      </c>
      <c r="AY66" s="866"/>
      <c r="AZ66" s="865">
        <f t="shared" ref="AZ66:AZ76" si="240">SUMIF(G$88,"①",I66)+SUMIF(J$88,"①",L66)+SUMIF(M$88,"①",O66)+SUMIF(P$88,"①",R66)+SUMIF(S$88,"①",S66)+SUMIF(S$88,"①",T66)+SUMIF(U$88,"①",U66)+SUMIF(U$88,"①",V66)+SUMIF(X$88,"①",Z66)+SUMIF(AA$88,"①",AC66)+SUMIF(AD$88,"①",AF66)+SUMIF(AG$88,"①",AI66)+SUMIF(AJ$88,"①",AL66)+SUMIF(AM$88,"①",AO66)+SUMIF(AP$88,"①",AR66)+SUMIF(AS$88,"①",AU66)</f>
        <v>0</v>
      </c>
      <c r="BA66" s="866"/>
      <c r="BB66" s="866">
        <f t="shared" ref="BB66:BB76" si="241">SUMIF(G$88,"②",I66)+SUMIF(J$88,"②",L66)+SUMIF(M$88,"②",O66)+SUMIF(P$88,"②",R66)+SUMIF(S$88,"②",S66)+SUMIF(S$88,"②",T66)+SUMIF(U$88,"②",U66)+SUMIF(U$88,"②",V66)+SUMIF(X$88,"②",Z66)+SUMIF(AA$88,"②",AC66)+SUMIF(AD$88,"②",AF66)+SUMIF(AG$88,"②",AI66)+SUMIF(AJ$88,"②",AL66)+SUMIF(AM$88,"②",AO66)+SUMIF(AP$88,"②",AR66)+SUMIF(AS$88,"②",AU66)</f>
        <v>0</v>
      </c>
      <c r="BC66" s="866"/>
      <c r="BD66" s="866">
        <f t="shared" ref="BD66:BD76" si="242">SUMIF(G$88,"③",I66)+SUMIF(J$88,"③",L66)+SUMIF(M$88,"③",O66)+SUMIF(P$88,"③",R66)+SUMIF(S$88,"③",S66)+SUMIF(S$88,"③",T66)+SUMIF(U$88,"③",U66)+SUMIF(U$88,"③",V66)+SUMIF(X$88,"③",Z66)+SUMIF(AA$88,"③",AC66)+SUMIF(AD$88,"③",AF66)+SUMIF(AG$88,"③",AI66)+SUMIF(AJ$88,"③",AL66)+SUMIF(AM$88,"③",AO66)+SUMIF(AP$88,"③",AR66)+SUMIF(AS$88,"③",AU66)</f>
        <v>0</v>
      </c>
      <c r="BE66" s="866"/>
      <c r="BF66" s="866">
        <f t="shared" ref="BF66:BF76" si="243">SUMIF(G$88,"④",I66)+SUMIF(J$88,"④",L66)+SUMIF(M$88,"④",O66)+SUMIF(P$88,"④",R66)+SUMIF(S$88,"④",S66)+SUMIF(S$88,"④",T66)+SUMIF(U$88,"④",U66)+SUMIF(U$88,"④",V66)+SUMIF(X$88,"④",Z66)+SUMIF(AA$88,"④",AC66)+SUMIF(AD$88,"④",AF66)+SUMIF(AG$88,"④",AI66)+SUMIF(AJ$88,"④",AL66)+SUMIF(AM$88,"④",AO66)+SUMIF(AP$88,"④",AR66)+SUMIF(AS$88,"④",AU66)</f>
        <v>0</v>
      </c>
      <c r="BG66" s="866"/>
      <c r="BH66" s="866">
        <f t="shared" ref="BH66:BH76" si="244">SUMIF(G$88,"⑤",I66)+SUMIF(J$88,"⑤",L66)+SUMIF(M$88,"⑤",O66)+SUMIF(P$88,"⑤",R66)+SUMIF(S$88,"⑤",S66)+SUMIF(S$88,"⑤",T66)+SUMIF(U$88,"⑤",U66)+SUMIF(U$88,"⑤",V66)+SUMIF(X$88,"⑤",Z66)+SUMIF(AA$88,"⑤",AC66)+SUMIF(AD$88,"⑤",AF66)+SUMIF(AG$88,"⑤",AI66)+SUMIF(AJ$88,"⑤",AL66)+SUMIF(AM$88,"⑤",AO66)+SUMIF(AP$88,"⑤",AR66)+SUMIF(AS$88,"⑤",AU66)</f>
        <v>0</v>
      </c>
      <c r="BI66" s="868"/>
      <c r="BJ66" s="865">
        <f t="shared" ref="BJ66:BJ76" si="245">SUM(AZ66:BC66)</f>
        <v>0</v>
      </c>
      <c r="BK66" s="866"/>
      <c r="BL66" s="866">
        <f t="shared" ref="BL66:BL76" si="246">SUM(BD66:BI66)</f>
        <v>0</v>
      </c>
      <c r="BM66" s="869"/>
      <c r="BN66" s="866" t="str">
        <f t="shared" si="103"/>
        <v>-</v>
      </c>
      <c r="BO66" s="869"/>
      <c r="DL66" s="3"/>
    </row>
    <row r="67" spans="2:116" ht="13.5" customHeight="1">
      <c r="B67" s="883"/>
      <c r="C67" s="1073"/>
      <c r="D67" s="876"/>
      <c r="E67" s="1070"/>
      <c r="F67" s="80">
        <v>500</v>
      </c>
      <c r="G67" s="55" t="s">
        <v>72</v>
      </c>
      <c r="H67" s="56" t="s">
        <v>72</v>
      </c>
      <c r="I67" s="246" t="str">
        <f t="shared" si="226"/>
        <v>-</v>
      </c>
      <c r="J67" s="55" t="s">
        <v>72</v>
      </c>
      <c r="K67" s="56" t="s">
        <v>72</v>
      </c>
      <c r="L67" s="246" t="str">
        <f t="shared" si="227"/>
        <v>-</v>
      </c>
      <c r="M67" s="55" t="s">
        <v>72</v>
      </c>
      <c r="N67" s="56" t="s">
        <v>72</v>
      </c>
      <c r="O67" s="246" t="str">
        <f t="shared" si="228"/>
        <v>-</v>
      </c>
      <c r="P67" s="55" t="s">
        <v>72</v>
      </c>
      <c r="Q67" s="56" t="s">
        <v>72</v>
      </c>
      <c r="R67" s="246" t="str">
        <f t="shared" si="229"/>
        <v>-</v>
      </c>
      <c r="S67" s="55" t="s">
        <v>72</v>
      </c>
      <c r="T67" s="101" t="s">
        <v>72</v>
      </c>
      <c r="U67" s="101" t="s">
        <v>72</v>
      </c>
      <c r="V67" s="56" t="s">
        <v>72</v>
      </c>
      <c r="W67" s="246" t="str">
        <f t="shared" si="230"/>
        <v>-</v>
      </c>
      <c r="X67" s="55" t="s">
        <v>72</v>
      </c>
      <c r="Y67" s="56" t="s">
        <v>72</v>
      </c>
      <c r="Z67" s="246" t="str">
        <f t="shared" si="231"/>
        <v>-</v>
      </c>
      <c r="AA67" s="55" t="s">
        <v>72</v>
      </c>
      <c r="AB67" s="56" t="s">
        <v>72</v>
      </c>
      <c r="AC67" s="246" t="str">
        <f t="shared" si="232"/>
        <v>-</v>
      </c>
      <c r="AD67" s="55" t="s">
        <v>72</v>
      </c>
      <c r="AE67" s="56" t="s">
        <v>72</v>
      </c>
      <c r="AF67" s="246" t="str">
        <f t="shared" si="233"/>
        <v>-</v>
      </c>
      <c r="AG67" s="55" t="s">
        <v>72</v>
      </c>
      <c r="AH67" s="56" t="s">
        <v>72</v>
      </c>
      <c r="AI67" s="246" t="str">
        <f t="shared" si="234"/>
        <v>-</v>
      </c>
      <c r="AJ67" s="55" t="s">
        <v>72</v>
      </c>
      <c r="AK67" s="56" t="s">
        <v>72</v>
      </c>
      <c r="AL67" s="246" t="str">
        <f t="shared" si="235"/>
        <v>-</v>
      </c>
      <c r="AM67" s="55" t="s">
        <v>72</v>
      </c>
      <c r="AN67" s="56" t="s">
        <v>72</v>
      </c>
      <c r="AO67" s="246" t="str">
        <f t="shared" si="236"/>
        <v>-</v>
      </c>
      <c r="AP67" s="55" t="s">
        <v>72</v>
      </c>
      <c r="AQ67" s="56" t="s">
        <v>72</v>
      </c>
      <c r="AR67" s="253" t="str">
        <f t="shared" si="237"/>
        <v>-</v>
      </c>
      <c r="AS67" s="55" t="s">
        <v>72</v>
      </c>
      <c r="AT67" s="56" t="s">
        <v>72</v>
      </c>
      <c r="AU67" s="246" t="str">
        <f t="shared" si="238"/>
        <v>-</v>
      </c>
      <c r="AV67" s="832" t="str">
        <f t="shared" si="239"/>
        <v>-</v>
      </c>
      <c r="AW67" s="830"/>
      <c r="AX67" s="853" t="str">
        <f t="shared" ref="AX67:AX76" si="247">IF(SUM(H67,K67,N67,Q67,T67,V67,Y67,AB67,AE67,AH67,AK67,AN67,AQ67,AT67)=0,"-",SUM(H67,K67,N67,Q67,T67,V67,Y67,AB67,AE67,AH67,AK67,AN67,AQ67,AT67))</f>
        <v>-</v>
      </c>
      <c r="AY67" s="830"/>
      <c r="AZ67" s="832">
        <f t="shared" si="240"/>
        <v>0</v>
      </c>
      <c r="BA67" s="830"/>
      <c r="BB67" s="830">
        <f t="shared" si="241"/>
        <v>0</v>
      </c>
      <c r="BC67" s="830"/>
      <c r="BD67" s="830">
        <f t="shared" si="242"/>
        <v>0</v>
      </c>
      <c r="BE67" s="830"/>
      <c r="BF67" s="830">
        <f t="shared" si="243"/>
        <v>0</v>
      </c>
      <c r="BG67" s="830"/>
      <c r="BH67" s="830">
        <f t="shared" si="244"/>
        <v>0</v>
      </c>
      <c r="BI67" s="831"/>
      <c r="BJ67" s="832">
        <f t="shared" si="245"/>
        <v>0</v>
      </c>
      <c r="BK67" s="830"/>
      <c r="BL67" s="830">
        <f t="shared" si="246"/>
        <v>0</v>
      </c>
      <c r="BM67" s="833"/>
      <c r="BN67" s="830" t="str">
        <f t="shared" si="103"/>
        <v>-</v>
      </c>
      <c r="BO67" s="833"/>
      <c r="DL67" s="3"/>
    </row>
    <row r="68" spans="2:116" ht="13.5" customHeight="1">
      <c r="B68" s="883"/>
      <c r="C68" s="1073"/>
      <c r="D68" s="876"/>
      <c r="E68" s="1070"/>
      <c r="F68" s="80">
        <v>450</v>
      </c>
      <c r="G68" s="55" t="s">
        <v>72</v>
      </c>
      <c r="H68" s="56" t="s">
        <v>72</v>
      </c>
      <c r="I68" s="246" t="str">
        <f t="shared" si="226"/>
        <v>-</v>
      </c>
      <c r="J68" s="55" t="s">
        <v>72</v>
      </c>
      <c r="K68" s="56" t="s">
        <v>72</v>
      </c>
      <c r="L68" s="246" t="str">
        <f t="shared" si="227"/>
        <v>-</v>
      </c>
      <c r="M68" s="55" t="s">
        <v>72</v>
      </c>
      <c r="N68" s="56" t="s">
        <v>72</v>
      </c>
      <c r="O68" s="246" t="str">
        <f t="shared" si="228"/>
        <v>-</v>
      </c>
      <c r="P68" s="55" t="s">
        <v>72</v>
      </c>
      <c r="Q68" s="56" t="s">
        <v>72</v>
      </c>
      <c r="R68" s="246" t="str">
        <f t="shared" si="229"/>
        <v>-</v>
      </c>
      <c r="S68" s="55" t="s">
        <v>72</v>
      </c>
      <c r="T68" s="101" t="s">
        <v>72</v>
      </c>
      <c r="U68" s="101" t="s">
        <v>72</v>
      </c>
      <c r="V68" s="56" t="s">
        <v>72</v>
      </c>
      <c r="W68" s="246" t="str">
        <f t="shared" si="230"/>
        <v>-</v>
      </c>
      <c r="X68" s="55" t="s">
        <v>72</v>
      </c>
      <c r="Y68" s="56" t="s">
        <v>72</v>
      </c>
      <c r="Z68" s="246" t="str">
        <f t="shared" si="231"/>
        <v>-</v>
      </c>
      <c r="AA68" s="55" t="s">
        <v>72</v>
      </c>
      <c r="AB68" s="56" t="s">
        <v>72</v>
      </c>
      <c r="AC68" s="246" t="str">
        <f t="shared" si="232"/>
        <v>-</v>
      </c>
      <c r="AD68" s="55" t="s">
        <v>72</v>
      </c>
      <c r="AE68" s="56" t="s">
        <v>72</v>
      </c>
      <c r="AF68" s="246" t="str">
        <f t="shared" si="233"/>
        <v>-</v>
      </c>
      <c r="AG68" s="55" t="s">
        <v>72</v>
      </c>
      <c r="AH68" s="56" t="s">
        <v>72</v>
      </c>
      <c r="AI68" s="246" t="str">
        <f t="shared" si="234"/>
        <v>-</v>
      </c>
      <c r="AJ68" s="55" t="s">
        <v>72</v>
      </c>
      <c r="AK68" s="56" t="s">
        <v>72</v>
      </c>
      <c r="AL68" s="246" t="str">
        <f t="shared" si="235"/>
        <v>-</v>
      </c>
      <c r="AM68" s="55" t="s">
        <v>72</v>
      </c>
      <c r="AN68" s="56" t="s">
        <v>72</v>
      </c>
      <c r="AO68" s="246" t="str">
        <f t="shared" si="236"/>
        <v>-</v>
      </c>
      <c r="AP68" s="55" t="s">
        <v>72</v>
      </c>
      <c r="AQ68" s="56" t="s">
        <v>72</v>
      </c>
      <c r="AR68" s="253" t="str">
        <f t="shared" si="237"/>
        <v>-</v>
      </c>
      <c r="AS68" s="55" t="s">
        <v>72</v>
      </c>
      <c r="AT68" s="56" t="s">
        <v>72</v>
      </c>
      <c r="AU68" s="246" t="str">
        <f t="shared" si="238"/>
        <v>-</v>
      </c>
      <c r="AV68" s="832" t="str">
        <f t="shared" si="239"/>
        <v>-</v>
      </c>
      <c r="AW68" s="830"/>
      <c r="AX68" s="853" t="str">
        <f t="shared" si="247"/>
        <v>-</v>
      </c>
      <c r="AY68" s="830"/>
      <c r="AZ68" s="832">
        <f t="shared" si="240"/>
        <v>0</v>
      </c>
      <c r="BA68" s="830"/>
      <c r="BB68" s="830">
        <f t="shared" si="241"/>
        <v>0</v>
      </c>
      <c r="BC68" s="830"/>
      <c r="BD68" s="830">
        <f t="shared" si="242"/>
        <v>0</v>
      </c>
      <c r="BE68" s="830"/>
      <c r="BF68" s="830">
        <f t="shared" si="243"/>
        <v>0</v>
      </c>
      <c r="BG68" s="830"/>
      <c r="BH68" s="830">
        <f t="shared" si="244"/>
        <v>0</v>
      </c>
      <c r="BI68" s="831"/>
      <c r="BJ68" s="832">
        <f t="shared" si="245"/>
        <v>0</v>
      </c>
      <c r="BK68" s="830"/>
      <c r="BL68" s="830">
        <f t="shared" si="246"/>
        <v>0</v>
      </c>
      <c r="BM68" s="833"/>
      <c r="BN68" s="830" t="str">
        <f t="shared" si="103"/>
        <v>-</v>
      </c>
      <c r="BO68" s="833"/>
      <c r="DL68" s="3"/>
    </row>
    <row r="69" spans="2:116" ht="13.5" customHeight="1">
      <c r="B69" s="883"/>
      <c r="C69" s="1073"/>
      <c r="D69" s="876"/>
      <c r="E69" s="1070"/>
      <c r="F69" s="80">
        <v>400</v>
      </c>
      <c r="G69" s="55" t="s">
        <v>72</v>
      </c>
      <c r="H69" s="56" t="s">
        <v>72</v>
      </c>
      <c r="I69" s="246" t="str">
        <f t="shared" si="226"/>
        <v>-</v>
      </c>
      <c r="J69" s="55" t="s">
        <v>72</v>
      </c>
      <c r="K69" s="56" t="s">
        <v>72</v>
      </c>
      <c r="L69" s="246" t="str">
        <f t="shared" si="227"/>
        <v>-</v>
      </c>
      <c r="M69" s="55" t="s">
        <v>72</v>
      </c>
      <c r="N69" s="56" t="s">
        <v>72</v>
      </c>
      <c r="O69" s="246" t="str">
        <f t="shared" si="228"/>
        <v>-</v>
      </c>
      <c r="P69" s="55" t="s">
        <v>72</v>
      </c>
      <c r="Q69" s="56" t="s">
        <v>72</v>
      </c>
      <c r="R69" s="246" t="str">
        <f t="shared" si="229"/>
        <v>-</v>
      </c>
      <c r="S69" s="55" t="s">
        <v>72</v>
      </c>
      <c r="T69" s="101" t="s">
        <v>72</v>
      </c>
      <c r="U69" s="101" t="s">
        <v>72</v>
      </c>
      <c r="V69" s="56" t="s">
        <v>72</v>
      </c>
      <c r="W69" s="246" t="str">
        <f t="shared" si="230"/>
        <v>-</v>
      </c>
      <c r="X69" s="55" t="s">
        <v>72</v>
      </c>
      <c r="Y69" s="56" t="s">
        <v>72</v>
      </c>
      <c r="Z69" s="246" t="str">
        <f t="shared" si="231"/>
        <v>-</v>
      </c>
      <c r="AA69" s="55" t="s">
        <v>72</v>
      </c>
      <c r="AB69" s="56" t="s">
        <v>72</v>
      </c>
      <c r="AC69" s="246" t="str">
        <f t="shared" si="232"/>
        <v>-</v>
      </c>
      <c r="AD69" s="55" t="s">
        <v>72</v>
      </c>
      <c r="AE69" s="56" t="s">
        <v>72</v>
      </c>
      <c r="AF69" s="246" t="str">
        <f t="shared" si="233"/>
        <v>-</v>
      </c>
      <c r="AG69" s="55" t="s">
        <v>72</v>
      </c>
      <c r="AH69" s="56" t="s">
        <v>72</v>
      </c>
      <c r="AI69" s="246" t="str">
        <f t="shared" si="234"/>
        <v>-</v>
      </c>
      <c r="AJ69" s="55" t="s">
        <v>72</v>
      </c>
      <c r="AK69" s="56" t="s">
        <v>72</v>
      </c>
      <c r="AL69" s="246" t="str">
        <f t="shared" si="235"/>
        <v>-</v>
      </c>
      <c r="AM69" s="55" t="s">
        <v>72</v>
      </c>
      <c r="AN69" s="56" t="s">
        <v>72</v>
      </c>
      <c r="AO69" s="246" t="str">
        <f t="shared" si="236"/>
        <v>-</v>
      </c>
      <c r="AP69" s="55" t="s">
        <v>72</v>
      </c>
      <c r="AQ69" s="56" t="s">
        <v>72</v>
      </c>
      <c r="AR69" s="253" t="str">
        <f t="shared" si="237"/>
        <v>-</v>
      </c>
      <c r="AS69" s="55" t="s">
        <v>72</v>
      </c>
      <c r="AT69" s="56" t="s">
        <v>72</v>
      </c>
      <c r="AU69" s="246" t="str">
        <f t="shared" si="238"/>
        <v>-</v>
      </c>
      <c r="AV69" s="832" t="str">
        <f t="shared" si="239"/>
        <v>-</v>
      </c>
      <c r="AW69" s="830"/>
      <c r="AX69" s="853" t="str">
        <f t="shared" si="247"/>
        <v>-</v>
      </c>
      <c r="AY69" s="830"/>
      <c r="AZ69" s="832">
        <f t="shared" si="240"/>
        <v>0</v>
      </c>
      <c r="BA69" s="830"/>
      <c r="BB69" s="830">
        <f t="shared" si="241"/>
        <v>0</v>
      </c>
      <c r="BC69" s="830"/>
      <c r="BD69" s="830">
        <f t="shared" si="242"/>
        <v>0</v>
      </c>
      <c r="BE69" s="830"/>
      <c r="BF69" s="830">
        <f t="shared" si="243"/>
        <v>0</v>
      </c>
      <c r="BG69" s="830"/>
      <c r="BH69" s="830">
        <f t="shared" si="244"/>
        <v>0</v>
      </c>
      <c r="BI69" s="831"/>
      <c r="BJ69" s="832">
        <f t="shared" si="245"/>
        <v>0</v>
      </c>
      <c r="BK69" s="830"/>
      <c r="BL69" s="830">
        <f t="shared" si="246"/>
        <v>0</v>
      </c>
      <c r="BM69" s="833"/>
      <c r="BN69" s="830" t="str">
        <f t="shared" si="103"/>
        <v>-</v>
      </c>
      <c r="BO69" s="833"/>
      <c r="DL69" s="3"/>
    </row>
    <row r="70" spans="2:116" ht="13.5" customHeight="1">
      <c r="B70" s="883"/>
      <c r="C70" s="1073"/>
      <c r="D70" s="876"/>
      <c r="E70" s="1070"/>
      <c r="F70" s="80">
        <v>350</v>
      </c>
      <c r="G70" s="55" t="s">
        <v>72</v>
      </c>
      <c r="H70" s="56" t="s">
        <v>72</v>
      </c>
      <c r="I70" s="246" t="str">
        <f t="shared" si="226"/>
        <v>-</v>
      </c>
      <c r="J70" s="55" t="s">
        <v>72</v>
      </c>
      <c r="K70" s="56" t="s">
        <v>72</v>
      </c>
      <c r="L70" s="246" t="str">
        <f t="shared" si="227"/>
        <v>-</v>
      </c>
      <c r="M70" s="55" t="s">
        <v>72</v>
      </c>
      <c r="N70" s="56" t="s">
        <v>72</v>
      </c>
      <c r="O70" s="246" t="str">
        <f t="shared" si="228"/>
        <v>-</v>
      </c>
      <c r="P70" s="55" t="s">
        <v>72</v>
      </c>
      <c r="Q70" s="56" t="s">
        <v>72</v>
      </c>
      <c r="R70" s="246" t="str">
        <f t="shared" si="229"/>
        <v>-</v>
      </c>
      <c r="S70" s="55" t="s">
        <v>72</v>
      </c>
      <c r="T70" s="101" t="s">
        <v>72</v>
      </c>
      <c r="U70" s="101" t="s">
        <v>72</v>
      </c>
      <c r="V70" s="56" t="s">
        <v>72</v>
      </c>
      <c r="W70" s="246" t="str">
        <f t="shared" si="230"/>
        <v>-</v>
      </c>
      <c r="X70" s="55" t="s">
        <v>72</v>
      </c>
      <c r="Y70" s="56" t="s">
        <v>72</v>
      </c>
      <c r="Z70" s="246" t="str">
        <f t="shared" si="231"/>
        <v>-</v>
      </c>
      <c r="AA70" s="55" t="s">
        <v>72</v>
      </c>
      <c r="AB70" s="56" t="s">
        <v>72</v>
      </c>
      <c r="AC70" s="246" t="str">
        <f t="shared" si="232"/>
        <v>-</v>
      </c>
      <c r="AD70" s="55" t="s">
        <v>72</v>
      </c>
      <c r="AE70" s="56" t="s">
        <v>72</v>
      </c>
      <c r="AF70" s="246" t="str">
        <f t="shared" si="233"/>
        <v>-</v>
      </c>
      <c r="AG70" s="55" t="s">
        <v>72</v>
      </c>
      <c r="AH70" s="56" t="s">
        <v>72</v>
      </c>
      <c r="AI70" s="246" t="str">
        <f t="shared" si="234"/>
        <v>-</v>
      </c>
      <c r="AJ70" s="55" t="s">
        <v>72</v>
      </c>
      <c r="AK70" s="56" t="s">
        <v>72</v>
      </c>
      <c r="AL70" s="246" t="str">
        <f t="shared" si="235"/>
        <v>-</v>
      </c>
      <c r="AM70" s="55" t="s">
        <v>72</v>
      </c>
      <c r="AN70" s="56" t="s">
        <v>72</v>
      </c>
      <c r="AO70" s="246" t="str">
        <f t="shared" si="236"/>
        <v>-</v>
      </c>
      <c r="AP70" s="55" t="s">
        <v>72</v>
      </c>
      <c r="AQ70" s="56" t="s">
        <v>72</v>
      </c>
      <c r="AR70" s="253" t="str">
        <f t="shared" si="237"/>
        <v>-</v>
      </c>
      <c r="AS70" s="55" t="s">
        <v>72</v>
      </c>
      <c r="AT70" s="56" t="s">
        <v>72</v>
      </c>
      <c r="AU70" s="246" t="str">
        <f t="shared" si="238"/>
        <v>-</v>
      </c>
      <c r="AV70" s="832" t="str">
        <f t="shared" si="239"/>
        <v>-</v>
      </c>
      <c r="AW70" s="830"/>
      <c r="AX70" s="853" t="str">
        <f t="shared" si="247"/>
        <v>-</v>
      </c>
      <c r="AY70" s="830"/>
      <c r="AZ70" s="832">
        <f t="shared" si="240"/>
        <v>0</v>
      </c>
      <c r="BA70" s="830"/>
      <c r="BB70" s="830">
        <f t="shared" si="241"/>
        <v>0</v>
      </c>
      <c r="BC70" s="830"/>
      <c r="BD70" s="830">
        <f t="shared" si="242"/>
        <v>0</v>
      </c>
      <c r="BE70" s="830"/>
      <c r="BF70" s="830">
        <f t="shared" si="243"/>
        <v>0</v>
      </c>
      <c r="BG70" s="830"/>
      <c r="BH70" s="830">
        <f t="shared" si="244"/>
        <v>0</v>
      </c>
      <c r="BI70" s="831"/>
      <c r="BJ70" s="832">
        <f t="shared" si="245"/>
        <v>0</v>
      </c>
      <c r="BK70" s="830"/>
      <c r="BL70" s="830">
        <f t="shared" si="246"/>
        <v>0</v>
      </c>
      <c r="BM70" s="833"/>
      <c r="BN70" s="830" t="str">
        <f t="shared" si="103"/>
        <v>-</v>
      </c>
      <c r="BO70" s="833"/>
      <c r="DL70" s="3"/>
    </row>
    <row r="71" spans="2:116" ht="13.5" customHeight="1">
      <c r="B71" s="883"/>
      <c r="C71" s="1073"/>
      <c r="D71" s="876"/>
      <c r="E71" s="1070"/>
      <c r="F71" s="80">
        <v>300</v>
      </c>
      <c r="G71" s="55" t="s">
        <v>72</v>
      </c>
      <c r="H71" s="56" t="s">
        <v>72</v>
      </c>
      <c r="I71" s="246" t="str">
        <f t="shared" si="226"/>
        <v>-</v>
      </c>
      <c r="J71" s="55" t="s">
        <v>72</v>
      </c>
      <c r="K71" s="56" t="s">
        <v>72</v>
      </c>
      <c r="L71" s="246" t="str">
        <f t="shared" si="227"/>
        <v>-</v>
      </c>
      <c r="M71" s="55" t="s">
        <v>72</v>
      </c>
      <c r="N71" s="56" t="s">
        <v>72</v>
      </c>
      <c r="O71" s="246" t="str">
        <f t="shared" si="228"/>
        <v>-</v>
      </c>
      <c r="P71" s="55" t="s">
        <v>72</v>
      </c>
      <c r="Q71" s="56" t="s">
        <v>72</v>
      </c>
      <c r="R71" s="246" t="str">
        <f t="shared" si="229"/>
        <v>-</v>
      </c>
      <c r="S71" s="55" t="s">
        <v>72</v>
      </c>
      <c r="T71" s="101" t="s">
        <v>72</v>
      </c>
      <c r="U71" s="101" t="s">
        <v>72</v>
      </c>
      <c r="V71" s="56" t="s">
        <v>72</v>
      </c>
      <c r="W71" s="246" t="str">
        <f t="shared" si="230"/>
        <v>-</v>
      </c>
      <c r="X71" s="55" t="s">
        <v>72</v>
      </c>
      <c r="Y71" s="56" t="s">
        <v>72</v>
      </c>
      <c r="Z71" s="246" t="str">
        <f t="shared" si="231"/>
        <v>-</v>
      </c>
      <c r="AA71" s="55" t="s">
        <v>72</v>
      </c>
      <c r="AB71" s="56" t="s">
        <v>72</v>
      </c>
      <c r="AC71" s="246" t="str">
        <f t="shared" si="232"/>
        <v>-</v>
      </c>
      <c r="AD71" s="55" t="s">
        <v>72</v>
      </c>
      <c r="AE71" s="56" t="s">
        <v>72</v>
      </c>
      <c r="AF71" s="246" t="str">
        <f t="shared" si="233"/>
        <v>-</v>
      </c>
      <c r="AG71" s="55" t="s">
        <v>72</v>
      </c>
      <c r="AH71" s="56" t="s">
        <v>72</v>
      </c>
      <c r="AI71" s="246" t="str">
        <f t="shared" si="234"/>
        <v>-</v>
      </c>
      <c r="AJ71" s="55" t="s">
        <v>72</v>
      </c>
      <c r="AK71" s="56">
        <v>265</v>
      </c>
      <c r="AL71" s="246">
        <f t="shared" si="235"/>
        <v>265</v>
      </c>
      <c r="AM71" s="55" t="s">
        <v>72</v>
      </c>
      <c r="AN71" s="56" t="s">
        <v>72</v>
      </c>
      <c r="AO71" s="246" t="str">
        <f t="shared" si="236"/>
        <v>-</v>
      </c>
      <c r="AP71" s="55" t="s">
        <v>72</v>
      </c>
      <c r="AQ71" s="56" t="s">
        <v>72</v>
      </c>
      <c r="AR71" s="253" t="str">
        <f t="shared" si="237"/>
        <v>-</v>
      </c>
      <c r="AS71" s="55" t="s">
        <v>72</v>
      </c>
      <c r="AT71" s="56" t="s">
        <v>72</v>
      </c>
      <c r="AU71" s="246" t="str">
        <f t="shared" si="238"/>
        <v>-</v>
      </c>
      <c r="AV71" s="832" t="str">
        <f t="shared" si="239"/>
        <v>-</v>
      </c>
      <c r="AW71" s="830"/>
      <c r="AX71" s="853">
        <f t="shared" si="247"/>
        <v>265</v>
      </c>
      <c r="AY71" s="830"/>
      <c r="AZ71" s="832">
        <f t="shared" si="240"/>
        <v>0</v>
      </c>
      <c r="BA71" s="830"/>
      <c r="BB71" s="830">
        <f t="shared" si="241"/>
        <v>0</v>
      </c>
      <c r="BC71" s="830"/>
      <c r="BD71" s="830">
        <f t="shared" si="242"/>
        <v>0</v>
      </c>
      <c r="BE71" s="830"/>
      <c r="BF71" s="830">
        <f t="shared" si="243"/>
        <v>265</v>
      </c>
      <c r="BG71" s="830"/>
      <c r="BH71" s="830">
        <f t="shared" si="244"/>
        <v>0</v>
      </c>
      <c r="BI71" s="831"/>
      <c r="BJ71" s="832">
        <f t="shared" si="245"/>
        <v>0</v>
      </c>
      <c r="BK71" s="830"/>
      <c r="BL71" s="830">
        <f t="shared" si="246"/>
        <v>265</v>
      </c>
      <c r="BM71" s="833"/>
      <c r="BN71" s="830">
        <f t="shared" si="103"/>
        <v>265</v>
      </c>
      <c r="BO71" s="833"/>
      <c r="DL71" s="3"/>
    </row>
    <row r="72" spans="2:116" ht="13.5" customHeight="1">
      <c r="B72" s="883"/>
      <c r="C72" s="1073"/>
      <c r="D72" s="876"/>
      <c r="E72" s="1070"/>
      <c r="F72" s="80">
        <v>250</v>
      </c>
      <c r="G72" s="55" t="s">
        <v>72</v>
      </c>
      <c r="H72" s="56" t="s">
        <v>72</v>
      </c>
      <c r="I72" s="246" t="str">
        <f t="shared" si="226"/>
        <v>-</v>
      </c>
      <c r="J72" s="55" t="s">
        <v>72</v>
      </c>
      <c r="K72" s="56" t="s">
        <v>72</v>
      </c>
      <c r="L72" s="246" t="str">
        <f t="shared" si="227"/>
        <v>-</v>
      </c>
      <c r="M72" s="55" t="s">
        <v>72</v>
      </c>
      <c r="N72" s="56" t="s">
        <v>72</v>
      </c>
      <c r="O72" s="246" t="str">
        <f t="shared" si="228"/>
        <v>-</v>
      </c>
      <c r="P72" s="55" t="s">
        <v>72</v>
      </c>
      <c r="Q72" s="56" t="s">
        <v>72</v>
      </c>
      <c r="R72" s="246" t="str">
        <f t="shared" si="229"/>
        <v>-</v>
      </c>
      <c r="S72" s="55" t="s">
        <v>72</v>
      </c>
      <c r="T72" s="101" t="s">
        <v>72</v>
      </c>
      <c r="U72" s="101" t="s">
        <v>72</v>
      </c>
      <c r="V72" s="56" t="s">
        <v>72</v>
      </c>
      <c r="W72" s="246" t="str">
        <f t="shared" si="230"/>
        <v>-</v>
      </c>
      <c r="X72" s="55" t="s">
        <v>72</v>
      </c>
      <c r="Y72" s="56" t="s">
        <v>72</v>
      </c>
      <c r="Z72" s="246" t="str">
        <f t="shared" si="231"/>
        <v>-</v>
      </c>
      <c r="AA72" s="55" t="s">
        <v>72</v>
      </c>
      <c r="AB72" s="56" t="s">
        <v>72</v>
      </c>
      <c r="AC72" s="246" t="str">
        <f t="shared" si="232"/>
        <v>-</v>
      </c>
      <c r="AD72" s="55" t="s">
        <v>72</v>
      </c>
      <c r="AE72" s="56" t="s">
        <v>72</v>
      </c>
      <c r="AF72" s="246" t="str">
        <f t="shared" si="233"/>
        <v>-</v>
      </c>
      <c r="AG72" s="55" t="s">
        <v>72</v>
      </c>
      <c r="AH72" s="56" t="s">
        <v>72</v>
      </c>
      <c r="AI72" s="246" t="str">
        <f t="shared" si="234"/>
        <v>-</v>
      </c>
      <c r="AJ72" s="55" t="s">
        <v>72</v>
      </c>
      <c r="AK72" s="56" t="s">
        <v>72</v>
      </c>
      <c r="AL72" s="246" t="str">
        <f t="shared" si="235"/>
        <v>-</v>
      </c>
      <c r="AM72" s="55" t="s">
        <v>72</v>
      </c>
      <c r="AN72" s="56" t="s">
        <v>72</v>
      </c>
      <c r="AO72" s="246" t="str">
        <f t="shared" si="236"/>
        <v>-</v>
      </c>
      <c r="AP72" s="55" t="s">
        <v>72</v>
      </c>
      <c r="AQ72" s="56" t="s">
        <v>72</v>
      </c>
      <c r="AR72" s="253" t="str">
        <f t="shared" si="237"/>
        <v>-</v>
      </c>
      <c r="AS72" s="55" t="s">
        <v>72</v>
      </c>
      <c r="AT72" s="56" t="s">
        <v>72</v>
      </c>
      <c r="AU72" s="246" t="str">
        <f t="shared" si="238"/>
        <v>-</v>
      </c>
      <c r="AV72" s="832" t="str">
        <f t="shared" si="239"/>
        <v>-</v>
      </c>
      <c r="AW72" s="830"/>
      <c r="AX72" s="853" t="str">
        <f t="shared" si="247"/>
        <v>-</v>
      </c>
      <c r="AY72" s="830"/>
      <c r="AZ72" s="832">
        <f t="shared" si="240"/>
        <v>0</v>
      </c>
      <c r="BA72" s="830"/>
      <c r="BB72" s="830">
        <f t="shared" si="241"/>
        <v>0</v>
      </c>
      <c r="BC72" s="830"/>
      <c r="BD72" s="830">
        <f t="shared" si="242"/>
        <v>0</v>
      </c>
      <c r="BE72" s="830"/>
      <c r="BF72" s="830">
        <f t="shared" si="243"/>
        <v>0</v>
      </c>
      <c r="BG72" s="830"/>
      <c r="BH72" s="830">
        <f t="shared" si="244"/>
        <v>0</v>
      </c>
      <c r="BI72" s="831"/>
      <c r="BJ72" s="832">
        <f t="shared" si="245"/>
        <v>0</v>
      </c>
      <c r="BK72" s="830"/>
      <c r="BL72" s="830">
        <f t="shared" si="246"/>
        <v>0</v>
      </c>
      <c r="BM72" s="833"/>
      <c r="BN72" s="830" t="str">
        <f t="shared" si="103"/>
        <v>-</v>
      </c>
      <c r="BO72" s="833"/>
      <c r="DL72" s="3"/>
    </row>
    <row r="73" spans="2:116" ht="13.5" customHeight="1">
      <c r="B73" s="883"/>
      <c r="C73" s="1073"/>
      <c r="D73" s="876"/>
      <c r="E73" s="1070"/>
      <c r="F73" s="80">
        <v>200</v>
      </c>
      <c r="G73" s="55" t="s">
        <v>72</v>
      </c>
      <c r="H73" s="56" t="s">
        <v>72</v>
      </c>
      <c r="I73" s="246" t="str">
        <f t="shared" si="226"/>
        <v>-</v>
      </c>
      <c r="J73" s="55" t="s">
        <v>72</v>
      </c>
      <c r="K73" s="56" t="s">
        <v>72</v>
      </c>
      <c r="L73" s="246" t="str">
        <f t="shared" si="227"/>
        <v>-</v>
      </c>
      <c r="M73" s="55" t="s">
        <v>72</v>
      </c>
      <c r="N73" s="56" t="s">
        <v>72</v>
      </c>
      <c r="O73" s="246" t="str">
        <f t="shared" si="228"/>
        <v>-</v>
      </c>
      <c r="P73" s="55" t="s">
        <v>72</v>
      </c>
      <c r="Q73" s="56" t="s">
        <v>72</v>
      </c>
      <c r="R73" s="246" t="str">
        <f t="shared" si="229"/>
        <v>-</v>
      </c>
      <c r="S73" s="55" t="s">
        <v>72</v>
      </c>
      <c r="T73" s="101" t="s">
        <v>72</v>
      </c>
      <c r="U73" s="101" t="s">
        <v>72</v>
      </c>
      <c r="V73" s="56" t="s">
        <v>72</v>
      </c>
      <c r="W73" s="246" t="str">
        <f t="shared" si="230"/>
        <v>-</v>
      </c>
      <c r="X73" s="55" t="s">
        <v>72</v>
      </c>
      <c r="Y73" s="56" t="s">
        <v>72</v>
      </c>
      <c r="Z73" s="246" t="str">
        <f t="shared" si="231"/>
        <v>-</v>
      </c>
      <c r="AA73" s="55" t="s">
        <v>72</v>
      </c>
      <c r="AB73" s="56" t="s">
        <v>72</v>
      </c>
      <c r="AC73" s="246" t="str">
        <f t="shared" si="232"/>
        <v>-</v>
      </c>
      <c r="AD73" s="55" t="s">
        <v>72</v>
      </c>
      <c r="AE73" s="56" t="s">
        <v>72</v>
      </c>
      <c r="AF73" s="246" t="str">
        <f t="shared" si="233"/>
        <v>-</v>
      </c>
      <c r="AG73" s="55" t="s">
        <v>72</v>
      </c>
      <c r="AH73" s="56" t="s">
        <v>72</v>
      </c>
      <c r="AI73" s="246" t="str">
        <f t="shared" si="234"/>
        <v>-</v>
      </c>
      <c r="AJ73" s="55" t="s">
        <v>72</v>
      </c>
      <c r="AK73" s="56">
        <v>560</v>
      </c>
      <c r="AL73" s="246">
        <f t="shared" si="235"/>
        <v>560</v>
      </c>
      <c r="AM73" s="55" t="s">
        <v>72</v>
      </c>
      <c r="AN73" s="56" t="s">
        <v>72</v>
      </c>
      <c r="AO73" s="246" t="str">
        <f t="shared" si="236"/>
        <v>-</v>
      </c>
      <c r="AP73" s="55" t="s">
        <v>72</v>
      </c>
      <c r="AQ73" s="56" t="s">
        <v>72</v>
      </c>
      <c r="AR73" s="253" t="str">
        <f t="shared" si="237"/>
        <v>-</v>
      </c>
      <c r="AS73" s="55" t="s">
        <v>72</v>
      </c>
      <c r="AT73" s="56" t="s">
        <v>72</v>
      </c>
      <c r="AU73" s="246" t="str">
        <f t="shared" si="238"/>
        <v>-</v>
      </c>
      <c r="AV73" s="832" t="str">
        <f t="shared" si="239"/>
        <v>-</v>
      </c>
      <c r="AW73" s="830"/>
      <c r="AX73" s="853">
        <f t="shared" si="247"/>
        <v>560</v>
      </c>
      <c r="AY73" s="830"/>
      <c r="AZ73" s="832">
        <f t="shared" si="240"/>
        <v>0</v>
      </c>
      <c r="BA73" s="830"/>
      <c r="BB73" s="830">
        <f t="shared" si="241"/>
        <v>0</v>
      </c>
      <c r="BC73" s="830"/>
      <c r="BD73" s="830">
        <f t="shared" si="242"/>
        <v>0</v>
      </c>
      <c r="BE73" s="830"/>
      <c r="BF73" s="830">
        <f t="shared" si="243"/>
        <v>560</v>
      </c>
      <c r="BG73" s="830"/>
      <c r="BH73" s="830">
        <f t="shared" si="244"/>
        <v>0</v>
      </c>
      <c r="BI73" s="831"/>
      <c r="BJ73" s="832">
        <f t="shared" si="245"/>
        <v>0</v>
      </c>
      <c r="BK73" s="830"/>
      <c r="BL73" s="830">
        <f t="shared" si="246"/>
        <v>560</v>
      </c>
      <c r="BM73" s="833"/>
      <c r="BN73" s="830">
        <f t="shared" si="103"/>
        <v>560</v>
      </c>
      <c r="BO73" s="833"/>
      <c r="DL73" s="3"/>
    </row>
    <row r="74" spans="2:116" ht="13.5" customHeight="1">
      <c r="B74" s="883"/>
      <c r="C74" s="1073"/>
      <c r="D74" s="876"/>
      <c r="E74" s="1070"/>
      <c r="F74" s="80">
        <v>150</v>
      </c>
      <c r="G74" s="55" t="s">
        <v>72</v>
      </c>
      <c r="H74" s="56" t="s">
        <v>72</v>
      </c>
      <c r="I74" s="246" t="str">
        <f t="shared" si="226"/>
        <v>-</v>
      </c>
      <c r="J74" s="55" t="s">
        <v>72</v>
      </c>
      <c r="K74" s="56" t="s">
        <v>72</v>
      </c>
      <c r="L74" s="246" t="str">
        <f t="shared" si="227"/>
        <v>-</v>
      </c>
      <c r="M74" s="55" t="s">
        <v>72</v>
      </c>
      <c r="N74" s="56" t="s">
        <v>72</v>
      </c>
      <c r="O74" s="246" t="str">
        <f t="shared" si="228"/>
        <v>-</v>
      </c>
      <c r="P74" s="55" t="s">
        <v>72</v>
      </c>
      <c r="Q74" s="56" t="s">
        <v>72</v>
      </c>
      <c r="R74" s="246" t="str">
        <f t="shared" si="229"/>
        <v>-</v>
      </c>
      <c r="S74" s="55" t="s">
        <v>72</v>
      </c>
      <c r="T74" s="101" t="s">
        <v>72</v>
      </c>
      <c r="U74" s="101" t="s">
        <v>72</v>
      </c>
      <c r="V74" s="56" t="s">
        <v>72</v>
      </c>
      <c r="W74" s="246" t="str">
        <f t="shared" si="230"/>
        <v>-</v>
      </c>
      <c r="X74" s="55" t="s">
        <v>72</v>
      </c>
      <c r="Y74" s="56" t="s">
        <v>72</v>
      </c>
      <c r="Z74" s="246" t="str">
        <f t="shared" si="231"/>
        <v>-</v>
      </c>
      <c r="AA74" s="55" t="s">
        <v>72</v>
      </c>
      <c r="AB74" s="56" t="s">
        <v>72</v>
      </c>
      <c r="AC74" s="246" t="str">
        <f t="shared" si="232"/>
        <v>-</v>
      </c>
      <c r="AD74" s="55" t="s">
        <v>72</v>
      </c>
      <c r="AE74" s="56" t="s">
        <v>72</v>
      </c>
      <c r="AF74" s="246" t="str">
        <f t="shared" si="233"/>
        <v>-</v>
      </c>
      <c r="AG74" s="55" t="s">
        <v>72</v>
      </c>
      <c r="AH74" s="56" t="s">
        <v>72</v>
      </c>
      <c r="AI74" s="246" t="str">
        <f t="shared" si="234"/>
        <v>-</v>
      </c>
      <c r="AJ74" s="55" t="s">
        <v>72</v>
      </c>
      <c r="AK74" s="56">
        <v>373</v>
      </c>
      <c r="AL74" s="246">
        <f t="shared" si="235"/>
        <v>373</v>
      </c>
      <c r="AM74" s="55" t="s">
        <v>72</v>
      </c>
      <c r="AN74" s="56" t="s">
        <v>72</v>
      </c>
      <c r="AO74" s="246" t="str">
        <f t="shared" si="236"/>
        <v>-</v>
      </c>
      <c r="AP74" s="55" t="s">
        <v>72</v>
      </c>
      <c r="AQ74" s="56" t="s">
        <v>72</v>
      </c>
      <c r="AR74" s="253" t="str">
        <f t="shared" si="237"/>
        <v>-</v>
      </c>
      <c r="AS74" s="55" t="s">
        <v>72</v>
      </c>
      <c r="AT74" s="56" t="s">
        <v>72</v>
      </c>
      <c r="AU74" s="246" t="str">
        <f t="shared" si="238"/>
        <v>-</v>
      </c>
      <c r="AV74" s="832" t="str">
        <f t="shared" si="239"/>
        <v>-</v>
      </c>
      <c r="AW74" s="830"/>
      <c r="AX74" s="853">
        <f t="shared" si="247"/>
        <v>373</v>
      </c>
      <c r="AY74" s="830"/>
      <c r="AZ74" s="832">
        <f t="shared" si="240"/>
        <v>0</v>
      </c>
      <c r="BA74" s="830"/>
      <c r="BB74" s="830">
        <f t="shared" si="241"/>
        <v>0</v>
      </c>
      <c r="BC74" s="830"/>
      <c r="BD74" s="830">
        <f t="shared" si="242"/>
        <v>0</v>
      </c>
      <c r="BE74" s="830"/>
      <c r="BF74" s="830">
        <f t="shared" si="243"/>
        <v>373</v>
      </c>
      <c r="BG74" s="830"/>
      <c r="BH74" s="830">
        <f t="shared" si="244"/>
        <v>0</v>
      </c>
      <c r="BI74" s="831"/>
      <c r="BJ74" s="832">
        <f t="shared" si="245"/>
        <v>0</v>
      </c>
      <c r="BK74" s="830"/>
      <c r="BL74" s="830">
        <f t="shared" si="246"/>
        <v>373</v>
      </c>
      <c r="BM74" s="833"/>
      <c r="BN74" s="830">
        <f t="shared" ref="BN74:BN77" si="248">IF(SUM(AV74:AX74)=0,"-",IF(AND(SUM(AV74:AX74)=SUM(AZ74:BI74),SUM(AZ74:BI74)=SUM(BJ74:BM74)),SUM(AV74:AX74),"エラー"))</f>
        <v>373</v>
      </c>
      <c r="BO74" s="833"/>
      <c r="DL74" s="3"/>
    </row>
    <row r="75" spans="2:116" ht="13.5" customHeight="1">
      <c r="B75" s="883"/>
      <c r="C75" s="1073"/>
      <c r="D75" s="876"/>
      <c r="E75" s="1070"/>
      <c r="F75" s="80">
        <v>100</v>
      </c>
      <c r="G75" s="55" t="s">
        <v>72</v>
      </c>
      <c r="H75" s="56" t="s">
        <v>72</v>
      </c>
      <c r="I75" s="246" t="str">
        <f t="shared" si="226"/>
        <v>-</v>
      </c>
      <c r="J75" s="55" t="s">
        <v>72</v>
      </c>
      <c r="K75" s="56" t="s">
        <v>72</v>
      </c>
      <c r="L75" s="246" t="str">
        <f t="shared" si="227"/>
        <v>-</v>
      </c>
      <c r="M75" s="55" t="s">
        <v>72</v>
      </c>
      <c r="N75" s="56" t="s">
        <v>72</v>
      </c>
      <c r="O75" s="246" t="str">
        <f t="shared" si="228"/>
        <v>-</v>
      </c>
      <c r="P75" s="55" t="s">
        <v>72</v>
      </c>
      <c r="Q75" s="56" t="s">
        <v>72</v>
      </c>
      <c r="R75" s="246" t="str">
        <f t="shared" si="229"/>
        <v>-</v>
      </c>
      <c r="S75" s="55" t="s">
        <v>72</v>
      </c>
      <c r="T75" s="101" t="s">
        <v>72</v>
      </c>
      <c r="U75" s="101" t="s">
        <v>72</v>
      </c>
      <c r="V75" s="56" t="s">
        <v>72</v>
      </c>
      <c r="W75" s="246" t="str">
        <f t="shared" si="230"/>
        <v>-</v>
      </c>
      <c r="X75" s="55" t="s">
        <v>72</v>
      </c>
      <c r="Y75" s="56" t="s">
        <v>72</v>
      </c>
      <c r="Z75" s="246" t="str">
        <f t="shared" si="231"/>
        <v>-</v>
      </c>
      <c r="AA75" s="55" t="s">
        <v>72</v>
      </c>
      <c r="AB75" s="56" t="s">
        <v>72</v>
      </c>
      <c r="AC75" s="246" t="str">
        <f t="shared" si="232"/>
        <v>-</v>
      </c>
      <c r="AD75" s="55" t="s">
        <v>72</v>
      </c>
      <c r="AE75" s="56" t="s">
        <v>72</v>
      </c>
      <c r="AF75" s="246" t="str">
        <f t="shared" si="233"/>
        <v>-</v>
      </c>
      <c r="AG75" s="55" t="s">
        <v>72</v>
      </c>
      <c r="AH75" s="56" t="s">
        <v>72</v>
      </c>
      <c r="AI75" s="246" t="str">
        <f t="shared" si="234"/>
        <v>-</v>
      </c>
      <c r="AJ75" s="55" t="s">
        <v>72</v>
      </c>
      <c r="AK75" s="56" t="s">
        <v>72</v>
      </c>
      <c r="AL75" s="246" t="str">
        <f t="shared" si="235"/>
        <v>-</v>
      </c>
      <c r="AM75" s="55" t="s">
        <v>72</v>
      </c>
      <c r="AN75" s="56" t="s">
        <v>72</v>
      </c>
      <c r="AO75" s="246" t="str">
        <f t="shared" si="236"/>
        <v>-</v>
      </c>
      <c r="AP75" s="55" t="s">
        <v>72</v>
      </c>
      <c r="AQ75" s="56" t="s">
        <v>72</v>
      </c>
      <c r="AR75" s="253" t="str">
        <f t="shared" si="237"/>
        <v>-</v>
      </c>
      <c r="AS75" s="55" t="s">
        <v>72</v>
      </c>
      <c r="AT75" s="56" t="s">
        <v>72</v>
      </c>
      <c r="AU75" s="246" t="str">
        <f t="shared" si="238"/>
        <v>-</v>
      </c>
      <c r="AV75" s="832" t="str">
        <f t="shared" si="239"/>
        <v>-</v>
      </c>
      <c r="AW75" s="830"/>
      <c r="AX75" s="853" t="str">
        <f t="shared" si="247"/>
        <v>-</v>
      </c>
      <c r="AY75" s="830"/>
      <c r="AZ75" s="832">
        <f t="shared" si="240"/>
        <v>0</v>
      </c>
      <c r="BA75" s="830"/>
      <c r="BB75" s="830">
        <f t="shared" si="241"/>
        <v>0</v>
      </c>
      <c r="BC75" s="830"/>
      <c r="BD75" s="830">
        <f t="shared" si="242"/>
        <v>0</v>
      </c>
      <c r="BE75" s="830"/>
      <c r="BF75" s="830">
        <f t="shared" si="243"/>
        <v>0</v>
      </c>
      <c r="BG75" s="830"/>
      <c r="BH75" s="830">
        <f t="shared" si="244"/>
        <v>0</v>
      </c>
      <c r="BI75" s="831"/>
      <c r="BJ75" s="832">
        <f t="shared" si="245"/>
        <v>0</v>
      </c>
      <c r="BK75" s="830"/>
      <c r="BL75" s="830">
        <f t="shared" si="246"/>
        <v>0</v>
      </c>
      <c r="BM75" s="833"/>
      <c r="BN75" s="830" t="str">
        <f t="shared" si="248"/>
        <v>-</v>
      </c>
      <c r="BO75" s="833"/>
      <c r="DL75" s="3"/>
    </row>
    <row r="76" spans="2:116" ht="13.5" customHeight="1">
      <c r="B76" s="883"/>
      <c r="C76" s="1073"/>
      <c r="D76" s="876"/>
      <c r="E76" s="1070"/>
      <c r="F76" s="538" t="s">
        <v>70</v>
      </c>
      <c r="G76" s="55" t="s">
        <v>72</v>
      </c>
      <c r="H76" s="56" t="s">
        <v>72</v>
      </c>
      <c r="I76" s="246" t="str">
        <f t="shared" si="226"/>
        <v>-</v>
      </c>
      <c r="J76" s="55" t="s">
        <v>72</v>
      </c>
      <c r="K76" s="56" t="s">
        <v>72</v>
      </c>
      <c r="L76" s="246" t="str">
        <f t="shared" si="227"/>
        <v>-</v>
      </c>
      <c r="M76" s="55" t="s">
        <v>72</v>
      </c>
      <c r="N76" s="56" t="s">
        <v>72</v>
      </c>
      <c r="O76" s="246" t="str">
        <f t="shared" si="228"/>
        <v>-</v>
      </c>
      <c r="P76" s="55" t="s">
        <v>72</v>
      </c>
      <c r="Q76" s="56" t="s">
        <v>72</v>
      </c>
      <c r="R76" s="246" t="str">
        <f t="shared" si="229"/>
        <v>-</v>
      </c>
      <c r="S76" s="55" t="s">
        <v>72</v>
      </c>
      <c r="T76" s="101" t="s">
        <v>72</v>
      </c>
      <c r="U76" s="101" t="s">
        <v>72</v>
      </c>
      <c r="V76" s="56" t="s">
        <v>72</v>
      </c>
      <c r="W76" s="246" t="str">
        <f t="shared" si="230"/>
        <v>-</v>
      </c>
      <c r="X76" s="55" t="s">
        <v>72</v>
      </c>
      <c r="Y76" s="56" t="s">
        <v>72</v>
      </c>
      <c r="Z76" s="246" t="str">
        <f t="shared" si="231"/>
        <v>-</v>
      </c>
      <c r="AA76" s="55" t="s">
        <v>72</v>
      </c>
      <c r="AB76" s="56" t="s">
        <v>72</v>
      </c>
      <c r="AC76" s="246" t="str">
        <f t="shared" si="232"/>
        <v>-</v>
      </c>
      <c r="AD76" s="55" t="s">
        <v>72</v>
      </c>
      <c r="AE76" s="56" t="s">
        <v>72</v>
      </c>
      <c r="AF76" s="246" t="str">
        <f t="shared" si="233"/>
        <v>-</v>
      </c>
      <c r="AG76" s="55" t="s">
        <v>72</v>
      </c>
      <c r="AH76" s="56" t="s">
        <v>72</v>
      </c>
      <c r="AI76" s="246" t="str">
        <f t="shared" si="234"/>
        <v>-</v>
      </c>
      <c r="AJ76" s="55" t="s">
        <v>72</v>
      </c>
      <c r="AK76" s="56" t="s">
        <v>72</v>
      </c>
      <c r="AL76" s="246" t="str">
        <f t="shared" si="235"/>
        <v>-</v>
      </c>
      <c r="AM76" s="55" t="s">
        <v>72</v>
      </c>
      <c r="AN76" s="56" t="s">
        <v>72</v>
      </c>
      <c r="AO76" s="246" t="str">
        <f t="shared" si="236"/>
        <v>-</v>
      </c>
      <c r="AP76" s="55" t="s">
        <v>72</v>
      </c>
      <c r="AQ76" s="56" t="s">
        <v>72</v>
      </c>
      <c r="AR76" s="253" t="str">
        <f t="shared" si="237"/>
        <v>-</v>
      </c>
      <c r="AS76" s="55" t="s">
        <v>72</v>
      </c>
      <c r="AT76" s="56" t="s">
        <v>72</v>
      </c>
      <c r="AU76" s="246" t="str">
        <f t="shared" si="238"/>
        <v>-</v>
      </c>
      <c r="AV76" s="832" t="str">
        <f t="shared" si="239"/>
        <v>-</v>
      </c>
      <c r="AW76" s="830"/>
      <c r="AX76" s="853" t="str">
        <f t="shared" si="247"/>
        <v>-</v>
      </c>
      <c r="AY76" s="830"/>
      <c r="AZ76" s="832">
        <f t="shared" si="240"/>
        <v>0</v>
      </c>
      <c r="BA76" s="830"/>
      <c r="BB76" s="830">
        <f t="shared" si="241"/>
        <v>0</v>
      </c>
      <c r="BC76" s="830"/>
      <c r="BD76" s="830">
        <f t="shared" si="242"/>
        <v>0</v>
      </c>
      <c r="BE76" s="830"/>
      <c r="BF76" s="830">
        <f t="shared" si="243"/>
        <v>0</v>
      </c>
      <c r="BG76" s="830"/>
      <c r="BH76" s="830">
        <f t="shared" si="244"/>
        <v>0</v>
      </c>
      <c r="BI76" s="831"/>
      <c r="BJ76" s="832">
        <f t="shared" si="245"/>
        <v>0</v>
      </c>
      <c r="BK76" s="830"/>
      <c r="BL76" s="830">
        <f t="shared" si="246"/>
        <v>0</v>
      </c>
      <c r="BM76" s="833"/>
      <c r="BN76" s="830" t="str">
        <f t="shared" si="248"/>
        <v>-</v>
      </c>
      <c r="BO76" s="833"/>
      <c r="DL76" s="3"/>
    </row>
    <row r="77" spans="2:116" ht="13.5" customHeight="1">
      <c r="B77" s="883"/>
      <c r="C77" s="1073"/>
      <c r="D77" s="876"/>
      <c r="E77" s="1071"/>
      <c r="F77" s="532" t="s">
        <v>49</v>
      </c>
      <c r="G77" s="260" t="str">
        <f>IF(SUM(G66:G76)=0,"-",SUM(G66:G76))</f>
        <v>-</v>
      </c>
      <c r="H77" s="247" t="str">
        <f t="shared" ref="H77" si="249">IF(SUM(H66:H76)=0,"-",SUM(H66:H76))</f>
        <v>-</v>
      </c>
      <c r="I77" s="248" t="str">
        <f t="shared" ref="I77" si="250">IF(SUM(I66:I76)=0,"-",SUM(I66:I76))</f>
        <v>-</v>
      </c>
      <c r="J77" s="260" t="str">
        <f t="shared" ref="J77" si="251">IF(SUM(J66:J76)=0,"-",SUM(J66:J76))</f>
        <v>-</v>
      </c>
      <c r="K77" s="247" t="str">
        <f t="shared" ref="K77" si="252">IF(SUM(K66:K76)=0,"-",SUM(K66:K76))</f>
        <v>-</v>
      </c>
      <c r="L77" s="248" t="str">
        <f t="shared" ref="L77" si="253">IF(SUM(L66:L76)=0,"-",SUM(L66:L76))</f>
        <v>-</v>
      </c>
      <c r="M77" s="260" t="str">
        <f t="shared" ref="M77" si="254">IF(SUM(M66:M76)=0,"-",SUM(M66:M76))</f>
        <v>-</v>
      </c>
      <c r="N77" s="247" t="str">
        <f t="shared" ref="N77" si="255">IF(SUM(N66:N76)=0,"-",SUM(N66:N76))</f>
        <v>-</v>
      </c>
      <c r="O77" s="248" t="str">
        <f t="shared" ref="O77" si="256">IF(SUM(O66:O76)=0,"-",SUM(O66:O76))</f>
        <v>-</v>
      </c>
      <c r="P77" s="260" t="str">
        <f t="shared" ref="P77" si="257">IF(SUM(P66:P76)=0,"-",SUM(P66:P76))</f>
        <v>-</v>
      </c>
      <c r="Q77" s="247" t="str">
        <f t="shared" ref="Q77" si="258">IF(SUM(Q66:Q76)=0,"-",SUM(Q66:Q76))</f>
        <v>-</v>
      </c>
      <c r="R77" s="248" t="str">
        <f t="shared" ref="R77" si="259">IF(SUM(R66:R76)=0,"-",SUM(R66:R76))</f>
        <v>-</v>
      </c>
      <c r="S77" s="260" t="str">
        <f t="shared" ref="S77" si="260">IF(SUM(S66:S76)=0,"-",SUM(S66:S76))</f>
        <v>-</v>
      </c>
      <c r="T77" s="258" t="str">
        <f t="shared" ref="T77" si="261">IF(SUM(T66:T76)=0,"-",SUM(T66:T76))</f>
        <v>-</v>
      </c>
      <c r="U77" s="258" t="str">
        <f t="shared" ref="U77" si="262">IF(SUM(U66:U76)=0,"-",SUM(U66:U76))</f>
        <v>-</v>
      </c>
      <c r="V77" s="247" t="str">
        <f t="shared" ref="V77" si="263">IF(SUM(V66:V76)=0,"-",SUM(V66:V76))</f>
        <v>-</v>
      </c>
      <c r="W77" s="248" t="str">
        <f t="shared" ref="W77" si="264">IF(SUM(W66:W76)=0,"-",SUM(W66:W76))</f>
        <v>-</v>
      </c>
      <c r="X77" s="260" t="str">
        <f t="shared" ref="X77" si="265">IF(SUM(X66:X76)=0,"-",SUM(X66:X76))</f>
        <v>-</v>
      </c>
      <c r="Y77" s="247" t="str">
        <f t="shared" ref="Y77" si="266">IF(SUM(Y66:Y76)=0,"-",SUM(Y66:Y76))</f>
        <v>-</v>
      </c>
      <c r="Z77" s="248" t="str">
        <f t="shared" ref="Z77" si="267">IF(SUM(Z66:Z76)=0,"-",SUM(Z66:Z76))</f>
        <v>-</v>
      </c>
      <c r="AA77" s="260" t="str">
        <f t="shared" ref="AA77" si="268">IF(SUM(AA66:AA76)=0,"-",SUM(AA66:AA76))</f>
        <v>-</v>
      </c>
      <c r="AB77" s="247" t="str">
        <f t="shared" ref="AB77" si="269">IF(SUM(AB66:AB76)=0,"-",SUM(AB66:AB76))</f>
        <v>-</v>
      </c>
      <c r="AC77" s="248" t="str">
        <f t="shared" ref="AC77" si="270">IF(SUM(AC66:AC76)=0,"-",SUM(AC66:AC76))</f>
        <v>-</v>
      </c>
      <c r="AD77" s="260" t="str">
        <f t="shared" ref="AD77" si="271">IF(SUM(AD66:AD76)=0,"-",SUM(AD66:AD76))</f>
        <v>-</v>
      </c>
      <c r="AE77" s="247" t="str">
        <f t="shared" ref="AE77" si="272">IF(SUM(AE66:AE76)=0,"-",SUM(AE66:AE76))</f>
        <v>-</v>
      </c>
      <c r="AF77" s="248" t="str">
        <f t="shared" ref="AF77" si="273">IF(SUM(AF66:AF76)=0,"-",SUM(AF66:AF76))</f>
        <v>-</v>
      </c>
      <c r="AG77" s="260" t="str">
        <f t="shared" ref="AG77" si="274">IF(SUM(AG66:AG76)=0,"-",SUM(AG66:AG76))</f>
        <v>-</v>
      </c>
      <c r="AH77" s="247" t="str">
        <f t="shared" ref="AH77" si="275">IF(SUM(AH66:AH76)=0,"-",SUM(AH66:AH76))</f>
        <v>-</v>
      </c>
      <c r="AI77" s="248" t="str">
        <f t="shared" ref="AI77" si="276">IF(SUM(AI66:AI76)=0,"-",SUM(AI66:AI76))</f>
        <v>-</v>
      </c>
      <c r="AJ77" s="260" t="str">
        <f t="shared" ref="AJ77" si="277">IF(SUM(AJ66:AJ76)=0,"-",SUM(AJ66:AJ76))</f>
        <v>-</v>
      </c>
      <c r="AK77" s="247">
        <f t="shared" ref="AK77" si="278">IF(SUM(AK66:AK76)=0,"-",SUM(AK66:AK76))</f>
        <v>1198</v>
      </c>
      <c r="AL77" s="248">
        <f t="shared" ref="AL77" si="279">IF(SUM(AL66:AL76)=0,"-",SUM(AL66:AL76))</f>
        <v>1198</v>
      </c>
      <c r="AM77" s="260" t="str">
        <f t="shared" ref="AM77" si="280">IF(SUM(AM66:AM76)=0,"-",SUM(AM66:AM76))</f>
        <v>-</v>
      </c>
      <c r="AN77" s="247" t="str">
        <f t="shared" ref="AN77" si="281">IF(SUM(AN66:AN76)=0,"-",SUM(AN66:AN76))</f>
        <v>-</v>
      </c>
      <c r="AO77" s="248" t="str">
        <f t="shared" ref="AO77" si="282">IF(SUM(AO66:AO76)=0,"-",SUM(AO66:AO76))</f>
        <v>-</v>
      </c>
      <c r="AP77" s="260" t="str">
        <f t="shared" ref="AP77" si="283">IF(SUM(AP66:AP76)=0,"-",SUM(AP66:AP76))</f>
        <v>-</v>
      </c>
      <c r="AQ77" s="247" t="str">
        <f t="shared" ref="AQ77" si="284">IF(SUM(AQ66:AQ76)=0,"-",SUM(AQ66:AQ76))</f>
        <v>-</v>
      </c>
      <c r="AR77" s="255" t="str">
        <f t="shared" ref="AR77" si="285">IF(SUM(AR66:AR76)=0,"-",SUM(AR66:AR76))</f>
        <v>-</v>
      </c>
      <c r="AS77" s="260" t="str">
        <f t="shared" ref="AS77" si="286">IF(SUM(AS66:AS76)=0,"-",SUM(AS66:AS76))</f>
        <v>-</v>
      </c>
      <c r="AT77" s="247" t="str">
        <f t="shared" ref="AT77" si="287">IF(SUM(AT66:AT76)=0,"-",SUM(AT66:AT76))</f>
        <v>-</v>
      </c>
      <c r="AU77" s="248" t="str">
        <f t="shared" ref="AU77" si="288">IF(SUM(AU66:AU76)=0,"-",SUM(AU66:AU76))</f>
        <v>-</v>
      </c>
      <c r="AV77" s="834" t="str">
        <f t="shared" ref="AV77" si="289">IF(SUM(AV66:AW76)=0,"-",SUM(AV66:AW76))</f>
        <v>-</v>
      </c>
      <c r="AW77" s="835"/>
      <c r="AX77" s="836">
        <f t="shared" ref="AX77" si="290">IF(SUM(AX66:AY76)=0,"-",SUM(AX66:AY76))</f>
        <v>1198</v>
      </c>
      <c r="AY77" s="835"/>
      <c r="AZ77" s="834" t="str">
        <f t="shared" ref="AZ77" si="291">IF(SUM(AZ66:BA76)=0,"-",SUM(AZ66:BA76))</f>
        <v>-</v>
      </c>
      <c r="BA77" s="835"/>
      <c r="BB77" s="835" t="str">
        <f t="shared" ref="BB77" si="292">IF(SUM(BB66:BC76)=0,"-",SUM(BB66:BC76))</f>
        <v>-</v>
      </c>
      <c r="BC77" s="835"/>
      <c r="BD77" s="835" t="str">
        <f t="shared" ref="BD77" si="293">IF(SUM(BD66:BE76)=0,"-",SUM(BD66:BE76))</f>
        <v>-</v>
      </c>
      <c r="BE77" s="835"/>
      <c r="BF77" s="835">
        <f t="shared" ref="BF77" si="294">IF(SUM(BF66:BG76)=0,"-",SUM(BF66:BG76))</f>
        <v>1198</v>
      </c>
      <c r="BG77" s="835"/>
      <c r="BH77" s="835" t="str">
        <f t="shared" ref="BH77" si="295">IF(SUM(BH66:BI76)=0,"-",SUM(BH66:BI76))</f>
        <v>-</v>
      </c>
      <c r="BI77" s="837"/>
      <c r="BJ77" s="834" t="str">
        <f>IF(SUM(BJ66:BK76)=0,"-",SUM(BJ66:BK76))</f>
        <v>-</v>
      </c>
      <c r="BK77" s="835"/>
      <c r="BL77" s="835">
        <f>IF(SUM(BL66:BM76)=0,"-",SUM(BL66:BM76))</f>
        <v>1198</v>
      </c>
      <c r="BM77" s="838"/>
      <c r="BN77" s="835">
        <f t="shared" si="248"/>
        <v>1198</v>
      </c>
      <c r="BO77" s="838"/>
      <c r="DL77" s="3"/>
    </row>
    <row r="78" spans="2:116" ht="13.5" customHeight="1">
      <c r="B78" s="883"/>
      <c r="C78" s="1074"/>
      <c r="D78" s="876"/>
      <c r="E78" s="1012" t="s">
        <v>400</v>
      </c>
      <c r="F78" s="1012"/>
      <c r="G78" s="87">
        <f>IF(SUM(G65,G53,G77,G46)=0,"-",SUM(G65,G53,G77,G46))</f>
        <v>8856.5</v>
      </c>
      <c r="H78" s="88" t="str">
        <f t="shared" ref="H78:BO78" si="296">IF(SUM(H65,H53,H77,H46)=0,"-",SUM(H65,H53,H77,H46))</f>
        <v>-</v>
      </c>
      <c r="I78" s="545">
        <f t="shared" si="296"/>
        <v>8856.5</v>
      </c>
      <c r="J78" s="87">
        <f t="shared" si="296"/>
        <v>138.30000000000001</v>
      </c>
      <c r="K78" s="88" t="str">
        <f t="shared" si="296"/>
        <v>-</v>
      </c>
      <c r="L78" s="60">
        <f t="shared" si="296"/>
        <v>138.30000000000001</v>
      </c>
      <c r="M78" s="87">
        <f t="shared" si="296"/>
        <v>5</v>
      </c>
      <c r="N78" s="88" t="str">
        <f t="shared" si="296"/>
        <v>-</v>
      </c>
      <c r="O78" s="60">
        <f t="shared" si="296"/>
        <v>5</v>
      </c>
      <c r="P78" s="87" t="str">
        <f t="shared" si="296"/>
        <v>-</v>
      </c>
      <c r="Q78" s="88" t="str">
        <f t="shared" si="296"/>
        <v>-</v>
      </c>
      <c r="R78" s="60" t="str">
        <f t="shared" si="296"/>
        <v>-</v>
      </c>
      <c r="S78" s="87">
        <f t="shared" si="296"/>
        <v>1669.1000000000004</v>
      </c>
      <c r="T78" s="104">
        <f t="shared" si="296"/>
        <v>185</v>
      </c>
      <c r="U78" s="104">
        <f t="shared" si="296"/>
        <v>6940</v>
      </c>
      <c r="V78" s="88">
        <f t="shared" si="296"/>
        <v>461</v>
      </c>
      <c r="W78" s="60">
        <f t="shared" si="296"/>
        <v>9255.1</v>
      </c>
      <c r="X78" s="87">
        <f t="shared" si="296"/>
        <v>46216.2</v>
      </c>
      <c r="Y78" s="88">
        <f t="shared" si="296"/>
        <v>5134</v>
      </c>
      <c r="Z78" s="60">
        <f t="shared" si="296"/>
        <v>51350.2</v>
      </c>
      <c r="AA78" s="87" t="str">
        <f t="shared" si="296"/>
        <v>-</v>
      </c>
      <c r="AB78" s="88" t="str">
        <f t="shared" si="296"/>
        <v>-</v>
      </c>
      <c r="AC78" s="60" t="str">
        <f t="shared" si="296"/>
        <v>-</v>
      </c>
      <c r="AD78" s="87">
        <f t="shared" si="296"/>
        <v>962.39999999999975</v>
      </c>
      <c r="AE78" s="88">
        <f t="shared" si="296"/>
        <v>414</v>
      </c>
      <c r="AF78" s="60">
        <f t="shared" si="296"/>
        <v>1376.3999999999996</v>
      </c>
      <c r="AG78" s="87">
        <f t="shared" si="296"/>
        <v>810.0999999999998</v>
      </c>
      <c r="AH78" s="88">
        <f t="shared" si="296"/>
        <v>811</v>
      </c>
      <c r="AI78" s="60">
        <f t="shared" si="296"/>
        <v>1621.1</v>
      </c>
      <c r="AJ78" s="87" t="str">
        <f t="shared" si="296"/>
        <v>-</v>
      </c>
      <c r="AK78" s="88">
        <f t="shared" si="296"/>
        <v>5109.4000000000005</v>
      </c>
      <c r="AL78" s="60">
        <f t="shared" si="296"/>
        <v>5109.4000000000005</v>
      </c>
      <c r="AM78" s="87" t="str">
        <f t="shared" si="296"/>
        <v>-</v>
      </c>
      <c r="AN78" s="88" t="str">
        <f t="shared" si="296"/>
        <v>-</v>
      </c>
      <c r="AO78" s="60" t="str">
        <f t="shared" si="296"/>
        <v>-</v>
      </c>
      <c r="AP78" s="87" t="str">
        <f t="shared" si="296"/>
        <v>-</v>
      </c>
      <c r="AQ78" s="88">
        <f t="shared" si="296"/>
        <v>787.19999999999993</v>
      </c>
      <c r="AR78" s="60">
        <f t="shared" si="296"/>
        <v>787.19999999999993</v>
      </c>
      <c r="AS78" s="87" t="str">
        <f t="shared" si="296"/>
        <v>-</v>
      </c>
      <c r="AT78" s="88" t="str">
        <f t="shared" si="296"/>
        <v>-</v>
      </c>
      <c r="AU78" s="60" t="str">
        <f t="shared" si="296"/>
        <v>-</v>
      </c>
      <c r="AV78" s="948">
        <f t="shared" si="296"/>
        <v>65597.600000000006</v>
      </c>
      <c r="AW78" s="942" t="str">
        <f t="shared" si="296"/>
        <v>-</v>
      </c>
      <c r="AX78" s="941">
        <f t="shared" si="296"/>
        <v>12901.600000000002</v>
      </c>
      <c r="AY78" s="942" t="str">
        <f t="shared" si="296"/>
        <v>-</v>
      </c>
      <c r="AZ78" s="948">
        <f t="shared" si="296"/>
        <v>8999.8000000000011</v>
      </c>
      <c r="BA78" s="942" t="str">
        <f t="shared" si="296"/>
        <v>-</v>
      </c>
      <c r="BB78" s="942">
        <f t="shared" si="296"/>
        <v>1854.1000000000004</v>
      </c>
      <c r="BC78" s="942" t="str">
        <f t="shared" si="296"/>
        <v>-</v>
      </c>
      <c r="BD78" s="942">
        <f t="shared" si="296"/>
        <v>60127.599999999991</v>
      </c>
      <c r="BE78" s="942" t="str">
        <f t="shared" si="296"/>
        <v>-</v>
      </c>
      <c r="BF78" s="942">
        <f t="shared" si="296"/>
        <v>7517.6999999999989</v>
      </c>
      <c r="BG78" s="942" t="str">
        <f t="shared" si="296"/>
        <v>-</v>
      </c>
      <c r="BH78" s="942" t="str">
        <f t="shared" si="296"/>
        <v>-</v>
      </c>
      <c r="BI78" s="1044" t="str">
        <f t="shared" si="296"/>
        <v>-</v>
      </c>
      <c r="BJ78" s="948">
        <f t="shared" si="296"/>
        <v>10853.900000000001</v>
      </c>
      <c r="BK78" s="942" t="str">
        <f t="shared" si="296"/>
        <v>-</v>
      </c>
      <c r="BL78" s="942">
        <f t="shared" si="296"/>
        <v>67645.299999999988</v>
      </c>
      <c r="BM78" s="1016" t="str">
        <f t="shared" si="296"/>
        <v>-</v>
      </c>
      <c r="BN78" s="942">
        <f t="shared" si="296"/>
        <v>78499.199999999997</v>
      </c>
      <c r="BO78" s="1016" t="str">
        <f t="shared" si="296"/>
        <v>-</v>
      </c>
      <c r="DL78" s="3"/>
    </row>
    <row r="79" spans="2:116" ht="13.5" customHeight="1">
      <c r="B79" s="883"/>
      <c r="C79" s="931" t="s">
        <v>107</v>
      </c>
      <c r="D79" s="876"/>
      <c r="E79" s="931" t="s">
        <v>397</v>
      </c>
      <c r="F79" s="79">
        <v>300</v>
      </c>
      <c r="G79" s="52" t="s">
        <v>72</v>
      </c>
      <c r="H79" s="53" t="s">
        <v>72</v>
      </c>
      <c r="I79" s="54" t="str">
        <f t="shared" ref="I79:I84" si="297">IF(SUM(G79:H79)=0,"-",SUM(G79:H79))</f>
        <v>-</v>
      </c>
      <c r="J79" s="52" t="s">
        <v>72</v>
      </c>
      <c r="K79" s="53" t="s">
        <v>72</v>
      </c>
      <c r="L79" s="54" t="str">
        <f t="shared" ref="L79:L84" si="298">IF(SUM(J79:K79)=0,"-",SUM(J79:K79))</f>
        <v>-</v>
      </c>
      <c r="M79" s="52" t="s">
        <v>72</v>
      </c>
      <c r="N79" s="53" t="s">
        <v>72</v>
      </c>
      <c r="O79" s="54" t="str">
        <f t="shared" ref="O79:O84" si="299">IF(SUM(M79:N79)=0,"-",SUM(M79:N79))</f>
        <v>-</v>
      </c>
      <c r="P79" s="52" t="s">
        <v>72</v>
      </c>
      <c r="Q79" s="53" t="s">
        <v>72</v>
      </c>
      <c r="R79" s="54" t="str">
        <f t="shared" ref="R79:R84" si="300">IF(SUM(P79:Q79)=0,"-",SUM(P79:Q79))</f>
        <v>-</v>
      </c>
      <c r="S79" s="52">
        <v>30.900000000000006</v>
      </c>
      <c r="T79" s="99">
        <v>3</v>
      </c>
      <c r="U79" s="99">
        <v>127</v>
      </c>
      <c r="V79" s="53">
        <v>9</v>
      </c>
      <c r="W79" s="54">
        <f t="shared" ref="W79:W84" si="301">IF(SUM(S79:V79)=0,"-",SUM(S79:V79))</f>
        <v>169.9</v>
      </c>
      <c r="X79" s="52">
        <v>1305.0999999999997</v>
      </c>
      <c r="Y79" s="53">
        <v>145</v>
      </c>
      <c r="Z79" s="54">
        <f t="shared" ref="Z79:Z84" si="302">IF(SUM(X79:Y79)=0,"-",SUM(X79:Y79))</f>
        <v>1450.0999999999997</v>
      </c>
      <c r="AA79" s="52" t="s">
        <v>72</v>
      </c>
      <c r="AB79" s="53" t="s">
        <v>72</v>
      </c>
      <c r="AC79" s="54" t="str">
        <f t="shared" ref="AC79:AC84" si="303">IF(SUM(AA79:AB79)=0,"-",SUM(AA79:AB79))</f>
        <v>-</v>
      </c>
      <c r="AD79" s="52" t="s">
        <v>72</v>
      </c>
      <c r="AE79" s="53" t="s">
        <v>72</v>
      </c>
      <c r="AF79" s="54" t="str">
        <f t="shared" ref="AF79:AF84" si="304">IF(SUM(AD79:AE79)=0,"-",SUM(AD79:AE79))</f>
        <v>-</v>
      </c>
      <c r="AG79" s="52" t="s">
        <v>72</v>
      </c>
      <c r="AH79" s="53" t="s">
        <v>72</v>
      </c>
      <c r="AI79" s="54" t="str">
        <f t="shared" ref="AI79:AI84" si="305">IF(SUM(AG79:AH79)=0,"-",SUM(AG79:AH79))</f>
        <v>-</v>
      </c>
      <c r="AJ79" s="52" t="s">
        <v>72</v>
      </c>
      <c r="AK79" s="53" t="s">
        <v>72</v>
      </c>
      <c r="AL79" s="54" t="str">
        <f t="shared" ref="AL79:AL84" si="306">IF(SUM(AJ79:AK79)=0,"-",SUM(AJ79:AK79))</f>
        <v>-</v>
      </c>
      <c r="AM79" s="52" t="s">
        <v>72</v>
      </c>
      <c r="AN79" s="53" t="s">
        <v>72</v>
      </c>
      <c r="AO79" s="54" t="str">
        <f t="shared" ref="AO79:AO84" si="307">IF(SUM(AM79:AN79)=0,"-",SUM(AM79:AN79))</f>
        <v>-</v>
      </c>
      <c r="AP79" s="52" t="s">
        <v>72</v>
      </c>
      <c r="AQ79" s="53" t="s">
        <v>72</v>
      </c>
      <c r="AR79" s="63" t="str">
        <f t="shared" ref="AR79:AR84" si="308">IF(SUM(AP79:AQ79)=0,"-",SUM(AP79:AQ79))</f>
        <v>-</v>
      </c>
      <c r="AS79" s="52" t="s">
        <v>72</v>
      </c>
      <c r="AT79" s="53" t="s">
        <v>72</v>
      </c>
      <c r="AU79" s="54" t="str">
        <f t="shared" ref="AU79:AU84" si="309">IF(SUM(AS79:AT79)=0,"-",SUM(AS79:AT79))</f>
        <v>-</v>
      </c>
      <c r="AV79" s="865">
        <f t="shared" ref="AV79:AV84" si="310">IF(SUM(G79,J79,M79,P79,S79,U79,X79,AA79,AD79,AG79,AJ79,AM79,AP79,AS79)=0,"-",SUM(G79,J79,M79,P79,S79,U79,X79,AA79,AD79,AG79,AJ79,AM79,AP79,AS79))</f>
        <v>1462.9999999999998</v>
      </c>
      <c r="AW79" s="866"/>
      <c r="AX79" s="867">
        <f t="shared" ref="AX79:AX84" si="311">IF(SUM(H79,K79,N79,Q79,T79,V79,Y79,AB79,AE79,AH79,AK79,AN79,AQ79,AT79)=0,"-",SUM(H79,K79,N79,Q79,T79,V79,Y79,AB79,AE79,AH79,AK79,AN79,AQ79,AT79))</f>
        <v>157</v>
      </c>
      <c r="AY79" s="866"/>
      <c r="AZ79" s="865">
        <f t="shared" ref="AZ79:AZ84" si="312">SUMIF(G$89,"①",I79)+SUMIF(J$89,"①",L79)+SUMIF(M$89,"①",O79)+SUMIF(P$89,"①",R79)+SUMIF(S$89,"①",S79)+SUMIF(S$89,"①",T79)+SUMIF(U$89,"①",U79)+SUMIF(U$89,"①",V79)+SUMIF(X$89,"①",Z79)+SUMIF(AA$89,"①",AC79)+SUMIF(AD$89,"①",AF79)+SUMIF(AG$89,"①",AI79)+SUMIF(AJ$89,"①",AL79)+SUMIF(AM$89,"①",AO79)+SUMIF(AP$89,"①",AR79)+SUMIF(AS$89,"①",AU79)</f>
        <v>0</v>
      </c>
      <c r="BA79" s="866"/>
      <c r="BB79" s="866">
        <f t="shared" ref="BB79:BB84" si="313">SUMIF(G$89,"②",I79)+SUMIF(J$89,"②",L79)+SUMIF(M$89,"②",O79)+SUMIF(P$89,"②",R79)+SUMIF(S$89,"②",S79)+SUMIF(S$89,"②",T79)+SUMIF(U$89,"②",U79)+SUMIF(U$89,"②",V79)+SUMIF(X$89,"②",Z79)+SUMIF(AA$89,"②",AC79)+SUMIF(AD$89,"②",AF79)+SUMIF(AG$89,"②",AI79)+SUMIF(AJ$89,"②",AL79)+SUMIF(AM$89,"②",AO79)+SUMIF(AP$89,"②",AR79)+SUMIF(AS$89,"②",AU79)</f>
        <v>33.900000000000006</v>
      </c>
      <c r="BC79" s="866"/>
      <c r="BD79" s="866">
        <f t="shared" ref="BD79:BD84" si="314">SUMIF(G$89,"③",I79)+SUMIF(J$89,"③",L79)+SUMIF(M$89,"③",O79)+SUMIF(P$89,"③",R79)+SUMIF(S$89,"③",S79)+SUMIF(S$89,"③",T79)+SUMIF(U$89,"③",U79)+SUMIF(U$89,"③",V79)+SUMIF(X$89,"③",Z79)+SUMIF(AA$89,"③",AC79)+SUMIF(AD$89,"③",AF79)+SUMIF(AG$89,"③",AI79)+SUMIF(AJ$89,"③",AL79)+SUMIF(AM$89,"③",AO79)+SUMIF(AP$89,"③",AR79)+SUMIF(AS$89,"③",AU79)</f>
        <v>1586.0999999999997</v>
      </c>
      <c r="BE79" s="866"/>
      <c r="BF79" s="866">
        <f t="shared" ref="BF79:BF84" si="315">SUMIF(G$89,"④",I79)+SUMIF(J$89,"④",L79)+SUMIF(M$89,"④",O79)+SUMIF(P$89,"④",R79)+SUMIF(S$89,"④",S79)+SUMIF(S$89,"④",T79)+SUMIF(U$89,"④",U79)+SUMIF(U$89,"④",V79)+SUMIF(X$89,"④",Z79)+SUMIF(AA$89,"④",AC79)+SUMIF(AD$89,"④",AF79)+SUMIF(AG$89,"④",AI79)+SUMIF(AJ$89,"④",AL79)+SUMIF(AM$89,"④",AO79)+SUMIF(AP$89,"④",AR79)+SUMIF(AS$89,"④",AU79)</f>
        <v>0</v>
      </c>
      <c r="BG79" s="866"/>
      <c r="BH79" s="866">
        <f t="shared" ref="BH79:BH84" si="316">SUMIF(G$89,"⑤",I79)+SUMIF(J$89,"⑤",L79)+SUMIF(M$89,"⑤",O79)+SUMIF(P$89,"⑤",R79)+SUMIF(S$89,"⑤",S79)+SUMIF(S$89,"⑤",T79)+SUMIF(U$89,"⑤",U79)+SUMIF(U$89,"⑤",V79)+SUMIF(X$89,"⑤",Z79)+SUMIF(AA$89,"⑤",AC79)+SUMIF(AD$89,"⑤",AF79)+SUMIF(AG$89,"⑤",AI79)+SUMIF(AJ$89,"⑤",AL79)+SUMIF(AM$89,"⑤",AO79)+SUMIF(AP$89,"⑤",AR79)+SUMIF(AS$89,"⑤",AU79)</f>
        <v>0</v>
      </c>
      <c r="BI79" s="868"/>
      <c r="BJ79" s="865">
        <f t="shared" ref="BJ79:BJ84" si="317">SUM(AZ79:BC79)</f>
        <v>33.900000000000006</v>
      </c>
      <c r="BK79" s="866"/>
      <c r="BL79" s="866">
        <f t="shared" ref="BL79:BL84" si="318">SUM(BD79:BI79)</f>
        <v>1586.0999999999997</v>
      </c>
      <c r="BM79" s="869"/>
      <c r="BN79" s="866">
        <f t="shared" ref="BN79:BN85" si="319">IF(SUM(AV79:AX79)=0,"-",IF(AND(SUM(AV79:AX79)=SUM(AZ79:BI79),SUM(AZ79:BI79)=SUM(BJ79:BM79)),SUM(AV79:AX79),"エラー"))</f>
        <v>1619.9999999999998</v>
      </c>
      <c r="BO79" s="869"/>
      <c r="DL79" s="3"/>
    </row>
    <row r="80" spans="2:116" ht="13.5" customHeight="1">
      <c r="B80" s="883"/>
      <c r="C80" s="1121"/>
      <c r="D80" s="876"/>
      <c r="E80" s="1070"/>
      <c r="F80" s="80">
        <v>250</v>
      </c>
      <c r="G80" s="55" t="s">
        <v>72</v>
      </c>
      <c r="H80" s="56" t="s">
        <v>72</v>
      </c>
      <c r="I80" s="57" t="str">
        <f t="shared" si="297"/>
        <v>-</v>
      </c>
      <c r="J80" s="55" t="s">
        <v>72</v>
      </c>
      <c r="K80" s="56" t="s">
        <v>72</v>
      </c>
      <c r="L80" s="57" t="str">
        <f t="shared" si="298"/>
        <v>-</v>
      </c>
      <c r="M80" s="55" t="s">
        <v>72</v>
      </c>
      <c r="N80" s="56" t="s">
        <v>72</v>
      </c>
      <c r="O80" s="57" t="str">
        <f t="shared" si="299"/>
        <v>-</v>
      </c>
      <c r="P80" s="55" t="s">
        <v>72</v>
      </c>
      <c r="Q80" s="56" t="s">
        <v>72</v>
      </c>
      <c r="R80" s="57" t="str">
        <f t="shared" si="300"/>
        <v>-</v>
      </c>
      <c r="S80" s="55">
        <v>262.69999999999982</v>
      </c>
      <c r="T80" s="101">
        <v>29</v>
      </c>
      <c r="U80" s="101">
        <v>1090</v>
      </c>
      <c r="V80" s="56">
        <v>72</v>
      </c>
      <c r="W80" s="57">
        <f t="shared" si="301"/>
        <v>1453.6999999999998</v>
      </c>
      <c r="X80" s="55">
        <v>17.5</v>
      </c>
      <c r="Y80" s="56">
        <v>2</v>
      </c>
      <c r="Z80" s="57">
        <f t="shared" si="302"/>
        <v>19.5</v>
      </c>
      <c r="AA80" s="55" t="s">
        <v>72</v>
      </c>
      <c r="AB80" s="56" t="s">
        <v>72</v>
      </c>
      <c r="AC80" s="57" t="str">
        <f t="shared" si="303"/>
        <v>-</v>
      </c>
      <c r="AD80" s="55" t="s">
        <v>72</v>
      </c>
      <c r="AE80" s="56" t="s">
        <v>72</v>
      </c>
      <c r="AF80" s="57" t="str">
        <f t="shared" si="304"/>
        <v>-</v>
      </c>
      <c r="AG80" s="55" t="s">
        <v>72</v>
      </c>
      <c r="AH80" s="56" t="s">
        <v>72</v>
      </c>
      <c r="AI80" s="57" t="str">
        <f t="shared" si="305"/>
        <v>-</v>
      </c>
      <c r="AJ80" s="55" t="s">
        <v>72</v>
      </c>
      <c r="AK80" s="56">
        <v>224.39999999999992</v>
      </c>
      <c r="AL80" s="57">
        <f t="shared" si="306"/>
        <v>224.39999999999992</v>
      </c>
      <c r="AM80" s="55" t="s">
        <v>72</v>
      </c>
      <c r="AN80" s="56" t="s">
        <v>72</v>
      </c>
      <c r="AO80" s="57" t="str">
        <f t="shared" si="307"/>
        <v>-</v>
      </c>
      <c r="AP80" s="55" t="s">
        <v>72</v>
      </c>
      <c r="AQ80" s="56" t="s">
        <v>72</v>
      </c>
      <c r="AR80" s="64" t="str">
        <f t="shared" si="308"/>
        <v>-</v>
      </c>
      <c r="AS80" s="55" t="s">
        <v>72</v>
      </c>
      <c r="AT80" s="56" t="s">
        <v>72</v>
      </c>
      <c r="AU80" s="57" t="str">
        <f t="shared" si="309"/>
        <v>-</v>
      </c>
      <c r="AV80" s="832">
        <f t="shared" si="310"/>
        <v>1370.1999999999998</v>
      </c>
      <c r="AW80" s="830"/>
      <c r="AX80" s="853">
        <f t="shared" si="311"/>
        <v>327.39999999999992</v>
      </c>
      <c r="AY80" s="830"/>
      <c r="AZ80" s="832">
        <f t="shared" si="312"/>
        <v>0</v>
      </c>
      <c r="BA80" s="830"/>
      <c r="BB80" s="830">
        <f t="shared" si="313"/>
        <v>291.69999999999982</v>
      </c>
      <c r="BC80" s="830"/>
      <c r="BD80" s="830">
        <f t="shared" si="314"/>
        <v>1181.5</v>
      </c>
      <c r="BE80" s="830"/>
      <c r="BF80" s="830">
        <f t="shared" si="315"/>
        <v>224.39999999999992</v>
      </c>
      <c r="BG80" s="830"/>
      <c r="BH80" s="830">
        <f t="shared" si="316"/>
        <v>0</v>
      </c>
      <c r="BI80" s="831"/>
      <c r="BJ80" s="832">
        <f t="shared" si="317"/>
        <v>291.69999999999982</v>
      </c>
      <c r="BK80" s="830"/>
      <c r="BL80" s="830">
        <f t="shared" si="318"/>
        <v>1405.8999999999999</v>
      </c>
      <c r="BM80" s="833"/>
      <c r="BN80" s="830">
        <f t="shared" si="319"/>
        <v>1697.5999999999997</v>
      </c>
      <c r="BO80" s="833"/>
      <c r="DL80" s="3"/>
    </row>
    <row r="81" spans="1:116" ht="13.5" customHeight="1">
      <c r="B81" s="883"/>
      <c r="C81" s="1121"/>
      <c r="D81" s="876"/>
      <c r="E81" s="1070"/>
      <c r="F81" s="80">
        <v>200</v>
      </c>
      <c r="G81" s="55">
        <v>4705.2000000000007</v>
      </c>
      <c r="H81" s="56" t="s">
        <v>72</v>
      </c>
      <c r="I81" s="57">
        <f t="shared" si="297"/>
        <v>4705.2000000000007</v>
      </c>
      <c r="J81" s="55" t="s">
        <v>72</v>
      </c>
      <c r="K81" s="56" t="s">
        <v>72</v>
      </c>
      <c r="L81" s="57" t="str">
        <f t="shared" si="298"/>
        <v>-</v>
      </c>
      <c r="M81" s="55" t="s">
        <v>72</v>
      </c>
      <c r="N81" s="56" t="s">
        <v>72</v>
      </c>
      <c r="O81" s="57" t="str">
        <f t="shared" si="299"/>
        <v>-</v>
      </c>
      <c r="P81" s="55" t="s">
        <v>72</v>
      </c>
      <c r="Q81" s="56" t="s">
        <v>72</v>
      </c>
      <c r="R81" s="57" t="str">
        <f t="shared" si="300"/>
        <v>-</v>
      </c>
      <c r="S81" s="55">
        <v>623.50000000000045</v>
      </c>
      <c r="T81" s="101">
        <v>69</v>
      </c>
      <c r="U81" s="101">
        <v>2597</v>
      </c>
      <c r="V81" s="56">
        <v>173</v>
      </c>
      <c r="W81" s="57">
        <f t="shared" si="301"/>
        <v>3462.5000000000005</v>
      </c>
      <c r="X81" s="55">
        <v>2438.9000000000033</v>
      </c>
      <c r="Y81" s="56">
        <v>271</v>
      </c>
      <c r="Z81" s="57">
        <f t="shared" si="302"/>
        <v>2709.9000000000033</v>
      </c>
      <c r="AA81" s="55" t="s">
        <v>72</v>
      </c>
      <c r="AB81" s="56" t="s">
        <v>72</v>
      </c>
      <c r="AC81" s="57" t="str">
        <f t="shared" si="303"/>
        <v>-</v>
      </c>
      <c r="AD81" s="55" t="s">
        <v>72</v>
      </c>
      <c r="AE81" s="56" t="s">
        <v>72</v>
      </c>
      <c r="AF81" s="57" t="str">
        <f t="shared" si="304"/>
        <v>-</v>
      </c>
      <c r="AG81" s="55">
        <v>8.1000000000000014</v>
      </c>
      <c r="AH81" s="56">
        <v>8</v>
      </c>
      <c r="AI81" s="57">
        <f t="shared" si="305"/>
        <v>16.100000000000001</v>
      </c>
      <c r="AJ81" s="55" t="s">
        <v>72</v>
      </c>
      <c r="AK81" s="56">
        <v>571.59999999999945</v>
      </c>
      <c r="AL81" s="57">
        <f t="shared" si="306"/>
        <v>571.59999999999945</v>
      </c>
      <c r="AM81" s="55" t="s">
        <v>72</v>
      </c>
      <c r="AN81" s="56" t="s">
        <v>72</v>
      </c>
      <c r="AO81" s="57" t="str">
        <f t="shared" si="307"/>
        <v>-</v>
      </c>
      <c r="AP81" s="55" t="s">
        <v>72</v>
      </c>
      <c r="AQ81" s="56" t="s">
        <v>72</v>
      </c>
      <c r="AR81" s="64" t="str">
        <f t="shared" si="308"/>
        <v>-</v>
      </c>
      <c r="AS81" s="55" t="s">
        <v>72</v>
      </c>
      <c r="AT81" s="56" t="s">
        <v>72</v>
      </c>
      <c r="AU81" s="57" t="str">
        <f t="shared" si="309"/>
        <v>-</v>
      </c>
      <c r="AV81" s="832">
        <f t="shared" si="310"/>
        <v>10372.700000000004</v>
      </c>
      <c r="AW81" s="830"/>
      <c r="AX81" s="853">
        <f t="shared" si="311"/>
        <v>1092.5999999999995</v>
      </c>
      <c r="AY81" s="830"/>
      <c r="AZ81" s="832">
        <f t="shared" si="312"/>
        <v>4705.2000000000007</v>
      </c>
      <c r="BA81" s="830"/>
      <c r="BB81" s="830">
        <f t="shared" si="313"/>
        <v>692.50000000000045</v>
      </c>
      <c r="BC81" s="830"/>
      <c r="BD81" s="830">
        <f t="shared" si="314"/>
        <v>5479.9000000000033</v>
      </c>
      <c r="BE81" s="830"/>
      <c r="BF81" s="830">
        <f t="shared" si="315"/>
        <v>587.69999999999948</v>
      </c>
      <c r="BG81" s="830"/>
      <c r="BH81" s="830">
        <f t="shared" si="316"/>
        <v>0</v>
      </c>
      <c r="BI81" s="831"/>
      <c r="BJ81" s="832">
        <f t="shared" si="317"/>
        <v>5397.7000000000007</v>
      </c>
      <c r="BK81" s="830"/>
      <c r="BL81" s="830">
        <f t="shared" si="318"/>
        <v>6067.6000000000031</v>
      </c>
      <c r="BM81" s="833"/>
      <c r="BN81" s="830">
        <f t="shared" si="319"/>
        <v>11465.300000000003</v>
      </c>
      <c r="BO81" s="833"/>
      <c r="DL81" s="3"/>
    </row>
    <row r="82" spans="1:116" ht="13.5" customHeight="1">
      <c r="B82" s="883"/>
      <c r="C82" s="1121"/>
      <c r="D82" s="876"/>
      <c r="E82" s="1070"/>
      <c r="F82" s="80">
        <v>150</v>
      </c>
      <c r="G82" s="55">
        <v>1195.0000000000005</v>
      </c>
      <c r="H82" s="56" t="s">
        <v>72</v>
      </c>
      <c r="I82" s="57">
        <f t="shared" si="297"/>
        <v>1195.0000000000005</v>
      </c>
      <c r="J82" s="55">
        <v>56.8</v>
      </c>
      <c r="K82" s="56" t="s">
        <v>72</v>
      </c>
      <c r="L82" s="57">
        <f t="shared" si="298"/>
        <v>56.8</v>
      </c>
      <c r="M82" s="55" t="s">
        <v>72</v>
      </c>
      <c r="N82" s="56" t="s">
        <v>72</v>
      </c>
      <c r="O82" s="57" t="str">
        <f t="shared" si="299"/>
        <v>-</v>
      </c>
      <c r="P82" s="55" t="s">
        <v>72</v>
      </c>
      <c r="Q82" s="56" t="s">
        <v>72</v>
      </c>
      <c r="R82" s="57" t="str">
        <f t="shared" si="300"/>
        <v>-</v>
      </c>
      <c r="S82" s="55">
        <v>1497.6999999999916</v>
      </c>
      <c r="T82" s="101">
        <v>167</v>
      </c>
      <c r="U82" s="101">
        <v>6245</v>
      </c>
      <c r="V82" s="56">
        <v>417</v>
      </c>
      <c r="W82" s="57">
        <f t="shared" si="301"/>
        <v>8326.6999999999916</v>
      </c>
      <c r="X82" s="55">
        <v>20943.199999999983</v>
      </c>
      <c r="Y82" s="56">
        <v>2327</v>
      </c>
      <c r="Z82" s="57">
        <f t="shared" si="302"/>
        <v>23270.199999999983</v>
      </c>
      <c r="AA82" s="55" t="s">
        <v>72</v>
      </c>
      <c r="AB82" s="56" t="s">
        <v>72</v>
      </c>
      <c r="AC82" s="57" t="str">
        <f t="shared" si="303"/>
        <v>-</v>
      </c>
      <c r="AD82" s="55">
        <v>145.70000000000002</v>
      </c>
      <c r="AE82" s="56">
        <v>62</v>
      </c>
      <c r="AF82" s="57">
        <f t="shared" si="304"/>
        <v>207.70000000000002</v>
      </c>
      <c r="AG82" s="55">
        <v>566.69999999999982</v>
      </c>
      <c r="AH82" s="56">
        <v>567</v>
      </c>
      <c r="AI82" s="57">
        <f t="shared" si="305"/>
        <v>1133.6999999999998</v>
      </c>
      <c r="AJ82" s="55" t="s">
        <v>72</v>
      </c>
      <c r="AK82" s="56">
        <v>7167.5</v>
      </c>
      <c r="AL82" s="57">
        <f t="shared" si="306"/>
        <v>7167.5</v>
      </c>
      <c r="AM82" s="55" t="s">
        <v>72</v>
      </c>
      <c r="AN82" s="56" t="s">
        <v>72</v>
      </c>
      <c r="AO82" s="57" t="str">
        <f t="shared" si="307"/>
        <v>-</v>
      </c>
      <c r="AP82" s="55" t="s">
        <v>72</v>
      </c>
      <c r="AQ82" s="56">
        <v>28.5</v>
      </c>
      <c r="AR82" s="64">
        <f t="shared" si="308"/>
        <v>28.5</v>
      </c>
      <c r="AS82" s="55" t="s">
        <v>72</v>
      </c>
      <c r="AT82" s="56" t="s">
        <v>72</v>
      </c>
      <c r="AU82" s="57" t="str">
        <f t="shared" si="309"/>
        <v>-</v>
      </c>
      <c r="AV82" s="832">
        <f t="shared" si="310"/>
        <v>30650.099999999977</v>
      </c>
      <c r="AW82" s="830"/>
      <c r="AX82" s="853">
        <f t="shared" si="311"/>
        <v>10736</v>
      </c>
      <c r="AY82" s="830"/>
      <c r="AZ82" s="832">
        <f t="shared" si="312"/>
        <v>1251.8000000000004</v>
      </c>
      <c r="BA82" s="830"/>
      <c r="BB82" s="830">
        <f t="shared" si="313"/>
        <v>1872.3999999999917</v>
      </c>
      <c r="BC82" s="830"/>
      <c r="BD82" s="830">
        <f t="shared" si="314"/>
        <v>29932.199999999983</v>
      </c>
      <c r="BE82" s="830"/>
      <c r="BF82" s="830">
        <f t="shared" si="315"/>
        <v>8329.7000000000007</v>
      </c>
      <c r="BG82" s="830"/>
      <c r="BH82" s="830">
        <f t="shared" si="316"/>
        <v>0</v>
      </c>
      <c r="BI82" s="831"/>
      <c r="BJ82" s="832">
        <f t="shared" si="317"/>
        <v>3124.1999999999921</v>
      </c>
      <c r="BK82" s="830"/>
      <c r="BL82" s="830">
        <f t="shared" si="318"/>
        <v>38261.89999999998</v>
      </c>
      <c r="BM82" s="833"/>
      <c r="BN82" s="830">
        <f t="shared" si="319"/>
        <v>41386.099999999977</v>
      </c>
      <c r="BO82" s="833"/>
      <c r="DL82" s="3"/>
    </row>
    <row r="83" spans="1:116" ht="13.5" customHeight="1">
      <c r="B83" s="883"/>
      <c r="C83" s="1121"/>
      <c r="D83" s="876"/>
      <c r="E83" s="1070"/>
      <c r="F83" s="80">
        <v>100</v>
      </c>
      <c r="G83" s="55">
        <v>4709.7</v>
      </c>
      <c r="H83" s="56" t="s">
        <v>72</v>
      </c>
      <c r="I83" s="57">
        <f t="shared" si="297"/>
        <v>4709.7</v>
      </c>
      <c r="J83" s="55">
        <v>295.10000000000002</v>
      </c>
      <c r="K83" s="56" t="s">
        <v>72</v>
      </c>
      <c r="L83" s="57">
        <f t="shared" si="298"/>
        <v>295.10000000000002</v>
      </c>
      <c r="M83" s="55" t="s">
        <v>72</v>
      </c>
      <c r="N83" s="56" t="s">
        <v>72</v>
      </c>
      <c r="O83" s="57" t="str">
        <f t="shared" si="299"/>
        <v>-</v>
      </c>
      <c r="P83" s="55" t="s">
        <v>72</v>
      </c>
      <c r="Q83" s="56" t="s">
        <v>72</v>
      </c>
      <c r="R83" s="57" t="str">
        <f t="shared" si="300"/>
        <v>-</v>
      </c>
      <c r="S83" s="55">
        <v>3552.2000000000153</v>
      </c>
      <c r="T83" s="101">
        <v>395</v>
      </c>
      <c r="U83" s="101">
        <v>14801</v>
      </c>
      <c r="V83" s="56">
        <v>987</v>
      </c>
      <c r="W83" s="57">
        <f t="shared" si="301"/>
        <v>19735.200000000015</v>
      </c>
      <c r="X83" s="55">
        <v>57940.700000000026</v>
      </c>
      <c r="Y83" s="56">
        <v>6438</v>
      </c>
      <c r="Z83" s="57">
        <f t="shared" si="302"/>
        <v>64378.700000000026</v>
      </c>
      <c r="AA83" s="55" t="s">
        <v>72</v>
      </c>
      <c r="AB83" s="56" t="s">
        <v>72</v>
      </c>
      <c r="AC83" s="57" t="str">
        <f t="shared" si="303"/>
        <v>-</v>
      </c>
      <c r="AD83" s="55">
        <v>256.89999999999998</v>
      </c>
      <c r="AE83" s="56">
        <v>111</v>
      </c>
      <c r="AF83" s="57">
        <f t="shared" si="304"/>
        <v>367.9</v>
      </c>
      <c r="AG83" s="55">
        <v>6552.1999999999989</v>
      </c>
      <c r="AH83" s="56">
        <v>6553</v>
      </c>
      <c r="AI83" s="57">
        <f t="shared" si="305"/>
        <v>13105.199999999999</v>
      </c>
      <c r="AJ83" s="55" t="s">
        <v>72</v>
      </c>
      <c r="AK83" s="56">
        <v>5324.8</v>
      </c>
      <c r="AL83" s="57">
        <f t="shared" si="306"/>
        <v>5324.8</v>
      </c>
      <c r="AM83" s="55" t="s">
        <v>72</v>
      </c>
      <c r="AN83" s="56" t="s">
        <v>72</v>
      </c>
      <c r="AO83" s="57" t="str">
        <f t="shared" si="307"/>
        <v>-</v>
      </c>
      <c r="AP83" s="55" t="s">
        <v>72</v>
      </c>
      <c r="AQ83" s="56">
        <v>155.5</v>
      </c>
      <c r="AR83" s="64">
        <f t="shared" si="308"/>
        <v>155.5</v>
      </c>
      <c r="AS83" s="55" t="s">
        <v>72</v>
      </c>
      <c r="AT83" s="56" t="s">
        <v>72</v>
      </c>
      <c r="AU83" s="57" t="str">
        <f t="shared" si="309"/>
        <v>-</v>
      </c>
      <c r="AV83" s="832">
        <f t="shared" si="310"/>
        <v>88107.800000000032</v>
      </c>
      <c r="AW83" s="830"/>
      <c r="AX83" s="853">
        <f t="shared" si="311"/>
        <v>19964.3</v>
      </c>
      <c r="AY83" s="830"/>
      <c r="AZ83" s="832">
        <f t="shared" si="312"/>
        <v>5004.8</v>
      </c>
      <c r="BA83" s="830"/>
      <c r="BB83" s="830">
        <f t="shared" si="313"/>
        <v>4315.1000000000149</v>
      </c>
      <c r="BC83" s="830"/>
      <c r="BD83" s="830">
        <f t="shared" si="314"/>
        <v>80166.700000000026</v>
      </c>
      <c r="BE83" s="830"/>
      <c r="BF83" s="830">
        <f t="shared" si="315"/>
        <v>18585.5</v>
      </c>
      <c r="BG83" s="830"/>
      <c r="BH83" s="830">
        <f t="shared" si="316"/>
        <v>0</v>
      </c>
      <c r="BI83" s="831"/>
      <c r="BJ83" s="832">
        <f t="shared" si="317"/>
        <v>9319.900000000016</v>
      </c>
      <c r="BK83" s="830"/>
      <c r="BL83" s="830">
        <f t="shared" si="318"/>
        <v>98752.200000000026</v>
      </c>
      <c r="BM83" s="833"/>
      <c r="BN83" s="830">
        <f t="shared" si="319"/>
        <v>108072.10000000003</v>
      </c>
      <c r="BO83" s="833"/>
      <c r="DL83" s="3"/>
    </row>
    <row r="84" spans="1:116" ht="13.5" customHeight="1">
      <c r="B84" s="883"/>
      <c r="C84" s="1121"/>
      <c r="D84" s="876"/>
      <c r="E84" s="1070"/>
      <c r="F84" s="80">
        <v>75</v>
      </c>
      <c r="G84" s="55">
        <v>180.29999999999998</v>
      </c>
      <c r="H84" s="56" t="s">
        <v>72</v>
      </c>
      <c r="I84" s="57">
        <f t="shared" si="297"/>
        <v>180.29999999999998</v>
      </c>
      <c r="J84" s="55">
        <v>5.5</v>
      </c>
      <c r="K84" s="56" t="s">
        <v>72</v>
      </c>
      <c r="L84" s="57">
        <f t="shared" si="298"/>
        <v>5.5</v>
      </c>
      <c r="M84" s="55">
        <v>526.19999999999993</v>
      </c>
      <c r="N84" s="56" t="s">
        <v>72</v>
      </c>
      <c r="O84" s="57">
        <f t="shared" si="299"/>
        <v>526.19999999999993</v>
      </c>
      <c r="P84" s="55" t="s">
        <v>72</v>
      </c>
      <c r="Q84" s="56" t="s">
        <v>72</v>
      </c>
      <c r="R84" s="57" t="str">
        <f t="shared" si="300"/>
        <v>-</v>
      </c>
      <c r="S84" s="55">
        <v>849.79999999999745</v>
      </c>
      <c r="T84" s="101">
        <v>95</v>
      </c>
      <c r="U84" s="101">
        <v>3545</v>
      </c>
      <c r="V84" s="56">
        <v>237</v>
      </c>
      <c r="W84" s="57">
        <f t="shared" si="301"/>
        <v>4726.7999999999975</v>
      </c>
      <c r="X84" s="55">
        <v>18135.299999999988</v>
      </c>
      <c r="Y84" s="56">
        <v>2015.0000000000002</v>
      </c>
      <c r="Z84" s="57">
        <f t="shared" si="302"/>
        <v>20150.299999999988</v>
      </c>
      <c r="AA84" s="55" t="s">
        <v>72</v>
      </c>
      <c r="AB84" s="56" t="s">
        <v>72</v>
      </c>
      <c r="AC84" s="57" t="str">
        <f t="shared" si="303"/>
        <v>-</v>
      </c>
      <c r="AD84" s="55">
        <v>1999.5000000000005</v>
      </c>
      <c r="AE84" s="56">
        <v>857</v>
      </c>
      <c r="AF84" s="57">
        <f t="shared" si="304"/>
        <v>2856.5000000000005</v>
      </c>
      <c r="AG84" s="55">
        <v>13931.30000000001</v>
      </c>
      <c r="AH84" s="56">
        <v>13932</v>
      </c>
      <c r="AI84" s="57">
        <f t="shared" si="305"/>
        <v>27863.30000000001</v>
      </c>
      <c r="AJ84" s="55" t="s">
        <v>72</v>
      </c>
      <c r="AK84" s="56">
        <v>1759.4</v>
      </c>
      <c r="AL84" s="57">
        <f t="shared" si="306"/>
        <v>1759.4</v>
      </c>
      <c r="AM84" s="55" t="s">
        <v>72</v>
      </c>
      <c r="AN84" s="56" t="s">
        <v>72</v>
      </c>
      <c r="AO84" s="57" t="str">
        <f t="shared" si="307"/>
        <v>-</v>
      </c>
      <c r="AP84" s="55" t="s">
        <v>72</v>
      </c>
      <c r="AQ84" s="56">
        <v>183.89999999999998</v>
      </c>
      <c r="AR84" s="64">
        <f t="shared" si="308"/>
        <v>183.89999999999998</v>
      </c>
      <c r="AS84" s="55" t="s">
        <v>72</v>
      </c>
      <c r="AT84" s="56" t="s">
        <v>72</v>
      </c>
      <c r="AU84" s="57" t="str">
        <f t="shared" si="309"/>
        <v>-</v>
      </c>
      <c r="AV84" s="832">
        <f t="shared" si="310"/>
        <v>39172.899999999994</v>
      </c>
      <c r="AW84" s="830"/>
      <c r="AX84" s="853">
        <f t="shared" si="311"/>
        <v>19079.300000000003</v>
      </c>
      <c r="AY84" s="830"/>
      <c r="AZ84" s="832">
        <f t="shared" si="312"/>
        <v>711.99999999999989</v>
      </c>
      <c r="BA84" s="830"/>
      <c r="BB84" s="830">
        <f t="shared" si="313"/>
        <v>3801.2999999999979</v>
      </c>
      <c r="BC84" s="830"/>
      <c r="BD84" s="830">
        <f t="shared" si="314"/>
        <v>23932.299999999988</v>
      </c>
      <c r="BE84" s="830"/>
      <c r="BF84" s="830">
        <f t="shared" si="315"/>
        <v>29806.600000000013</v>
      </c>
      <c r="BG84" s="830"/>
      <c r="BH84" s="830">
        <f t="shared" si="316"/>
        <v>0</v>
      </c>
      <c r="BI84" s="831"/>
      <c r="BJ84" s="832">
        <f t="shared" si="317"/>
        <v>4513.2999999999975</v>
      </c>
      <c r="BK84" s="830"/>
      <c r="BL84" s="830">
        <f t="shared" si="318"/>
        <v>53738.9</v>
      </c>
      <c r="BM84" s="833"/>
      <c r="BN84" s="830">
        <f t="shared" si="319"/>
        <v>58252.2</v>
      </c>
      <c r="BO84" s="833"/>
      <c r="DL84" s="3"/>
    </row>
    <row r="85" spans="1:116" ht="13.5" customHeight="1">
      <c r="B85" s="883"/>
      <c r="C85" s="1122"/>
      <c r="D85" s="876"/>
      <c r="E85" s="1071"/>
      <c r="F85" s="532" t="s">
        <v>49</v>
      </c>
      <c r="G85" s="58">
        <f t="shared" ref="G85:AU85" si="320">IF(SUM(G79:G84)=0,"-",SUM(G79:G84))</f>
        <v>10790.2</v>
      </c>
      <c r="H85" s="59" t="str">
        <f t="shared" si="320"/>
        <v>-</v>
      </c>
      <c r="I85" s="60">
        <f t="shared" si="320"/>
        <v>10790.2</v>
      </c>
      <c r="J85" s="58">
        <f t="shared" si="320"/>
        <v>357.40000000000003</v>
      </c>
      <c r="K85" s="59" t="str">
        <f t="shared" si="320"/>
        <v>-</v>
      </c>
      <c r="L85" s="60">
        <f t="shared" si="320"/>
        <v>357.40000000000003</v>
      </c>
      <c r="M85" s="58">
        <f t="shared" si="320"/>
        <v>526.19999999999993</v>
      </c>
      <c r="N85" s="59" t="str">
        <f t="shared" si="320"/>
        <v>-</v>
      </c>
      <c r="O85" s="60">
        <f t="shared" si="320"/>
        <v>526.19999999999993</v>
      </c>
      <c r="P85" s="58" t="str">
        <f t="shared" si="320"/>
        <v>-</v>
      </c>
      <c r="Q85" s="59" t="str">
        <f t="shared" si="320"/>
        <v>-</v>
      </c>
      <c r="R85" s="60" t="str">
        <f t="shared" si="320"/>
        <v>-</v>
      </c>
      <c r="S85" s="58">
        <f t="shared" si="320"/>
        <v>6816.8000000000047</v>
      </c>
      <c r="T85" s="103">
        <f t="shared" si="320"/>
        <v>758</v>
      </c>
      <c r="U85" s="103">
        <f t="shared" si="320"/>
        <v>28405</v>
      </c>
      <c r="V85" s="59">
        <f t="shared" si="320"/>
        <v>1895</v>
      </c>
      <c r="W85" s="60">
        <f t="shared" si="320"/>
        <v>37874.800000000003</v>
      </c>
      <c r="X85" s="58">
        <f t="shared" si="320"/>
        <v>100780.7</v>
      </c>
      <c r="Y85" s="59">
        <f t="shared" si="320"/>
        <v>11198</v>
      </c>
      <c r="Z85" s="60">
        <f t="shared" si="320"/>
        <v>111978.7</v>
      </c>
      <c r="AA85" s="58" t="str">
        <f t="shared" si="320"/>
        <v>-</v>
      </c>
      <c r="AB85" s="59" t="str">
        <f t="shared" si="320"/>
        <v>-</v>
      </c>
      <c r="AC85" s="60" t="str">
        <f t="shared" si="320"/>
        <v>-</v>
      </c>
      <c r="AD85" s="58">
        <f t="shared" si="320"/>
        <v>2402.1000000000004</v>
      </c>
      <c r="AE85" s="59">
        <f t="shared" si="320"/>
        <v>1030</v>
      </c>
      <c r="AF85" s="60">
        <f t="shared" si="320"/>
        <v>3432.1000000000004</v>
      </c>
      <c r="AG85" s="58">
        <f t="shared" si="320"/>
        <v>21058.30000000001</v>
      </c>
      <c r="AH85" s="59">
        <f t="shared" si="320"/>
        <v>21060</v>
      </c>
      <c r="AI85" s="60">
        <f t="shared" si="320"/>
        <v>42118.30000000001</v>
      </c>
      <c r="AJ85" s="58" t="str">
        <f t="shared" si="320"/>
        <v>-</v>
      </c>
      <c r="AK85" s="59">
        <f t="shared" si="320"/>
        <v>15047.699999999999</v>
      </c>
      <c r="AL85" s="60">
        <f t="shared" si="320"/>
        <v>15047.699999999999</v>
      </c>
      <c r="AM85" s="58" t="str">
        <f t="shared" si="320"/>
        <v>-</v>
      </c>
      <c r="AN85" s="59" t="str">
        <f t="shared" si="320"/>
        <v>-</v>
      </c>
      <c r="AO85" s="60" t="str">
        <f t="shared" si="320"/>
        <v>-</v>
      </c>
      <c r="AP85" s="58" t="str">
        <f t="shared" si="320"/>
        <v>-</v>
      </c>
      <c r="AQ85" s="59">
        <f t="shared" si="320"/>
        <v>367.9</v>
      </c>
      <c r="AR85" s="65">
        <f t="shared" si="320"/>
        <v>367.9</v>
      </c>
      <c r="AS85" s="58" t="str">
        <f t="shared" si="320"/>
        <v>-</v>
      </c>
      <c r="AT85" s="59" t="str">
        <f t="shared" si="320"/>
        <v>-</v>
      </c>
      <c r="AU85" s="60" t="str">
        <f t="shared" si="320"/>
        <v>-</v>
      </c>
      <c r="AV85" s="834">
        <f>IF(SUM(AV79:AW84)=0,"-",SUM(AV79:AW84))</f>
        <v>171136.7</v>
      </c>
      <c r="AW85" s="835"/>
      <c r="AX85" s="836">
        <f>IF(SUM(AX79:AY84)=0,"-",SUM(AX79:AY84))</f>
        <v>51356.600000000006</v>
      </c>
      <c r="AY85" s="835"/>
      <c r="AZ85" s="834">
        <f>IF(SUM(AZ79:BA84)=0,"-",SUM(AZ79:BA84))</f>
        <v>11673.800000000001</v>
      </c>
      <c r="BA85" s="835"/>
      <c r="BB85" s="835">
        <f>IF(SUM(BB79:BC84)=0,"-",SUM(BB79:BC84))</f>
        <v>11006.900000000005</v>
      </c>
      <c r="BC85" s="835"/>
      <c r="BD85" s="835">
        <f>IF(SUM(BD79:BE84)=0,"-",SUM(BD79:BE84))</f>
        <v>142278.70000000001</v>
      </c>
      <c r="BE85" s="835"/>
      <c r="BF85" s="835">
        <f>IF(SUM(BF79:BG84)=0,"-",SUM(BF79:BG84))</f>
        <v>57533.900000000009</v>
      </c>
      <c r="BG85" s="835"/>
      <c r="BH85" s="835" t="str">
        <f>IF(SUM(BH79:BI84)=0,"-",SUM(BH79:BI84))</f>
        <v>-</v>
      </c>
      <c r="BI85" s="837"/>
      <c r="BJ85" s="834">
        <f>IF(SUM(BJ79:BK84)=0,"-",SUM(BJ79:BK84))</f>
        <v>22680.700000000004</v>
      </c>
      <c r="BK85" s="835"/>
      <c r="BL85" s="835">
        <f>IF(SUM(BL79:BM84)=0,"-",SUM(BL79:BM84))</f>
        <v>199812.6</v>
      </c>
      <c r="BM85" s="838"/>
      <c r="BN85" s="835">
        <f t="shared" si="319"/>
        <v>222493.30000000002</v>
      </c>
      <c r="BO85" s="838"/>
      <c r="DL85" s="3"/>
    </row>
    <row r="86" spans="1:116" ht="13.5" customHeight="1">
      <c r="B86" s="883"/>
      <c r="C86" s="572" t="s">
        <v>416</v>
      </c>
      <c r="D86" s="1092"/>
      <c r="E86" s="1012" t="s">
        <v>410</v>
      </c>
      <c r="F86" s="1012"/>
      <c r="G86" s="507">
        <f t="shared" ref="G86:AV86" si="321">IF(SUM(G53,G65,G77,G85)=0,"-",SUM(G53,G65,G77,G85))</f>
        <v>10900.2</v>
      </c>
      <c r="H86" s="508" t="str">
        <f t="shared" si="321"/>
        <v>-</v>
      </c>
      <c r="I86" s="542">
        <f t="shared" si="321"/>
        <v>10900.2</v>
      </c>
      <c r="J86" s="542">
        <f t="shared" si="321"/>
        <v>361.40000000000003</v>
      </c>
      <c r="K86" s="543" t="str">
        <f t="shared" si="321"/>
        <v>-</v>
      </c>
      <c r="L86" s="545">
        <f t="shared" si="321"/>
        <v>361.40000000000003</v>
      </c>
      <c r="M86" s="542">
        <f t="shared" si="321"/>
        <v>531.19999999999993</v>
      </c>
      <c r="N86" s="543" t="str">
        <f t="shared" si="321"/>
        <v>-</v>
      </c>
      <c r="O86" s="545">
        <f t="shared" si="321"/>
        <v>531.19999999999993</v>
      </c>
      <c r="P86" s="542" t="str">
        <f t="shared" si="321"/>
        <v>-</v>
      </c>
      <c r="Q86" s="543" t="str">
        <f t="shared" si="321"/>
        <v>-</v>
      </c>
      <c r="R86" s="545" t="str">
        <f t="shared" si="321"/>
        <v>-</v>
      </c>
      <c r="S86" s="367">
        <f t="shared" si="321"/>
        <v>6885.8000000000047</v>
      </c>
      <c r="T86" s="369">
        <f t="shared" si="321"/>
        <v>766</v>
      </c>
      <c r="U86" s="369">
        <f t="shared" si="321"/>
        <v>28691</v>
      </c>
      <c r="V86" s="368">
        <f t="shared" si="321"/>
        <v>1914</v>
      </c>
      <c r="W86" s="89">
        <f t="shared" si="321"/>
        <v>38256.800000000003</v>
      </c>
      <c r="X86" s="507">
        <f t="shared" si="321"/>
        <v>101798.7</v>
      </c>
      <c r="Y86" s="508">
        <f t="shared" si="321"/>
        <v>11311</v>
      </c>
      <c r="Z86" s="509">
        <f t="shared" si="321"/>
        <v>113109.7</v>
      </c>
      <c r="AA86" s="507" t="str">
        <f t="shared" si="321"/>
        <v>-</v>
      </c>
      <c r="AB86" s="508" t="str">
        <f t="shared" si="321"/>
        <v>-</v>
      </c>
      <c r="AC86" s="509" t="str">
        <f t="shared" si="321"/>
        <v>-</v>
      </c>
      <c r="AD86" s="507">
        <f t="shared" si="321"/>
        <v>2426.1000000000004</v>
      </c>
      <c r="AE86" s="508">
        <f t="shared" si="321"/>
        <v>1041</v>
      </c>
      <c r="AF86" s="509">
        <f t="shared" si="321"/>
        <v>3467.1000000000004</v>
      </c>
      <c r="AG86" s="507">
        <f t="shared" si="321"/>
        <v>21058.30000000001</v>
      </c>
      <c r="AH86" s="508">
        <f t="shared" si="321"/>
        <v>21060</v>
      </c>
      <c r="AI86" s="509">
        <f t="shared" si="321"/>
        <v>42118.30000000001</v>
      </c>
      <c r="AJ86" s="507" t="str">
        <f t="shared" si="321"/>
        <v>-</v>
      </c>
      <c r="AK86" s="508">
        <f t="shared" si="321"/>
        <v>16245.699999999999</v>
      </c>
      <c r="AL86" s="509">
        <f t="shared" si="321"/>
        <v>16245.699999999999</v>
      </c>
      <c r="AM86" s="507" t="str">
        <f t="shared" si="321"/>
        <v>-</v>
      </c>
      <c r="AN86" s="508" t="str">
        <f t="shared" si="321"/>
        <v>-</v>
      </c>
      <c r="AO86" s="509" t="str">
        <f t="shared" si="321"/>
        <v>-</v>
      </c>
      <c r="AP86" s="507" t="str">
        <f t="shared" si="321"/>
        <v>-</v>
      </c>
      <c r="AQ86" s="508">
        <f t="shared" si="321"/>
        <v>371.9</v>
      </c>
      <c r="AR86" s="510">
        <f t="shared" si="321"/>
        <v>371.9</v>
      </c>
      <c r="AS86" s="507" t="str">
        <f t="shared" si="321"/>
        <v>-</v>
      </c>
      <c r="AT86" s="508" t="str">
        <f t="shared" si="321"/>
        <v>-</v>
      </c>
      <c r="AU86" s="509" t="str">
        <f t="shared" si="321"/>
        <v>-</v>
      </c>
      <c r="AV86" s="834">
        <f t="shared" si="321"/>
        <v>172652.7</v>
      </c>
      <c r="AW86" s="835">
        <f t="shared" ref="AW86:BO86" si="322">SUM(AW53,AW65,AW77,AW85)</f>
        <v>0</v>
      </c>
      <c r="AX86" s="836">
        <f>IF(SUM(AX53,AX65,AX77,AX85)=0,"-",SUM(AX53,AX65,AX77,AX85))</f>
        <v>52709.600000000006</v>
      </c>
      <c r="AY86" s="835">
        <f t="shared" si="322"/>
        <v>0</v>
      </c>
      <c r="AZ86" s="834">
        <f>IF(SUM(AZ53,AZ65,AZ77,AZ85)=0,"-",SUM(AZ53,AZ65,AZ77,AZ85))</f>
        <v>11792.800000000001</v>
      </c>
      <c r="BA86" s="835">
        <f t="shared" si="322"/>
        <v>0</v>
      </c>
      <c r="BB86" s="835">
        <f>IF(SUM(BB53,BB65,BB77,BB85)=0,"-",SUM(BB53,BB65,BB77,BB85))</f>
        <v>11083.900000000005</v>
      </c>
      <c r="BC86" s="835">
        <f t="shared" si="322"/>
        <v>0</v>
      </c>
      <c r="BD86" s="835">
        <f>IF(SUM(BD53,BD65,BD77,BD85)=0,"-",SUM(BD53,BD65,BD77,BD85))</f>
        <v>143749.70000000001</v>
      </c>
      <c r="BE86" s="835">
        <f t="shared" si="322"/>
        <v>0</v>
      </c>
      <c r="BF86" s="835">
        <f>IF(SUM(BF53,BF65,BF77,BF85)=0,"-",SUM(BF53,BF65,BF77,BF85))</f>
        <v>58735.900000000009</v>
      </c>
      <c r="BG86" s="835">
        <f t="shared" si="322"/>
        <v>0</v>
      </c>
      <c r="BH86" s="835" t="str">
        <f>IF(SUM(BH53,BH65,BH77,BH85)=0,"-",SUM(BH53,BH65,BH77,BH85))</f>
        <v>-</v>
      </c>
      <c r="BI86" s="837">
        <f t="shared" si="322"/>
        <v>0</v>
      </c>
      <c r="BJ86" s="834">
        <f>IF(SUM(BJ53,BJ65,BJ77,BJ85)=0,"-",SUM(BJ53,BJ65,BJ77,BJ85))</f>
        <v>22876.700000000004</v>
      </c>
      <c r="BK86" s="835">
        <f t="shared" si="322"/>
        <v>0</v>
      </c>
      <c r="BL86" s="835">
        <f>IF(SUM(BL53,BL65,BL77,BL85)=0,"-",SUM(BL53,BL65,BL77,BL85))</f>
        <v>202485.6</v>
      </c>
      <c r="BM86" s="838">
        <f t="shared" si="322"/>
        <v>0</v>
      </c>
      <c r="BN86" s="835">
        <f>IF(SUM(BN53,BN65,BN77,BN85)=0,"-",SUM(BN53,BN65,BN77,BN85))</f>
        <v>225362.30000000002</v>
      </c>
      <c r="BO86" s="838">
        <f t="shared" si="322"/>
        <v>0</v>
      </c>
      <c r="DL86" s="3"/>
    </row>
    <row r="87" spans="1:116" ht="13.5" customHeight="1">
      <c r="B87" s="883"/>
      <c r="C87" s="870" t="s">
        <v>47</v>
      </c>
      <c r="D87" s="871"/>
      <c r="E87" s="871"/>
      <c r="F87" s="871"/>
      <c r="G87" s="58">
        <f t="shared" ref="G87:AV87" si="323">IF(SUM(G21,G33,G45,G53,G65,G77,G85)=0,"-",SUM(G21,G33,G45,G53,G65,G77,G85))</f>
        <v>19646.7</v>
      </c>
      <c r="H87" s="59" t="str">
        <f>IF(SUM(H21,H33,H45,H53,H65,H77,H85)=0,"-",SUM(H21,H33,H45,H53,H65,H77,H85))</f>
        <v>-</v>
      </c>
      <c r="I87" s="60">
        <f t="shared" si="323"/>
        <v>19646.7</v>
      </c>
      <c r="J87" s="58">
        <f>IF(SUM(J21,J33,J45,J53,J65,J77,J85)=0,"-",SUM(J21,J33,J45,J53,J65,J77,J85))</f>
        <v>495.70000000000005</v>
      </c>
      <c r="K87" s="59" t="str">
        <f t="shared" si="323"/>
        <v>-</v>
      </c>
      <c r="L87" s="60">
        <f t="shared" si="323"/>
        <v>495.70000000000005</v>
      </c>
      <c r="M87" s="58">
        <f t="shared" si="323"/>
        <v>531.19999999999993</v>
      </c>
      <c r="N87" s="59" t="str">
        <f t="shared" si="323"/>
        <v>-</v>
      </c>
      <c r="O87" s="60">
        <f t="shared" si="323"/>
        <v>531.19999999999993</v>
      </c>
      <c r="P87" s="87" t="str">
        <f t="shared" si="323"/>
        <v>-</v>
      </c>
      <c r="Q87" s="88" t="str">
        <f t="shared" si="323"/>
        <v>-</v>
      </c>
      <c r="R87" s="89" t="str">
        <f t="shared" si="323"/>
        <v>-</v>
      </c>
      <c r="S87" s="87">
        <f t="shared" si="323"/>
        <v>8485.9000000000051</v>
      </c>
      <c r="T87" s="104">
        <f t="shared" si="323"/>
        <v>943</v>
      </c>
      <c r="U87" s="104">
        <f t="shared" si="323"/>
        <v>35345</v>
      </c>
      <c r="V87" s="88">
        <f t="shared" si="323"/>
        <v>2356</v>
      </c>
      <c r="W87" s="89">
        <f t="shared" si="323"/>
        <v>47129.9</v>
      </c>
      <c r="X87" s="58">
        <f t="shared" si="323"/>
        <v>146996.9</v>
      </c>
      <c r="Y87" s="59">
        <f t="shared" si="323"/>
        <v>16332</v>
      </c>
      <c r="Z87" s="60">
        <f t="shared" si="323"/>
        <v>163328.9</v>
      </c>
      <c r="AA87" s="58" t="str">
        <f t="shared" si="323"/>
        <v>-</v>
      </c>
      <c r="AB87" s="59" t="str">
        <f t="shared" si="323"/>
        <v>-</v>
      </c>
      <c r="AC87" s="60" t="str">
        <f t="shared" si="323"/>
        <v>-</v>
      </c>
      <c r="AD87" s="58">
        <f t="shared" si="323"/>
        <v>3364.5</v>
      </c>
      <c r="AE87" s="59">
        <f t="shared" si="323"/>
        <v>1444</v>
      </c>
      <c r="AF87" s="60">
        <f t="shared" si="323"/>
        <v>4808.5</v>
      </c>
      <c r="AG87" s="58">
        <f t="shared" si="323"/>
        <v>21868.400000000009</v>
      </c>
      <c r="AH87" s="59">
        <f t="shared" si="323"/>
        <v>21871</v>
      </c>
      <c r="AI87" s="60">
        <f t="shared" si="323"/>
        <v>43739.400000000009</v>
      </c>
      <c r="AJ87" s="58" t="str">
        <f t="shared" si="323"/>
        <v>-</v>
      </c>
      <c r="AK87" s="59">
        <f t="shared" si="323"/>
        <v>20157.099999999999</v>
      </c>
      <c r="AL87" s="60">
        <f t="shared" si="323"/>
        <v>20157.099999999999</v>
      </c>
      <c r="AM87" s="58" t="str">
        <f t="shared" si="323"/>
        <v>-</v>
      </c>
      <c r="AN87" s="59" t="str">
        <f t="shared" si="323"/>
        <v>-</v>
      </c>
      <c r="AO87" s="60" t="str">
        <f t="shared" si="323"/>
        <v>-</v>
      </c>
      <c r="AP87" s="58" t="str">
        <f t="shared" si="323"/>
        <v>-</v>
      </c>
      <c r="AQ87" s="59">
        <f t="shared" si="323"/>
        <v>1155.0999999999999</v>
      </c>
      <c r="AR87" s="65">
        <f t="shared" si="323"/>
        <v>1155.0999999999999</v>
      </c>
      <c r="AS87" s="58" t="str">
        <f t="shared" si="323"/>
        <v>-</v>
      </c>
      <c r="AT87" s="59" t="str">
        <f t="shared" si="323"/>
        <v>-</v>
      </c>
      <c r="AU87" s="60" t="str">
        <f t="shared" si="323"/>
        <v>-</v>
      </c>
      <c r="AV87" s="948">
        <f t="shared" si="323"/>
        <v>236734.30000000002</v>
      </c>
      <c r="AW87" s="942"/>
      <c r="AX87" s="941">
        <f>IF(SUM(AX21,AX33,AX45,AX53,AX65,AX77,AX85)=0,"-",SUM(AX21,AX33,AX45,AX53,AX65,AX77,AX85))</f>
        <v>64258.200000000012</v>
      </c>
      <c r="AY87" s="942"/>
      <c r="AZ87" s="948">
        <f>IF(SUM(AZ21,AZ33,AZ45,AZ53,AZ65,AZ77,AZ85)=0,"-",SUM(AZ21,AZ33,AZ45,AZ53,AZ65,AZ77,AZ85))</f>
        <v>20673.600000000002</v>
      </c>
      <c r="BA87" s="942"/>
      <c r="BB87" s="942">
        <f>IF(SUM(BB21,BB33,BB45,BB53,BB65,BB77,BB85)=0,"-",SUM(BB21,BB33,BB45,BB53,BB65,BB77,BB85))</f>
        <v>12861.000000000005</v>
      </c>
      <c r="BC87" s="942"/>
      <c r="BD87" s="942">
        <f>IF(SUM(BD21,BD33,BD45,BD53,BD65,BD77,BD85)=0,"-",SUM(BD21,BD33,BD45,BD53,BD65,BD77,BD85))</f>
        <v>202406.3</v>
      </c>
      <c r="BE87" s="942"/>
      <c r="BF87" s="942">
        <f>IF(SUM(BF21,BF33,BF45,BF53,BF65,BF77,BF85)=0,"-",SUM(BF21,BF33,BF45,BF53,BF65,BF77,BF85))</f>
        <v>65051.600000000006</v>
      </c>
      <c r="BG87" s="942"/>
      <c r="BH87" s="942" t="str">
        <f>IF(SUM(BH21,BH33,BH45,BH53,BH65,BH77,BH85)=0,"-",SUM(BH21,BH33,BH45,BH53,BH65,BH77,BH85))</f>
        <v>-</v>
      </c>
      <c r="BI87" s="1044"/>
      <c r="BJ87" s="948">
        <f>IF(SUM(BJ21,BJ33,BJ45,BJ53,BJ65,BJ77,BJ85)=0,"-",SUM(BJ21,BJ33,BJ45,BJ53,BJ65,BJ77,BJ85))</f>
        <v>33534.600000000006</v>
      </c>
      <c r="BK87" s="942"/>
      <c r="BL87" s="942">
        <f>IF(SUM(BL21,BL33,BL45,BL53,BL65,BL77,BL85)=0,"-",SUM(BL21,BL33,BL45,BL53,BL65,BL77,BL85))</f>
        <v>267457.90000000002</v>
      </c>
      <c r="BM87" s="1016"/>
      <c r="BN87" s="834">
        <f>IF(SUM(AV87:AX87)=0,"-",IF(AND(SUM(AV87:AX87)=SUM(AZ87:BI87),SUM(AZ87:BI87)=SUM(BJ87:BM87)),SUM(AV87:AX87),"エラー"))</f>
        <v>300992.5</v>
      </c>
      <c r="BO87" s="838"/>
      <c r="BR87" s="3"/>
      <c r="DL87" s="3"/>
    </row>
    <row r="88" spans="1:116" ht="13.5" customHeight="1">
      <c r="B88" s="883"/>
      <c r="C88" s="885" t="s">
        <v>306</v>
      </c>
      <c r="D88" s="886"/>
      <c r="E88" s="889" t="s">
        <v>399</v>
      </c>
      <c r="F88" s="890"/>
      <c r="G88" s="874" t="s">
        <v>145</v>
      </c>
      <c r="H88" s="874"/>
      <c r="I88" s="874"/>
      <c r="J88" s="874" t="s">
        <v>145</v>
      </c>
      <c r="K88" s="874"/>
      <c r="L88" s="874"/>
      <c r="M88" s="874" t="s">
        <v>145</v>
      </c>
      <c r="N88" s="874"/>
      <c r="O88" s="891"/>
      <c r="P88" s="874" t="s">
        <v>146</v>
      </c>
      <c r="Q88" s="874"/>
      <c r="R88" s="891"/>
      <c r="S88" s="892" t="s">
        <v>146</v>
      </c>
      <c r="T88" s="893"/>
      <c r="U88" s="894" t="s">
        <v>406</v>
      </c>
      <c r="V88" s="895"/>
      <c r="W88" s="314"/>
      <c r="X88" s="896" t="s">
        <v>406</v>
      </c>
      <c r="Y88" s="874"/>
      <c r="Z88" s="874"/>
      <c r="AA88" s="896" t="s">
        <v>406</v>
      </c>
      <c r="AB88" s="874"/>
      <c r="AC88" s="874"/>
      <c r="AD88" s="874" t="s">
        <v>147</v>
      </c>
      <c r="AE88" s="874"/>
      <c r="AF88" s="874"/>
      <c r="AG88" s="874" t="s">
        <v>408</v>
      </c>
      <c r="AH88" s="874"/>
      <c r="AI88" s="874"/>
      <c r="AJ88" s="874" t="s">
        <v>408</v>
      </c>
      <c r="AK88" s="874"/>
      <c r="AL88" s="874"/>
      <c r="AM88" s="874" t="s">
        <v>408</v>
      </c>
      <c r="AN88" s="874"/>
      <c r="AO88" s="874"/>
      <c r="AP88" s="874" t="s">
        <v>408</v>
      </c>
      <c r="AQ88" s="874"/>
      <c r="AR88" s="874"/>
      <c r="AS88" s="874" t="s">
        <v>409</v>
      </c>
      <c r="AT88" s="874"/>
      <c r="AU88" s="874"/>
      <c r="AV88" s="947"/>
      <c r="AW88" s="947"/>
      <c r="AX88" s="947"/>
      <c r="AY88" s="947"/>
      <c r="AZ88" s="947"/>
      <c r="BA88" s="947"/>
      <c r="BB88" s="947"/>
      <c r="BC88" s="947"/>
      <c r="BD88" s="947"/>
      <c r="BE88" s="947"/>
      <c r="BF88" s="947"/>
      <c r="BG88" s="947"/>
      <c r="BH88" s="947"/>
      <c r="BI88" s="947"/>
      <c r="BJ88" s="947"/>
      <c r="BK88" s="947"/>
      <c r="BL88" s="947"/>
      <c r="BM88" s="947"/>
      <c r="BN88" s="947"/>
      <c r="BO88" s="947"/>
      <c r="BR88" s="3"/>
      <c r="DL88" s="3"/>
    </row>
    <row r="89" spans="1:116" ht="13.5" customHeight="1">
      <c r="B89" s="884"/>
      <c r="C89" s="887"/>
      <c r="D89" s="888"/>
      <c r="E89" s="889" t="s">
        <v>398</v>
      </c>
      <c r="F89" s="890"/>
      <c r="G89" s="874" t="s">
        <v>145</v>
      </c>
      <c r="H89" s="874"/>
      <c r="I89" s="874"/>
      <c r="J89" s="874" t="s">
        <v>145</v>
      </c>
      <c r="K89" s="874"/>
      <c r="L89" s="874"/>
      <c r="M89" s="874" t="s">
        <v>145</v>
      </c>
      <c r="N89" s="874"/>
      <c r="O89" s="891"/>
      <c r="P89" s="874" t="s">
        <v>146</v>
      </c>
      <c r="Q89" s="874"/>
      <c r="R89" s="891"/>
      <c r="S89" s="892" t="s">
        <v>146</v>
      </c>
      <c r="T89" s="893"/>
      <c r="U89" s="894" t="s">
        <v>406</v>
      </c>
      <c r="V89" s="895"/>
      <c r="W89" s="314"/>
      <c r="X89" s="896" t="s">
        <v>406</v>
      </c>
      <c r="Y89" s="874"/>
      <c r="Z89" s="874"/>
      <c r="AA89" s="896" t="s">
        <v>406</v>
      </c>
      <c r="AB89" s="874"/>
      <c r="AC89" s="874"/>
      <c r="AD89" s="874" t="s">
        <v>407</v>
      </c>
      <c r="AE89" s="874"/>
      <c r="AF89" s="874"/>
      <c r="AG89" s="874" t="s">
        <v>408</v>
      </c>
      <c r="AH89" s="874"/>
      <c r="AI89" s="874"/>
      <c r="AJ89" s="874" t="s">
        <v>408</v>
      </c>
      <c r="AK89" s="874"/>
      <c r="AL89" s="874"/>
      <c r="AM89" s="874" t="s">
        <v>408</v>
      </c>
      <c r="AN89" s="874"/>
      <c r="AO89" s="874"/>
      <c r="AP89" s="874" t="s">
        <v>408</v>
      </c>
      <c r="AQ89" s="874"/>
      <c r="AR89" s="874"/>
      <c r="AS89" s="874" t="s">
        <v>409</v>
      </c>
      <c r="AT89" s="874"/>
      <c r="AU89" s="874"/>
      <c r="AV89" s="947"/>
      <c r="AW89" s="947"/>
      <c r="AX89" s="947"/>
      <c r="AY89" s="947"/>
      <c r="AZ89" s="947"/>
      <c r="BA89" s="947"/>
      <c r="BB89" s="947"/>
      <c r="BC89" s="947"/>
      <c r="BD89" s="947"/>
      <c r="BE89" s="947"/>
      <c r="BF89" s="947"/>
      <c r="BG89" s="947"/>
      <c r="BH89" s="947"/>
      <c r="BI89" s="947"/>
      <c r="BJ89" s="947"/>
      <c r="BK89" s="947"/>
      <c r="BL89" s="947"/>
      <c r="BM89" s="947"/>
      <c r="BN89" s="947"/>
      <c r="BO89" s="947"/>
      <c r="BR89" s="3"/>
      <c r="DL89" s="3"/>
    </row>
    <row r="90" spans="1:116" ht="13.5" customHeight="1">
      <c r="A90" s="344"/>
      <c r="B90" s="454" t="s">
        <v>363</v>
      </c>
      <c r="C90" s="576" t="s">
        <v>392</v>
      </c>
      <c r="D90" s="576"/>
      <c r="E90" s="470"/>
      <c r="F90" s="470"/>
      <c r="G90" s="518"/>
      <c r="H90" s="470"/>
      <c r="I90" s="470"/>
      <c r="J90" s="470"/>
      <c r="K90" s="470"/>
      <c r="L90" s="470"/>
      <c r="M90" s="470"/>
      <c r="N90" s="470"/>
      <c r="O90" s="470"/>
      <c r="P90" s="470"/>
      <c r="Q90" s="470"/>
      <c r="R90" s="470"/>
      <c r="S90" s="467"/>
      <c r="T90" s="467"/>
      <c r="U90" s="467"/>
      <c r="V90" s="467"/>
      <c r="W90" s="467"/>
      <c r="X90" s="470"/>
      <c r="Y90" s="470"/>
      <c r="Z90" s="470"/>
      <c r="AA90" s="470"/>
      <c r="AB90" s="470"/>
      <c r="AC90" s="470"/>
      <c r="AD90" s="470"/>
      <c r="AE90" s="470"/>
      <c r="AF90" s="470"/>
      <c r="AG90" s="470"/>
      <c r="AH90" s="470"/>
      <c r="AI90" s="470"/>
      <c r="AJ90" s="470"/>
      <c r="AK90" s="470"/>
      <c r="AL90" s="470"/>
      <c r="AM90" s="470"/>
      <c r="AN90" s="470"/>
      <c r="AO90" s="470"/>
      <c r="AP90" s="470"/>
      <c r="AQ90" s="470"/>
      <c r="AR90" s="470"/>
      <c r="AS90" s="470"/>
      <c r="AT90" s="470"/>
      <c r="AU90" s="470"/>
      <c r="AV90" s="467"/>
      <c r="AW90" s="467"/>
      <c r="AX90" s="467"/>
      <c r="AY90" s="467"/>
      <c r="AZ90" s="467"/>
      <c r="BA90" s="467"/>
      <c r="BB90" s="467"/>
      <c r="BC90" s="467"/>
      <c r="BD90" s="467"/>
      <c r="BE90" s="467"/>
      <c r="BF90" s="467"/>
      <c r="BG90" s="467"/>
      <c r="BH90" s="467"/>
      <c r="BI90" s="467"/>
      <c r="BJ90" s="467"/>
      <c r="BK90" s="467"/>
      <c r="BL90" s="467"/>
      <c r="BM90" s="467"/>
      <c r="BN90" s="467"/>
      <c r="BO90" s="467"/>
      <c r="BP90" s="344"/>
      <c r="BQ90" s="344"/>
      <c r="BR90" s="344"/>
      <c r="BS90" s="344"/>
      <c r="DL90" s="3"/>
    </row>
    <row r="91" spans="1:116" ht="13.5" customHeight="1">
      <c r="A91" s="344"/>
      <c r="B91" s="469"/>
      <c r="C91" s="151"/>
      <c r="D91" s="151"/>
      <c r="E91" s="151"/>
      <c r="F91" s="151"/>
      <c r="G91" s="519"/>
      <c r="H91" s="151"/>
      <c r="I91" s="151"/>
      <c r="J91" s="151"/>
      <c r="K91" s="151"/>
      <c r="L91" s="151"/>
      <c r="M91" s="151"/>
      <c r="N91" s="151"/>
      <c r="O91" s="151"/>
      <c r="P91" s="151"/>
      <c r="Q91" s="151"/>
      <c r="R91" s="151"/>
      <c r="S91" s="468"/>
      <c r="T91" s="468"/>
      <c r="U91" s="468"/>
      <c r="V91" s="468"/>
      <c r="W91" s="468"/>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468"/>
      <c r="AW91" s="468"/>
      <c r="AX91" s="468"/>
      <c r="AY91" s="468"/>
      <c r="AZ91" s="468"/>
      <c r="BA91" s="468"/>
      <c r="BB91" s="468"/>
      <c r="BC91" s="468"/>
      <c r="BD91" s="468"/>
      <c r="BE91" s="468"/>
      <c r="BF91" s="468"/>
      <c r="BG91" s="468"/>
      <c r="BH91" s="468"/>
      <c r="BI91" s="468"/>
      <c r="BJ91" s="468"/>
      <c r="BK91" s="468"/>
      <c r="BL91" s="468"/>
      <c r="BM91" s="468"/>
      <c r="BN91" s="468"/>
      <c r="BO91" s="468"/>
      <c r="BP91" s="344"/>
      <c r="BQ91" s="344"/>
      <c r="BR91" s="344"/>
      <c r="BS91" s="344"/>
      <c r="DL91" s="3"/>
    </row>
    <row r="92" spans="1:116" ht="13.5" customHeight="1">
      <c r="A92" s="344"/>
      <c r="B92" s="469"/>
      <c r="C92" s="472" t="s">
        <v>371</v>
      </c>
      <c r="D92" s="472"/>
      <c r="E92" s="471"/>
      <c r="F92" s="151"/>
      <c r="H92" s="151"/>
      <c r="I92" s="151"/>
      <c r="J92" s="151"/>
      <c r="K92" s="151"/>
      <c r="L92" s="151"/>
      <c r="M92" s="151"/>
      <c r="N92" s="151"/>
      <c r="O92" s="151"/>
      <c r="P92" s="151"/>
      <c r="Q92" s="151"/>
      <c r="R92" s="151"/>
      <c r="S92" s="468"/>
      <c r="T92" s="468"/>
      <c r="U92" s="468"/>
      <c r="V92" s="468"/>
      <c r="W92" s="468"/>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468"/>
      <c r="AW92" s="468"/>
      <c r="AX92" s="468"/>
      <c r="AY92" s="468"/>
      <c r="AZ92" s="468"/>
      <c r="BA92" s="468"/>
      <c r="BB92" s="468"/>
      <c r="BC92" s="468"/>
      <c r="BD92" s="468"/>
      <c r="BE92" s="468"/>
      <c r="BF92" s="468"/>
      <c r="BG92" s="468"/>
      <c r="BH92" s="468"/>
      <c r="BI92" s="468"/>
      <c r="BJ92" s="468"/>
      <c r="BK92" s="468"/>
      <c r="BL92" s="468"/>
      <c r="BM92" s="468"/>
      <c r="BN92" s="468"/>
      <c r="BO92" s="468"/>
      <c r="BP92" s="344"/>
      <c r="BQ92" s="344"/>
      <c r="BR92" s="344"/>
      <c r="BS92" s="344"/>
      <c r="DL92" s="3"/>
    </row>
    <row r="93" spans="1:116" ht="13.5" customHeight="1">
      <c r="B93" s="931" t="s">
        <v>384</v>
      </c>
      <c r="C93" s="733" t="s">
        <v>405</v>
      </c>
      <c r="D93" s="909"/>
      <c r="E93" s="910"/>
      <c r="F93" s="79">
        <v>600</v>
      </c>
      <c r="G93" s="52" t="s">
        <v>72</v>
      </c>
      <c r="H93" s="53" t="s">
        <v>72</v>
      </c>
      <c r="I93" s="432" t="str">
        <f t="shared" ref="I93:I103" si="324">IF(SUM(G93:H93)=0,"-",SUM(G93:H93))</f>
        <v>-</v>
      </c>
      <c r="J93" s="52" t="s">
        <v>72</v>
      </c>
      <c r="K93" s="53" t="s">
        <v>72</v>
      </c>
      <c r="L93" s="432" t="str">
        <f t="shared" ref="L93:L103" si="325">IF(SUM(J93:K93)=0,"-",SUM(J93:K93))</f>
        <v>-</v>
      </c>
      <c r="M93" s="52" t="s">
        <v>72</v>
      </c>
      <c r="N93" s="53" t="s">
        <v>72</v>
      </c>
      <c r="O93" s="432" t="str">
        <f t="shared" ref="O93:O103" si="326">IF(SUM(M93:N93)=0,"-",SUM(M93:N93))</f>
        <v>-</v>
      </c>
      <c r="P93" s="52" t="s">
        <v>72</v>
      </c>
      <c r="Q93" s="53" t="s">
        <v>72</v>
      </c>
      <c r="R93" s="432" t="str">
        <f t="shared" ref="R93:R103" si="327">IF(SUM(P93:Q93)=0,"-",SUM(P93:Q93))</f>
        <v>-</v>
      </c>
      <c r="S93" s="52" t="s">
        <v>72</v>
      </c>
      <c r="T93" s="99" t="s">
        <v>72</v>
      </c>
      <c r="U93" s="99" t="s">
        <v>72</v>
      </c>
      <c r="V93" s="53" t="s">
        <v>72</v>
      </c>
      <c r="W93" s="432" t="str">
        <f t="shared" ref="W93:W103" si="328">IF(SUM(S93:V93)=0,"-",SUM(S93:V93))</f>
        <v>-</v>
      </c>
      <c r="X93" s="52">
        <v>595.4</v>
      </c>
      <c r="Y93" s="53">
        <v>65.7</v>
      </c>
      <c r="Z93" s="432">
        <f t="shared" ref="Z93:Z103" si="329">IF(SUM(X93:Y93)=0,"-",SUM(X93:Y93))</f>
        <v>661.1</v>
      </c>
      <c r="AA93" s="52" t="s">
        <v>72</v>
      </c>
      <c r="AB93" s="53" t="s">
        <v>72</v>
      </c>
      <c r="AC93" s="432" t="str">
        <f t="shared" ref="AC93:AC103" si="330">IF(SUM(AA93:AB93)=0,"-",SUM(AA93:AB93))</f>
        <v>-</v>
      </c>
      <c r="AD93" s="52" t="s">
        <v>72</v>
      </c>
      <c r="AE93" s="53" t="s">
        <v>72</v>
      </c>
      <c r="AF93" s="432" t="str">
        <f t="shared" ref="AF93:AF103" si="331">IF(SUM(AD93:AE93)=0,"-",SUM(AD93:AE93))</f>
        <v>-</v>
      </c>
      <c r="AG93" s="52" t="s">
        <v>72</v>
      </c>
      <c r="AH93" s="53" t="s">
        <v>72</v>
      </c>
      <c r="AI93" s="432" t="str">
        <f t="shared" ref="AI93:AI103" si="332">IF(SUM(AG93:AH93)=0,"-",SUM(AG93:AH93))</f>
        <v>-</v>
      </c>
      <c r="AJ93" s="52" t="s">
        <v>72</v>
      </c>
      <c r="AK93" s="53" t="s">
        <v>72</v>
      </c>
      <c r="AL93" s="432" t="str">
        <f t="shared" ref="AL93:AL103" si="333">IF(SUM(AJ93:AK93)=0,"-",SUM(AJ93:AK93))</f>
        <v>-</v>
      </c>
      <c r="AM93" s="52" t="s">
        <v>72</v>
      </c>
      <c r="AN93" s="53" t="s">
        <v>72</v>
      </c>
      <c r="AO93" s="432" t="str">
        <f t="shared" ref="AO93:AO103" si="334">IF(SUM(AM93:AN93)=0,"-",SUM(AM93:AN93))</f>
        <v>-</v>
      </c>
      <c r="AP93" s="52" t="s">
        <v>72</v>
      </c>
      <c r="AQ93" s="53" t="s">
        <v>72</v>
      </c>
      <c r="AR93" s="432" t="str">
        <f t="shared" ref="AR93:AR103" si="335">IF(SUM(AP93:AQ93)=0,"-",SUM(AP93:AQ93))</f>
        <v>-</v>
      </c>
      <c r="AS93" s="52" t="s">
        <v>72</v>
      </c>
      <c r="AT93" s="53" t="s">
        <v>72</v>
      </c>
      <c r="AU93" s="432" t="str">
        <f t="shared" ref="AU93:AU103" si="336">IF(SUM(AS93:AT93)=0,"-",SUM(AS93:AT93))</f>
        <v>-</v>
      </c>
      <c r="AV93" s="851">
        <f t="shared" ref="AV93:AV103" si="337">IF(SUM(G93,J93,M93,P93,S93,U93,X93,AA93,AD93,AG93,AJ93,AM93,AP93,AS93)=0,"-",SUM(G93,J93,M93,P93,S93,U93,X93,AA93,AD93,AG93,AJ93,AM93,AP93,AS93))</f>
        <v>595.4</v>
      </c>
      <c r="AW93" s="852"/>
      <c r="AX93" s="946">
        <f t="shared" ref="AX93:AX103" si="338">IF(SUM(H93,K93,N93,Q93,T93,V93,Y93,AB93,AE93,AH93,AK93,AN93,AQ93,AT93)=0,"-",SUM(H93,K93,N93,Q93,T93,V93,Y93,AB93,AE93,AH93,AK93,AN93,AQ93,AT93))</f>
        <v>65.7</v>
      </c>
      <c r="AY93" s="852"/>
      <c r="AZ93" s="851">
        <f t="shared" ref="AZ93:AZ103" si="339">SUMIF(G$124,"①",I93)+SUMIF(J$124,"①",L93)+SUMIF(M$124,"①",O93)+SUMIF(P$124,"①",R93)+SUMIF(S$124,"①",S93)+SUMIF(S$124,"①",T93)+SUMIF(U$124,"①",U93)+SUMIF(U$124,"①",V93)+SUMIF(X$124,"①",Z93)+SUMIF(AA$124,"①",AC93)+SUMIF(AD$124,"①",AF93)+SUMIF(AG$124,"①",AI93)+SUMIF(AJ$124,"①",AL93)+SUMIF(AM$124,"①",AO93)+SUMIF(AP$124,"①",AR93)+SUMIF(AS$124,"①",AU93)</f>
        <v>0</v>
      </c>
      <c r="BA93" s="852"/>
      <c r="BB93" s="852">
        <f t="shared" ref="BB93:BB103" si="340">SUMIF(G$124,"②",I93)+SUMIF(J$124,"②",L93)+SUMIF(M$124,"②",O93)+SUMIF(P$124,"②",R93)+SUMIF(S$124,"②",S93)+SUMIF(S$124,"②",T93)+SUMIF(U$124,"②",U93)+SUMIF(U$124,"②",V93)+SUMIF(X$124,"②",Z93)+SUMIF(AA$124,"②",AC93)+SUMIF(AD$124,"②",AF93)+SUMIF(AG$124,"②",AI93)+SUMIF(AJ$124,"②",AL93)+SUMIF(AM$124,"②",AO93)+SUMIF(AP$124,"②",AR93)+SUMIF(AS$124,"②",AU93)</f>
        <v>0</v>
      </c>
      <c r="BC93" s="852"/>
      <c r="BD93" s="852">
        <f t="shared" ref="BD93:BD103" si="341">SUMIF(G$124,"③",I93)+SUMIF(J$124,"③",L93)+SUMIF(M$124,"③",O93)+SUMIF(P$124,"③",R93)+SUMIF(S$124,"③",S93)+SUMIF(S$124,"③",T93)+SUMIF(U$124,"③",U93)+SUMIF(U$124,"③",V93)+SUMIF(X$124,"③",Z93)+SUMIF(AA$124,"③",AC93)+SUMIF(AD$124,"③",AF93)+SUMIF(AG$124,"③",AI93)+SUMIF(AJ$124,"③",AL93)+SUMIF(AM$124,"③",AO93)+SUMIF(AP$124,"③",AR93)+SUMIF(AS$124,"③",AU93)</f>
        <v>661.1</v>
      </c>
      <c r="BE93" s="852"/>
      <c r="BF93" s="852">
        <f t="shared" ref="BF93:BF103" si="342">SUMIF(G$124,"④",I93)+SUMIF(J$124,"④",L93)+SUMIF(M$124,"④",O93)+SUMIF(P$124,"④",R93)+SUMIF(S$124,"④",S93)+SUMIF(S$124,"④",T93)+SUMIF(U$124,"④",U93)+SUMIF(U$124,"④",V93)+SUMIF(X$124,"④",Z93)+SUMIF(AA$124,"④",AC93)+SUMIF(AD$124,"④",AF93)+SUMIF(AG$124,"④",AI93)+SUMIF(AJ$124,"④",AL93)+SUMIF(AM$124,"④",AO93)+SUMIF(AP$124,"④",AR93)+SUMIF(AS$124,"④",AU93)</f>
        <v>0</v>
      </c>
      <c r="BG93" s="852"/>
      <c r="BH93" s="852">
        <f t="shared" ref="BH93:BH103" si="343">SUMIF(G$124,"⑤",I93)+SUMIF(J$124,"⑤",L93)+SUMIF(M$124,"⑤",O93)+SUMIF(P$124,"⑤",R93)+SUMIF(S$124,"⑤",S93)+SUMIF(S$124,"⑤",T93)+SUMIF(U$124,"⑤",U93)+SUMIF(U$124,"⑤",V93)+SUMIF(X$124,"⑤",Z93)+SUMIF(AA$124,"⑤",AC93)+SUMIF(AD$124,"⑤",AF93)+SUMIF(AG$124,"⑤",AI93)+SUMIF(AJ$124,"⑤",AL93)+SUMIF(AM$124,"⑤",AO93)+SUMIF(AP$124,"⑤",AR93)+SUMIF(AS$124,"⑤",AU93)</f>
        <v>0</v>
      </c>
      <c r="BI93" s="963"/>
      <c r="BJ93" s="851">
        <f t="shared" ref="BJ93:BJ103" si="344">SUM(AZ93:BC93)</f>
        <v>0</v>
      </c>
      <c r="BK93" s="852"/>
      <c r="BL93" s="852">
        <f t="shared" ref="BL93:BL103" si="345">SUM(BD93:BI93)</f>
        <v>661.1</v>
      </c>
      <c r="BM93" s="1013"/>
      <c r="BN93" s="852">
        <f t="shared" ref="BN93:BN104" si="346">IF(SUM(AV93:AX93)=0,"-",IF(AND(SUM(AV93:AX93)=SUM(AZ93:BI93),SUM(AZ93:BI93)=SUM(BJ93:BM93)),SUM(AV93:AX93),"エラー"))</f>
        <v>661.1</v>
      </c>
      <c r="BO93" s="1013"/>
      <c r="BR93" s="3"/>
      <c r="DL93" s="3"/>
    </row>
    <row r="94" spans="1:116" ht="13.5" customHeight="1">
      <c r="B94" s="932"/>
      <c r="C94" s="911"/>
      <c r="D94" s="912"/>
      <c r="E94" s="913"/>
      <c r="F94" s="80">
        <v>500</v>
      </c>
      <c r="G94" s="55">
        <v>410</v>
      </c>
      <c r="H94" s="56" t="s">
        <v>72</v>
      </c>
      <c r="I94" s="428">
        <f t="shared" si="324"/>
        <v>410</v>
      </c>
      <c r="J94" s="55">
        <v>69.8</v>
      </c>
      <c r="K94" s="56" t="s">
        <v>72</v>
      </c>
      <c r="L94" s="428">
        <f t="shared" si="325"/>
        <v>69.8</v>
      </c>
      <c r="M94" s="55" t="s">
        <v>72</v>
      </c>
      <c r="N94" s="56" t="s">
        <v>72</v>
      </c>
      <c r="O94" s="428" t="str">
        <f t="shared" si="326"/>
        <v>-</v>
      </c>
      <c r="P94" s="55" t="s">
        <v>72</v>
      </c>
      <c r="Q94" s="56" t="s">
        <v>72</v>
      </c>
      <c r="R94" s="428" t="str">
        <f t="shared" si="327"/>
        <v>-</v>
      </c>
      <c r="S94" s="55" t="s">
        <v>72</v>
      </c>
      <c r="T94" s="101" t="s">
        <v>72</v>
      </c>
      <c r="U94" s="101" t="s">
        <v>72</v>
      </c>
      <c r="V94" s="56" t="s">
        <v>72</v>
      </c>
      <c r="W94" s="428" t="str">
        <f t="shared" si="328"/>
        <v>-</v>
      </c>
      <c r="X94" s="55">
        <v>577.9</v>
      </c>
      <c r="Y94" s="56">
        <v>63.9</v>
      </c>
      <c r="Z94" s="428">
        <f t="shared" si="329"/>
        <v>641.79999999999995</v>
      </c>
      <c r="AA94" s="55" t="s">
        <v>72</v>
      </c>
      <c r="AB94" s="56" t="s">
        <v>72</v>
      </c>
      <c r="AC94" s="428" t="str">
        <f t="shared" si="330"/>
        <v>-</v>
      </c>
      <c r="AD94" s="55" t="s">
        <v>72</v>
      </c>
      <c r="AE94" s="56" t="s">
        <v>72</v>
      </c>
      <c r="AF94" s="428" t="str">
        <f t="shared" si="331"/>
        <v>-</v>
      </c>
      <c r="AG94" s="55" t="s">
        <v>72</v>
      </c>
      <c r="AH94" s="56" t="s">
        <v>72</v>
      </c>
      <c r="AI94" s="428" t="str">
        <f t="shared" si="332"/>
        <v>-</v>
      </c>
      <c r="AJ94" s="55" t="s">
        <v>72</v>
      </c>
      <c r="AK94" s="56" t="s">
        <v>72</v>
      </c>
      <c r="AL94" s="428" t="str">
        <f t="shared" si="333"/>
        <v>-</v>
      </c>
      <c r="AM94" s="55" t="s">
        <v>72</v>
      </c>
      <c r="AN94" s="56" t="s">
        <v>72</v>
      </c>
      <c r="AO94" s="428" t="str">
        <f t="shared" si="334"/>
        <v>-</v>
      </c>
      <c r="AP94" s="55" t="s">
        <v>72</v>
      </c>
      <c r="AQ94" s="56">
        <v>20.6</v>
      </c>
      <c r="AR94" s="428">
        <f t="shared" si="335"/>
        <v>20.6</v>
      </c>
      <c r="AS94" s="55" t="s">
        <v>72</v>
      </c>
      <c r="AT94" s="56" t="s">
        <v>72</v>
      </c>
      <c r="AU94" s="428" t="str">
        <f t="shared" si="336"/>
        <v>-</v>
      </c>
      <c r="AV94" s="832">
        <f t="shared" si="337"/>
        <v>1057.7</v>
      </c>
      <c r="AW94" s="830"/>
      <c r="AX94" s="853">
        <f t="shared" si="338"/>
        <v>84.5</v>
      </c>
      <c r="AY94" s="830"/>
      <c r="AZ94" s="832">
        <f t="shared" si="339"/>
        <v>479.8</v>
      </c>
      <c r="BA94" s="830"/>
      <c r="BB94" s="830">
        <f t="shared" si="340"/>
        <v>0</v>
      </c>
      <c r="BC94" s="830"/>
      <c r="BD94" s="830">
        <f t="shared" si="341"/>
        <v>641.79999999999995</v>
      </c>
      <c r="BE94" s="830"/>
      <c r="BF94" s="830">
        <f t="shared" si="342"/>
        <v>20.6</v>
      </c>
      <c r="BG94" s="830"/>
      <c r="BH94" s="830">
        <f t="shared" si="343"/>
        <v>0</v>
      </c>
      <c r="BI94" s="831"/>
      <c r="BJ94" s="832">
        <f t="shared" si="344"/>
        <v>479.8</v>
      </c>
      <c r="BK94" s="830"/>
      <c r="BL94" s="830">
        <f t="shared" si="345"/>
        <v>662.4</v>
      </c>
      <c r="BM94" s="833"/>
      <c r="BN94" s="830">
        <f t="shared" si="346"/>
        <v>1142.2</v>
      </c>
      <c r="BO94" s="833"/>
      <c r="BR94" s="3"/>
      <c r="DL94" s="3"/>
    </row>
    <row r="95" spans="1:116" ht="13.5" customHeight="1">
      <c r="B95" s="932"/>
      <c r="C95" s="911"/>
      <c r="D95" s="912"/>
      <c r="E95" s="913"/>
      <c r="F95" s="80">
        <v>450</v>
      </c>
      <c r="G95" s="55" t="s">
        <v>72</v>
      </c>
      <c r="H95" s="56" t="s">
        <v>72</v>
      </c>
      <c r="I95" s="428" t="str">
        <f t="shared" si="324"/>
        <v>-</v>
      </c>
      <c r="J95" s="55" t="s">
        <v>72</v>
      </c>
      <c r="K95" s="56" t="s">
        <v>72</v>
      </c>
      <c r="L95" s="428" t="str">
        <f t="shared" si="325"/>
        <v>-</v>
      </c>
      <c r="M95" s="55" t="s">
        <v>72</v>
      </c>
      <c r="N95" s="56" t="s">
        <v>72</v>
      </c>
      <c r="O95" s="428" t="str">
        <f t="shared" si="326"/>
        <v>-</v>
      </c>
      <c r="P95" s="55" t="s">
        <v>72</v>
      </c>
      <c r="Q95" s="56" t="s">
        <v>72</v>
      </c>
      <c r="R95" s="428" t="str">
        <f t="shared" si="327"/>
        <v>-</v>
      </c>
      <c r="S95" s="55" t="s">
        <v>72</v>
      </c>
      <c r="T95" s="101" t="s">
        <v>72</v>
      </c>
      <c r="U95" s="101" t="s">
        <v>72</v>
      </c>
      <c r="V95" s="56" t="s">
        <v>72</v>
      </c>
      <c r="W95" s="428" t="str">
        <f t="shared" si="328"/>
        <v>-</v>
      </c>
      <c r="X95" s="55">
        <v>2928.1</v>
      </c>
      <c r="Y95" s="56">
        <v>324.89999999999998</v>
      </c>
      <c r="Z95" s="428">
        <f t="shared" si="329"/>
        <v>3253</v>
      </c>
      <c r="AA95" s="55" t="s">
        <v>72</v>
      </c>
      <c r="AB95" s="56" t="s">
        <v>72</v>
      </c>
      <c r="AC95" s="428" t="str">
        <f t="shared" si="330"/>
        <v>-</v>
      </c>
      <c r="AD95" s="55" t="s">
        <v>72</v>
      </c>
      <c r="AE95" s="56" t="s">
        <v>72</v>
      </c>
      <c r="AF95" s="428" t="str">
        <f t="shared" si="331"/>
        <v>-</v>
      </c>
      <c r="AG95" s="55" t="s">
        <v>72</v>
      </c>
      <c r="AH95" s="56" t="s">
        <v>72</v>
      </c>
      <c r="AI95" s="428" t="str">
        <f t="shared" si="332"/>
        <v>-</v>
      </c>
      <c r="AJ95" s="55" t="s">
        <v>72</v>
      </c>
      <c r="AK95" s="56" t="s">
        <v>72</v>
      </c>
      <c r="AL95" s="428" t="str">
        <f t="shared" si="333"/>
        <v>-</v>
      </c>
      <c r="AM95" s="55" t="s">
        <v>72</v>
      </c>
      <c r="AN95" s="56" t="s">
        <v>72</v>
      </c>
      <c r="AO95" s="428" t="str">
        <f t="shared" si="334"/>
        <v>-</v>
      </c>
      <c r="AP95" s="55" t="s">
        <v>72</v>
      </c>
      <c r="AQ95" s="56" t="s">
        <v>72</v>
      </c>
      <c r="AR95" s="428" t="str">
        <f t="shared" si="335"/>
        <v>-</v>
      </c>
      <c r="AS95" s="55" t="s">
        <v>72</v>
      </c>
      <c r="AT95" s="56" t="s">
        <v>72</v>
      </c>
      <c r="AU95" s="428" t="str">
        <f t="shared" si="336"/>
        <v>-</v>
      </c>
      <c r="AV95" s="832">
        <f t="shared" si="337"/>
        <v>2928.1</v>
      </c>
      <c r="AW95" s="830"/>
      <c r="AX95" s="853">
        <f t="shared" si="338"/>
        <v>324.89999999999998</v>
      </c>
      <c r="AY95" s="830"/>
      <c r="AZ95" s="832">
        <f t="shared" si="339"/>
        <v>0</v>
      </c>
      <c r="BA95" s="830"/>
      <c r="BB95" s="830">
        <f t="shared" si="340"/>
        <v>0</v>
      </c>
      <c r="BC95" s="830"/>
      <c r="BD95" s="830">
        <f t="shared" si="341"/>
        <v>3253</v>
      </c>
      <c r="BE95" s="830"/>
      <c r="BF95" s="830">
        <f t="shared" si="342"/>
        <v>0</v>
      </c>
      <c r="BG95" s="830"/>
      <c r="BH95" s="830">
        <f t="shared" si="343"/>
        <v>0</v>
      </c>
      <c r="BI95" s="831"/>
      <c r="BJ95" s="832">
        <f t="shared" si="344"/>
        <v>0</v>
      </c>
      <c r="BK95" s="830"/>
      <c r="BL95" s="830">
        <f t="shared" si="345"/>
        <v>3253</v>
      </c>
      <c r="BM95" s="833"/>
      <c r="BN95" s="830">
        <f t="shared" si="346"/>
        <v>3253</v>
      </c>
      <c r="BO95" s="833"/>
      <c r="BR95" s="3"/>
      <c r="DL95" s="3"/>
    </row>
    <row r="96" spans="1:116" ht="13.5" customHeight="1">
      <c r="B96" s="932"/>
      <c r="C96" s="911"/>
      <c r="D96" s="912"/>
      <c r="E96" s="913"/>
      <c r="F96" s="80">
        <v>400</v>
      </c>
      <c r="G96" s="55">
        <v>8.3000000000000007</v>
      </c>
      <c r="H96" s="56" t="s">
        <v>72</v>
      </c>
      <c r="I96" s="428">
        <f t="shared" si="324"/>
        <v>8.3000000000000007</v>
      </c>
      <c r="J96" s="55" t="s">
        <v>72</v>
      </c>
      <c r="K96" s="56" t="s">
        <v>72</v>
      </c>
      <c r="L96" s="428" t="str">
        <f t="shared" si="325"/>
        <v>-</v>
      </c>
      <c r="M96" s="55" t="s">
        <v>72</v>
      </c>
      <c r="N96" s="56" t="s">
        <v>72</v>
      </c>
      <c r="O96" s="428" t="str">
        <f t="shared" si="326"/>
        <v>-</v>
      </c>
      <c r="P96" s="55" t="s">
        <v>72</v>
      </c>
      <c r="Q96" s="56" t="s">
        <v>72</v>
      </c>
      <c r="R96" s="428" t="str">
        <f t="shared" si="327"/>
        <v>-</v>
      </c>
      <c r="S96" s="55">
        <v>35.6</v>
      </c>
      <c r="T96" s="101">
        <v>3.6</v>
      </c>
      <c r="U96" s="101">
        <v>144</v>
      </c>
      <c r="V96" s="56">
        <v>9</v>
      </c>
      <c r="W96" s="428">
        <f t="shared" si="328"/>
        <v>192.2</v>
      </c>
      <c r="X96" s="55">
        <v>1472.4</v>
      </c>
      <c r="Y96" s="56">
        <v>164.7</v>
      </c>
      <c r="Z96" s="428">
        <f t="shared" si="329"/>
        <v>1637.1000000000001</v>
      </c>
      <c r="AA96" s="55" t="s">
        <v>72</v>
      </c>
      <c r="AB96" s="56" t="s">
        <v>72</v>
      </c>
      <c r="AC96" s="428" t="str">
        <f t="shared" si="330"/>
        <v>-</v>
      </c>
      <c r="AD96" s="55" t="s">
        <v>72</v>
      </c>
      <c r="AE96" s="56" t="s">
        <v>72</v>
      </c>
      <c r="AF96" s="428" t="str">
        <f t="shared" si="331"/>
        <v>-</v>
      </c>
      <c r="AG96" s="55" t="s">
        <v>72</v>
      </c>
      <c r="AH96" s="56" t="s">
        <v>72</v>
      </c>
      <c r="AI96" s="428" t="str">
        <f t="shared" si="332"/>
        <v>-</v>
      </c>
      <c r="AJ96" s="55" t="s">
        <v>72</v>
      </c>
      <c r="AK96" s="56" t="s">
        <v>72</v>
      </c>
      <c r="AL96" s="428" t="str">
        <f t="shared" si="333"/>
        <v>-</v>
      </c>
      <c r="AM96" s="55" t="s">
        <v>72</v>
      </c>
      <c r="AN96" s="56" t="s">
        <v>72</v>
      </c>
      <c r="AO96" s="428" t="str">
        <f t="shared" si="334"/>
        <v>-</v>
      </c>
      <c r="AP96" s="55" t="s">
        <v>72</v>
      </c>
      <c r="AQ96" s="56" t="s">
        <v>72</v>
      </c>
      <c r="AR96" s="428" t="str">
        <f t="shared" si="335"/>
        <v>-</v>
      </c>
      <c r="AS96" s="55" t="s">
        <v>72</v>
      </c>
      <c r="AT96" s="56" t="s">
        <v>72</v>
      </c>
      <c r="AU96" s="428" t="str">
        <f t="shared" si="336"/>
        <v>-</v>
      </c>
      <c r="AV96" s="832">
        <f t="shared" si="337"/>
        <v>1660.3000000000002</v>
      </c>
      <c r="AW96" s="830"/>
      <c r="AX96" s="853">
        <f t="shared" si="338"/>
        <v>177.29999999999998</v>
      </c>
      <c r="AY96" s="830"/>
      <c r="AZ96" s="832">
        <f t="shared" si="339"/>
        <v>8.3000000000000007</v>
      </c>
      <c r="BA96" s="830"/>
      <c r="BB96" s="830">
        <f t="shared" si="340"/>
        <v>39.200000000000003</v>
      </c>
      <c r="BC96" s="830"/>
      <c r="BD96" s="830">
        <f t="shared" si="341"/>
        <v>1790.1000000000001</v>
      </c>
      <c r="BE96" s="830"/>
      <c r="BF96" s="830">
        <f t="shared" si="342"/>
        <v>0</v>
      </c>
      <c r="BG96" s="830"/>
      <c r="BH96" s="830">
        <f t="shared" si="343"/>
        <v>0</v>
      </c>
      <c r="BI96" s="831"/>
      <c r="BJ96" s="832">
        <f t="shared" si="344"/>
        <v>47.5</v>
      </c>
      <c r="BK96" s="830"/>
      <c r="BL96" s="830">
        <f t="shared" si="345"/>
        <v>1790.1000000000001</v>
      </c>
      <c r="BM96" s="833"/>
      <c r="BN96" s="830">
        <f t="shared" si="346"/>
        <v>1837.6000000000001</v>
      </c>
      <c r="BO96" s="833"/>
      <c r="BR96" s="3"/>
      <c r="DL96" s="3"/>
    </row>
    <row r="97" spans="2:116" ht="13.5" customHeight="1">
      <c r="B97" s="932"/>
      <c r="C97" s="911"/>
      <c r="D97" s="912"/>
      <c r="E97" s="913"/>
      <c r="F97" s="80">
        <v>350</v>
      </c>
      <c r="G97" s="55" t="s">
        <v>72</v>
      </c>
      <c r="H97" s="56" t="s">
        <v>72</v>
      </c>
      <c r="I97" s="428" t="str">
        <f t="shared" si="324"/>
        <v>-</v>
      </c>
      <c r="J97" s="55" t="s">
        <v>72</v>
      </c>
      <c r="K97" s="56" t="s">
        <v>72</v>
      </c>
      <c r="L97" s="428" t="str">
        <f t="shared" si="325"/>
        <v>-</v>
      </c>
      <c r="M97" s="55" t="s">
        <v>72</v>
      </c>
      <c r="N97" s="56" t="s">
        <v>72</v>
      </c>
      <c r="O97" s="428" t="str">
        <f t="shared" si="326"/>
        <v>-</v>
      </c>
      <c r="P97" s="55" t="s">
        <v>72</v>
      </c>
      <c r="Q97" s="56" t="s">
        <v>72</v>
      </c>
      <c r="R97" s="428" t="str">
        <f t="shared" si="327"/>
        <v>-</v>
      </c>
      <c r="S97" s="55" t="s">
        <v>72</v>
      </c>
      <c r="T97" s="101" t="s">
        <v>72</v>
      </c>
      <c r="U97" s="101" t="s">
        <v>72</v>
      </c>
      <c r="V97" s="56" t="s">
        <v>72</v>
      </c>
      <c r="W97" s="428" t="str">
        <f t="shared" si="328"/>
        <v>-</v>
      </c>
      <c r="X97" s="55">
        <v>238</v>
      </c>
      <c r="Y97" s="56">
        <v>26.1</v>
      </c>
      <c r="Z97" s="428">
        <f t="shared" si="329"/>
        <v>264.10000000000002</v>
      </c>
      <c r="AA97" s="55" t="s">
        <v>72</v>
      </c>
      <c r="AB97" s="56" t="s">
        <v>72</v>
      </c>
      <c r="AC97" s="428" t="str">
        <f t="shared" si="330"/>
        <v>-</v>
      </c>
      <c r="AD97" s="55" t="s">
        <v>72</v>
      </c>
      <c r="AE97" s="56" t="s">
        <v>72</v>
      </c>
      <c r="AF97" s="428" t="str">
        <f t="shared" si="331"/>
        <v>-</v>
      </c>
      <c r="AG97" s="55" t="s">
        <v>72</v>
      </c>
      <c r="AH97" s="56" t="s">
        <v>72</v>
      </c>
      <c r="AI97" s="428" t="str">
        <f t="shared" si="332"/>
        <v>-</v>
      </c>
      <c r="AJ97" s="55" t="s">
        <v>72</v>
      </c>
      <c r="AK97" s="56" t="s">
        <v>72</v>
      </c>
      <c r="AL97" s="428" t="str">
        <f t="shared" si="333"/>
        <v>-</v>
      </c>
      <c r="AM97" s="55" t="s">
        <v>72</v>
      </c>
      <c r="AN97" s="56" t="s">
        <v>72</v>
      </c>
      <c r="AO97" s="428" t="str">
        <f t="shared" si="334"/>
        <v>-</v>
      </c>
      <c r="AP97" s="55" t="s">
        <v>72</v>
      </c>
      <c r="AQ97" s="56" t="s">
        <v>72</v>
      </c>
      <c r="AR97" s="428" t="str">
        <f t="shared" si="335"/>
        <v>-</v>
      </c>
      <c r="AS97" s="55" t="s">
        <v>72</v>
      </c>
      <c r="AT97" s="56" t="s">
        <v>72</v>
      </c>
      <c r="AU97" s="428" t="str">
        <f t="shared" si="336"/>
        <v>-</v>
      </c>
      <c r="AV97" s="832">
        <f t="shared" si="337"/>
        <v>238</v>
      </c>
      <c r="AW97" s="830"/>
      <c r="AX97" s="853">
        <f t="shared" si="338"/>
        <v>26.1</v>
      </c>
      <c r="AY97" s="830"/>
      <c r="AZ97" s="832">
        <f t="shared" si="339"/>
        <v>0</v>
      </c>
      <c r="BA97" s="830"/>
      <c r="BB97" s="830">
        <f t="shared" si="340"/>
        <v>0</v>
      </c>
      <c r="BC97" s="830"/>
      <c r="BD97" s="830">
        <f t="shared" si="341"/>
        <v>264.10000000000002</v>
      </c>
      <c r="BE97" s="830"/>
      <c r="BF97" s="830">
        <f t="shared" si="342"/>
        <v>0</v>
      </c>
      <c r="BG97" s="830"/>
      <c r="BH97" s="830">
        <f t="shared" si="343"/>
        <v>0</v>
      </c>
      <c r="BI97" s="831"/>
      <c r="BJ97" s="832">
        <f t="shared" si="344"/>
        <v>0</v>
      </c>
      <c r="BK97" s="830"/>
      <c r="BL97" s="830">
        <f t="shared" si="345"/>
        <v>264.10000000000002</v>
      </c>
      <c r="BM97" s="833"/>
      <c r="BN97" s="830">
        <f t="shared" si="346"/>
        <v>264.10000000000002</v>
      </c>
      <c r="BO97" s="833"/>
      <c r="BR97" s="3"/>
      <c r="DL97" s="3"/>
    </row>
    <row r="98" spans="2:116" ht="13.5" customHeight="1">
      <c r="B98" s="932"/>
      <c r="C98" s="911"/>
      <c r="D98" s="912"/>
      <c r="E98" s="913"/>
      <c r="F98" s="80">
        <v>300</v>
      </c>
      <c r="G98" s="55">
        <v>252.5</v>
      </c>
      <c r="H98" s="56" t="s">
        <v>72</v>
      </c>
      <c r="I98" s="428">
        <f t="shared" si="324"/>
        <v>252.5</v>
      </c>
      <c r="J98" s="55" t="s">
        <v>72</v>
      </c>
      <c r="K98" s="56" t="s">
        <v>72</v>
      </c>
      <c r="L98" s="428" t="str">
        <f t="shared" si="325"/>
        <v>-</v>
      </c>
      <c r="M98" s="55" t="s">
        <v>72</v>
      </c>
      <c r="N98" s="56" t="s">
        <v>72</v>
      </c>
      <c r="O98" s="428" t="str">
        <f t="shared" si="326"/>
        <v>-</v>
      </c>
      <c r="P98" s="55" t="s">
        <v>72</v>
      </c>
      <c r="Q98" s="56" t="s">
        <v>72</v>
      </c>
      <c r="R98" s="428" t="str">
        <f t="shared" si="327"/>
        <v>-</v>
      </c>
      <c r="S98" s="55" t="s">
        <v>72</v>
      </c>
      <c r="T98" s="101" t="s">
        <v>72</v>
      </c>
      <c r="U98" s="101" t="s">
        <v>72</v>
      </c>
      <c r="V98" s="56" t="s">
        <v>72</v>
      </c>
      <c r="W98" s="428" t="str">
        <f t="shared" si="328"/>
        <v>-</v>
      </c>
      <c r="X98" s="55">
        <v>1460.3</v>
      </c>
      <c r="Y98" s="56">
        <v>162</v>
      </c>
      <c r="Z98" s="428">
        <f t="shared" si="329"/>
        <v>1622.3</v>
      </c>
      <c r="AA98" s="55" t="s">
        <v>72</v>
      </c>
      <c r="AB98" s="56" t="s">
        <v>72</v>
      </c>
      <c r="AC98" s="428" t="str">
        <f t="shared" si="330"/>
        <v>-</v>
      </c>
      <c r="AD98" s="55" t="s">
        <v>72</v>
      </c>
      <c r="AE98" s="56" t="s">
        <v>72</v>
      </c>
      <c r="AF98" s="428" t="str">
        <f t="shared" si="331"/>
        <v>-</v>
      </c>
      <c r="AG98" s="55" t="s">
        <v>72</v>
      </c>
      <c r="AH98" s="56" t="s">
        <v>72</v>
      </c>
      <c r="AI98" s="428" t="str">
        <f t="shared" si="332"/>
        <v>-</v>
      </c>
      <c r="AJ98" s="55" t="s">
        <v>72</v>
      </c>
      <c r="AK98" s="56" t="s">
        <v>72</v>
      </c>
      <c r="AL98" s="428" t="str">
        <f t="shared" si="333"/>
        <v>-</v>
      </c>
      <c r="AM98" s="55" t="s">
        <v>72</v>
      </c>
      <c r="AN98" s="56" t="s">
        <v>72</v>
      </c>
      <c r="AO98" s="428" t="str">
        <f t="shared" si="334"/>
        <v>-</v>
      </c>
      <c r="AP98" s="55" t="s">
        <v>72</v>
      </c>
      <c r="AQ98" s="56" t="s">
        <v>72</v>
      </c>
      <c r="AR98" s="428" t="str">
        <f t="shared" si="335"/>
        <v>-</v>
      </c>
      <c r="AS98" s="55" t="s">
        <v>72</v>
      </c>
      <c r="AT98" s="56" t="s">
        <v>72</v>
      </c>
      <c r="AU98" s="428" t="str">
        <f t="shared" si="336"/>
        <v>-</v>
      </c>
      <c r="AV98" s="832">
        <f t="shared" si="337"/>
        <v>1712.8</v>
      </c>
      <c r="AW98" s="830"/>
      <c r="AX98" s="853">
        <f t="shared" si="338"/>
        <v>162</v>
      </c>
      <c r="AY98" s="830"/>
      <c r="AZ98" s="832">
        <f t="shared" si="339"/>
        <v>252.5</v>
      </c>
      <c r="BA98" s="830"/>
      <c r="BB98" s="830">
        <f t="shared" si="340"/>
        <v>0</v>
      </c>
      <c r="BC98" s="830"/>
      <c r="BD98" s="830">
        <f t="shared" si="341"/>
        <v>1622.3</v>
      </c>
      <c r="BE98" s="830"/>
      <c r="BF98" s="830">
        <f t="shared" si="342"/>
        <v>0</v>
      </c>
      <c r="BG98" s="830"/>
      <c r="BH98" s="830">
        <f t="shared" si="343"/>
        <v>0</v>
      </c>
      <c r="BI98" s="831"/>
      <c r="BJ98" s="832">
        <f t="shared" si="344"/>
        <v>252.5</v>
      </c>
      <c r="BK98" s="830"/>
      <c r="BL98" s="830">
        <f t="shared" si="345"/>
        <v>1622.3</v>
      </c>
      <c r="BM98" s="833"/>
      <c r="BN98" s="830">
        <f t="shared" si="346"/>
        <v>1874.8</v>
      </c>
      <c r="BO98" s="833"/>
      <c r="BR98" s="3"/>
      <c r="DL98" s="3"/>
    </row>
    <row r="99" spans="2:116" ht="13.5" customHeight="1">
      <c r="B99" s="932"/>
      <c r="C99" s="911"/>
      <c r="D99" s="912"/>
      <c r="E99" s="913"/>
      <c r="F99" s="80">
        <v>250</v>
      </c>
      <c r="G99" s="55">
        <v>1365.8</v>
      </c>
      <c r="H99" s="56" t="s">
        <v>72</v>
      </c>
      <c r="I99" s="428">
        <f t="shared" si="324"/>
        <v>1365.8</v>
      </c>
      <c r="J99" s="55" t="s">
        <v>72</v>
      </c>
      <c r="K99" s="56" t="s">
        <v>72</v>
      </c>
      <c r="L99" s="428" t="str">
        <f t="shared" si="325"/>
        <v>-</v>
      </c>
      <c r="M99" s="55" t="s">
        <v>72</v>
      </c>
      <c r="N99" s="56" t="s">
        <v>72</v>
      </c>
      <c r="O99" s="428" t="str">
        <f t="shared" si="326"/>
        <v>-</v>
      </c>
      <c r="P99" s="55" t="s">
        <v>72</v>
      </c>
      <c r="Q99" s="56" t="s">
        <v>72</v>
      </c>
      <c r="R99" s="428" t="str">
        <f t="shared" si="327"/>
        <v>-</v>
      </c>
      <c r="S99" s="55">
        <v>131.80000000000001</v>
      </c>
      <c r="T99" s="101">
        <v>14.4</v>
      </c>
      <c r="U99" s="101">
        <v>547.20000000000005</v>
      </c>
      <c r="V99" s="56">
        <v>36</v>
      </c>
      <c r="W99" s="428">
        <f t="shared" si="328"/>
        <v>729.40000000000009</v>
      </c>
      <c r="X99" s="55">
        <v>3975.5</v>
      </c>
      <c r="Y99" s="56">
        <v>441.9</v>
      </c>
      <c r="Z99" s="428">
        <f t="shared" si="329"/>
        <v>4417.3999999999996</v>
      </c>
      <c r="AA99" s="55" t="s">
        <v>72</v>
      </c>
      <c r="AB99" s="56" t="s">
        <v>72</v>
      </c>
      <c r="AC99" s="428" t="str">
        <f t="shared" si="330"/>
        <v>-</v>
      </c>
      <c r="AD99" s="55" t="s">
        <v>72</v>
      </c>
      <c r="AE99" s="56" t="s">
        <v>72</v>
      </c>
      <c r="AF99" s="428" t="str">
        <f t="shared" si="331"/>
        <v>-</v>
      </c>
      <c r="AG99" s="55" t="s">
        <v>72</v>
      </c>
      <c r="AH99" s="56" t="s">
        <v>72</v>
      </c>
      <c r="AI99" s="428" t="str">
        <f t="shared" si="332"/>
        <v>-</v>
      </c>
      <c r="AJ99" s="55" t="s">
        <v>72</v>
      </c>
      <c r="AK99" s="56">
        <v>615</v>
      </c>
      <c r="AL99" s="428">
        <f t="shared" si="333"/>
        <v>615</v>
      </c>
      <c r="AM99" s="55" t="s">
        <v>72</v>
      </c>
      <c r="AN99" s="56" t="s">
        <v>72</v>
      </c>
      <c r="AO99" s="428" t="str">
        <f t="shared" si="334"/>
        <v>-</v>
      </c>
      <c r="AP99" s="55" t="s">
        <v>72</v>
      </c>
      <c r="AQ99" s="56">
        <v>8.5</v>
      </c>
      <c r="AR99" s="428">
        <f t="shared" si="335"/>
        <v>8.5</v>
      </c>
      <c r="AS99" s="55" t="s">
        <v>72</v>
      </c>
      <c r="AT99" s="56" t="s">
        <v>72</v>
      </c>
      <c r="AU99" s="428" t="str">
        <f t="shared" si="336"/>
        <v>-</v>
      </c>
      <c r="AV99" s="832">
        <f t="shared" si="337"/>
        <v>6020.3</v>
      </c>
      <c r="AW99" s="830"/>
      <c r="AX99" s="853">
        <f t="shared" si="338"/>
        <v>1115.8</v>
      </c>
      <c r="AY99" s="830"/>
      <c r="AZ99" s="832">
        <f t="shared" si="339"/>
        <v>1365.8</v>
      </c>
      <c r="BA99" s="830"/>
      <c r="BB99" s="830">
        <f t="shared" si="340"/>
        <v>146.20000000000002</v>
      </c>
      <c r="BC99" s="830"/>
      <c r="BD99" s="830">
        <f t="shared" si="341"/>
        <v>5000.5999999999995</v>
      </c>
      <c r="BE99" s="830"/>
      <c r="BF99" s="830">
        <f t="shared" si="342"/>
        <v>623.5</v>
      </c>
      <c r="BG99" s="830"/>
      <c r="BH99" s="830">
        <f t="shared" si="343"/>
        <v>0</v>
      </c>
      <c r="BI99" s="831"/>
      <c r="BJ99" s="832">
        <f t="shared" si="344"/>
        <v>1512</v>
      </c>
      <c r="BK99" s="830"/>
      <c r="BL99" s="830">
        <f t="shared" si="345"/>
        <v>5624.0999999999995</v>
      </c>
      <c r="BM99" s="833"/>
      <c r="BN99" s="830">
        <f t="shared" si="346"/>
        <v>7136.1</v>
      </c>
      <c r="BO99" s="833"/>
      <c r="BR99" s="3"/>
      <c r="DL99" s="3"/>
    </row>
    <row r="100" spans="2:116" ht="13.5" customHeight="1">
      <c r="B100" s="932"/>
      <c r="C100" s="911"/>
      <c r="D100" s="912"/>
      <c r="E100" s="913"/>
      <c r="F100" s="80">
        <v>200</v>
      </c>
      <c r="G100" s="55">
        <v>1992.3</v>
      </c>
      <c r="H100" s="56" t="s">
        <v>72</v>
      </c>
      <c r="I100" s="428">
        <f t="shared" si="324"/>
        <v>1992.3</v>
      </c>
      <c r="J100" s="55" t="s">
        <v>72</v>
      </c>
      <c r="K100" s="56" t="s">
        <v>72</v>
      </c>
      <c r="L100" s="428" t="str">
        <f t="shared" si="325"/>
        <v>-</v>
      </c>
      <c r="M100" s="55" t="s">
        <v>72</v>
      </c>
      <c r="N100" s="56" t="s">
        <v>72</v>
      </c>
      <c r="O100" s="428" t="str">
        <f t="shared" si="326"/>
        <v>-</v>
      </c>
      <c r="P100" s="55" t="s">
        <v>72</v>
      </c>
      <c r="Q100" s="56" t="s">
        <v>72</v>
      </c>
      <c r="R100" s="428" t="str">
        <f t="shared" si="327"/>
        <v>-</v>
      </c>
      <c r="S100" s="55">
        <v>406.4</v>
      </c>
      <c r="T100" s="101">
        <v>45</v>
      </c>
      <c r="U100" s="101">
        <v>1690.2</v>
      </c>
      <c r="V100" s="56">
        <v>112.5</v>
      </c>
      <c r="W100" s="428">
        <f t="shared" si="328"/>
        <v>2254.1</v>
      </c>
      <c r="X100" s="55">
        <v>11164.8</v>
      </c>
      <c r="Y100" s="56">
        <v>1240.2</v>
      </c>
      <c r="Z100" s="428">
        <f t="shared" si="329"/>
        <v>12405</v>
      </c>
      <c r="AA100" s="55" t="s">
        <v>72</v>
      </c>
      <c r="AB100" s="56" t="s">
        <v>72</v>
      </c>
      <c r="AC100" s="428" t="str">
        <f t="shared" si="330"/>
        <v>-</v>
      </c>
      <c r="AD100" s="55" t="s">
        <v>72</v>
      </c>
      <c r="AE100" s="56" t="s">
        <v>72</v>
      </c>
      <c r="AF100" s="428" t="str">
        <f t="shared" si="331"/>
        <v>-</v>
      </c>
      <c r="AG100" s="55" t="s">
        <v>72</v>
      </c>
      <c r="AH100" s="56" t="s">
        <v>72</v>
      </c>
      <c r="AI100" s="428" t="str">
        <f t="shared" si="332"/>
        <v>-</v>
      </c>
      <c r="AJ100" s="55" t="s">
        <v>72</v>
      </c>
      <c r="AK100" s="56">
        <v>1790.5</v>
      </c>
      <c r="AL100" s="428">
        <f t="shared" si="333"/>
        <v>1790.5</v>
      </c>
      <c r="AM100" s="55" t="s">
        <v>72</v>
      </c>
      <c r="AN100" s="56" t="s">
        <v>72</v>
      </c>
      <c r="AO100" s="428" t="str">
        <f t="shared" si="334"/>
        <v>-</v>
      </c>
      <c r="AP100" s="55" t="s">
        <v>72</v>
      </c>
      <c r="AQ100" s="56" t="s">
        <v>72</v>
      </c>
      <c r="AR100" s="428" t="str">
        <f t="shared" si="335"/>
        <v>-</v>
      </c>
      <c r="AS100" s="55" t="s">
        <v>72</v>
      </c>
      <c r="AT100" s="56" t="s">
        <v>72</v>
      </c>
      <c r="AU100" s="428" t="str">
        <f t="shared" si="336"/>
        <v>-</v>
      </c>
      <c r="AV100" s="832">
        <f t="shared" si="337"/>
        <v>15253.699999999999</v>
      </c>
      <c r="AW100" s="830"/>
      <c r="AX100" s="853">
        <f t="shared" si="338"/>
        <v>3188.2</v>
      </c>
      <c r="AY100" s="830"/>
      <c r="AZ100" s="832">
        <f t="shared" si="339"/>
        <v>1992.3</v>
      </c>
      <c r="BA100" s="830"/>
      <c r="BB100" s="830">
        <f t="shared" si="340"/>
        <v>451.4</v>
      </c>
      <c r="BC100" s="830"/>
      <c r="BD100" s="830">
        <f t="shared" si="341"/>
        <v>14207.7</v>
      </c>
      <c r="BE100" s="830"/>
      <c r="BF100" s="830">
        <f t="shared" si="342"/>
        <v>1790.5</v>
      </c>
      <c r="BG100" s="830"/>
      <c r="BH100" s="830">
        <f t="shared" si="343"/>
        <v>0</v>
      </c>
      <c r="BI100" s="831"/>
      <c r="BJ100" s="832">
        <f t="shared" si="344"/>
        <v>2443.6999999999998</v>
      </c>
      <c r="BK100" s="830"/>
      <c r="BL100" s="830">
        <f t="shared" si="345"/>
        <v>15998.2</v>
      </c>
      <c r="BM100" s="833"/>
      <c r="BN100" s="830">
        <f t="shared" si="346"/>
        <v>18441.899999999998</v>
      </c>
      <c r="BO100" s="833"/>
      <c r="BR100" s="3"/>
      <c r="DL100" s="3"/>
    </row>
    <row r="101" spans="2:116" ht="13.5" customHeight="1">
      <c r="B101" s="932"/>
      <c r="C101" s="911"/>
      <c r="D101" s="912"/>
      <c r="E101" s="913"/>
      <c r="F101" s="80">
        <v>150</v>
      </c>
      <c r="G101" s="55">
        <v>3182</v>
      </c>
      <c r="H101" s="56" t="s">
        <v>72</v>
      </c>
      <c r="I101" s="428">
        <f t="shared" si="324"/>
        <v>3182</v>
      </c>
      <c r="J101" s="55">
        <v>51.1</v>
      </c>
      <c r="K101" s="56" t="s">
        <v>72</v>
      </c>
      <c r="L101" s="428">
        <f t="shared" si="325"/>
        <v>51.1</v>
      </c>
      <c r="M101" s="55" t="s">
        <v>72</v>
      </c>
      <c r="N101" s="56" t="s">
        <v>72</v>
      </c>
      <c r="O101" s="428" t="str">
        <f t="shared" si="326"/>
        <v>-</v>
      </c>
      <c r="P101" s="55" t="s">
        <v>72</v>
      </c>
      <c r="Q101" s="56" t="s">
        <v>72</v>
      </c>
      <c r="R101" s="428" t="str">
        <f t="shared" si="327"/>
        <v>-</v>
      </c>
      <c r="S101" s="55">
        <v>786.2</v>
      </c>
      <c r="T101" s="101">
        <v>87.3</v>
      </c>
      <c r="U101" s="101">
        <v>3273.3</v>
      </c>
      <c r="V101" s="56">
        <v>217.8</v>
      </c>
      <c r="W101" s="428">
        <f t="shared" si="328"/>
        <v>4364.6000000000004</v>
      </c>
      <c r="X101" s="55">
        <v>15078</v>
      </c>
      <c r="Y101" s="56">
        <v>1675.8</v>
      </c>
      <c r="Z101" s="428">
        <f t="shared" si="329"/>
        <v>16753.8</v>
      </c>
      <c r="AA101" s="55" t="s">
        <v>72</v>
      </c>
      <c r="AB101" s="56" t="s">
        <v>72</v>
      </c>
      <c r="AC101" s="428" t="str">
        <f t="shared" si="330"/>
        <v>-</v>
      </c>
      <c r="AD101" s="55" t="s">
        <v>72</v>
      </c>
      <c r="AE101" s="56" t="s">
        <v>72</v>
      </c>
      <c r="AF101" s="428" t="str">
        <f t="shared" si="331"/>
        <v>-</v>
      </c>
      <c r="AG101" s="55">
        <v>326.89999999999998</v>
      </c>
      <c r="AH101" s="56">
        <v>326.7</v>
      </c>
      <c r="AI101" s="428">
        <f t="shared" si="332"/>
        <v>653.59999999999991</v>
      </c>
      <c r="AJ101" s="55" t="s">
        <v>72</v>
      </c>
      <c r="AK101" s="56">
        <v>877.1</v>
      </c>
      <c r="AL101" s="428">
        <f t="shared" si="333"/>
        <v>877.1</v>
      </c>
      <c r="AM101" s="55" t="s">
        <v>72</v>
      </c>
      <c r="AN101" s="56" t="s">
        <v>72</v>
      </c>
      <c r="AO101" s="428" t="str">
        <f t="shared" si="334"/>
        <v>-</v>
      </c>
      <c r="AP101" s="55" t="s">
        <v>72</v>
      </c>
      <c r="AQ101" s="56">
        <v>30.7</v>
      </c>
      <c r="AR101" s="428">
        <f t="shared" si="335"/>
        <v>30.7</v>
      </c>
      <c r="AS101" s="55" t="s">
        <v>72</v>
      </c>
      <c r="AT101" s="56" t="s">
        <v>72</v>
      </c>
      <c r="AU101" s="428" t="str">
        <f t="shared" si="336"/>
        <v>-</v>
      </c>
      <c r="AV101" s="832">
        <f t="shared" si="337"/>
        <v>22697.5</v>
      </c>
      <c r="AW101" s="830"/>
      <c r="AX101" s="853">
        <f t="shared" si="338"/>
        <v>3215.3999999999996</v>
      </c>
      <c r="AY101" s="830"/>
      <c r="AZ101" s="832">
        <f t="shared" si="339"/>
        <v>3233.1</v>
      </c>
      <c r="BA101" s="830"/>
      <c r="BB101" s="830">
        <f t="shared" si="340"/>
        <v>873.5</v>
      </c>
      <c r="BC101" s="830"/>
      <c r="BD101" s="830">
        <f t="shared" si="341"/>
        <v>20244.900000000001</v>
      </c>
      <c r="BE101" s="830"/>
      <c r="BF101" s="830">
        <f t="shared" si="342"/>
        <v>1561.3999999999999</v>
      </c>
      <c r="BG101" s="830"/>
      <c r="BH101" s="830">
        <f t="shared" si="343"/>
        <v>0</v>
      </c>
      <c r="BI101" s="831"/>
      <c r="BJ101" s="832">
        <f t="shared" si="344"/>
        <v>4106.6000000000004</v>
      </c>
      <c r="BK101" s="830"/>
      <c r="BL101" s="830">
        <f t="shared" si="345"/>
        <v>21806.300000000003</v>
      </c>
      <c r="BM101" s="833"/>
      <c r="BN101" s="830">
        <f t="shared" si="346"/>
        <v>25912.9</v>
      </c>
      <c r="BO101" s="833"/>
      <c r="BR101" s="3"/>
      <c r="DL101" s="3"/>
    </row>
    <row r="102" spans="2:116" ht="13.5" customHeight="1">
      <c r="B102" s="932"/>
      <c r="C102" s="911"/>
      <c r="D102" s="912"/>
      <c r="E102" s="913"/>
      <c r="F102" s="80">
        <v>100</v>
      </c>
      <c r="G102" s="55" t="s">
        <v>72</v>
      </c>
      <c r="H102" s="56" t="s">
        <v>72</v>
      </c>
      <c r="I102" s="428" t="str">
        <f t="shared" si="324"/>
        <v>-</v>
      </c>
      <c r="J102" s="55" t="s">
        <v>72</v>
      </c>
      <c r="K102" s="56" t="s">
        <v>72</v>
      </c>
      <c r="L102" s="428" t="str">
        <f t="shared" si="325"/>
        <v>-</v>
      </c>
      <c r="M102" s="55" t="s">
        <v>72</v>
      </c>
      <c r="N102" s="56" t="s">
        <v>72</v>
      </c>
      <c r="O102" s="428" t="str">
        <f t="shared" si="326"/>
        <v>-</v>
      </c>
      <c r="P102" s="55" t="s">
        <v>72</v>
      </c>
      <c r="Q102" s="56" t="s">
        <v>72</v>
      </c>
      <c r="R102" s="428" t="str">
        <f t="shared" si="327"/>
        <v>-</v>
      </c>
      <c r="S102" s="55">
        <v>80.099999999999994</v>
      </c>
      <c r="T102" s="101">
        <v>9</v>
      </c>
      <c r="U102" s="101">
        <v>333.9</v>
      </c>
      <c r="V102" s="56">
        <v>22.5</v>
      </c>
      <c r="W102" s="428">
        <f t="shared" si="328"/>
        <v>445.5</v>
      </c>
      <c r="X102" s="55">
        <v>2970</v>
      </c>
      <c r="Y102" s="56">
        <v>329.4</v>
      </c>
      <c r="Z102" s="428">
        <f t="shared" si="329"/>
        <v>3299.4</v>
      </c>
      <c r="AA102" s="55" t="s">
        <v>72</v>
      </c>
      <c r="AB102" s="56" t="s">
        <v>72</v>
      </c>
      <c r="AC102" s="428" t="str">
        <f t="shared" si="330"/>
        <v>-</v>
      </c>
      <c r="AD102" s="55">
        <v>766.1</v>
      </c>
      <c r="AE102" s="56">
        <v>328.5</v>
      </c>
      <c r="AF102" s="428">
        <f t="shared" si="331"/>
        <v>1094.5999999999999</v>
      </c>
      <c r="AG102" s="55">
        <v>105.4</v>
      </c>
      <c r="AH102" s="56">
        <v>106.2</v>
      </c>
      <c r="AI102" s="428">
        <f t="shared" si="332"/>
        <v>211.60000000000002</v>
      </c>
      <c r="AJ102" s="55" t="s">
        <v>72</v>
      </c>
      <c r="AK102" s="56">
        <v>237.8</v>
      </c>
      <c r="AL102" s="428">
        <f t="shared" si="333"/>
        <v>237.8</v>
      </c>
      <c r="AM102" s="55" t="s">
        <v>72</v>
      </c>
      <c r="AN102" s="56" t="s">
        <v>72</v>
      </c>
      <c r="AO102" s="428" t="str">
        <f t="shared" si="334"/>
        <v>-</v>
      </c>
      <c r="AP102" s="55" t="s">
        <v>72</v>
      </c>
      <c r="AQ102" s="56">
        <v>24.8</v>
      </c>
      <c r="AR102" s="428">
        <f t="shared" si="335"/>
        <v>24.8</v>
      </c>
      <c r="AS102" s="55" t="s">
        <v>72</v>
      </c>
      <c r="AT102" s="56" t="s">
        <v>72</v>
      </c>
      <c r="AU102" s="428" t="str">
        <f t="shared" si="336"/>
        <v>-</v>
      </c>
      <c r="AV102" s="832">
        <f t="shared" si="337"/>
        <v>4255.5</v>
      </c>
      <c r="AW102" s="830"/>
      <c r="AX102" s="853">
        <f t="shared" si="338"/>
        <v>1058.2</v>
      </c>
      <c r="AY102" s="830"/>
      <c r="AZ102" s="832">
        <f t="shared" si="339"/>
        <v>0</v>
      </c>
      <c r="BA102" s="830"/>
      <c r="BB102" s="830">
        <f t="shared" si="340"/>
        <v>89.1</v>
      </c>
      <c r="BC102" s="830"/>
      <c r="BD102" s="830">
        <f t="shared" si="341"/>
        <v>4750.3999999999996</v>
      </c>
      <c r="BE102" s="830"/>
      <c r="BF102" s="830">
        <f t="shared" si="342"/>
        <v>474.20000000000005</v>
      </c>
      <c r="BG102" s="830"/>
      <c r="BH102" s="830">
        <f t="shared" si="343"/>
        <v>0</v>
      </c>
      <c r="BI102" s="831"/>
      <c r="BJ102" s="832">
        <f t="shared" si="344"/>
        <v>89.1</v>
      </c>
      <c r="BK102" s="830"/>
      <c r="BL102" s="830">
        <f t="shared" si="345"/>
        <v>5224.5999999999995</v>
      </c>
      <c r="BM102" s="833"/>
      <c r="BN102" s="830">
        <f t="shared" si="346"/>
        <v>5313.7</v>
      </c>
      <c r="BO102" s="833"/>
      <c r="BR102" s="3"/>
      <c r="DL102" s="3"/>
    </row>
    <row r="103" spans="2:116" ht="13.5" customHeight="1">
      <c r="B103" s="932"/>
      <c r="C103" s="911"/>
      <c r="D103" s="912"/>
      <c r="E103" s="913"/>
      <c r="F103" s="449" t="s">
        <v>70</v>
      </c>
      <c r="G103" s="450">
        <v>661</v>
      </c>
      <c r="H103" s="451" t="s">
        <v>72</v>
      </c>
      <c r="I103" s="428">
        <f t="shared" si="324"/>
        <v>661</v>
      </c>
      <c r="J103" s="450" t="s">
        <v>72</v>
      </c>
      <c r="K103" s="451" t="s">
        <v>72</v>
      </c>
      <c r="L103" s="428" t="str">
        <f t="shared" si="325"/>
        <v>-</v>
      </c>
      <c r="M103" s="450" t="s">
        <v>72</v>
      </c>
      <c r="N103" s="451" t="s">
        <v>72</v>
      </c>
      <c r="O103" s="428" t="str">
        <f t="shared" si="326"/>
        <v>-</v>
      </c>
      <c r="P103" s="450" t="s">
        <v>72</v>
      </c>
      <c r="Q103" s="451" t="s">
        <v>72</v>
      </c>
      <c r="R103" s="428" t="str">
        <f t="shared" si="327"/>
        <v>-</v>
      </c>
      <c r="S103" s="450" t="s">
        <v>72</v>
      </c>
      <c r="T103" s="452" t="s">
        <v>72</v>
      </c>
      <c r="U103" s="452" t="s">
        <v>72</v>
      </c>
      <c r="V103" s="451" t="s">
        <v>72</v>
      </c>
      <c r="W103" s="428" t="str">
        <f t="shared" si="328"/>
        <v>-</v>
      </c>
      <c r="X103" s="450">
        <v>218.1</v>
      </c>
      <c r="Y103" s="451">
        <v>24.3</v>
      </c>
      <c r="Z103" s="428">
        <f t="shared" si="329"/>
        <v>242.4</v>
      </c>
      <c r="AA103" s="450" t="s">
        <v>72</v>
      </c>
      <c r="AB103" s="451" t="s">
        <v>72</v>
      </c>
      <c r="AC103" s="428" t="str">
        <f t="shared" si="330"/>
        <v>-</v>
      </c>
      <c r="AD103" s="450">
        <v>78.5</v>
      </c>
      <c r="AE103" s="451">
        <v>34.200000000000003</v>
      </c>
      <c r="AF103" s="428">
        <f t="shared" si="331"/>
        <v>112.7</v>
      </c>
      <c r="AG103" s="450">
        <v>296.8</v>
      </c>
      <c r="AH103" s="451">
        <v>297</v>
      </c>
      <c r="AI103" s="428">
        <f t="shared" si="332"/>
        <v>593.79999999999995</v>
      </c>
      <c r="AJ103" s="450" t="s">
        <v>72</v>
      </c>
      <c r="AK103" s="451" t="s">
        <v>72</v>
      </c>
      <c r="AL103" s="428" t="str">
        <f t="shared" si="333"/>
        <v>-</v>
      </c>
      <c r="AM103" s="450" t="s">
        <v>72</v>
      </c>
      <c r="AN103" s="451" t="s">
        <v>72</v>
      </c>
      <c r="AO103" s="428" t="str">
        <f t="shared" si="334"/>
        <v>-</v>
      </c>
      <c r="AP103" s="450" t="s">
        <v>72</v>
      </c>
      <c r="AQ103" s="451">
        <v>620.29999999999995</v>
      </c>
      <c r="AR103" s="428">
        <f t="shared" si="335"/>
        <v>620.29999999999995</v>
      </c>
      <c r="AS103" s="450" t="s">
        <v>72</v>
      </c>
      <c r="AT103" s="451" t="s">
        <v>72</v>
      </c>
      <c r="AU103" s="428" t="str">
        <f t="shared" si="336"/>
        <v>-</v>
      </c>
      <c r="AV103" s="943">
        <f t="shared" si="337"/>
        <v>1254.4000000000001</v>
      </c>
      <c r="AW103" s="944"/>
      <c r="AX103" s="945">
        <f t="shared" si="338"/>
        <v>975.8</v>
      </c>
      <c r="AY103" s="944"/>
      <c r="AZ103" s="943">
        <f t="shared" si="339"/>
        <v>661</v>
      </c>
      <c r="BA103" s="944"/>
      <c r="BB103" s="944">
        <f t="shared" si="340"/>
        <v>0</v>
      </c>
      <c r="BC103" s="944"/>
      <c r="BD103" s="944">
        <f t="shared" si="341"/>
        <v>355.1</v>
      </c>
      <c r="BE103" s="944"/>
      <c r="BF103" s="944">
        <f t="shared" si="342"/>
        <v>1214.0999999999999</v>
      </c>
      <c r="BG103" s="944"/>
      <c r="BH103" s="944">
        <f t="shared" si="343"/>
        <v>0</v>
      </c>
      <c r="BI103" s="1014"/>
      <c r="BJ103" s="943">
        <f t="shared" si="344"/>
        <v>661</v>
      </c>
      <c r="BK103" s="944"/>
      <c r="BL103" s="944">
        <f t="shared" si="345"/>
        <v>1569.1999999999998</v>
      </c>
      <c r="BM103" s="1015"/>
      <c r="BN103" s="944">
        <f t="shared" si="346"/>
        <v>2230.1999999999998</v>
      </c>
      <c r="BO103" s="1015"/>
      <c r="BR103" s="3"/>
      <c r="DL103" s="3"/>
    </row>
    <row r="104" spans="2:116" ht="13.5" customHeight="1">
      <c r="B104" s="932"/>
      <c r="C104" s="914"/>
      <c r="D104" s="915"/>
      <c r="E104" s="916"/>
      <c r="F104" s="532" t="s">
        <v>49</v>
      </c>
      <c r="G104" s="423">
        <f>IF(SUM(G93:G103)=0,"-",SUM(G93:G103))</f>
        <v>7871.9</v>
      </c>
      <c r="H104" s="424" t="str">
        <f t="shared" ref="H104:AU104" si="347">IF(SUM(H93:H103)=0,"-",SUM(H93:H103))</f>
        <v>-</v>
      </c>
      <c r="I104" s="425">
        <f t="shared" si="347"/>
        <v>7871.9</v>
      </c>
      <c r="J104" s="423">
        <f t="shared" si="347"/>
        <v>120.9</v>
      </c>
      <c r="K104" s="424" t="str">
        <f t="shared" si="347"/>
        <v>-</v>
      </c>
      <c r="L104" s="425">
        <f t="shared" si="347"/>
        <v>120.9</v>
      </c>
      <c r="M104" s="423" t="str">
        <f t="shared" si="347"/>
        <v>-</v>
      </c>
      <c r="N104" s="424" t="str">
        <f t="shared" si="347"/>
        <v>-</v>
      </c>
      <c r="O104" s="425" t="str">
        <f t="shared" si="347"/>
        <v>-</v>
      </c>
      <c r="P104" s="423" t="str">
        <f t="shared" si="347"/>
        <v>-</v>
      </c>
      <c r="Q104" s="424" t="str">
        <f t="shared" si="347"/>
        <v>-</v>
      </c>
      <c r="R104" s="425" t="str">
        <f t="shared" si="347"/>
        <v>-</v>
      </c>
      <c r="S104" s="423">
        <f t="shared" si="347"/>
        <v>1440.1</v>
      </c>
      <c r="T104" s="426">
        <f t="shared" si="347"/>
        <v>159.30000000000001</v>
      </c>
      <c r="U104" s="426">
        <f t="shared" si="347"/>
        <v>5988.6</v>
      </c>
      <c r="V104" s="424">
        <f t="shared" si="347"/>
        <v>397.8</v>
      </c>
      <c r="W104" s="425">
        <f t="shared" si="347"/>
        <v>7985.8</v>
      </c>
      <c r="X104" s="423">
        <f t="shared" si="347"/>
        <v>40678.499999999993</v>
      </c>
      <c r="Y104" s="424">
        <f t="shared" si="347"/>
        <v>4518.8999999999996</v>
      </c>
      <c r="Z104" s="425">
        <f t="shared" si="347"/>
        <v>45197.4</v>
      </c>
      <c r="AA104" s="423" t="str">
        <f t="shared" si="347"/>
        <v>-</v>
      </c>
      <c r="AB104" s="424" t="str">
        <f t="shared" si="347"/>
        <v>-</v>
      </c>
      <c r="AC104" s="425" t="str">
        <f t="shared" si="347"/>
        <v>-</v>
      </c>
      <c r="AD104" s="423">
        <f t="shared" si="347"/>
        <v>844.6</v>
      </c>
      <c r="AE104" s="424">
        <f t="shared" si="347"/>
        <v>362.7</v>
      </c>
      <c r="AF104" s="425">
        <f t="shared" si="347"/>
        <v>1207.3</v>
      </c>
      <c r="AG104" s="423">
        <f t="shared" si="347"/>
        <v>729.09999999999991</v>
      </c>
      <c r="AH104" s="424">
        <f t="shared" si="347"/>
        <v>729.9</v>
      </c>
      <c r="AI104" s="425">
        <f t="shared" si="347"/>
        <v>1459</v>
      </c>
      <c r="AJ104" s="423" t="str">
        <f t="shared" si="347"/>
        <v>-</v>
      </c>
      <c r="AK104" s="424">
        <f t="shared" si="347"/>
        <v>3520.4</v>
      </c>
      <c r="AL104" s="425">
        <f t="shared" si="347"/>
        <v>3520.4</v>
      </c>
      <c r="AM104" s="423" t="str">
        <f t="shared" si="347"/>
        <v>-</v>
      </c>
      <c r="AN104" s="424" t="str">
        <f t="shared" si="347"/>
        <v>-</v>
      </c>
      <c r="AO104" s="425" t="str">
        <f t="shared" si="347"/>
        <v>-</v>
      </c>
      <c r="AP104" s="423" t="str">
        <f t="shared" si="347"/>
        <v>-</v>
      </c>
      <c r="AQ104" s="424">
        <f t="shared" si="347"/>
        <v>704.9</v>
      </c>
      <c r="AR104" s="437">
        <f t="shared" si="347"/>
        <v>704.9</v>
      </c>
      <c r="AS104" s="423" t="str">
        <f t="shared" si="347"/>
        <v>-</v>
      </c>
      <c r="AT104" s="424" t="str">
        <f t="shared" si="347"/>
        <v>-</v>
      </c>
      <c r="AU104" s="425" t="str">
        <f t="shared" si="347"/>
        <v>-</v>
      </c>
      <c r="AV104" s="948">
        <f t="shared" ref="AV104" si="348">IF(SUM(AV93:AW103)=0,"-",SUM(AV93:AW103))</f>
        <v>57673.7</v>
      </c>
      <c r="AW104" s="942"/>
      <c r="AX104" s="941">
        <f t="shared" ref="AX104" si="349">IF(SUM(AX93:AY103)=0,"-",SUM(AX93:AY103))</f>
        <v>10393.9</v>
      </c>
      <c r="AY104" s="942"/>
      <c r="AZ104" s="834">
        <f t="shared" ref="AZ104" si="350">IF(SUM(AZ93:BA103)=0,"-",SUM(AZ93:BA103))</f>
        <v>7992.7999999999993</v>
      </c>
      <c r="BA104" s="835"/>
      <c r="BB104" s="835">
        <f t="shared" ref="BB104" si="351">IF(SUM(BB93:BC103)=0,"-",SUM(BB93:BC103))</f>
        <v>1599.3999999999999</v>
      </c>
      <c r="BC104" s="835"/>
      <c r="BD104" s="835">
        <f t="shared" ref="BD104" si="352">IF(SUM(BD93:BE103)=0,"-",SUM(BD93:BE103))</f>
        <v>52791.100000000006</v>
      </c>
      <c r="BE104" s="835"/>
      <c r="BF104" s="835">
        <f t="shared" ref="BF104" si="353">IF(SUM(BF93:BG103)=0,"-",SUM(BF93:BG103))</f>
        <v>5684.2999999999993</v>
      </c>
      <c r="BG104" s="835"/>
      <c r="BH104" s="835" t="str">
        <f t="shared" ref="BH104" si="354">IF(SUM(BH93:BI103)=0,"-",SUM(BH93:BI103))</f>
        <v>-</v>
      </c>
      <c r="BI104" s="837"/>
      <c r="BJ104" s="834">
        <f>IF(SUM(BJ93:BK103)=0,"-",SUM(BJ93:BK103))</f>
        <v>9592.2000000000007</v>
      </c>
      <c r="BK104" s="835"/>
      <c r="BL104" s="835">
        <f>IF(SUM(BL93:BM103)=0,"-",SUM(BL93:BM103))</f>
        <v>58475.4</v>
      </c>
      <c r="BM104" s="838"/>
      <c r="BN104" s="835">
        <f t="shared" si="346"/>
        <v>68067.599999999991</v>
      </c>
      <c r="BO104" s="838"/>
      <c r="BR104" s="3"/>
      <c r="DL104" s="3"/>
    </row>
    <row r="105" spans="2:116" ht="13.5" customHeight="1">
      <c r="B105" s="932"/>
      <c r="C105" s="733" t="s">
        <v>401</v>
      </c>
      <c r="D105" s="854"/>
      <c r="E105" s="855"/>
      <c r="F105" s="79">
        <v>300</v>
      </c>
      <c r="G105" s="530" t="str">
        <f>+G47</f>
        <v>-</v>
      </c>
      <c r="H105" s="531" t="str">
        <f t="shared" ref="H105:H110" si="355">+H47</f>
        <v>-</v>
      </c>
      <c r="I105" s="536" t="str">
        <f t="shared" ref="I105:BM105" si="356">+I47</f>
        <v>-</v>
      </c>
      <c r="J105" s="530" t="str">
        <f t="shared" si="356"/>
        <v>-</v>
      </c>
      <c r="K105" s="531" t="str">
        <f t="shared" si="356"/>
        <v>-</v>
      </c>
      <c r="L105" s="536" t="str">
        <f t="shared" si="356"/>
        <v>-</v>
      </c>
      <c r="M105" s="530" t="str">
        <f t="shared" si="356"/>
        <v>-</v>
      </c>
      <c r="N105" s="531" t="str">
        <f t="shared" si="356"/>
        <v>-</v>
      </c>
      <c r="O105" s="536" t="str">
        <f t="shared" si="356"/>
        <v>-</v>
      </c>
      <c r="P105" s="530" t="str">
        <f t="shared" si="356"/>
        <v>-</v>
      </c>
      <c r="Q105" s="531" t="str">
        <f t="shared" si="356"/>
        <v>-</v>
      </c>
      <c r="R105" s="536" t="str">
        <f t="shared" si="356"/>
        <v>-</v>
      </c>
      <c r="S105" s="530" t="str">
        <f t="shared" si="356"/>
        <v>-</v>
      </c>
      <c r="T105" s="533" t="str">
        <f t="shared" si="356"/>
        <v>-</v>
      </c>
      <c r="U105" s="533">
        <f t="shared" si="356"/>
        <v>2</v>
      </c>
      <c r="V105" s="531" t="str">
        <f t="shared" si="356"/>
        <v>-</v>
      </c>
      <c r="W105" s="536">
        <f t="shared" si="356"/>
        <v>2</v>
      </c>
      <c r="X105" s="530">
        <f t="shared" si="356"/>
        <v>13</v>
      </c>
      <c r="Y105" s="531">
        <f t="shared" si="356"/>
        <v>1</v>
      </c>
      <c r="Z105" s="536">
        <f t="shared" si="356"/>
        <v>14</v>
      </c>
      <c r="AA105" s="530" t="str">
        <f t="shared" si="356"/>
        <v>-</v>
      </c>
      <c r="AB105" s="531" t="str">
        <f t="shared" si="356"/>
        <v>-</v>
      </c>
      <c r="AC105" s="536" t="str">
        <f t="shared" si="356"/>
        <v>-</v>
      </c>
      <c r="AD105" s="530" t="str">
        <f t="shared" si="356"/>
        <v>-</v>
      </c>
      <c r="AE105" s="531" t="str">
        <f t="shared" si="356"/>
        <v>-</v>
      </c>
      <c r="AF105" s="536" t="str">
        <f t="shared" si="356"/>
        <v>-</v>
      </c>
      <c r="AG105" s="530" t="str">
        <f t="shared" si="356"/>
        <v>-</v>
      </c>
      <c r="AH105" s="531" t="str">
        <f t="shared" si="356"/>
        <v>-</v>
      </c>
      <c r="AI105" s="536" t="str">
        <f t="shared" si="356"/>
        <v>-</v>
      </c>
      <c r="AJ105" s="530" t="str">
        <f t="shared" si="356"/>
        <v>-</v>
      </c>
      <c r="AK105" s="531" t="str">
        <f t="shared" si="356"/>
        <v>-</v>
      </c>
      <c r="AL105" s="536" t="str">
        <f t="shared" si="356"/>
        <v>-</v>
      </c>
      <c r="AM105" s="530" t="str">
        <f t="shared" si="356"/>
        <v>-</v>
      </c>
      <c r="AN105" s="531" t="str">
        <f t="shared" si="356"/>
        <v>-</v>
      </c>
      <c r="AO105" s="536" t="str">
        <f t="shared" si="356"/>
        <v>-</v>
      </c>
      <c r="AP105" s="530" t="str">
        <f t="shared" si="356"/>
        <v>-</v>
      </c>
      <c r="AQ105" s="531" t="str">
        <f t="shared" si="356"/>
        <v>-</v>
      </c>
      <c r="AR105" s="535" t="str">
        <f t="shared" si="356"/>
        <v>-</v>
      </c>
      <c r="AS105" s="530" t="str">
        <f t="shared" si="356"/>
        <v>-</v>
      </c>
      <c r="AT105" s="531" t="str">
        <f t="shared" si="356"/>
        <v>-</v>
      </c>
      <c r="AU105" s="536" t="str">
        <f t="shared" si="356"/>
        <v>-</v>
      </c>
      <c r="AV105" s="865">
        <f t="shared" si="356"/>
        <v>15</v>
      </c>
      <c r="AW105" s="866">
        <f t="shared" si="356"/>
        <v>0</v>
      </c>
      <c r="AX105" s="867">
        <f t="shared" si="356"/>
        <v>1</v>
      </c>
      <c r="AY105" s="866">
        <f t="shared" si="356"/>
        <v>0</v>
      </c>
      <c r="AZ105" s="865">
        <f t="shared" si="356"/>
        <v>0</v>
      </c>
      <c r="BA105" s="866">
        <f t="shared" si="356"/>
        <v>0</v>
      </c>
      <c r="BB105" s="866">
        <f t="shared" si="356"/>
        <v>0</v>
      </c>
      <c r="BC105" s="866">
        <f t="shared" si="356"/>
        <v>0</v>
      </c>
      <c r="BD105" s="866">
        <f t="shared" si="356"/>
        <v>16</v>
      </c>
      <c r="BE105" s="866">
        <f t="shared" si="356"/>
        <v>0</v>
      </c>
      <c r="BF105" s="866">
        <f t="shared" si="356"/>
        <v>0</v>
      </c>
      <c r="BG105" s="866">
        <f t="shared" si="356"/>
        <v>0</v>
      </c>
      <c r="BH105" s="866">
        <f t="shared" si="356"/>
        <v>0</v>
      </c>
      <c r="BI105" s="868">
        <f t="shared" si="356"/>
        <v>0</v>
      </c>
      <c r="BJ105" s="865">
        <f t="shared" si="356"/>
        <v>0</v>
      </c>
      <c r="BK105" s="866">
        <f t="shared" si="356"/>
        <v>0</v>
      </c>
      <c r="BL105" s="866">
        <f t="shared" si="356"/>
        <v>16</v>
      </c>
      <c r="BM105" s="869">
        <f t="shared" si="356"/>
        <v>0</v>
      </c>
      <c r="BN105" s="866">
        <f t="shared" ref="BN105:BN115" si="357">IF(SUM(AV105:AX105)=0,"-",IF(AND(SUM(AV105:AX105)=SUM(AZ105:BI105),SUM(AZ105:BI105)=SUM(BJ105:BM105)),SUM(AV105:AX105),"エラー"))</f>
        <v>16</v>
      </c>
      <c r="BO105" s="869"/>
      <c r="BR105" s="3"/>
      <c r="DL105" s="3"/>
    </row>
    <row r="106" spans="2:116" ht="13.5" customHeight="1">
      <c r="B106" s="932"/>
      <c r="C106" s="856"/>
      <c r="D106" s="857"/>
      <c r="E106" s="858"/>
      <c r="F106" s="80">
        <v>250</v>
      </c>
      <c r="G106" s="522" t="str">
        <f t="shared" ref="G106" si="358">+G48</f>
        <v>-</v>
      </c>
      <c r="H106" s="523" t="str">
        <f t="shared" si="355"/>
        <v>-</v>
      </c>
      <c r="I106" s="525" t="str">
        <f t="shared" ref="I106:BM106" si="359">+I48</f>
        <v>-</v>
      </c>
      <c r="J106" s="522" t="str">
        <f t="shared" si="359"/>
        <v>-</v>
      </c>
      <c r="K106" s="523" t="str">
        <f t="shared" si="359"/>
        <v>-</v>
      </c>
      <c r="L106" s="525" t="str">
        <f t="shared" si="359"/>
        <v>-</v>
      </c>
      <c r="M106" s="522" t="str">
        <f t="shared" si="359"/>
        <v>-</v>
      </c>
      <c r="N106" s="523" t="str">
        <f t="shared" si="359"/>
        <v>-</v>
      </c>
      <c r="O106" s="525" t="str">
        <f t="shared" si="359"/>
        <v>-</v>
      </c>
      <c r="P106" s="522" t="str">
        <f t="shared" si="359"/>
        <v>-</v>
      </c>
      <c r="Q106" s="523" t="str">
        <f t="shared" si="359"/>
        <v>-</v>
      </c>
      <c r="R106" s="525" t="str">
        <f t="shared" si="359"/>
        <v>-</v>
      </c>
      <c r="S106" s="522">
        <f t="shared" si="359"/>
        <v>3</v>
      </c>
      <c r="T106" s="524" t="str">
        <f t="shared" si="359"/>
        <v>-</v>
      </c>
      <c r="U106" s="524">
        <f t="shared" si="359"/>
        <v>11</v>
      </c>
      <c r="V106" s="523">
        <f t="shared" si="359"/>
        <v>1</v>
      </c>
      <c r="W106" s="525">
        <f t="shared" si="359"/>
        <v>15</v>
      </c>
      <c r="X106" s="522" t="str">
        <f t="shared" si="359"/>
        <v>-</v>
      </c>
      <c r="Y106" s="523" t="str">
        <f t="shared" si="359"/>
        <v>-</v>
      </c>
      <c r="Z106" s="525" t="str">
        <f t="shared" si="359"/>
        <v>-</v>
      </c>
      <c r="AA106" s="522" t="str">
        <f t="shared" si="359"/>
        <v>-</v>
      </c>
      <c r="AB106" s="523" t="str">
        <f t="shared" si="359"/>
        <v>-</v>
      </c>
      <c r="AC106" s="525" t="str">
        <f t="shared" si="359"/>
        <v>-</v>
      </c>
      <c r="AD106" s="522" t="str">
        <f t="shared" si="359"/>
        <v>-</v>
      </c>
      <c r="AE106" s="523" t="str">
        <f t="shared" si="359"/>
        <v>-</v>
      </c>
      <c r="AF106" s="525" t="str">
        <f t="shared" si="359"/>
        <v>-</v>
      </c>
      <c r="AG106" s="522" t="str">
        <f t="shared" si="359"/>
        <v>-</v>
      </c>
      <c r="AH106" s="523" t="str">
        <f t="shared" si="359"/>
        <v>-</v>
      </c>
      <c r="AI106" s="525" t="str">
        <f t="shared" si="359"/>
        <v>-</v>
      </c>
      <c r="AJ106" s="522" t="str">
        <f t="shared" si="359"/>
        <v>-</v>
      </c>
      <c r="AK106" s="523" t="str">
        <f t="shared" si="359"/>
        <v>-</v>
      </c>
      <c r="AL106" s="525" t="str">
        <f t="shared" si="359"/>
        <v>-</v>
      </c>
      <c r="AM106" s="522" t="str">
        <f t="shared" si="359"/>
        <v>-</v>
      </c>
      <c r="AN106" s="523" t="str">
        <f t="shared" si="359"/>
        <v>-</v>
      </c>
      <c r="AO106" s="525" t="str">
        <f t="shared" si="359"/>
        <v>-</v>
      </c>
      <c r="AP106" s="522" t="str">
        <f t="shared" si="359"/>
        <v>-</v>
      </c>
      <c r="AQ106" s="523" t="str">
        <f t="shared" si="359"/>
        <v>-</v>
      </c>
      <c r="AR106" s="534" t="str">
        <f t="shared" si="359"/>
        <v>-</v>
      </c>
      <c r="AS106" s="522" t="str">
        <f t="shared" si="359"/>
        <v>-</v>
      </c>
      <c r="AT106" s="523" t="str">
        <f t="shared" si="359"/>
        <v>-</v>
      </c>
      <c r="AU106" s="525" t="str">
        <f t="shared" si="359"/>
        <v>-</v>
      </c>
      <c r="AV106" s="832">
        <f t="shared" si="359"/>
        <v>14</v>
      </c>
      <c r="AW106" s="830">
        <f t="shared" si="359"/>
        <v>0</v>
      </c>
      <c r="AX106" s="853">
        <f t="shared" si="359"/>
        <v>1</v>
      </c>
      <c r="AY106" s="830">
        <f t="shared" si="359"/>
        <v>0</v>
      </c>
      <c r="AZ106" s="832">
        <f t="shared" si="359"/>
        <v>0</v>
      </c>
      <c r="BA106" s="830">
        <f t="shared" si="359"/>
        <v>0</v>
      </c>
      <c r="BB106" s="830">
        <f t="shared" si="359"/>
        <v>3</v>
      </c>
      <c r="BC106" s="830">
        <f t="shared" si="359"/>
        <v>0</v>
      </c>
      <c r="BD106" s="830">
        <f t="shared" si="359"/>
        <v>12</v>
      </c>
      <c r="BE106" s="830">
        <f t="shared" si="359"/>
        <v>0</v>
      </c>
      <c r="BF106" s="830">
        <f t="shared" si="359"/>
        <v>0</v>
      </c>
      <c r="BG106" s="830">
        <f t="shared" si="359"/>
        <v>0</v>
      </c>
      <c r="BH106" s="830">
        <f t="shared" si="359"/>
        <v>0</v>
      </c>
      <c r="BI106" s="831">
        <f t="shared" si="359"/>
        <v>0</v>
      </c>
      <c r="BJ106" s="832">
        <f t="shared" si="359"/>
        <v>3</v>
      </c>
      <c r="BK106" s="830">
        <f t="shared" si="359"/>
        <v>0</v>
      </c>
      <c r="BL106" s="830">
        <f t="shared" si="359"/>
        <v>12</v>
      </c>
      <c r="BM106" s="833">
        <f t="shared" si="359"/>
        <v>0</v>
      </c>
      <c r="BN106" s="830">
        <f t="shared" si="357"/>
        <v>15</v>
      </c>
      <c r="BO106" s="833"/>
      <c r="BR106" s="3"/>
      <c r="DL106" s="3"/>
    </row>
    <row r="107" spans="2:116" ht="13.5" customHeight="1">
      <c r="B107" s="932"/>
      <c r="C107" s="856"/>
      <c r="D107" s="857"/>
      <c r="E107" s="858"/>
      <c r="F107" s="80">
        <v>200</v>
      </c>
      <c r="G107" s="522">
        <f t="shared" ref="G107" si="360">+G49</f>
        <v>48</v>
      </c>
      <c r="H107" s="523" t="str">
        <f t="shared" si="355"/>
        <v>-</v>
      </c>
      <c r="I107" s="525">
        <f t="shared" ref="I107:BM107" si="361">+I49</f>
        <v>48</v>
      </c>
      <c r="J107" s="522" t="str">
        <f t="shared" si="361"/>
        <v>-</v>
      </c>
      <c r="K107" s="523" t="str">
        <f t="shared" si="361"/>
        <v>-</v>
      </c>
      <c r="L107" s="525" t="str">
        <f t="shared" si="361"/>
        <v>-</v>
      </c>
      <c r="M107" s="522" t="str">
        <f t="shared" si="361"/>
        <v>-</v>
      </c>
      <c r="N107" s="523" t="str">
        <f t="shared" si="361"/>
        <v>-</v>
      </c>
      <c r="O107" s="525" t="str">
        <f t="shared" si="361"/>
        <v>-</v>
      </c>
      <c r="P107" s="522" t="str">
        <f t="shared" si="361"/>
        <v>-</v>
      </c>
      <c r="Q107" s="523" t="str">
        <f t="shared" si="361"/>
        <v>-</v>
      </c>
      <c r="R107" s="525" t="str">
        <f t="shared" si="361"/>
        <v>-</v>
      </c>
      <c r="S107" s="522">
        <f t="shared" si="361"/>
        <v>6</v>
      </c>
      <c r="T107" s="524">
        <f t="shared" si="361"/>
        <v>1</v>
      </c>
      <c r="U107" s="524">
        <f t="shared" si="361"/>
        <v>26</v>
      </c>
      <c r="V107" s="523">
        <f t="shared" si="361"/>
        <v>2</v>
      </c>
      <c r="W107" s="525">
        <f t="shared" si="361"/>
        <v>35</v>
      </c>
      <c r="X107" s="522">
        <f t="shared" si="361"/>
        <v>25</v>
      </c>
      <c r="Y107" s="523">
        <f t="shared" si="361"/>
        <v>3</v>
      </c>
      <c r="Z107" s="525">
        <f t="shared" si="361"/>
        <v>28</v>
      </c>
      <c r="AA107" s="522" t="str">
        <f t="shared" si="361"/>
        <v>-</v>
      </c>
      <c r="AB107" s="523" t="str">
        <f t="shared" si="361"/>
        <v>-</v>
      </c>
      <c r="AC107" s="525" t="str">
        <f t="shared" si="361"/>
        <v>-</v>
      </c>
      <c r="AD107" s="522" t="str">
        <f t="shared" si="361"/>
        <v>-</v>
      </c>
      <c r="AE107" s="523" t="str">
        <f t="shared" si="361"/>
        <v>-</v>
      </c>
      <c r="AF107" s="525" t="str">
        <f t="shared" si="361"/>
        <v>-</v>
      </c>
      <c r="AG107" s="522" t="str">
        <f t="shared" si="361"/>
        <v>-</v>
      </c>
      <c r="AH107" s="523" t="str">
        <f t="shared" si="361"/>
        <v>-</v>
      </c>
      <c r="AI107" s="525" t="str">
        <f t="shared" si="361"/>
        <v>-</v>
      </c>
      <c r="AJ107" s="522" t="str">
        <f t="shared" si="361"/>
        <v>-</v>
      </c>
      <c r="AK107" s="523" t="str">
        <f t="shared" si="361"/>
        <v>-</v>
      </c>
      <c r="AL107" s="525" t="str">
        <f t="shared" si="361"/>
        <v>-</v>
      </c>
      <c r="AM107" s="522" t="str">
        <f t="shared" si="361"/>
        <v>-</v>
      </c>
      <c r="AN107" s="523" t="str">
        <f t="shared" si="361"/>
        <v>-</v>
      </c>
      <c r="AO107" s="525" t="str">
        <f t="shared" si="361"/>
        <v>-</v>
      </c>
      <c r="AP107" s="522" t="str">
        <f t="shared" si="361"/>
        <v>-</v>
      </c>
      <c r="AQ107" s="523" t="str">
        <f t="shared" si="361"/>
        <v>-</v>
      </c>
      <c r="AR107" s="534" t="str">
        <f t="shared" si="361"/>
        <v>-</v>
      </c>
      <c r="AS107" s="522" t="str">
        <f t="shared" si="361"/>
        <v>-</v>
      </c>
      <c r="AT107" s="523" t="str">
        <f t="shared" si="361"/>
        <v>-</v>
      </c>
      <c r="AU107" s="525" t="str">
        <f t="shared" si="361"/>
        <v>-</v>
      </c>
      <c r="AV107" s="832">
        <f t="shared" si="361"/>
        <v>105</v>
      </c>
      <c r="AW107" s="830">
        <f t="shared" si="361"/>
        <v>0</v>
      </c>
      <c r="AX107" s="853">
        <f t="shared" si="361"/>
        <v>6</v>
      </c>
      <c r="AY107" s="830">
        <f t="shared" si="361"/>
        <v>0</v>
      </c>
      <c r="AZ107" s="832">
        <f t="shared" si="361"/>
        <v>48</v>
      </c>
      <c r="BA107" s="830">
        <f t="shared" si="361"/>
        <v>0</v>
      </c>
      <c r="BB107" s="830">
        <f t="shared" si="361"/>
        <v>7</v>
      </c>
      <c r="BC107" s="830">
        <f t="shared" si="361"/>
        <v>0</v>
      </c>
      <c r="BD107" s="830">
        <f t="shared" si="361"/>
        <v>56</v>
      </c>
      <c r="BE107" s="830">
        <f t="shared" si="361"/>
        <v>0</v>
      </c>
      <c r="BF107" s="830">
        <f t="shared" si="361"/>
        <v>0</v>
      </c>
      <c r="BG107" s="830">
        <f t="shared" si="361"/>
        <v>0</v>
      </c>
      <c r="BH107" s="830">
        <f t="shared" si="361"/>
        <v>0</v>
      </c>
      <c r="BI107" s="831">
        <f t="shared" si="361"/>
        <v>0</v>
      </c>
      <c r="BJ107" s="832">
        <f t="shared" si="361"/>
        <v>55</v>
      </c>
      <c r="BK107" s="830">
        <f t="shared" si="361"/>
        <v>0</v>
      </c>
      <c r="BL107" s="830">
        <f t="shared" si="361"/>
        <v>56</v>
      </c>
      <c r="BM107" s="833">
        <f t="shared" si="361"/>
        <v>0</v>
      </c>
      <c r="BN107" s="830">
        <f t="shared" si="357"/>
        <v>111</v>
      </c>
      <c r="BO107" s="833"/>
      <c r="BR107" s="3"/>
      <c r="DL107" s="3"/>
    </row>
    <row r="108" spans="2:116" ht="13.5" customHeight="1">
      <c r="B108" s="932"/>
      <c r="C108" s="856"/>
      <c r="D108" s="857"/>
      <c r="E108" s="858"/>
      <c r="F108" s="80">
        <v>150</v>
      </c>
      <c r="G108" s="522">
        <f t="shared" ref="G108" si="362">+G50</f>
        <v>12</v>
      </c>
      <c r="H108" s="523" t="str">
        <f t="shared" si="355"/>
        <v>-</v>
      </c>
      <c r="I108" s="525">
        <f t="shared" ref="I108:BM108" si="363">+I50</f>
        <v>12</v>
      </c>
      <c r="J108" s="522">
        <f t="shared" si="363"/>
        <v>1</v>
      </c>
      <c r="K108" s="523" t="str">
        <f t="shared" si="363"/>
        <v>-</v>
      </c>
      <c r="L108" s="525">
        <f t="shared" si="363"/>
        <v>1</v>
      </c>
      <c r="M108" s="522" t="str">
        <f t="shared" si="363"/>
        <v>-</v>
      </c>
      <c r="N108" s="523" t="str">
        <f t="shared" si="363"/>
        <v>-</v>
      </c>
      <c r="O108" s="525" t="str">
        <f t="shared" si="363"/>
        <v>-</v>
      </c>
      <c r="P108" s="522" t="str">
        <f t="shared" si="363"/>
        <v>-</v>
      </c>
      <c r="Q108" s="523" t="str">
        <f t="shared" si="363"/>
        <v>-</v>
      </c>
      <c r="R108" s="525" t="str">
        <f t="shared" si="363"/>
        <v>-</v>
      </c>
      <c r="S108" s="522">
        <f t="shared" si="363"/>
        <v>15</v>
      </c>
      <c r="T108" s="524">
        <f t="shared" si="363"/>
        <v>2</v>
      </c>
      <c r="U108" s="524">
        <f t="shared" si="363"/>
        <v>63</v>
      </c>
      <c r="V108" s="523">
        <f t="shared" si="363"/>
        <v>4</v>
      </c>
      <c r="W108" s="525">
        <f t="shared" si="363"/>
        <v>84</v>
      </c>
      <c r="X108" s="522">
        <f t="shared" si="363"/>
        <v>212</v>
      </c>
      <c r="Y108" s="523">
        <f t="shared" si="363"/>
        <v>24</v>
      </c>
      <c r="Z108" s="525">
        <f t="shared" si="363"/>
        <v>236</v>
      </c>
      <c r="AA108" s="522" t="str">
        <f t="shared" si="363"/>
        <v>-</v>
      </c>
      <c r="AB108" s="523" t="str">
        <f t="shared" si="363"/>
        <v>-</v>
      </c>
      <c r="AC108" s="525" t="str">
        <f t="shared" si="363"/>
        <v>-</v>
      </c>
      <c r="AD108" s="522">
        <f t="shared" si="363"/>
        <v>1</v>
      </c>
      <c r="AE108" s="523">
        <f t="shared" si="363"/>
        <v>1</v>
      </c>
      <c r="AF108" s="525">
        <f t="shared" si="363"/>
        <v>2</v>
      </c>
      <c r="AG108" s="522" t="str">
        <f t="shared" si="363"/>
        <v>-</v>
      </c>
      <c r="AH108" s="523" t="str">
        <f t="shared" si="363"/>
        <v>-</v>
      </c>
      <c r="AI108" s="525" t="str">
        <f t="shared" si="363"/>
        <v>-</v>
      </c>
      <c r="AJ108" s="522" t="str">
        <f t="shared" si="363"/>
        <v>-</v>
      </c>
      <c r="AK108" s="523" t="str">
        <f t="shared" si="363"/>
        <v>-</v>
      </c>
      <c r="AL108" s="525" t="str">
        <f t="shared" si="363"/>
        <v>-</v>
      </c>
      <c r="AM108" s="522" t="str">
        <f t="shared" si="363"/>
        <v>-</v>
      </c>
      <c r="AN108" s="523" t="str">
        <f t="shared" si="363"/>
        <v>-</v>
      </c>
      <c r="AO108" s="525" t="str">
        <f t="shared" si="363"/>
        <v>-</v>
      </c>
      <c r="AP108" s="522" t="str">
        <f t="shared" si="363"/>
        <v>-</v>
      </c>
      <c r="AQ108" s="523" t="str">
        <f t="shared" si="363"/>
        <v>-</v>
      </c>
      <c r="AR108" s="534" t="str">
        <f t="shared" si="363"/>
        <v>-</v>
      </c>
      <c r="AS108" s="522" t="str">
        <f t="shared" si="363"/>
        <v>-</v>
      </c>
      <c r="AT108" s="523" t="str">
        <f t="shared" si="363"/>
        <v>-</v>
      </c>
      <c r="AU108" s="525" t="str">
        <f t="shared" si="363"/>
        <v>-</v>
      </c>
      <c r="AV108" s="832">
        <f t="shared" si="363"/>
        <v>304</v>
      </c>
      <c r="AW108" s="830">
        <f t="shared" si="363"/>
        <v>0</v>
      </c>
      <c r="AX108" s="853">
        <f t="shared" si="363"/>
        <v>31</v>
      </c>
      <c r="AY108" s="830">
        <f t="shared" si="363"/>
        <v>0</v>
      </c>
      <c r="AZ108" s="832">
        <f t="shared" si="363"/>
        <v>13</v>
      </c>
      <c r="BA108" s="830">
        <f t="shared" si="363"/>
        <v>0</v>
      </c>
      <c r="BB108" s="830">
        <f t="shared" si="363"/>
        <v>17</v>
      </c>
      <c r="BC108" s="830">
        <f t="shared" si="363"/>
        <v>0</v>
      </c>
      <c r="BD108" s="830">
        <f t="shared" si="363"/>
        <v>305</v>
      </c>
      <c r="BE108" s="830">
        <f t="shared" si="363"/>
        <v>0</v>
      </c>
      <c r="BF108" s="830">
        <f t="shared" si="363"/>
        <v>0</v>
      </c>
      <c r="BG108" s="830">
        <f t="shared" si="363"/>
        <v>0</v>
      </c>
      <c r="BH108" s="830">
        <f t="shared" si="363"/>
        <v>0</v>
      </c>
      <c r="BI108" s="831">
        <f t="shared" si="363"/>
        <v>0</v>
      </c>
      <c r="BJ108" s="832">
        <f t="shared" si="363"/>
        <v>30</v>
      </c>
      <c r="BK108" s="830">
        <f t="shared" si="363"/>
        <v>0</v>
      </c>
      <c r="BL108" s="830">
        <f t="shared" si="363"/>
        <v>305</v>
      </c>
      <c r="BM108" s="833">
        <f t="shared" si="363"/>
        <v>0</v>
      </c>
      <c r="BN108" s="830">
        <f t="shared" si="357"/>
        <v>335</v>
      </c>
      <c r="BO108" s="833"/>
      <c r="BR108" s="3"/>
      <c r="DL108" s="3"/>
    </row>
    <row r="109" spans="2:116" ht="13.5" customHeight="1">
      <c r="B109" s="932"/>
      <c r="C109" s="856"/>
      <c r="D109" s="857"/>
      <c r="E109" s="858"/>
      <c r="F109" s="80">
        <v>100</v>
      </c>
      <c r="G109" s="522">
        <f t="shared" ref="G109" si="364">+G51</f>
        <v>48</v>
      </c>
      <c r="H109" s="523" t="str">
        <f t="shared" si="355"/>
        <v>-</v>
      </c>
      <c r="I109" s="525">
        <f t="shared" ref="I109:BM109" si="365">+I51</f>
        <v>48</v>
      </c>
      <c r="J109" s="522">
        <f t="shared" si="365"/>
        <v>3</v>
      </c>
      <c r="K109" s="523" t="str">
        <f t="shared" si="365"/>
        <v>-</v>
      </c>
      <c r="L109" s="525">
        <f t="shared" si="365"/>
        <v>3</v>
      </c>
      <c r="M109" s="522" t="str">
        <f t="shared" si="365"/>
        <v>-</v>
      </c>
      <c r="N109" s="523" t="str">
        <f t="shared" si="365"/>
        <v>-</v>
      </c>
      <c r="O109" s="525" t="str">
        <f t="shared" si="365"/>
        <v>-</v>
      </c>
      <c r="P109" s="522" t="str">
        <f t="shared" si="365"/>
        <v>-</v>
      </c>
      <c r="Q109" s="523" t="str">
        <f t="shared" si="365"/>
        <v>-</v>
      </c>
      <c r="R109" s="525" t="str">
        <f t="shared" si="365"/>
        <v>-</v>
      </c>
      <c r="S109" s="522">
        <f t="shared" si="365"/>
        <v>36</v>
      </c>
      <c r="T109" s="524">
        <f t="shared" si="365"/>
        <v>4</v>
      </c>
      <c r="U109" s="524">
        <f t="shared" si="365"/>
        <v>149</v>
      </c>
      <c r="V109" s="523">
        <f t="shared" si="365"/>
        <v>10</v>
      </c>
      <c r="W109" s="525">
        <f t="shared" si="365"/>
        <v>199</v>
      </c>
      <c r="X109" s="522">
        <f t="shared" si="365"/>
        <v>585</v>
      </c>
      <c r="Y109" s="523">
        <f t="shared" si="365"/>
        <v>65</v>
      </c>
      <c r="Z109" s="525">
        <f t="shared" si="365"/>
        <v>650</v>
      </c>
      <c r="AA109" s="522" t="str">
        <f t="shared" si="365"/>
        <v>-</v>
      </c>
      <c r="AB109" s="523" t="str">
        <f t="shared" si="365"/>
        <v>-</v>
      </c>
      <c r="AC109" s="525" t="str">
        <f t="shared" si="365"/>
        <v>-</v>
      </c>
      <c r="AD109" s="522">
        <f t="shared" si="365"/>
        <v>3</v>
      </c>
      <c r="AE109" s="523">
        <f t="shared" si="365"/>
        <v>1</v>
      </c>
      <c r="AF109" s="525">
        <f t="shared" si="365"/>
        <v>4</v>
      </c>
      <c r="AG109" s="522" t="str">
        <f t="shared" si="365"/>
        <v>-</v>
      </c>
      <c r="AH109" s="523" t="str">
        <f t="shared" si="365"/>
        <v>-</v>
      </c>
      <c r="AI109" s="525" t="str">
        <f t="shared" si="365"/>
        <v>-</v>
      </c>
      <c r="AJ109" s="522" t="str">
        <f t="shared" si="365"/>
        <v>-</v>
      </c>
      <c r="AK109" s="523" t="str">
        <f t="shared" si="365"/>
        <v>-</v>
      </c>
      <c r="AL109" s="525" t="str">
        <f t="shared" si="365"/>
        <v>-</v>
      </c>
      <c r="AM109" s="522" t="str">
        <f t="shared" si="365"/>
        <v>-</v>
      </c>
      <c r="AN109" s="523" t="str">
        <f t="shared" si="365"/>
        <v>-</v>
      </c>
      <c r="AO109" s="525" t="str">
        <f t="shared" si="365"/>
        <v>-</v>
      </c>
      <c r="AP109" s="522" t="str">
        <f t="shared" si="365"/>
        <v>-</v>
      </c>
      <c r="AQ109" s="523">
        <f t="shared" si="365"/>
        <v>2</v>
      </c>
      <c r="AR109" s="534">
        <f t="shared" si="365"/>
        <v>2</v>
      </c>
      <c r="AS109" s="522" t="str">
        <f t="shared" si="365"/>
        <v>-</v>
      </c>
      <c r="AT109" s="523" t="str">
        <f t="shared" si="365"/>
        <v>-</v>
      </c>
      <c r="AU109" s="525" t="str">
        <f t="shared" si="365"/>
        <v>-</v>
      </c>
      <c r="AV109" s="832">
        <f t="shared" si="365"/>
        <v>824</v>
      </c>
      <c r="AW109" s="830">
        <f t="shared" si="365"/>
        <v>0</v>
      </c>
      <c r="AX109" s="853">
        <f t="shared" si="365"/>
        <v>82</v>
      </c>
      <c r="AY109" s="830">
        <f t="shared" si="365"/>
        <v>0</v>
      </c>
      <c r="AZ109" s="832">
        <f t="shared" si="365"/>
        <v>51</v>
      </c>
      <c r="BA109" s="830">
        <f t="shared" si="365"/>
        <v>0</v>
      </c>
      <c r="BB109" s="830">
        <f t="shared" si="365"/>
        <v>40</v>
      </c>
      <c r="BC109" s="830">
        <f t="shared" si="365"/>
        <v>0</v>
      </c>
      <c r="BD109" s="830">
        <f t="shared" si="365"/>
        <v>813</v>
      </c>
      <c r="BE109" s="830">
        <f t="shared" si="365"/>
        <v>0</v>
      </c>
      <c r="BF109" s="830">
        <f t="shared" si="365"/>
        <v>2</v>
      </c>
      <c r="BG109" s="830">
        <f t="shared" si="365"/>
        <v>0</v>
      </c>
      <c r="BH109" s="830">
        <f t="shared" si="365"/>
        <v>0</v>
      </c>
      <c r="BI109" s="831">
        <f t="shared" si="365"/>
        <v>0</v>
      </c>
      <c r="BJ109" s="832">
        <f t="shared" si="365"/>
        <v>91</v>
      </c>
      <c r="BK109" s="830">
        <f t="shared" si="365"/>
        <v>0</v>
      </c>
      <c r="BL109" s="830">
        <f t="shared" si="365"/>
        <v>815</v>
      </c>
      <c r="BM109" s="833">
        <f t="shared" si="365"/>
        <v>0</v>
      </c>
      <c r="BN109" s="830">
        <f t="shared" si="357"/>
        <v>906</v>
      </c>
      <c r="BO109" s="833"/>
      <c r="BR109" s="3"/>
      <c r="DL109" s="3"/>
    </row>
    <row r="110" spans="2:116" ht="13.5" customHeight="1">
      <c r="B110" s="932"/>
      <c r="C110" s="856"/>
      <c r="D110" s="857"/>
      <c r="E110" s="858"/>
      <c r="F110" s="80">
        <v>75</v>
      </c>
      <c r="G110" s="522">
        <f t="shared" ref="G110" si="366">+G52</f>
        <v>2</v>
      </c>
      <c r="H110" s="523" t="str">
        <f t="shared" si="355"/>
        <v>-</v>
      </c>
      <c r="I110" s="525">
        <f t="shared" ref="I110" si="367">IF(SUM(G110:H110)=0,"-",SUM(G110:H110))</f>
        <v>2</v>
      </c>
      <c r="J110" s="522" t="str">
        <f t="shared" ref="J110:K110" si="368">+J52</f>
        <v>-</v>
      </c>
      <c r="K110" s="523" t="str">
        <f t="shared" si="368"/>
        <v>-</v>
      </c>
      <c r="L110" s="525" t="str">
        <f t="shared" ref="L110" si="369">IF(SUM(J110:K110)=0,"-",SUM(J110:K110))</f>
        <v>-</v>
      </c>
      <c r="M110" s="522">
        <f t="shared" ref="M110:N110" si="370">+M52</f>
        <v>5</v>
      </c>
      <c r="N110" s="523" t="str">
        <f t="shared" si="370"/>
        <v>-</v>
      </c>
      <c r="O110" s="525">
        <f t="shared" ref="O110" si="371">IF(SUM(M110:N110)=0,"-",SUM(M110:N110))</f>
        <v>5</v>
      </c>
      <c r="P110" s="522" t="str">
        <f t="shared" ref="P110:Q110" si="372">+P52</f>
        <v>-</v>
      </c>
      <c r="Q110" s="523" t="str">
        <f t="shared" si="372"/>
        <v>-</v>
      </c>
      <c r="R110" s="525" t="str">
        <f t="shared" ref="R110" si="373">IF(SUM(P110:Q110)=0,"-",SUM(P110:Q110))</f>
        <v>-</v>
      </c>
      <c r="S110" s="522">
        <f t="shared" ref="S110:V110" si="374">+S52</f>
        <v>9</v>
      </c>
      <c r="T110" s="524">
        <f t="shared" si="374"/>
        <v>1</v>
      </c>
      <c r="U110" s="524">
        <f t="shared" si="374"/>
        <v>35</v>
      </c>
      <c r="V110" s="523">
        <f t="shared" si="374"/>
        <v>2</v>
      </c>
      <c r="W110" s="525">
        <f t="shared" ref="W110" si="375">IF(SUM(S110:V110)=0,"-",SUM(S110:V110))</f>
        <v>47</v>
      </c>
      <c r="X110" s="522">
        <f t="shared" ref="X110:Y110" si="376">+X52</f>
        <v>183</v>
      </c>
      <c r="Y110" s="523">
        <f t="shared" si="376"/>
        <v>20</v>
      </c>
      <c r="Z110" s="525">
        <f t="shared" ref="Z110" si="377">IF(SUM(X110:Y110)=0,"-",SUM(X110:Y110))</f>
        <v>203</v>
      </c>
      <c r="AA110" s="522" t="str">
        <f t="shared" ref="AA110:AB110" si="378">+AA52</f>
        <v>-</v>
      </c>
      <c r="AB110" s="523" t="str">
        <f t="shared" si="378"/>
        <v>-</v>
      </c>
      <c r="AC110" s="525" t="str">
        <f t="shared" ref="AC110" si="379">IF(SUM(AA110:AB110)=0,"-",SUM(AA110:AB110))</f>
        <v>-</v>
      </c>
      <c r="AD110" s="522">
        <f t="shared" ref="AD110:AE110" si="380">+AD52</f>
        <v>20</v>
      </c>
      <c r="AE110" s="523">
        <f t="shared" si="380"/>
        <v>9</v>
      </c>
      <c r="AF110" s="525">
        <f t="shared" ref="AF110" si="381">IF(SUM(AD110:AE110)=0,"-",SUM(AD110:AE110))</f>
        <v>29</v>
      </c>
      <c r="AG110" s="522" t="str">
        <f t="shared" ref="AG110:AH110" si="382">+AG52</f>
        <v>-</v>
      </c>
      <c r="AH110" s="523" t="str">
        <f t="shared" si="382"/>
        <v>-</v>
      </c>
      <c r="AI110" s="525" t="str">
        <f t="shared" ref="AI110" si="383">IF(SUM(AG110:AH110)=0,"-",SUM(AG110:AH110))</f>
        <v>-</v>
      </c>
      <c r="AJ110" s="522" t="str">
        <f t="shared" ref="AJ110:AK110" si="384">+AJ52</f>
        <v>-</v>
      </c>
      <c r="AK110" s="523" t="str">
        <f t="shared" si="384"/>
        <v>-</v>
      </c>
      <c r="AL110" s="525" t="str">
        <f t="shared" ref="AL110" si="385">IF(SUM(AJ110:AK110)=0,"-",SUM(AJ110:AK110))</f>
        <v>-</v>
      </c>
      <c r="AM110" s="522" t="str">
        <f t="shared" ref="AM110:AN110" si="386">+AM52</f>
        <v>-</v>
      </c>
      <c r="AN110" s="523" t="str">
        <f t="shared" si="386"/>
        <v>-</v>
      </c>
      <c r="AO110" s="525" t="str">
        <f t="shared" ref="AO110" si="387">IF(SUM(AM110:AN110)=0,"-",SUM(AM110:AN110))</f>
        <v>-</v>
      </c>
      <c r="AP110" s="522" t="str">
        <f t="shared" ref="AP110:AQ110" si="388">+AP52</f>
        <v>-</v>
      </c>
      <c r="AQ110" s="523">
        <f t="shared" si="388"/>
        <v>2</v>
      </c>
      <c r="AR110" s="534">
        <f t="shared" ref="AR110" si="389">IF(SUM(AP110:AQ110)=0,"-",SUM(AP110:AQ110))</f>
        <v>2</v>
      </c>
      <c r="AS110" s="522" t="str">
        <f t="shared" ref="AS110:AT110" si="390">+AS52</f>
        <v>-</v>
      </c>
      <c r="AT110" s="523" t="str">
        <f t="shared" si="390"/>
        <v>-</v>
      </c>
      <c r="AU110" s="525" t="str">
        <f t="shared" ref="AU110" si="391">IF(SUM(AS110:AT110)=0,"-",SUM(AS110:AT110))</f>
        <v>-</v>
      </c>
      <c r="AV110" s="832">
        <f t="shared" ref="AV110:AW110" si="392">+AV52</f>
        <v>254</v>
      </c>
      <c r="AW110" s="830">
        <f t="shared" si="392"/>
        <v>0</v>
      </c>
      <c r="AX110" s="853">
        <f t="shared" ref="AX110:AY110" si="393">+AX52</f>
        <v>34</v>
      </c>
      <c r="AY110" s="830">
        <f t="shared" si="393"/>
        <v>0</v>
      </c>
      <c r="AZ110" s="832">
        <f t="shared" ref="AZ110:BA110" si="394">+AZ52</f>
        <v>7</v>
      </c>
      <c r="BA110" s="830">
        <f t="shared" si="394"/>
        <v>0</v>
      </c>
      <c r="BB110" s="830">
        <f t="shared" ref="BB110:BC110" si="395">+BB52</f>
        <v>10</v>
      </c>
      <c r="BC110" s="830">
        <f t="shared" si="395"/>
        <v>0</v>
      </c>
      <c r="BD110" s="830">
        <f t="shared" ref="BD110:BE110" si="396">+BD52</f>
        <v>269</v>
      </c>
      <c r="BE110" s="830">
        <f t="shared" si="396"/>
        <v>0</v>
      </c>
      <c r="BF110" s="830">
        <f t="shared" ref="BF110:BG110" si="397">+BF52</f>
        <v>2</v>
      </c>
      <c r="BG110" s="830">
        <f t="shared" si="397"/>
        <v>0</v>
      </c>
      <c r="BH110" s="830">
        <f t="shared" ref="BH110:BI110" si="398">+BH52</f>
        <v>0</v>
      </c>
      <c r="BI110" s="831">
        <f t="shared" si="398"/>
        <v>0</v>
      </c>
      <c r="BJ110" s="832">
        <f t="shared" ref="BJ110:BK110" si="399">+BJ52</f>
        <v>17</v>
      </c>
      <c r="BK110" s="830">
        <f t="shared" si="399"/>
        <v>0</v>
      </c>
      <c r="BL110" s="830">
        <f t="shared" ref="BL110:BM110" si="400">+BL52</f>
        <v>271</v>
      </c>
      <c r="BM110" s="833">
        <f t="shared" si="400"/>
        <v>0</v>
      </c>
      <c r="BN110" s="830">
        <f t="shared" si="357"/>
        <v>288</v>
      </c>
      <c r="BO110" s="833"/>
      <c r="BR110" s="3"/>
      <c r="DL110" s="3"/>
    </row>
    <row r="111" spans="2:116" ht="13.5" customHeight="1">
      <c r="B111" s="932"/>
      <c r="C111" s="859"/>
      <c r="D111" s="860"/>
      <c r="E111" s="861"/>
      <c r="F111" s="532" t="s">
        <v>49</v>
      </c>
      <c r="G111" s="526">
        <f>IF(SUM(G105:G110)=0,"-",SUM(G105:G110))</f>
        <v>110</v>
      </c>
      <c r="H111" s="527" t="str">
        <f t="shared" ref="H111:AU111" si="401">IF(SUM(H105:H110)=0,"-",SUM(H105:H110))</f>
        <v>-</v>
      </c>
      <c r="I111" s="529">
        <f t="shared" si="401"/>
        <v>110</v>
      </c>
      <c r="J111" s="526">
        <f t="shared" si="401"/>
        <v>4</v>
      </c>
      <c r="K111" s="527" t="str">
        <f t="shared" si="401"/>
        <v>-</v>
      </c>
      <c r="L111" s="529">
        <f t="shared" si="401"/>
        <v>4</v>
      </c>
      <c r="M111" s="526">
        <f t="shared" si="401"/>
        <v>5</v>
      </c>
      <c r="N111" s="527" t="str">
        <f t="shared" si="401"/>
        <v>-</v>
      </c>
      <c r="O111" s="529">
        <f t="shared" si="401"/>
        <v>5</v>
      </c>
      <c r="P111" s="526" t="str">
        <f t="shared" si="401"/>
        <v>-</v>
      </c>
      <c r="Q111" s="527" t="str">
        <f t="shared" si="401"/>
        <v>-</v>
      </c>
      <c r="R111" s="529" t="str">
        <f t="shared" si="401"/>
        <v>-</v>
      </c>
      <c r="S111" s="526">
        <f t="shared" si="401"/>
        <v>69</v>
      </c>
      <c r="T111" s="528">
        <f t="shared" si="401"/>
        <v>8</v>
      </c>
      <c r="U111" s="528">
        <f t="shared" si="401"/>
        <v>286</v>
      </c>
      <c r="V111" s="527">
        <f t="shared" si="401"/>
        <v>19</v>
      </c>
      <c r="W111" s="529">
        <f t="shared" si="401"/>
        <v>382</v>
      </c>
      <c r="X111" s="526">
        <f t="shared" si="401"/>
        <v>1018</v>
      </c>
      <c r="Y111" s="527">
        <f t="shared" si="401"/>
        <v>113</v>
      </c>
      <c r="Z111" s="529">
        <f t="shared" si="401"/>
        <v>1131</v>
      </c>
      <c r="AA111" s="526" t="str">
        <f t="shared" si="401"/>
        <v>-</v>
      </c>
      <c r="AB111" s="527" t="str">
        <f t="shared" si="401"/>
        <v>-</v>
      </c>
      <c r="AC111" s="529" t="str">
        <f t="shared" si="401"/>
        <v>-</v>
      </c>
      <c r="AD111" s="526">
        <f t="shared" si="401"/>
        <v>24</v>
      </c>
      <c r="AE111" s="527">
        <f t="shared" si="401"/>
        <v>11</v>
      </c>
      <c r="AF111" s="529">
        <f t="shared" si="401"/>
        <v>35</v>
      </c>
      <c r="AG111" s="526" t="str">
        <f t="shared" si="401"/>
        <v>-</v>
      </c>
      <c r="AH111" s="527" t="str">
        <f t="shared" si="401"/>
        <v>-</v>
      </c>
      <c r="AI111" s="529" t="str">
        <f t="shared" si="401"/>
        <v>-</v>
      </c>
      <c r="AJ111" s="526" t="str">
        <f t="shared" si="401"/>
        <v>-</v>
      </c>
      <c r="AK111" s="527" t="str">
        <f t="shared" si="401"/>
        <v>-</v>
      </c>
      <c r="AL111" s="529" t="str">
        <f t="shared" si="401"/>
        <v>-</v>
      </c>
      <c r="AM111" s="526" t="str">
        <f t="shared" si="401"/>
        <v>-</v>
      </c>
      <c r="AN111" s="527" t="str">
        <f t="shared" si="401"/>
        <v>-</v>
      </c>
      <c r="AO111" s="529" t="str">
        <f t="shared" si="401"/>
        <v>-</v>
      </c>
      <c r="AP111" s="526" t="str">
        <f t="shared" si="401"/>
        <v>-</v>
      </c>
      <c r="AQ111" s="527">
        <f t="shared" si="401"/>
        <v>4</v>
      </c>
      <c r="AR111" s="537">
        <f t="shared" si="401"/>
        <v>4</v>
      </c>
      <c r="AS111" s="526" t="str">
        <f t="shared" si="401"/>
        <v>-</v>
      </c>
      <c r="AT111" s="527" t="str">
        <f t="shared" si="401"/>
        <v>-</v>
      </c>
      <c r="AU111" s="529" t="str">
        <f t="shared" si="401"/>
        <v>-</v>
      </c>
      <c r="AV111" s="834">
        <f>IF(SUM(AV105:AW110)=0,"-",SUM(AV105:AW110))</f>
        <v>1516</v>
      </c>
      <c r="AW111" s="835" t="str">
        <f t="shared" ref="AW111" si="402">IF(SUM(AW105:AW110)=0,"-",SUM(AW105:AW110))</f>
        <v>-</v>
      </c>
      <c r="AX111" s="836">
        <f t="shared" ref="AX111" si="403">IF(SUM(AX105:AY110)=0,"-",SUM(AX105:AY110))</f>
        <v>155</v>
      </c>
      <c r="AY111" s="835" t="str">
        <f t="shared" ref="AY111" si="404">IF(SUM(AY105:AY110)=0,"-",SUM(AY105:AY110))</f>
        <v>-</v>
      </c>
      <c r="AZ111" s="834">
        <f>IF(SUM(AZ105:BA110)=0,"-",SUM(AZ105:BA110))</f>
        <v>119</v>
      </c>
      <c r="BA111" s="835" t="str">
        <f t="shared" ref="BA111" si="405">IF(SUM(BA105:BA110)=0,"-",SUM(BA105:BA110))</f>
        <v>-</v>
      </c>
      <c r="BB111" s="835">
        <f t="shared" ref="BB111" si="406">IF(SUM(BB105:BC110)=0,"-",SUM(BB105:BC110))</f>
        <v>77</v>
      </c>
      <c r="BC111" s="835" t="str">
        <f t="shared" ref="BC111" si="407">IF(SUM(BC105:BC110)=0,"-",SUM(BC105:BC110))</f>
        <v>-</v>
      </c>
      <c r="BD111" s="835">
        <f t="shared" ref="BD111" si="408">IF(SUM(BD105:BE110)=0,"-",SUM(BD105:BE110))</f>
        <v>1471</v>
      </c>
      <c r="BE111" s="835" t="str">
        <f t="shared" ref="BE111" si="409">IF(SUM(BE105:BE110)=0,"-",SUM(BE105:BE110))</f>
        <v>-</v>
      </c>
      <c r="BF111" s="835">
        <f t="shared" ref="BF111" si="410">IF(SUM(BF105:BG110)=0,"-",SUM(BF105:BG110))</f>
        <v>4</v>
      </c>
      <c r="BG111" s="835" t="str">
        <f t="shared" ref="BG111" si="411">IF(SUM(BG105:BG110)=0,"-",SUM(BG105:BG110))</f>
        <v>-</v>
      </c>
      <c r="BH111" s="835" t="str">
        <f t="shared" ref="BH111" si="412">IF(SUM(BH105:BI110)=0,"-",SUM(BH105:BI110))</f>
        <v>-</v>
      </c>
      <c r="BI111" s="837" t="str">
        <f t="shared" ref="BI111" si="413">IF(SUM(BI105:BI110)=0,"-",SUM(BI105:BI110))</f>
        <v>-</v>
      </c>
      <c r="BJ111" s="834">
        <f t="shared" ref="BJ111" si="414">IF(SUM(BJ105:BK110)=0,"-",SUM(BJ105:BK110))</f>
        <v>196</v>
      </c>
      <c r="BK111" s="835" t="str">
        <f t="shared" ref="BK111" si="415">IF(SUM(BK105:BK110)=0,"-",SUM(BK105:BK110))</f>
        <v>-</v>
      </c>
      <c r="BL111" s="835">
        <f t="shared" ref="BL111" si="416">IF(SUM(BL105:BM110)=0,"-",SUM(BL105:BM110))</f>
        <v>1475</v>
      </c>
      <c r="BM111" s="838" t="str">
        <f t="shared" ref="BM111" si="417">IF(SUM(BM105:BM110)=0,"-",SUM(BM105:BM110))</f>
        <v>-</v>
      </c>
      <c r="BN111" s="834">
        <f t="shared" si="357"/>
        <v>1671</v>
      </c>
      <c r="BO111" s="838"/>
      <c r="BR111" s="3"/>
      <c r="DL111" s="3"/>
    </row>
    <row r="112" spans="2:116" ht="13.5" customHeight="1">
      <c r="B112" s="932"/>
      <c r="C112" s="733" t="s">
        <v>41</v>
      </c>
      <c r="D112" s="909"/>
      <c r="E112" s="910"/>
      <c r="F112" s="79">
        <v>600</v>
      </c>
      <c r="G112" s="434" t="str">
        <f>IF(G93=0,"-",G93)</f>
        <v>-</v>
      </c>
      <c r="H112" s="431" t="str">
        <f>IF(H93=0,"-",H93)</f>
        <v>-</v>
      </c>
      <c r="I112" s="432" t="str">
        <f t="shared" ref="I112:I122" si="418">IF(SUM(G112:H112)=0,"-",SUM(G112:H112))</f>
        <v>-</v>
      </c>
      <c r="J112" s="434" t="str">
        <f>IF(J93=0,"-",J93)</f>
        <v>-</v>
      </c>
      <c r="K112" s="431" t="str">
        <f>IF(K93=0,"-",K93)</f>
        <v>-</v>
      </c>
      <c r="L112" s="432" t="str">
        <f t="shared" ref="L112:L122" si="419">IF(SUM(J112:K112)=0,"-",SUM(J112:K112))</f>
        <v>-</v>
      </c>
      <c r="M112" s="434" t="str">
        <f>IF(M93=0,"-",M93)</f>
        <v>-</v>
      </c>
      <c r="N112" s="431" t="str">
        <f>IF(N93=0,"-",N93)</f>
        <v>-</v>
      </c>
      <c r="O112" s="432" t="str">
        <f t="shared" ref="O112:O122" si="420">IF(SUM(M112:N112)=0,"-",SUM(M112:N112))</f>
        <v>-</v>
      </c>
      <c r="P112" s="434" t="str">
        <f>IF(P93=0,"-",P93)</f>
        <v>-</v>
      </c>
      <c r="Q112" s="431" t="str">
        <f>IF(Q93=0,"-",Q93)</f>
        <v>-</v>
      </c>
      <c r="R112" s="432" t="str">
        <f t="shared" ref="R112:R122" si="421">IF(SUM(P112:Q112)=0,"-",SUM(P112:Q112))</f>
        <v>-</v>
      </c>
      <c r="S112" s="434" t="str">
        <f>IF(S93=0,"-",S93)</f>
        <v>-</v>
      </c>
      <c r="T112" s="433" t="str">
        <f>IF(T93=0,"-",T93)</f>
        <v>-</v>
      </c>
      <c r="U112" s="433" t="str">
        <f>IF(U93=0,"-",U93)</f>
        <v>-</v>
      </c>
      <c r="V112" s="431" t="str">
        <f>IF(V93=0,"-",V93)</f>
        <v>-</v>
      </c>
      <c r="W112" s="432" t="str">
        <f t="shared" ref="W112:W122" si="422">IF(SUM(S112:V112)=0,"-",SUM(S112:V112))</f>
        <v>-</v>
      </c>
      <c r="X112" s="434">
        <f>IF(X93=0,"-",X93)</f>
        <v>595.4</v>
      </c>
      <c r="Y112" s="431">
        <f>IF(Y93=0,"-",Y93)</f>
        <v>65.7</v>
      </c>
      <c r="Z112" s="432">
        <f t="shared" ref="Z112:Z122" si="423">IF(SUM(X112:Y112)=0,"-",SUM(X112:Y112))</f>
        <v>661.1</v>
      </c>
      <c r="AA112" s="434" t="str">
        <f>IF(AA93=0,"-",AA93)</f>
        <v>-</v>
      </c>
      <c r="AB112" s="431" t="str">
        <f>IF(AB93=0,"-",AB93)</f>
        <v>-</v>
      </c>
      <c r="AC112" s="432" t="str">
        <f t="shared" ref="AC112:AC122" si="424">IF(SUM(AA112:AB112)=0,"-",SUM(AA112:AB112))</f>
        <v>-</v>
      </c>
      <c r="AD112" s="434" t="str">
        <f>IF(AD93=0,"-",AD93)</f>
        <v>-</v>
      </c>
      <c r="AE112" s="431" t="str">
        <f>IF(AE93=0,"-",AE93)</f>
        <v>-</v>
      </c>
      <c r="AF112" s="432" t="str">
        <f t="shared" ref="AF112:AF122" si="425">IF(SUM(AD112:AE112)=0,"-",SUM(AD112:AE112))</f>
        <v>-</v>
      </c>
      <c r="AG112" s="434" t="str">
        <f>IF(AG93=0,"-",AG93)</f>
        <v>-</v>
      </c>
      <c r="AH112" s="431" t="str">
        <f>IF(AH93=0,"-",AH93)</f>
        <v>-</v>
      </c>
      <c r="AI112" s="432" t="str">
        <f t="shared" ref="AI112:AI122" si="426">IF(SUM(AG112:AH112)=0,"-",SUM(AG112:AH112))</f>
        <v>-</v>
      </c>
      <c r="AJ112" s="434" t="str">
        <f>IF(AJ93=0,"-",AJ93)</f>
        <v>-</v>
      </c>
      <c r="AK112" s="431" t="str">
        <f>IF(AK93=0,"-",AK93)</f>
        <v>-</v>
      </c>
      <c r="AL112" s="432" t="str">
        <f t="shared" ref="AL112:AL122" si="427">IF(SUM(AJ112:AK112)=0,"-",SUM(AJ112:AK112))</f>
        <v>-</v>
      </c>
      <c r="AM112" s="434" t="str">
        <f>IF(AM93=0,"-",AM93)</f>
        <v>-</v>
      </c>
      <c r="AN112" s="431" t="str">
        <f>IF(AN93=0,"-",AN93)</f>
        <v>-</v>
      </c>
      <c r="AO112" s="432" t="str">
        <f t="shared" ref="AO112:AO122" si="428">IF(SUM(AM112:AN112)=0,"-",SUM(AM112:AN112))</f>
        <v>-</v>
      </c>
      <c r="AP112" s="434" t="str">
        <f>IF(AP93=0,"-",AP93)</f>
        <v>-</v>
      </c>
      <c r="AQ112" s="431" t="str">
        <f>IF(AQ93=0,"-",AQ93)</f>
        <v>-</v>
      </c>
      <c r="AR112" s="432" t="str">
        <f t="shared" ref="AR112:AR122" si="429">IF(SUM(AP112:AQ112)=0,"-",SUM(AP112:AQ112))</f>
        <v>-</v>
      </c>
      <c r="AS112" s="434" t="str">
        <f>IF(AS93=0,"-",AS93)</f>
        <v>-</v>
      </c>
      <c r="AT112" s="431" t="str">
        <f>IF(AT93=0,"-",AT93)</f>
        <v>-</v>
      </c>
      <c r="AU112" s="432" t="str">
        <f t="shared" ref="AU112:AU122" si="430">IF(SUM(AS112:AT112)=0,"-",SUM(AS112:AT112))</f>
        <v>-</v>
      </c>
      <c r="AV112" s="851">
        <f t="shared" ref="AV112:AV122" si="431">IF(SUM(G112,J112,M112,P112,S112,U112,X112,AA112,AD112,AG112,AJ112,AM112,AP112,AS112)=0,"-",SUM(G112,J112,M112,P112,S112,U112,X112,AA112,AD112,AG112,AJ112,AM112,AP112,AS112))</f>
        <v>595.4</v>
      </c>
      <c r="AW112" s="852"/>
      <c r="AX112" s="946">
        <f t="shared" ref="AX112:AX122" si="432">IF(SUM(H112,K112,N112,Q112,T112,V112,Y112,AB112,AE112,AH112,AK112,AN112,AQ112,AT112)=0,"-",SUM(H112,K112,N112,Q112,T112,V112,Y112,AB112,AE112,AH112,AK112,AN112,AQ112,AT112))</f>
        <v>65.7</v>
      </c>
      <c r="AY112" s="852"/>
      <c r="AZ112" s="851">
        <f t="shared" ref="AZ112:AZ122" si="433">SUMIF(G$124,"①",I112)+SUMIF(J$124,"①",L112)+SUMIF(M$124,"①",O112)+SUMIF(P$124,"①",R112)+SUMIF(S$124,"①",S112)+SUMIF(S$124,"①",T112)+SUMIF(U$124,"①",U112)+SUMIF(U$124,"①",V112)+SUMIF(X$124,"①",Z112)+SUMIF(AA$124,"①",AC112)+SUMIF(AD$124,"①",AF112)+SUMIF(AG$124,"①",AI112)+SUMIF(AJ$124,"①",AL112)+SUMIF(AM$124,"①",AO112)+SUMIF(AP$124,"①",AR112)+SUMIF(AS$124,"①",AU112)</f>
        <v>0</v>
      </c>
      <c r="BA112" s="852"/>
      <c r="BB112" s="852">
        <f t="shared" ref="BB112:BB122" si="434">SUMIF(G$124,"②",I112)+SUMIF(J$124,"②",L112)+SUMIF(M$124,"②",O112)+SUMIF(P$124,"②",R112)+SUMIF(S$124,"②",S112)+SUMIF(S$124,"②",T112)+SUMIF(U$124,"②",U112)+SUMIF(U$124,"②",V112)+SUMIF(X$124,"②",Z112)+SUMIF(AA$124,"②",AC112)+SUMIF(AD$124,"②",AF112)+SUMIF(AG$124,"②",AI112)+SUMIF(AJ$124,"②",AL112)+SUMIF(AM$124,"②",AO112)+SUMIF(AP$124,"②",AR112)+SUMIF(AS$124,"②",AU112)</f>
        <v>0</v>
      </c>
      <c r="BC112" s="852"/>
      <c r="BD112" s="852">
        <f t="shared" ref="BD112:BD122" si="435">SUMIF(G$124,"③",I112)+SUMIF(J$124,"③",L112)+SUMIF(M$124,"③",O112)+SUMIF(P$124,"③",R112)+SUMIF(S$124,"③",S112)+SUMIF(S$124,"③",T112)+SUMIF(U$124,"③",U112)+SUMIF(U$124,"③",V112)+SUMIF(X$124,"③",Z112)+SUMIF(AA$124,"③",AC112)+SUMIF(AD$124,"③",AF112)+SUMIF(AG$124,"③",AI112)+SUMIF(AJ$124,"③",AL112)+SUMIF(AM$124,"③",AO112)+SUMIF(AP$124,"③",AR112)+SUMIF(AS$124,"③",AU112)</f>
        <v>661.1</v>
      </c>
      <c r="BE112" s="852"/>
      <c r="BF112" s="852">
        <f t="shared" ref="BF112:BF122" si="436">SUMIF(G$124,"④",I112)+SUMIF(J$124,"④",L112)+SUMIF(M$124,"④",O112)+SUMIF(P$124,"④",R112)+SUMIF(S$124,"④",S112)+SUMIF(S$124,"④",T112)+SUMIF(U$124,"④",U112)+SUMIF(U$124,"④",V112)+SUMIF(X$124,"④",Z112)+SUMIF(AA$124,"④",AC112)+SUMIF(AD$124,"④",AF112)+SUMIF(AG$124,"④",AI112)+SUMIF(AJ$124,"④",AL112)+SUMIF(AM$124,"④",AO112)+SUMIF(AP$124,"④",AR112)+SUMIF(AS$124,"④",AU112)</f>
        <v>0</v>
      </c>
      <c r="BG112" s="852"/>
      <c r="BH112" s="852">
        <f t="shared" ref="BH112:BH122" si="437">SUMIF(G$124,"⑤",I112)+SUMIF(J$124,"⑤",L112)+SUMIF(M$124,"⑤",O112)+SUMIF(P$124,"⑤",R112)+SUMIF(S$124,"⑤",S112)+SUMIF(S$124,"⑤",T112)+SUMIF(U$124,"⑤",U112)+SUMIF(U$124,"⑤",V112)+SUMIF(X$124,"⑤",Z112)+SUMIF(AA$124,"⑤",AC112)+SUMIF(AD$124,"⑤",AF112)+SUMIF(AG$124,"⑤",AI112)+SUMIF(AJ$124,"⑤",AL112)+SUMIF(AM$124,"⑤",AO112)+SUMIF(AP$124,"⑤",AR112)+SUMIF(AS$124,"⑤",AU112)</f>
        <v>0</v>
      </c>
      <c r="BI112" s="963"/>
      <c r="BJ112" s="851">
        <f t="shared" ref="BJ112:BJ122" si="438">SUM(AZ112:BC112)</f>
        <v>0</v>
      </c>
      <c r="BK112" s="852"/>
      <c r="BL112" s="852">
        <f t="shared" ref="BL112:BL122" si="439">SUM(BD112:BI112)</f>
        <v>661.1</v>
      </c>
      <c r="BM112" s="1013"/>
      <c r="BN112" s="852">
        <f t="shared" si="357"/>
        <v>661.1</v>
      </c>
      <c r="BO112" s="1013"/>
      <c r="BR112" s="3"/>
      <c r="DL112" s="3"/>
    </row>
    <row r="113" spans="2:116" ht="13.5" customHeight="1">
      <c r="B113" s="932"/>
      <c r="C113" s="911"/>
      <c r="D113" s="912"/>
      <c r="E113" s="913"/>
      <c r="F113" s="80">
        <v>500</v>
      </c>
      <c r="G113" s="430">
        <f t="shared" ref="G113" si="440">IF(G94=0,"-",G94)</f>
        <v>410</v>
      </c>
      <c r="H113" s="427" t="str">
        <f>IF(H94=0,"-",H94)</f>
        <v>-</v>
      </c>
      <c r="I113" s="428">
        <f t="shared" si="418"/>
        <v>410</v>
      </c>
      <c r="J113" s="430">
        <f t="shared" ref="J113" si="441">IF(J94=0,"-",J94)</f>
        <v>69.8</v>
      </c>
      <c r="K113" s="427" t="str">
        <f>IF(K94=0,"-",K94)</f>
        <v>-</v>
      </c>
      <c r="L113" s="428">
        <f t="shared" si="419"/>
        <v>69.8</v>
      </c>
      <c r="M113" s="430" t="str">
        <f t="shared" ref="M113" si="442">IF(M94=0,"-",M94)</f>
        <v>-</v>
      </c>
      <c r="N113" s="427" t="str">
        <f>IF(N94=0,"-",N94)</f>
        <v>-</v>
      </c>
      <c r="O113" s="428" t="str">
        <f t="shared" si="420"/>
        <v>-</v>
      </c>
      <c r="P113" s="430" t="str">
        <f t="shared" ref="P113" si="443">IF(P94=0,"-",P94)</f>
        <v>-</v>
      </c>
      <c r="Q113" s="427" t="str">
        <f>IF(Q94=0,"-",Q94)</f>
        <v>-</v>
      </c>
      <c r="R113" s="428" t="str">
        <f t="shared" si="421"/>
        <v>-</v>
      </c>
      <c r="S113" s="430" t="str">
        <f t="shared" ref="S113" si="444">IF(S94=0,"-",S94)</f>
        <v>-</v>
      </c>
      <c r="T113" s="429" t="str">
        <f t="shared" ref="T113:V116" si="445">IF(T94=0,"-",T94)</f>
        <v>-</v>
      </c>
      <c r="U113" s="429" t="str">
        <f t="shared" si="445"/>
        <v>-</v>
      </c>
      <c r="V113" s="427" t="str">
        <f t="shared" si="445"/>
        <v>-</v>
      </c>
      <c r="W113" s="428" t="str">
        <f t="shared" si="422"/>
        <v>-</v>
      </c>
      <c r="X113" s="430">
        <f t="shared" ref="X113" si="446">IF(X94=0,"-",X94)</f>
        <v>577.9</v>
      </c>
      <c r="Y113" s="427">
        <f>IF(Y94=0,"-",Y94)</f>
        <v>63.9</v>
      </c>
      <c r="Z113" s="428">
        <f t="shared" si="423"/>
        <v>641.79999999999995</v>
      </c>
      <c r="AA113" s="430" t="str">
        <f t="shared" ref="AA113" si="447">IF(AA94=0,"-",AA94)</f>
        <v>-</v>
      </c>
      <c r="AB113" s="427" t="str">
        <f>IF(AB94=0,"-",AB94)</f>
        <v>-</v>
      </c>
      <c r="AC113" s="428" t="str">
        <f t="shared" si="424"/>
        <v>-</v>
      </c>
      <c r="AD113" s="430" t="str">
        <f t="shared" ref="AD113" si="448">IF(AD94=0,"-",AD94)</f>
        <v>-</v>
      </c>
      <c r="AE113" s="427" t="str">
        <f>IF(AE94=0,"-",AE94)</f>
        <v>-</v>
      </c>
      <c r="AF113" s="428" t="str">
        <f t="shared" si="425"/>
        <v>-</v>
      </c>
      <c r="AG113" s="430" t="str">
        <f t="shared" ref="AG113" si="449">IF(AG94=0,"-",AG94)</f>
        <v>-</v>
      </c>
      <c r="AH113" s="427" t="str">
        <f>IF(AH94=0,"-",AH94)</f>
        <v>-</v>
      </c>
      <c r="AI113" s="428" t="str">
        <f t="shared" si="426"/>
        <v>-</v>
      </c>
      <c r="AJ113" s="430" t="str">
        <f t="shared" ref="AJ113" si="450">IF(AJ94=0,"-",AJ94)</f>
        <v>-</v>
      </c>
      <c r="AK113" s="427" t="str">
        <f>IF(AK94=0,"-",AK94)</f>
        <v>-</v>
      </c>
      <c r="AL113" s="428" t="str">
        <f t="shared" si="427"/>
        <v>-</v>
      </c>
      <c r="AM113" s="430" t="str">
        <f t="shared" ref="AM113" si="451">IF(AM94=0,"-",AM94)</f>
        <v>-</v>
      </c>
      <c r="AN113" s="427" t="str">
        <f>IF(AN94=0,"-",AN94)</f>
        <v>-</v>
      </c>
      <c r="AO113" s="428" t="str">
        <f t="shared" si="428"/>
        <v>-</v>
      </c>
      <c r="AP113" s="430" t="str">
        <f t="shared" ref="AP113" si="452">IF(AP94=0,"-",AP94)</f>
        <v>-</v>
      </c>
      <c r="AQ113" s="427">
        <f>IF(AQ94=0,"-",AQ94)</f>
        <v>20.6</v>
      </c>
      <c r="AR113" s="428">
        <f t="shared" si="429"/>
        <v>20.6</v>
      </c>
      <c r="AS113" s="430" t="str">
        <f t="shared" ref="AS113" si="453">IF(AS94=0,"-",AS94)</f>
        <v>-</v>
      </c>
      <c r="AT113" s="427" t="str">
        <f>IF(AT94=0,"-",AT94)</f>
        <v>-</v>
      </c>
      <c r="AU113" s="428" t="str">
        <f t="shared" si="430"/>
        <v>-</v>
      </c>
      <c r="AV113" s="832">
        <f t="shared" si="431"/>
        <v>1057.7</v>
      </c>
      <c r="AW113" s="830"/>
      <c r="AX113" s="853">
        <f t="shared" si="432"/>
        <v>84.5</v>
      </c>
      <c r="AY113" s="830"/>
      <c r="AZ113" s="832">
        <f t="shared" si="433"/>
        <v>479.8</v>
      </c>
      <c r="BA113" s="830"/>
      <c r="BB113" s="830">
        <f t="shared" si="434"/>
        <v>0</v>
      </c>
      <c r="BC113" s="830"/>
      <c r="BD113" s="830">
        <f t="shared" si="435"/>
        <v>641.79999999999995</v>
      </c>
      <c r="BE113" s="830"/>
      <c r="BF113" s="830">
        <f t="shared" si="436"/>
        <v>20.6</v>
      </c>
      <c r="BG113" s="830"/>
      <c r="BH113" s="830">
        <f t="shared" si="437"/>
        <v>0</v>
      </c>
      <c r="BI113" s="831"/>
      <c r="BJ113" s="832">
        <f t="shared" si="438"/>
        <v>479.8</v>
      </c>
      <c r="BK113" s="830"/>
      <c r="BL113" s="830">
        <f t="shared" si="439"/>
        <v>662.4</v>
      </c>
      <c r="BM113" s="833"/>
      <c r="BN113" s="830">
        <f t="shared" si="357"/>
        <v>1142.2</v>
      </c>
      <c r="BO113" s="833"/>
      <c r="BR113" s="3"/>
      <c r="DL113" s="3"/>
    </row>
    <row r="114" spans="2:116" ht="13.5" customHeight="1">
      <c r="B114" s="932"/>
      <c r="C114" s="911"/>
      <c r="D114" s="912"/>
      <c r="E114" s="913"/>
      <c r="F114" s="80">
        <v>450</v>
      </c>
      <c r="G114" s="430" t="str">
        <f t="shared" ref="G114" si="454">IF(G95=0,"-",G95)</f>
        <v>-</v>
      </c>
      <c r="H114" s="427" t="str">
        <f>IF(H95=0,"-",H95)</f>
        <v>-</v>
      </c>
      <c r="I114" s="428" t="str">
        <f t="shared" si="418"/>
        <v>-</v>
      </c>
      <c r="J114" s="430" t="str">
        <f t="shared" ref="J114" si="455">IF(J95=0,"-",J95)</f>
        <v>-</v>
      </c>
      <c r="K114" s="427" t="str">
        <f>IF(K95=0,"-",K95)</f>
        <v>-</v>
      </c>
      <c r="L114" s="428" t="str">
        <f t="shared" si="419"/>
        <v>-</v>
      </c>
      <c r="M114" s="430" t="str">
        <f t="shared" ref="M114" si="456">IF(M95=0,"-",M95)</f>
        <v>-</v>
      </c>
      <c r="N114" s="427" t="str">
        <f>IF(N95=0,"-",N95)</f>
        <v>-</v>
      </c>
      <c r="O114" s="428" t="str">
        <f t="shared" si="420"/>
        <v>-</v>
      </c>
      <c r="P114" s="430" t="str">
        <f t="shared" ref="P114" si="457">IF(P95=0,"-",P95)</f>
        <v>-</v>
      </c>
      <c r="Q114" s="427" t="str">
        <f>IF(Q95=0,"-",Q95)</f>
        <v>-</v>
      </c>
      <c r="R114" s="428" t="str">
        <f t="shared" si="421"/>
        <v>-</v>
      </c>
      <c r="S114" s="430" t="str">
        <f t="shared" ref="S114" si="458">IF(S95=0,"-",S95)</f>
        <v>-</v>
      </c>
      <c r="T114" s="429" t="str">
        <f t="shared" si="445"/>
        <v>-</v>
      </c>
      <c r="U114" s="429" t="str">
        <f t="shared" si="445"/>
        <v>-</v>
      </c>
      <c r="V114" s="427" t="str">
        <f t="shared" si="445"/>
        <v>-</v>
      </c>
      <c r="W114" s="428" t="str">
        <f t="shared" si="422"/>
        <v>-</v>
      </c>
      <c r="X114" s="430">
        <f t="shared" ref="X114" si="459">IF(X95=0,"-",X95)</f>
        <v>2928.1</v>
      </c>
      <c r="Y114" s="427">
        <f>IF(Y95=0,"-",Y95)</f>
        <v>324.89999999999998</v>
      </c>
      <c r="Z114" s="428">
        <f t="shared" si="423"/>
        <v>3253</v>
      </c>
      <c r="AA114" s="430" t="str">
        <f t="shared" ref="AA114" si="460">IF(AA95=0,"-",AA95)</f>
        <v>-</v>
      </c>
      <c r="AB114" s="427" t="str">
        <f>IF(AB95=0,"-",AB95)</f>
        <v>-</v>
      </c>
      <c r="AC114" s="428" t="str">
        <f t="shared" si="424"/>
        <v>-</v>
      </c>
      <c r="AD114" s="430" t="str">
        <f t="shared" ref="AD114" si="461">IF(AD95=0,"-",AD95)</f>
        <v>-</v>
      </c>
      <c r="AE114" s="427" t="str">
        <f>IF(AE95=0,"-",AE95)</f>
        <v>-</v>
      </c>
      <c r="AF114" s="428" t="str">
        <f t="shared" si="425"/>
        <v>-</v>
      </c>
      <c r="AG114" s="430" t="str">
        <f t="shared" ref="AG114" si="462">IF(AG95=0,"-",AG95)</f>
        <v>-</v>
      </c>
      <c r="AH114" s="427" t="str">
        <f>IF(AH95=0,"-",AH95)</f>
        <v>-</v>
      </c>
      <c r="AI114" s="428" t="str">
        <f t="shared" si="426"/>
        <v>-</v>
      </c>
      <c r="AJ114" s="430" t="str">
        <f t="shared" ref="AJ114" si="463">IF(AJ95=0,"-",AJ95)</f>
        <v>-</v>
      </c>
      <c r="AK114" s="427" t="str">
        <f>IF(AK95=0,"-",AK95)</f>
        <v>-</v>
      </c>
      <c r="AL114" s="428" t="str">
        <f t="shared" si="427"/>
        <v>-</v>
      </c>
      <c r="AM114" s="430" t="str">
        <f t="shared" ref="AM114" si="464">IF(AM95=0,"-",AM95)</f>
        <v>-</v>
      </c>
      <c r="AN114" s="427" t="str">
        <f>IF(AN95=0,"-",AN95)</f>
        <v>-</v>
      </c>
      <c r="AO114" s="428" t="str">
        <f t="shared" si="428"/>
        <v>-</v>
      </c>
      <c r="AP114" s="430" t="str">
        <f t="shared" ref="AP114" si="465">IF(AP95=0,"-",AP95)</f>
        <v>-</v>
      </c>
      <c r="AQ114" s="427" t="str">
        <f>IF(AQ95=0,"-",AQ95)</f>
        <v>-</v>
      </c>
      <c r="AR114" s="428" t="str">
        <f t="shared" si="429"/>
        <v>-</v>
      </c>
      <c r="AS114" s="430" t="str">
        <f t="shared" ref="AS114" si="466">IF(AS95=0,"-",AS95)</f>
        <v>-</v>
      </c>
      <c r="AT114" s="427" t="str">
        <f>IF(AT95=0,"-",AT95)</f>
        <v>-</v>
      </c>
      <c r="AU114" s="428" t="str">
        <f t="shared" si="430"/>
        <v>-</v>
      </c>
      <c r="AV114" s="832">
        <f t="shared" si="431"/>
        <v>2928.1</v>
      </c>
      <c r="AW114" s="830"/>
      <c r="AX114" s="853">
        <f t="shared" si="432"/>
        <v>324.89999999999998</v>
      </c>
      <c r="AY114" s="830"/>
      <c r="AZ114" s="832">
        <f t="shared" si="433"/>
        <v>0</v>
      </c>
      <c r="BA114" s="830"/>
      <c r="BB114" s="830">
        <f t="shared" si="434"/>
        <v>0</v>
      </c>
      <c r="BC114" s="830"/>
      <c r="BD114" s="830">
        <f t="shared" si="435"/>
        <v>3253</v>
      </c>
      <c r="BE114" s="830"/>
      <c r="BF114" s="830">
        <f t="shared" si="436"/>
        <v>0</v>
      </c>
      <c r="BG114" s="830"/>
      <c r="BH114" s="830">
        <f t="shared" si="437"/>
        <v>0</v>
      </c>
      <c r="BI114" s="831"/>
      <c r="BJ114" s="832">
        <f t="shared" si="438"/>
        <v>0</v>
      </c>
      <c r="BK114" s="830"/>
      <c r="BL114" s="830">
        <f t="shared" si="439"/>
        <v>3253</v>
      </c>
      <c r="BM114" s="833"/>
      <c r="BN114" s="830">
        <f t="shared" si="357"/>
        <v>3253</v>
      </c>
      <c r="BO114" s="833"/>
      <c r="BR114" s="3"/>
      <c r="DL114" s="3"/>
    </row>
    <row r="115" spans="2:116" ht="13.5" customHeight="1">
      <c r="B115" s="932"/>
      <c r="C115" s="911"/>
      <c r="D115" s="912"/>
      <c r="E115" s="913"/>
      <c r="F115" s="80">
        <v>400</v>
      </c>
      <c r="G115" s="430">
        <f t="shared" ref="G115" si="467">IF(G96=0,"-",G96)</f>
        <v>8.3000000000000007</v>
      </c>
      <c r="H115" s="427" t="str">
        <f>IF(H96=0,"-",H96)</f>
        <v>-</v>
      </c>
      <c r="I115" s="428">
        <f t="shared" si="418"/>
        <v>8.3000000000000007</v>
      </c>
      <c r="J115" s="430" t="str">
        <f t="shared" ref="J115" si="468">IF(J96=0,"-",J96)</f>
        <v>-</v>
      </c>
      <c r="K115" s="427" t="str">
        <f>IF(K96=0,"-",K96)</f>
        <v>-</v>
      </c>
      <c r="L115" s="428" t="str">
        <f t="shared" si="419"/>
        <v>-</v>
      </c>
      <c r="M115" s="430" t="str">
        <f t="shared" ref="M115" si="469">IF(M96=0,"-",M96)</f>
        <v>-</v>
      </c>
      <c r="N115" s="427" t="str">
        <f>IF(N96=0,"-",N96)</f>
        <v>-</v>
      </c>
      <c r="O115" s="428" t="str">
        <f t="shared" si="420"/>
        <v>-</v>
      </c>
      <c r="P115" s="430" t="str">
        <f t="shared" ref="P115" si="470">IF(P96=0,"-",P96)</f>
        <v>-</v>
      </c>
      <c r="Q115" s="427" t="str">
        <f>IF(Q96=0,"-",Q96)</f>
        <v>-</v>
      </c>
      <c r="R115" s="428" t="str">
        <f t="shared" si="421"/>
        <v>-</v>
      </c>
      <c r="S115" s="430">
        <f t="shared" ref="S115" si="471">IF(S96=0,"-",S96)</f>
        <v>35.6</v>
      </c>
      <c r="T115" s="429">
        <f t="shared" si="445"/>
        <v>3.6</v>
      </c>
      <c r="U115" s="429">
        <f t="shared" si="445"/>
        <v>144</v>
      </c>
      <c r="V115" s="427">
        <f t="shared" si="445"/>
        <v>9</v>
      </c>
      <c r="W115" s="428">
        <f t="shared" si="422"/>
        <v>192.2</v>
      </c>
      <c r="X115" s="430">
        <f t="shared" ref="X115" si="472">IF(X96=0,"-",X96)</f>
        <v>1472.4</v>
      </c>
      <c r="Y115" s="427">
        <f>IF(Y96=0,"-",Y96)</f>
        <v>164.7</v>
      </c>
      <c r="Z115" s="428">
        <f t="shared" si="423"/>
        <v>1637.1000000000001</v>
      </c>
      <c r="AA115" s="430" t="str">
        <f t="shared" ref="AA115" si="473">IF(AA96=0,"-",AA96)</f>
        <v>-</v>
      </c>
      <c r="AB115" s="427" t="str">
        <f>IF(AB96=0,"-",AB96)</f>
        <v>-</v>
      </c>
      <c r="AC115" s="428" t="str">
        <f t="shared" si="424"/>
        <v>-</v>
      </c>
      <c r="AD115" s="430" t="str">
        <f t="shared" ref="AD115" si="474">IF(AD96=0,"-",AD96)</f>
        <v>-</v>
      </c>
      <c r="AE115" s="427" t="str">
        <f>IF(AE96=0,"-",AE96)</f>
        <v>-</v>
      </c>
      <c r="AF115" s="428" t="str">
        <f t="shared" si="425"/>
        <v>-</v>
      </c>
      <c r="AG115" s="430" t="str">
        <f t="shared" ref="AG115" si="475">IF(AG96=0,"-",AG96)</f>
        <v>-</v>
      </c>
      <c r="AH115" s="427" t="str">
        <f>IF(AH96=0,"-",AH96)</f>
        <v>-</v>
      </c>
      <c r="AI115" s="428" t="str">
        <f t="shared" si="426"/>
        <v>-</v>
      </c>
      <c r="AJ115" s="430" t="str">
        <f t="shared" ref="AJ115" si="476">IF(AJ96=0,"-",AJ96)</f>
        <v>-</v>
      </c>
      <c r="AK115" s="427" t="str">
        <f>IF(AK96=0,"-",AK96)</f>
        <v>-</v>
      </c>
      <c r="AL115" s="428" t="str">
        <f t="shared" si="427"/>
        <v>-</v>
      </c>
      <c r="AM115" s="430" t="str">
        <f t="shared" ref="AM115" si="477">IF(AM96=0,"-",AM96)</f>
        <v>-</v>
      </c>
      <c r="AN115" s="427" t="str">
        <f>IF(AN96=0,"-",AN96)</f>
        <v>-</v>
      </c>
      <c r="AO115" s="428" t="str">
        <f t="shared" si="428"/>
        <v>-</v>
      </c>
      <c r="AP115" s="430" t="str">
        <f t="shared" ref="AP115" si="478">IF(AP96=0,"-",AP96)</f>
        <v>-</v>
      </c>
      <c r="AQ115" s="427" t="str">
        <f>IF(AQ96=0,"-",AQ96)</f>
        <v>-</v>
      </c>
      <c r="AR115" s="428" t="str">
        <f t="shared" si="429"/>
        <v>-</v>
      </c>
      <c r="AS115" s="430" t="str">
        <f t="shared" ref="AS115" si="479">IF(AS96=0,"-",AS96)</f>
        <v>-</v>
      </c>
      <c r="AT115" s="427" t="str">
        <f>IF(AT96=0,"-",AT96)</f>
        <v>-</v>
      </c>
      <c r="AU115" s="428" t="str">
        <f t="shared" si="430"/>
        <v>-</v>
      </c>
      <c r="AV115" s="832">
        <f t="shared" si="431"/>
        <v>1660.3000000000002</v>
      </c>
      <c r="AW115" s="830"/>
      <c r="AX115" s="853">
        <f t="shared" si="432"/>
        <v>177.29999999999998</v>
      </c>
      <c r="AY115" s="830"/>
      <c r="AZ115" s="832">
        <f t="shared" si="433"/>
        <v>8.3000000000000007</v>
      </c>
      <c r="BA115" s="830"/>
      <c r="BB115" s="830">
        <f t="shared" si="434"/>
        <v>39.200000000000003</v>
      </c>
      <c r="BC115" s="830"/>
      <c r="BD115" s="830">
        <f t="shared" si="435"/>
        <v>1790.1000000000001</v>
      </c>
      <c r="BE115" s="830"/>
      <c r="BF115" s="830">
        <f t="shared" si="436"/>
        <v>0</v>
      </c>
      <c r="BG115" s="830"/>
      <c r="BH115" s="830">
        <f t="shared" si="437"/>
        <v>0</v>
      </c>
      <c r="BI115" s="831"/>
      <c r="BJ115" s="832">
        <f t="shared" si="438"/>
        <v>47.5</v>
      </c>
      <c r="BK115" s="830"/>
      <c r="BL115" s="830">
        <f t="shared" si="439"/>
        <v>1790.1000000000001</v>
      </c>
      <c r="BM115" s="833"/>
      <c r="BN115" s="830">
        <f t="shared" si="357"/>
        <v>1837.6000000000001</v>
      </c>
      <c r="BO115" s="833"/>
      <c r="BR115" s="3"/>
      <c r="DL115" s="3"/>
    </row>
    <row r="116" spans="2:116" ht="13.5" customHeight="1">
      <c r="B116" s="932"/>
      <c r="C116" s="911"/>
      <c r="D116" s="912"/>
      <c r="E116" s="913"/>
      <c r="F116" s="80">
        <v>350</v>
      </c>
      <c r="G116" s="430" t="str">
        <f t="shared" ref="G116" si="480">IF(G97=0,"-",G97)</f>
        <v>-</v>
      </c>
      <c r="H116" s="427" t="str">
        <f>IF(H97=0,"-",H97)</f>
        <v>-</v>
      </c>
      <c r="I116" s="428" t="str">
        <f t="shared" si="418"/>
        <v>-</v>
      </c>
      <c r="J116" s="430" t="str">
        <f t="shared" ref="J116" si="481">IF(J97=0,"-",J97)</f>
        <v>-</v>
      </c>
      <c r="K116" s="427" t="str">
        <f>IF(K97=0,"-",K97)</f>
        <v>-</v>
      </c>
      <c r="L116" s="428" t="str">
        <f t="shared" si="419"/>
        <v>-</v>
      </c>
      <c r="M116" s="430" t="str">
        <f t="shared" ref="M116" si="482">IF(M97=0,"-",M97)</f>
        <v>-</v>
      </c>
      <c r="N116" s="427" t="str">
        <f>IF(N97=0,"-",N97)</f>
        <v>-</v>
      </c>
      <c r="O116" s="428" t="str">
        <f t="shared" si="420"/>
        <v>-</v>
      </c>
      <c r="P116" s="430" t="str">
        <f t="shared" ref="P116" si="483">IF(P97=0,"-",P97)</f>
        <v>-</v>
      </c>
      <c r="Q116" s="427" t="str">
        <f>IF(Q97=0,"-",Q97)</f>
        <v>-</v>
      </c>
      <c r="R116" s="428" t="str">
        <f t="shared" si="421"/>
        <v>-</v>
      </c>
      <c r="S116" s="430" t="str">
        <f t="shared" ref="S116" si="484">IF(S97=0,"-",S97)</f>
        <v>-</v>
      </c>
      <c r="T116" s="429" t="str">
        <f t="shared" si="445"/>
        <v>-</v>
      </c>
      <c r="U116" s="429" t="str">
        <f t="shared" si="445"/>
        <v>-</v>
      </c>
      <c r="V116" s="427" t="str">
        <f t="shared" si="445"/>
        <v>-</v>
      </c>
      <c r="W116" s="428" t="str">
        <f t="shared" si="422"/>
        <v>-</v>
      </c>
      <c r="X116" s="430">
        <f t="shared" ref="X116" si="485">IF(X97=0,"-",X97)</f>
        <v>238</v>
      </c>
      <c r="Y116" s="427">
        <f>IF(Y97=0,"-",Y97)</f>
        <v>26.1</v>
      </c>
      <c r="Z116" s="428">
        <f t="shared" si="423"/>
        <v>264.10000000000002</v>
      </c>
      <c r="AA116" s="430" t="str">
        <f t="shared" ref="AA116" si="486">IF(AA97=0,"-",AA97)</f>
        <v>-</v>
      </c>
      <c r="AB116" s="427" t="str">
        <f>IF(AB97=0,"-",AB97)</f>
        <v>-</v>
      </c>
      <c r="AC116" s="428" t="str">
        <f t="shared" si="424"/>
        <v>-</v>
      </c>
      <c r="AD116" s="430" t="str">
        <f t="shared" ref="AD116" si="487">IF(AD97=0,"-",AD97)</f>
        <v>-</v>
      </c>
      <c r="AE116" s="427" t="str">
        <f>IF(AE97=0,"-",AE97)</f>
        <v>-</v>
      </c>
      <c r="AF116" s="428" t="str">
        <f t="shared" si="425"/>
        <v>-</v>
      </c>
      <c r="AG116" s="430" t="str">
        <f t="shared" ref="AG116" si="488">IF(AG97=0,"-",AG97)</f>
        <v>-</v>
      </c>
      <c r="AH116" s="427" t="str">
        <f>IF(AH97=0,"-",AH97)</f>
        <v>-</v>
      </c>
      <c r="AI116" s="428" t="str">
        <f t="shared" si="426"/>
        <v>-</v>
      </c>
      <c r="AJ116" s="430" t="str">
        <f t="shared" ref="AJ116" si="489">IF(AJ97=0,"-",AJ97)</f>
        <v>-</v>
      </c>
      <c r="AK116" s="427" t="str">
        <f>IF(AK97=0,"-",AK97)</f>
        <v>-</v>
      </c>
      <c r="AL116" s="428" t="str">
        <f t="shared" si="427"/>
        <v>-</v>
      </c>
      <c r="AM116" s="430" t="str">
        <f t="shared" ref="AM116" si="490">IF(AM97=0,"-",AM97)</f>
        <v>-</v>
      </c>
      <c r="AN116" s="427" t="str">
        <f>IF(AN97=0,"-",AN97)</f>
        <v>-</v>
      </c>
      <c r="AO116" s="428" t="str">
        <f t="shared" si="428"/>
        <v>-</v>
      </c>
      <c r="AP116" s="430" t="str">
        <f t="shared" ref="AP116" si="491">IF(AP97=0,"-",AP97)</f>
        <v>-</v>
      </c>
      <c r="AQ116" s="427" t="str">
        <f>IF(AQ97=0,"-",AQ97)</f>
        <v>-</v>
      </c>
      <c r="AR116" s="428" t="str">
        <f t="shared" si="429"/>
        <v>-</v>
      </c>
      <c r="AS116" s="430" t="str">
        <f t="shared" ref="AS116" si="492">IF(AS97=0,"-",AS97)</f>
        <v>-</v>
      </c>
      <c r="AT116" s="427" t="str">
        <f>IF(AT97=0,"-",AT97)</f>
        <v>-</v>
      </c>
      <c r="AU116" s="428" t="str">
        <f t="shared" si="430"/>
        <v>-</v>
      </c>
      <c r="AV116" s="832">
        <f t="shared" si="431"/>
        <v>238</v>
      </c>
      <c r="AW116" s="830"/>
      <c r="AX116" s="853">
        <f t="shared" si="432"/>
        <v>26.1</v>
      </c>
      <c r="AY116" s="830"/>
      <c r="AZ116" s="832">
        <f t="shared" si="433"/>
        <v>0</v>
      </c>
      <c r="BA116" s="830"/>
      <c r="BB116" s="830">
        <f t="shared" si="434"/>
        <v>0</v>
      </c>
      <c r="BC116" s="830"/>
      <c r="BD116" s="830">
        <f t="shared" si="435"/>
        <v>264.10000000000002</v>
      </c>
      <c r="BE116" s="830"/>
      <c r="BF116" s="830">
        <f t="shared" si="436"/>
        <v>0</v>
      </c>
      <c r="BG116" s="830"/>
      <c r="BH116" s="830">
        <f t="shared" si="437"/>
        <v>0</v>
      </c>
      <c r="BI116" s="831"/>
      <c r="BJ116" s="832">
        <f t="shared" si="438"/>
        <v>0</v>
      </c>
      <c r="BK116" s="830"/>
      <c r="BL116" s="830">
        <f t="shared" si="439"/>
        <v>264.10000000000002</v>
      </c>
      <c r="BM116" s="833"/>
      <c r="BN116" s="830">
        <f t="shared" ref="BN116:BN123" si="493">IF(SUM(AV116:AX116)=0,"-",IF(AND(SUM(AV116:AX116)=SUM(AZ116:BI116),SUM(AZ116:BI116)=SUM(BJ116:BM116)),SUM(AV116:AX116),"エラー"))</f>
        <v>264.10000000000002</v>
      </c>
      <c r="BO116" s="833"/>
      <c r="BR116" s="3"/>
      <c r="DL116" s="3"/>
    </row>
    <row r="117" spans="2:116" ht="13.5" customHeight="1">
      <c r="B117" s="932"/>
      <c r="C117" s="911"/>
      <c r="D117" s="912"/>
      <c r="E117" s="913"/>
      <c r="F117" s="80">
        <v>300</v>
      </c>
      <c r="G117" s="430">
        <f t="shared" ref="G117:H122" si="494">IF(SUM(G47,G98)=0,"-",SUM(G47,G98))</f>
        <v>252.5</v>
      </c>
      <c r="H117" s="427" t="str">
        <f t="shared" si="494"/>
        <v>-</v>
      </c>
      <c r="I117" s="428">
        <f t="shared" si="418"/>
        <v>252.5</v>
      </c>
      <c r="J117" s="430" t="str">
        <f t="shared" ref="J117:K122" si="495">IF(SUM(J47,J98)=0,"-",SUM(J47,J98))</f>
        <v>-</v>
      </c>
      <c r="K117" s="427" t="str">
        <f t="shared" si="495"/>
        <v>-</v>
      </c>
      <c r="L117" s="428" t="str">
        <f t="shared" si="419"/>
        <v>-</v>
      </c>
      <c r="M117" s="430" t="str">
        <f t="shared" ref="M117:N122" si="496">IF(SUM(M47,M98)=0,"-",SUM(M47,M98))</f>
        <v>-</v>
      </c>
      <c r="N117" s="427" t="str">
        <f t="shared" si="496"/>
        <v>-</v>
      </c>
      <c r="O117" s="428" t="str">
        <f t="shared" si="420"/>
        <v>-</v>
      </c>
      <c r="P117" s="430" t="str">
        <f t="shared" ref="P117:Q122" si="497">IF(SUM(P47,P98)=0,"-",SUM(P47,P98))</f>
        <v>-</v>
      </c>
      <c r="Q117" s="427" t="str">
        <f t="shared" si="497"/>
        <v>-</v>
      </c>
      <c r="R117" s="428" t="str">
        <f t="shared" si="421"/>
        <v>-</v>
      </c>
      <c r="S117" s="430" t="str">
        <f t="shared" ref="S117:V122" si="498">IF(SUM(S47,S98)=0,"-",SUM(S47,S98))</f>
        <v>-</v>
      </c>
      <c r="T117" s="429" t="str">
        <f t="shared" si="498"/>
        <v>-</v>
      </c>
      <c r="U117" s="429">
        <f t="shared" si="498"/>
        <v>2</v>
      </c>
      <c r="V117" s="427" t="str">
        <f t="shared" si="498"/>
        <v>-</v>
      </c>
      <c r="W117" s="428">
        <f t="shared" si="422"/>
        <v>2</v>
      </c>
      <c r="X117" s="430">
        <f t="shared" ref="X117:Y122" si="499">IF(SUM(X47,X98)=0,"-",SUM(X47,X98))</f>
        <v>1473.3</v>
      </c>
      <c r="Y117" s="427">
        <f t="shared" si="499"/>
        <v>163</v>
      </c>
      <c r="Z117" s="428">
        <f t="shared" si="423"/>
        <v>1636.3</v>
      </c>
      <c r="AA117" s="430" t="str">
        <f t="shared" ref="AA117:AB122" si="500">IF(SUM(AA47,AA98)=0,"-",SUM(AA47,AA98))</f>
        <v>-</v>
      </c>
      <c r="AB117" s="427" t="str">
        <f t="shared" si="500"/>
        <v>-</v>
      </c>
      <c r="AC117" s="428" t="str">
        <f t="shared" si="424"/>
        <v>-</v>
      </c>
      <c r="AD117" s="430" t="str">
        <f t="shared" ref="AD117:AE122" si="501">IF(SUM(AD47,AD98)=0,"-",SUM(AD47,AD98))</f>
        <v>-</v>
      </c>
      <c r="AE117" s="427" t="str">
        <f t="shared" si="501"/>
        <v>-</v>
      </c>
      <c r="AF117" s="428" t="str">
        <f t="shared" si="425"/>
        <v>-</v>
      </c>
      <c r="AG117" s="430" t="str">
        <f t="shared" ref="AG117:AH122" si="502">IF(SUM(AG47,AG98)=0,"-",SUM(AG47,AG98))</f>
        <v>-</v>
      </c>
      <c r="AH117" s="427" t="str">
        <f t="shared" si="502"/>
        <v>-</v>
      </c>
      <c r="AI117" s="428" t="str">
        <f t="shared" si="426"/>
        <v>-</v>
      </c>
      <c r="AJ117" s="430" t="str">
        <f t="shared" ref="AJ117:AK122" si="503">IF(SUM(AJ47,AJ98)=0,"-",SUM(AJ47,AJ98))</f>
        <v>-</v>
      </c>
      <c r="AK117" s="427" t="str">
        <f t="shared" si="503"/>
        <v>-</v>
      </c>
      <c r="AL117" s="428" t="str">
        <f t="shared" si="427"/>
        <v>-</v>
      </c>
      <c r="AM117" s="430" t="str">
        <f t="shared" ref="AM117:AN122" si="504">IF(SUM(AM47,AM98)=0,"-",SUM(AM47,AM98))</f>
        <v>-</v>
      </c>
      <c r="AN117" s="427" t="str">
        <f t="shared" si="504"/>
        <v>-</v>
      </c>
      <c r="AO117" s="428" t="str">
        <f t="shared" si="428"/>
        <v>-</v>
      </c>
      <c r="AP117" s="430" t="str">
        <f t="shared" ref="AP117:AQ122" si="505">IF(SUM(AP47,AP98)=0,"-",SUM(AP47,AP98))</f>
        <v>-</v>
      </c>
      <c r="AQ117" s="427" t="str">
        <f t="shared" si="505"/>
        <v>-</v>
      </c>
      <c r="AR117" s="428" t="str">
        <f t="shared" si="429"/>
        <v>-</v>
      </c>
      <c r="AS117" s="430" t="str">
        <f t="shared" ref="AS117:AT122" si="506">IF(SUM(AS47,AS98)=0,"-",SUM(AS47,AS98))</f>
        <v>-</v>
      </c>
      <c r="AT117" s="427" t="str">
        <f t="shared" si="506"/>
        <v>-</v>
      </c>
      <c r="AU117" s="428" t="str">
        <f t="shared" si="430"/>
        <v>-</v>
      </c>
      <c r="AV117" s="832">
        <f t="shared" si="431"/>
        <v>1727.8</v>
      </c>
      <c r="AW117" s="830"/>
      <c r="AX117" s="853">
        <f t="shared" si="432"/>
        <v>163</v>
      </c>
      <c r="AY117" s="830"/>
      <c r="AZ117" s="832">
        <f t="shared" si="433"/>
        <v>252.5</v>
      </c>
      <c r="BA117" s="830"/>
      <c r="BB117" s="830">
        <f t="shared" si="434"/>
        <v>0</v>
      </c>
      <c r="BC117" s="830"/>
      <c r="BD117" s="830">
        <f t="shared" si="435"/>
        <v>1638.3</v>
      </c>
      <c r="BE117" s="830"/>
      <c r="BF117" s="830">
        <f t="shared" si="436"/>
        <v>0</v>
      </c>
      <c r="BG117" s="830"/>
      <c r="BH117" s="830">
        <f t="shared" si="437"/>
        <v>0</v>
      </c>
      <c r="BI117" s="831"/>
      <c r="BJ117" s="832">
        <f t="shared" si="438"/>
        <v>252.5</v>
      </c>
      <c r="BK117" s="830"/>
      <c r="BL117" s="830">
        <f t="shared" si="439"/>
        <v>1638.3</v>
      </c>
      <c r="BM117" s="833"/>
      <c r="BN117" s="830">
        <f t="shared" si="493"/>
        <v>1890.8</v>
      </c>
      <c r="BO117" s="833"/>
      <c r="BR117" s="3"/>
      <c r="DL117" s="3"/>
    </row>
    <row r="118" spans="2:116" ht="13.5" customHeight="1">
      <c r="B118" s="932"/>
      <c r="C118" s="911"/>
      <c r="D118" s="912"/>
      <c r="E118" s="913"/>
      <c r="F118" s="80">
        <v>250</v>
      </c>
      <c r="G118" s="430">
        <f t="shared" si="494"/>
        <v>1365.8</v>
      </c>
      <c r="H118" s="427" t="str">
        <f t="shared" si="494"/>
        <v>-</v>
      </c>
      <c r="I118" s="428">
        <f t="shared" si="418"/>
        <v>1365.8</v>
      </c>
      <c r="J118" s="430" t="str">
        <f t="shared" si="495"/>
        <v>-</v>
      </c>
      <c r="K118" s="427" t="str">
        <f t="shared" si="495"/>
        <v>-</v>
      </c>
      <c r="L118" s="428" t="str">
        <f t="shared" si="419"/>
        <v>-</v>
      </c>
      <c r="M118" s="430" t="str">
        <f t="shared" si="496"/>
        <v>-</v>
      </c>
      <c r="N118" s="427" t="str">
        <f t="shared" si="496"/>
        <v>-</v>
      </c>
      <c r="O118" s="428" t="str">
        <f t="shared" si="420"/>
        <v>-</v>
      </c>
      <c r="P118" s="430" t="str">
        <f t="shared" si="497"/>
        <v>-</v>
      </c>
      <c r="Q118" s="427" t="str">
        <f t="shared" si="497"/>
        <v>-</v>
      </c>
      <c r="R118" s="428" t="str">
        <f t="shared" si="421"/>
        <v>-</v>
      </c>
      <c r="S118" s="430">
        <f t="shared" si="498"/>
        <v>134.80000000000001</v>
      </c>
      <c r="T118" s="429">
        <f t="shared" si="498"/>
        <v>14.4</v>
      </c>
      <c r="U118" s="429">
        <f t="shared" si="498"/>
        <v>558.20000000000005</v>
      </c>
      <c r="V118" s="427">
        <f t="shared" si="498"/>
        <v>37</v>
      </c>
      <c r="W118" s="428">
        <f t="shared" si="422"/>
        <v>744.40000000000009</v>
      </c>
      <c r="X118" s="430">
        <f t="shared" si="499"/>
        <v>3975.5</v>
      </c>
      <c r="Y118" s="427">
        <f t="shared" si="499"/>
        <v>441.9</v>
      </c>
      <c r="Z118" s="428">
        <f t="shared" si="423"/>
        <v>4417.3999999999996</v>
      </c>
      <c r="AA118" s="430" t="str">
        <f t="shared" si="500"/>
        <v>-</v>
      </c>
      <c r="AB118" s="427" t="str">
        <f t="shared" si="500"/>
        <v>-</v>
      </c>
      <c r="AC118" s="428" t="str">
        <f t="shared" si="424"/>
        <v>-</v>
      </c>
      <c r="AD118" s="430" t="str">
        <f t="shared" si="501"/>
        <v>-</v>
      </c>
      <c r="AE118" s="427" t="str">
        <f t="shared" si="501"/>
        <v>-</v>
      </c>
      <c r="AF118" s="428" t="str">
        <f t="shared" si="425"/>
        <v>-</v>
      </c>
      <c r="AG118" s="430" t="str">
        <f t="shared" si="502"/>
        <v>-</v>
      </c>
      <c r="AH118" s="427" t="str">
        <f t="shared" si="502"/>
        <v>-</v>
      </c>
      <c r="AI118" s="428" t="str">
        <f t="shared" si="426"/>
        <v>-</v>
      </c>
      <c r="AJ118" s="430" t="str">
        <f t="shared" si="503"/>
        <v>-</v>
      </c>
      <c r="AK118" s="427">
        <f t="shared" si="503"/>
        <v>615</v>
      </c>
      <c r="AL118" s="428">
        <f t="shared" si="427"/>
        <v>615</v>
      </c>
      <c r="AM118" s="430" t="str">
        <f t="shared" si="504"/>
        <v>-</v>
      </c>
      <c r="AN118" s="427" t="str">
        <f t="shared" si="504"/>
        <v>-</v>
      </c>
      <c r="AO118" s="428" t="str">
        <f t="shared" si="428"/>
        <v>-</v>
      </c>
      <c r="AP118" s="430" t="str">
        <f t="shared" si="505"/>
        <v>-</v>
      </c>
      <c r="AQ118" s="427">
        <f t="shared" si="505"/>
        <v>8.5</v>
      </c>
      <c r="AR118" s="428">
        <f t="shared" si="429"/>
        <v>8.5</v>
      </c>
      <c r="AS118" s="430" t="str">
        <f t="shared" si="506"/>
        <v>-</v>
      </c>
      <c r="AT118" s="427" t="str">
        <f t="shared" si="506"/>
        <v>-</v>
      </c>
      <c r="AU118" s="428" t="str">
        <f t="shared" si="430"/>
        <v>-</v>
      </c>
      <c r="AV118" s="832">
        <f t="shared" si="431"/>
        <v>6034.3</v>
      </c>
      <c r="AW118" s="830"/>
      <c r="AX118" s="853">
        <f t="shared" si="432"/>
        <v>1116.8</v>
      </c>
      <c r="AY118" s="830"/>
      <c r="AZ118" s="832">
        <f t="shared" si="433"/>
        <v>1365.8</v>
      </c>
      <c r="BA118" s="830"/>
      <c r="BB118" s="830">
        <f t="shared" si="434"/>
        <v>149.20000000000002</v>
      </c>
      <c r="BC118" s="830"/>
      <c r="BD118" s="830">
        <f t="shared" si="435"/>
        <v>5012.5999999999995</v>
      </c>
      <c r="BE118" s="830"/>
      <c r="BF118" s="830">
        <f t="shared" si="436"/>
        <v>623.5</v>
      </c>
      <c r="BG118" s="830"/>
      <c r="BH118" s="830">
        <f t="shared" si="437"/>
        <v>0</v>
      </c>
      <c r="BI118" s="831"/>
      <c r="BJ118" s="832">
        <f t="shared" si="438"/>
        <v>1515</v>
      </c>
      <c r="BK118" s="830"/>
      <c r="BL118" s="830">
        <f t="shared" si="439"/>
        <v>5636.0999999999995</v>
      </c>
      <c r="BM118" s="833"/>
      <c r="BN118" s="830">
        <f t="shared" si="493"/>
        <v>7151.1</v>
      </c>
      <c r="BO118" s="833"/>
      <c r="BR118" s="3"/>
      <c r="DL118" s="3"/>
    </row>
    <row r="119" spans="2:116" ht="13.5" customHeight="1">
      <c r="B119" s="932"/>
      <c r="C119" s="911"/>
      <c r="D119" s="912"/>
      <c r="E119" s="913"/>
      <c r="F119" s="80">
        <v>200</v>
      </c>
      <c r="G119" s="430">
        <f t="shared" si="494"/>
        <v>2040.3</v>
      </c>
      <c r="H119" s="427" t="str">
        <f t="shared" si="494"/>
        <v>-</v>
      </c>
      <c r="I119" s="428">
        <f t="shared" si="418"/>
        <v>2040.3</v>
      </c>
      <c r="J119" s="430" t="str">
        <f t="shared" si="495"/>
        <v>-</v>
      </c>
      <c r="K119" s="427" t="str">
        <f t="shared" si="495"/>
        <v>-</v>
      </c>
      <c r="L119" s="428" t="str">
        <f t="shared" si="419"/>
        <v>-</v>
      </c>
      <c r="M119" s="430" t="str">
        <f t="shared" si="496"/>
        <v>-</v>
      </c>
      <c r="N119" s="427" t="str">
        <f t="shared" si="496"/>
        <v>-</v>
      </c>
      <c r="O119" s="428" t="str">
        <f t="shared" si="420"/>
        <v>-</v>
      </c>
      <c r="P119" s="430" t="str">
        <f t="shared" si="497"/>
        <v>-</v>
      </c>
      <c r="Q119" s="427" t="str">
        <f t="shared" si="497"/>
        <v>-</v>
      </c>
      <c r="R119" s="428" t="str">
        <f t="shared" si="421"/>
        <v>-</v>
      </c>
      <c r="S119" s="430">
        <f t="shared" si="498"/>
        <v>412.4</v>
      </c>
      <c r="T119" s="429">
        <f t="shared" si="498"/>
        <v>46</v>
      </c>
      <c r="U119" s="429">
        <f t="shared" si="498"/>
        <v>1716.2</v>
      </c>
      <c r="V119" s="427">
        <f t="shared" si="498"/>
        <v>114.5</v>
      </c>
      <c r="W119" s="428">
        <f t="shared" si="422"/>
        <v>2289.1</v>
      </c>
      <c r="X119" s="430">
        <f t="shared" si="499"/>
        <v>11189.8</v>
      </c>
      <c r="Y119" s="427">
        <f t="shared" si="499"/>
        <v>1243.2</v>
      </c>
      <c r="Z119" s="428">
        <f t="shared" si="423"/>
        <v>12433</v>
      </c>
      <c r="AA119" s="430" t="str">
        <f t="shared" si="500"/>
        <v>-</v>
      </c>
      <c r="AB119" s="427" t="str">
        <f t="shared" si="500"/>
        <v>-</v>
      </c>
      <c r="AC119" s="428" t="str">
        <f t="shared" si="424"/>
        <v>-</v>
      </c>
      <c r="AD119" s="430" t="str">
        <f t="shared" si="501"/>
        <v>-</v>
      </c>
      <c r="AE119" s="427" t="str">
        <f t="shared" si="501"/>
        <v>-</v>
      </c>
      <c r="AF119" s="428" t="str">
        <f t="shared" si="425"/>
        <v>-</v>
      </c>
      <c r="AG119" s="430" t="str">
        <f t="shared" si="502"/>
        <v>-</v>
      </c>
      <c r="AH119" s="427" t="str">
        <f t="shared" si="502"/>
        <v>-</v>
      </c>
      <c r="AI119" s="428" t="str">
        <f t="shared" si="426"/>
        <v>-</v>
      </c>
      <c r="AJ119" s="430" t="str">
        <f t="shared" si="503"/>
        <v>-</v>
      </c>
      <c r="AK119" s="427">
        <f t="shared" si="503"/>
        <v>1790.5</v>
      </c>
      <c r="AL119" s="428">
        <f t="shared" si="427"/>
        <v>1790.5</v>
      </c>
      <c r="AM119" s="430" t="str">
        <f t="shared" si="504"/>
        <v>-</v>
      </c>
      <c r="AN119" s="427" t="str">
        <f t="shared" si="504"/>
        <v>-</v>
      </c>
      <c r="AO119" s="428" t="str">
        <f t="shared" si="428"/>
        <v>-</v>
      </c>
      <c r="AP119" s="430" t="str">
        <f t="shared" si="505"/>
        <v>-</v>
      </c>
      <c r="AQ119" s="427" t="str">
        <f t="shared" si="505"/>
        <v>-</v>
      </c>
      <c r="AR119" s="428" t="str">
        <f t="shared" si="429"/>
        <v>-</v>
      </c>
      <c r="AS119" s="430" t="str">
        <f t="shared" si="506"/>
        <v>-</v>
      </c>
      <c r="AT119" s="427" t="str">
        <f t="shared" si="506"/>
        <v>-</v>
      </c>
      <c r="AU119" s="428" t="str">
        <f t="shared" si="430"/>
        <v>-</v>
      </c>
      <c r="AV119" s="832">
        <f t="shared" si="431"/>
        <v>15358.699999999999</v>
      </c>
      <c r="AW119" s="830"/>
      <c r="AX119" s="853">
        <f t="shared" si="432"/>
        <v>3194.2</v>
      </c>
      <c r="AY119" s="830"/>
      <c r="AZ119" s="832">
        <f t="shared" si="433"/>
        <v>2040.3</v>
      </c>
      <c r="BA119" s="830"/>
      <c r="BB119" s="830">
        <f t="shared" si="434"/>
        <v>458.4</v>
      </c>
      <c r="BC119" s="830"/>
      <c r="BD119" s="830">
        <f t="shared" si="435"/>
        <v>14263.7</v>
      </c>
      <c r="BE119" s="830"/>
      <c r="BF119" s="830">
        <f t="shared" si="436"/>
        <v>1790.5</v>
      </c>
      <c r="BG119" s="830"/>
      <c r="BH119" s="830">
        <f t="shared" si="437"/>
        <v>0</v>
      </c>
      <c r="BI119" s="831"/>
      <c r="BJ119" s="832">
        <f t="shared" si="438"/>
        <v>2498.6999999999998</v>
      </c>
      <c r="BK119" s="830"/>
      <c r="BL119" s="830">
        <f t="shared" si="439"/>
        <v>16054.2</v>
      </c>
      <c r="BM119" s="833"/>
      <c r="BN119" s="830">
        <f t="shared" si="493"/>
        <v>18552.899999999998</v>
      </c>
      <c r="BO119" s="833"/>
      <c r="BR119" s="3"/>
      <c r="DL119" s="3"/>
    </row>
    <row r="120" spans="2:116" ht="13.5" customHeight="1">
      <c r="B120" s="932"/>
      <c r="C120" s="911"/>
      <c r="D120" s="912"/>
      <c r="E120" s="913"/>
      <c r="F120" s="80">
        <v>150</v>
      </c>
      <c r="G120" s="430">
        <f t="shared" si="494"/>
        <v>3194</v>
      </c>
      <c r="H120" s="427" t="str">
        <f t="shared" si="494"/>
        <v>-</v>
      </c>
      <c r="I120" s="428">
        <f t="shared" si="418"/>
        <v>3194</v>
      </c>
      <c r="J120" s="430">
        <f t="shared" si="495"/>
        <v>52.1</v>
      </c>
      <c r="K120" s="427" t="str">
        <f t="shared" si="495"/>
        <v>-</v>
      </c>
      <c r="L120" s="428">
        <f t="shared" si="419"/>
        <v>52.1</v>
      </c>
      <c r="M120" s="430" t="str">
        <f t="shared" si="496"/>
        <v>-</v>
      </c>
      <c r="N120" s="427" t="str">
        <f t="shared" si="496"/>
        <v>-</v>
      </c>
      <c r="O120" s="428" t="str">
        <f t="shared" si="420"/>
        <v>-</v>
      </c>
      <c r="P120" s="430" t="str">
        <f t="shared" si="497"/>
        <v>-</v>
      </c>
      <c r="Q120" s="427" t="str">
        <f t="shared" si="497"/>
        <v>-</v>
      </c>
      <c r="R120" s="428" t="str">
        <f t="shared" si="421"/>
        <v>-</v>
      </c>
      <c r="S120" s="430">
        <f t="shared" si="498"/>
        <v>801.2</v>
      </c>
      <c r="T120" s="429">
        <f t="shared" si="498"/>
        <v>89.3</v>
      </c>
      <c r="U120" s="429">
        <f t="shared" si="498"/>
        <v>3336.3</v>
      </c>
      <c r="V120" s="427">
        <f t="shared" si="498"/>
        <v>221.8</v>
      </c>
      <c r="W120" s="428">
        <f t="shared" si="422"/>
        <v>4448.6000000000004</v>
      </c>
      <c r="X120" s="430">
        <f t="shared" si="499"/>
        <v>15290</v>
      </c>
      <c r="Y120" s="427">
        <f t="shared" si="499"/>
        <v>1699.8</v>
      </c>
      <c r="Z120" s="428">
        <f t="shared" si="423"/>
        <v>16989.8</v>
      </c>
      <c r="AA120" s="430" t="str">
        <f t="shared" si="500"/>
        <v>-</v>
      </c>
      <c r="AB120" s="427" t="str">
        <f t="shared" si="500"/>
        <v>-</v>
      </c>
      <c r="AC120" s="428" t="str">
        <f t="shared" si="424"/>
        <v>-</v>
      </c>
      <c r="AD120" s="430">
        <f t="shared" si="501"/>
        <v>1</v>
      </c>
      <c r="AE120" s="427">
        <f t="shared" si="501"/>
        <v>1</v>
      </c>
      <c r="AF120" s="428">
        <f t="shared" si="425"/>
        <v>2</v>
      </c>
      <c r="AG120" s="430">
        <f t="shared" si="502"/>
        <v>326.89999999999998</v>
      </c>
      <c r="AH120" s="427">
        <f t="shared" si="502"/>
        <v>326.7</v>
      </c>
      <c r="AI120" s="428">
        <f t="shared" si="426"/>
        <v>653.59999999999991</v>
      </c>
      <c r="AJ120" s="430" t="str">
        <f t="shared" si="503"/>
        <v>-</v>
      </c>
      <c r="AK120" s="427">
        <f t="shared" si="503"/>
        <v>877.1</v>
      </c>
      <c r="AL120" s="428">
        <f t="shared" si="427"/>
        <v>877.1</v>
      </c>
      <c r="AM120" s="430" t="str">
        <f t="shared" si="504"/>
        <v>-</v>
      </c>
      <c r="AN120" s="427" t="str">
        <f t="shared" si="504"/>
        <v>-</v>
      </c>
      <c r="AO120" s="428" t="str">
        <f t="shared" si="428"/>
        <v>-</v>
      </c>
      <c r="AP120" s="430" t="str">
        <f t="shared" si="505"/>
        <v>-</v>
      </c>
      <c r="AQ120" s="427">
        <f t="shared" si="505"/>
        <v>30.7</v>
      </c>
      <c r="AR120" s="428">
        <f t="shared" si="429"/>
        <v>30.7</v>
      </c>
      <c r="AS120" s="430" t="str">
        <f t="shared" si="506"/>
        <v>-</v>
      </c>
      <c r="AT120" s="427" t="str">
        <f t="shared" si="506"/>
        <v>-</v>
      </c>
      <c r="AU120" s="428" t="str">
        <f t="shared" si="430"/>
        <v>-</v>
      </c>
      <c r="AV120" s="832">
        <f t="shared" si="431"/>
        <v>23001.5</v>
      </c>
      <c r="AW120" s="830"/>
      <c r="AX120" s="853">
        <f t="shared" si="432"/>
        <v>3246.3999999999996</v>
      </c>
      <c r="AY120" s="830"/>
      <c r="AZ120" s="832">
        <f t="shared" si="433"/>
        <v>3246.1</v>
      </c>
      <c r="BA120" s="830"/>
      <c r="BB120" s="830">
        <f t="shared" si="434"/>
        <v>890.5</v>
      </c>
      <c r="BC120" s="830"/>
      <c r="BD120" s="830">
        <f t="shared" si="435"/>
        <v>20549.900000000001</v>
      </c>
      <c r="BE120" s="830"/>
      <c r="BF120" s="830">
        <f t="shared" si="436"/>
        <v>1561.3999999999999</v>
      </c>
      <c r="BG120" s="830"/>
      <c r="BH120" s="830">
        <f t="shared" si="437"/>
        <v>0</v>
      </c>
      <c r="BI120" s="831"/>
      <c r="BJ120" s="832">
        <f t="shared" si="438"/>
        <v>4136.6000000000004</v>
      </c>
      <c r="BK120" s="830"/>
      <c r="BL120" s="830">
        <f t="shared" si="439"/>
        <v>22111.300000000003</v>
      </c>
      <c r="BM120" s="833"/>
      <c r="BN120" s="830">
        <f t="shared" si="493"/>
        <v>26247.9</v>
      </c>
      <c r="BO120" s="833"/>
      <c r="BR120" s="3"/>
      <c r="DL120" s="3"/>
    </row>
    <row r="121" spans="2:116" ht="13.5" customHeight="1">
      <c r="B121" s="932"/>
      <c r="C121" s="911"/>
      <c r="D121" s="912"/>
      <c r="E121" s="913"/>
      <c r="F121" s="80">
        <v>100</v>
      </c>
      <c r="G121" s="430">
        <f t="shared" si="494"/>
        <v>48</v>
      </c>
      <c r="H121" s="427" t="str">
        <f t="shared" si="494"/>
        <v>-</v>
      </c>
      <c r="I121" s="428">
        <f t="shared" si="418"/>
        <v>48</v>
      </c>
      <c r="J121" s="430">
        <f t="shared" si="495"/>
        <v>3</v>
      </c>
      <c r="K121" s="427" t="str">
        <f t="shared" si="495"/>
        <v>-</v>
      </c>
      <c r="L121" s="428">
        <f t="shared" si="419"/>
        <v>3</v>
      </c>
      <c r="M121" s="430" t="str">
        <f t="shared" si="496"/>
        <v>-</v>
      </c>
      <c r="N121" s="427" t="str">
        <f t="shared" si="496"/>
        <v>-</v>
      </c>
      <c r="O121" s="428" t="str">
        <f t="shared" si="420"/>
        <v>-</v>
      </c>
      <c r="P121" s="430" t="str">
        <f t="shared" si="497"/>
        <v>-</v>
      </c>
      <c r="Q121" s="427" t="str">
        <f t="shared" si="497"/>
        <v>-</v>
      </c>
      <c r="R121" s="428" t="str">
        <f t="shared" si="421"/>
        <v>-</v>
      </c>
      <c r="S121" s="430">
        <f t="shared" si="498"/>
        <v>116.1</v>
      </c>
      <c r="T121" s="429">
        <f t="shared" si="498"/>
        <v>13</v>
      </c>
      <c r="U121" s="429">
        <f t="shared" si="498"/>
        <v>482.9</v>
      </c>
      <c r="V121" s="427">
        <f t="shared" si="498"/>
        <v>32.5</v>
      </c>
      <c r="W121" s="428">
        <f t="shared" si="422"/>
        <v>644.5</v>
      </c>
      <c r="X121" s="430">
        <f t="shared" si="499"/>
        <v>3555</v>
      </c>
      <c r="Y121" s="427">
        <f t="shared" si="499"/>
        <v>394.4</v>
      </c>
      <c r="Z121" s="428">
        <f t="shared" si="423"/>
        <v>3949.4</v>
      </c>
      <c r="AA121" s="430" t="str">
        <f t="shared" si="500"/>
        <v>-</v>
      </c>
      <c r="AB121" s="427" t="str">
        <f t="shared" si="500"/>
        <v>-</v>
      </c>
      <c r="AC121" s="428" t="str">
        <f t="shared" si="424"/>
        <v>-</v>
      </c>
      <c r="AD121" s="430">
        <f t="shared" si="501"/>
        <v>769.1</v>
      </c>
      <c r="AE121" s="427">
        <f t="shared" si="501"/>
        <v>329.5</v>
      </c>
      <c r="AF121" s="428">
        <f t="shared" si="425"/>
        <v>1098.5999999999999</v>
      </c>
      <c r="AG121" s="430">
        <f t="shared" si="502"/>
        <v>105.4</v>
      </c>
      <c r="AH121" s="427">
        <f t="shared" si="502"/>
        <v>106.2</v>
      </c>
      <c r="AI121" s="428">
        <f t="shared" si="426"/>
        <v>211.60000000000002</v>
      </c>
      <c r="AJ121" s="430" t="str">
        <f t="shared" si="503"/>
        <v>-</v>
      </c>
      <c r="AK121" s="427">
        <f t="shared" si="503"/>
        <v>237.8</v>
      </c>
      <c r="AL121" s="428">
        <f t="shared" si="427"/>
        <v>237.8</v>
      </c>
      <c r="AM121" s="430" t="str">
        <f t="shared" si="504"/>
        <v>-</v>
      </c>
      <c r="AN121" s="427" t="str">
        <f t="shared" si="504"/>
        <v>-</v>
      </c>
      <c r="AO121" s="428" t="str">
        <f t="shared" si="428"/>
        <v>-</v>
      </c>
      <c r="AP121" s="430" t="str">
        <f t="shared" si="505"/>
        <v>-</v>
      </c>
      <c r="AQ121" s="427">
        <f t="shared" si="505"/>
        <v>26.8</v>
      </c>
      <c r="AR121" s="428">
        <f t="shared" si="429"/>
        <v>26.8</v>
      </c>
      <c r="AS121" s="430" t="str">
        <f t="shared" si="506"/>
        <v>-</v>
      </c>
      <c r="AT121" s="427" t="str">
        <f t="shared" si="506"/>
        <v>-</v>
      </c>
      <c r="AU121" s="428" t="str">
        <f t="shared" si="430"/>
        <v>-</v>
      </c>
      <c r="AV121" s="832">
        <f t="shared" si="431"/>
        <v>5079.5</v>
      </c>
      <c r="AW121" s="830"/>
      <c r="AX121" s="853">
        <f t="shared" si="432"/>
        <v>1140.2</v>
      </c>
      <c r="AY121" s="830"/>
      <c r="AZ121" s="832">
        <f t="shared" si="433"/>
        <v>51</v>
      </c>
      <c r="BA121" s="830"/>
      <c r="BB121" s="830">
        <f t="shared" si="434"/>
        <v>129.1</v>
      </c>
      <c r="BC121" s="830"/>
      <c r="BD121" s="830">
        <f t="shared" si="435"/>
        <v>5563.4</v>
      </c>
      <c r="BE121" s="830"/>
      <c r="BF121" s="830">
        <f t="shared" si="436"/>
        <v>476.20000000000005</v>
      </c>
      <c r="BG121" s="830"/>
      <c r="BH121" s="830">
        <f t="shared" si="437"/>
        <v>0</v>
      </c>
      <c r="BI121" s="831"/>
      <c r="BJ121" s="832">
        <f t="shared" si="438"/>
        <v>180.1</v>
      </c>
      <c r="BK121" s="830"/>
      <c r="BL121" s="830">
        <f t="shared" si="439"/>
        <v>6039.5999999999995</v>
      </c>
      <c r="BM121" s="833"/>
      <c r="BN121" s="830">
        <f t="shared" si="493"/>
        <v>6219.7</v>
      </c>
      <c r="BO121" s="833"/>
      <c r="BR121" s="3"/>
      <c r="DL121" s="3"/>
    </row>
    <row r="122" spans="2:116" ht="13.5" customHeight="1">
      <c r="B122" s="932"/>
      <c r="C122" s="911"/>
      <c r="D122" s="912"/>
      <c r="E122" s="913"/>
      <c r="F122" s="449" t="s">
        <v>70</v>
      </c>
      <c r="G122" s="445">
        <f t="shared" si="494"/>
        <v>663</v>
      </c>
      <c r="H122" s="446" t="str">
        <f t="shared" si="494"/>
        <v>-</v>
      </c>
      <c r="I122" s="428">
        <f t="shared" si="418"/>
        <v>663</v>
      </c>
      <c r="J122" s="445" t="str">
        <f t="shared" si="495"/>
        <v>-</v>
      </c>
      <c r="K122" s="446" t="str">
        <f t="shared" si="495"/>
        <v>-</v>
      </c>
      <c r="L122" s="428" t="str">
        <f t="shared" si="419"/>
        <v>-</v>
      </c>
      <c r="M122" s="445">
        <f t="shared" si="496"/>
        <v>5</v>
      </c>
      <c r="N122" s="446" t="str">
        <f t="shared" si="496"/>
        <v>-</v>
      </c>
      <c r="O122" s="428">
        <f t="shared" si="420"/>
        <v>5</v>
      </c>
      <c r="P122" s="445" t="str">
        <f t="shared" si="497"/>
        <v>-</v>
      </c>
      <c r="Q122" s="446" t="str">
        <f t="shared" si="497"/>
        <v>-</v>
      </c>
      <c r="R122" s="428" t="str">
        <f t="shared" si="421"/>
        <v>-</v>
      </c>
      <c r="S122" s="445">
        <f t="shared" si="498"/>
        <v>9</v>
      </c>
      <c r="T122" s="453">
        <f t="shared" si="498"/>
        <v>1</v>
      </c>
      <c r="U122" s="453">
        <f t="shared" si="498"/>
        <v>35</v>
      </c>
      <c r="V122" s="446">
        <f t="shared" si="498"/>
        <v>2</v>
      </c>
      <c r="W122" s="428">
        <f t="shared" si="422"/>
        <v>47</v>
      </c>
      <c r="X122" s="445">
        <f t="shared" si="499"/>
        <v>401.1</v>
      </c>
      <c r="Y122" s="446">
        <f t="shared" si="499"/>
        <v>44.3</v>
      </c>
      <c r="Z122" s="428">
        <f t="shared" si="423"/>
        <v>445.40000000000003</v>
      </c>
      <c r="AA122" s="445" t="str">
        <f t="shared" si="500"/>
        <v>-</v>
      </c>
      <c r="AB122" s="446" t="str">
        <f t="shared" si="500"/>
        <v>-</v>
      </c>
      <c r="AC122" s="428" t="str">
        <f t="shared" si="424"/>
        <v>-</v>
      </c>
      <c r="AD122" s="445">
        <f t="shared" si="501"/>
        <v>98.5</v>
      </c>
      <c r="AE122" s="446">
        <f t="shared" si="501"/>
        <v>43.2</v>
      </c>
      <c r="AF122" s="428">
        <f t="shared" si="425"/>
        <v>141.69999999999999</v>
      </c>
      <c r="AG122" s="445">
        <f t="shared" si="502"/>
        <v>296.8</v>
      </c>
      <c r="AH122" s="446">
        <f t="shared" si="502"/>
        <v>297</v>
      </c>
      <c r="AI122" s="428">
        <f t="shared" si="426"/>
        <v>593.79999999999995</v>
      </c>
      <c r="AJ122" s="445" t="str">
        <f t="shared" si="503"/>
        <v>-</v>
      </c>
      <c r="AK122" s="446" t="str">
        <f t="shared" si="503"/>
        <v>-</v>
      </c>
      <c r="AL122" s="428" t="str">
        <f t="shared" si="427"/>
        <v>-</v>
      </c>
      <c r="AM122" s="445" t="str">
        <f t="shared" si="504"/>
        <v>-</v>
      </c>
      <c r="AN122" s="446" t="str">
        <f t="shared" si="504"/>
        <v>-</v>
      </c>
      <c r="AO122" s="428" t="str">
        <f t="shared" si="428"/>
        <v>-</v>
      </c>
      <c r="AP122" s="445" t="str">
        <f t="shared" si="505"/>
        <v>-</v>
      </c>
      <c r="AQ122" s="446">
        <f t="shared" si="505"/>
        <v>622.29999999999995</v>
      </c>
      <c r="AR122" s="428">
        <f t="shared" si="429"/>
        <v>622.29999999999995</v>
      </c>
      <c r="AS122" s="445" t="str">
        <f t="shared" si="506"/>
        <v>-</v>
      </c>
      <c r="AT122" s="446" t="str">
        <f t="shared" si="506"/>
        <v>-</v>
      </c>
      <c r="AU122" s="428" t="str">
        <f t="shared" si="430"/>
        <v>-</v>
      </c>
      <c r="AV122" s="943">
        <f t="shared" si="431"/>
        <v>1508.3999999999999</v>
      </c>
      <c r="AW122" s="944"/>
      <c r="AX122" s="945">
        <f t="shared" si="432"/>
        <v>1009.8</v>
      </c>
      <c r="AY122" s="944"/>
      <c r="AZ122" s="943">
        <f t="shared" si="433"/>
        <v>668</v>
      </c>
      <c r="BA122" s="944"/>
      <c r="BB122" s="944">
        <f t="shared" si="434"/>
        <v>10</v>
      </c>
      <c r="BC122" s="944"/>
      <c r="BD122" s="944">
        <f t="shared" si="435"/>
        <v>624.1</v>
      </c>
      <c r="BE122" s="944"/>
      <c r="BF122" s="944">
        <f t="shared" si="436"/>
        <v>1216.0999999999999</v>
      </c>
      <c r="BG122" s="944"/>
      <c r="BH122" s="944">
        <f t="shared" si="437"/>
        <v>0</v>
      </c>
      <c r="BI122" s="1014"/>
      <c r="BJ122" s="943">
        <f t="shared" si="438"/>
        <v>678</v>
      </c>
      <c r="BK122" s="944"/>
      <c r="BL122" s="944">
        <f t="shared" si="439"/>
        <v>1840.1999999999998</v>
      </c>
      <c r="BM122" s="1015"/>
      <c r="BN122" s="944">
        <f t="shared" si="493"/>
        <v>2518.1999999999998</v>
      </c>
      <c r="BO122" s="1015"/>
      <c r="BR122" s="3"/>
      <c r="DL122" s="3"/>
    </row>
    <row r="123" spans="2:116" ht="13.5" customHeight="1">
      <c r="B123" s="932"/>
      <c r="C123" s="914"/>
      <c r="D123" s="915"/>
      <c r="E123" s="916"/>
      <c r="F123" s="532" t="s">
        <v>49</v>
      </c>
      <c r="G123" s="423">
        <f>IF(SUM(G112:G122)=0,"-",SUM(G112:G122))</f>
        <v>7981.9</v>
      </c>
      <c r="H123" s="424" t="str">
        <f t="shared" ref="H123:AU123" si="507">IF(SUM(H112:H122)=0,"-",SUM(H112:H122))</f>
        <v>-</v>
      </c>
      <c r="I123" s="425">
        <f t="shared" si="507"/>
        <v>7981.9</v>
      </c>
      <c r="J123" s="423">
        <f t="shared" si="507"/>
        <v>124.9</v>
      </c>
      <c r="K123" s="424" t="str">
        <f t="shared" si="507"/>
        <v>-</v>
      </c>
      <c r="L123" s="425">
        <f t="shared" si="507"/>
        <v>124.9</v>
      </c>
      <c r="M123" s="423">
        <f t="shared" si="507"/>
        <v>5</v>
      </c>
      <c r="N123" s="424" t="str">
        <f t="shared" si="507"/>
        <v>-</v>
      </c>
      <c r="O123" s="425">
        <f t="shared" si="507"/>
        <v>5</v>
      </c>
      <c r="P123" s="423" t="str">
        <f t="shared" si="507"/>
        <v>-</v>
      </c>
      <c r="Q123" s="424" t="str">
        <f t="shared" si="507"/>
        <v>-</v>
      </c>
      <c r="R123" s="425" t="str">
        <f t="shared" si="507"/>
        <v>-</v>
      </c>
      <c r="S123" s="423">
        <f t="shared" si="507"/>
        <v>1509.1</v>
      </c>
      <c r="T123" s="426">
        <f t="shared" si="507"/>
        <v>167.3</v>
      </c>
      <c r="U123" s="426">
        <f t="shared" si="507"/>
        <v>6274.6</v>
      </c>
      <c r="V123" s="424">
        <f t="shared" si="507"/>
        <v>416.8</v>
      </c>
      <c r="W123" s="425">
        <f t="shared" si="507"/>
        <v>8367.7999999999993</v>
      </c>
      <c r="X123" s="423">
        <f t="shared" si="507"/>
        <v>41696.499999999993</v>
      </c>
      <c r="Y123" s="424">
        <f t="shared" si="507"/>
        <v>4631.8999999999996</v>
      </c>
      <c r="Z123" s="425">
        <f t="shared" si="507"/>
        <v>46328.4</v>
      </c>
      <c r="AA123" s="423" t="str">
        <f t="shared" si="507"/>
        <v>-</v>
      </c>
      <c r="AB123" s="424" t="str">
        <f t="shared" si="507"/>
        <v>-</v>
      </c>
      <c r="AC123" s="425" t="str">
        <f t="shared" si="507"/>
        <v>-</v>
      </c>
      <c r="AD123" s="423">
        <f t="shared" si="507"/>
        <v>868.6</v>
      </c>
      <c r="AE123" s="424">
        <f t="shared" si="507"/>
        <v>373.7</v>
      </c>
      <c r="AF123" s="425">
        <f t="shared" si="507"/>
        <v>1242.3</v>
      </c>
      <c r="AG123" s="423">
        <f t="shared" si="507"/>
        <v>729.09999999999991</v>
      </c>
      <c r="AH123" s="424">
        <f t="shared" si="507"/>
        <v>729.9</v>
      </c>
      <c r="AI123" s="425">
        <f t="shared" si="507"/>
        <v>1459</v>
      </c>
      <c r="AJ123" s="423" t="str">
        <f t="shared" si="507"/>
        <v>-</v>
      </c>
      <c r="AK123" s="424">
        <f t="shared" si="507"/>
        <v>3520.4</v>
      </c>
      <c r="AL123" s="425">
        <f t="shared" si="507"/>
        <v>3520.4</v>
      </c>
      <c r="AM123" s="423" t="str">
        <f t="shared" si="507"/>
        <v>-</v>
      </c>
      <c r="AN123" s="424" t="str">
        <f t="shared" si="507"/>
        <v>-</v>
      </c>
      <c r="AO123" s="425" t="str">
        <f t="shared" si="507"/>
        <v>-</v>
      </c>
      <c r="AP123" s="423" t="str">
        <f t="shared" si="507"/>
        <v>-</v>
      </c>
      <c r="AQ123" s="424">
        <f t="shared" si="507"/>
        <v>708.9</v>
      </c>
      <c r="AR123" s="437">
        <f t="shared" si="507"/>
        <v>708.9</v>
      </c>
      <c r="AS123" s="423" t="str">
        <f t="shared" si="507"/>
        <v>-</v>
      </c>
      <c r="AT123" s="424" t="str">
        <f t="shared" si="507"/>
        <v>-</v>
      </c>
      <c r="AU123" s="425" t="str">
        <f t="shared" si="507"/>
        <v>-</v>
      </c>
      <c r="AV123" s="948">
        <f t="shared" ref="AV123" si="508">IF(SUM(AV112:AW122)=0,"-",SUM(AV112:AW122))</f>
        <v>59189.7</v>
      </c>
      <c r="AW123" s="942"/>
      <c r="AX123" s="941">
        <f t="shared" ref="AX123" si="509">IF(SUM(AX112:AY122)=0,"-",SUM(AX112:AY122))</f>
        <v>10548.9</v>
      </c>
      <c r="AY123" s="942"/>
      <c r="AZ123" s="834">
        <f t="shared" ref="AZ123" si="510">IF(SUM(AZ112:BA122)=0,"-",SUM(AZ112:BA122))</f>
        <v>8111.7999999999993</v>
      </c>
      <c r="BA123" s="835"/>
      <c r="BB123" s="835">
        <f t="shared" ref="BB123" si="511">IF(SUM(BB112:BC122)=0,"-",SUM(BB112:BC122))</f>
        <v>1676.3999999999999</v>
      </c>
      <c r="BC123" s="835"/>
      <c r="BD123" s="835">
        <f t="shared" ref="BD123" si="512">IF(SUM(BD112:BE122)=0,"-",SUM(BD112:BE122))</f>
        <v>54262.100000000006</v>
      </c>
      <c r="BE123" s="835"/>
      <c r="BF123" s="835">
        <f t="shared" ref="BF123" si="513">IF(SUM(BF112:BG122)=0,"-",SUM(BF112:BG122))</f>
        <v>5688.2999999999993</v>
      </c>
      <c r="BG123" s="835"/>
      <c r="BH123" s="835" t="str">
        <f t="shared" ref="BH123" si="514">IF(SUM(BH112:BI122)=0,"-",SUM(BH112:BI122))</f>
        <v>-</v>
      </c>
      <c r="BI123" s="837"/>
      <c r="BJ123" s="834">
        <f>IF(SUM(BJ112:BK122)=0,"-",SUM(BJ112:BK122))</f>
        <v>9788.2000000000007</v>
      </c>
      <c r="BK123" s="835"/>
      <c r="BL123" s="835">
        <f>IF(SUM(BL112:BM122)=0,"-",SUM(BL112:BM122))</f>
        <v>59950.400000000001</v>
      </c>
      <c r="BM123" s="838"/>
      <c r="BN123" s="835">
        <f t="shared" si="493"/>
        <v>69738.599999999991</v>
      </c>
      <c r="BO123" s="838"/>
      <c r="BR123" s="3"/>
      <c r="DL123" s="3"/>
    </row>
    <row r="124" spans="2:116" ht="13.5" customHeight="1">
      <c r="B124" s="932"/>
      <c r="C124" s="885" t="s">
        <v>368</v>
      </c>
      <c r="D124" s="934"/>
      <c r="E124" s="889" t="s">
        <v>399</v>
      </c>
      <c r="F124" s="890"/>
      <c r="G124" s="840" t="str">
        <f>+G88</f>
        <v>①</v>
      </c>
      <c r="H124" s="840"/>
      <c r="I124" s="840"/>
      <c r="J124" s="840" t="str">
        <f>+J88</f>
        <v>①</v>
      </c>
      <c r="K124" s="840"/>
      <c r="L124" s="840"/>
      <c r="M124" s="840" t="str">
        <f>+M88</f>
        <v>①</v>
      </c>
      <c r="N124" s="840"/>
      <c r="O124" s="840"/>
      <c r="P124" s="840" t="str">
        <f>+P88</f>
        <v>②</v>
      </c>
      <c r="Q124" s="840"/>
      <c r="R124" s="840"/>
      <c r="S124" s="937" t="str">
        <f>+S88</f>
        <v>②</v>
      </c>
      <c r="T124" s="938"/>
      <c r="U124" s="939" t="str">
        <f>+U88</f>
        <v>③</v>
      </c>
      <c r="V124" s="940"/>
      <c r="W124" s="315"/>
      <c r="X124" s="839" t="str">
        <f>+X88</f>
        <v>③</v>
      </c>
      <c r="Y124" s="840"/>
      <c r="Z124" s="840"/>
      <c r="AA124" s="839" t="str">
        <f>+AA88</f>
        <v>③</v>
      </c>
      <c r="AB124" s="840"/>
      <c r="AC124" s="840"/>
      <c r="AD124" s="839" t="str">
        <f>+AD88</f>
        <v>③</v>
      </c>
      <c r="AE124" s="840"/>
      <c r="AF124" s="840"/>
      <c r="AG124" s="839" t="str">
        <f>+AG88</f>
        <v>④</v>
      </c>
      <c r="AH124" s="840"/>
      <c r="AI124" s="840"/>
      <c r="AJ124" s="839" t="str">
        <f>+AJ88</f>
        <v>④</v>
      </c>
      <c r="AK124" s="840"/>
      <c r="AL124" s="840"/>
      <c r="AM124" s="839" t="str">
        <f>+AM88</f>
        <v>④</v>
      </c>
      <c r="AN124" s="840"/>
      <c r="AO124" s="840"/>
      <c r="AP124" s="839" t="str">
        <f>+AP88</f>
        <v>④</v>
      </c>
      <c r="AQ124" s="840"/>
      <c r="AR124" s="840"/>
      <c r="AS124" s="839" t="str">
        <f>+AS88</f>
        <v>⑤</v>
      </c>
      <c r="AT124" s="840"/>
      <c r="AU124" s="840"/>
      <c r="AV124" s="862"/>
      <c r="AW124" s="863"/>
      <c r="AX124" s="863"/>
      <c r="AY124" s="863"/>
      <c r="AZ124" s="863"/>
      <c r="BA124" s="863"/>
      <c r="BB124" s="863"/>
      <c r="BC124" s="863"/>
      <c r="BD124" s="863"/>
      <c r="BE124" s="863"/>
      <c r="BF124" s="863"/>
      <c r="BG124" s="863"/>
      <c r="BH124" s="863"/>
      <c r="BI124" s="863"/>
      <c r="BJ124" s="863"/>
      <c r="BK124" s="863"/>
      <c r="BL124" s="863"/>
      <c r="BM124" s="863"/>
      <c r="BN124" s="863"/>
      <c r="BO124" s="864"/>
      <c r="BR124" s="3"/>
      <c r="DL124" s="3"/>
    </row>
    <row r="125" spans="2:116" ht="13.5" customHeight="1">
      <c r="B125" s="933"/>
      <c r="C125" s="935"/>
      <c r="D125" s="936"/>
      <c r="E125" s="889" t="s">
        <v>398</v>
      </c>
      <c r="F125" s="890"/>
      <c r="G125" s="840" t="str">
        <f>+G89</f>
        <v>①</v>
      </c>
      <c r="H125" s="840"/>
      <c r="I125" s="840"/>
      <c r="J125" s="840" t="str">
        <f>+J89</f>
        <v>①</v>
      </c>
      <c r="K125" s="840"/>
      <c r="L125" s="840"/>
      <c r="M125" s="840" t="str">
        <f>+M89</f>
        <v>①</v>
      </c>
      <c r="N125" s="840"/>
      <c r="O125" s="840"/>
      <c r="P125" s="840" t="str">
        <f>+P89</f>
        <v>②</v>
      </c>
      <c r="Q125" s="840"/>
      <c r="R125" s="840"/>
      <c r="S125" s="937" t="str">
        <f>+S89</f>
        <v>②</v>
      </c>
      <c r="T125" s="938"/>
      <c r="U125" s="939" t="str">
        <f>+U89</f>
        <v>③</v>
      </c>
      <c r="V125" s="940"/>
      <c r="W125" s="506"/>
      <c r="X125" s="839" t="str">
        <f>+X89</f>
        <v>③</v>
      </c>
      <c r="Y125" s="840"/>
      <c r="Z125" s="840"/>
      <c r="AA125" s="839" t="str">
        <f>+AA89</f>
        <v>③</v>
      </c>
      <c r="AB125" s="840"/>
      <c r="AC125" s="840"/>
      <c r="AD125" s="839" t="str">
        <f>+AD89</f>
        <v>②</v>
      </c>
      <c r="AE125" s="840"/>
      <c r="AF125" s="840"/>
      <c r="AG125" s="839" t="str">
        <f>+AG89</f>
        <v>④</v>
      </c>
      <c r="AH125" s="840"/>
      <c r="AI125" s="840"/>
      <c r="AJ125" s="839" t="str">
        <f>+AJ89</f>
        <v>④</v>
      </c>
      <c r="AK125" s="840"/>
      <c r="AL125" s="840"/>
      <c r="AM125" s="839" t="str">
        <f>+AM89</f>
        <v>④</v>
      </c>
      <c r="AN125" s="840"/>
      <c r="AO125" s="840"/>
      <c r="AP125" s="839" t="str">
        <f>+AP89</f>
        <v>④</v>
      </c>
      <c r="AQ125" s="840"/>
      <c r="AR125" s="840"/>
      <c r="AS125" s="839" t="str">
        <f>+AS89</f>
        <v>⑤</v>
      </c>
      <c r="AT125" s="840"/>
      <c r="AU125" s="840"/>
      <c r="AV125" s="862"/>
      <c r="AW125" s="863"/>
      <c r="AX125" s="863"/>
      <c r="AY125" s="863"/>
      <c r="AZ125" s="863"/>
      <c r="BA125" s="863"/>
      <c r="BB125" s="863"/>
      <c r="BC125" s="863"/>
      <c r="BD125" s="863"/>
      <c r="BE125" s="863"/>
      <c r="BF125" s="863"/>
      <c r="BG125" s="863"/>
      <c r="BH125" s="863"/>
      <c r="BI125" s="863"/>
      <c r="BJ125" s="863"/>
      <c r="BK125" s="863"/>
      <c r="BL125" s="863"/>
      <c r="BM125" s="863"/>
      <c r="BN125" s="863"/>
      <c r="BO125" s="864"/>
      <c r="BR125" s="3"/>
      <c r="DL125" s="3"/>
    </row>
    <row r="126" spans="2:116" ht="13.5" customHeight="1">
      <c r="B126" s="454"/>
      <c r="C126" s="455"/>
      <c r="D126" s="455"/>
      <c r="BR126" s="3"/>
      <c r="DL126" s="3"/>
    </row>
    <row r="127" spans="2:116" ht="13.5" customHeight="1">
      <c r="B127" s="454"/>
      <c r="C127" s="455"/>
      <c r="D127" s="455"/>
      <c r="BR127" s="3"/>
      <c r="DL127" s="3"/>
    </row>
    <row r="128" spans="2:116" ht="16.5" customHeight="1">
      <c r="BR128" s="3"/>
      <c r="DL128" s="3"/>
    </row>
    <row r="129" spans="1:186" ht="16.5" customHeight="1">
      <c r="BR129" s="3"/>
      <c r="DL129" s="3"/>
    </row>
    <row r="130" spans="1:186" ht="16.5" customHeight="1">
      <c r="BR130" s="3"/>
      <c r="DL130" s="3"/>
    </row>
    <row r="131" spans="1:186" ht="16.5" customHeight="1">
      <c r="B131" s="730" t="s">
        <v>190</v>
      </c>
      <c r="C131" s="730"/>
      <c r="D131" s="730"/>
      <c r="E131" s="730"/>
      <c r="F131" s="730"/>
      <c r="G131" s="730"/>
      <c r="H131" s="730"/>
      <c r="I131" s="730"/>
      <c r="J131" s="730"/>
      <c r="K131" s="730"/>
      <c r="L131" s="730"/>
      <c r="M131" s="730"/>
      <c r="N131" s="730"/>
      <c r="O131" s="730"/>
      <c r="P131" s="730"/>
      <c r="Q131" s="730"/>
      <c r="R131" s="730"/>
      <c r="S131" s="730"/>
      <c r="T131" s="730"/>
      <c r="U131" s="730"/>
      <c r="V131" s="730"/>
      <c r="W131" s="730"/>
      <c r="X131" s="730"/>
      <c r="Y131" s="730"/>
      <c r="Z131" s="730"/>
      <c r="AA131" s="730"/>
      <c r="AB131" s="730"/>
      <c r="AC131" s="730"/>
      <c r="AD131" s="730"/>
      <c r="AE131" s="730"/>
      <c r="AF131" s="730"/>
      <c r="AG131" s="730"/>
      <c r="AH131" s="730"/>
      <c r="AI131" s="730"/>
      <c r="AJ131" s="730"/>
      <c r="AK131" s="730"/>
      <c r="AL131" s="730"/>
      <c r="AM131" s="730"/>
      <c r="AN131" s="730"/>
      <c r="AO131" s="730"/>
      <c r="AP131" s="730"/>
      <c r="AQ131" s="730"/>
      <c r="AR131" s="730"/>
      <c r="AS131" s="730"/>
      <c r="AT131" s="730"/>
      <c r="BR131" s="3"/>
    </row>
    <row r="132" spans="1:186" ht="15.95" customHeight="1">
      <c r="B132" s="885" t="s">
        <v>168</v>
      </c>
      <c r="C132" s="1082"/>
      <c r="D132" s="1082"/>
      <c r="E132" s="1082"/>
      <c r="F132" s="1083"/>
      <c r="G132" s="1019" t="s">
        <v>108</v>
      </c>
      <c r="H132" s="1020"/>
      <c r="I132" s="1020"/>
      <c r="J132" s="1020"/>
      <c r="K132" s="1020"/>
      <c r="L132" s="1020"/>
      <c r="M132" s="1020"/>
      <c r="N132" s="1020"/>
      <c r="O132" s="1020"/>
      <c r="P132" s="1020"/>
      <c r="Q132" s="1020"/>
      <c r="R132" s="1020"/>
      <c r="S132" s="1020"/>
      <c r="T132" s="1020"/>
      <c r="U132" s="1020"/>
      <c r="V132" s="1020"/>
      <c r="W132" s="1020"/>
      <c r="X132" s="1020"/>
      <c r="Y132" s="1020"/>
      <c r="Z132" s="1021"/>
      <c r="AA132" s="1019" t="s">
        <v>109</v>
      </c>
      <c r="AB132" s="1020"/>
      <c r="AC132" s="1020"/>
      <c r="AD132" s="1020"/>
      <c r="AE132" s="1020"/>
      <c r="AF132" s="1020"/>
      <c r="AG132" s="1020"/>
      <c r="AH132" s="1020"/>
      <c r="AI132" s="1020"/>
      <c r="AJ132" s="1020"/>
      <c r="AK132" s="1020"/>
      <c r="AL132" s="1020"/>
      <c r="AM132" s="1020"/>
      <c r="AN132" s="1020"/>
      <c r="AO132" s="1020"/>
      <c r="AP132" s="1020"/>
      <c r="AQ132" s="1020"/>
      <c r="AR132" s="1020"/>
      <c r="AS132" s="1020"/>
      <c r="AT132" s="1021"/>
      <c r="BR132" s="3"/>
    </row>
    <row r="133" spans="1:186" ht="15.95" customHeight="1">
      <c r="B133" s="1084"/>
      <c r="C133" s="1085"/>
      <c r="D133" s="1085"/>
      <c r="E133" s="1085"/>
      <c r="F133" s="1086"/>
      <c r="G133" s="639" t="s">
        <v>89</v>
      </c>
      <c r="H133" s="640"/>
      <c r="I133" s="640"/>
      <c r="J133" s="641"/>
      <c r="K133" s="1019" t="s">
        <v>143</v>
      </c>
      <c r="L133" s="1020"/>
      <c r="M133" s="1020"/>
      <c r="N133" s="1020"/>
      <c r="O133" s="1020"/>
      <c r="P133" s="1020"/>
      <c r="Q133" s="1020"/>
      <c r="R133" s="1020"/>
      <c r="S133" s="1020"/>
      <c r="T133" s="1020"/>
      <c r="U133" s="1020"/>
      <c r="V133" s="1020"/>
      <c r="W133" s="1020"/>
      <c r="X133" s="1021"/>
      <c r="Y133" s="639" t="s">
        <v>41</v>
      </c>
      <c r="Z133" s="641"/>
      <c r="AA133" s="640" t="s">
        <v>89</v>
      </c>
      <c r="AB133" s="640"/>
      <c r="AC133" s="640"/>
      <c r="AD133" s="641"/>
      <c r="AE133" s="1019" t="s">
        <v>143</v>
      </c>
      <c r="AF133" s="1020"/>
      <c r="AG133" s="1020"/>
      <c r="AH133" s="1020"/>
      <c r="AI133" s="1020"/>
      <c r="AJ133" s="1020"/>
      <c r="AK133" s="1020"/>
      <c r="AL133" s="1020"/>
      <c r="AM133" s="1020"/>
      <c r="AN133" s="1020"/>
      <c r="AO133" s="1020"/>
      <c r="AP133" s="1020"/>
      <c r="AQ133" s="1020"/>
      <c r="AR133" s="1021"/>
      <c r="AS133" s="639" t="s">
        <v>41</v>
      </c>
      <c r="AT133" s="641"/>
      <c r="BR133" s="3"/>
    </row>
    <row r="134" spans="1:186" ht="15.95" customHeight="1">
      <c r="B134" s="1084"/>
      <c r="C134" s="1085"/>
      <c r="D134" s="1085"/>
      <c r="E134" s="1085"/>
      <c r="F134" s="1086"/>
      <c r="G134" s="642"/>
      <c r="H134" s="643"/>
      <c r="I134" s="643"/>
      <c r="J134" s="644"/>
      <c r="K134" s="1019" t="s">
        <v>383</v>
      </c>
      <c r="L134" s="1020"/>
      <c r="M134" s="1020"/>
      <c r="N134" s="1020"/>
      <c r="O134" s="1020"/>
      <c r="P134" s="1020"/>
      <c r="Q134" s="1020"/>
      <c r="R134" s="1020"/>
      <c r="S134" s="1020"/>
      <c r="T134" s="1020"/>
      <c r="U134" s="1019" t="s">
        <v>144</v>
      </c>
      <c r="V134" s="1020"/>
      <c r="W134" s="1020"/>
      <c r="X134" s="1020"/>
      <c r="Y134" s="642"/>
      <c r="Z134" s="644"/>
      <c r="AA134" s="643"/>
      <c r="AB134" s="643"/>
      <c r="AC134" s="643"/>
      <c r="AD134" s="644"/>
      <c r="AE134" s="1019" t="s">
        <v>383</v>
      </c>
      <c r="AF134" s="1020"/>
      <c r="AG134" s="1020"/>
      <c r="AH134" s="1020"/>
      <c r="AI134" s="1020"/>
      <c r="AJ134" s="1020"/>
      <c r="AK134" s="1020"/>
      <c r="AL134" s="1020"/>
      <c r="AM134" s="1020"/>
      <c r="AN134" s="1020"/>
      <c r="AO134" s="1019" t="s">
        <v>144</v>
      </c>
      <c r="AP134" s="1020"/>
      <c r="AQ134" s="1020"/>
      <c r="AR134" s="1020"/>
      <c r="AS134" s="642"/>
      <c r="AT134" s="644"/>
      <c r="BR134" s="3"/>
    </row>
    <row r="135" spans="1:186" ht="75" customHeight="1">
      <c r="B135" s="1084"/>
      <c r="C135" s="1085"/>
      <c r="D135" s="1085"/>
      <c r="E135" s="1085"/>
      <c r="F135" s="1086"/>
      <c r="G135" s="847" t="s">
        <v>211</v>
      </c>
      <c r="H135" s="848"/>
      <c r="I135" s="849" t="s">
        <v>212</v>
      </c>
      <c r="J135" s="722"/>
      <c r="K135" s="1017" t="s">
        <v>431</v>
      </c>
      <c r="L135" s="1018"/>
      <c r="M135" s="929" t="s">
        <v>432</v>
      </c>
      <c r="N135" s="930"/>
      <c r="O135" s="929" t="s">
        <v>433</v>
      </c>
      <c r="P135" s="930"/>
      <c r="Q135" s="929" t="s">
        <v>434</v>
      </c>
      <c r="R135" s="930"/>
      <c r="S135" s="1022" t="s">
        <v>435</v>
      </c>
      <c r="T135" s="1023"/>
      <c r="U135" s="843" t="s">
        <v>412</v>
      </c>
      <c r="V135" s="844"/>
      <c r="W135" s="845" t="s">
        <v>428</v>
      </c>
      <c r="X135" s="846"/>
      <c r="Y135" s="642"/>
      <c r="Z135" s="644"/>
      <c r="AA135" s="847" t="s">
        <v>211</v>
      </c>
      <c r="AB135" s="848"/>
      <c r="AC135" s="849" t="s">
        <v>212</v>
      </c>
      <c r="AD135" s="722"/>
      <c r="AE135" s="1017" t="s">
        <v>431</v>
      </c>
      <c r="AF135" s="1018"/>
      <c r="AG135" s="929" t="s">
        <v>432</v>
      </c>
      <c r="AH135" s="930"/>
      <c r="AI135" s="929" t="s">
        <v>433</v>
      </c>
      <c r="AJ135" s="930"/>
      <c r="AK135" s="929" t="s">
        <v>434</v>
      </c>
      <c r="AL135" s="930"/>
      <c r="AM135" s="1022" t="s">
        <v>435</v>
      </c>
      <c r="AN135" s="1023"/>
      <c r="AO135" s="843" t="s">
        <v>412</v>
      </c>
      <c r="AP135" s="850"/>
      <c r="AQ135" s="845" t="s">
        <v>428</v>
      </c>
      <c r="AR135" s="846"/>
      <c r="AS135" s="642"/>
      <c r="AT135" s="644"/>
      <c r="BR135" s="3"/>
    </row>
    <row r="136" spans="1:186" ht="15.95" customHeight="1">
      <c r="B136" s="1087"/>
      <c r="C136" s="1088"/>
      <c r="D136" s="1088"/>
      <c r="E136" s="1088"/>
      <c r="F136" s="1089"/>
      <c r="G136" s="707" t="s">
        <v>275</v>
      </c>
      <c r="H136" s="923"/>
      <c r="I136" s="648" t="s">
        <v>299</v>
      </c>
      <c r="J136" s="649"/>
      <c r="K136" s="924" t="s">
        <v>277</v>
      </c>
      <c r="L136" s="925"/>
      <c r="M136" s="926" t="s">
        <v>299</v>
      </c>
      <c r="N136" s="925"/>
      <c r="O136" s="926" t="s">
        <v>299</v>
      </c>
      <c r="P136" s="925"/>
      <c r="Q136" s="926" t="s">
        <v>299</v>
      </c>
      <c r="R136" s="925"/>
      <c r="S136" s="926" t="s">
        <v>299</v>
      </c>
      <c r="T136" s="925"/>
      <c r="U136" s="924" t="s">
        <v>279</v>
      </c>
      <c r="V136" s="927"/>
      <c r="W136" s="926" t="s">
        <v>299</v>
      </c>
      <c r="X136" s="928"/>
      <c r="Y136" s="650" t="s">
        <v>281</v>
      </c>
      <c r="Z136" s="652"/>
      <c r="AA136" s="707" t="s">
        <v>283</v>
      </c>
      <c r="AB136" s="923"/>
      <c r="AC136" s="648" t="s">
        <v>299</v>
      </c>
      <c r="AD136" s="649"/>
      <c r="AE136" s="924" t="s">
        <v>285</v>
      </c>
      <c r="AF136" s="925"/>
      <c r="AG136" s="926" t="s">
        <v>299</v>
      </c>
      <c r="AH136" s="925"/>
      <c r="AI136" s="926" t="s">
        <v>299</v>
      </c>
      <c r="AJ136" s="925"/>
      <c r="AK136" s="926" t="s">
        <v>299</v>
      </c>
      <c r="AL136" s="925"/>
      <c r="AM136" s="926" t="s">
        <v>299</v>
      </c>
      <c r="AN136" s="925"/>
      <c r="AO136" s="924" t="s">
        <v>287</v>
      </c>
      <c r="AP136" s="925"/>
      <c r="AQ136" s="926" t="s">
        <v>299</v>
      </c>
      <c r="AR136" s="928"/>
      <c r="AS136" s="650" t="s">
        <v>289</v>
      </c>
      <c r="AT136" s="652"/>
      <c r="BR136" s="3"/>
      <c r="DL136" s="3"/>
    </row>
    <row r="137" spans="1:186" ht="30" customHeight="1">
      <c r="B137" s="1123" t="s">
        <v>415</v>
      </c>
      <c r="C137" s="1124"/>
      <c r="D137" s="1125"/>
      <c r="E137" s="1129" t="s">
        <v>413</v>
      </c>
      <c r="F137" s="1130"/>
      <c r="G137" s="1103" t="s">
        <v>416</v>
      </c>
      <c r="H137" s="1104"/>
      <c r="I137" s="1105" t="s">
        <v>416</v>
      </c>
      <c r="J137" s="1106"/>
      <c r="K137" s="1133" t="str">
        <f>+$L171&amp;$M171&amp;$N171&amp;$O171&amp;$P171&amp;$Q171&amp;$R171&amp;$S171&amp;$T171&amp;$U171&amp;$V171&amp;$W171&amp;$X171&amp;$Y171</f>
        <v xml:space="preserve">(1) (2) (3) </v>
      </c>
      <c r="L137" s="1134"/>
      <c r="M137" s="1135" t="str">
        <f>+$L172&amp;$M172&amp;$N172&amp;$O172&amp;$P172&amp;$Q172&amp;$R172&amp;$S172&amp;$T172&amp;$U172&amp;$V172&amp;$W172&amp;$X172&amp;$Y172</f>
        <v xml:space="preserve">(4) (5) </v>
      </c>
      <c r="N137" s="1136"/>
      <c r="O137" s="1090" t="str">
        <f>+$L173&amp;$M173&amp;$N173&amp;$O173&amp;$P173&amp;$Q173&amp;$R173&amp;$S173&amp;$T173&amp;$U173&amp;$V173&amp;$W173&amp;$X173&amp;$Y173</f>
        <v xml:space="preserve">(6) (7) (8) (9) </v>
      </c>
      <c r="P137" s="1091"/>
      <c r="Q137" s="1090" t="str">
        <f>+$L174&amp;$M174&amp;$N174&amp;$O174&amp;$P174&amp;$Q174&amp;$R174&amp;$S174&amp;$T174&amp;$U174&amp;$V174&amp;$W174&amp;$X174&amp;$Y174</f>
        <v xml:space="preserve">(10) (11) (12) (13) </v>
      </c>
      <c r="R137" s="1091"/>
      <c r="S137" s="1090" t="str">
        <f>+$L175&amp;$M175&amp;$N175&amp;$O175&amp;$P175&amp;$Q175&amp;$R175&amp;$S175&amp;$T175&amp;$U175&amp;$V175&amp;$W175&amp;$X175&amp;$Y175</f>
        <v xml:space="preserve">(14) </v>
      </c>
      <c r="T137" s="1091"/>
      <c r="U137" s="1103" t="s">
        <v>416</v>
      </c>
      <c r="V137" s="1104"/>
      <c r="W137" s="1105" t="s">
        <v>416</v>
      </c>
      <c r="X137" s="1106"/>
      <c r="Y137" s="1105" t="s">
        <v>416</v>
      </c>
      <c r="Z137" s="1106"/>
      <c r="AA137" s="1103" t="s">
        <v>416</v>
      </c>
      <c r="AB137" s="1104"/>
      <c r="AC137" s="1105" t="s">
        <v>416</v>
      </c>
      <c r="AD137" s="1106"/>
      <c r="AE137" s="1113" t="str">
        <f>+$L171&amp;$M171&amp;$N171&amp;$O171&amp;$P171&amp;$Q171&amp;$R171&amp;$S171&amp;$T171&amp;$U171&amp;$V171&amp;$W171&amp;$X171&amp;$Y171</f>
        <v xml:space="preserve">(1) (2) (3) </v>
      </c>
      <c r="AF137" s="1114"/>
      <c r="AG137" s="1090" t="str">
        <f>+$L172&amp;$M172&amp;$N172&amp;$O172&amp;$P172&amp;$Q172&amp;$R172&amp;$S172&amp;$T172&amp;$U172&amp;$V172&amp;$W172&amp;$X172&amp;$Y172</f>
        <v xml:space="preserve">(4) (5) </v>
      </c>
      <c r="AH137" s="1091"/>
      <c r="AI137" s="1090" t="str">
        <f>+$L173&amp;$M173&amp;$N173&amp;$O173&amp;$P173&amp;$Q173&amp;$R173&amp;$S173&amp;$T173&amp;$U173&amp;$V173&amp;$W173&amp;$X173&amp;$Y173</f>
        <v xml:space="preserve">(6) (7) (8) (9) </v>
      </c>
      <c r="AJ137" s="1091"/>
      <c r="AK137" s="1090" t="str">
        <f>+$L174&amp;$M174&amp;$N174&amp;$O174&amp;$P174&amp;$Q174&amp;$R174&amp;$S174&amp;$T174&amp;$U174&amp;$V174&amp;$W174&amp;$X174&amp;$Y174</f>
        <v xml:space="preserve">(10) (11) (12) (13) </v>
      </c>
      <c r="AL137" s="1091"/>
      <c r="AM137" s="1090" t="str">
        <f>+$L175&amp;$M175&amp;$N175&amp;$O175&amp;$P175&amp;$Q175&amp;$R175&amp;$S175&amp;$T175&amp;$U175&amp;$V175&amp;$W175&amp;$X175&amp;$Y175</f>
        <v xml:space="preserve">(14) </v>
      </c>
      <c r="AN137" s="1091"/>
      <c r="AO137" s="1103" t="s">
        <v>416</v>
      </c>
      <c r="AP137" s="1104"/>
      <c r="AQ137" s="1105" t="s">
        <v>416</v>
      </c>
      <c r="AR137" s="1106"/>
      <c r="AS137" s="1105" t="s">
        <v>416</v>
      </c>
      <c r="AT137" s="1106"/>
      <c r="BR137" s="3"/>
      <c r="DL137" s="3"/>
    </row>
    <row r="138" spans="1:186" ht="30" customHeight="1">
      <c r="B138" s="1126"/>
      <c r="C138" s="1127"/>
      <c r="D138" s="1128"/>
      <c r="E138" s="1131" t="s">
        <v>414</v>
      </c>
      <c r="F138" s="1132"/>
      <c r="G138" s="1107" t="s">
        <v>416</v>
      </c>
      <c r="H138" s="1108"/>
      <c r="I138" s="1111" t="s">
        <v>416</v>
      </c>
      <c r="J138" s="1112"/>
      <c r="K138" s="1115" t="str">
        <f>+$L184&amp;$M184&amp;$N184&amp;$O184&amp;$P184&amp;$Q184&amp;$R184&amp;$S184&amp;$T184&amp;$U184&amp;$V184&amp;$W184&amp;$X184&amp;$Y184</f>
        <v xml:space="preserve">(1) (2) (3) </v>
      </c>
      <c r="L138" s="1110"/>
      <c r="M138" s="1109" t="str">
        <f>+$L185&amp;$M185&amp;$N185&amp;$O185&amp;$P185&amp;$Q185&amp;$R185&amp;$S185&amp;$T185&amp;$U185&amp;$V185&amp;$W185&amp;$X185&amp;$Y185</f>
        <v xml:space="preserve">(4) (5) (9) </v>
      </c>
      <c r="N138" s="1110"/>
      <c r="O138" s="1109" t="str">
        <f>+$L186&amp;$M186&amp;$N186&amp;$O186&amp;$P186&amp;$Q186&amp;$R186&amp;$S186&amp;$T186&amp;$U186&amp;$V186&amp;$W186&amp;$X186&amp;$Y186</f>
        <v xml:space="preserve">(6) (7) (8) </v>
      </c>
      <c r="P138" s="1110"/>
      <c r="Q138" s="1109" t="str">
        <f>+$L187&amp;$M187&amp;$N187&amp;$O187&amp;$P187&amp;$Q187&amp;$R187&amp;$S187&amp;$T187&amp;$U187&amp;$V187&amp;$W187&amp;$X187&amp;$Y187</f>
        <v xml:space="preserve">(10) (11) (12) (13) </v>
      </c>
      <c r="R138" s="1110"/>
      <c r="S138" s="1109" t="str">
        <f>+$L188&amp;$M188&amp;$N188&amp;$O188&amp;$P188&amp;$Q188&amp;$R188&amp;$S188&amp;$T188&amp;$U188&amp;$V188&amp;$W188&amp;$X188&amp;$Y188</f>
        <v xml:space="preserve">(14) </v>
      </c>
      <c r="T138" s="1110"/>
      <c r="U138" s="1107" t="s">
        <v>416</v>
      </c>
      <c r="V138" s="1108"/>
      <c r="W138" s="1111" t="s">
        <v>416</v>
      </c>
      <c r="X138" s="1112"/>
      <c r="Y138" s="1111" t="s">
        <v>416</v>
      </c>
      <c r="Z138" s="1112"/>
      <c r="AA138" s="1107" t="s">
        <v>416</v>
      </c>
      <c r="AB138" s="1108"/>
      <c r="AC138" s="1111" t="s">
        <v>416</v>
      </c>
      <c r="AD138" s="1112"/>
      <c r="AE138" s="1115" t="str">
        <f>+$L184&amp;$M184&amp;$N184&amp;$O184&amp;$P184&amp;$Q184&amp;$R184&amp;$S184&amp;$T184&amp;$U184&amp;$V184&amp;$W184&amp;$X184&amp;$Y184</f>
        <v xml:space="preserve">(1) (2) (3) </v>
      </c>
      <c r="AF138" s="1110"/>
      <c r="AG138" s="1109" t="str">
        <f>+$L185&amp;$M185&amp;$N185&amp;$O185&amp;$P185&amp;$Q185&amp;$R185&amp;$S185&amp;$T185&amp;$U185&amp;$V185&amp;$W185&amp;$X185&amp;$Y185</f>
        <v xml:space="preserve">(4) (5) (9) </v>
      </c>
      <c r="AH138" s="1110"/>
      <c r="AI138" s="1109" t="str">
        <f>+$L186&amp;$M186&amp;$N186&amp;$O186&amp;$P186&amp;$Q186&amp;$R186&amp;$S186&amp;$T186&amp;$U186&amp;$V186&amp;$W186&amp;$X186&amp;$Y186</f>
        <v xml:space="preserve">(6) (7) (8) </v>
      </c>
      <c r="AJ138" s="1110"/>
      <c r="AK138" s="1109" t="str">
        <f>+$L187&amp;$M187&amp;$N187&amp;$O187&amp;$P187&amp;$Q187&amp;$R187&amp;$S187&amp;$T187&amp;$U187&amp;$V187&amp;$W187&amp;$X187&amp;$Y187</f>
        <v xml:space="preserve">(10) (11) (12) (13) </v>
      </c>
      <c r="AL138" s="1110"/>
      <c r="AM138" s="1109" t="str">
        <f>+$L188&amp;$M188&amp;$N188&amp;$O188&amp;$P188&amp;$Q188&amp;$R188&amp;$S188&amp;$T188&amp;$U188&amp;$V188&amp;$W188&amp;$X188&amp;$Y188</f>
        <v xml:space="preserve">(14) </v>
      </c>
      <c r="AN138" s="1110"/>
      <c r="AO138" s="1107" t="s">
        <v>416</v>
      </c>
      <c r="AP138" s="1108"/>
      <c r="AQ138" s="1111" t="s">
        <v>416</v>
      </c>
      <c r="AR138" s="1112"/>
      <c r="AS138" s="1111" t="s">
        <v>416</v>
      </c>
      <c r="AT138" s="1112"/>
      <c r="BR138" s="3"/>
      <c r="DL138" s="3"/>
    </row>
    <row r="139" spans="1:186" ht="30" customHeight="1">
      <c r="A139" s="152"/>
      <c r="B139" s="917" t="s">
        <v>365</v>
      </c>
      <c r="C139" s="877" t="s">
        <v>393</v>
      </c>
      <c r="D139" s="880" t="s">
        <v>394</v>
      </c>
      <c r="E139" s="1093" t="s">
        <v>92</v>
      </c>
      <c r="F139" s="1093"/>
      <c r="G139" s="898">
        <f>+AV21</f>
        <v>1821.4</v>
      </c>
      <c r="H139" s="899"/>
      <c r="I139" s="900">
        <f>+AX21</f>
        <v>230.6</v>
      </c>
      <c r="J139" s="1097"/>
      <c r="K139" s="898">
        <f>+AZ21</f>
        <v>464.7</v>
      </c>
      <c r="L139" s="899"/>
      <c r="M139" s="900">
        <f>+BB21</f>
        <v>25</v>
      </c>
      <c r="N139" s="899"/>
      <c r="O139" s="900">
        <f>+BD21</f>
        <v>1477.6999999999998</v>
      </c>
      <c r="P139" s="899"/>
      <c r="Q139" s="900">
        <f>+BF21</f>
        <v>84.6</v>
      </c>
      <c r="R139" s="899"/>
      <c r="S139" s="900" t="str">
        <f>+BH21</f>
        <v>-</v>
      </c>
      <c r="T139" s="899"/>
      <c r="U139" s="898">
        <f>+BJ21</f>
        <v>489.7</v>
      </c>
      <c r="V139" s="899"/>
      <c r="W139" s="900">
        <f>+BL21</f>
        <v>1562.2999999999997</v>
      </c>
      <c r="X139" s="901"/>
      <c r="Y139" s="812">
        <f>+BN21</f>
        <v>2052</v>
      </c>
      <c r="Z139" s="813"/>
      <c r="AA139" s="1048">
        <f t="shared" ref="AA139:AA149" si="515">IF(G139="-","-",G139/SUM(G139,I139)*100)</f>
        <v>88.762183235867454</v>
      </c>
      <c r="AB139" s="798"/>
      <c r="AC139" s="797">
        <f t="shared" ref="AC139:AC149" si="516">IF(I139="-","-",I139/SUM(G139,I139)*100)</f>
        <v>11.237816764132553</v>
      </c>
      <c r="AD139" s="1043"/>
      <c r="AE139" s="1042">
        <f t="shared" ref="AE139:AE149" si="517">IF(K139="-","-",K139/SUM($K139:$T139)*100)</f>
        <v>22.646198830409357</v>
      </c>
      <c r="AF139" s="798"/>
      <c r="AG139" s="797">
        <f t="shared" ref="AG139:AG149" si="518">IF(M139="-","-",M139/SUM($K139:$T139)*100)</f>
        <v>1.2183235867446394</v>
      </c>
      <c r="AH139" s="798"/>
      <c r="AI139" s="797">
        <f t="shared" ref="AI139:AI149" si="519">IF(O139="-","-",O139/SUM($K139:$T139)*100)</f>
        <v>72.012670565302145</v>
      </c>
      <c r="AJ139" s="798"/>
      <c r="AK139" s="797">
        <f t="shared" ref="AK139:AK149" si="520">IF(Q139="-","-",Q139/SUM($K139:$T139)*100)</f>
        <v>4.1228070175438596</v>
      </c>
      <c r="AL139" s="798"/>
      <c r="AM139" s="797" t="str">
        <f t="shared" ref="AM139:AM149" si="521">IF(S139="-","-",S139/SUM($K139:$T139)*100)</f>
        <v>-</v>
      </c>
      <c r="AN139" s="798"/>
      <c r="AO139" s="1042">
        <f t="shared" ref="AO139:AO149" si="522">IF(U139="-","-",U139/SUM(U139,W139)*100)</f>
        <v>23.864522417154003</v>
      </c>
      <c r="AP139" s="798"/>
      <c r="AQ139" s="797">
        <f t="shared" ref="AQ139:AQ149" si="523">IF(W139="-","-",W139/SUM(U139,W139)*100)</f>
        <v>76.135477582846008</v>
      </c>
      <c r="AR139" s="1043"/>
      <c r="AS139" s="803">
        <f t="shared" ref="AS139:AS149" si="524">IF(SUM(AA139:AD139)=0,"-",IF(AND(SUM(AA139:AD139)=SUM(AE139:AN139),SUM(AE139:AN139)=SUM(AO139:AR139)),SUM(AA139:AD139),"エラー"))</f>
        <v>100</v>
      </c>
      <c r="AT139" s="804"/>
      <c r="BR139" s="3"/>
      <c r="DL139" s="3"/>
      <c r="DS139" s="152"/>
      <c r="DT139" s="152"/>
      <c r="DU139" s="152"/>
      <c r="DV139" s="152"/>
      <c r="DW139" s="152"/>
      <c r="DX139" s="152"/>
      <c r="DY139" s="152"/>
      <c r="DZ139" s="152"/>
      <c r="EA139" s="152"/>
      <c r="EB139" s="152"/>
      <c r="EC139" s="152"/>
      <c r="ED139" s="152"/>
      <c r="EE139" s="152"/>
      <c r="EF139" s="152"/>
      <c r="EG139" s="152"/>
      <c r="EH139" s="152"/>
      <c r="EI139" s="152"/>
      <c r="EJ139" s="152"/>
      <c r="EK139" s="152"/>
      <c r="EL139" s="152"/>
      <c r="EM139" s="152"/>
      <c r="EN139" s="152"/>
      <c r="EO139" s="152"/>
      <c r="EP139" s="152"/>
      <c r="EQ139" s="152"/>
      <c r="ER139" s="152"/>
      <c r="ES139" s="152"/>
      <c r="ET139" s="152"/>
      <c r="EU139" s="152"/>
      <c r="EV139" s="152"/>
      <c r="EW139" s="152"/>
      <c r="EX139" s="152"/>
      <c r="EY139" s="152"/>
      <c r="EZ139" s="152"/>
      <c r="FA139" s="152"/>
      <c r="FB139" s="152"/>
      <c r="FC139" s="152"/>
      <c r="FD139" s="152"/>
      <c r="FE139" s="152"/>
      <c r="FF139" s="152"/>
      <c r="FG139" s="152"/>
      <c r="FH139" s="152"/>
      <c r="FI139" s="152"/>
      <c r="FJ139" s="152"/>
      <c r="FK139" s="152"/>
      <c r="FL139" s="152"/>
      <c r="FM139" s="152"/>
      <c r="FN139" s="152"/>
      <c r="FO139" s="152"/>
      <c r="FP139" s="152"/>
      <c r="FQ139" s="152"/>
      <c r="FR139" s="152"/>
      <c r="FS139" s="152"/>
      <c r="FT139" s="152"/>
      <c r="FU139" s="152"/>
      <c r="FV139" s="152"/>
      <c r="FW139" s="152"/>
      <c r="FX139" s="152"/>
      <c r="FY139" s="152"/>
      <c r="FZ139" s="152"/>
      <c r="GA139" s="152"/>
      <c r="GB139" s="152"/>
      <c r="GC139" s="152"/>
      <c r="GD139" s="152"/>
    </row>
    <row r="140" spans="1:186" ht="30" customHeight="1">
      <c r="B140" s="918"/>
      <c r="C140" s="878"/>
      <c r="D140" s="881"/>
      <c r="E140" s="1094" t="s">
        <v>119</v>
      </c>
      <c r="F140" s="1094"/>
      <c r="G140" s="897">
        <f>+AV33</f>
        <v>8559.6999999999989</v>
      </c>
      <c r="H140" s="796"/>
      <c r="I140" s="795">
        <f>+AX33</f>
        <v>1807.6</v>
      </c>
      <c r="J140" s="1098"/>
      <c r="K140" s="897">
        <f>+AZ33</f>
        <v>1233.5</v>
      </c>
      <c r="L140" s="796"/>
      <c r="M140" s="795">
        <f>+BB33</f>
        <v>226.49999999999994</v>
      </c>
      <c r="N140" s="796"/>
      <c r="O140" s="795">
        <f>+BD33</f>
        <v>8069.7999999999993</v>
      </c>
      <c r="P140" s="796"/>
      <c r="Q140" s="795">
        <f>+BF33</f>
        <v>837.49999999999989</v>
      </c>
      <c r="R140" s="796"/>
      <c r="S140" s="795" t="str">
        <f>+BH33</f>
        <v>-</v>
      </c>
      <c r="T140" s="796"/>
      <c r="U140" s="897">
        <f>+BJ33</f>
        <v>1460</v>
      </c>
      <c r="V140" s="796"/>
      <c r="W140" s="795">
        <f>+BL33</f>
        <v>8907.3000000000011</v>
      </c>
      <c r="X140" s="825"/>
      <c r="Y140" s="841">
        <f>+BN33</f>
        <v>10367.299999999999</v>
      </c>
      <c r="Z140" s="842"/>
      <c r="AA140" s="1069">
        <f t="shared" si="515"/>
        <v>82.564409248309587</v>
      </c>
      <c r="AB140" s="827"/>
      <c r="AC140" s="823">
        <f t="shared" si="516"/>
        <v>17.435590751690413</v>
      </c>
      <c r="AD140" s="824"/>
      <c r="AE140" s="826">
        <f t="shared" si="517"/>
        <v>11.89798693970465</v>
      </c>
      <c r="AF140" s="827"/>
      <c r="AG140" s="823">
        <f t="shared" si="518"/>
        <v>2.1847539860908816</v>
      </c>
      <c r="AH140" s="827"/>
      <c r="AI140" s="823">
        <f t="shared" si="519"/>
        <v>77.838974467797783</v>
      </c>
      <c r="AJ140" s="827"/>
      <c r="AK140" s="823">
        <f t="shared" si="520"/>
        <v>8.0782846064066831</v>
      </c>
      <c r="AL140" s="827"/>
      <c r="AM140" s="823" t="str">
        <f t="shared" si="521"/>
        <v>-</v>
      </c>
      <c r="AN140" s="827"/>
      <c r="AO140" s="826">
        <f t="shared" si="522"/>
        <v>14.082740925795528</v>
      </c>
      <c r="AP140" s="827"/>
      <c r="AQ140" s="823">
        <f t="shared" si="523"/>
        <v>85.917259074204466</v>
      </c>
      <c r="AR140" s="824"/>
      <c r="AS140" s="1051">
        <f t="shared" si="524"/>
        <v>100</v>
      </c>
      <c r="AT140" s="1052"/>
      <c r="BR140" s="3"/>
      <c r="DL140" s="3"/>
    </row>
    <row r="141" spans="1:186" ht="30" customHeight="1">
      <c r="B141" s="918"/>
      <c r="C141" s="878"/>
      <c r="D141" s="881"/>
      <c r="E141" s="1094" t="s">
        <v>91</v>
      </c>
      <c r="F141" s="1094"/>
      <c r="G141" s="897">
        <f>+AV45</f>
        <v>53700.5</v>
      </c>
      <c r="H141" s="796"/>
      <c r="I141" s="795">
        <f>+AX45</f>
        <v>9510.4000000000015</v>
      </c>
      <c r="J141" s="1098"/>
      <c r="K141" s="897">
        <f>+AZ45</f>
        <v>7182.6</v>
      </c>
      <c r="L141" s="796"/>
      <c r="M141" s="795">
        <f>+BB45</f>
        <v>1525.6000000000004</v>
      </c>
      <c r="N141" s="796"/>
      <c r="O141" s="795">
        <f>+BD45</f>
        <v>49109.099999999991</v>
      </c>
      <c r="P141" s="796"/>
      <c r="Q141" s="795">
        <f>+BF45</f>
        <v>5393.5999999999995</v>
      </c>
      <c r="R141" s="796"/>
      <c r="S141" s="795" t="str">
        <f>+BH45</f>
        <v>-</v>
      </c>
      <c r="T141" s="796"/>
      <c r="U141" s="897">
        <f>+BJ45</f>
        <v>8708.2000000000007</v>
      </c>
      <c r="V141" s="796"/>
      <c r="W141" s="795">
        <f>+BL45</f>
        <v>54502.7</v>
      </c>
      <c r="X141" s="825"/>
      <c r="Y141" s="828">
        <f>+BN45</f>
        <v>63210.9</v>
      </c>
      <c r="Z141" s="829"/>
      <c r="AA141" s="1069">
        <f t="shared" si="515"/>
        <v>84.95449360790623</v>
      </c>
      <c r="AB141" s="827"/>
      <c r="AC141" s="823">
        <f t="shared" si="516"/>
        <v>15.045506392093772</v>
      </c>
      <c r="AD141" s="824"/>
      <c r="AE141" s="826">
        <f t="shared" si="517"/>
        <v>11.362913674698511</v>
      </c>
      <c r="AF141" s="827"/>
      <c r="AG141" s="823">
        <f t="shared" si="518"/>
        <v>2.4135077969147734</v>
      </c>
      <c r="AH141" s="827"/>
      <c r="AI141" s="823">
        <f t="shared" si="519"/>
        <v>77.690872934889398</v>
      </c>
      <c r="AJ141" s="827"/>
      <c r="AK141" s="823">
        <f t="shared" si="520"/>
        <v>8.5327055934973259</v>
      </c>
      <c r="AL141" s="827"/>
      <c r="AM141" s="823" t="str">
        <f t="shared" si="521"/>
        <v>-</v>
      </c>
      <c r="AN141" s="827"/>
      <c r="AO141" s="826">
        <f t="shared" si="522"/>
        <v>13.776421471613284</v>
      </c>
      <c r="AP141" s="827"/>
      <c r="AQ141" s="823">
        <f t="shared" si="523"/>
        <v>86.223578528386724</v>
      </c>
      <c r="AR141" s="824"/>
      <c r="AS141" s="1053">
        <f t="shared" si="524"/>
        <v>100</v>
      </c>
      <c r="AT141" s="1054"/>
      <c r="BR141" s="3"/>
      <c r="DL141" s="3"/>
    </row>
    <row r="142" spans="1:186" ht="30" customHeight="1">
      <c r="B142" s="918"/>
      <c r="C142" s="878"/>
      <c r="D142" s="881"/>
      <c r="E142" s="880" t="s">
        <v>104</v>
      </c>
      <c r="F142" s="880"/>
      <c r="G142" s="1027">
        <f>+AV46</f>
        <v>64081.599999999999</v>
      </c>
      <c r="H142" s="1028"/>
      <c r="I142" s="902">
        <f>+AX46</f>
        <v>11548.600000000002</v>
      </c>
      <c r="J142" s="1038"/>
      <c r="K142" s="1027">
        <f>+AZ46</f>
        <v>8880.8000000000011</v>
      </c>
      <c r="L142" s="1028"/>
      <c r="M142" s="1029">
        <f>+BB46</f>
        <v>1777.1000000000004</v>
      </c>
      <c r="N142" s="1028"/>
      <c r="O142" s="1029">
        <f>+BD46</f>
        <v>58656.599999999991</v>
      </c>
      <c r="P142" s="1028"/>
      <c r="Q142" s="1029">
        <f>+BF46</f>
        <v>6315.6999999999989</v>
      </c>
      <c r="R142" s="1028"/>
      <c r="S142" s="1029" t="str">
        <f>+BH46</f>
        <v>-</v>
      </c>
      <c r="T142" s="1028"/>
      <c r="U142" s="1027">
        <f>+BJ46</f>
        <v>10657.900000000001</v>
      </c>
      <c r="V142" s="1028"/>
      <c r="W142" s="902">
        <f>+BL46</f>
        <v>64972.299999999996</v>
      </c>
      <c r="X142" s="902"/>
      <c r="Y142" s="951">
        <f>+BN46</f>
        <v>75630.2</v>
      </c>
      <c r="Z142" s="1068"/>
      <c r="AA142" s="1030">
        <f t="shared" si="515"/>
        <v>84.730173925230929</v>
      </c>
      <c r="AB142" s="873"/>
      <c r="AC142" s="1024">
        <f t="shared" si="516"/>
        <v>15.269826074769078</v>
      </c>
      <c r="AD142" s="1025"/>
      <c r="AE142" s="872">
        <f t="shared" si="517"/>
        <v>11.742399200319451</v>
      </c>
      <c r="AF142" s="873"/>
      <c r="AG142" s="1024">
        <f t="shared" si="518"/>
        <v>2.3497227298089922</v>
      </c>
      <c r="AH142" s="873"/>
      <c r="AI142" s="1024">
        <f t="shared" si="519"/>
        <v>77.557113428233677</v>
      </c>
      <c r="AJ142" s="873"/>
      <c r="AK142" s="1024">
        <f t="shared" si="520"/>
        <v>8.3507646416378627</v>
      </c>
      <c r="AL142" s="873"/>
      <c r="AM142" s="1024" t="str">
        <f t="shared" si="521"/>
        <v>-</v>
      </c>
      <c r="AN142" s="873"/>
      <c r="AO142" s="872">
        <f t="shared" si="522"/>
        <v>14.092121930128442</v>
      </c>
      <c r="AP142" s="873"/>
      <c r="AQ142" s="1024">
        <f t="shared" si="523"/>
        <v>85.907878069871558</v>
      </c>
      <c r="AR142" s="1025"/>
      <c r="AS142" s="1055">
        <f t="shared" si="524"/>
        <v>100</v>
      </c>
      <c r="AT142" s="1056"/>
      <c r="BR142" s="3"/>
      <c r="DL142" s="3"/>
    </row>
    <row r="143" spans="1:186" ht="30" customHeight="1">
      <c r="B143" s="918"/>
      <c r="C143" s="879"/>
      <c r="D143" s="1039" t="s">
        <v>391</v>
      </c>
      <c r="E143" s="1095" t="s">
        <v>419</v>
      </c>
      <c r="F143" s="1096"/>
      <c r="G143" s="815">
        <f>+AV53</f>
        <v>1516</v>
      </c>
      <c r="H143" s="816"/>
      <c r="I143" s="817">
        <f>+AX53</f>
        <v>155</v>
      </c>
      <c r="J143" s="1099"/>
      <c r="K143" s="815">
        <f>+AZ53</f>
        <v>119</v>
      </c>
      <c r="L143" s="816"/>
      <c r="M143" s="903">
        <f>+BB53</f>
        <v>77</v>
      </c>
      <c r="N143" s="816"/>
      <c r="O143" s="903">
        <f>+BD53</f>
        <v>1471</v>
      </c>
      <c r="P143" s="816"/>
      <c r="Q143" s="903">
        <f>+BF53</f>
        <v>4</v>
      </c>
      <c r="R143" s="816"/>
      <c r="S143" s="903" t="str">
        <f>+BH53</f>
        <v>-</v>
      </c>
      <c r="T143" s="816"/>
      <c r="U143" s="815">
        <f>+BJ53</f>
        <v>196</v>
      </c>
      <c r="V143" s="816"/>
      <c r="W143" s="817">
        <f>+BL53</f>
        <v>1475</v>
      </c>
      <c r="X143" s="817"/>
      <c r="Y143" s="828">
        <f>+BN53</f>
        <v>1671</v>
      </c>
      <c r="Z143" s="829"/>
      <c r="AA143" s="820">
        <f t="shared" si="515"/>
        <v>90.724117295032912</v>
      </c>
      <c r="AB143" s="819"/>
      <c r="AC143" s="821">
        <f t="shared" si="516"/>
        <v>9.2758827049670849</v>
      </c>
      <c r="AD143" s="822"/>
      <c r="AE143" s="818">
        <f t="shared" si="517"/>
        <v>7.1214841412327949</v>
      </c>
      <c r="AF143" s="819"/>
      <c r="AG143" s="1047">
        <f t="shared" si="518"/>
        <v>4.6080191502094552</v>
      </c>
      <c r="AH143" s="819"/>
      <c r="AI143" s="1047">
        <f t="shared" si="519"/>
        <v>88.031119090365053</v>
      </c>
      <c r="AJ143" s="819"/>
      <c r="AK143" s="1047">
        <f t="shared" si="520"/>
        <v>0.23937761819269898</v>
      </c>
      <c r="AL143" s="819"/>
      <c r="AM143" s="1047" t="str">
        <f t="shared" si="521"/>
        <v>-</v>
      </c>
      <c r="AN143" s="819"/>
      <c r="AO143" s="1045">
        <f t="shared" si="522"/>
        <v>11.729503291442251</v>
      </c>
      <c r="AP143" s="1046"/>
      <c r="AQ143" s="821">
        <f t="shared" si="523"/>
        <v>88.270496708557758</v>
      </c>
      <c r="AR143" s="822"/>
      <c r="AS143" s="1053">
        <f t="shared" si="524"/>
        <v>100</v>
      </c>
      <c r="AT143" s="1054"/>
      <c r="BR143" s="3"/>
      <c r="DL143" s="3"/>
    </row>
    <row r="144" spans="1:186" ht="30" customHeight="1">
      <c r="B144" s="918"/>
      <c r="C144" s="879"/>
      <c r="D144" s="1040"/>
      <c r="E144" s="1076" t="s">
        <v>270</v>
      </c>
      <c r="F144" s="1077"/>
      <c r="G144" s="1078" t="str">
        <f>+AV65</f>
        <v>-</v>
      </c>
      <c r="H144" s="1079"/>
      <c r="I144" s="904" t="str">
        <f>+AX65</f>
        <v>-</v>
      </c>
      <c r="J144" s="1080"/>
      <c r="K144" s="1078" t="str">
        <f>+AZ65</f>
        <v>-</v>
      </c>
      <c r="L144" s="1079"/>
      <c r="M144" s="1081" t="str">
        <f>+BB65</f>
        <v>-</v>
      </c>
      <c r="N144" s="1079"/>
      <c r="O144" s="1081" t="str">
        <f>+BD65</f>
        <v>-</v>
      </c>
      <c r="P144" s="1079"/>
      <c r="Q144" s="1081" t="str">
        <f>+BF65</f>
        <v>-</v>
      </c>
      <c r="R144" s="1079"/>
      <c r="S144" s="1081" t="str">
        <f>+BH65</f>
        <v>-</v>
      </c>
      <c r="T144" s="1079"/>
      <c r="U144" s="1078" t="str">
        <f>+BJ65</f>
        <v>-</v>
      </c>
      <c r="V144" s="1079"/>
      <c r="W144" s="904" t="str">
        <f>+BL65</f>
        <v>-</v>
      </c>
      <c r="X144" s="904"/>
      <c r="Y144" s="1065" t="str">
        <f>+BN65</f>
        <v>-</v>
      </c>
      <c r="Z144" s="1066"/>
      <c r="AA144" s="1059" t="str">
        <f t="shared" si="515"/>
        <v>-</v>
      </c>
      <c r="AB144" s="1060"/>
      <c r="AC144" s="1047" t="str">
        <f t="shared" si="516"/>
        <v>-</v>
      </c>
      <c r="AD144" s="1063"/>
      <c r="AE144" s="1059" t="str">
        <f t="shared" si="517"/>
        <v>-</v>
      </c>
      <c r="AF144" s="1060"/>
      <c r="AG144" s="1064" t="str">
        <f t="shared" si="518"/>
        <v>-</v>
      </c>
      <c r="AH144" s="1060"/>
      <c r="AI144" s="1064" t="str">
        <f t="shared" si="519"/>
        <v>-</v>
      </c>
      <c r="AJ144" s="1060"/>
      <c r="AK144" s="1064" t="str">
        <f t="shared" si="520"/>
        <v>-</v>
      </c>
      <c r="AL144" s="1060"/>
      <c r="AM144" s="1064" t="str">
        <f t="shared" si="521"/>
        <v>-</v>
      </c>
      <c r="AN144" s="1060"/>
      <c r="AO144" s="826" t="str">
        <f t="shared" si="522"/>
        <v>-</v>
      </c>
      <c r="AP144" s="827"/>
      <c r="AQ144" s="823" t="str">
        <f t="shared" si="523"/>
        <v>-</v>
      </c>
      <c r="AR144" s="824"/>
      <c r="AS144" s="1057" t="str">
        <f t="shared" si="524"/>
        <v>-</v>
      </c>
      <c r="AT144" s="1058"/>
      <c r="BR144" s="3"/>
      <c r="DL144" s="3"/>
    </row>
    <row r="145" spans="2:116" ht="30" customHeight="1">
      <c r="B145" s="918"/>
      <c r="C145" s="879"/>
      <c r="D145" s="1040"/>
      <c r="E145" s="1076" t="s">
        <v>271</v>
      </c>
      <c r="F145" s="1077"/>
      <c r="G145" s="1078" t="str">
        <f>+AV77</f>
        <v>-</v>
      </c>
      <c r="H145" s="1079"/>
      <c r="I145" s="904">
        <f>+AX77</f>
        <v>1198</v>
      </c>
      <c r="J145" s="1080"/>
      <c r="K145" s="1078" t="str">
        <f>+AZ77</f>
        <v>-</v>
      </c>
      <c r="L145" s="1079"/>
      <c r="M145" s="1081" t="str">
        <f>+BB77</f>
        <v>-</v>
      </c>
      <c r="N145" s="1079"/>
      <c r="O145" s="1081" t="str">
        <f>+BD77</f>
        <v>-</v>
      </c>
      <c r="P145" s="1079"/>
      <c r="Q145" s="1081">
        <f>+BF77</f>
        <v>1198</v>
      </c>
      <c r="R145" s="1079"/>
      <c r="S145" s="1081" t="str">
        <f>+BH77</f>
        <v>-</v>
      </c>
      <c r="T145" s="1079"/>
      <c r="U145" s="1078" t="str">
        <f>+BJ77</f>
        <v>-</v>
      </c>
      <c r="V145" s="1079"/>
      <c r="W145" s="904">
        <f>+BL77</f>
        <v>1198</v>
      </c>
      <c r="X145" s="904"/>
      <c r="Y145" s="1065">
        <f>+BN77</f>
        <v>1198</v>
      </c>
      <c r="Z145" s="1066"/>
      <c r="AA145" s="1059" t="str">
        <f t="shared" si="515"/>
        <v>-</v>
      </c>
      <c r="AB145" s="1060"/>
      <c r="AC145" s="1064">
        <f t="shared" si="516"/>
        <v>100</v>
      </c>
      <c r="AD145" s="1067"/>
      <c r="AE145" s="1059" t="str">
        <f t="shared" si="517"/>
        <v>-</v>
      </c>
      <c r="AF145" s="1060"/>
      <c r="AG145" s="1064" t="str">
        <f t="shared" si="518"/>
        <v>-</v>
      </c>
      <c r="AH145" s="1060"/>
      <c r="AI145" s="1064" t="str">
        <f t="shared" si="519"/>
        <v>-</v>
      </c>
      <c r="AJ145" s="1060"/>
      <c r="AK145" s="1064">
        <f t="shared" si="520"/>
        <v>100</v>
      </c>
      <c r="AL145" s="1060"/>
      <c r="AM145" s="1064" t="str">
        <f t="shared" si="521"/>
        <v>-</v>
      </c>
      <c r="AN145" s="1060"/>
      <c r="AO145" s="1059" t="str">
        <f t="shared" si="522"/>
        <v>-</v>
      </c>
      <c r="AP145" s="1060"/>
      <c r="AQ145" s="1064">
        <f t="shared" si="523"/>
        <v>100</v>
      </c>
      <c r="AR145" s="1067"/>
      <c r="AS145" s="1057">
        <f t="shared" si="524"/>
        <v>100</v>
      </c>
      <c r="AT145" s="1058"/>
      <c r="BR145" s="3"/>
      <c r="DL145" s="3"/>
    </row>
    <row r="146" spans="2:116" ht="30" customHeight="1">
      <c r="B146" s="918"/>
      <c r="C146" s="879"/>
      <c r="D146" s="1040"/>
      <c r="E146" s="1026" t="s">
        <v>395</v>
      </c>
      <c r="F146" s="880"/>
      <c r="G146" s="1027">
        <f>+AV78</f>
        <v>65597.600000000006</v>
      </c>
      <c r="H146" s="1028"/>
      <c r="I146" s="902">
        <f>+AX78</f>
        <v>12901.600000000002</v>
      </c>
      <c r="J146" s="1038"/>
      <c r="K146" s="1027">
        <f>+AZ78</f>
        <v>8999.8000000000011</v>
      </c>
      <c r="L146" s="1028"/>
      <c r="M146" s="1029">
        <f>+BB78</f>
        <v>1854.1000000000004</v>
      </c>
      <c r="N146" s="1028"/>
      <c r="O146" s="1029">
        <f>+BD78</f>
        <v>60127.599999999991</v>
      </c>
      <c r="P146" s="1028"/>
      <c r="Q146" s="1029">
        <f>+BF78</f>
        <v>7517.6999999999989</v>
      </c>
      <c r="R146" s="1028"/>
      <c r="S146" s="1029" t="str">
        <f>+BH78</f>
        <v>-</v>
      </c>
      <c r="T146" s="1028"/>
      <c r="U146" s="1027">
        <f>+BJ78</f>
        <v>10853.900000000001</v>
      </c>
      <c r="V146" s="1028"/>
      <c r="W146" s="902">
        <f>+BL78</f>
        <v>67645.299999999988</v>
      </c>
      <c r="X146" s="902"/>
      <c r="Y146" s="951">
        <f>+BN78</f>
        <v>78499.199999999997</v>
      </c>
      <c r="Z146" s="1068"/>
      <c r="AA146" s="1030">
        <f t="shared" si="515"/>
        <v>83.564673270555616</v>
      </c>
      <c r="AB146" s="873"/>
      <c r="AC146" s="1024">
        <f t="shared" si="516"/>
        <v>16.435326729444377</v>
      </c>
      <c r="AD146" s="1025"/>
      <c r="AE146" s="872">
        <f t="shared" si="517"/>
        <v>11.464830214830217</v>
      </c>
      <c r="AF146" s="873"/>
      <c r="AG146" s="1024">
        <f t="shared" si="518"/>
        <v>2.3619348986996052</v>
      </c>
      <c r="AH146" s="873"/>
      <c r="AI146" s="1024">
        <f t="shared" si="519"/>
        <v>76.596449390567031</v>
      </c>
      <c r="AJ146" s="873"/>
      <c r="AK146" s="1024">
        <f t="shared" si="520"/>
        <v>9.5767854959031418</v>
      </c>
      <c r="AL146" s="873"/>
      <c r="AM146" s="1024" t="str">
        <f t="shared" si="521"/>
        <v>-</v>
      </c>
      <c r="AN146" s="873"/>
      <c r="AO146" s="872">
        <f t="shared" si="522"/>
        <v>13.826765113529824</v>
      </c>
      <c r="AP146" s="873"/>
      <c r="AQ146" s="1024">
        <f t="shared" si="523"/>
        <v>86.173234886470183</v>
      </c>
      <c r="AR146" s="1025"/>
      <c r="AS146" s="1055">
        <f t="shared" si="524"/>
        <v>100</v>
      </c>
      <c r="AT146" s="1056"/>
      <c r="BR146" s="3"/>
      <c r="DL146" s="3"/>
    </row>
    <row r="147" spans="2:116" ht="30" customHeight="1">
      <c r="B147" s="918"/>
      <c r="C147" s="573" t="s">
        <v>120</v>
      </c>
      <c r="D147" s="1040"/>
      <c r="E147" s="1026" t="s">
        <v>396</v>
      </c>
      <c r="F147" s="880"/>
      <c r="G147" s="1027">
        <f>+AV85</f>
        <v>171136.7</v>
      </c>
      <c r="H147" s="1028"/>
      <c r="I147" s="902">
        <f>+AX85</f>
        <v>51356.600000000006</v>
      </c>
      <c r="J147" s="1038"/>
      <c r="K147" s="1027">
        <f>+AZ85</f>
        <v>11673.800000000001</v>
      </c>
      <c r="L147" s="1028"/>
      <c r="M147" s="1029">
        <f>+BB85</f>
        <v>11006.900000000005</v>
      </c>
      <c r="N147" s="1028"/>
      <c r="O147" s="1029">
        <f>+BD85</f>
        <v>142278.70000000001</v>
      </c>
      <c r="P147" s="1028"/>
      <c r="Q147" s="1029">
        <f>+BF85</f>
        <v>57533.900000000009</v>
      </c>
      <c r="R147" s="1028"/>
      <c r="S147" s="1029" t="str">
        <f>+BH85</f>
        <v>-</v>
      </c>
      <c r="T147" s="1028"/>
      <c r="U147" s="1027">
        <f>+BJ85</f>
        <v>22680.700000000004</v>
      </c>
      <c r="V147" s="1028"/>
      <c r="W147" s="902">
        <f>+BL85</f>
        <v>199812.6</v>
      </c>
      <c r="X147" s="902"/>
      <c r="Y147" s="1061">
        <f>+BN85</f>
        <v>222493.30000000002</v>
      </c>
      <c r="Z147" s="1062"/>
      <c r="AA147" s="1030">
        <f t="shared" si="515"/>
        <v>76.917686959562388</v>
      </c>
      <c r="AB147" s="873"/>
      <c r="AC147" s="1024">
        <f t="shared" si="516"/>
        <v>23.082313040437626</v>
      </c>
      <c r="AD147" s="1025"/>
      <c r="AE147" s="872">
        <f t="shared" si="517"/>
        <v>5.246809679212812</v>
      </c>
      <c r="AF147" s="873"/>
      <c r="AG147" s="1024">
        <f t="shared" si="518"/>
        <v>4.9470703162746936</v>
      </c>
      <c r="AH147" s="873"/>
      <c r="AI147" s="1024">
        <f t="shared" si="519"/>
        <v>63.947408753432121</v>
      </c>
      <c r="AJ147" s="873"/>
      <c r="AK147" s="1024">
        <f t="shared" si="520"/>
        <v>25.858711251080368</v>
      </c>
      <c r="AL147" s="873"/>
      <c r="AM147" s="1024" t="str">
        <f t="shared" si="521"/>
        <v>-</v>
      </c>
      <c r="AN147" s="873"/>
      <c r="AO147" s="872">
        <f t="shared" si="522"/>
        <v>10.193879995487505</v>
      </c>
      <c r="AP147" s="873"/>
      <c r="AQ147" s="1024">
        <f t="shared" si="523"/>
        <v>89.806120004512493</v>
      </c>
      <c r="AR147" s="1025"/>
      <c r="AS147" s="1055">
        <f t="shared" si="524"/>
        <v>100.00000000000001</v>
      </c>
      <c r="AT147" s="1056"/>
      <c r="BR147" s="3"/>
      <c r="DL147" s="3"/>
    </row>
    <row r="148" spans="2:116" ht="30" customHeight="1">
      <c r="B148" s="918"/>
      <c r="C148" s="574" t="s">
        <v>416</v>
      </c>
      <c r="D148" s="1041"/>
      <c r="E148" s="880" t="s">
        <v>411</v>
      </c>
      <c r="F148" s="880"/>
      <c r="G148" s="1027">
        <f>+AV86</f>
        <v>172652.7</v>
      </c>
      <c r="H148" s="1028"/>
      <c r="I148" s="902">
        <f>+AX86</f>
        <v>52709.600000000006</v>
      </c>
      <c r="J148" s="1038"/>
      <c r="K148" s="1027">
        <f>+AZ86</f>
        <v>11792.800000000001</v>
      </c>
      <c r="L148" s="1028"/>
      <c r="M148" s="1029">
        <f>+BB86</f>
        <v>11083.900000000005</v>
      </c>
      <c r="N148" s="1028"/>
      <c r="O148" s="1029">
        <f>+BD86</f>
        <v>143749.70000000001</v>
      </c>
      <c r="P148" s="1028"/>
      <c r="Q148" s="1029">
        <f>+BF86</f>
        <v>58735.900000000009</v>
      </c>
      <c r="R148" s="1028"/>
      <c r="S148" s="1029" t="str">
        <f>+BH86</f>
        <v>-</v>
      </c>
      <c r="T148" s="1028"/>
      <c r="U148" s="1027">
        <f>+BJ86</f>
        <v>22876.700000000004</v>
      </c>
      <c r="V148" s="1028"/>
      <c r="W148" s="902">
        <f>+BL86</f>
        <v>202485.6</v>
      </c>
      <c r="X148" s="902"/>
      <c r="Y148" s="1061">
        <f>+BN86</f>
        <v>225362.30000000002</v>
      </c>
      <c r="Z148" s="1062"/>
      <c r="AA148" s="1030">
        <f t="shared" si="515"/>
        <v>76.611172321191262</v>
      </c>
      <c r="AB148" s="873"/>
      <c r="AC148" s="1024">
        <f t="shared" si="516"/>
        <v>23.388827678808745</v>
      </c>
      <c r="AD148" s="1025"/>
      <c r="AE148" s="872">
        <f t="shared" si="517"/>
        <v>5.2328184439012198</v>
      </c>
      <c r="AF148" s="873"/>
      <c r="AG148" s="1024">
        <f t="shared" si="518"/>
        <v>4.918258288986225</v>
      </c>
      <c r="AH148" s="873"/>
      <c r="AI148" s="1024">
        <f t="shared" si="519"/>
        <v>63.786045847064919</v>
      </c>
      <c r="AJ148" s="873"/>
      <c r="AK148" s="1024">
        <f t="shared" si="520"/>
        <v>26.062877420047631</v>
      </c>
      <c r="AL148" s="873"/>
      <c r="AM148" s="1024" t="str">
        <f t="shared" si="521"/>
        <v>-</v>
      </c>
      <c r="AN148" s="873"/>
      <c r="AO148" s="872">
        <f t="shared" si="522"/>
        <v>10.151076732887446</v>
      </c>
      <c r="AP148" s="873"/>
      <c r="AQ148" s="1024">
        <f t="shared" si="523"/>
        <v>89.848923267112554</v>
      </c>
      <c r="AR148" s="1025"/>
      <c r="AS148" s="1055">
        <f t="shared" si="524"/>
        <v>100</v>
      </c>
      <c r="AT148" s="1056"/>
      <c r="BR148" s="3"/>
      <c r="DL148" s="3"/>
    </row>
    <row r="149" spans="2:116" ht="30" customHeight="1">
      <c r="B149" s="919"/>
      <c r="C149" s="1035" t="s">
        <v>47</v>
      </c>
      <c r="D149" s="1036"/>
      <c r="E149" s="1036"/>
      <c r="F149" s="1026"/>
      <c r="G149" s="1033">
        <f>+AV87</f>
        <v>236734.30000000002</v>
      </c>
      <c r="H149" s="1034"/>
      <c r="I149" s="1031">
        <f>+AX87</f>
        <v>64258.200000000012</v>
      </c>
      <c r="J149" s="1032"/>
      <c r="K149" s="1033">
        <f>+AZ87</f>
        <v>20673.600000000002</v>
      </c>
      <c r="L149" s="1034"/>
      <c r="M149" s="1031">
        <f>+BB87</f>
        <v>12861.000000000005</v>
      </c>
      <c r="N149" s="1034"/>
      <c r="O149" s="1031">
        <f>+BD87</f>
        <v>202406.3</v>
      </c>
      <c r="P149" s="1034"/>
      <c r="Q149" s="1031">
        <f>+BF87</f>
        <v>65051.600000000006</v>
      </c>
      <c r="R149" s="1034"/>
      <c r="S149" s="1031" t="str">
        <f>+BH87</f>
        <v>-</v>
      </c>
      <c r="T149" s="1034"/>
      <c r="U149" s="1033">
        <f>+BJ87</f>
        <v>33534.600000000006</v>
      </c>
      <c r="V149" s="1034"/>
      <c r="W149" s="1031">
        <f>+BL87</f>
        <v>267457.90000000002</v>
      </c>
      <c r="X149" s="1037"/>
      <c r="Y149" s="1061">
        <f>+BN87</f>
        <v>300992.5</v>
      </c>
      <c r="Z149" s="1062"/>
      <c r="AA149" s="1030">
        <f t="shared" si="515"/>
        <v>78.651228851217226</v>
      </c>
      <c r="AB149" s="873"/>
      <c r="AC149" s="1024">
        <f t="shared" si="516"/>
        <v>21.348771148782781</v>
      </c>
      <c r="AD149" s="1025"/>
      <c r="AE149" s="872">
        <f t="shared" si="517"/>
        <v>6.8684767892887706</v>
      </c>
      <c r="AF149" s="873"/>
      <c r="AG149" s="1024">
        <f t="shared" si="518"/>
        <v>4.2728639417925711</v>
      </c>
      <c r="AH149" s="873"/>
      <c r="AI149" s="1024">
        <f t="shared" si="519"/>
        <v>67.246293512296816</v>
      </c>
      <c r="AJ149" s="873"/>
      <c r="AK149" s="1024">
        <f t="shared" si="520"/>
        <v>21.612365756621845</v>
      </c>
      <c r="AL149" s="873"/>
      <c r="AM149" s="1024" t="str">
        <f t="shared" si="521"/>
        <v>-</v>
      </c>
      <c r="AN149" s="873"/>
      <c r="AO149" s="872">
        <f t="shared" si="522"/>
        <v>11.141340731081341</v>
      </c>
      <c r="AP149" s="873"/>
      <c r="AQ149" s="1024">
        <f t="shared" si="523"/>
        <v>88.858659268918672</v>
      </c>
      <c r="AR149" s="1025"/>
      <c r="AS149" s="1049">
        <f t="shared" si="524"/>
        <v>100</v>
      </c>
      <c r="AT149" s="1050"/>
      <c r="BR149" s="3"/>
      <c r="DL149" s="3"/>
    </row>
    <row r="150" spans="2:116" ht="16.5" customHeight="1">
      <c r="B150" s="454" t="s">
        <v>363</v>
      </c>
      <c r="C150" s="576" t="s">
        <v>392</v>
      </c>
      <c r="D150" s="576"/>
      <c r="E150" s="575"/>
      <c r="F150" s="575"/>
      <c r="G150" s="473"/>
      <c r="H150" s="473"/>
      <c r="I150" s="473"/>
      <c r="J150" s="473"/>
      <c r="K150" s="473"/>
      <c r="L150" s="473"/>
      <c r="M150" s="473"/>
      <c r="N150" s="473"/>
      <c r="O150" s="473"/>
      <c r="P150" s="473"/>
      <c r="Q150" s="473"/>
      <c r="R150" s="473"/>
      <c r="S150" s="473"/>
      <c r="T150" s="473"/>
      <c r="U150" s="473"/>
      <c r="V150" s="473"/>
      <c r="W150" s="473"/>
      <c r="X150" s="473"/>
      <c r="Y150" s="474"/>
      <c r="Z150" s="475"/>
      <c r="AA150" s="476"/>
      <c r="AB150" s="476"/>
      <c r="AC150" s="476"/>
      <c r="AD150" s="476"/>
      <c r="AE150" s="476"/>
      <c r="AF150" s="476"/>
      <c r="AG150" s="476"/>
      <c r="AH150" s="476"/>
      <c r="AI150" s="476"/>
      <c r="AJ150" s="476"/>
      <c r="AK150" s="476"/>
      <c r="AL150" s="476"/>
      <c r="AM150" s="476"/>
      <c r="AN150" s="476"/>
      <c r="AO150" s="476"/>
      <c r="AP150" s="476"/>
      <c r="AQ150" s="476"/>
      <c r="AR150" s="476"/>
      <c r="AS150" s="477"/>
      <c r="AT150" s="478"/>
      <c r="BR150" s="3"/>
      <c r="DL150" s="3"/>
    </row>
    <row r="151" spans="2:116" ht="16.5" customHeight="1">
      <c r="B151" s="511"/>
      <c r="C151" s="384"/>
      <c r="D151" s="459"/>
      <c r="E151" s="384"/>
      <c r="F151" s="384"/>
      <c r="G151" s="512"/>
      <c r="H151" s="512"/>
      <c r="I151" s="512"/>
      <c r="J151" s="512"/>
      <c r="K151" s="512"/>
      <c r="L151" s="512"/>
      <c r="M151" s="512"/>
      <c r="N151" s="512"/>
      <c r="O151" s="512"/>
      <c r="P151" s="512"/>
      <c r="Q151" s="512"/>
      <c r="R151" s="512"/>
      <c r="S151" s="512"/>
      <c r="T151" s="512"/>
      <c r="U151" s="512"/>
      <c r="V151" s="512"/>
      <c r="W151" s="512"/>
      <c r="X151" s="512"/>
      <c r="Y151" s="513"/>
      <c r="Z151" s="514"/>
      <c r="AA151" s="515"/>
      <c r="AB151" s="515"/>
      <c r="AC151" s="515"/>
      <c r="AD151" s="515"/>
      <c r="AE151" s="515"/>
      <c r="AF151" s="515"/>
      <c r="AG151" s="515"/>
      <c r="AH151" s="515"/>
      <c r="AI151" s="515"/>
      <c r="AJ151" s="515"/>
      <c r="AK151" s="515"/>
      <c r="AL151" s="515"/>
      <c r="AM151" s="515"/>
      <c r="AN151" s="515"/>
      <c r="AO151" s="515"/>
      <c r="AP151" s="515"/>
      <c r="AQ151" s="515"/>
      <c r="AR151" s="515"/>
      <c r="AS151" s="516"/>
      <c r="AT151" s="517"/>
      <c r="BR151" s="3"/>
      <c r="DL151" s="3"/>
    </row>
    <row r="152" spans="2:116" ht="16.5" customHeight="1">
      <c r="B152" s="479"/>
      <c r="C152" s="472" t="s">
        <v>370</v>
      </c>
      <c r="D152" s="472"/>
      <c r="E152" s="480"/>
      <c r="F152" s="480"/>
      <c r="H152" s="481"/>
      <c r="I152" s="481"/>
      <c r="J152" s="481"/>
      <c r="K152" s="481"/>
      <c r="L152" s="481"/>
      <c r="M152" s="481"/>
      <c r="N152" s="481"/>
      <c r="O152" s="481"/>
      <c r="P152" s="481"/>
      <c r="Q152" s="481"/>
      <c r="R152" s="481"/>
      <c r="S152" s="481"/>
      <c r="T152" s="481"/>
      <c r="U152" s="481"/>
      <c r="V152" s="481"/>
      <c r="W152" s="481"/>
      <c r="X152" s="481"/>
      <c r="Y152" s="482"/>
      <c r="Z152" s="483"/>
      <c r="AA152" s="484"/>
      <c r="AB152" s="484"/>
      <c r="AC152" s="484"/>
      <c r="AD152" s="484"/>
      <c r="AE152" s="484"/>
      <c r="AF152" s="484"/>
      <c r="AG152" s="484"/>
      <c r="AH152" s="484"/>
      <c r="AI152" s="484"/>
      <c r="AJ152" s="484"/>
      <c r="AK152" s="484"/>
      <c r="AL152" s="484"/>
      <c r="AM152" s="484"/>
      <c r="AN152" s="484"/>
      <c r="AO152" s="484"/>
      <c r="AP152" s="484"/>
      <c r="AQ152" s="484"/>
      <c r="AR152" s="484"/>
      <c r="AS152" s="485"/>
      <c r="AT152" s="486"/>
      <c r="BR152" s="3"/>
      <c r="DL152" s="3"/>
    </row>
    <row r="153" spans="2:116" ht="30" customHeight="1">
      <c r="B153" s="920" t="s">
        <v>382</v>
      </c>
      <c r="C153" s="905" t="s">
        <v>402</v>
      </c>
      <c r="D153" s="906"/>
      <c r="E153" s="907"/>
      <c r="F153" s="908"/>
      <c r="G153" s="807">
        <f>+AV104</f>
        <v>57673.7</v>
      </c>
      <c r="H153" s="808"/>
      <c r="I153" s="809">
        <f>+AX104</f>
        <v>10393.9</v>
      </c>
      <c r="J153" s="810"/>
      <c r="K153" s="807">
        <f>+AZ104</f>
        <v>7992.7999999999993</v>
      </c>
      <c r="L153" s="808"/>
      <c r="M153" s="809">
        <f>+BB104</f>
        <v>1599.3999999999999</v>
      </c>
      <c r="N153" s="808"/>
      <c r="O153" s="809">
        <f>+BD104</f>
        <v>52791.100000000006</v>
      </c>
      <c r="P153" s="808"/>
      <c r="Q153" s="809">
        <f>+BF104</f>
        <v>5684.2999999999993</v>
      </c>
      <c r="R153" s="808"/>
      <c r="S153" s="809" t="str">
        <f>+BH104</f>
        <v>-</v>
      </c>
      <c r="T153" s="808"/>
      <c r="U153" s="807">
        <f>+BJ104</f>
        <v>9592.2000000000007</v>
      </c>
      <c r="V153" s="808"/>
      <c r="W153" s="809">
        <f>+BL104</f>
        <v>58475.4</v>
      </c>
      <c r="X153" s="811"/>
      <c r="Y153" s="812">
        <f>+BN104</f>
        <v>68067.599999999991</v>
      </c>
      <c r="Z153" s="813"/>
      <c r="AA153" s="814">
        <f>IF(G153="-","-",G153/SUM(G153,I153)*100)</f>
        <v>84.730033084756926</v>
      </c>
      <c r="AB153" s="800"/>
      <c r="AC153" s="799">
        <f>IF(I153="-","-",I153/SUM(G153,I153)*100)</f>
        <v>15.269966915243083</v>
      </c>
      <c r="AD153" s="802"/>
      <c r="AE153" s="801">
        <f>IF(K153="-","-",K153/SUM($K153:$T153)*100)</f>
        <v>11.742444275984461</v>
      </c>
      <c r="AF153" s="800"/>
      <c r="AG153" s="799">
        <f>IF(M153="-","-",M153/SUM($K153:$T153)*100)</f>
        <v>2.3497229225064489</v>
      </c>
      <c r="AH153" s="800"/>
      <c r="AI153" s="799">
        <f>IF(O153="-","-",O153/SUM($K153:$T153)*100)</f>
        <v>77.556869935182078</v>
      </c>
      <c r="AJ153" s="800"/>
      <c r="AK153" s="799">
        <f>IF(Q153="-","-",Q153/SUM($K153:$T153)*100)</f>
        <v>8.3509628663270021</v>
      </c>
      <c r="AL153" s="800"/>
      <c r="AM153" s="799" t="str">
        <f>IF(S153="-","-",S153/SUM($K153:$T153)*100)</f>
        <v>-</v>
      </c>
      <c r="AN153" s="800"/>
      <c r="AO153" s="801">
        <f>IF(U153="-","-",U153/SUM(U153,W153)*100)</f>
        <v>14.092167198490912</v>
      </c>
      <c r="AP153" s="800"/>
      <c r="AQ153" s="799">
        <f>IF(W153="-","-",W153/SUM(U153,W153)*100)</f>
        <v>85.907832801509088</v>
      </c>
      <c r="AR153" s="802"/>
      <c r="AS153" s="803">
        <f>IF(SUM(AA153:AD153)=0,"-",IF(AND(SUM(AA153:AD153)=SUM(AE153:AN153),SUM(AE153:AN153)=SUM(AO153:AR153)),SUM(AA153:AD153),"エラー"))</f>
        <v>100.00000000000001</v>
      </c>
      <c r="AT153" s="804"/>
      <c r="BR153" s="3"/>
      <c r="DL153" s="3"/>
    </row>
    <row r="154" spans="2:116" ht="30" customHeight="1">
      <c r="B154" s="921"/>
      <c r="C154" s="731" t="s">
        <v>404</v>
      </c>
      <c r="D154" s="805"/>
      <c r="E154" s="805"/>
      <c r="F154" s="806"/>
      <c r="G154" s="807">
        <f>+G143</f>
        <v>1516</v>
      </c>
      <c r="H154" s="808"/>
      <c r="I154" s="809">
        <f t="shared" ref="I154" si="525">+I143</f>
        <v>155</v>
      </c>
      <c r="J154" s="810"/>
      <c r="K154" s="807">
        <f t="shared" ref="K154" si="526">+K143</f>
        <v>119</v>
      </c>
      <c r="L154" s="808"/>
      <c r="M154" s="809">
        <f t="shared" ref="M154" si="527">+M143</f>
        <v>77</v>
      </c>
      <c r="N154" s="808"/>
      <c r="O154" s="809">
        <f t="shared" ref="O154" si="528">+O143</f>
        <v>1471</v>
      </c>
      <c r="P154" s="808"/>
      <c r="Q154" s="809">
        <f t="shared" ref="Q154" si="529">+Q143</f>
        <v>4</v>
      </c>
      <c r="R154" s="808"/>
      <c r="S154" s="809" t="str">
        <f t="shared" ref="S154" si="530">+S143</f>
        <v>-</v>
      </c>
      <c r="T154" s="808"/>
      <c r="U154" s="807">
        <f t="shared" ref="U154" si="531">+U143</f>
        <v>196</v>
      </c>
      <c r="V154" s="808"/>
      <c r="W154" s="809">
        <f t="shared" ref="W154" si="532">+W143</f>
        <v>1475</v>
      </c>
      <c r="X154" s="811"/>
      <c r="Y154" s="812">
        <f t="shared" ref="Y154" si="533">+Y143</f>
        <v>1671</v>
      </c>
      <c r="Z154" s="813"/>
      <c r="AA154" s="814">
        <f t="shared" ref="AA154" si="534">+AA143</f>
        <v>90.724117295032912</v>
      </c>
      <c r="AB154" s="800"/>
      <c r="AC154" s="799">
        <f t="shared" ref="AC154" si="535">+AC143</f>
        <v>9.2758827049670849</v>
      </c>
      <c r="AD154" s="802"/>
      <c r="AE154" s="801">
        <f t="shared" ref="AE154" si="536">+AE143</f>
        <v>7.1214841412327949</v>
      </c>
      <c r="AF154" s="800"/>
      <c r="AG154" s="799">
        <f t="shared" ref="AG154" si="537">+AG143</f>
        <v>4.6080191502094552</v>
      </c>
      <c r="AH154" s="800"/>
      <c r="AI154" s="799">
        <f t="shared" ref="AI154" si="538">+AI143</f>
        <v>88.031119090365053</v>
      </c>
      <c r="AJ154" s="800"/>
      <c r="AK154" s="799">
        <f t="shared" ref="AK154" si="539">+AK143</f>
        <v>0.23937761819269898</v>
      </c>
      <c r="AL154" s="800"/>
      <c r="AM154" s="799" t="str">
        <f t="shared" ref="AM154" si="540">+AM143</f>
        <v>-</v>
      </c>
      <c r="AN154" s="800"/>
      <c r="AO154" s="801">
        <f t="shared" ref="AO154" si="541">+AO143</f>
        <v>11.729503291442251</v>
      </c>
      <c r="AP154" s="800"/>
      <c r="AQ154" s="799">
        <f t="shared" ref="AQ154" si="542">+AQ143</f>
        <v>88.270496708557758</v>
      </c>
      <c r="AR154" s="802"/>
      <c r="AS154" s="803">
        <f t="shared" ref="AS154" si="543">+AS143</f>
        <v>100</v>
      </c>
      <c r="AT154" s="804"/>
      <c r="BR154" s="3"/>
      <c r="DL154" s="3"/>
    </row>
    <row r="155" spans="2:116" ht="30" customHeight="1">
      <c r="B155" s="922"/>
      <c r="C155" s="905" t="s">
        <v>403</v>
      </c>
      <c r="D155" s="906"/>
      <c r="E155" s="907"/>
      <c r="F155" s="908"/>
      <c r="G155" s="1027">
        <f>+AV123</f>
        <v>59189.7</v>
      </c>
      <c r="H155" s="1028"/>
      <c r="I155" s="902">
        <f>+AX123</f>
        <v>10548.9</v>
      </c>
      <c r="J155" s="1038"/>
      <c r="K155" s="1027">
        <f>+AZ123</f>
        <v>8111.7999999999993</v>
      </c>
      <c r="L155" s="1028"/>
      <c r="M155" s="1029">
        <f>+BB123</f>
        <v>1676.3999999999999</v>
      </c>
      <c r="N155" s="1028"/>
      <c r="O155" s="1029">
        <f>+BD123</f>
        <v>54262.100000000006</v>
      </c>
      <c r="P155" s="1028"/>
      <c r="Q155" s="1029">
        <f>+BF123</f>
        <v>5688.2999999999993</v>
      </c>
      <c r="R155" s="1028"/>
      <c r="S155" s="1029" t="str">
        <f>+BH123</f>
        <v>-</v>
      </c>
      <c r="T155" s="1028"/>
      <c r="U155" s="1027">
        <f>+BJ123</f>
        <v>9788.2000000000007</v>
      </c>
      <c r="V155" s="1028"/>
      <c r="W155" s="902">
        <f>+BL123</f>
        <v>59950.400000000001</v>
      </c>
      <c r="X155" s="902"/>
      <c r="Y155" s="951">
        <f>+BN123</f>
        <v>69738.599999999991</v>
      </c>
      <c r="Z155" s="1068"/>
      <c r="AA155" s="872">
        <f>IF(G155="-","-",G155/SUM(G155,I155)*100)</f>
        <v>84.873656769708603</v>
      </c>
      <c r="AB155" s="873"/>
      <c r="AC155" s="1024">
        <f>IF(I155="-","-",I155/SUM(G155,I155)*100)</f>
        <v>15.126343230291402</v>
      </c>
      <c r="AD155" s="1025"/>
      <c r="AE155" s="872">
        <f>IF(K155="-","-",K155/SUM($K155:$T155)*100)</f>
        <v>11.631721887161483</v>
      </c>
      <c r="AF155" s="873"/>
      <c r="AG155" s="1024">
        <f>IF(M155="-","-",M155/SUM($K155:$T155)*100)</f>
        <v>2.4038337448701288</v>
      </c>
      <c r="AH155" s="873"/>
      <c r="AI155" s="1024">
        <f>IF(O155="-","-",O155/SUM($K155:$T155)*100)</f>
        <v>77.807842428726701</v>
      </c>
      <c r="AJ155" s="873"/>
      <c r="AK155" s="1024">
        <f>IF(Q155="-","-",Q155/SUM($K155:$T155)*100)</f>
        <v>8.156601939241682</v>
      </c>
      <c r="AL155" s="873"/>
      <c r="AM155" s="1024" t="str">
        <f>IF(S155="-","-",S155/SUM($K155:$T155)*100)</f>
        <v>-</v>
      </c>
      <c r="AN155" s="873"/>
      <c r="AO155" s="872">
        <f>IF(U155="-","-",U155/SUM(U155,W155)*100)</f>
        <v>14.035555632031615</v>
      </c>
      <c r="AP155" s="873"/>
      <c r="AQ155" s="1024">
        <f>IF(W155="-","-",W155/SUM(U155,W155)*100)</f>
        <v>85.964444367968383</v>
      </c>
      <c r="AR155" s="1025"/>
      <c r="AS155" s="1055">
        <f>IF(SUM(AA155:AD155)=0,"-",IF(AND(SUM(AA155:AD155)=SUM(AE155:AN155),SUM(AE155:AN155)=SUM(AO155:AR155)),SUM(AA155:AD155),"エラー"))</f>
        <v>100</v>
      </c>
      <c r="AT155" s="1056"/>
      <c r="BR155" s="3"/>
      <c r="DL155" s="3"/>
    </row>
    <row r="156" spans="2:116" ht="15" customHeight="1">
      <c r="B156" s="456" t="s">
        <v>363</v>
      </c>
      <c r="C156" s="472" t="s">
        <v>377</v>
      </c>
      <c r="D156" s="472"/>
      <c r="E156" s="153"/>
      <c r="F156" s="154"/>
      <c r="G156" s="154"/>
      <c r="H156" s="154"/>
      <c r="I156" s="154"/>
      <c r="J156" s="154"/>
      <c r="K156" s="154"/>
      <c r="L156" s="457"/>
      <c r="M156" s="457"/>
      <c r="N156" s="457"/>
      <c r="O156" s="457"/>
      <c r="P156" s="457"/>
      <c r="Q156" s="457"/>
      <c r="R156" s="457"/>
      <c r="S156" s="457"/>
      <c r="T156" s="457"/>
      <c r="BR156" s="3"/>
      <c r="DL156" s="3"/>
    </row>
    <row r="157" spans="2:116" ht="15" customHeight="1">
      <c r="B157" s="457"/>
      <c r="C157" s="457" t="s">
        <v>376</v>
      </c>
      <c r="D157" s="457"/>
      <c r="E157" s="457"/>
      <c r="F157" s="457"/>
      <c r="G157" s="457"/>
      <c r="H157" s="457"/>
      <c r="I157" s="457"/>
      <c r="J157" s="457" t="s">
        <v>316</v>
      </c>
      <c r="K157" s="457"/>
      <c r="L157" s="457"/>
      <c r="M157" s="457"/>
      <c r="N157" s="457"/>
      <c r="O157" s="457"/>
      <c r="P157" s="457"/>
      <c r="Q157" s="457"/>
      <c r="S157" s="457" t="s">
        <v>317</v>
      </c>
      <c r="T157" s="457"/>
      <c r="BR157" s="3"/>
      <c r="DL157" s="3"/>
    </row>
    <row r="158" spans="2:116" ht="15" customHeight="1">
      <c r="B158" s="457"/>
      <c r="C158" s="457" t="s">
        <v>378</v>
      </c>
      <c r="D158" s="457"/>
      <c r="E158" s="457"/>
      <c r="F158" s="457"/>
      <c r="G158" s="457"/>
      <c r="H158" s="457"/>
      <c r="I158" s="457"/>
      <c r="J158" s="457" t="s">
        <v>318</v>
      </c>
      <c r="K158" s="457"/>
      <c r="L158" s="457"/>
      <c r="M158" s="457"/>
      <c r="N158" s="457"/>
      <c r="O158" s="457"/>
      <c r="P158" s="457"/>
      <c r="Q158" s="457"/>
      <c r="S158" s="457" t="s">
        <v>319</v>
      </c>
      <c r="T158" s="457"/>
      <c r="BR158" s="3"/>
      <c r="DL158" s="3"/>
    </row>
    <row r="159" spans="2:116" ht="15" customHeight="1">
      <c r="B159" s="457"/>
      <c r="C159" s="457" t="s">
        <v>379</v>
      </c>
      <c r="D159" s="457"/>
      <c r="E159" s="457"/>
      <c r="F159" s="457"/>
      <c r="G159" s="457"/>
      <c r="H159" s="457"/>
      <c r="I159" s="457"/>
      <c r="J159" s="457" t="s">
        <v>320</v>
      </c>
      <c r="K159" s="457"/>
      <c r="L159" s="457"/>
      <c r="M159" s="457"/>
      <c r="N159" s="457"/>
      <c r="O159" s="457"/>
      <c r="P159" s="457"/>
      <c r="Q159" s="457"/>
      <c r="S159" s="457" t="s">
        <v>322</v>
      </c>
      <c r="T159" s="457"/>
      <c r="BR159" s="3"/>
      <c r="DL159" s="3"/>
    </row>
    <row r="160" spans="2:116" ht="15" customHeight="1">
      <c r="B160" s="457"/>
      <c r="C160" s="457" t="s">
        <v>380</v>
      </c>
      <c r="D160" s="457"/>
      <c r="E160" s="457"/>
      <c r="F160" s="457"/>
      <c r="G160" s="457"/>
      <c r="H160" s="457"/>
      <c r="I160" s="457"/>
      <c r="J160" s="457" t="s">
        <v>323</v>
      </c>
      <c r="K160" s="457"/>
      <c r="L160" s="457"/>
      <c r="M160" s="457"/>
      <c r="N160" s="457"/>
      <c r="O160" s="457"/>
      <c r="P160" s="457"/>
      <c r="Q160" s="457"/>
      <c r="S160" s="457" t="s">
        <v>324</v>
      </c>
      <c r="T160" s="457"/>
      <c r="BR160" s="3"/>
      <c r="DL160" s="3"/>
    </row>
    <row r="161" spans="2:116" ht="15" customHeight="1">
      <c r="B161" s="457"/>
      <c r="C161" s="457" t="s">
        <v>381</v>
      </c>
      <c r="D161" s="457"/>
      <c r="E161" s="457"/>
      <c r="F161" s="457"/>
      <c r="G161" s="457"/>
      <c r="H161" s="457"/>
      <c r="I161" s="457"/>
      <c r="J161" s="457" t="s">
        <v>326</v>
      </c>
      <c r="K161" s="457"/>
      <c r="L161" s="457"/>
      <c r="M161" s="457"/>
      <c r="N161" s="457"/>
      <c r="O161" s="457"/>
      <c r="P161" s="457"/>
      <c r="Q161" s="457"/>
      <c r="R161" s="457"/>
      <c r="S161" s="457"/>
      <c r="T161" s="457"/>
      <c r="BR161" s="3"/>
      <c r="DL161" s="3"/>
    </row>
    <row r="162" spans="2:116" ht="15" customHeight="1">
      <c r="B162" s="454"/>
      <c r="C162" s="455"/>
      <c r="D162" s="455"/>
      <c r="F162" s="3"/>
      <c r="BR162" s="3"/>
      <c r="DL162" s="3"/>
    </row>
    <row r="163" spans="2:116" ht="16.5" customHeight="1">
      <c r="B163" s="454"/>
      <c r="C163" s="455"/>
      <c r="D163" s="455"/>
      <c r="F163" s="3"/>
      <c r="BR163" s="3"/>
      <c r="DL163" s="3"/>
    </row>
    <row r="164" spans="2:116">
      <c r="F164" s="3"/>
      <c r="J164" s="316" t="s">
        <v>413</v>
      </c>
      <c r="K164" s="591"/>
      <c r="L164" s="243" t="s">
        <v>247</v>
      </c>
      <c r="M164" s="243" t="s">
        <v>248</v>
      </c>
      <c r="N164" s="243" t="s">
        <v>249</v>
      </c>
      <c r="O164" s="243" t="s">
        <v>250</v>
      </c>
      <c r="P164" s="243" t="s">
        <v>251</v>
      </c>
      <c r="Q164" s="243" t="s">
        <v>252</v>
      </c>
      <c r="R164" s="243" t="s">
        <v>253</v>
      </c>
      <c r="S164" s="243" t="s">
        <v>254</v>
      </c>
      <c r="T164" s="243" t="s">
        <v>255</v>
      </c>
      <c r="U164" s="243" t="s">
        <v>256</v>
      </c>
      <c r="V164" s="243" t="s">
        <v>257</v>
      </c>
      <c r="W164" s="243" t="s">
        <v>258</v>
      </c>
      <c r="X164" s="243" t="s">
        <v>259</v>
      </c>
      <c r="Y164" s="243" t="s">
        <v>260</v>
      </c>
      <c r="BR164" s="3"/>
      <c r="DL164" s="3"/>
    </row>
    <row r="165" spans="2:116">
      <c r="F165" s="3"/>
      <c r="K165" s="189" t="s">
        <v>242</v>
      </c>
      <c r="L165" s="189" t="str">
        <f>+IF(G88=$K165,"① ","")</f>
        <v xml:space="preserve">① </v>
      </c>
      <c r="M165" s="189" t="str">
        <f>+IF(J88=$K165,"① ","")</f>
        <v xml:space="preserve">① </v>
      </c>
      <c r="N165" s="189" t="str">
        <f>+IF(M88=$K165,"① ","")</f>
        <v xml:space="preserve">① </v>
      </c>
      <c r="O165" s="189" t="str">
        <f>+IF(P88=$K165,"① ","")</f>
        <v/>
      </c>
      <c r="P165" s="189" t="str">
        <f>+IF(S88=$K165,"① ","")</f>
        <v/>
      </c>
      <c r="Q165" s="189" t="str">
        <f>+IF(U88=$K165,"① ","")</f>
        <v/>
      </c>
      <c r="R165" s="189" t="str">
        <f>+IF(X88=$K165,"① ","")</f>
        <v/>
      </c>
      <c r="S165" s="189" t="str">
        <f>+IF(AA88=$K165,"① ","")</f>
        <v/>
      </c>
      <c r="T165" s="189" t="str">
        <f>+IF(AD88=$K165,"① ","")</f>
        <v/>
      </c>
      <c r="U165" s="189" t="str">
        <f>+IF(AG88=$K165,"① ","")</f>
        <v/>
      </c>
      <c r="V165" s="189" t="str">
        <f>+IF(AJ88=$K165,"① ","")</f>
        <v/>
      </c>
      <c r="W165" s="189" t="str">
        <f>+IF(AM88=$K165,"① ","")</f>
        <v/>
      </c>
      <c r="X165" s="189" t="str">
        <f>+IF(AP88=$K165,"① ","")</f>
        <v/>
      </c>
      <c r="Y165" s="189" t="str">
        <f>+IF(AS88=$K165,"① ","")</f>
        <v/>
      </c>
      <c r="BR165" s="3"/>
      <c r="DL165" s="3"/>
    </row>
    <row r="166" spans="2:116">
      <c r="F166" s="3"/>
      <c r="K166" s="189" t="s">
        <v>243</v>
      </c>
      <c r="L166" s="189" t="str">
        <f>+IF(G88=$K166,"② ","")</f>
        <v/>
      </c>
      <c r="M166" s="189" t="str">
        <f>+IF(J88=$K166,"② ","")</f>
        <v/>
      </c>
      <c r="N166" s="189" t="str">
        <f>+IF(M88=$K166,"② ","")</f>
        <v/>
      </c>
      <c r="O166" s="189" t="str">
        <f>+IF(P88=$K166,"② ","")</f>
        <v xml:space="preserve">② </v>
      </c>
      <c r="P166" s="189" t="str">
        <f>+IF(S88=$K166,"② ","")</f>
        <v xml:space="preserve">② </v>
      </c>
      <c r="Q166" s="189" t="str">
        <f>+IF(U88=$K166,"② ","")</f>
        <v/>
      </c>
      <c r="R166" s="189" t="str">
        <f>+IF(X88=$K166,"② ","")</f>
        <v/>
      </c>
      <c r="S166" s="189" t="str">
        <f>+IF(AA88=$K166,"② ","")</f>
        <v/>
      </c>
      <c r="T166" s="189" t="str">
        <f>+IF(AD88=$K166,"② ","")</f>
        <v/>
      </c>
      <c r="U166" s="189" t="str">
        <f>+IF(AG88=$K166,"② ","")</f>
        <v/>
      </c>
      <c r="V166" s="189" t="str">
        <f>+IF(AJ88=$K166,"② ","")</f>
        <v/>
      </c>
      <c r="W166" s="189" t="str">
        <f>+IF(AM88=$K166,"② ","")</f>
        <v/>
      </c>
      <c r="X166" s="189" t="str">
        <f>+IF(AP88=$K166,"② ","")</f>
        <v/>
      </c>
      <c r="Y166" s="189" t="str">
        <f>+IF(AS88=$K166,"② ","")</f>
        <v/>
      </c>
      <c r="BR166" s="3"/>
      <c r="DL166" s="3"/>
    </row>
    <row r="167" spans="2:116">
      <c r="F167" s="3"/>
      <c r="K167" s="189" t="s">
        <v>244</v>
      </c>
      <c r="L167" s="189" t="str">
        <f>+IF(G88=$K167,"③ ","")</f>
        <v/>
      </c>
      <c r="M167" s="189" t="str">
        <f>+IF(J88=$K167,"③ ","")</f>
        <v/>
      </c>
      <c r="N167" s="189" t="str">
        <f>+IF(M88=$K167,"③ ","")</f>
        <v/>
      </c>
      <c r="O167" s="189" t="str">
        <f>+IF(P88=$K167,"③ ","")</f>
        <v/>
      </c>
      <c r="P167" s="189" t="str">
        <f>+IF(S88=$K167,"③ ","")</f>
        <v/>
      </c>
      <c r="Q167" s="189" t="str">
        <f>+IF(U88=$K167,"③ ","")</f>
        <v xml:space="preserve">③ </v>
      </c>
      <c r="R167" s="189" t="str">
        <f>+IF(X88=$K167,"③ ","")</f>
        <v xml:space="preserve">③ </v>
      </c>
      <c r="S167" s="189" t="str">
        <f>+IF(AA88=$K167,"③ ","")</f>
        <v xml:space="preserve">③ </v>
      </c>
      <c r="T167" s="189" t="str">
        <f>+IF(AD88=$K167,"③ ","")</f>
        <v xml:space="preserve">③ </v>
      </c>
      <c r="U167" s="189" t="str">
        <f>+IF(AG88=$K167,"③ ","")</f>
        <v/>
      </c>
      <c r="V167" s="189" t="str">
        <f>+IF(AJ88=$K167,"③ ","")</f>
        <v/>
      </c>
      <c r="W167" s="189" t="str">
        <f>+IF(AM88=$K167,"③ ","")</f>
        <v/>
      </c>
      <c r="X167" s="189" t="str">
        <f>+IF(AP88=$K167,"③ ","")</f>
        <v/>
      </c>
      <c r="Y167" s="189" t="str">
        <f>+IF(AS88=$K167,"③ ","")</f>
        <v/>
      </c>
      <c r="BR167" s="3"/>
      <c r="DL167" s="3"/>
    </row>
    <row r="168" spans="2:116">
      <c r="F168" s="3"/>
      <c r="K168" s="189" t="s">
        <v>245</v>
      </c>
      <c r="L168" s="189" t="str">
        <f>+IF(G88=$K168,"④ ","")</f>
        <v/>
      </c>
      <c r="M168" s="189" t="str">
        <f>+IF(J88=$K168,"④ ","")</f>
        <v/>
      </c>
      <c r="N168" s="189" t="str">
        <f>+IF(M88=$K168,"④ ","")</f>
        <v/>
      </c>
      <c r="O168" s="189" t="str">
        <f>+IF(P88=$K168,"④ ","")</f>
        <v/>
      </c>
      <c r="P168" s="189" t="str">
        <f>+IF(S88=$K168,"④ ","")</f>
        <v/>
      </c>
      <c r="Q168" s="189" t="str">
        <f>+IF(U88=$K168,"④ ","")</f>
        <v/>
      </c>
      <c r="R168" s="189" t="str">
        <f>+IF(X88=$K168,"④ ","")</f>
        <v/>
      </c>
      <c r="S168" s="189" t="str">
        <f>+IF(AA88=$K168,"④ ","")</f>
        <v/>
      </c>
      <c r="T168" s="189" t="str">
        <f>+IF(AD88=$K168,"④ ","")</f>
        <v/>
      </c>
      <c r="U168" s="189" t="str">
        <f>+IF(AG88=$K168,"④ ","")</f>
        <v xml:space="preserve">④ </v>
      </c>
      <c r="V168" s="189" t="str">
        <f>+IF(AJ88=$K168,"④ ","")</f>
        <v xml:space="preserve">④ </v>
      </c>
      <c r="W168" s="189" t="str">
        <f>+IF(AM88=$K168,"④ ","")</f>
        <v xml:space="preserve">④ </v>
      </c>
      <c r="X168" s="189" t="str">
        <f>+IF(AP88=$K168,"④ ","")</f>
        <v xml:space="preserve">④ </v>
      </c>
      <c r="Y168" s="189" t="str">
        <f>+IF(AS88=$K168,"④ ","")</f>
        <v/>
      </c>
      <c r="BR168" s="3"/>
      <c r="DL168" s="3"/>
    </row>
    <row r="169" spans="2:116">
      <c r="F169" s="3"/>
      <c r="K169" s="189" t="s">
        <v>246</v>
      </c>
      <c r="L169" s="189" t="str">
        <f>+IF(G88=$K169,"⑤ ","")</f>
        <v/>
      </c>
      <c r="M169" s="189" t="str">
        <f>+IF(J88=$K169,"⑤ ","")</f>
        <v/>
      </c>
      <c r="N169" s="189" t="str">
        <f>+IF(M88=$K169,"⑤ ","")</f>
        <v/>
      </c>
      <c r="O169" s="189" t="str">
        <f>+IF(P88=$K169,"⑤ ","")</f>
        <v/>
      </c>
      <c r="P169" s="189" t="str">
        <f>+IF(S88=$K169,"⑤ ","")</f>
        <v/>
      </c>
      <c r="Q169" s="189" t="str">
        <f>+IF(U88=$K169,"⑤ ","")</f>
        <v/>
      </c>
      <c r="R169" s="189" t="str">
        <f>+IF(X88=$K169,"⑤ ","")</f>
        <v/>
      </c>
      <c r="S169" s="189" t="str">
        <f>+IF(AA88=$K169,"⑤ ","")</f>
        <v/>
      </c>
      <c r="T169" s="189" t="str">
        <f>+IF(AD88=$K169,"⑤ ","")</f>
        <v/>
      </c>
      <c r="U169" s="189" t="str">
        <f>+IF(AG88=$K169,"⑤ ","")</f>
        <v/>
      </c>
      <c r="V169" s="189" t="str">
        <f>+IF(AJ88=$K169,"⑤ ","")</f>
        <v/>
      </c>
      <c r="W169" s="189" t="str">
        <f>+IF(AM88=$K169,"⑤ ","")</f>
        <v/>
      </c>
      <c r="X169" s="189" t="str">
        <f>+IF(AP88=$K169,"⑤ ","")</f>
        <v/>
      </c>
      <c r="Y169" s="189" t="str">
        <f>+IF(AS88=$K169,"⑤ ","")</f>
        <v xml:space="preserve">⑤ </v>
      </c>
      <c r="BR169" s="3"/>
      <c r="DL169" s="3"/>
    </row>
    <row r="170" spans="2:116">
      <c r="E170" s="2"/>
      <c r="F170" s="3"/>
      <c r="K170" s="189"/>
      <c r="L170" s="189"/>
      <c r="M170" s="189"/>
      <c r="N170" s="189"/>
      <c r="O170" s="189"/>
      <c r="P170" s="189"/>
      <c r="Q170" s="189"/>
      <c r="R170" s="189"/>
      <c r="S170" s="189"/>
      <c r="T170" s="189"/>
      <c r="U170" s="189"/>
      <c r="V170" s="189"/>
      <c r="W170" s="189"/>
      <c r="X170" s="189"/>
      <c r="Y170" s="189"/>
      <c r="BR170" s="3"/>
      <c r="BV170" s="2"/>
      <c r="DL170" s="3"/>
    </row>
    <row r="171" spans="2:116">
      <c r="E171" s="2"/>
      <c r="F171" s="3"/>
      <c r="K171" s="189" t="s">
        <v>242</v>
      </c>
      <c r="L171" s="189" t="str">
        <f t="shared" ref="L171:Y171" si="544">+IF(L165="","",L$164)</f>
        <v xml:space="preserve">(1) </v>
      </c>
      <c r="M171" s="189" t="str">
        <f t="shared" si="544"/>
        <v xml:space="preserve">(2) </v>
      </c>
      <c r="N171" s="189" t="str">
        <f t="shared" si="544"/>
        <v xml:space="preserve">(3) </v>
      </c>
      <c r="O171" s="189" t="str">
        <f t="shared" si="544"/>
        <v/>
      </c>
      <c r="P171" s="189" t="str">
        <f t="shared" si="544"/>
        <v/>
      </c>
      <c r="Q171" s="189" t="str">
        <f t="shared" si="544"/>
        <v/>
      </c>
      <c r="R171" s="189" t="str">
        <f t="shared" si="544"/>
        <v/>
      </c>
      <c r="S171" s="189" t="str">
        <f t="shared" si="544"/>
        <v/>
      </c>
      <c r="T171" s="189" t="str">
        <f t="shared" si="544"/>
        <v/>
      </c>
      <c r="U171" s="189" t="str">
        <f t="shared" si="544"/>
        <v/>
      </c>
      <c r="V171" s="189" t="str">
        <f t="shared" si="544"/>
        <v/>
      </c>
      <c r="W171" s="189" t="str">
        <f t="shared" si="544"/>
        <v/>
      </c>
      <c r="X171" s="189" t="str">
        <f t="shared" si="544"/>
        <v/>
      </c>
      <c r="Y171" s="189" t="str">
        <f t="shared" si="544"/>
        <v/>
      </c>
      <c r="AF171" s="2"/>
      <c r="BR171" s="3"/>
      <c r="DL171" s="3"/>
    </row>
    <row r="172" spans="2:116">
      <c r="E172" s="2"/>
      <c r="F172" s="3"/>
      <c r="K172" s="189" t="s">
        <v>243</v>
      </c>
      <c r="L172" s="189" t="str">
        <f t="shared" ref="L172:Y172" si="545">+IF(L166="","",L$164)</f>
        <v/>
      </c>
      <c r="M172" s="189" t="str">
        <f t="shared" si="545"/>
        <v/>
      </c>
      <c r="N172" s="189" t="str">
        <f t="shared" si="545"/>
        <v/>
      </c>
      <c r="O172" s="189" t="str">
        <f t="shared" si="545"/>
        <v xml:space="preserve">(4) </v>
      </c>
      <c r="P172" s="189" t="str">
        <f t="shared" si="545"/>
        <v xml:space="preserve">(5) </v>
      </c>
      <c r="Q172" s="189" t="str">
        <f t="shared" si="545"/>
        <v/>
      </c>
      <c r="R172" s="189" t="str">
        <f t="shared" si="545"/>
        <v/>
      </c>
      <c r="S172" s="189" t="str">
        <f t="shared" si="545"/>
        <v/>
      </c>
      <c r="T172" s="189" t="str">
        <f t="shared" si="545"/>
        <v/>
      </c>
      <c r="U172" s="189" t="str">
        <f t="shared" si="545"/>
        <v/>
      </c>
      <c r="V172" s="189" t="str">
        <f t="shared" si="545"/>
        <v/>
      </c>
      <c r="W172" s="189" t="str">
        <f t="shared" si="545"/>
        <v/>
      </c>
      <c r="X172" s="189" t="str">
        <f t="shared" si="545"/>
        <v/>
      </c>
      <c r="Y172" s="189" t="str">
        <f t="shared" si="545"/>
        <v/>
      </c>
      <c r="AL172" s="2"/>
      <c r="BR172" s="3"/>
      <c r="DL172" s="3"/>
    </row>
    <row r="173" spans="2:116">
      <c r="E173" s="2"/>
      <c r="F173" s="3"/>
      <c r="K173" s="189" t="s">
        <v>244</v>
      </c>
      <c r="L173" s="189" t="str">
        <f t="shared" ref="L173:Y173" si="546">+IF(L167="","",L$164)</f>
        <v/>
      </c>
      <c r="M173" s="189" t="str">
        <f t="shared" si="546"/>
        <v/>
      </c>
      <c r="N173" s="189" t="str">
        <f t="shared" si="546"/>
        <v/>
      </c>
      <c r="O173" s="189" t="str">
        <f t="shared" si="546"/>
        <v/>
      </c>
      <c r="P173" s="189" t="str">
        <f t="shared" si="546"/>
        <v/>
      </c>
      <c r="Q173" s="189" t="str">
        <f t="shared" si="546"/>
        <v xml:space="preserve">(6) </v>
      </c>
      <c r="R173" s="189" t="str">
        <f t="shared" si="546"/>
        <v xml:space="preserve">(7) </v>
      </c>
      <c r="S173" s="189" t="str">
        <f t="shared" si="546"/>
        <v xml:space="preserve">(8) </v>
      </c>
      <c r="T173" s="189" t="str">
        <f t="shared" si="546"/>
        <v xml:space="preserve">(9) </v>
      </c>
      <c r="U173" s="189" t="str">
        <f t="shared" si="546"/>
        <v/>
      </c>
      <c r="V173" s="189" t="str">
        <f t="shared" si="546"/>
        <v/>
      </c>
      <c r="W173" s="189" t="str">
        <f t="shared" si="546"/>
        <v/>
      </c>
      <c r="X173" s="189" t="str">
        <f t="shared" si="546"/>
        <v/>
      </c>
      <c r="Y173" s="189" t="str">
        <f t="shared" si="546"/>
        <v/>
      </c>
      <c r="BF173" s="2"/>
      <c r="BR173" s="3"/>
      <c r="DL173" s="3"/>
    </row>
    <row r="174" spans="2:116">
      <c r="E174" s="2"/>
      <c r="F174" s="3"/>
      <c r="K174" s="189" t="s">
        <v>245</v>
      </c>
      <c r="L174" s="189" t="str">
        <f t="shared" ref="L174:Y174" si="547">+IF(L168="","",L$164)</f>
        <v/>
      </c>
      <c r="M174" s="189" t="str">
        <f t="shared" si="547"/>
        <v/>
      </c>
      <c r="N174" s="189" t="str">
        <f t="shared" si="547"/>
        <v/>
      </c>
      <c r="O174" s="189" t="str">
        <f t="shared" si="547"/>
        <v/>
      </c>
      <c r="P174" s="189" t="str">
        <f t="shared" si="547"/>
        <v/>
      </c>
      <c r="Q174" s="189" t="str">
        <f t="shared" si="547"/>
        <v/>
      </c>
      <c r="R174" s="189" t="str">
        <f t="shared" si="547"/>
        <v/>
      </c>
      <c r="S174" s="189" t="str">
        <f t="shared" si="547"/>
        <v/>
      </c>
      <c r="T174" s="189" t="str">
        <f t="shared" si="547"/>
        <v/>
      </c>
      <c r="U174" s="189" t="str">
        <f t="shared" si="547"/>
        <v xml:space="preserve">(10) </v>
      </c>
      <c r="V174" s="189" t="str">
        <f t="shared" si="547"/>
        <v xml:space="preserve">(11) </v>
      </c>
      <c r="W174" s="189" t="str">
        <f t="shared" si="547"/>
        <v xml:space="preserve">(12) </v>
      </c>
      <c r="X174" s="189" t="str">
        <f t="shared" si="547"/>
        <v xml:space="preserve">(13) </v>
      </c>
      <c r="Y174" s="189" t="str">
        <f t="shared" si="547"/>
        <v/>
      </c>
      <c r="BJ174" s="2"/>
      <c r="BR174" s="3"/>
      <c r="DL174" s="3"/>
    </row>
    <row r="175" spans="2:116">
      <c r="E175" s="2"/>
      <c r="F175" s="3"/>
      <c r="K175" s="189" t="s">
        <v>246</v>
      </c>
      <c r="L175" s="189" t="str">
        <f t="shared" ref="L175:Y175" si="548">+IF(L169="","",L$164)</f>
        <v/>
      </c>
      <c r="M175" s="189" t="str">
        <f t="shared" si="548"/>
        <v/>
      </c>
      <c r="N175" s="189" t="str">
        <f t="shared" si="548"/>
        <v/>
      </c>
      <c r="O175" s="189" t="str">
        <f t="shared" si="548"/>
        <v/>
      </c>
      <c r="P175" s="189" t="str">
        <f t="shared" si="548"/>
        <v/>
      </c>
      <c r="Q175" s="189" t="str">
        <f t="shared" si="548"/>
        <v/>
      </c>
      <c r="R175" s="189" t="str">
        <f t="shared" si="548"/>
        <v/>
      </c>
      <c r="S175" s="189" t="str">
        <f t="shared" si="548"/>
        <v/>
      </c>
      <c r="T175" s="189" t="str">
        <f t="shared" si="548"/>
        <v/>
      </c>
      <c r="U175" s="189" t="str">
        <f t="shared" si="548"/>
        <v/>
      </c>
      <c r="V175" s="189" t="str">
        <f t="shared" si="548"/>
        <v/>
      </c>
      <c r="W175" s="189" t="str">
        <f t="shared" si="548"/>
        <v/>
      </c>
      <c r="X175" s="189" t="str">
        <f t="shared" si="548"/>
        <v/>
      </c>
      <c r="Y175" s="189" t="str">
        <f t="shared" si="548"/>
        <v xml:space="preserve">(14) </v>
      </c>
      <c r="BN175" s="2"/>
      <c r="BR175" s="3"/>
      <c r="DL175" s="3"/>
    </row>
    <row r="176" spans="2:116">
      <c r="F176" s="3"/>
      <c r="BP176" s="2"/>
      <c r="BR176" s="3"/>
      <c r="CB176" s="2"/>
      <c r="DL176" s="3"/>
    </row>
    <row r="177" spans="10:25">
      <c r="J177" s="316" t="s">
        <v>107</v>
      </c>
      <c r="K177" s="591"/>
      <c r="L177" s="243" t="s">
        <v>247</v>
      </c>
      <c r="M177" s="243" t="s">
        <v>248</v>
      </c>
      <c r="N177" s="243" t="s">
        <v>249</v>
      </c>
      <c r="O177" s="243" t="s">
        <v>250</v>
      </c>
      <c r="P177" s="243" t="s">
        <v>251</v>
      </c>
      <c r="Q177" s="243" t="s">
        <v>252</v>
      </c>
      <c r="R177" s="243" t="s">
        <v>253</v>
      </c>
      <c r="S177" s="243" t="s">
        <v>254</v>
      </c>
      <c r="T177" s="243" t="s">
        <v>255</v>
      </c>
      <c r="U177" s="243" t="s">
        <v>256</v>
      </c>
      <c r="V177" s="243" t="s">
        <v>257</v>
      </c>
      <c r="W177" s="243" t="s">
        <v>258</v>
      </c>
      <c r="X177" s="243" t="s">
        <v>259</v>
      </c>
      <c r="Y177" s="243" t="s">
        <v>260</v>
      </c>
    </row>
    <row r="178" spans="10:25">
      <c r="K178" s="189" t="s">
        <v>50</v>
      </c>
      <c r="L178" s="189" t="str">
        <f>+IF(G89=$K178,"① ","")</f>
        <v xml:space="preserve">① </v>
      </c>
      <c r="M178" s="189" t="str">
        <f>+IF(J89=$K178,"① ","")</f>
        <v xml:space="preserve">① </v>
      </c>
      <c r="N178" s="189" t="str">
        <f>+IF(M89=$K178,"① ","")</f>
        <v xml:space="preserve">① </v>
      </c>
      <c r="O178" s="189" t="str">
        <f>+IF(P89=$K178,"① ","")</f>
        <v/>
      </c>
      <c r="P178" s="189" t="str">
        <f>+IF(S89=$K178,"① ","")</f>
        <v/>
      </c>
      <c r="Q178" s="189" t="str">
        <f>+IF(U89=$K178,"① ","")</f>
        <v/>
      </c>
      <c r="R178" s="189" t="str">
        <f>+IF(X89=$K178,"① ","")</f>
        <v/>
      </c>
      <c r="S178" s="189" t="str">
        <f>+IF(AA89=$K178,"① ","")</f>
        <v/>
      </c>
      <c r="T178" s="189" t="str">
        <f>+IF(AD89=$K178,"① ","")</f>
        <v/>
      </c>
      <c r="U178" s="189" t="str">
        <f>+IF(AG89=$K178,"① ","")</f>
        <v/>
      </c>
      <c r="V178" s="189" t="str">
        <f>+IF(AJ89=$K178,"① ","")</f>
        <v/>
      </c>
      <c r="W178" s="189" t="str">
        <f>+IF(AM89=$K178,"① ","")</f>
        <v/>
      </c>
      <c r="X178" s="189" t="str">
        <f>+IF(AP89=$K178,"① ","")</f>
        <v/>
      </c>
      <c r="Y178" s="189" t="str">
        <f>+IF(AS89=$K178,"① ","")</f>
        <v/>
      </c>
    </row>
    <row r="179" spans="10:25">
      <c r="K179" s="189" t="s">
        <v>51</v>
      </c>
      <c r="L179" s="189" t="str">
        <f>+IF(G89=$K179,"② ","")</f>
        <v/>
      </c>
      <c r="M179" s="189" t="str">
        <f>+IF(J89=$K179,"② ","")</f>
        <v/>
      </c>
      <c r="N179" s="189" t="str">
        <f>+IF(M89=$K179,"② ","")</f>
        <v/>
      </c>
      <c r="O179" s="189" t="str">
        <f>+IF(P89=$K179,"② ","")</f>
        <v xml:space="preserve">② </v>
      </c>
      <c r="P179" s="189" t="str">
        <f>+IF(S89=$K179,"② ","")</f>
        <v xml:space="preserve">② </v>
      </c>
      <c r="Q179" s="189" t="str">
        <f>+IF(U89=$K179,"② ","")</f>
        <v/>
      </c>
      <c r="R179" s="189" t="str">
        <f>+IF(X89=$K179,"② ","")</f>
        <v/>
      </c>
      <c r="S179" s="189" t="str">
        <f>+IF(AA89=$K179,"② ","")</f>
        <v/>
      </c>
      <c r="T179" s="189" t="str">
        <f>+IF(AD89=$K179,"② ","")</f>
        <v xml:space="preserve">② </v>
      </c>
      <c r="U179" s="189" t="str">
        <f>+IF(AG89=$K179,"② ","")</f>
        <v/>
      </c>
      <c r="V179" s="189" t="str">
        <f>+IF(AJ89=$K179,"② ","")</f>
        <v/>
      </c>
      <c r="W179" s="189" t="str">
        <f>+IF(AM89=$K179,"② ","")</f>
        <v/>
      </c>
      <c r="X179" s="189" t="str">
        <f>+IF(AP89=$K179,"② ","")</f>
        <v/>
      </c>
      <c r="Y179" s="189" t="str">
        <f>+IF(AS89=$K179,"② ","")</f>
        <v/>
      </c>
    </row>
    <row r="180" spans="10:25">
      <c r="K180" s="189" t="s">
        <v>52</v>
      </c>
      <c r="L180" s="189" t="str">
        <f>+IF(G89=$K180,"③ ","")</f>
        <v/>
      </c>
      <c r="M180" s="189" t="str">
        <f>+IF(J89=$K180,"③ ","")</f>
        <v/>
      </c>
      <c r="N180" s="189" t="str">
        <f>+IF(M89=$K180,"③ ","")</f>
        <v/>
      </c>
      <c r="O180" s="189" t="str">
        <f>+IF(P89=$K180,"③ ","")</f>
        <v/>
      </c>
      <c r="P180" s="189" t="str">
        <f>+IF(S89=$K180,"③ ","")</f>
        <v/>
      </c>
      <c r="Q180" s="189" t="str">
        <f>+IF(U89=$K180,"③ ","")</f>
        <v xml:space="preserve">③ </v>
      </c>
      <c r="R180" s="189" t="str">
        <f>+IF(X89=$K180,"③ ","")</f>
        <v xml:space="preserve">③ </v>
      </c>
      <c r="S180" s="189" t="str">
        <f>+IF(AA89=$K180,"③ ","")</f>
        <v xml:space="preserve">③ </v>
      </c>
      <c r="T180" s="189" t="str">
        <f>+IF(AD89=$K180,"③ ","")</f>
        <v/>
      </c>
      <c r="U180" s="189" t="str">
        <f>+IF(AG89=$K180,"③ ","")</f>
        <v/>
      </c>
      <c r="V180" s="189" t="str">
        <f>+IF(AJ89=$K180,"③ ","")</f>
        <v/>
      </c>
      <c r="W180" s="189" t="str">
        <f>+IF(AM89=$K180,"③ ","")</f>
        <v/>
      </c>
      <c r="X180" s="189" t="str">
        <f>+IF(AP89=$K180,"③ ","")</f>
        <v/>
      </c>
      <c r="Y180" s="189" t="str">
        <f>+IF(AS89=$K180,"③ ","")</f>
        <v/>
      </c>
    </row>
    <row r="181" spans="10:25">
      <c r="K181" s="189" t="s">
        <v>53</v>
      </c>
      <c r="L181" s="189" t="str">
        <f>+IF(G89=$K181,"④ ","")</f>
        <v/>
      </c>
      <c r="M181" s="189" t="str">
        <f>+IF(J89=$K181,"④ ","")</f>
        <v/>
      </c>
      <c r="N181" s="189" t="str">
        <f>+IF(M89=$K181,"④ ","")</f>
        <v/>
      </c>
      <c r="O181" s="189" t="str">
        <f>+IF(P89=$K181,"④ ","")</f>
        <v/>
      </c>
      <c r="P181" s="189" t="str">
        <f>+IF(S89=$K181,"④ ","")</f>
        <v/>
      </c>
      <c r="Q181" s="189" t="str">
        <f>+IF(U89=$K181,"④ ","")</f>
        <v/>
      </c>
      <c r="R181" s="189" t="str">
        <f>+IF(X89=$K181,"④ ","")</f>
        <v/>
      </c>
      <c r="S181" s="189" t="str">
        <f>+IF(AA89=$K181,"④ ","")</f>
        <v/>
      </c>
      <c r="T181" s="189" t="str">
        <f>+IF(AD89=$K181,"④ ","")</f>
        <v/>
      </c>
      <c r="U181" s="189" t="str">
        <f>+IF(AG89=$K181,"④ ","")</f>
        <v xml:space="preserve">④ </v>
      </c>
      <c r="V181" s="189" t="str">
        <f>+IF(AJ89=$K181,"④ ","")</f>
        <v xml:space="preserve">④ </v>
      </c>
      <c r="W181" s="189" t="str">
        <f>+IF(AM89=$K181,"④ ","")</f>
        <v xml:space="preserve">④ </v>
      </c>
      <c r="X181" s="189" t="str">
        <f>+IF(AP89=$K181,"④ ","")</f>
        <v xml:space="preserve">④ </v>
      </c>
      <c r="Y181" s="189" t="str">
        <f>+IF(AS89=$K181,"④ ","")</f>
        <v/>
      </c>
    </row>
    <row r="182" spans="10:25">
      <c r="K182" s="189" t="s">
        <v>54</v>
      </c>
      <c r="L182" s="189" t="str">
        <f>+IF(G89=$K182,"⑤ ","")</f>
        <v/>
      </c>
      <c r="M182" s="189" t="str">
        <f>+IF(J89=$K182,"⑤ ","")</f>
        <v/>
      </c>
      <c r="N182" s="189" t="str">
        <f>+IF(M89=$K182,"⑤ ","")</f>
        <v/>
      </c>
      <c r="O182" s="189" t="str">
        <f>+IF(P89=$K182,"⑤ ","")</f>
        <v/>
      </c>
      <c r="P182" s="189" t="str">
        <f>+IF(S89=$K182,"⑤ ","")</f>
        <v/>
      </c>
      <c r="Q182" s="189" t="str">
        <f>+IF(U89=$K182,"⑤ ","")</f>
        <v/>
      </c>
      <c r="R182" s="189" t="str">
        <f>+IF(X89=$K182,"⑤ ","")</f>
        <v/>
      </c>
      <c r="S182" s="189" t="str">
        <f>+IF(AA89=$K182,"⑤ ","")</f>
        <v/>
      </c>
      <c r="T182" s="189" t="str">
        <f>+IF(AD89=$K182,"⑤ ","")</f>
        <v/>
      </c>
      <c r="U182" s="189" t="str">
        <f>+IF(AG89=$K182,"⑤ ","")</f>
        <v/>
      </c>
      <c r="V182" s="189" t="str">
        <f>+IF(AJ89=$K182,"⑤ ","")</f>
        <v/>
      </c>
      <c r="W182" s="189" t="str">
        <f>+IF(AM89=$K182,"⑤ ","")</f>
        <v/>
      </c>
      <c r="X182" s="189" t="str">
        <f>+IF(AP89=$K182,"⑤ ","")</f>
        <v/>
      </c>
      <c r="Y182" s="189" t="str">
        <f>+IF(AS89=$K182,"⑤ ","")</f>
        <v xml:space="preserve">⑤ </v>
      </c>
    </row>
    <row r="183" spans="10:25">
      <c r="K183" s="189"/>
      <c r="L183" s="189"/>
      <c r="M183" s="189"/>
      <c r="N183" s="189"/>
      <c r="O183" s="189"/>
      <c r="P183" s="189"/>
      <c r="Q183" s="189"/>
      <c r="R183" s="189"/>
      <c r="S183" s="189"/>
      <c r="T183" s="189"/>
      <c r="U183" s="189"/>
      <c r="V183" s="189"/>
      <c r="W183" s="189"/>
      <c r="X183" s="189"/>
      <c r="Y183" s="189"/>
    </row>
    <row r="184" spans="10:25">
      <c r="K184" s="189" t="s">
        <v>50</v>
      </c>
      <c r="L184" s="189" t="str">
        <f t="shared" ref="L184:Y184" si="549">+IF(L178="","",L$164)</f>
        <v xml:space="preserve">(1) </v>
      </c>
      <c r="M184" s="189" t="str">
        <f t="shared" si="549"/>
        <v xml:space="preserve">(2) </v>
      </c>
      <c r="N184" s="189" t="str">
        <f t="shared" si="549"/>
        <v xml:space="preserve">(3) </v>
      </c>
      <c r="O184" s="189" t="str">
        <f t="shared" si="549"/>
        <v/>
      </c>
      <c r="P184" s="189" t="str">
        <f t="shared" si="549"/>
        <v/>
      </c>
      <c r="Q184" s="189" t="str">
        <f t="shared" si="549"/>
        <v/>
      </c>
      <c r="R184" s="189" t="str">
        <f t="shared" si="549"/>
        <v/>
      </c>
      <c r="S184" s="189" t="str">
        <f t="shared" si="549"/>
        <v/>
      </c>
      <c r="T184" s="189" t="str">
        <f t="shared" si="549"/>
        <v/>
      </c>
      <c r="U184" s="189" t="str">
        <f t="shared" si="549"/>
        <v/>
      </c>
      <c r="V184" s="189" t="str">
        <f t="shared" si="549"/>
        <v/>
      </c>
      <c r="W184" s="189" t="str">
        <f t="shared" si="549"/>
        <v/>
      </c>
      <c r="X184" s="189" t="str">
        <f t="shared" si="549"/>
        <v/>
      </c>
      <c r="Y184" s="189" t="str">
        <f t="shared" si="549"/>
        <v/>
      </c>
    </row>
    <row r="185" spans="10:25">
      <c r="K185" s="189" t="s">
        <v>51</v>
      </c>
      <c r="L185" s="189" t="str">
        <f t="shared" ref="L185:Y185" si="550">+IF(L179="","",L$164)</f>
        <v/>
      </c>
      <c r="M185" s="189" t="str">
        <f t="shared" si="550"/>
        <v/>
      </c>
      <c r="N185" s="189" t="str">
        <f t="shared" si="550"/>
        <v/>
      </c>
      <c r="O185" s="189" t="str">
        <f t="shared" si="550"/>
        <v xml:space="preserve">(4) </v>
      </c>
      <c r="P185" s="189" t="str">
        <f t="shared" si="550"/>
        <v xml:space="preserve">(5) </v>
      </c>
      <c r="Q185" s="189" t="str">
        <f t="shared" si="550"/>
        <v/>
      </c>
      <c r="R185" s="189" t="str">
        <f t="shared" si="550"/>
        <v/>
      </c>
      <c r="S185" s="189" t="str">
        <f t="shared" si="550"/>
        <v/>
      </c>
      <c r="T185" s="189" t="str">
        <f t="shared" si="550"/>
        <v xml:space="preserve">(9) </v>
      </c>
      <c r="U185" s="189" t="str">
        <f t="shared" si="550"/>
        <v/>
      </c>
      <c r="V185" s="189" t="str">
        <f t="shared" si="550"/>
        <v/>
      </c>
      <c r="W185" s="189" t="str">
        <f t="shared" si="550"/>
        <v/>
      </c>
      <c r="X185" s="189" t="str">
        <f t="shared" si="550"/>
        <v/>
      </c>
      <c r="Y185" s="189" t="str">
        <f t="shared" si="550"/>
        <v/>
      </c>
    </row>
    <row r="186" spans="10:25">
      <c r="K186" s="189" t="s">
        <v>52</v>
      </c>
      <c r="L186" s="189" t="str">
        <f t="shared" ref="L186:Y186" si="551">+IF(L180="","",L$164)</f>
        <v/>
      </c>
      <c r="M186" s="189" t="str">
        <f t="shared" si="551"/>
        <v/>
      </c>
      <c r="N186" s="189" t="str">
        <f t="shared" si="551"/>
        <v/>
      </c>
      <c r="O186" s="189" t="str">
        <f t="shared" si="551"/>
        <v/>
      </c>
      <c r="P186" s="189" t="str">
        <f t="shared" si="551"/>
        <v/>
      </c>
      <c r="Q186" s="189" t="str">
        <f t="shared" si="551"/>
        <v xml:space="preserve">(6) </v>
      </c>
      <c r="R186" s="189" t="str">
        <f t="shared" si="551"/>
        <v xml:space="preserve">(7) </v>
      </c>
      <c r="S186" s="189" t="str">
        <f t="shared" si="551"/>
        <v xml:space="preserve">(8) </v>
      </c>
      <c r="T186" s="189" t="str">
        <f t="shared" si="551"/>
        <v/>
      </c>
      <c r="U186" s="189" t="str">
        <f t="shared" si="551"/>
        <v/>
      </c>
      <c r="V186" s="189" t="str">
        <f t="shared" si="551"/>
        <v/>
      </c>
      <c r="W186" s="189" t="str">
        <f t="shared" si="551"/>
        <v/>
      </c>
      <c r="X186" s="189" t="str">
        <f t="shared" si="551"/>
        <v/>
      </c>
      <c r="Y186" s="189" t="str">
        <f t="shared" si="551"/>
        <v/>
      </c>
    </row>
    <row r="187" spans="10:25">
      <c r="K187" s="189" t="s">
        <v>53</v>
      </c>
      <c r="L187" s="189" t="str">
        <f t="shared" ref="L187:Y187" si="552">+IF(L181="","",L$164)</f>
        <v/>
      </c>
      <c r="M187" s="189" t="str">
        <f t="shared" si="552"/>
        <v/>
      </c>
      <c r="N187" s="189" t="str">
        <f t="shared" si="552"/>
        <v/>
      </c>
      <c r="O187" s="189" t="str">
        <f t="shared" si="552"/>
        <v/>
      </c>
      <c r="P187" s="189" t="str">
        <f t="shared" si="552"/>
        <v/>
      </c>
      <c r="Q187" s="189" t="str">
        <f t="shared" si="552"/>
        <v/>
      </c>
      <c r="R187" s="189" t="str">
        <f t="shared" si="552"/>
        <v/>
      </c>
      <c r="S187" s="189" t="str">
        <f t="shared" si="552"/>
        <v/>
      </c>
      <c r="T187" s="189" t="str">
        <f t="shared" si="552"/>
        <v/>
      </c>
      <c r="U187" s="189" t="str">
        <f t="shared" si="552"/>
        <v xml:space="preserve">(10) </v>
      </c>
      <c r="V187" s="189" t="str">
        <f t="shared" si="552"/>
        <v xml:space="preserve">(11) </v>
      </c>
      <c r="W187" s="189" t="str">
        <f t="shared" si="552"/>
        <v xml:space="preserve">(12) </v>
      </c>
      <c r="X187" s="189" t="str">
        <f t="shared" si="552"/>
        <v xml:space="preserve">(13) </v>
      </c>
      <c r="Y187" s="189" t="str">
        <f t="shared" si="552"/>
        <v/>
      </c>
    </row>
    <row r="188" spans="10:25">
      <c r="K188" s="189" t="s">
        <v>54</v>
      </c>
      <c r="L188" s="189" t="str">
        <f t="shared" ref="L188:Y188" si="553">+IF(L182="","",L$164)</f>
        <v/>
      </c>
      <c r="M188" s="189" t="str">
        <f t="shared" si="553"/>
        <v/>
      </c>
      <c r="N188" s="189" t="str">
        <f t="shared" si="553"/>
        <v/>
      </c>
      <c r="O188" s="189" t="str">
        <f t="shared" si="553"/>
        <v/>
      </c>
      <c r="P188" s="189" t="str">
        <f t="shared" si="553"/>
        <v/>
      </c>
      <c r="Q188" s="189" t="str">
        <f t="shared" si="553"/>
        <v/>
      </c>
      <c r="R188" s="189" t="str">
        <f t="shared" si="553"/>
        <v/>
      </c>
      <c r="S188" s="189" t="str">
        <f t="shared" si="553"/>
        <v/>
      </c>
      <c r="T188" s="189" t="str">
        <f t="shared" si="553"/>
        <v/>
      </c>
      <c r="U188" s="189" t="str">
        <f t="shared" si="553"/>
        <v/>
      </c>
      <c r="V188" s="189" t="str">
        <f t="shared" si="553"/>
        <v/>
      </c>
      <c r="W188" s="189" t="str">
        <f t="shared" si="553"/>
        <v/>
      </c>
      <c r="X188" s="189" t="str">
        <f t="shared" si="553"/>
        <v/>
      </c>
      <c r="Y188" s="189" t="str">
        <f t="shared" si="553"/>
        <v xml:space="preserve">(14) </v>
      </c>
    </row>
  </sheetData>
  <mergeCells count="1669">
    <mergeCell ref="AI138:AJ138"/>
    <mergeCell ref="AK138:AL138"/>
    <mergeCell ref="AM138:AN138"/>
    <mergeCell ref="AO138:AP138"/>
    <mergeCell ref="AQ138:AR138"/>
    <mergeCell ref="AS137:AT137"/>
    <mergeCell ref="AS138:AT138"/>
    <mergeCell ref="AZ86:BA86"/>
    <mergeCell ref="BB86:BC86"/>
    <mergeCell ref="BD86:BE86"/>
    <mergeCell ref="BF86:BG86"/>
    <mergeCell ref="BH86:BI86"/>
    <mergeCell ref="B3:E9"/>
    <mergeCell ref="AX123:AY123"/>
    <mergeCell ref="AZ123:BA123"/>
    <mergeCell ref="BB123:BC123"/>
    <mergeCell ref="BD123:BE123"/>
    <mergeCell ref="BF123:BG123"/>
    <mergeCell ref="BH123:BI123"/>
    <mergeCell ref="BD99:BE99"/>
    <mergeCell ref="C79:C85"/>
    <mergeCell ref="AM135:AN135"/>
    <mergeCell ref="B137:D138"/>
    <mergeCell ref="E137:F137"/>
    <mergeCell ref="E138:F138"/>
    <mergeCell ref="K137:L137"/>
    <mergeCell ref="M137:N137"/>
    <mergeCell ref="O137:P137"/>
    <mergeCell ref="Q137:R137"/>
    <mergeCell ref="S137:T137"/>
    <mergeCell ref="K138:L138"/>
    <mergeCell ref="M138:N138"/>
    <mergeCell ref="O138:P138"/>
    <mergeCell ref="Q138:R138"/>
    <mergeCell ref="S138:T138"/>
    <mergeCell ref="G137:H137"/>
    <mergeCell ref="I137:J137"/>
    <mergeCell ref="G138:H138"/>
    <mergeCell ref="I138:J138"/>
    <mergeCell ref="U137:V137"/>
    <mergeCell ref="W137:X137"/>
    <mergeCell ref="U138:V138"/>
    <mergeCell ref="W138:X138"/>
    <mergeCell ref="Y137:Z137"/>
    <mergeCell ref="Y138:Z138"/>
    <mergeCell ref="AA137:AB137"/>
    <mergeCell ref="AC137:AD137"/>
    <mergeCell ref="AE137:AF137"/>
    <mergeCell ref="AG137:AH137"/>
    <mergeCell ref="AC138:AD138"/>
    <mergeCell ref="AE138:AF138"/>
    <mergeCell ref="AG138:AH138"/>
    <mergeCell ref="AI137:AJ137"/>
    <mergeCell ref="AK137:AL137"/>
    <mergeCell ref="AM137:AN137"/>
    <mergeCell ref="BJ103:BK103"/>
    <mergeCell ref="AQ148:AR148"/>
    <mergeCell ref="AS148:AT148"/>
    <mergeCell ref="D47:D86"/>
    <mergeCell ref="E86:F86"/>
    <mergeCell ref="AG135:AH135"/>
    <mergeCell ref="AI135:AJ135"/>
    <mergeCell ref="AK135:AL135"/>
    <mergeCell ref="E139:F139"/>
    <mergeCell ref="E141:F141"/>
    <mergeCell ref="E140:F140"/>
    <mergeCell ref="E143:F143"/>
    <mergeCell ref="G139:H139"/>
    <mergeCell ref="I139:J139"/>
    <mergeCell ref="I140:J140"/>
    <mergeCell ref="I141:J141"/>
    <mergeCell ref="I143:J143"/>
    <mergeCell ref="I142:J142"/>
    <mergeCell ref="G143:H143"/>
    <mergeCell ref="AI146:AJ146"/>
    <mergeCell ref="AO144:AP144"/>
    <mergeCell ref="AQ144:AR144"/>
    <mergeCell ref="AS88:AU88"/>
    <mergeCell ref="AA88:AC88"/>
    <mergeCell ref="AD88:AF88"/>
    <mergeCell ref="E47:E53"/>
    <mergeCell ref="AO137:AP137"/>
    <mergeCell ref="AQ137:AR137"/>
    <mergeCell ref="AA138:AB138"/>
    <mergeCell ref="B132:F136"/>
    <mergeCell ref="AV124:BO124"/>
    <mergeCell ref="AV122:AW122"/>
    <mergeCell ref="AX122:AY122"/>
    <mergeCell ref="AM124:AO124"/>
    <mergeCell ref="BL122:BM122"/>
    <mergeCell ref="BN122:BO122"/>
    <mergeCell ref="AV123:AW123"/>
    <mergeCell ref="BJ86:BK86"/>
    <mergeCell ref="AZ122:BA122"/>
    <mergeCell ref="BB122:BC122"/>
    <mergeCell ref="BD122:BE122"/>
    <mergeCell ref="BF122:BG122"/>
    <mergeCell ref="BH122:BI122"/>
    <mergeCell ref="BJ122:BK122"/>
    <mergeCell ref="BJ121:BK121"/>
    <mergeCell ref="AZ116:BA116"/>
    <mergeCell ref="BB116:BC116"/>
    <mergeCell ref="BD116:BE116"/>
    <mergeCell ref="BF116:BG116"/>
    <mergeCell ref="BH116:BI116"/>
    <mergeCell ref="BJ116:BK116"/>
    <mergeCell ref="AZ118:BA118"/>
    <mergeCell ref="BB118:BC118"/>
    <mergeCell ref="BD118:BE118"/>
    <mergeCell ref="BF118:BG118"/>
    <mergeCell ref="BH118:BI118"/>
    <mergeCell ref="BJ118:BK118"/>
    <mergeCell ref="AZ114:BA114"/>
    <mergeCell ref="BB114:BC114"/>
    <mergeCell ref="BD114:BE114"/>
    <mergeCell ref="BF114:BG114"/>
    <mergeCell ref="G148:H148"/>
    <mergeCell ref="I148:J148"/>
    <mergeCell ref="K148:L148"/>
    <mergeCell ref="M148:N148"/>
    <mergeCell ref="O148:P148"/>
    <mergeCell ref="Q148:R148"/>
    <mergeCell ref="S148:T148"/>
    <mergeCell ref="U148:V148"/>
    <mergeCell ref="W148:X148"/>
    <mergeCell ref="Y148:Z148"/>
    <mergeCell ref="AA148:AB148"/>
    <mergeCell ref="AC148:AD148"/>
    <mergeCell ref="AE148:AF148"/>
    <mergeCell ref="AG148:AH148"/>
    <mergeCell ref="AO136:AP136"/>
    <mergeCell ref="G136:H136"/>
    <mergeCell ref="I136:J136"/>
    <mergeCell ref="K136:L136"/>
    <mergeCell ref="M136:N136"/>
    <mergeCell ref="O136:P136"/>
    <mergeCell ref="AM142:AN142"/>
    <mergeCell ref="Q142:R142"/>
    <mergeCell ref="I146:J146"/>
    <mergeCell ref="G146:H146"/>
    <mergeCell ref="G142:H142"/>
    <mergeCell ref="O143:P143"/>
    <mergeCell ref="O142:P142"/>
    <mergeCell ref="O146:P146"/>
    <mergeCell ref="W144:X144"/>
    <mergeCell ref="Y144:Z144"/>
    <mergeCell ref="AM148:AN148"/>
    <mergeCell ref="AO148:AP148"/>
    <mergeCell ref="B2:BO2"/>
    <mergeCell ref="B131:AT131"/>
    <mergeCell ref="AM153:AN153"/>
    <mergeCell ref="AO153:AP153"/>
    <mergeCell ref="AQ153:AR153"/>
    <mergeCell ref="AS153:AT153"/>
    <mergeCell ref="G155:H155"/>
    <mergeCell ref="I155:J155"/>
    <mergeCell ref="K155:L155"/>
    <mergeCell ref="M155:N155"/>
    <mergeCell ref="O155:P155"/>
    <mergeCell ref="Q155:R155"/>
    <mergeCell ref="S155:T155"/>
    <mergeCell ref="U155:V155"/>
    <mergeCell ref="W155:X155"/>
    <mergeCell ref="Y155:Z155"/>
    <mergeCell ref="AA155:AB155"/>
    <mergeCell ref="AC155:AD155"/>
    <mergeCell ref="AE155:AF155"/>
    <mergeCell ref="AG155:AH155"/>
    <mergeCell ref="AI155:AJ155"/>
    <mergeCell ref="AK155:AL155"/>
    <mergeCell ref="AM155:AN155"/>
    <mergeCell ref="AO155:AP155"/>
    <mergeCell ref="AQ155:AR155"/>
    <mergeCell ref="AS155:AT155"/>
    <mergeCell ref="G153:H153"/>
    <mergeCell ref="I153:J153"/>
    <mergeCell ref="K153:L153"/>
    <mergeCell ref="M153:N153"/>
    <mergeCell ref="O153:P153"/>
    <mergeCell ref="Q153:R153"/>
    <mergeCell ref="S153:T153"/>
    <mergeCell ref="U153:V153"/>
    <mergeCell ref="W153:X153"/>
    <mergeCell ref="Y153:Z153"/>
    <mergeCell ref="AA153:AB153"/>
    <mergeCell ref="AC153:AD153"/>
    <mergeCell ref="AE153:AF153"/>
    <mergeCell ref="AG153:AH153"/>
    <mergeCell ref="AI153:AJ153"/>
    <mergeCell ref="AK153:AL153"/>
    <mergeCell ref="G124:I124"/>
    <mergeCell ref="J124:L124"/>
    <mergeCell ref="M124:O124"/>
    <mergeCell ref="P124:R124"/>
    <mergeCell ref="S124:T124"/>
    <mergeCell ref="U124:V124"/>
    <mergeCell ref="X124:Z124"/>
    <mergeCell ref="AA124:AC124"/>
    <mergeCell ref="AD124:AF124"/>
    <mergeCell ref="AG124:AI124"/>
    <mergeCell ref="AJ124:AL124"/>
    <mergeCell ref="AK145:AL145"/>
    <mergeCell ref="AI144:AJ144"/>
    <mergeCell ref="AK144:AL144"/>
    <mergeCell ref="AI148:AJ148"/>
    <mergeCell ref="AK148:AL148"/>
    <mergeCell ref="M141:N141"/>
    <mergeCell ref="K140:L140"/>
    <mergeCell ref="M140:N140"/>
    <mergeCell ref="K143:L143"/>
    <mergeCell ref="M143:N143"/>
    <mergeCell ref="AG149:AH149"/>
    <mergeCell ref="BJ123:BK123"/>
    <mergeCell ref="BL123:BM123"/>
    <mergeCell ref="BN123:BO123"/>
    <mergeCell ref="AV120:AW120"/>
    <mergeCell ref="AX120:AY120"/>
    <mergeCell ref="AZ120:BA120"/>
    <mergeCell ref="BB120:BC120"/>
    <mergeCell ref="BD120:BE120"/>
    <mergeCell ref="BF120:BG120"/>
    <mergeCell ref="BH120:BI120"/>
    <mergeCell ref="BJ120:BK120"/>
    <mergeCell ref="BL120:BM120"/>
    <mergeCell ref="BN120:BO120"/>
    <mergeCell ref="AV121:AW121"/>
    <mergeCell ref="AX121:AY121"/>
    <mergeCell ref="AZ121:BA121"/>
    <mergeCell ref="BB121:BC121"/>
    <mergeCell ref="BD121:BE121"/>
    <mergeCell ref="BF121:BG121"/>
    <mergeCell ref="BH121:BI121"/>
    <mergeCell ref="BL121:BM121"/>
    <mergeCell ref="BN121:BO121"/>
    <mergeCell ref="BN118:BO118"/>
    <mergeCell ref="AV119:AW119"/>
    <mergeCell ref="AX119:AY119"/>
    <mergeCell ref="AZ119:BA119"/>
    <mergeCell ref="BB119:BC119"/>
    <mergeCell ref="BD119:BE119"/>
    <mergeCell ref="BF119:BG119"/>
    <mergeCell ref="BH119:BI119"/>
    <mergeCell ref="BJ119:BK119"/>
    <mergeCell ref="BL119:BM119"/>
    <mergeCell ref="BN119:BO119"/>
    <mergeCell ref="BL116:BM116"/>
    <mergeCell ref="BN116:BO116"/>
    <mergeCell ref="AV117:AW117"/>
    <mergeCell ref="AX117:AY117"/>
    <mergeCell ref="AZ117:BA117"/>
    <mergeCell ref="BB117:BC117"/>
    <mergeCell ref="BD117:BE117"/>
    <mergeCell ref="BF117:BG117"/>
    <mergeCell ref="BH117:BI117"/>
    <mergeCell ref="BJ117:BK117"/>
    <mergeCell ref="BL117:BM117"/>
    <mergeCell ref="BN117:BO117"/>
    <mergeCell ref="AV116:AW116"/>
    <mergeCell ref="AX118:AY118"/>
    <mergeCell ref="BN102:BO102"/>
    <mergeCell ref="BL114:BM114"/>
    <mergeCell ref="BN114:BO114"/>
    <mergeCell ref="AV115:AW115"/>
    <mergeCell ref="AX115:AY115"/>
    <mergeCell ref="AZ115:BA115"/>
    <mergeCell ref="BB115:BC115"/>
    <mergeCell ref="BD115:BE115"/>
    <mergeCell ref="BF115:BG115"/>
    <mergeCell ref="BH115:BI115"/>
    <mergeCell ref="BJ115:BK115"/>
    <mergeCell ref="BL115:BM115"/>
    <mergeCell ref="BN115:BO115"/>
    <mergeCell ref="AX114:AY114"/>
    <mergeCell ref="BB112:BC112"/>
    <mergeCell ref="BD112:BE112"/>
    <mergeCell ref="BF112:BG112"/>
    <mergeCell ref="BH112:BI112"/>
    <mergeCell ref="BJ112:BK112"/>
    <mergeCell ref="BL112:BM112"/>
    <mergeCell ref="BN112:BO112"/>
    <mergeCell ref="AV113:AW113"/>
    <mergeCell ref="AX113:AY113"/>
    <mergeCell ref="AZ113:BA113"/>
    <mergeCell ref="BB113:BC113"/>
    <mergeCell ref="BD113:BE113"/>
    <mergeCell ref="BH114:BI114"/>
    <mergeCell ref="BJ114:BK114"/>
    <mergeCell ref="AZ103:BA103"/>
    <mergeCell ref="BB103:BC103"/>
    <mergeCell ref="BD103:BE103"/>
    <mergeCell ref="BF103:BG103"/>
    <mergeCell ref="BJ98:BK98"/>
    <mergeCell ref="BL98:BM98"/>
    <mergeCell ref="BN98:BO98"/>
    <mergeCell ref="BL103:BM103"/>
    <mergeCell ref="BN103:BO103"/>
    <mergeCell ref="AV104:AW104"/>
    <mergeCell ref="AX104:AY104"/>
    <mergeCell ref="AZ104:BA104"/>
    <mergeCell ref="BB104:BC104"/>
    <mergeCell ref="BD104:BE104"/>
    <mergeCell ref="BF104:BG104"/>
    <mergeCell ref="BH104:BI104"/>
    <mergeCell ref="BJ104:BK104"/>
    <mergeCell ref="BL104:BM104"/>
    <mergeCell ref="BN104:BO104"/>
    <mergeCell ref="AZ101:BA101"/>
    <mergeCell ref="BB101:BC101"/>
    <mergeCell ref="BD101:BE101"/>
    <mergeCell ref="BF101:BG101"/>
    <mergeCell ref="BH101:BI101"/>
    <mergeCell ref="BJ101:BK101"/>
    <mergeCell ref="BL101:BM101"/>
    <mergeCell ref="BN101:BO101"/>
    <mergeCell ref="AV102:AW102"/>
    <mergeCell ref="AX102:AY102"/>
    <mergeCell ref="AZ102:BA102"/>
    <mergeCell ref="BB102:BC102"/>
    <mergeCell ref="BD102:BE102"/>
    <mergeCell ref="BF102:BG102"/>
    <mergeCell ref="BH102:BI102"/>
    <mergeCell ref="BJ102:BK102"/>
    <mergeCell ref="BL102:BM102"/>
    <mergeCell ref="BN95:BO95"/>
    <mergeCell ref="AV96:AW96"/>
    <mergeCell ref="AX96:AY96"/>
    <mergeCell ref="AZ96:BA96"/>
    <mergeCell ref="BB96:BC96"/>
    <mergeCell ref="BD96:BE96"/>
    <mergeCell ref="BF96:BG96"/>
    <mergeCell ref="BH96:BI96"/>
    <mergeCell ref="BJ96:BK96"/>
    <mergeCell ref="BL96:BM96"/>
    <mergeCell ref="BN96:BO96"/>
    <mergeCell ref="BF99:BG99"/>
    <mergeCell ref="BH99:BI99"/>
    <mergeCell ref="BJ99:BK99"/>
    <mergeCell ref="BL99:BM99"/>
    <mergeCell ref="BN99:BO99"/>
    <mergeCell ref="AV100:AW100"/>
    <mergeCell ref="AX100:AY100"/>
    <mergeCell ref="AZ100:BA100"/>
    <mergeCell ref="BB100:BC100"/>
    <mergeCell ref="BD100:BE100"/>
    <mergeCell ref="BF100:BG100"/>
    <mergeCell ref="BH100:BI100"/>
    <mergeCell ref="BJ100:BK100"/>
    <mergeCell ref="BL100:BM100"/>
    <mergeCell ref="BN100:BO100"/>
    <mergeCell ref="BF97:BG97"/>
    <mergeCell ref="BH97:BI97"/>
    <mergeCell ref="BJ97:BK97"/>
    <mergeCell ref="BL97:BM97"/>
    <mergeCell ref="BN97:BO97"/>
    <mergeCell ref="AV98:AW98"/>
    <mergeCell ref="E10:E21"/>
    <mergeCell ref="E22:E33"/>
    <mergeCell ref="E34:E45"/>
    <mergeCell ref="E66:E77"/>
    <mergeCell ref="E79:E85"/>
    <mergeCell ref="C10:C78"/>
    <mergeCell ref="E54:E65"/>
    <mergeCell ref="AZ77:BA77"/>
    <mergeCell ref="AQ145:AR145"/>
    <mergeCell ref="AS145:AT145"/>
    <mergeCell ref="E144:F144"/>
    <mergeCell ref="E145:F145"/>
    <mergeCell ref="G145:H145"/>
    <mergeCell ref="I145:J145"/>
    <mergeCell ref="K145:L145"/>
    <mergeCell ref="M145:N145"/>
    <mergeCell ref="O145:P145"/>
    <mergeCell ref="Q145:R145"/>
    <mergeCell ref="S145:T145"/>
    <mergeCell ref="U145:V145"/>
    <mergeCell ref="G144:H144"/>
    <mergeCell ref="I144:J144"/>
    <mergeCell ref="K144:L144"/>
    <mergeCell ref="M144:N144"/>
    <mergeCell ref="O144:P144"/>
    <mergeCell ref="Q144:R144"/>
    <mergeCell ref="S144:T144"/>
    <mergeCell ref="U144:V144"/>
    <mergeCell ref="AM144:AN144"/>
    <mergeCell ref="AM145:AN145"/>
    <mergeCell ref="E78:F78"/>
    <mergeCell ref="AV68:AW68"/>
    <mergeCell ref="BN77:BO77"/>
    <mergeCell ref="AZ65:BA65"/>
    <mergeCell ref="BB65:BC65"/>
    <mergeCell ref="BD65:BE65"/>
    <mergeCell ref="BF65:BG65"/>
    <mergeCell ref="BH65:BI65"/>
    <mergeCell ref="BJ65:BK65"/>
    <mergeCell ref="BL65:BM65"/>
    <mergeCell ref="BN65:BO65"/>
    <mergeCell ref="AZ76:BA76"/>
    <mergeCell ref="BB76:BC76"/>
    <mergeCell ref="BD76:BE76"/>
    <mergeCell ref="BF76:BG76"/>
    <mergeCell ref="BH76:BI76"/>
    <mergeCell ref="BJ76:BK76"/>
    <mergeCell ref="BL76:BM76"/>
    <mergeCell ref="BN76:BO76"/>
    <mergeCell ref="AZ75:BA75"/>
    <mergeCell ref="BB75:BC75"/>
    <mergeCell ref="BD75:BE75"/>
    <mergeCell ref="BF75:BG75"/>
    <mergeCell ref="BN75:BO75"/>
    <mergeCell ref="BF77:BG77"/>
    <mergeCell ref="BN74:BO74"/>
    <mergeCell ref="AZ73:BA73"/>
    <mergeCell ref="BB73:BC73"/>
    <mergeCell ref="BD73:BE73"/>
    <mergeCell ref="BF73:BG73"/>
    <mergeCell ref="BH73:BI73"/>
    <mergeCell ref="BJ73:BK73"/>
    <mergeCell ref="BL73:BM73"/>
    <mergeCell ref="BN73:BO73"/>
    <mergeCell ref="BN80:BO80"/>
    <mergeCell ref="BH94:BI94"/>
    <mergeCell ref="BJ94:BK94"/>
    <mergeCell ref="BN81:BO81"/>
    <mergeCell ref="BN82:BO82"/>
    <mergeCell ref="BN83:BO83"/>
    <mergeCell ref="BN84:BO84"/>
    <mergeCell ref="AZ80:BA80"/>
    <mergeCell ref="BB80:BC80"/>
    <mergeCell ref="BD80:BE80"/>
    <mergeCell ref="BH80:BI80"/>
    <mergeCell ref="BH81:BI81"/>
    <mergeCell ref="BJ85:BK85"/>
    <mergeCell ref="BL85:BM85"/>
    <mergeCell ref="BJ84:BK84"/>
    <mergeCell ref="BL84:BM84"/>
    <mergeCell ref="BL83:BM83"/>
    <mergeCell ref="BJ83:BK83"/>
    <mergeCell ref="BF87:BG87"/>
    <mergeCell ref="BL94:BM94"/>
    <mergeCell ref="BN94:BO94"/>
    <mergeCell ref="BL86:BM86"/>
    <mergeCell ref="BN86:BO86"/>
    <mergeCell ref="BF80:BG80"/>
    <mergeCell ref="BF81:BG81"/>
    <mergeCell ref="BF82:BG82"/>
    <mergeCell ref="BF83:BG83"/>
    <mergeCell ref="BF84:BG84"/>
    <mergeCell ref="BF85:BG85"/>
    <mergeCell ref="BH83:BI83"/>
    <mergeCell ref="BH84:BI84"/>
    <mergeCell ref="BN70:BO70"/>
    <mergeCell ref="AZ69:BA69"/>
    <mergeCell ref="BB69:BC69"/>
    <mergeCell ref="BD69:BE69"/>
    <mergeCell ref="BF69:BG69"/>
    <mergeCell ref="BH69:BI69"/>
    <mergeCell ref="BJ69:BK69"/>
    <mergeCell ref="BL69:BM69"/>
    <mergeCell ref="BN69:BO69"/>
    <mergeCell ref="AZ72:BA72"/>
    <mergeCell ref="BB72:BC72"/>
    <mergeCell ref="BD72:BE72"/>
    <mergeCell ref="BF72:BG72"/>
    <mergeCell ref="BH72:BI72"/>
    <mergeCell ref="BJ72:BK72"/>
    <mergeCell ref="BL72:BM72"/>
    <mergeCell ref="BN72:BO72"/>
    <mergeCell ref="BN71:BO71"/>
    <mergeCell ref="AZ71:BA71"/>
    <mergeCell ref="BB71:BC71"/>
    <mergeCell ref="BD71:BE71"/>
    <mergeCell ref="BF71:BG71"/>
    <mergeCell ref="BH71:BI71"/>
    <mergeCell ref="BJ71:BK71"/>
    <mergeCell ref="BL71:BM71"/>
    <mergeCell ref="BN64:BO64"/>
    <mergeCell ref="AZ63:BA63"/>
    <mergeCell ref="BB63:BC63"/>
    <mergeCell ref="BD63:BE63"/>
    <mergeCell ref="BF63:BG63"/>
    <mergeCell ref="BH63:BI63"/>
    <mergeCell ref="BJ63:BK63"/>
    <mergeCell ref="BL63:BM63"/>
    <mergeCell ref="BN63:BO63"/>
    <mergeCell ref="BN68:BO68"/>
    <mergeCell ref="AZ67:BA67"/>
    <mergeCell ref="BB67:BC67"/>
    <mergeCell ref="BD67:BE67"/>
    <mergeCell ref="BF67:BG67"/>
    <mergeCell ref="BH67:BI67"/>
    <mergeCell ref="BJ67:BK67"/>
    <mergeCell ref="BL67:BM67"/>
    <mergeCell ref="BN67:BO67"/>
    <mergeCell ref="AZ66:BA66"/>
    <mergeCell ref="BB66:BC66"/>
    <mergeCell ref="BD66:BE66"/>
    <mergeCell ref="BF66:BG66"/>
    <mergeCell ref="BH66:BI66"/>
    <mergeCell ref="BJ66:BK66"/>
    <mergeCell ref="BN66:BO66"/>
    <mergeCell ref="AZ68:BA68"/>
    <mergeCell ref="BB68:BC68"/>
    <mergeCell ref="BD68:BE68"/>
    <mergeCell ref="BJ60:BK60"/>
    <mergeCell ref="BL60:BM60"/>
    <mergeCell ref="BN60:BO60"/>
    <mergeCell ref="AZ59:BA59"/>
    <mergeCell ref="BB59:BC59"/>
    <mergeCell ref="BD59:BE59"/>
    <mergeCell ref="BF59:BG59"/>
    <mergeCell ref="BH59:BI59"/>
    <mergeCell ref="BJ59:BK59"/>
    <mergeCell ref="BL59:BM59"/>
    <mergeCell ref="BN59:BO59"/>
    <mergeCell ref="BJ62:BK62"/>
    <mergeCell ref="BL62:BM62"/>
    <mergeCell ref="BN62:BO62"/>
    <mergeCell ref="AZ61:BA61"/>
    <mergeCell ref="BB61:BC61"/>
    <mergeCell ref="BD61:BE61"/>
    <mergeCell ref="BF61:BG61"/>
    <mergeCell ref="BH61:BI61"/>
    <mergeCell ref="BJ61:BK61"/>
    <mergeCell ref="BL61:BM61"/>
    <mergeCell ref="BN61:BO61"/>
    <mergeCell ref="AZ62:BA62"/>
    <mergeCell ref="BB62:BC62"/>
    <mergeCell ref="BD62:BE62"/>
    <mergeCell ref="BF62:BG62"/>
    <mergeCell ref="BN54:BO54"/>
    <mergeCell ref="AZ55:BA55"/>
    <mergeCell ref="BB55:BC55"/>
    <mergeCell ref="BD55:BE55"/>
    <mergeCell ref="BF55:BG55"/>
    <mergeCell ref="BH55:BI55"/>
    <mergeCell ref="BJ55:BK55"/>
    <mergeCell ref="BL55:BM55"/>
    <mergeCell ref="BN55:BO55"/>
    <mergeCell ref="AZ54:BA54"/>
    <mergeCell ref="AZ56:BA56"/>
    <mergeCell ref="BB56:BC56"/>
    <mergeCell ref="BD56:BE56"/>
    <mergeCell ref="BF56:BG56"/>
    <mergeCell ref="BH56:BI56"/>
    <mergeCell ref="BJ56:BK56"/>
    <mergeCell ref="BL58:BM58"/>
    <mergeCell ref="BN58:BO58"/>
    <mergeCell ref="AZ57:BA57"/>
    <mergeCell ref="BB57:BC57"/>
    <mergeCell ref="BD57:BE57"/>
    <mergeCell ref="BF57:BG57"/>
    <mergeCell ref="BH57:BI57"/>
    <mergeCell ref="BJ57:BK57"/>
    <mergeCell ref="BL57:BM57"/>
    <mergeCell ref="BN57:BO57"/>
    <mergeCell ref="AZ58:BA58"/>
    <mergeCell ref="BB58:BC58"/>
    <mergeCell ref="BD58:BE58"/>
    <mergeCell ref="BL56:BM56"/>
    <mergeCell ref="BJ58:BK58"/>
    <mergeCell ref="BN56:BO56"/>
    <mergeCell ref="BB54:BC54"/>
    <mergeCell ref="BD54:BE54"/>
    <mergeCell ref="BF54:BG54"/>
    <mergeCell ref="BH54:BI54"/>
    <mergeCell ref="BN53:BO53"/>
    <mergeCell ref="BN46:BO46"/>
    <mergeCell ref="BN11:BO11"/>
    <mergeCell ref="BN12:BO12"/>
    <mergeCell ref="BN13:BO13"/>
    <mergeCell ref="BN14:BO14"/>
    <mergeCell ref="BN15:BO15"/>
    <mergeCell ref="BN16:BO16"/>
    <mergeCell ref="BN17:BO17"/>
    <mergeCell ref="BN18:BO18"/>
    <mergeCell ref="BN19:BO19"/>
    <mergeCell ref="BN20:BO20"/>
    <mergeCell ref="BN21:BO21"/>
    <mergeCell ref="BF47:BG47"/>
    <mergeCell ref="BF48:BG48"/>
    <mergeCell ref="BF49:BG49"/>
    <mergeCell ref="BF50:BG50"/>
    <mergeCell ref="BN22:BO22"/>
    <mergeCell ref="BN47:BO47"/>
    <mergeCell ref="BN48:BO48"/>
    <mergeCell ref="BN49:BO49"/>
    <mergeCell ref="BN50:BO50"/>
    <mergeCell ref="BN39:BO39"/>
    <mergeCell ref="BN40:BO40"/>
    <mergeCell ref="BN41:BO41"/>
    <mergeCell ref="BN23:BO23"/>
    <mergeCell ref="BN24:BO24"/>
    <mergeCell ref="BN25:BO25"/>
    <mergeCell ref="BN26:BO26"/>
    <mergeCell ref="BN27:BO27"/>
    <mergeCell ref="BN28:BO28"/>
    <mergeCell ref="BN29:BO29"/>
    <mergeCell ref="BN30:BO30"/>
    <mergeCell ref="BN31:BO31"/>
    <mergeCell ref="BF51:BG51"/>
    <mergeCell ref="BN51:BO51"/>
    <mergeCell ref="BN52:BO52"/>
    <mergeCell ref="BN36:BO36"/>
    <mergeCell ref="BN37:BO37"/>
    <mergeCell ref="BN38:BO38"/>
    <mergeCell ref="BJ45:BK45"/>
    <mergeCell ref="BL45:BM45"/>
    <mergeCell ref="BJ51:BK51"/>
    <mergeCell ref="BN35:BO35"/>
    <mergeCell ref="BH46:BI46"/>
    <mergeCell ref="BH34:BI34"/>
    <mergeCell ref="BH35:BI35"/>
    <mergeCell ref="BH36:BI36"/>
    <mergeCell ref="BH45:BI45"/>
    <mergeCell ref="BJ49:BK49"/>
    <mergeCell ref="BL49:BM49"/>
    <mergeCell ref="BJ48:BK48"/>
    <mergeCell ref="BL48:BM48"/>
    <mergeCell ref="BL51:BM51"/>
    <mergeCell ref="BL50:BM50"/>
    <mergeCell ref="BJ52:BK52"/>
    <mergeCell ref="BL52:BM52"/>
    <mergeCell ref="BJ41:BK41"/>
    <mergeCell ref="BL41:BM41"/>
    <mergeCell ref="BH41:BI41"/>
    <mergeCell ref="BN78:BO78"/>
    <mergeCell ref="BN79:BO79"/>
    <mergeCell ref="BH62:BI62"/>
    <mergeCell ref="BF68:BG68"/>
    <mergeCell ref="BF10:BG10"/>
    <mergeCell ref="BF11:BG11"/>
    <mergeCell ref="BF12:BG12"/>
    <mergeCell ref="BF13:BG13"/>
    <mergeCell ref="BF14:BG14"/>
    <mergeCell ref="BF15:BG15"/>
    <mergeCell ref="BF16:BG16"/>
    <mergeCell ref="BF17:BG17"/>
    <mergeCell ref="BF18:BG18"/>
    <mergeCell ref="BF19:BG19"/>
    <mergeCell ref="BF20:BG20"/>
    <mergeCell ref="BF21:BG21"/>
    <mergeCell ref="BF22:BG22"/>
    <mergeCell ref="BF23:BG23"/>
    <mergeCell ref="BF24:BG24"/>
    <mergeCell ref="BF25:BG25"/>
    <mergeCell ref="BF26:BG26"/>
    <mergeCell ref="BF52:BG52"/>
    <mergeCell ref="BF79:BG79"/>
    <mergeCell ref="BN42:BO42"/>
    <mergeCell ref="BN43:BO43"/>
    <mergeCell ref="BN44:BO44"/>
    <mergeCell ref="BN45:BO45"/>
    <mergeCell ref="BN32:BO32"/>
    <mergeCell ref="BN33:BO33"/>
    <mergeCell ref="BN34:BO34"/>
    <mergeCell ref="BF58:BG58"/>
    <mergeCell ref="BH58:BI58"/>
    <mergeCell ref="Y149:Z149"/>
    <mergeCell ref="Y139:Z139"/>
    <mergeCell ref="AA144:AB144"/>
    <mergeCell ref="AC144:AD144"/>
    <mergeCell ref="AE144:AF144"/>
    <mergeCell ref="AG144:AH144"/>
    <mergeCell ref="AE139:AF139"/>
    <mergeCell ref="Y145:Z145"/>
    <mergeCell ref="AA145:AB145"/>
    <mergeCell ref="AC145:AD145"/>
    <mergeCell ref="AE145:AF145"/>
    <mergeCell ref="AG145:AH145"/>
    <mergeCell ref="AI145:AJ145"/>
    <mergeCell ref="Y142:Z142"/>
    <mergeCell ref="Y146:Z146"/>
    <mergeCell ref="Y147:Z147"/>
    <mergeCell ref="AE146:AF146"/>
    <mergeCell ref="AG146:AH146"/>
    <mergeCell ref="AG143:AH143"/>
    <mergeCell ref="AA140:AB140"/>
    <mergeCell ref="AC140:AD140"/>
    <mergeCell ref="AA141:AB141"/>
    <mergeCell ref="AC141:AD141"/>
    <mergeCell ref="AI143:AJ143"/>
    <mergeCell ref="AK146:AL146"/>
    <mergeCell ref="AA139:AB139"/>
    <mergeCell ref="AC139:AD139"/>
    <mergeCell ref="AE140:AF140"/>
    <mergeCell ref="AS149:AT149"/>
    <mergeCell ref="AS139:AT139"/>
    <mergeCell ref="AS140:AT140"/>
    <mergeCell ref="AS141:AT141"/>
    <mergeCell ref="AS143:AT143"/>
    <mergeCell ref="AS142:AT142"/>
    <mergeCell ref="AS146:AT146"/>
    <mergeCell ref="AS147:AT147"/>
    <mergeCell ref="AS144:AT144"/>
    <mergeCell ref="AO145:AP145"/>
    <mergeCell ref="AO146:AP146"/>
    <mergeCell ref="AM146:AN146"/>
    <mergeCell ref="AI140:AJ140"/>
    <mergeCell ref="AI141:AJ141"/>
    <mergeCell ref="AZ78:BA78"/>
    <mergeCell ref="BB78:BC78"/>
    <mergeCell ref="BD78:BE78"/>
    <mergeCell ref="BH85:BI85"/>
    <mergeCell ref="BD77:BE77"/>
    <mergeCell ref="BB81:BC81"/>
    <mergeCell ref="BD81:BE81"/>
    <mergeCell ref="BH78:BI78"/>
    <mergeCell ref="BH68:BI68"/>
    <mergeCell ref="BH77:BI77"/>
    <mergeCell ref="AK139:AL139"/>
    <mergeCell ref="AK140:AL140"/>
    <mergeCell ref="AK141:AL141"/>
    <mergeCell ref="AK143:AL143"/>
    <mergeCell ref="AK142:AL142"/>
    <mergeCell ref="AV69:AW69"/>
    <mergeCell ref="AV70:AW70"/>
    <mergeCell ref="AV71:AW71"/>
    <mergeCell ref="AV72:AW72"/>
    <mergeCell ref="AV73:AW73"/>
    <mergeCell ref="AX98:AY98"/>
    <mergeCell ref="AZ98:BA98"/>
    <mergeCell ref="BB98:BC98"/>
    <mergeCell ref="BD98:BE98"/>
    <mergeCell ref="BF98:BG98"/>
    <mergeCell ref="BH98:BI98"/>
    <mergeCell ref="BH103:BI103"/>
    <mergeCell ref="AZ70:BA70"/>
    <mergeCell ref="BB70:BC70"/>
    <mergeCell ref="BD70:BE70"/>
    <mergeCell ref="BF70:BG70"/>
    <mergeCell ref="BH70:BI70"/>
    <mergeCell ref="BH74:BI74"/>
    <mergeCell ref="BB74:BC74"/>
    <mergeCell ref="BF45:BG45"/>
    <mergeCell ref="AV82:AW82"/>
    <mergeCell ref="BD74:BE74"/>
    <mergeCell ref="BF74:BG74"/>
    <mergeCell ref="BH75:BI75"/>
    <mergeCell ref="AZ82:BA82"/>
    <mergeCell ref="BB82:BC82"/>
    <mergeCell ref="BH49:BI49"/>
    <mergeCell ref="AZ49:BA49"/>
    <mergeCell ref="BB49:BC49"/>
    <mergeCell ref="BD49:BE49"/>
    <mergeCell ref="AZ48:BA48"/>
    <mergeCell ref="BB48:BC48"/>
    <mergeCell ref="BD48:BE48"/>
    <mergeCell ref="BH51:BI51"/>
    <mergeCell ref="BD82:BE82"/>
    <mergeCell ref="AZ81:BA81"/>
    <mergeCell ref="BH52:BI52"/>
    <mergeCell ref="BH79:BI79"/>
    <mergeCell ref="AZ74:BA74"/>
    <mergeCell ref="BB77:BC77"/>
    <mergeCell ref="BH82:BI82"/>
    <mergeCell ref="BF60:BG60"/>
    <mergeCell ref="BH60:BI60"/>
    <mergeCell ref="AZ52:BA52"/>
    <mergeCell ref="BB52:BC52"/>
    <mergeCell ref="BD52:BE52"/>
    <mergeCell ref="AZ51:BA51"/>
    <mergeCell ref="BB51:BC51"/>
    <mergeCell ref="AZ50:BA50"/>
    <mergeCell ref="AV83:AW83"/>
    <mergeCell ref="AV84:AW84"/>
    <mergeCell ref="AV85:AW85"/>
    <mergeCell ref="AX116:AY116"/>
    <mergeCell ref="AV118:AW118"/>
    <mergeCell ref="AO149:AP149"/>
    <mergeCell ref="AQ149:AR149"/>
    <mergeCell ref="AM149:AN149"/>
    <mergeCell ref="AQ146:AR146"/>
    <mergeCell ref="AO142:AP142"/>
    <mergeCell ref="AQ142:AR142"/>
    <mergeCell ref="BJ87:BK87"/>
    <mergeCell ref="BL87:BM87"/>
    <mergeCell ref="AZ85:BA85"/>
    <mergeCell ref="BB85:BC85"/>
    <mergeCell ref="BD85:BE85"/>
    <mergeCell ref="AO141:AP141"/>
    <mergeCell ref="AO140:AP140"/>
    <mergeCell ref="AO139:AP139"/>
    <mergeCell ref="AQ139:AR139"/>
    <mergeCell ref="BH87:BI87"/>
    <mergeCell ref="BB84:BC84"/>
    <mergeCell ref="BD84:BE84"/>
    <mergeCell ref="AZ83:BA83"/>
    <mergeCell ref="BB83:BC83"/>
    <mergeCell ref="BD83:BE83"/>
    <mergeCell ref="AZ84:BA84"/>
    <mergeCell ref="AO143:AP143"/>
    <mergeCell ref="AM143:AN143"/>
    <mergeCell ref="AQ143:AR143"/>
    <mergeCell ref="AQ136:AR136"/>
    <mergeCell ref="AS136:AT136"/>
    <mergeCell ref="I149:J149"/>
    <mergeCell ref="G149:H149"/>
    <mergeCell ref="AA149:AB149"/>
    <mergeCell ref="AC149:AD149"/>
    <mergeCell ref="Q149:R149"/>
    <mergeCell ref="AK149:AL149"/>
    <mergeCell ref="E147:F147"/>
    <mergeCell ref="K147:L147"/>
    <mergeCell ref="M147:N147"/>
    <mergeCell ref="S147:T147"/>
    <mergeCell ref="U147:V147"/>
    <mergeCell ref="W147:X147"/>
    <mergeCell ref="AA147:AB147"/>
    <mergeCell ref="AC147:AD147"/>
    <mergeCell ref="AK147:AL147"/>
    <mergeCell ref="Q147:R147"/>
    <mergeCell ref="C149:F149"/>
    <mergeCell ref="K149:L149"/>
    <mergeCell ref="M149:N149"/>
    <mergeCell ref="S149:T149"/>
    <mergeCell ref="U149:V149"/>
    <mergeCell ref="O149:P149"/>
    <mergeCell ref="W149:X149"/>
    <mergeCell ref="I147:J147"/>
    <mergeCell ref="G147:H147"/>
    <mergeCell ref="O147:P147"/>
    <mergeCell ref="AI149:AJ149"/>
    <mergeCell ref="AE147:AF147"/>
    <mergeCell ref="AG147:AH147"/>
    <mergeCell ref="AI147:AJ147"/>
    <mergeCell ref="D143:D148"/>
    <mergeCell ref="E148:F148"/>
    <mergeCell ref="S139:T139"/>
    <mergeCell ref="S141:T141"/>
    <mergeCell ref="S143:T143"/>
    <mergeCell ref="Q139:R139"/>
    <mergeCell ref="Q140:R140"/>
    <mergeCell ref="Q141:R141"/>
    <mergeCell ref="AO147:AP147"/>
    <mergeCell ref="AQ147:AR147"/>
    <mergeCell ref="AM147:AN147"/>
    <mergeCell ref="E146:F146"/>
    <mergeCell ref="K146:L146"/>
    <mergeCell ref="M146:N146"/>
    <mergeCell ref="S146:T146"/>
    <mergeCell ref="U146:V146"/>
    <mergeCell ref="AA146:AB146"/>
    <mergeCell ref="AC146:AD146"/>
    <mergeCell ref="Q146:R146"/>
    <mergeCell ref="U142:V142"/>
    <mergeCell ref="W142:X142"/>
    <mergeCell ref="AE142:AF142"/>
    <mergeCell ref="AG142:AH142"/>
    <mergeCell ref="AI142:AJ142"/>
    <mergeCell ref="AA142:AB142"/>
    <mergeCell ref="AC142:AD142"/>
    <mergeCell ref="E142:F142"/>
    <mergeCell ref="K142:L142"/>
    <mergeCell ref="M142:N142"/>
    <mergeCell ref="S142:T142"/>
    <mergeCell ref="AI139:AJ139"/>
    <mergeCell ref="U141:V141"/>
    <mergeCell ref="W140:X140"/>
    <mergeCell ref="AG141:AH141"/>
    <mergeCell ref="BD110:BE110"/>
    <mergeCell ref="AQ140:AR140"/>
    <mergeCell ref="AG140:AH140"/>
    <mergeCell ref="AM139:AN139"/>
    <mergeCell ref="AM140:AN140"/>
    <mergeCell ref="AM141:AN141"/>
    <mergeCell ref="AV93:AW93"/>
    <mergeCell ref="AX93:AY93"/>
    <mergeCell ref="AZ93:BA93"/>
    <mergeCell ref="AZ97:BA97"/>
    <mergeCell ref="AZ99:BA99"/>
    <mergeCell ref="BB99:BC99"/>
    <mergeCell ref="AZ87:BA87"/>
    <mergeCell ref="BB87:BC87"/>
    <mergeCell ref="AV114:AW114"/>
    <mergeCell ref="AV88:BO88"/>
    <mergeCell ref="BB93:BC93"/>
    <mergeCell ref="BD93:BE93"/>
    <mergeCell ref="BF93:BG93"/>
    <mergeCell ref="BH93:BI93"/>
    <mergeCell ref="BJ93:BK93"/>
    <mergeCell ref="BL93:BM93"/>
    <mergeCell ref="BN93:BO93"/>
    <mergeCell ref="AV94:AW94"/>
    <mergeCell ref="AX94:AY94"/>
    <mergeCell ref="AZ94:BA94"/>
    <mergeCell ref="BB94:BC94"/>
    <mergeCell ref="BD94:BE94"/>
    <mergeCell ref="BF94:BG94"/>
    <mergeCell ref="BF95:BG95"/>
    <mergeCell ref="AG89:AI89"/>
    <mergeCell ref="AJ89:AL89"/>
    <mergeCell ref="G135:H135"/>
    <mergeCell ref="I135:J135"/>
    <mergeCell ref="AG88:AI88"/>
    <mergeCell ref="AJ88:AL88"/>
    <mergeCell ref="AM88:AO88"/>
    <mergeCell ref="AP88:AR88"/>
    <mergeCell ref="AE135:AF135"/>
    <mergeCell ref="AE134:AN134"/>
    <mergeCell ref="AE133:AR133"/>
    <mergeCell ref="AA132:AT132"/>
    <mergeCell ref="K133:X133"/>
    <mergeCell ref="K134:T134"/>
    <mergeCell ref="Q135:R135"/>
    <mergeCell ref="S135:T135"/>
    <mergeCell ref="BL81:BM81"/>
    <mergeCell ref="K135:L135"/>
    <mergeCell ref="G132:Z132"/>
    <mergeCell ref="AA133:AD134"/>
    <mergeCell ref="G133:J134"/>
    <mergeCell ref="AO134:AR134"/>
    <mergeCell ref="G88:I88"/>
    <mergeCell ref="J88:L88"/>
    <mergeCell ref="M88:O88"/>
    <mergeCell ref="P88:R88"/>
    <mergeCell ref="S88:T88"/>
    <mergeCell ref="U88:V88"/>
    <mergeCell ref="X88:Z88"/>
    <mergeCell ref="U134:X134"/>
    <mergeCell ref="AV87:AW87"/>
    <mergeCell ref="AV95:AW95"/>
    <mergeCell ref="AX95:AY95"/>
    <mergeCell ref="AZ95:BA95"/>
    <mergeCell ref="AM89:AO89"/>
    <mergeCell ref="AP89:AR89"/>
    <mergeCell ref="AS89:AU89"/>
    <mergeCell ref="BJ80:BK80"/>
    <mergeCell ref="BL80:BM80"/>
    <mergeCell ref="AZ79:BA79"/>
    <mergeCell ref="BB79:BC79"/>
    <mergeCell ref="BD79:BE79"/>
    <mergeCell ref="BJ79:BK79"/>
    <mergeCell ref="BL79:BM79"/>
    <mergeCell ref="AZ64:BA64"/>
    <mergeCell ref="BB64:BC64"/>
    <mergeCell ref="BD64:BE64"/>
    <mergeCell ref="BF64:BG64"/>
    <mergeCell ref="BH64:BI64"/>
    <mergeCell ref="BJ64:BK64"/>
    <mergeCell ref="BL64:BM64"/>
    <mergeCell ref="BL66:BM66"/>
    <mergeCell ref="BJ68:BK68"/>
    <mergeCell ref="BL68:BM68"/>
    <mergeCell ref="BJ77:BK77"/>
    <mergeCell ref="BL77:BM77"/>
    <mergeCell ref="BJ70:BK70"/>
    <mergeCell ref="BL70:BM70"/>
    <mergeCell ref="BJ74:BK74"/>
    <mergeCell ref="BL74:BM74"/>
    <mergeCell ref="BJ75:BK75"/>
    <mergeCell ref="BL75:BM75"/>
    <mergeCell ref="AX77:AY77"/>
    <mergeCell ref="AX80:AY80"/>
    <mergeCell ref="BJ78:BK78"/>
    <mergeCell ref="BL78:BM78"/>
    <mergeCell ref="E46:F46"/>
    <mergeCell ref="AZ46:BA46"/>
    <mergeCell ref="BB46:BC46"/>
    <mergeCell ref="BD46:BE46"/>
    <mergeCell ref="BJ46:BK46"/>
    <mergeCell ref="BL46:BM46"/>
    <mergeCell ref="BF46:BG46"/>
    <mergeCell ref="BF78:BG78"/>
    <mergeCell ref="AZ53:BA53"/>
    <mergeCell ref="BB53:BC53"/>
    <mergeCell ref="BD53:BE53"/>
    <mergeCell ref="BJ53:BK53"/>
    <mergeCell ref="BL53:BM53"/>
    <mergeCell ref="BF53:BG53"/>
    <mergeCell ref="AV55:AW55"/>
    <mergeCell ref="AV56:AW56"/>
    <mergeCell ref="AV57:AW57"/>
    <mergeCell ref="AV58:AW58"/>
    <mergeCell ref="AX51:AY51"/>
    <mergeCell ref="BL47:BM47"/>
    <mergeCell ref="AZ47:BA47"/>
    <mergeCell ref="BB47:BC47"/>
    <mergeCell ref="BD47:BE47"/>
    <mergeCell ref="BJ47:BK47"/>
    <mergeCell ref="BH53:BI53"/>
    <mergeCell ref="BJ54:BK54"/>
    <mergeCell ref="BL54:BM54"/>
    <mergeCell ref="AZ60:BA60"/>
    <mergeCell ref="BB60:BC60"/>
    <mergeCell ref="BD60:BE60"/>
    <mergeCell ref="BH47:BI47"/>
    <mergeCell ref="BH48:BI48"/>
    <mergeCell ref="BB50:BC50"/>
    <mergeCell ref="BD50:BE50"/>
    <mergeCell ref="BJ50:BK50"/>
    <mergeCell ref="BH50:BI50"/>
    <mergeCell ref="BJ44:BK44"/>
    <mergeCell ref="BL44:BM44"/>
    <mergeCell ref="BH44:BI44"/>
    <mergeCell ref="AZ45:BA45"/>
    <mergeCell ref="BB45:BC45"/>
    <mergeCell ref="BD45:BE45"/>
    <mergeCell ref="BD51:BE51"/>
    <mergeCell ref="BJ43:BK43"/>
    <mergeCell ref="BL43:BM43"/>
    <mergeCell ref="BH43:BI43"/>
    <mergeCell ref="BF43:BG43"/>
    <mergeCell ref="BF44:BG44"/>
    <mergeCell ref="AZ42:BA42"/>
    <mergeCell ref="BB42:BC42"/>
    <mergeCell ref="BD42:BE42"/>
    <mergeCell ref="BJ42:BK42"/>
    <mergeCell ref="BL42:BM42"/>
    <mergeCell ref="BH42:BI42"/>
    <mergeCell ref="BB44:BC44"/>
    <mergeCell ref="BD44:BE44"/>
    <mergeCell ref="AZ44:BA44"/>
    <mergeCell ref="BF42:BG42"/>
    <mergeCell ref="BF41:BG41"/>
    <mergeCell ref="AZ41:BA41"/>
    <mergeCell ref="BB41:BC41"/>
    <mergeCell ref="BD41:BE41"/>
    <mergeCell ref="AZ43:BA43"/>
    <mergeCell ref="BB43:BC43"/>
    <mergeCell ref="BD43:BE43"/>
    <mergeCell ref="AZ40:BA40"/>
    <mergeCell ref="BB40:BC40"/>
    <mergeCell ref="BD40:BE40"/>
    <mergeCell ref="BJ40:BK40"/>
    <mergeCell ref="BL40:BM40"/>
    <mergeCell ref="BH40:BI40"/>
    <mergeCell ref="AZ39:BA39"/>
    <mergeCell ref="BB39:BC39"/>
    <mergeCell ref="BD39:BE39"/>
    <mergeCell ref="BJ39:BK39"/>
    <mergeCell ref="BL39:BM39"/>
    <mergeCell ref="BH39:BI39"/>
    <mergeCell ref="BF39:BG39"/>
    <mergeCell ref="BF40:BG40"/>
    <mergeCell ref="BB38:BC38"/>
    <mergeCell ref="BD38:BE38"/>
    <mergeCell ref="BJ38:BK38"/>
    <mergeCell ref="BL38:BM38"/>
    <mergeCell ref="BH38:BI38"/>
    <mergeCell ref="AZ37:BA37"/>
    <mergeCell ref="BB37:BC37"/>
    <mergeCell ref="BD37:BE37"/>
    <mergeCell ref="BJ37:BK37"/>
    <mergeCell ref="BL37:BM37"/>
    <mergeCell ref="BH37:BI37"/>
    <mergeCell ref="BF35:BG35"/>
    <mergeCell ref="BF36:BG36"/>
    <mergeCell ref="BF37:BG37"/>
    <mergeCell ref="BF38:BG38"/>
    <mergeCell ref="BB36:BC36"/>
    <mergeCell ref="BD36:BE36"/>
    <mergeCell ref="AZ38:BA38"/>
    <mergeCell ref="BH29:BI29"/>
    <mergeCell ref="BL29:BM29"/>
    <mergeCell ref="AZ29:BA29"/>
    <mergeCell ref="BB29:BC29"/>
    <mergeCell ref="BD29:BE29"/>
    <mergeCell ref="BJ29:BK29"/>
    <mergeCell ref="BF29:BG29"/>
    <mergeCell ref="AZ28:BA28"/>
    <mergeCell ref="BB28:BC28"/>
    <mergeCell ref="AZ34:BA34"/>
    <mergeCell ref="BB34:BC34"/>
    <mergeCell ref="BD34:BE34"/>
    <mergeCell ref="BJ34:BK34"/>
    <mergeCell ref="BL34:BM34"/>
    <mergeCell ref="AZ36:BA36"/>
    <mergeCell ref="BL33:BM33"/>
    <mergeCell ref="AZ33:BA33"/>
    <mergeCell ref="BB33:BC33"/>
    <mergeCell ref="BD33:BE33"/>
    <mergeCell ref="BJ33:BK33"/>
    <mergeCell ref="BJ36:BK36"/>
    <mergeCell ref="BL36:BM36"/>
    <mergeCell ref="AZ35:BA35"/>
    <mergeCell ref="BB35:BC35"/>
    <mergeCell ref="BD35:BE35"/>
    <mergeCell ref="BJ35:BK35"/>
    <mergeCell ref="BL35:BM35"/>
    <mergeCell ref="BH33:BI33"/>
    <mergeCell ref="BF33:BG33"/>
    <mergeCell ref="BF34:BG34"/>
    <mergeCell ref="BL32:BM32"/>
    <mergeCell ref="AZ32:BA32"/>
    <mergeCell ref="BB32:BC32"/>
    <mergeCell ref="BD32:BE32"/>
    <mergeCell ref="BJ32:BK32"/>
    <mergeCell ref="AZ31:BA31"/>
    <mergeCell ref="BB31:BC31"/>
    <mergeCell ref="BD31:BE31"/>
    <mergeCell ref="BJ31:BK31"/>
    <mergeCell ref="BL31:BM31"/>
    <mergeCell ref="BH32:BI32"/>
    <mergeCell ref="BF31:BG31"/>
    <mergeCell ref="BF32:BG32"/>
    <mergeCell ref="AZ30:BA30"/>
    <mergeCell ref="BB30:BC30"/>
    <mergeCell ref="BD30:BE30"/>
    <mergeCell ref="BJ30:BK30"/>
    <mergeCell ref="BL30:BM30"/>
    <mergeCell ref="BH30:BI30"/>
    <mergeCell ref="BH31:BI31"/>
    <mergeCell ref="BF30:BG30"/>
    <mergeCell ref="BD27:BE27"/>
    <mergeCell ref="BJ27:BK27"/>
    <mergeCell ref="BL27:BM27"/>
    <mergeCell ref="BL26:BM26"/>
    <mergeCell ref="BL25:BM25"/>
    <mergeCell ref="BD28:BE28"/>
    <mergeCell ref="BJ28:BK28"/>
    <mergeCell ref="BL28:BM28"/>
    <mergeCell ref="AZ21:BA21"/>
    <mergeCell ref="BB21:BC21"/>
    <mergeCell ref="BD21:BE21"/>
    <mergeCell ref="BJ21:BK21"/>
    <mergeCell ref="BL21:BM21"/>
    <mergeCell ref="BH21:BI21"/>
    <mergeCell ref="AZ27:BA27"/>
    <mergeCell ref="BB27:BC27"/>
    <mergeCell ref="AZ26:BA26"/>
    <mergeCell ref="BB26:BC26"/>
    <mergeCell ref="BD26:BE26"/>
    <mergeCell ref="BJ26:BK26"/>
    <mergeCell ref="AZ25:BA25"/>
    <mergeCell ref="BB25:BC25"/>
    <mergeCell ref="BD25:BE25"/>
    <mergeCell ref="BJ25:BK25"/>
    <mergeCell ref="BH26:BI26"/>
    <mergeCell ref="BH27:BI27"/>
    <mergeCell ref="BF27:BG27"/>
    <mergeCell ref="BB24:BC24"/>
    <mergeCell ref="BD24:BE24"/>
    <mergeCell ref="BJ24:BK24"/>
    <mergeCell ref="BH28:BI28"/>
    <mergeCell ref="BF28:BG28"/>
    <mergeCell ref="BL20:BM20"/>
    <mergeCell ref="BH20:BI20"/>
    <mergeCell ref="AZ19:BA19"/>
    <mergeCell ref="BB19:BC19"/>
    <mergeCell ref="BD19:BE19"/>
    <mergeCell ref="BJ19:BK19"/>
    <mergeCell ref="BL19:BM19"/>
    <mergeCell ref="BL22:BM22"/>
    <mergeCell ref="AZ22:BA22"/>
    <mergeCell ref="BB22:BC22"/>
    <mergeCell ref="BD22:BE22"/>
    <mergeCell ref="BJ22:BK22"/>
    <mergeCell ref="BH22:BI22"/>
    <mergeCell ref="BH23:BI23"/>
    <mergeCell ref="BH24:BI24"/>
    <mergeCell ref="BH25:BI25"/>
    <mergeCell ref="AZ24:BA24"/>
    <mergeCell ref="BL24:BM24"/>
    <mergeCell ref="AZ23:BA23"/>
    <mergeCell ref="BB23:BC23"/>
    <mergeCell ref="BD23:BE23"/>
    <mergeCell ref="BJ23:BK23"/>
    <mergeCell ref="BL23:BM23"/>
    <mergeCell ref="BH19:BI19"/>
    <mergeCell ref="AZ20:BA20"/>
    <mergeCell ref="BB20:BC20"/>
    <mergeCell ref="BD20:BE20"/>
    <mergeCell ref="BJ20:BK20"/>
    <mergeCell ref="BN4:BO8"/>
    <mergeCell ref="BL7:BM8"/>
    <mergeCell ref="BJ12:BK12"/>
    <mergeCell ref="BL12:BM12"/>
    <mergeCell ref="BJ15:BK15"/>
    <mergeCell ref="BL15:BM15"/>
    <mergeCell ref="AZ14:BA14"/>
    <mergeCell ref="BD14:BE14"/>
    <mergeCell ref="BJ14:BK14"/>
    <mergeCell ref="BJ18:BK18"/>
    <mergeCell ref="BL18:BM18"/>
    <mergeCell ref="BL14:BM14"/>
    <mergeCell ref="AZ17:BA17"/>
    <mergeCell ref="BB17:BC17"/>
    <mergeCell ref="BD17:BE17"/>
    <mergeCell ref="BJ17:BK17"/>
    <mergeCell ref="BL17:BM17"/>
    <mergeCell ref="BL13:BM13"/>
    <mergeCell ref="AZ12:BA12"/>
    <mergeCell ref="AZ15:BA15"/>
    <mergeCell ref="BB15:BC15"/>
    <mergeCell ref="BD15:BE15"/>
    <mergeCell ref="BB14:BC14"/>
    <mergeCell ref="BH18:BI18"/>
    <mergeCell ref="AZ18:BA18"/>
    <mergeCell ref="BB18:BC18"/>
    <mergeCell ref="BD18:BE18"/>
    <mergeCell ref="BH17:BI17"/>
    <mergeCell ref="BH7:BI8"/>
    <mergeCell ref="BF7:BG8"/>
    <mergeCell ref="BD7:BE8"/>
    <mergeCell ref="BB7:BC8"/>
    <mergeCell ref="AX10:AY10"/>
    <mergeCell ref="AX11:AY11"/>
    <mergeCell ref="BD12:BE12"/>
    <mergeCell ref="BN10:BO10"/>
    <mergeCell ref="AP5:AR5"/>
    <mergeCell ref="AS5:AU5"/>
    <mergeCell ref="G3:AU3"/>
    <mergeCell ref="S6:T6"/>
    <mergeCell ref="U6:V6"/>
    <mergeCell ref="AK6:AK8"/>
    <mergeCell ref="AL6:AL8"/>
    <mergeCell ref="AM6:AM8"/>
    <mergeCell ref="AN6:AN8"/>
    <mergeCell ref="AO6:AO8"/>
    <mergeCell ref="AP6:AP8"/>
    <mergeCell ref="X5:Z5"/>
    <mergeCell ref="AA5:AC5"/>
    <mergeCell ref="G5:I5"/>
    <mergeCell ref="J5:L5"/>
    <mergeCell ref="M5:O5"/>
    <mergeCell ref="P5:R5"/>
    <mergeCell ref="AD5:AF5"/>
    <mergeCell ref="AG5:AI5"/>
    <mergeCell ref="AJ5:AL5"/>
    <mergeCell ref="AM5:AO5"/>
    <mergeCell ref="AQ6:AQ8"/>
    <mergeCell ref="AR6:AR8"/>
    <mergeCell ref="S7:S8"/>
    <mergeCell ref="T7:T8"/>
    <mergeCell ref="U7:U8"/>
    <mergeCell ref="V7:V8"/>
    <mergeCell ref="W6:W8"/>
    <mergeCell ref="BH11:BI11"/>
    <mergeCell ref="BH12:BI12"/>
    <mergeCell ref="BH13:BI13"/>
    <mergeCell ref="BH14:BI14"/>
    <mergeCell ref="BH15:BI15"/>
    <mergeCell ref="BH16:BI16"/>
    <mergeCell ref="AZ13:BA13"/>
    <mergeCell ref="BB13:BC13"/>
    <mergeCell ref="BD13:BE13"/>
    <mergeCell ref="AZ11:BA11"/>
    <mergeCell ref="BB11:BC11"/>
    <mergeCell ref="BD11:BE11"/>
    <mergeCell ref="AZ16:BA16"/>
    <mergeCell ref="BB16:BC16"/>
    <mergeCell ref="BD16:BE16"/>
    <mergeCell ref="AX12:AY12"/>
    <mergeCell ref="BB12:BC12"/>
    <mergeCell ref="AA4:AC4"/>
    <mergeCell ref="AD4:AF4"/>
    <mergeCell ref="AG4:AI4"/>
    <mergeCell ref="AA6:AA8"/>
    <mergeCell ref="AB6:AB8"/>
    <mergeCell ref="AC6:AC8"/>
    <mergeCell ref="AD6:AD8"/>
    <mergeCell ref="AE6:AE8"/>
    <mergeCell ref="AF6:AF8"/>
    <mergeCell ref="AZ6:BI6"/>
    <mergeCell ref="BJ6:BM6"/>
    <mergeCell ref="AZ4:BM5"/>
    <mergeCell ref="AG6:AG8"/>
    <mergeCell ref="AH6:AH8"/>
    <mergeCell ref="Y6:Y8"/>
    <mergeCell ref="Z6:Z8"/>
    <mergeCell ref="S5:T5"/>
    <mergeCell ref="U5:V5"/>
    <mergeCell ref="BJ7:BK8"/>
    <mergeCell ref="AJ4:AL4"/>
    <mergeCell ref="AM4:AO4"/>
    <mergeCell ref="AP4:AR4"/>
    <mergeCell ref="AS4:AU4"/>
    <mergeCell ref="X6:X8"/>
    <mergeCell ref="AZ7:BA8"/>
    <mergeCell ref="F3:F9"/>
    <mergeCell ref="AZ9:BA9"/>
    <mergeCell ref="BB9:BC9"/>
    <mergeCell ref="BD9:BE9"/>
    <mergeCell ref="BF9:BG9"/>
    <mergeCell ref="BH9:BI9"/>
    <mergeCell ref="G4:I4"/>
    <mergeCell ref="J4:L4"/>
    <mergeCell ref="M4:O4"/>
    <mergeCell ref="P4:R4"/>
    <mergeCell ref="S4:W4"/>
    <mergeCell ref="G6:G8"/>
    <mergeCell ref="H6:H8"/>
    <mergeCell ref="I6:I8"/>
    <mergeCell ref="J6:J8"/>
    <mergeCell ref="K6:K8"/>
    <mergeCell ref="L6:L8"/>
    <mergeCell ref="M6:M8"/>
    <mergeCell ref="N6:N8"/>
    <mergeCell ref="O6:O8"/>
    <mergeCell ref="P6:P8"/>
    <mergeCell ref="AV9:AW9"/>
    <mergeCell ref="AX9:AY9"/>
    <mergeCell ref="AU6:AU8"/>
    <mergeCell ref="AT6:AT8"/>
    <mergeCell ref="AS6:AS8"/>
    <mergeCell ref="AV3:BO3"/>
    <mergeCell ref="Q6:Q8"/>
    <mergeCell ref="R6:R8"/>
    <mergeCell ref="AI6:AI8"/>
    <mergeCell ref="AJ6:AJ8"/>
    <mergeCell ref="X4:Z4"/>
    <mergeCell ref="AX39:AY39"/>
    <mergeCell ref="BJ9:BK9"/>
    <mergeCell ref="BL9:BM9"/>
    <mergeCell ref="BN9:BO9"/>
    <mergeCell ref="AV6:AW8"/>
    <mergeCell ref="AX6:AY8"/>
    <mergeCell ref="AV4:AY5"/>
    <mergeCell ref="AV10:AW10"/>
    <mergeCell ref="AV11:AW11"/>
    <mergeCell ref="AV12:AW12"/>
    <mergeCell ref="AV13:AW13"/>
    <mergeCell ref="AV14:AW14"/>
    <mergeCell ref="AV15:AW15"/>
    <mergeCell ref="AV16:AW16"/>
    <mergeCell ref="AV17:AW17"/>
    <mergeCell ref="AV18:AW18"/>
    <mergeCell ref="AV19:AW19"/>
    <mergeCell ref="BJ11:BK11"/>
    <mergeCell ref="BL11:BM11"/>
    <mergeCell ref="BH10:BI10"/>
    <mergeCell ref="AZ10:BA10"/>
    <mergeCell ref="BB10:BC10"/>
    <mergeCell ref="BD10:BE10"/>
    <mergeCell ref="BJ10:BK10"/>
    <mergeCell ref="BL10:BM10"/>
    <mergeCell ref="BJ13:BK13"/>
    <mergeCell ref="AX13:AY13"/>
    <mergeCell ref="AX14:AY14"/>
    <mergeCell ref="AX15:AY15"/>
    <mergeCell ref="AX16:AY16"/>
    <mergeCell ref="BJ16:BK16"/>
    <mergeCell ref="BL16:BM16"/>
    <mergeCell ref="AX17:AY17"/>
    <mergeCell ref="AX18:AY18"/>
    <mergeCell ref="AX19:AY19"/>
    <mergeCell ref="AX20:AY20"/>
    <mergeCell ref="AX21:AY21"/>
    <mergeCell ref="AX22:AY22"/>
    <mergeCell ref="AX23:AY23"/>
    <mergeCell ref="AX24:AY24"/>
    <mergeCell ref="AX25:AY25"/>
    <mergeCell ref="AX26:AY26"/>
    <mergeCell ref="AX27:AY27"/>
    <mergeCell ref="AV37:AW37"/>
    <mergeCell ref="AV38:AW38"/>
    <mergeCell ref="AV20:AW20"/>
    <mergeCell ref="AV21:AW21"/>
    <mergeCell ref="AV22:AW22"/>
    <mergeCell ref="AV23:AW23"/>
    <mergeCell ref="AV24:AW24"/>
    <mergeCell ref="AV25:AW25"/>
    <mergeCell ref="AV26:AW26"/>
    <mergeCell ref="AV27:AW27"/>
    <mergeCell ref="AV28:AW28"/>
    <mergeCell ref="AV29:AW29"/>
    <mergeCell ref="AV30:AW30"/>
    <mergeCell ref="AV31:AW31"/>
    <mergeCell ref="AV32:AW32"/>
    <mergeCell ref="AV33:AW33"/>
    <mergeCell ref="AV34:AW34"/>
    <mergeCell ref="AV36:AW36"/>
    <mergeCell ref="AX38:AY38"/>
    <mergeCell ref="AV39:AW39"/>
    <mergeCell ref="AV40:AW40"/>
    <mergeCell ref="AV41:AW41"/>
    <mergeCell ref="AV42:AW42"/>
    <mergeCell ref="AV43:AW43"/>
    <mergeCell ref="AV44:AW44"/>
    <mergeCell ref="AV45:AW45"/>
    <mergeCell ref="AV47:AW47"/>
    <mergeCell ref="AV48:AW48"/>
    <mergeCell ref="AV49:AW49"/>
    <mergeCell ref="AV50:AW50"/>
    <mergeCell ref="AX28:AY28"/>
    <mergeCell ref="AX29:AY29"/>
    <mergeCell ref="AX47:AY47"/>
    <mergeCell ref="AX48:AY48"/>
    <mergeCell ref="AX40:AY40"/>
    <mergeCell ref="AX41:AY41"/>
    <mergeCell ref="AX42:AY42"/>
    <mergeCell ref="AX43:AY43"/>
    <mergeCell ref="AX44:AY44"/>
    <mergeCell ref="AX45:AY45"/>
    <mergeCell ref="AX30:AY30"/>
    <mergeCell ref="AX31:AY31"/>
    <mergeCell ref="AX32:AY32"/>
    <mergeCell ref="AX33:AY33"/>
    <mergeCell ref="AX34:AY34"/>
    <mergeCell ref="AX35:AY35"/>
    <mergeCell ref="AX36:AY36"/>
    <mergeCell ref="AX37:AY37"/>
    <mergeCell ref="AX49:AY49"/>
    <mergeCell ref="AX50:AY50"/>
    <mergeCell ref="AV35:AW35"/>
    <mergeCell ref="AX53:AY53"/>
    <mergeCell ref="AX54:AY54"/>
    <mergeCell ref="AX55:AY55"/>
    <mergeCell ref="AX56:AY56"/>
    <mergeCell ref="AX57:AY57"/>
    <mergeCell ref="AX58:AY58"/>
    <mergeCell ref="AX59:AY59"/>
    <mergeCell ref="AX60:AY60"/>
    <mergeCell ref="AX61:AY61"/>
    <mergeCell ref="AX62:AY62"/>
    <mergeCell ref="AV59:AW59"/>
    <mergeCell ref="AV60:AW60"/>
    <mergeCell ref="AV61:AW61"/>
    <mergeCell ref="AV62:AW62"/>
    <mergeCell ref="AV51:AW51"/>
    <mergeCell ref="AV52:AW52"/>
    <mergeCell ref="AV53:AW53"/>
    <mergeCell ref="AV54:AW54"/>
    <mergeCell ref="AX46:AY46"/>
    <mergeCell ref="AX78:AY78"/>
    <mergeCell ref="AV74:AW74"/>
    <mergeCell ref="AV75:AW75"/>
    <mergeCell ref="AV76:AW76"/>
    <mergeCell ref="AV77:AW77"/>
    <mergeCell ref="AV46:AW46"/>
    <mergeCell ref="AV78:AW78"/>
    <mergeCell ref="AV79:AW79"/>
    <mergeCell ref="AV80:AW80"/>
    <mergeCell ref="AV81:AW81"/>
    <mergeCell ref="AX63:AY63"/>
    <mergeCell ref="AX64:AY64"/>
    <mergeCell ref="AX65:AY65"/>
    <mergeCell ref="AX66:AY66"/>
    <mergeCell ref="AX67:AY67"/>
    <mergeCell ref="AX68:AY68"/>
    <mergeCell ref="AX69:AY69"/>
    <mergeCell ref="AX70:AY70"/>
    <mergeCell ref="AX71:AY71"/>
    <mergeCell ref="AX72:AY72"/>
    <mergeCell ref="AX73:AY73"/>
    <mergeCell ref="AX74:AY74"/>
    <mergeCell ref="AX75:AY75"/>
    <mergeCell ref="AX76:AY76"/>
    <mergeCell ref="AV63:AW63"/>
    <mergeCell ref="AV64:AW64"/>
    <mergeCell ref="AV65:AW65"/>
    <mergeCell ref="AV66:AW66"/>
    <mergeCell ref="AV67:AW67"/>
    <mergeCell ref="AX52:AY52"/>
    <mergeCell ref="AX79:AY79"/>
    <mergeCell ref="AX81:AY81"/>
    <mergeCell ref="AX82:AY82"/>
    <mergeCell ref="AX83:AY83"/>
    <mergeCell ref="AX84:AY84"/>
    <mergeCell ref="AX85:AY85"/>
    <mergeCell ref="AX87:AY87"/>
    <mergeCell ref="AV97:AW97"/>
    <mergeCell ref="AX97:AY97"/>
    <mergeCell ref="AV99:AW99"/>
    <mergeCell ref="AX99:AY99"/>
    <mergeCell ref="AV101:AW101"/>
    <mergeCell ref="AX101:AY101"/>
    <mergeCell ref="AV103:AW103"/>
    <mergeCell ref="AX103:AY103"/>
    <mergeCell ref="AV112:AW112"/>
    <mergeCell ref="AX112:AY112"/>
    <mergeCell ref="AV86:AW86"/>
    <mergeCell ref="AX86:AY86"/>
    <mergeCell ref="AV89:BO89"/>
    <mergeCell ref="BD87:BE87"/>
    <mergeCell ref="BB95:BC95"/>
    <mergeCell ref="BD95:BE95"/>
    <mergeCell ref="BB97:BC97"/>
    <mergeCell ref="BD97:BE97"/>
    <mergeCell ref="BN85:BO85"/>
    <mergeCell ref="BN87:BO87"/>
    <mergeCell ref="BJ82:BK82"/>
    <mergeCell ref="BL82:BM82"/>
    <mergeCell ref="BJ81:BK81"/>
    <mergeCell ref="BH95:BI95"/>
    <mergeCell ref="BJ95:BK95"/>
    <mergeCell ref="BL95:BM95"/>
    <mergeCell ref="C155:F155"/>
    <mergeCell ref="C153:F153"/>
    <mergeCell ref="C93:E104"/>
    <mergeCell ref="C112:E123"/>
    <mergeCell ref="B139:B149"/>
    <mergeCell ref="B153:B155"/>
    <mergeCell ref="Y136:Z136"/>
    <mergeCell ref="AA136:AB136"/>
    <mergeCell ref="AC136:AD136"/>
    <mergeCell ref="AE136:AF136"/>
    <mergeCell ref="AG136:AH136"/>
    <mergeCell ref="AI136:AJ136"/>
    <mergeCell ref="AK136:AL136"/>
    <mergeCell ref="AM136:AN136"/>
    <mergeCell ref="Q136:R136"/>
    <mergeCell ref="S136:T136"/>
    <mergeCell ref="U136:V136"/>
    <mergeCell ref="W136:X136"/>
    <mergeCell ref="M135:N135"/>
    <mergeCell ref="O135:P135"/>
    <mergeCell ref="B93:B125"/>
    <mergeCell ref="C124:D125"/>
    <mergeCell ref="E124:F124"/>
    <mergeCell ref="E125:F125"/>
    <mergeCell ref="G125:I125"/>
    <mergeCell ref="J125:L125"/>
    <mergeCell ref="M125:O125"/>
    <mergeCell ref="P125:R125"/>
    <mergeCell ref="S125:T125"/>
    <mergeCell ref="U125:V125"/>
    <mergeCell ref="X125:Z125"/>
    <mergeCell ref="AA125:AC125"/>
    <mergeCell ref="C87:F87"/>
    <mergeCell ref="AE149:AF149"/>
    <mergeCell ref="AD89:AF89"/>
    <mergeCell ref="D10:D46"/>
    <mergeCell ref="C139:C146"/>
    <mergeCell ref="D139:D142"/>
    <mergeCell ref="B10:B89"/>
    <mergeCell ref="C88:D89"/>
    <mergeCell ref="E88:F88"/>
    <mergeCell ref="E89:F89"/>
    <mergeCell ref="G89:I89"/>
    <mergeCell ref="J89:L89"/>
    <mergeCell ref="M89:O89"/>
    <mergeCell ref="P89:R89"/>
    <mergeCell ref="S89:T89"/>
    <mergeCell ref="U89:V89"/>
    <mergeCell ref="X89:Z89"/>
    <mergeCell ref="AA89:AC89"/>
    <mergeCell ref="G141:H141"/>
    <mergeCell ref="G140:H140"/>
    <mergeCell ref="U139:V139"/>
    <mergeCell ref="S140:T140"/>
    <mergeCell ref="W139:X139"/>
    <mergeCell ref="U140:V140"/>
    <mergeCell ref="O139:P139"/>
    <mergeCell ref="W146:X146"/>
    <mergeCell ref="K139:L139"/>
    <mergeCell ref="M139:N139"/>
    <mergeCell ref="K141:L141"/>
    <mergeCell ref="Q143:R143"/>
    <mergeCell ref="W145:X145"/>
    <mergeCell ref="Y143:Z143"/>
    <mergeCell ref="C105:E111"/>
    <mergeCell ref="AP124:AR124"/>
    <mergeCell ref="AS124:AU124"/>
    <mergeCell ref="AV125:BO125"/>
    <mergeCell ref="AV105:AW105"/>
    <mergeCell ref="AX105:AY105"/>
    <mergeCell ref="AZ105:BA105"/>
    <mergeCell ref="BB105:BC105"/>
    <mergeCell ref="BD105:BE105"/>
    <mergeCell ref="BF105:BG105"/>
    <mergeCell ref="BH105:BI105"/>
    <mergeCell ref="BJ105:BK105"/>
    <mergeCell ref="BL105:BM105"/>
    <mergeCell ref="BN105:BO105"/>
    <mergeCell ref="AV106:AW106"/>
    <mergeCell ref="AX106:AY106"/>
    <mergeCell ref="AZ106:BA106"/>
    <mergeCell ref="BB106:BC106"/>
    <mergeCell ref="BD106:BE106"/>
    <mergeCell ref="BF106:BG106"/>
    <mergeCell ref="BH106:BI106"/>
    <mergeCell ref="BJ106:BK106"/>
    <mergeCell ref="BL106:BM106"/>
    <mergeCell ref="BN106:BO106"/>
    <mergeCell ref="AV107:AW107"/>
    <mergeCell ref="AX107:AY107"/>
    <mergeCell ref="BF113:BG113"/>
    <mergeCell ref="BH113:BI113"/>
    <mergeCell ref="BJ113:BK113"/>
    <mergeCell ref="BL113:BM113"/>
    <mergeCell ref="BN113:BO113"/>
    <mergeCell ref="BL118:BM118"/>
    <mergeCell ref="AZ107:BA107"/>
    <mergeCell ref="BB107:BC107"/>
    <mergeCell ref="BD107:BE107"/>
    <mergeCell ref="BF107:BG107"/>
    <mergeCell ref="BH107:BI107"/>
    <mergeCell ref="AZ112:BA112"/>
    <mergeCell ref="BJ107:BK107"/>
    <mergeCell ref="BL107:BM107"/>
    <mergeCell ref="BN107:BO107"/>
    <mergeCell ref="AV108:AW108"/>
    <mergeCell ref="AX108:AY108"/>
    <mergeCell ref="AZ108:BA108"/>
    <mergeCell ref="BB108:BC108"/>
    <mergeCell ref="BD108:BE108"/>
    <mergeCell ref="BF108:BG108"/>
    <mergeCell ref="BH108:BI108"/>
    <mergeCell ref="BJ108:BK108"/>
    <mergeCell ref="BL108:BM108"/>
    <mergeCell ref="BN108:BO108"/>
    <mergeCell ref="AV109:AW109"/>
    <mergeCell ref="AX109:AY109"/>
    <mergeCell ref="AZ109:BA109"/>
    <mergeCell ref="BB109:BC109"/>
    <mergeCell ref="BD109:BE109"/>
    <mergeCell ref="BF109:BG109"/>
    <mergeCell ref="BH109:BI109"/>
    <mergeCell ref="BJ109:BK109"/>
    <mergeCell ref="BL109:BM109"/>
    <mergeCell ref="BN109:BO109"/>
    <mergeCell ref="AV110:AW110"/>
    <mergeCell ref="AX110:AY110"/>
    <mergeCell ref="AZ110:BA110"/>
    <mergeCell ref="BB110:BC110"/>
    <mergeCell ref="BF110:BG110"/>
    <mergeCell ref="BH110:BI110"/>
    <mergeCell ref="BJ110:BK110"/>
    <mergeCell ref="BL110:BM110"/>
    <mergeCell ref="BN110:BO110"/>
    <mergeCell ref="AV111:AW111"/>
    <mergeCell ref="AX111:AY111"/>
    <mergeCell ref="AZ111:BA111"/>
    <mergeCell ref="BB111:BC111"/>
    <mergeCell ref="BD111:BE111"/>
    <mergeCell ref="BF111:BG111"/>
    <mergeCell ref="BH111:BI111"/>
    <mergeCell ref="BJ111:BK111"/>
    <mergeCell ref="BL111:BM111"/>
    <mergeCell ref="BN111:BO111"/>
    <mergeCell ref="O140:P140"/>
    <mergeCell ref="AD125:AF125"/>
    <mergeCell ref="AG125:AI125"/>
    <mergeCell ref="AJ125:AL125"/>
    <mergeCell ref="AM125:AO125"/>
    <mergeCell ref="AP125:AR125"/>
    <mergeCell ref="AS125:AU125"/>
    <mergeCell ref="Y140:Z140"/>
    <mergeCell ref="Y133:Z135"/>
    <mergeCell ref="AS133:AT135"/>
    <mergeCell ref="U135:V135"/>
    <mergeCell ref="W135:X135"/>
    <mergeCell ref="AA135:AB135"/>
    <mergeCell ref="AC135:AD135"/>
    <mergeCell ref="AO135:AP135"/>
    <mergeCell ref="AQ135:AR135"/>
    <mergeCell ref="O141:P141"/>
    <mergeCell ref="AG139:AH139"/>
    <mergeCell ref="AK154:AL154"/>
    <mergeCell ref="AM154:AN154"/>
    <mergeCell ref="AO154:AP154"/>
    <mergeCell ref="AQ154:AR154"/>
    <mergeCell ref="AS154:AT154"/>
    <mergeCell ref="C154:F154"/>
    <mergeCell ref="G154:H154"/>
    <mergeCell ref="I154:J154"/>
    <mergeCell ref="K154:L154"/>
    <mergeCell ref="M154:N154"/>
    <mergeCell ref="O154:P154"/>
    <mergeCell ref="Q154:R154"/>
    <mergeCell ref="S154:T154"/>
    <mergeCell ref="U154:V154"/>
    <mergeCell ref="W154:X154"/>
    <mergeCell ref="Y154:Z154"/>
    <mergeCell ref="AA154:AB154"/>
    <mergeCell ref="AC154:AD154"/>
    <mergeCell ref="AE154:AF154"/>
    <mergeCell ref="AG154:AH154"/>
    <mergeCell ref="AI154:AJ154"/>
    <mergeCell ref="U143:V143"/>
    <mergeCell ref="W143:X143"/>
    <mergeCell ref="AE143:AF143"/>
    <mergeCell ref="AA143:AB143"/>
    <mergeCell ref="AC143:AD143"/>
    <mergeCell ref="AQ141:AR141"/>
    <mergeCell ref="W141:X141"/>
    <mergeCell ref="AE141:AF141"/>
    <mergeCell ref="Y141:Z141"/>
  </mergeCells>
  <phoneticPr fontId="4"/>
  <printOptions horizontalCentered="1"/>
  <pageMargins left="0" right="0" top="0.35433070866141736" bottom="0.35433070866141736" header="0.31496062992125984" footer="0.31496062992125984"/>
  <pageSetup paperSize="9" scale="32" fitToHeight="2" orientation="landscape" r:id="rId1"/>
  <rowBreaks count="1" manualBreakCount="1">
    <brk id="127" min="1" max="6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33"/>
  <sheetViews>
    <sheetView showGridLines="0" zoomScale="55" zoomScaleNormal="55" zoomScaleSheetLayoutView="70" workbookViewId="0">
      <selection activeCell="Q28" sqref="Q28"/>
    </sheetView>
  </sheetViews>
  <sheetFormatPr defaultColWidth="10.25" defaultRowHeight="12"/>
  <cols>
    <col min="1" max="1" width="11.75" style="3" bestFit="1" customWidth="1"/>
    <col min="2" max="4" width="10.625" style="3" customWidth="1"/>
    <col min="5" max="5" width="12.625" style="3" customWidth="1"/>
    <col min="6" max="18" width="6.75" style="3" customWidth="1"/>
    <col min="19" max="19" width="6.625" style="3" customWidth="1"/>
    <col min="20" max="33" width="6.75" style="3" customWidth="1"/>
    <col min="34" max="34" width="2.75" style="3" customWidth="1"/>
    <col min="35" max="36" width="8" style="3" customWidth="1"/>
    <col min="37" max="37" width="12" style="3" bestFit="1" customWidth="1"/>
    <col min="38" max="42" width="16" style="3" customWidth="1"/>
    <col min="43" max="16384" width="10.25" style="3"/>
  </cols>
  <sheetData>
    <row r="1" spans="2:33" ht="17.25">
      <c r="B1" s="49" t="s">
        <v>353</v>
      </c>
      <c r="E1" s="96"/>
      <c r="F1" s="175"/>
    </row>
    <row r="2" spans="2:33" ht="17.25">
      <c r="B2" s="730" t="s">
        <v>386</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row>
    <row r="3" spans="2:33" ht="91.5" customHeight="1">
      <c r="B3" s="733" t="s">
        <v>124</v>
      </c>
      <c r="C3" s="909"/>
      <c r="D3" s="909"/>
      <c r="E3" s="734"/>
      <c r="F3" s="733" t="s">
        <v>126</v>
      </c>
      <c r="G3" s="734"/>
      <c r="H3" s="733" t="s">
        <v>127</v>
      </c>
      <c r="I3" s="734"/>
      <c r="J3" s="733" t="s">
        <v>128</v>
      </c>
      <c r="K3" s="734"/>
      <c r="L3" s="733" t="s">
        <v>129</v>
      </c>
      <c r="M3" s="734"/>
      <c r="N3" s="733" t="s">
        <v>130</v>
      </c>
      <c r="O3" s="909"/>
      <c r="P3" s="909"/>
      <c r="Q3" s="734"/>
      <c r="R3" s="733" t="s">
        <v>131</v>
      </c>
      <c r="S3" s="734"/>
      <c r="T3" s="733" t="s">
        <v>132</v>
      </c>
      <c r="U3" s="734"/>
      <c r="V3" s="733" t="s">
        <v>114</v>
      </c>
      <c r="W3" s="734"/>
      <c r="X3" s="733" t="s">
        <v>101</v>
      </c>
      <c r="Y3" s="734"/>
      <c r="Z3" s="733" t="s">
        <v>40</v>
      </c>
      <c r="AA3" s="734"/>
      <c r="AB3" s="733" t="s">
        <v>133</v>
      </c>
      <c r="AC3" s="734"/>
      <c r="AD3" s="733" t="s">
        <v>125</v>
      </c>
      <c r="AE3" s="734"/>
      <c r="AF3" s="733" t="s">
        <v>123</v>
      </c>
      <c r="AG3" s="734"/>
    </row>
    <row r="4" spans="2:33" ht="19.5" customHeight="1">
      <c r="B4" s="735"/>
      <c r="C4" s="959"/>
      <c r="D4" s="959"/>
      <c r="E4" s="736"/>
      <c r="F4" s="1143" t="s">
        <v>169</v>
      </c>
      <c r="G4" s="1144"/>
      <c r="H4" s="1143" t="s">
        <v>170</v>
      </c>
      <c r="I4" s="731"/>
      <c r="J4" s="1143" t="s">
        <v>171</v>
      </c>
      <c r="K4" s="1144"/>
      <c r="L4" s="1145" t="s">
        <v>172</v>
      </c>
      <c r="M4" s="1144"/>
      <c r="N4" s="1143" t="s">
        <v>173</v>
      </c>
      <c r="O4" s="1144"/>
      <c r="P4" s="1143" t="s">
        <v>174</v>
      </c>
      <c r="Q4" s="1144"/>
      <c r="R4" s="1143" t="s">
        <v>175</v>
      </c>
      <c r="S4" s="731"/>
      <c r="T4" s="1143" t="s">
        <v>176</v>
      </c>
      <c r="U4" s="1144"/>
      <c r="V4" s="1145" t="s">
        <v>177</v>
      </c>
      <c r="W4" s="731"/>
      <c r="X4" s="1143" t="s">
        <v>178</v>
      </c>
      <c r="Y4" s="731"/>
      <c r="Z4" s="1143" t="s">
        <v>179</v>
      </c>
      <c r="AA4" s="1144"/>
      <c r="AB4" s="1145" t="s">
        <v>180</v>
      </c>
      <c r="AC4" s="1144"/>
      <c r="AD4" s="1143" t="s">
        <v>181</v>
      </c>
      <c r="AE4" s="1144"/>
      <c r="AF4" s="1145" t="s">
        <v>182</v>
      </c>
      <c r="AG4" s="1144"/>
    </row>
    <row r="5" spans="2:33" ht="19.5" customHeight="1">
      <c r="B5" s="735"/>
      <c r="C5" s="959"/>
      <c r="D5" s="959"/>
      <c r="E5" s="736"/>
      <c r="F5" s="972" t="s">
        <v>193</v>
      </c>
      <c r="G5" s="978" t="s">
        <v>194</v>
      </c>
      <c r="H5" s="972" t="s">
        <v>193</v>
      </c>
      <c r="I5" s="978" t="s">
        <v>194</v>
      </c>
      <c r="J5" s="972" t="s">
        <v>193</v>
      </c>
      <c r="K5" s="978" t="s">
        <v>194</v>
      </c>
      <c r="L5" s="972" t="s">
        <v>193</v>
      </c>
      <c r="M5" s="978" t="s">
        <v>194</v>
      </c>
      <c r="N5" s="731" t="s">
        <v>115</v>
      </c>
      <c r="O5" s="732"/>
      <c r="P5" s="731" t="s">
        <v>116</v>
      </c>
      <c r="Q5" s="732"/>
      <c r="R5" s="972" t="s">
        <v>193</v>
      </c>
      <c r="S5" s="978" t="s">
        <v>194</v>
      </c>
      <c r="T5" s="972" t="s">
        <v>193</v>
      </c>
      <c r="U5" s="978" t="s">
        <v>194</v>
      </c>
      <c r="V5" s="972" t="s">
        <v>193</v>
      </c>
      <c r="W5" s="978" t="s">
        <v>194</v>
      </c>
      <c r="X5" s="972" t="s">
        <v>193</v>
      </c>
      <c r="Y5" s="978" t="s">
        <v>194</v>
      </c>
      <c r="Z5" s="972" t="s">
        <v>193</v>
      </c>
      <c r="AA5" s="978" t="s">
        <v>194</v>
      </c>
      <c r="AB5" s="972" t="s">
        <v>193</v>
      </c>
      <c r="AC5" s="978" t="s">
        <v>194</v>
      </c>
      <c r="AD5" s="972" t="s">
        <v>193</v>
      </c>
      <c r="AE5" s="978" t="s">
        <v>194</v>
      </c>
      <c r="AF5" s="972" t="s">
        <v>193</v>
      </c>
      <c r="AG5" s="978" t="s">
        <v>194</v>
      </c>
    </row>
    <row r="6" spans="2:33" ht="61.5" customHeight="1">
      <c r="B6" s="735"/>
      <c r="C6" s="959"/>
      <c r="D6" s="959"/>
      <c r="E6" s="736"/>
      <c r="F6" s="974"/>
      <c r="G6" s="980"/>
      <c r="H6" s="974"/>
      <c r="I6" s="980"/>
      <c r="J6" s="974"/>
      <c r="K6" s="980"/>
      <c r="L6" s="974"/>
      <c r="M6" s="980"/>
      <c r="N6" s="287" t="s">
        <v>193</v>
      </c>
      <c r="O6" s="288" t="s">
        <v>194</v>
      </c>
      <c r="P6" s="287" t="s">
        <v>193</v>
      </c>
      <c r="Q6" s="288" t="s">
        <v>194</v>
      </c>
      <c r="R6" s="974"/>
      <c r="S6" s="980"/>
      <c r="T6" s="974"/>
      <c r="U6" s="980"/>
      <c r="V6" s="974"/>
      <c r="W6" s="980"/>
      <c r="X6" s="974"/>
      <c r="Y6" s="980"/>
      <c r="Z6" s="974"/>
      <c r="AA6" s="980"/>
      <c r="AB6" s="974"/>
      <c r="AC6" s="980"/>
      <c r="AD6" s="974"/>
      <c r="AE6" s="980"/>
      <c r="AF6" s="974"/>
      <c r="AG6" s="980"/>
    </row>
    <row r="7" spans="2:33" ht="18" customHeight="1">
      <c r="B7" s="737"/>
      <c r="C7" s="960"/>
      <c r="D7" s="960"/>
      <c r="E7" s="738"/>
      <c r="F7" s="286" t="s">
        <v>275</v>
      </c>
      <c r="G7" s="284" t="s">
        <v>299</v>
      </c>
      <c r="H7" s="286" t="s">
        <v>299</v>
      </c>
      <c r="I7" s="343" t="s">
        <v>299</v>
      </c>
      <c r="J7" s="286" t="s">
        <v>299</v>
      </c>
      <c r="K7" s="284" t="s">
        <v>299</v>
      </c>
      <c r="L7" s="286" t="s">
        <v>299</v>
      </c>
      <c r="M7" s="343" t="s">
        <v>299</v>
      </c>
      <c r="N7" s="287" t="s">
        <v>277</v>
      </c>
      <c r="O7" s="288" t="s">
        <v>299</v>
      </c>
      <c r="P7" s="287" t="s">
        <v>299</v>
      </c>
      <c r="Q7" s="289" t="s">
        <v>299</v>
      </c>
      <c r="R7" s="286" t="s">
        <v>275</v>
      </c>
      <c r="S7" s="284" t="s">
        <v>299</v>
      </c>
      <c r="T7" s="286" t="s">
        <v>299</v>
      </c>
      <c r="U7" s="343" t="s">
        <v>299</v>
      </c>
      <c r="V7" s="286" t="s">
        <v>299</v>
      </c>
      <c r="W7" s="284" t="s">
        <v>299</v>
      </c>
      <c r="X7" s="286" t="s">
        <v>299</v>
      </c>
      <c r="Y7" s="343" t="s">
        <v>299</v>
      </c>
      <c r="Z7" s="286" t="s">
        <v>299</v>
      </c>
      <c r="AA7" s="284" t="s">
        <v>299</v>
      </c>
      <c r="AB7" s="286" t="s">
        <v>299</v>
      </c>
      <c r="AC7" s="343" t="s">
        <v>299</v>
      </c>
      <c r="AD7" s="286" t="s">
        <v>299</v>
      </c>
      <c r="AE7" s="284" t="s">
        <v>299</v>
      </c>
      <c r="AF7" s="342" t="s">
        <v>299</v>
      </c>
      <c r="AG7" s="284" t="s">
        <v>299</v>
      </c>
    </row>
    <row r="8" spans="2:33" ht="50.1" customHeight="1">
      <c r="B8" s="1140" t="s">
        <v>364</v>
      </c>
      <c r="C8" s="920" t="s">
        <v>135</v>
      </c>
      <c r="D8" s="1144" t="s">
        <v>421</v>
      </c>
      <c r="E8" s="95" t="s">
        <v>42</v>
      </c>
      <c r="F8" s="199"/>
      <c r="G8" s="196" t="s">
        <v>148</v>
      </c>
      <c r="H8" s="120"/>
      <c r="I8" s="197" t="s">
        <v>148</v>
      </c>
      <c r="J8" s="120"/>
      <c r="K8" s="196" t="s">
        <v>148</v>
      </c>
      <c r="L8" s="120"/>
      <c r="M8" s="197" t="s">
        <v>148</v>
      </c>
      <c r="N8" s="120"/>
      <c r="O8" s="196" t="s">
        <v>148</v>
      </c>
      <c r="P8" s="120"/>
      <c r="Q8" s="197" t="s">
        <v>148</v>
      </c>
      <c r="R8" s="120"/>
      <c r="S8" s="196" t="s">
        <v>148</v>
      </c>
      <c r="T8" s="120"/>
      <c r="U8" s="197" t="s">
        <v>148</v>
      </c>
      <c r="V8" s="120"/>
      <c r="W8" s="196" t="s">
        <v>148</v>
      </c>
      <c r="X8" s="120"/>
      <c r="Y8" s="197" t="s">
        <v>148</v>
      </c>
      <c r="Z8" s="120"/>
      <c r="AA8" s="196" t="s">
        <v>148</v>
      </c>
      <c r="AB8" s="120"/>
      <c r="AC8" s="197" t="s">
        <v>148</v>
      </c>
      <c r="AD8" s="120"/>
      <c r="AE8" s="196" t="s">
        <v>148</v>
      </c>
      <c r="AF8" s="198"/>
      <c r="AG8" s="196" t="s">
        <v>148</v>
      </c>
    </row>
    <row r="9" spans="2:33" ht="50.1" customHeight="1">
      <c r="B9" s="1141"/>
      <c r="C9" s="921"/>
      <c r="D9" s="1144"/>
      <c r="E9" s="95" t="s">
        <v>43</v>
      </c>
      <c r="F9" s="199"/>
      <c r="G9" s="196" t="s">
        <v>148</v>
      </c>
      <c r="H9" s="120"/>
      <c r="I9" s="197" t="s">
        <v>148</v>
      </c>
      <c r="J9" s="120"/>
      <c r="K9" s="196" t="s">
        <v>148</v>
      </c>
      <c r="L9" s="120"/>
      <c r="M9" s="197" t="s">
        <v>148</v>
      </c>
      <c r="N9" s="120"/>
      <c r="O9" s="196" t="s">
        <v>148</v>
      </c>
      <c r="P9" s="120"/>
      <c r="Q9" s="197" t="s">
        <v>148</v>
      </c>
      <c r="R9" s="120"/>
      <c r="S9" s="196" t="s">
        <v>148</v>
      </c>
      <c r="T9" s="120"/>
      <c r="U9" s="197" t="s">
        <v>148</v>
      </c>
      <c r="V9" s="120"/>
      <c r="W9" s="196" t="s">
        <v>148</v>
      </c>
      <c r="X9" s="120"/>
      <c r="Y9" s="197" t="s">
        <v>148</v>
      </c>
      <c r="Z9" s="120"/>
      <c r="AA9" s="196" t="s">
        <v>148</v>
      </c>
      <c r="AB9" s="120"/>
      <c r="AC9" s="197" t="s">
        <v>148</v>
      </c>
      <c r="AD9" s="120"/>
      <c r="AE9" s="196" t="s">
        <v>148</v>
      </c>
      <c r="AF9" s="198"/>
      <c r="AG9" s="196" t="s">
        <v>148</v>
      </c>
    </row>
    <row r="10" spans="2:33" ht="50.1" customHeight="1">
      <c r="B10" s="1141"/>
      <c r="C10" s="921"/>
      <c r="D10" s="1144"/>
      <c r="E10" s="95" t="s">
        <v>45</v>
      </c>
      <c r="F10" s="199"/>
      <c r="G10" s="196" t="s">
        <v>148</v>
      </c>
      <c r="H10" s="120"/>
      <c r="I10" s="197" t="s">
        <v>148</v>
      </c>
      <c r="J10" s="120"/>
      <c r="K10" s="196" t="s">
        <v>148</v>
      </c>
      <c r="L10" s="120"/>
      <c r="M10" s="197" t="s">
        <v>148</v>
      </c>
      <c r="N10" s="120"/>
      <c r="O10" s="196" t="s">
        <v>148</v>
      </c>
      <c r="P10" s="120"/>
      <c r="Q10" s="197" t="s">
        <v>148</v>
      </c>
      <c r="R10" s="120"/>
      <c r="S10" s="196" t="s">
        <v>148</v>
      </c>
      <c r="T10" s="120"/>
      <c r="U10" s="197" t="s">
        <v>148</v>
      </c>
      <c r="V10" s="120"/>
      <c r="W10" s="196" t="s">
        <v>148</v>
      </c>
      <c r="X10" s="120"/>
      <c r="Y10" s="197" t="s">
        <v>148</v>
      </c>
      <c r="Z10" s="120"/>
      <c r="AA10" s="196" t="s">
        <v>148</v>
      </c>
      <c r="AB10" s="120"/>
      <c r="AC10" s="197" t="s">
        <v>148</v>
      </c>
      <c r="AD10" s="120"/>
      <c r="AE10" s="196" t="s">
        <v>148</v>
      </c>
      <c r="AF10" s="198"/>
      <c r="AG10" s="196" t="s">
        <v>148</v>
      </c>
    </row>
    <row r="11" spans="2:33" ht="50.1" customHeight="1">
      <c r="B11" s="1141"/>
      <c r="C11" s="921"/>
      <c r="D11" s="1144" t="s">
        <v>422</v>
      </c>
      <c r="E11" s="444" t="s">
        <v>424</v>
      </c>
      <c r="F11" s="200"/>
      <c r="G11" s="196" t="s">
        <v>148</v>
      </c>
      <c r="H11" s="120"/>
      <c r="I11" s="197" t="s">
        <v>148</v>
      </c>
      <c r="J11" s="120"/>
      <c r="K11" s="196" t="s">
        <v>148</v>
      </c>
      <c r="L11" s="120"/>
      <c r="M11" s="197" t="s">
        <v>148</v>
      </c>
      <c r="N11" s="120"/>
      <c r="O11" s="196" t="s">
        <v>148</v>
      </c>
      <c r="P11" s="120"/>
      <c r="Q11" s="197" t="s">
        <v>148</v>
      </c>
      <c r="R11" s="120"/>
      <c r="S11" s="196" t="s">
        <v>148</v>
      </c>
      <c r="T11" s="120"/>
      <c r="U11" s="197" t="s">
        <v>148</v>
      </c>
      <c r="V11" s="120"/>
      <c r="W11" s="196" t="s">
        <v>148</v>
      </c>
      <c r="X11" s="120"/>
      <c r="Y11" s="197" t="s">
        <v>148</v>
      </c>
      <c r="Z11" s="120"/>
      <c r="AA11" s="196" t="s">
        <v>148</v>
      </c>
      <c r="AB11" s="120"/>
      <c r="AC11" s="197" t="s">
        <v>148</v>
      </c>
      <c r="AD11" s="120"/>
      <c r="AE11" s="196" t="s">
        <v>148</v>
      </c>
      <c r="AF11" s="198"/>
      <c r="AG11" s="196" t="s">
        <v>148</v>
      </c>
    </row>
    <row r="12" spans="2:33" ht="50.1" customHeight="1">
      <c r="B12" s="1141"/>
      <c r="C12" s="921"/>
      <c r="D12" s="1144"/>
      <c r="E12" s="568" t="s">
        <v>272</v>
      </c>
      <c r="F12" s="200"/>
      <c r="G12" s="196" t="s">
        <v>148</v>
      </c>
      <c r="H12" s="120"/>
      <c r="I12" s="197" t="s">
        <v>148</v>
      </c>
      <c r="J12" s="120"/>
      <c r="K12" s="196" t="s">
        <v>148</v>
      </c>
      <c r="L12" s="120"/>
      <c r="M12" s="197" t="s">
        <v>148</v>
      </c>
      <c r="N12" s="120"/>
      <c r="O12" s="196" t="s">
        <v>148</v>
      </c>
      <c r="P12" s="120"/>
      <c r="Q12" s="197" t="s">
        <v>148</v>
      </c>
      <c r="R12" s="120"/>
      <c r="S12" s="196" t="s">
        <v>148</v>
      </c>
      <c r="T12" s="120"/>
      <c r="U12" s="197" t="s">
        <v>148</v>
      </c>
      <c r="V12" s="120"/>
      <c r="W12" s="196" t="s">
        <v>148</v>
      </c>
      <c r="X12" s="120"/>
      <c r="Y12" s="197" t="s">
        <v>148</v>
      </c>
      <c r="Z12" s="120"/>
      <c r="AA12" s="196" t="s">
        <v>148</v>
      </c>
      <c r="AB12" s="120"/>
      <c r="AC12" s="197" t="s">
        <v>148</v>
      </c>
      <c r="AD12" s="120"/>
      <c r="AE12" s="196" t="s">
        <v>148</v>
      </c>
      <c r="AF12" s="198"/>
      <c r="AG12" s="196" t="s">
        <v>148</v>
      </c>
    </row>
    <row r="13" spans="2:33" ht="50.1" customHeight="1">
      <c r="B13" s="1141"/>
      <c r="C13" s="966"/>
      <c r="D13" s="1144"/>
      <c r="E13" s="568" t="s">
        <v>271</v>
      </c>
      <c r="F13" s="200"/>
      <c r="G13" s="196" t="s">
        <v>148</v>
      </c>
      <c r="H13" s="120"/>
      <c r="I13" s="197" t="s">
        <v>148</v>
      </c>
      <c r="J13" s="120"/>
      <c r="K13" s="196" t="s">
        <v>148</v>
      </c>
      <c r="L13" s="120"/>
      <c r="M13" s="197" t="s">
        <v>148</v>
      </c>
      <c r="N13" s="120"/>
      <c r="O13" s="196" t="s">
        <v>148</v>
      </c>
      <c r="P13" s="120"/>
      <c r="Q13" s="197" t="s">
        <v>148</v>
      </c>
      <c r="R13" s="120"/>
      <c r="S13" s="196" t="s">
        <v>148</v>
      </c>
      <c r="T13" s="120"/>
      <c r="U13" s="197" t="s">
        <v>148</v>
      </c>
      <c r="V13" s="120"/>
      <c r="W13" s="196" t="s">
        <v>148</v>
      </c>
      <c r="X13" s="120"/>
      <c r="Y13" s="197" t="s">
        <v>148</v>
      </c>
      <c r="Z13" s="120"/>
      <c r="AA13" s="196" t="s">
        <v>148</v>
      </c>
      <c r="AB13" s="120"/>
      <c r="AC13" s="197" t="s">
        <v>148</v>
      </c>
      <c r="AD13" s="120"/>
      <c r="AE13" s="196" t="s">
        <v>148</v>
      </c>
      <c r="AF13" s="198"/>
      <c r="AG13" s="196" t="s">
        <v>148</v>
      </c>
    </row>
    <row r="14" spans="2:33" ht="50.1" customHeight="1">
      <c r="B14" s="1142"/>
      <c r="C14" s="97" t="s">
        <v>134</v>
      </c>
      <c r="D14" s="1144"/>
      <c r="E14" s="568" t="s">
        <v>423</v>
      </c>
      <c r="F14" s="199"/>
      <c r="G14" s="196" t="s">
        <v>148</v>
      </c>
      <c r="H14" s="120"/>
      <c r="I14" s="197" t="s">
        <v>148</v>
      </c>
      <c r="J14" s="120"/>
      <c r="K14" s="196" t="s">
        <v>148</v>
      </c>
      <c r="L14" s="120"/>
      <c r="M14" s="197" t="s">
        <v>148</v>
      </c>
      <c r="N14" s="120"/>
      <c r="O14" s="196" t="s">
        <v>148</v>
      </c>
      <c r="P14" s="120"/>
      <c r="Q14" s="197" t="s">
        <v>148</v>
      </c>
      <c r="R14" s="120"/>
      <c r="S14" s="196" t="s">
        <v>148</v>
      </c>
      <c r="T14" s="120"/>
      <c r="U14" s="197" t="s">
        <v>148</v>
      </c>
      <c r="V14" s="120"/>
      <c r="W14" s="196" t="s">
        <v>148</v>
      </c>
      <c r="X14" s="120"/>
      <c r="Y14" s="197" t="s">
        <v>148</v>
      </c>
      <c r="Z14" s="120"/>
      <c r="AA14" s="196" t="s">
        <v>148</v>
      </c>
      <c r="AB14" s="120"/>
      <c r="AC14" s="197" t="s">
        <v>148</v>
      </c>
      <c r="AD14" s="120"/>
      <c r="AE14" s="196" t="s">
        <v>148</v>
      </c>
      <c r="AF14" s="198"/>
      <c r="AG14" s="196" t="s">
        <v>148</v>
      </c>
    </row>
    <row r="15" spans="2:33" s="344" customFormat="1" ht="20.100000000000001" customHeight="1">
      <c r="B15" s="487"/>
      <c r="C15" s="466"/>
      <c r="D15" s="565"/>
      <c r="E15" s="470"/>
      <c r="F15" s="488"/>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row>
    <row r="16" spans="2:33" s="344" customFormat="1" ht="20.100000000000001" customHeight="1">
      <c r="B16" s="490"/>
      <c r="C16" s="493" t="s">
        <v>371</v>
      </c>
      <c r="D16" s="493"/>
      <c r="E16" s="471"/>
      <c r="F16" s="491"/>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row>
    <row r="17" spans="2:42" ht="50.1" customHeight="1">
      <c r="B17" s="920" t="s">
        <v>385</v>
      </c>
      <c r="C17" s="1137" t="s">
        <v>420</v>
      </c>
      <c r="D17" s="1138"/>
      <c r="E17" s="1139"/>
      <c r="F17" s="199"/>
      <c r="G17" s="196" t="s">
        <v>148</v>
      </c>
      <c r="H17" s="120"/>
      <c r="I17" s="197" t="s">
        <v>148</v>
      </c>
      <c r="J17" s="120"/>
      <c r="K17" s="196" t="s">
        <v>148</v>
      </c>
      <c r="L17" s="120"/>
      <c r="M17" s="197" t="s">
        <v>148</v>
      </c>
      <c r="N17" s="120"/>
      <c r="O17" s="196" t="s">
        <v>148</v>
      </c>
      <c r="P17" s="120"/>
      <c r="Q17" s="197" t="s">
        <v>148</v>
      </c>
      <c r="R17" s="120"/>
      <c r="S17" s="196" t="s">
        <v>148</v>
      </c>
      <c r="T17" s="120"/>
      <c r="U17" s="197" t="s">
        <v>148</v>
      </c>
      <c r="V17" s="120"/>
      <c r="W17" s="196" t="s">
        <v>148</v>
      </c>
      <c r="X17" s="120"/>
      <c r="Y17" s="197" t="s">
        <v>148</v>
      </c>
      <c r="Z17" s="120"/>
      <c r="AA17" s="196" t="s">
        <v>148</v>
      </c>
      <c r="AB17" s="120"/>
      <c r="AC17" s="197" t="s">
        <v>148</v>
      </c>
      <c r="AD17" s="120"/>
      <c r="AE17" s="196" t="s">
        <v>148</v>
      </c>
      <c r="AF17" s="198"/>
      <c r="AG17" s="196" t="s">
        <v>148</v>
      </c>
    </row>
    <row r="18" spans="2:42" ht="50.1" customHeight="1">
      <c r="B18" s="966"/>
      <c r="C18" s="1137" t="s">
        <v>426</v>
      </c>
      <c r="D18" s="1138"/>
      <c r="E18" s="1139"/>
      <c r="F18" s="586" t="str">
        <f>+IF(F11="","",F11)</f>
        <v/>
      </c>
      <c r="G18" s="587" t="str">
        <f t="shared" ref="G18:AG18" si="0">+IF(G11="","",G11)</f>
        <v>○</v>
      </c>
      <c r="H18" s="588" t="str">
        <f t="shared" si="0"/>
        <v/>
      </c>
      <c r="I18" s="589" t="str">
        <f t="shared" si="0"/>
        <v>○</v>
      </c>
      <c r="J18" s="588" t="str">
        <f t="shared" si="0"/>
        <v/>
      </c>
      <c r="K18" s="587" t="str">
        <f t="shared" si="0"/>
        <v>○</v>
      </c>
      <c r="L18" s="588" t="str">
        <f t="shared" si="0"/>
        <v/>
      </c>
      <c r="M18" s="589" t="str">
        <f t="shared" si="0"/>
        <v>○</v>
      </c>
      <c r="N18" s="588" t="str">
        <f t="shared" si="0"/>
        <v/>
      </c>
      <c r="O18" s="587" t="str">
        <f t="shared" si="0"/>
        <v>○</v>
      </c>
      <c r="P18" s="588" t="str">
        <f t="shared" si="0"/>
        <v/>
      </c>
      <c r="Q18" s="589" t="str">
        <f t="shared" si="0"/>
        <v>○</v>
      </c>
      <c r="R18" s="588" t="str">
        <f t="shared" si="0"/>
        <v/>
      </c>
      <c r="S18" s="587" t="str">
        <f t="shared" si="0"/>
        <v>○</v>
      </c>
      <c r="T18" s="588" t="str">
        <f t="shared" si="0"/>
        <v/>
      </c>
      <c r="U18" s="589" t="str">
        <f t="shared" si="0"/>
        <v>○</v>
      </c>
      <c r="V18" s="588" t="str">
        <f t="shared" si="0"/>
        <v/>
      </c>
      <c r="W18" s="587" t="str">
        <f t="shared" si="0"/>
        <v>○</v>
      </c>
      <c r="X18" s="588" t="str">
        <f t="shared" si="0"/>
        <v/>
      </c>
      <c r="Y18" s="589" t="str">
        <f t="shared" si="0"/>
        <v>○</v>
      </c>
      <c r="Z18" s="588" t="str">
        <f t="shared" si="0"/>
        <v/>
      </c>
      <c r="AA18" s="587" t="str">
        <f t="shared" si="0"/>
        <v>○</v>
      </c>
      <c r="AB18" s="588" t="str">
        <f t="shared" si="0"/>
        <v/>
      </c>
      <c r="AC18" s="589" t="str">
        <f t="shared" si="0"/>
        <v>○</v>
      </c>
      <c r="AD18" s="588" t="str">
        <f t="shared" si="0"/>
        <v/>
      </c>
      <c r="AE18" s="587" t="str">
        <f t="shared" si="0"/>
        <v>○</v>
      </c>
      <c r="AF18" s="590" t="str">
        <f t="shared" si="0"/>
        <v/>
      </c>
      <c r="AG18" s="587" t="str">
        <f t="shared" si="0"/>
        <v>○</v>
      </c>
    </row>
    <row r="19" spans="2:42" ht="20.100000000000001" customHeight="1">
      <c r="B19" s="456" t="s">
        <v>363</v>
      </c>
      <c r="C19" s="457" t="s">
        <v>372</v>
      </c>
      <c r="D19" s="457"/>
      <c r="E19" s="448"/>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row>
    <row r="20" spans="2:42" ht="20.100000000000001" customHeight="1">
      <c r="B20" s="456"/>
      <c r="C20" s="457" t="s">
        <v>374</v>
      </c>
      <c r="D20" s="457"/>
      <c r="E20" s="457"/>
      <c r="N20" s="447"/>
      <c r="O20" s="447"/>
      <c r="P20" s="447"/>
      <c r="Q20" s="447"/>
      <c r="R20" s="447"/>
      <c r="S20" s="447"/>
      <c r="T20" s="447"/>
      <c r="U20" s="447"/>
      <c r="V20" s="447"/>
      <c r="W20" s="447"/>
      <c r="X20" s="447"/>
      <c r="Y20" s="447"/>
      <c r="Z20" s="447"/>
      <c r="AA20" s="447"/>
      <c r="AB20" s="447"/>
      <c r="AC20" s="447"/>
      <c r="AD20" s="447"/>
      <c r="AE20" s="447"/>
      <c r="AF20" s="447"/>
      <c r="AG20" s="447"/>
    </row>
    <row r="21" spans="2:42" ht="20.100000000000001" customHeight="1">
      <c r="B21" s="456"/>
      <c r="C21" s="457" t="s">
        <v>373</v>
      </c>
      <c r="D21" s="457"/>
      <c r="E21" s="457"/>
      <c r="N21" s="447"/>
      <c r="O21" s="447"/>
      <c r="P21" s="447"/>
      <c r="Q21" s="447"/>
      <c r="R21" s="447"/>
      <c r="S21" s="447"/>
      <c r="T21" s="447"/>
      <c r="U21" s="447"/>
      <c r="V21" s="447"/>
      <c r="W21" s="447"/>
      <c r="X21" s="447"/>
      <c r="Y21" s="447"/>
      <c r="Z21" s="447"/>
      <c r="AA21" s="447"/>
      <c r="AB21" s="447"/>
      <c r="AC21" s="447"/>
      <c r="AD21" s="447"/>
      <c r="AE21" s="447"/>
      <c r="AF21" s="447"/>
      <c r="AG21" s="447"/>
    </row>
    <row r="22" spans="2:42" ht="20.100000000000001" customHeight="1">
      <c r="C22" s="457" t="s">
        <v>375</v>
      </c>
      <c r="D22" s="457"/>
      <c r="E22" s="457"/>
    </row>
    <row r="23" spans="2:42" ht="20.100000000000001" customHeight="1">
      <c r="B23" s="456" t="s">
        <v>425</v>
      </c>
      <c r="C23" s="457" t="s">
        <v>392</v>
      </c>
      <c r="AK23" s="151"/>
      <c r="AL23" s="153"/>
      <c r="AM23" s="154"/>
      <c r="AN23" s="154"/>
      <c r="AO23" s="154"/>
      <c r="AP23" s="154"/>
    </row>
    <row r="24" spans="2:42" ht="20.100000000000001" customHeight="1">
      <c r="B24" s="457"/>
    </row>
    <row r="25" spans="2:42" ht="20.100000000000001" customHeight="1"/>
    <row r="26" spans="2:42" ht="31.5" customHeight="1"/>
    <row r="27" spans="2:42" ht="60.75" customHeight="1"/>
    <row r="28" spans="2:42" ht="60.75" customHeight="1"/>
    <row r="29" spans="2:42" ht="60.75" customHeight="1"/>
    <row r="30" spans="2:42" ht="60.75" customHeight="1"/>
    <row r="31" spans="2:42" ht="60.75" customHeight="1"/>
    <row r="32" spans="2:42" ht="60.75" customHeight="1"/>
    <row r="33" ht="12" customHeight="1"/>
  </sheetData>
  <mergeCells count="62">
    <mergeCell ref="C18:E18"/>
    <mergeCell ref="B17:B18"/>
    <mergeCell ref="D8:D10"/>
    <mergeCell ref="D11:D14"/>
    <mergeCell ref="B2:AG2"/>
    <mergeCell ref="C8:C13"/>
    <mergeCell ref="W5:W6"/>
    <mergeCell ref="X5:X6"/>
    <mergeCell ref="Y5:Y6"/>
    <mergeCell ref="N3:Q3"/>
    <mergeCell ref="N5:O5"/>
    <mergeCell ref="P5:Q5"/>
    <mergeCell ref="P4:Q4"/>
    <mergeCell ref="R5:R6"/>
    <mergeCell ref="S5:S6"/>
    <mergeCell ref="T5:T6"/>
    <mergeCell ref="U5:U6"/>
    <mergeCell ref="V5:V6"/>
    <mergeCell ref="M5:M6"/>
    <mergeCell ref="H3:I3"/>
    <mergeCell ref="F3:G3"/>
    <mergeCell ref="F4:G4"/>
    <mergeCell ref="H4:I4"/>
    <mergeCell ref="J4:K4"/>
    <mergeCell ref="L4:M4"/>
    <mergeCell ref="N4:O4"/>
    <mergeCell ref="L3:M3"/>
    <mergeCell ref="J3:K3"/>
    <mergeCell ref="R3:S3"/>
    <mergeCell ref="T3:U3"/>
    <mergeCell ref="L5:L6"/>
    <mergeCell ref="K5:K6"/>
    <mergeCell ref="J5:J6"/>
    <mergeCell ref="F5:F6"/>
    <mergeCell ref="G5:G6"/>
    <mergeCell ref="H5:H6"/>
    <mergeCell ref="I5:I6"/>
    <mergeCell ref="Z3:AA3"/>
    <mergeCell ref="AA5:AA6"/>
    <mergeCell ref="V3:W3"/>
    <mergeCell ref="X3:Y3"/>
    <mergeCell ref="AF3:AG3"/>
    <mergeCell ref="AB4:AC4"/>
    <mergeCell ref="AB3:AC3"/>
    <mergeCell ref="AD3:AE3"/>
    <mergeCell ref="Z5:Z6"/>
    <mergeCell ref="C17:E17"/>
    <mergeCell ref="B8:B14"/>
    <mergeCell ref="AD4:AE4"/>
    <mergeCell ref="AF4:AG4"/>
    <mergeCell ref="R4:S4"/>
    <mergeCell ref="T4:U4"/>
    <mergeCell ref="V4:W4"/>
    <mergeCell ref="X4:Y4"/>
    <mergeCell ref="Z4:AA4"/>
    <mergeCell ref="AF5:AF6"/>
    <mergeCell ref="AG5:AG6"/>
    <mergeCell ref="AB5:AB6"/>
    <mergeCell ref="AC5:AC6"/>
    <mergeCell ref="AD5:AD6"/>
    <mergeCell ref="AE5:AE6"/>
    <mergeCell ref="B3:E7"/>
  </mergeCells>
  <phoneticPr fontId="4"/>
  <printOptions horizontalCentered="1" verticalCentered="1"/>
  <pageMargins left="0" right="0" top="0.35433070866141736" bottom="0.35433070866141736" header="0.31496062992125984" footer="0.31496062992125984"/>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7"/>
  <sheetViews>
    <sheetView showGridLines="0" topLeftCell="A2" zoomScale="75" zoomScaleNormal="75" zoomScaleSheetLayoutView="40" workbookViewId="0">
      <pane xSplit="6" ySplit="8" topLeftCell="AH89" activePane="bottomRight" state="frozen"/>
      <selection activeCell="A2" sqref="A2"/>
      <selection pane="topRight" activeCell="G2" sqref="G2"/>
      <selection pane="bottomLeft" activeCell="A10" sqref="A10"/>
      <selection pane="bottomRight" activeCell="AO128" sqref="AO128"/>
    </sheetView>
  </sheetViews>
  <sheetFormatPr defaultColWidth="10.25" defaultRowHeight="12"/>
  <cols>
    <col min="1" max="1" width="11.75" style="3" bestFit="1" customWidth="1"/>
    <col min="2" max="2" width="9.625" style="3" customWidth="1"/>
    <col min="3" max="5" width="10.625" style="3" customWidth="1"/>
    <col min="6" max="6" width="7.875" style="2" customWidth="1"/>
    <col min="7" max="7" width="6.5" style="3" customWidth="1"/>
    <col min="8" max="26" width="6.25" style="3" customWidth="1"/>
    <col min="27" max="29" width="6.75" style="3" customWidth="1"/>
    <col min="30" max="47" width="6.25" style="3" customWidth="1"/>
    <col min="48" max="48" width="7" style="3" bestFit="1" customWidth="1"/>
    <col min="49" max="49" width="16.375" style="3" customWidth="1"/>
    <col min="50" max="51" width="9.625" style="3" customWidth="1"/>
    <col min="52" max="52" width="3" style="3" customWidth="1"/>
    <col min="53" max="73" width="6.75" style="3" customWidth="1"/>
    <col min="74" max="74" width="11.375" style="3" customWidth="1"/>
    <col min="75" max="76" width="10.25" style="3" customWidth="1"/>
    <col min="77" max="16384" width="10.25" style="3"/>
  </cols>
  <sheetData>
    <row r="1" spans="2:74" ht="17.25">
      <c r="B1" s="49" t="s">
        <v>353</v>
      </c>
      <c r="E1" s="49"/>
      <c r="F1" s="418"/>
    </row>
    <row r="2" spans="2:74" ht="17.25">
      <c r="B2" s="730" t="s">
        <v>164</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row>
    <row r="3" spans="2:74" ht="23.25" customHeight="1">
      <c r="B3" s="733" t="s">
        <v>124</v>
      </c>
      <c r="C3" s="934"/>
      <c r="D3" s="934"/>
      <c r="E3" s="1147"/>
      <c r="F3" s="920" t="s">
        <v>183</v>
      </c>
      <c r="G3" s="871" t="s">
        <v>93</v>
      </c>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c r="AL3" s="871"/>
      <c r="AM3" s="871"/>
      <c r="AN3" s="871"/>
      <c r="AO3" s="871"/>
      <c r="AP3" s="871"/>
      <c r="AQ3" s="871"/>
      <c r="AR3" s="871"/>
      <c r="AS3" s="871"/>
      <c r="AT3" s="871"/>
      <c r="AU3" s="871"/>
      <c r="AV3" s="871"/>
      <c r="AW3" s="871"/>
      <c r="AX3" s="871"/>
      <c r="AY3" s="871"/>
      <c r="BB3" s="1144" t="s">
        <v>64</v>
      </c>
      <c r="BC3" s="1144"/>
      <c r="BD3" s="1144"/>
      <c r="BE3" s="1144"/>
      <c r="BF3" s="1144"/>
      <c r="BG3" s="1144"/>
      <c r="BH3" s="1144"/>
      <c r="BI3" s="1144"/>
      <c r="BJ3" s="1144"/>
      <c r="BK3" s="1144"/>
      <c r="BL3" s="1144" t="s">
        <v>66</v>
      </c>
      <c r="BM3" s="1144"/>
      <c r="BN3" s="1144"/>
      <c r="BO3" s="1144"/>
      <c r="BP3" s="1144"/>
      <c r="BQ3" s="1144"/>
      <c r="BR3" s="1144"/>
      <c r="BS3" s="1144"/>
      <c r="BT3" s="1144"/>
      <c r="BU3" s="1144"/>
    </row>
    <row r="4" spans="2:74" ht="45.75" customHeight="1">
      <c r="B4" s="1148"/>
      <c r="C4" s="1149"/>
      <c r="D4" s="1149"/>
      <c r="E4" s="765"/>
      <c r="F4" s="921"/>
      <c r="G4" s="968" t="s">
        <v>96</v>
      </c>
      <c r="H4" s="969"/>
      <c r="I4" s="970"/>
      <c r="J4" s="968" t="s">
        <v>86</v>
      </c>
      <c r="K4" s="969"/>
      <c r="L4" s="970"/>
      <c r="M4" s="968" t="s">
        <v>97</v>
      </c>
      <c r="N4" s="969"/>
      <c r="O4" s="970"/>
      <c r="P4" s="968" t="s">
        <v>98</v>
      </c>
      <c r="Q4" s="969"/>
      <c r="R4" s="970"/>
      <c r="S4" s="968" t="s">
        <v>99</v>
      </c>
      <c r="T4" s="971"/>
      <c r="U4" s="971"/>
      <c r="V4" s="969"/>
      <c r="W4" s="970"/>
      <c r="X4" s="968" t="s">
        <v>100</v>
      </c>
      <c r="Y4" s="969"/>
      <c r="Z4" s="970"/>
      <c r="AA4" s="968" t="s">
        <v>103</v>
      </c>
      <c r="AB4" s="969"/>
      <c r="AC4" s="970"/>
      <c r="AD4" s="968" t="s">
        <v>114</v>
      </c>
      <c r="AE4" s="969"/>
      <c r="AF4" s="970"/>
      <c r="AG4" s="968" t="s">
        <v>101</v>
      </c>
      <c r="AH4" s="969"/>
      <c r="AI4" s="970"/>
      <c r="AJ4" s="968" t="s">
        <v>40</v>
      </c>
      <c r="AK4" s="969"/>
      <c r="AL4" s="970"/>
      <c r="AM4" s="968" t="s">
        <v>102</v>
      </c>
      <c r="AN4" s="969"/>
      <c r="AO4" s="970"/>
      <c r="AP4" s="968" t="s">
        <v>87</v>
      </c>
      <c r="AQ4" s="969"/>
      <c r="AR4" s="993"/>
      <c r="AS4" s="968" t="s">
        <v>123</v>
      </c>
      <c r="AT4" s="969"/>
      <c r="AU4" s="970"/>
      <c r="AV4" s="920" t="s">
        <v>41</v>
      </c>
      <c r="AW4" s="920" t="s">
        <v>105</v>
      </c>
      <c r="AX4" s="920" t="s">
        <v>110</v>
      </c>
      <c r="AY4" s="920" t="s">
        <v>106</v>
      </c>
      <c r="BB4" s="1144"/>
      <c r="BC4" s="1144"/>
      <c r="BD4" s="1144"/>
      <c r="BE4" s="1144"/>
      <c r="BF4" s="1144"/>
      <c r="BG4" s="1144"/>
      <c r="BH4" s="1144"/>
      <c r="BI4" s="1144"/>
      <c r="BJ4" s="1144"/>
      <c r="BK4" s="1144"/>
      <c r="BL4" s="1144"/>
      <c r="BM4" s="1144"/>
      <c r="BN4" s="1144"/>
      <c r="BO4" s="1144"/>
      <c r="BP4" s="1144"/>
      <c r="BQ4" s="1144"/>
      <c r="BR4" s="1144"/>
      <c r="BS4" s="1144"/>
      <c r="BT4" s="1144"/>
      <c r="BU4" s="1144"/>
    </row>
    <row r="5" spans="2:74" ht="14.25">
      <c r="B5" s="1148"/>
      <c r="C5" s="1149"/>
      <c r="D5" s="1149"/>
      <c r="E5" s="765"/>
      <c r="F5" s="921"/>
      <c r="G5" s="986" t="s">
        <v>169</v>
      </c>
      <c r="H5" s="981"/>
      <c r="I5" s="732"/>
      <c r="J5" s="986" t="s">
        <v>170</v>
      </c>
      <c r="K5" s="981"/>
      <c r="L5" s="732"/>
      <c r="M5" s="986" t="s">
        <v>171</v>
      </c>
      <c r="N5" s="981"/>
      <c r="O5" s="732"/>
      <c r="P5" s="986" t="s">
        <v>172</v>
      </c>
      <c r="Q5" s="981"/>
      <c r="R5" s="732"/>
      <c r="S5" s="986" t="s">
        <v>173</v>
      </c>
      <c r="T5" s="987"/>
      <c r="U5" s="988" t="s">
        <v>174</v>
      </c>
      <c r="V5" s="971"/>
      <c r="W5" s="164"/>
      <c r="X5" s="986" t="s">
        <v>175</v>
      </c>
      <c r="Y5" s="981"/>
      <c r="Z5" s="732"/>
      <c r="AA5" s="986" t="s">
        <v>176</v>
      </c>
      <c r="AB5" s="981"/>
      <c r="AC5" s="732"/>
      <c r="AD5" s="986" t="s">
        <v>177</v>
      </c>
      <c r="AE5" s="981"/>
      <c r="AF5" s="732"/>
      <c r="AG5" s="986" t="s">
        <v>178</v>
      </c>
      <c r="AH5" s="981"/>
      <c r="AI5" s="732"/>
      <c r="AJ5" s="986" t="s">
        <v>179</v>
      </c>
      <c r="AK5" s="981"/>
      <c r="AL5" s="732"/>
      <c r="AM5" s="986" t="s">
        <v>180</v>
      </c>
      <c r="AN5" s="981"/>
      <c r="AO5" s="732"/>
      <c r="AP5" s="986" t="s">
        <v>181</v>
      </c>
      <c r="AQ5" s="981"/>
      <c r="AR5" s="732"/>
      <c r="AS5" s="986" t="s">
        <v>182</v>
      </c>
      <c r="AT5" s="981"/>
      <c r="AU5" s="732"/>
      <c r="AV5" s="921"/>
      <c r="AW5" s="921"/>
      <c r="AX5" s="921"/>
      <c r="AY5" s="921"/>
      <c r="BB5" s="1144"/>
      <c r="BC5" s="1144"/>
      <c r="BD5" s="1144"/>
      <c r="BE5" s="1144"/>
      <c r="BF5" s="1144"/>
      <c r="BG5" s="1144"/>
      <c r="BH5" s="1144"/>
      <c r="BI5" s="1144"/>
      <c r="BJ5" s="1144"/>
      <c r="BK5" s="1144"/>
      <c r="BL5" s="1144"/>
      <c r="BM5" s="1144"/>
      <c r="BN5" s="1144"/>
      <c r="BO5" s="1144"/>
      <c r="BP5" s="1144"/>
      <c r="BQ5" s="1144"/>
      <c r="BR5" s="1144"/>
      <c r="BS5" s="1144"/>
      <c r="BT5" s="1144"/>
      <c r="BU5" s="1144"/>
    </row>
    <row r="6" spans="2:74" ht="14.25" customHeight="1">
      <c r="B6" s="1148"/>
      <c r="C6" s="1149"/>
      <c r="D6" s="1149"/>
      <c r="E6" s="765"/>
      <c r="F6" s="921"/>
      <c r="G6" s="972" t="s">
        <v>73</v>
      </c>
      <c r="H6" s="975" t="s">
        <v>74</v>
      </c>
      <c r="I6" s="978" t="s">
        <v>71</v>
      </c>
      <c r="J6" s="972" t="s">
        <v>73</v>
      </c>
      <c r="K6" s="975" t="s">
        <v>74</v>
      </c>
      <c r="L6" s="978" t="s">
        <v>71</v>
      </c>
      <c r="M6" s="972" t="s">
        <v>73</v>
      </c>
      <c r="N6" s="975" t="s">
        <v>74</v>
      </c>
      <c r="O6" s="978" t="s">
        <v>71</v>
      </c>
      <c r="P6" s="972" t="s">
        <v>73</v>
      </c>
      <c r="Q6" s="975" t="s">
        <v>74</v>
      </c>
      <c r="R6" s="978" t="s">
        <v>71</v>
      </c>
      <c r="S6" s="733" t="s">
        <v>115</v>
      </c>
      <c r="T6" s="956"/>
      <c r="U6" s="999" t="s">
        <v>116</v>
      </c>
      <c r="V6" s="1000"/>
      <c r="W6" s="978" t="s">
        <v>71</v>
      </c>
      <c r="X6" s="972" t="s">
        <v>73</v>
      </c>
      <c r="Y6" s="975" t="s">
        <v>74</v>
      </c>
      <c r="Z6" s="978" t="s">
        <v>71</v>
      </c>
      <c r="AA6" s="972" t="s">
        <v>73</v>
      </c>
      <c r="AB6" s="975" t="s">
        <v>74</v>
      </c>
      <c r="AC6" s="978" t="s">
        <v>71</v>
      </c>
      <c r="AD6" s="972" t="s">
        <v>73</v>
      </c>
      <c r="AE6" s="975" t="s">
        <v>74</v>
      </c>
      <c r="AF6" s="978" t="s">
        <v>71</v>
      </c>
      <c r="AG6" s="972" t="s">
        <v>73</v>
      </c>
      <c r="AH6" s="975" t="s">
        <v>74</v>
      </c>
      <c r="AI6" s="978" t="s">
        <v>71</v>
      </c>
      <c r="AJ6" s="972" t="s">
        <v>73</v>
      </c>
      <c r="AK6" s="975" t="s">
        <v>74</v>
      </c>
      <c r="AL6" s="978" t="s">
        <v>71</v>
      </c>
      <c r="AM6" s="972" t="s">
        <v>73</v>
      </c>
      <c r="AN6" s="975" t="s">
        <v>74</v>
      </c>
      <c r="AO6" s="978" t="s">
        <v>71</v>
      </c>
      <c r="AP6" s="972" t="s">
        <v>73</v>
      </c>
      <c r="AQ6" s="975" t="s">
        <v>74</v>
      </c>
      <c r="AR6" s="978" t="s">
        <v>71</v>
      </c>
      <c r="AS6" s="972" t="s">
        <v>73</v>
      </c>
      <c r="AT6" s="975" t="s">
        <v>74</v>
      </c>
      <c r="AU6" s="978" t="s">
        <v>71</v>
      </c>
      <c r="AV6" s="921"/>
      <c r="AW6" s="921"/>
      <c r="AX6" s="921"/>
      <c r="AY6" s="921"/>
      <c r="BB6" s="982" t="s">
        <v>48</v>
      </c>
      <c r="BC6" s="983"/>
      <c r="BD6" s="983"/>
      <c r="BE6" s="983"/>
      <c r="BF6" s="983"/>
      <c r="BG6" s="983"/>
      <c r="BH6" s="983"/>
      <c r="BI6" s="983"/>
      <c r="BJ6" s="983"/>
      <c r="BK6" s="983"/>
      <c r="BL6" s="982" t="s">
        <v>48</v>
      </c>
      <c r="BM6" s="983"/>
      <c r="BN6" s="983"/>
      <c r="BO6" s="983"/>
      <c r="BP6" s="983"/>
      <c r="BQ6" s="983"/>
      <c r="BR6" s="983"/>
      <c r="BS6" s="983"/>
      <c r="BT6" s="983"/>
      <c r="BU6" s="1150"/>
    </row>
    <row r="7" spans="2:74" ht="38.25" customHeight="1">
      <c r="B7" s="1148"/>
      <c r="C7" s="1149"/>
      <c r="D7" s="1149"/>
      <c r="E7" s="765"/>
      <c r="F7" s="921"/>
      <c r="G7" s="973"/>
      <c r="H7" s="976"/>
      <c r="I7" s="979"/>
      <c r="J7" s="973"/>
      <c r="K7" s="976"/>
      <c r="L7" s="979"/>
      <c r="M7" s="973"/>
      <c r="N7" s="976"/>
      <c r="O7" s="979"/>
      <c r="P7" s="973"/>
      <c r="Q7" s="976"/>
      <c r="R7" s="979"/>
      <c r="S7" s="1001" t="s">
        <v>73</v>
      </c>
      <c r="T7" s="1002" t="s">
        <v>74</v>
      </c>
      <c r="U7" s="1002" t="s">
        <v>73</v>
      </c>
      <c r="V7" s="1002" t="s">
        <v>74</v>
      </c>
      <c r="W7" s="979"/>
      <c r="X7" s="973"/>
      <c r="Y7" s="976"/>
      <c r="Z7" s="979"/>
      <c r="AA7" s="973"/>
      <c r="AB7" s="976"/>
      <c r="AC7" s="979"/>
      <c r="AD7" s="973"/>
      <c r="AE7" s="976"/>
      <c r="AF7" s="979"/>
      <c r="AG7" s="973"/>
      <c r="AH7" s="976"/>
      <c r="AI7" s="979"/>
      <c r="AJ7" s="973"/>
      <c r="AK7" s="976"/>
      <c r="AL7" s="979"/>
      <c r="AM7" s="973"/>
      <c r="AN7" s="976"/>
      <c r="AO7" s="979"/>
      <c r="AP7" s="973"/>
      <c r="AQ7" s="976"/>
      <c r="AR7" s="979"/>
      <c r="AS7" s="973"/>
      <c r="AT7" s="976"/>
      <c r="AU7" s="979"/>
      <c r="AV7" s="921"/>
      <c r="AW7" s="921"/>
      <c r="AX7" s="921"/>
      <c r="AY7" s="921"/>
      <c r="BB7" s="994" t="s">
        <v>431</v>
      </c>
      <c r="BC7" s="995"/>
      <c r="BD7" s="1007" t="s">
        <v>432</v>
      </c>
      <c r="BE7" s="995"/>
      <c r="BF7" s="1007" t="s">
        <v>433</v>
      </c>
      <c r="BG7" s="995"/>
      <c r="BH7" s="1007" t="s">
        <v>434</v>
      </c>
      <c r="BI7" s="995"/>
      <c r="BJ7" s="1007" t="s">
        <v>435</v>
      </c>
      <c r="BK7" s="1163"/>
      <c r="BL7" s="994" t="s">
        <v>431</v>
      </c>
      <c r="BM7" s="995"/>
      <c r="BN7" s="1007" t="s">
        <v>432</v>
      </c>
      <c r="BO7" s="995"/>
      <c r="BP7" s="1007" t="s">
        <v>433</v>
      </c>
      <c r="BQ7" s="995"/>
      <c r="BR7" s="1007" t="s">
        <v>434</v>
      </c>
      <c r="BS7" s="995"/>
      <c r="BT7" s="1007" t="s">
        <v>435</v>
      </c>
      <c r="BU7" s="1163"/>
    </row>
    <row r="8" spans="2:74" ht="26.25" customHeight="1">
      <c r="B8" s="1148"/>
      <c r="C8" s="1149"/>
      <c r="D8" s="1149"/>
      <c r="E8" s="765"/>
      <c r="F8" s="921"/>
      <c r="G8" s="974"/>
      <c r="H8" s="977"/>
      <c r="I8" s="980"/>
      <c r="J8" s="974"/>
      <c r="K8" s="977"/>
      <c r="L8" s="980"/>
      <c r="M8" s="974"/>
      <c r="N8" s="977"/>
      <c r="O8" s="980"/>
      <c r="P8" s="974"/>
      <c r="Q8" s="977"/>
      <c r="R8" s="980"/>
      <c r="S8" s="974"/>
      <c r="T8" s="977"/>
      <c r="U8" s="977"/>
      <c r="V8" s="977"/>
      <c r="W8" s="980"/>
      <c r="X8" s="974"/>
      <c r="Y8" s="977"/>
      <c r="Z8" s="980"/>
      <c r="AA8" s="974"/>
      <c r="AB8" s="977"/>
      <c r="AC8" s="980"/>
      <c r="AD8" s="974"/>
      <c r="AE8" s="977"/>
      <c r="AF8" s="980"/>
      <c r="AG8" s="974"/>
      <c r="AH8" s="977"/>
      <c r="AI8" s="980"/>
      <c r="AJ8" s="974"/>
      <c r="AK8" s="977"/>
      <c r="AL8" s="980"/>
      <c r="AM8" s="974"/>
      <c r="AN8" s="977"/>
      <c r="AO8" s="980"/>
      <c r="AP8" s="974"/>
      <c r="AQ8" s="977"/>
      <c r="AR8" s="980"/>
      <c r="AS8" s="974"/>
      <c r="AT8" s="977"/>
      <c r="AU8" s="980"/>
      <c r="AV8" s="966"/>
      <c r="AW8" s="966"/>
      <c r="AX8" s="966"/>
      <c r="AY8" s="966"/>
      <c r="BB8" s="1151"/>
      <c r="BC8" s="1152"/>
      <c r="BD8" s="1153"/>
      <c r="BE8" s="1152"/>
      <c r="BF8" s="1153"/>
      <c r="BG8" s="1152"/>
      <c r="BH8" s="1153"/>
      <c r="BI8" s="1152"/>
      <c r="BJ8" s="1153"/>
      <c r="BK8" s="1164"/>
      <c r="BL8" s="1151"/>
      <c r="BM8" s="1152"/>
      <c r="BN8" s="1153"/>
      <c r="BO8" s="1152"/>
      <c r="BP8" s="1153"/>
      <c r="BQ8" s="1152"/>
      <c r="BR8" s="1153"/>
      <c r="BS8" s="1152"/>
      <c r="BT8" s="1153"/>
      <c r="BU8" s="1164"/>
    </row>
    <row r="9" spans="2:74" ht="13.5" customHeight="1">
      <c r="B9" s="935"/>
      <c r="C9" s="936"/>
      <c r="D9" s="936"/>
      <c r="E9" s="766"/>
      <c r="F9" s="966"/>
      <c r="G9" s="337" t="s">
        <v>275</v>
      </c>
      <c r="H9" s="338" t="s">
        <v>299</v>
      </c>
      <c r="I9" s="339" t="s">
        <v>299</v>
      </c>
      <c r="J9" s="337" t="s">
        <v>275</v>
      </c>
      <c r="K9" s="338" t="s">
        <v>299</v>
      </c>
      <c r="L9" s="339" t="s">
        <v>299</v>
      </c>
      <c r="M9" s="337" t="s">
        <v>275</v>
      </c>
      <c r="N9" s="338" t="s">
        <v>299</v>
      </c>
      <c r="O9" s="339" t="s">
        <v>299</v>
      </c>
      <c r="P9" s="337" t="s">
        <v>275</v>
      </c>
      <c r="Q9" s="338" t="s">
        <v>299</v>
      </c>
      <c r="R9" s="339" t="s">
        <v>299</v>
      </c>
      <c r="S9" s="337" t="s">
        <v>307</v>
      </c>
      <c r="T9" s="340" t="s">
        <v>299</v>
      </c>
      <c r="U9" s="340" t="s">
        <v>299</v>
      </c>
      <c r="V9" s="338" t="s">
        <v>299</v>
      </c>
      <c r="W9" s="339" t="s">
        <v>299</v>
      </c>
      <c r="X9" s="337" t="s">
        <v>275</v>
      </c>
      <c r="Y9" s="338" t="s">
        <v>299</v>
      </c>
      <c r="Z9" s="339" t="s">
        <v>299</v>
      </c>
      <c r="AA9" s="337" t="s">
        <v>275</v>
      </c>
      <c r="AB9" s="338" t="s">
        <v>299</v>
      </c>
      <c r="AC9" s="339" t="s">
        <v>299</v>
      </c>
      <c r="AD9" s="337" t="s">
        <v>275</v>
      </c>
      <c r="AE9" s="338" t="s">
        <v>299</v>
      </c>
      <c r="AF9" s="339" t="s">
        <v>299</v>
      </c>
      <c r="AG9" s="337" t="s">
        <v>275</v>
      </c>
      <c r="AH9" s="338" t="s">
        <v>299</v>
      </c>
      <c r="AI9" s="339" t="s">
        <v>299</v>
      </c>
      <c r="AJ9" s="337" t="s">
        <v>275</v>
      </c>
      <c r="AK9" s="338" t="s">
        <v>299</v>
      </c>
      <c r="AL9" s="339" t="s">
        <v>299</v>
      </c>
      <c r="AM9" s="337" t="s">
        <v>275</v>
      </c>
      <c r="AN9" s="338" t="s">
        <v>299</v>
      </c>
      <c r="AO9" s="339" t="s">
        <v>299</v>
      </c>
      <c r="AP9" s="337" t="s">
        <v>275</v>
      </c>
      <c r="AQ9" s="338" t="s">
        <v>299</v>
      </c>
      <c r="AR9" s="339" t="s">
        <v>299</v>
      </c>
      <c r="AS9" s="337" t="s">
        <v>275</v>
      </c>
      <c r="AT9" s="338" t="s">
        <v>299</v>
      </c>
      <c r="AU9" s="339" t="s">
        <v>299</v>
      </c>
      <c r="AV9" s="384" t="s">
        <v>308</v>
      </c>
      <c r="AW9" s="366" t="s">
        <v>309</v>
      </c>
      <c r="AX9" s="351" t="s">
        <v>310</v>
      </c>
      <c r="AY9" s="366" t="s">
        <v>311</v>
      </c>
      <c r="BB9" s="996"/>
      <c r="BC9" s="997"/>
      <c r="BD9" s="1009"/>
      <c r="BE9" s="997"/>
      <c r="BF9" s="1009"/>
      <c r="BG9" s="997"/>
      <c r="BH9" s="1009"/>
      <c r="BI9" s="997"/>
      <c r="BJ9" s="1009"/>
      <c r="BK9" s="1165"/>
      <c r="BL9" s="996"/>
      <c r="BM9" s="997"/>
      <c r="BN9" s="1009"/>
      <c r="BO9" s="997"/>
      <c r="BP9" s="1009"/>
      <c r="BQ9" s="997"/>
      <c r="BR9" s="1009"/>
      <c r="BS9" s="997"/>
      <c r="BT9" s="1009"/>
      <c r="BU9" s="1165"/>
    </row>
    <row r="10" spans="2:74" ht="13.5" customHeight="1">
      <c r="B10" s="1161" t="s">
        <v>369</v>
      </c>
      <c r="C10" s="1072" t="s">
        <v>90</v>
      </c>
      <c r="D10" s="875" t="s">
        <v>421</v>
      </c>
      <c r="E10" s="875" t="s">
        <v>42</v>
      </c>
      <c r="F10" s="74">
        <v>600</v>
      </c>
      <c r="G10" s="61" t="str">
        <f>IF('A4-1管路(初期設定)'!$F$8="","-",IF('A4-1管路(初期設定)'!$F$8="○",A3管路!G10,IF(A3管路!F10="-","-",'A4-1管路(初期設定)'!$F$8*A3管路!G10)))</f>
        <v>-</v>
      </c>
      <c r="H10" s="71" t="str">
        <f>IF('A4-1管路(初期設定)'!$G$8="","-",IF('A4-1管路(初期設定)'!$G$8="○",A3管路!H10,IF(A3管路!H10="-","-",'A4-1管路(初期設定)'!$G$8*A3管路!H10)))</f>
        <v>-</v>
      </c>
      <c r="I10" s="54" t="str">
        <f t="shared" ref="I10:I20" si="0">IF(SUM(G10:H10)=0,"-",SUM(G10:H10))</f>
        <v>-</v>
      </c>
      <c r="J10" s="61" t="str">
        <f>IF('A4-1管路(初期設定)'!$H$8="","-",IF('A4-1管路(初期設定)'!$H$8="○",A3管路!J10,IF(A3管路!J10="-","-",'A4-1管路(初期設定)'!$H$8*A3管路!J10)))</f>
        <v>-</v>
      </c>
      <c r="K10" s="71" t="str">
        <f>IF('A4-1管路(初期設定)'!$I$8="","-",IF('A4-1管路(初期設定)'!$I$8="○",A3管路!K10,IF(A3管路!K10="-","-",'A4-1管路(初期設定)'!$I$8*A3管路!K10)))</f>
        <v>-</v>
      </c>
      <c r="L10" s="54" t="str">
        <f t="shared" ref="L10:L20" si="1">IF(SUM(J10:K10)=0,"-",SUM(J10:K10))</f>
        <v>-</v>
      </c>
      <c r="M10" s="61" t="str">
        <f>IF('A4-1管路(初期設定)'!$J$8="","-",IF('A4-1管路(初期設定)'!$J$8="○",A3管路!M10,IF(A3管路!M10="-","-",'A4-1管路(初期設定)'!$J$8*A3管路!M10)))</f>
        <v>-</v>
      </c>
      <c r="N10" s="71" t="str">
        <f>IF('A4-1管路(初期設定)'!$K$8="","-",IF('A4-1管路(初期設定)'!$K$8="○",A3管路!N10,IF(A3管路!N10="-","-",'A4-1管路(初期設定)'!$K$8*A3管路!N10)))</f>
        <v>-</v>
      </c>
      <c r="O10" s="54" t="str">
        <f t="shared" ref="O10:O20" si="2">IF(SUM(M10:N10)=0,"-",SUM(M10:N10))</f>
        <v>-</v>
      </c>
      <c r="P10" s="61" t="str">
        <f>IF('A4-1管路(初期設定)'!$L$8="","-",IF('A4-1管路(初期設定)'!$L$8="○",A3管路!P10,IF(A3管路!P10="-","-",'A4-1管路(初期設定)'!$L$8*A3管路!P10)))</f>
        <v>-</v>
      </c>
      <c r="Q10" s="71" t="str">
        <f>IF('A4-1管路(初期設定)'!$M$8="","-",IF('A4-1管路(初期設定)'!$M$8="○",A3管路!Q10,IF(A3管路!Q10="-","-",'A4-1管路(初期設定)'!$M$8*A3管路!Q10)))</f>
        <v>-</v>
      </c>
      <c r="R10" s="54" t="str">
        <f t="shared" ref="R10:R20" si="3">IF(SUM(P10:Q10)=0,"-",SUM(P10:Q10))</f>
        <v>-</v>
      </c>
      <c r="S10" s="61" t="str">
        <f>IF('A4-1管路(初期設定)'!$N$8="","-",IF('A4-1管路(初期設定)'!$N$8="○",A3管路!S10,IF(A3管路!S10="-","-",'A4-1管路(初期設定)'!$N$8*A3管路!S10)))</f>
        <v>-</v>
      </c>
      <c r="T10" s="100" t="str">
        <f>IF('A4-1管路(初期設定)'!$O$8="","-",IF('A4-1管路(初期設定)'!$O$8="○",A3管路!T10,IF(A3管路!T10="-","-",'A4-1管路(初期設定)'!$O$8*A3管路!T10)))</f>
        <v>-</v>
      </c>
      <c r="U10" s="100" t="str">
        <f>IF('A4-1管路(初期設定)'!$P$8="","-",IF('A4-1管路(初期設定)'!$P$8="○",A3管路!U10,IF(A3管路!U10="-","-",'A4-1管路(初期設定)'!$P$8*A3管路!U10)))</f>
        <v>-</v>
      </c>
      <c r="V10" s="71" t="str">
        <f>IF('A4-1管路(初期設定)'!$Q$8="","-",IF('A4-1管路(初期設定)'!$Q$8="○",A3管路!V10,IF(A3管路!V10="-","-",'A4-1管路(初期設定)'!$Q$8*A3管路!V10)))</f>
        <v>-</v>
      </c>
      <c r="W10" s="54" t="str">
        <f t="shared" ref="W10:W20" si="4">IF(SUM(S10:V10)=0,"-",SUM(S10:V10))</f>
        <v>-</v>
      </c>
      <c r="X10" s="61" t="str">
        <f>IF('A4-1管路(初期設定)'!$R$8="","-",IF('A4-1管路(初期設定)'!$R$8="○",A3管路!X10,IF(A3管路!X10="-","-",'A4-1管路(初期設定)'!$R$8*A3管路!X10)))</f>
        <v>-</v>
      </c>
      <c r="Y10" s="71" t="str">
        <f>IF('A4-1管路(初期設定)'!$S$8="","-",IF('A4-1管路(初期設定)'!$S$8="○",A3管路!Y10,IF(A3管路!Y10="-","-",'A4-1管路(初期設定)'!$S$8*A3管路!Y10)))</f>
        <v>-</v>
      </c>
      <c r="Z10" s="54" t="str">
        <f t="shared" ref="Z10:Z20" si="5">IF(SUM(X10:Y10)=0,"-",SUM(X10:Y10))</f>
        <v>-</v>
      </c>
      <c r="AA10" s="61" t="str">
        <f>IF('A4-1管路(初期設定)'!$T$8="","-",IF('A4-1管路(初期設定)'!$T$8="○",A3管路!AA10,IF(A3管路!AA10="-","-",'A4-1管路(初期設定)'!$T$8*A3管路!AA10)))</f>
        <v>-</v>
      </c>
      <c r="AB10" s="71" t="str">
        <f>IF('A4-1管路(初期設定)'!$U$8="","-",IF('A4-1管路(初期設定)'!$U$8="○",A3管路!AB10,IF(A3管路!AB10="-","-",'A4-1管路(初期設定)'!$U$8*A3管路!AB10)))</f>
        <v>-</v>
      </c>
      <c r="AC10" s="54" t="str">
        <f t="shared" ref="AC10:AC20" si="6">IF(SUM(AA10:AB10)=0,"-",SUM(AA10:AB10))</f>
        <v>-</v>
      </c>
      <c r="AD10" s="61" t="str">
        <f>IF('A4-1管路(初期設定)'!$V$8="","-",IF('A4-1管路(初期設定)'!$V$8="○",A3管路!AD10,IF(A3管路!AD10="-","-",'A4-1管路(初期設定)'!$V$8*A3管路!AD10)))</f>
        <v>-</v>
      </c>
      <c r="AE10" s="71" t="str">
        <f>IF('A4-1管路(初期設定)'!$W$8="","-",IF('A4-1管路(初期設定)'!$W$8="○",A3管路!AE10,IF(A3管路!AE10="-","-",'A4-1管路(初期設定)'!$W$8*A3管路!AE10)))</f>
        <v>-</v>
      </c>
      <c r="AF10" s="54" t="str">
        <f t="shared" ref="AF10:AF20" si="7">IF(SUM(AD10:AE10)=0,"-",SUM(AD10:AE10))</f>
        <v>-</v>
      </c>
      <c r="AG10" s="61" t="str">
        <f>IF('A4-1管路(初期設定)'!$X$8="","-",IF('A4-1管路(初期設定)'!$X$8="○",A3管路!AG10,IF(A3管路!AZ10="-","-",'A4-1管路(初期設定)'!$X$8*A3管路!AG10)))</f>
        <v>-</v>
      </c>
      <c r="AH10" s="71" t="str">
        <f>IF('A4-1管路(初期設定)'!$Y$8="","-",IF('A4-1管路(初期設定)'!$Y$8="○",A3管路!AH10,IF(A3管路!AH10="-","-",'A4-1管路(初期設定)'!$Y$8*A3管路!AH10)))</f>
        <v>-</v>
      </c>
      <c r="AI10" s="54" t="str">
        <f t="shared" ref="AI10:AI20" si="8">IF(SUM(AG10:AH10)=0,"-",SUM(AG10:AH10))</f>
        <v>-</v>
      </c>
      <c r="AJ10" s="61" t="str">
        <f>IF('A4-1管路(初期設定)'!$Z$8="","-",IF('A4-1管路(初期設定)'!$Z$8="○",A3管路!AJ10,IF(A3管路!AJ10="-","-",'A4-1管路(初期設定)'!$Z$8*A3管路!AJ10)))</f>
        <v>-</v>
      </c>
      <c r="AK10" s="71" t="str">
        <f>IF('A4-1管路(初期設定)'!$AA$8="","-",IF('A4-1管路(初期設定)'!$AA$8="○",A3管路!AK10,IF(A3管路!AK10="-","-",'A4-1管路(初期設定)'!$AA$8*A3管路!AK10)))</f>
        <v>-</v>
      </c>
      <c r="AL10" s="54" t="str">
        <f t="shared" ref="AL10:AL20" si="9">IF(SUM(AJ10:AK10)=0,"-",SUM(AJ10:AK10))</f>
        <v>-</v>
      </c>
      <c r="AM10" s="61" t="str">
        <f>IF('A4-1管路(初期設定)'!$AB$8="","-",IF('A4-1管路(初期設定)'!$AB$8="○",A3管路!AM10,IF(A3管路!AM10="-","-",'A4-1管路(初期設定)'!$AB$8*A3管路!AM10)))</f>
        <v>-</v>
      </c>
      <c r="AN10" s="71" t="str">
        <f>IF('A4-1管路(初期設定)'!$AC$8="","-",IF('A4-1管路(初期設定)'!$AC$8="○",A3管路!AN10,IF(A3管路!AN10="-","-",'A4-1管路(初期設定)'!$AC$8*A3管路!AN10)))</f>
        <v>-</v>
      </c>
      <c r="AO10" s="54" t="str">
        <f t="shared" ref="AO10:AO20" si="10">IF(SUM(AM10:AN10)=0,"-",SUM(AM10:AN10))</f>
        <v>-</v>
      </c>
      <c r="AP10" s="61" t="str">
        <f>IF('A4-1管路(初期設定)'!$AD$8="","-",IF('A4-1管路(初期設定)'!$AD$8="○",A3管路!AP10,IF(A3管路!AP10="-","-",'A4-1管路(初期設定)'!$AD$8*A3管路!AP10)))</f>
        <v>-</v>
      </c>
      <c r="AQ10" s="71" t="str">
        <f>IF('A4-1管路(初期設定)'!$AE$8="","-",IF('A4-1管路(初期設定)'!$AE$8="○",A3管路!AQ10,IF(A3管路!AQ10="-","-",'A4-1管路(初期設定)'!$AE$8*A3管路!AQ10)))</f>
        <v>-</v>
      </c>
      <c r="AR10" s="54" t="str">
        <f t="shared" ref="AR10:AR20" si="11">IF(SUM(AP10:AQ10)=0,"-",SUM(AP10:AQ10))</f>
        <v>-</v>
      </c>
      <c r="AS10" s="61" t="str">
        <f>IF('A4-1管路(初期設定)'!$AF$8="","-",IF('A4-1管路(初期設定)'!$AF$8="○",A3管路!AS10,IF(A3管路!AS10="-","-",'A4-1管路(初期設定)'!$AF$8*A3管路!AS10)))</f>
        <v>-</v>
      </c>
      <c r="AT10" s="71" t="str">
        <f>IF('A4-1管路(初期設定)'!$AG$8="","-",IF('A4-1管路(初期設定)'!$AG$8="○",A3管路!AT10,IF(A3管路!AT10="-","-",'A4-1管路(初期設定)'!$AG$8*A3管路!AT10)))</f>
        <v>-</v>
      </c>
      <c r="AU10" s="54" t="str">
        <f t="shared" ref="AU10:AU20" si="12">IF(SUM(AS10:AT10)=0,"-",SUM(AS10:AT10))</f>
        <v>-</v>
      </c>
      <c r="AV10" s="66" t="str">
        <f t="shared" ref="AV10:AV20" si="13">IF(SUM(I10,L10,O10,R10,W10,Z10,AC10,AF10,AI10,AL10,AO10,AR10,AU10)=0,"-",SUM(I10,L10,O10,R10,W10,Z10,AC10,AF10,AI10,AL10,AO10,AR10,AU10))</f>
        <v>-</v>
      </c>
      <c r="AW10" s="85" t="s">
        <v>273</v>
      </c>
      <c r="AX10" s="69">
        <v>245</v>
      </c>
      <c r="AY10" s="50" t="str">
        <f t="shared" ref="AY10:AY20" si="14">IF(AV10="-","-",AX10*AV10)</f>
        <v>-</v>
      </c>
      <c r="BB10" s="961">
        <f t="shared" ref="BB10:BB20" si="15">SUMIF(G$88,"①",I10)+SUMIF(J$88,"①",L10)+SUMIF(M$88,"①",O10)+SUMIF(P$88,"①",R10)+SUMIF(S$88,"①",S10)+SUMIF(S$88,"①",T10)+SUMIF(U$88,"①",U10)+SUMIF(U$88,"①",V10)+SUMIF(X$88,"①",Z10)+SUMIF(AA$88,"①",AC10)+SUMIF(AD$88,"①",AF10)+SUMIF(AG$88,"①",AI10)+SUMIF(AJ$88,"①",AL10)+SUMIF(AM$88,"①",AO10)+SUMIF(AP$88,"①",AR10)+SUMIF(AS$88,"①",AU10)</f>
        <v>0</v>
      </c>
      <c r="BC10" s="946"/>
      <c r="BD10" s="963">
        <f t="shared" ref="BD10:BD20" si="16">SUMIF(G$88,"②",I10)+SUMIF(J$88,"②",L10)+SUMIF(M$88,"②",O10)+SUMIF(P$88,"②",R10)+SUMIF(S$88,"②",S10)+SUMIF(S$88,"②",T10)+SUMIF(U$88,"②",U10)+SUMIF(U$88,"②",V10)+SUMIF(X$88,"②",Z10)+SUMIF(AA$88,"②",AC10)+SUMIF(AD$88,"②",AF10)+SUMIF(AG$88,"②",AI10)+SUMIF(AJ$88,"②",AL10)+SUMIF(AM$88,"②",AO10)+SUMIF(AP$88,"②",AR10)+SUMIF(AS$88,"②",AU10)</f>
        <v>0</v>
      </c>
      <c r="BE10" s="946"/>
      <c r="BF10" s="963">
        <f t="shared" ref="BF10:BF20" si="17">SUMIF(G$88,"③",I10)+SUMIF(J$88,"③",L10)+SUMIF(M$88,"③",O10)+SUMIF(P$88,"③",R10)+SUMIF(S$88,"③",S10)+SUMIF(S$88,"③",T10)+SUMIF(U$88,"③",U10)+SUMIF(U$88,"③",V10)+SUMIF(X$88,"③",Z10)+SUMIF(AA$88,"③",AC10)+SUMIF(AD$88,"③",AF10)+SUMIF(AG$88,"③",AI10)+SUMIF(AJ$88,"③",AL10)+SUMIF(AM$88,"③",AO10)+SUMIF(AP$88,"③",AR10)+SUMIF(AS$88,"③",AU10)</f>
        <v>0</v>
      </c>
      <c r="BG10" s="946"/>
      <c r="BH10" s="963">
        <f t="shared" ref="BH10:BH20" si="18">SUMIF(G$88,"④",I10)+SUMIF(J$88,"④",L10)+SUMIF(M$88,"④",O10)+SUMIF(P$88,"④",R10)+SUMIF(S$88,"④",S10)+SUMIF(S$88,"④",T10)+SUMIF(U$88,"④",U10)+SUMIF(U$88,"④",V10)+SUMIF(X$88,"④",Z10)+SUMIF(AA$88,"④",AC10)+SUMIF(AD$88,"④",AF10)+SUMIF(AG$88,"④",AI10)+SUMIF(AJ$88,"④",AL10)+SUMIF(AM$88,"④",AO10)+SUMIF(AP$88,"④",AR10)+SUMIF(AS$88,"④",AU10)</f>
        <v>0</v>
      </c>
      <c r="BI10" s="946"/>
      <c r="BJ10" s="963">
        <f t="shared" ref="BJ10:BJ20" si="19">SUMIF(G$88,"⑤",I10)+SUMIF(J$88,"⑤",L10)+SUMIF(M$88,"⑤",O10)+SUMIF(P$88,"⑤",R10)+SUMIF(S$88,"⑤",S10)+SUMIF(S$88,"⑤",T10)+SUMIF(U$88,"⑤",U10)+SUMIF(U$88,"⑤",V10)+SUMIF(X$88,"⑤",Z10)+SUMIF(AA$88,"⑤",AC10)+SUMIF(AD$88,"⑤",AF10)+SUMIF(AG$88,"⑤",AI10)+SUMIF(AJ$88,"⑤",AL10)+SUMIF(AM$88,"⑤",AO10)+SUMIF(AP$88,"⑤",AR10)+SUMIF(AS$88,"⑤",AU10)</f>
        <v>0</v>
      </c>
      <c r="BK10" s="946"/>
      <c r="BL10" s="961">
        <f t="shared" ref="BL10:BL20" si="20">IF($AY10="-",0,BB10*$AX10)</f>
        <v>0</v>
      </c>
      <c r="BM10" s="946"/>
      <c r="BN10" s="963">
        <f t="shared" ref="BN10:BN20" si="21">IF($AY10="-",0,BD10*$AX10)</f>
        <v>0</v>
      </c>
      <c r="BO10" s="946"/>
      <c r="BP10" s="963">
        <f t="shared" ref="BP10:BP20" si="22">IF($AY10="-",0,BF10*$AX10)</f>
        <v>0</v>
      </c>
      <c r="BQ10" s="946"/>
      <c r="BR10" s="963">
        <f t="shared" ref="BR10:BR20" si="23">IF($AY10="-",0,BH10*$AX10)</f>
        <v>0</v>
      </c>
      <c r="BS10" s="946"/>
      <c r="BT10" s="963">
        <f t="shared" ref="BT10:BT20" si="24">IF($AY10="-",0,BJ10*$AX10)</f>
        <v>0</v>
      </c>
      <c r="BU10" s="965"/>
      <c r="BV10" s="82"/>
    </row>
    <row r="11" spans="2:74" ht="13.5" customHeight="1">
      <c r="B11" s="1161"/>
      <c r="C11" s="1073"/>
      <c r="D11" s="1070"/>
      <c r="E11" s="1070"/>
      <c r="F11" s="75">
        <v>500</v>
      </c>
      <c r="G11" s="62" t="str">
        <f>IF('A4-1管路(初期設定)'!$F$8="","-",IF('A4-1管路(初期設定)'!$F$8="○",A3管路!G11,IF(A3管路!F11="-","-",'A4-1管路(初期設定)'!$F$8*A3管路!G11)))</f>
        <v>-</v>
      </c>
      <c r="H11" s="72" t="str">
        <f>IF('A4-1管路(初期設定)'!$G$8="","-",IF('A4-1管路(初期設定)'!$G$8="○",A3管路!H11,IF(A3管路!H11="-","-",'A4-1管路(初期設定)'!$G$8*A3管路!H11)))</f>
        <v>-</v>
      </c>
      <c r="I11" s="57" t="str">
        <f t="shared" si="0"/>
        <v>-</v>
      </c>
      <c r="J11" s="62" t="str">
        <f>IF('A4-1管路(初期設定)'!$H$8="","-",IF('A4-1管路(初期設定)'!$H$8="○",A3管路!J11,IF(A3管路!J11="-","-",'A4-1管路(初期設定)'!$H$8*A3管路!J11)))</f>
        <v>-</v>
      </c>
      <c r="K11" s="72" t="str">
        <f>IF('A4-1管路(初期設定)'!$I$8="","-",IF('A4-1管路(初期設定)'!$I$8="○",A3管路!K11,IF(A3管路!K11="-","-",'A4-1管路(初期設定)'!$I$8*A3管路!K11)))</f>
        <v>-</v>
      </c>
      <c r="L11" s="57" t="str">
        <f t="shared" si="1"/>
        <v>-</v>
      </c>
      <c r="M11" s="62" t="str">
        <f>IF('A4-1管路(初期設定)'!$J$8="","-",IF('A4-1管路(初期設定)'!$J$8="○",A3管路!M11,IF(A3管路!M11="-","-",'A4-1管路(初期設定)'!$J$8*A3管路!M11)))</f>
        <v>-</v>
      </c>
      <c r="N11" s="72" t="str">
        <f>IF('A4-1管路(初期設定)'!$K$8="","-",IF('A4-1管路(初期設定)'!$K$8="○",A3管路!N11,IF(A3管路!N11="-","-",'A4-1管路(初期設定)'!$K$8*A3管路!N11)))</f>
        <v>-</v>
      </c>
      <c r="O11" s="57" t="str">
        <f t="shared" si="2"/>
        <v>-</v>
      </c>
      <c r="P11" s="62" t="str">
        <f>IF('A4-1管路(初期設定)'!$L$8="","-",IF('A4-1管路(初期設定)'!$L$8="○",A3管路!P11,IF(A3管路!P11="-","-",'A4-1管路(初期設定)'!$L$8*A3管路!P11)))</f>
        <v>-</v>
      </c>
      <c r="Q11" s="72" t="str">
        <f>IF('A4-1管路(初期設定)'!$M$8="","-",IF('A4-1管路(初期設定)'!$M$8="○",A3管路!Q11,IF(A3管路!Q11="-","-",'A4-1管路(初期設定)'!$M$8*A3管路!Q11)))</f>
        <v>-</v>
      </c>
      <c r="R11" s="57" t="str">
        <f t="shared" si="3"/>
        <v>-</v>
      </c>
      <c r="S11" s="62" t="str">
        <f>IF('A4-1管路(初期設定)'!$N$8="","-",IF('A4-1管路(初期設定)'!$N$8="○",A3管路!S11,IF(A3管路!S11="-","-",'A4-1管路(初期設定)'!$N$8*A3管路!S11)))</f>
        <v>-</v>
      </c>
      <c r="T11" s="102" t="str">
        <f>IF('A4-1管路(初期設定)'!$O$8="","-",IF('A4-1管路(初期設定)'!$O$8="○",A3管路!T11,IF(A3管路!T11="-","-",'A4-1管路(初期設定)'!$O$8*A3管路!T11)))</f>
        <v>-</v>
      </c>
      <c r="U11" s="102" t="str">
        <f>IF('A4-1管路(初期設定)'!$P$8="","-",IF('A4-1管路(初期設定)'!$P$8="○",A3管路!U11,IF(A3管路!U11="-","-",'A4-1管路(初期設定)'!$P$8*A3管路!U11)))</f>
        <v>-</v>
      </c>
      <c r="V11" s="72" t="str">
        <f>IF('A4-1管路(初期設定)'!$Q$8="","-",IF('A4-1管路(初期設定)'!$Q$8="○",A3管路!V11,IF(A3管路!V11="-","-",'A4-1管路(初期設定)'!$Q$8*A3管路!V11)))</f>
        <v>-</v>
      </c>
      <c r="W11" s="57" t="str">
        <f t="shared" si="4"/>
        <v>-</v>
      </c>
      <c r="X11" s="62" t="str">
        <f>IF('A4-1管路(初期設定)'!$R$8="","-",IF('A4-1管路(初期設定)'!$R$8="○",A3管路!X11,IF(A3管路!X11="-","-",'A4-1管路(初期設定)'!$R$8*A3管路!X11)))</f>
        <v>-</v>
      </c>
      <c r="Y11" s="72" t="str">
        <f>IF('A4-1管路(初期設定)'!$S$8="","-",IF('A4-1管路(初期設定)'!$S$8="○",A3管路!Y11,IF(A3管路!Y11="-","-",'A4-1管路(初期設定)'!$S$8*A3管路!Y11)))</f>
        <v>-</v>
      </c>
      <c r="Z11" s="57" t="str">
        <f t="shared" si="5"/>
        <v>-</v>
      </c>
      <c r="AA11" s="62" t="str">
        <f>IF('A4-1管路(初期設定)'!$T$8="","-",IF('A4-1管路(初期設定)'!$T$8="○",A3管路!AA11,IF(A3管路!AA11="-","-",'A4-1管路(初期設定)'!$T$8*A3管路!AA11)))</f>
        <v>-</v>
      </c>
      <c r="AB11" s="72" t="str">
        <f>IF('A4-1管路(初期設定)'!$U$8="","-",IF('A4-1管路(初期設定)'!$U$8="○",A3管路!AB11,IF(A3管路!AB11="-","-",'A4-1管路(初期設定)'!$U$8*A3管路!AB11)))</f>
        <v>-</v>
      </c>
      <c r="AC11" s="57" t="str">
        <f t="shared" si="6"/>
        <v>-</v>
      </c>
      <c r="AD11" s="62" t="str">
        <f>IF('A4-1管路(初期設定)'!$V$8="","-",IF('A4-1管路(初期設定)'!$V$8="○",A3管路!AD11,IF(A3管路!AD11="-","-",'A4-1管路(初期設定)'!$V$8*A3管路!AD11)))</f>
        <v>-</v>
      </c>
      <c r="AE11" s="72" t="str">
        <f>IF('A4-1管路(初期設定)'!$W$8="","-",IF('A4-1管路(初期設定)'!$W$8="○",A3管路!AE11,IF(A3管路!AE11="-","-",'A4-1管路(初期設定)'!$W$8*A3管路!AE11)))</f>
        <v>-</v>
      </c>
      <c r="AF11" s="57" t="str">
        <f t="shared" si="7"/>
        <v>-</v>
      </c>
      <c r="AG11" s="62" t="str">
        <f>IF('A4-1管路(初期設定)'!$X$8="","-",IF('A4-1管路(初期設定)'!$X$8="○",A3管路!AG11,IF(A3管路!AZ11="-","-",'A4-1管路(初期設定)'!$X$8*A3管路!AG11)))</f>
        <v>-</v>
      </c>
      <c r="AH11" s="72" t="str">
        <f>IF('A4-1管路(初期設定)'!$Y$8="","-",IF('A4-1管路(初期設定)'!$Y$8="○",A3管路!AH11,IF(A3管路!AH11="-","-",'A4-1管路(初期設定)'!$Y$8*A3管路!AH11)))</f>
        <v>-</v>
      </c>
      <c r="AI11" s="57" t="str">
        <f t="shared" si="8"/>
        <v>-</v>
      </c>
      <c r="AJ11" s="62" t="str">
        <f>IF('A4-1管路(初期設定)'!$Z$8="","-",IF('A4-1管路(初期設定)'!$Z$8="○",A3管路!AJ11,IF(A3管路!AJ11="-","-",'A4-1管路(初期設定)'!$Z$8*A3管路!AJ11)))</f>
        <v>-</v>
      </c>
      <c r="AK11" s="72" t="str">
        <f>IF('A4-1管路(初期設定)'!$AA$8="","-",IF('A4-1管路(初期設定)'!$AA$8="○",A3管路!AK11,IF(A3管路!AK11="-","-",'A4-1管路(初期設定)'!$AA$8*A3管路!AK11)))</f>
        <v>-</v>
      </c>
      <c r="AL11" s="57" t="str">
        <f t="shared" si="9"/>
        <v>-</v>
      </c>
      <c r="AM11" s="62" t="str">
        <f>IF('A4-1管路(初期設定)'!$AB$8="","-",IF('A4-1管路(初期設定)'!$AB$8="○",A3管路!AM11,IF(A3管路!AM11="-","-",'A4-1管路(初期設定)'!$AB$8*A3管路!AM11)))</f>
        <v>-</v>
      </c>
      <c r="AN11" s="72" t="str">
        <f>IF('A4-1管路(初期設定)'!$AC$8="","-",IF('A4-1管路(初期設定)'!$AC$8="○",A3管路!AN11,IF(A3管路!AN11="-","-",'A4-1管路(初期設定)'!$AC$8*A3管路!AN11)))</f>
        <v>-</v>
      </c>
      <c r="AO11" s="57" t="str">
        <f t="shared" si="10"/>
        <v>-</v>
      </c>
      <c r="AP11" s="62" t="str">
        <f>IF('A4-1管路(初期設定)'!$AD$8="","-",IF('A4-1管路(初期設定)'!$AD$8="○",A3管路!AP11,IF(A3管路!AP11="-","-",'A4-1管路(初期設定)'!$AD$8*A3管路!AP11)))</f>
        <v>-</v>
      </c>
      <c r="AQ11" s="72">
        <f>IF('A4-1管路(初期設定)'!$AE$8="","-",IF('A4-1管路(初期設定)'!$AE$8="○",A3管路!AQ11,IF(A3管路!AQ11="-","-",'A4-1管路(初期設定)'!$AE$8*A3管路!AQ11)))</f>
        <v>22.9</v>
      </c>
      <c r="AR11" s="57">
        <f t="shared" si="11"/>
        <v>22.9</v>
      </c>
      <c r="AS11" s="62" t="str">
        <f>IF('A4-1管路(初期設定)'!$AF$8="","-",IF('A4-1管路(初期設定)'!$AF$8="○",A3管路!AS11,IF(A3管路!AS11="-","-",'A4-1管路(初期設定)'!$AF$8*A3管路!AS11)))</f>
        <v>-</v>
      </c>
      <c r="AT11" s="72" t="str">
        <f>IF('A4-1管路(初期設定)'!$AG$8="","-",IF('A4-1管路(初期設定)'!$AG$8="○",A3管路!AT11,IF(A3管路!AT11="-","-",'A4-1管路(初期設定)'!$AG$8*A3管路!AT11)))</f>
        <v>-</v>
      </c>
      <c r="AU11" s="57" t="str">
        <f t="shared" si="12"/>
        <v>-</v>
      </c>
      <c r="AV11" s="67">
        <f t="shared" si="13"/>
        <v>22.9</v>
      </c>
      <c r="AW11" s="84" t="s">
        <v>273</v>
      </c>
      <c r="AX11" s="70">
        <v>189</v>
      </c>
      <c r="AY11" s="45">
        <f t="shared" si="14"/>
        <v>4328.0999999999995</v>
      </c>
      <c r="BB11" s="841">
        <f t="shared" si="15"/>
        <v>0</v>
      </c>
      <c r="BC11" s="853"/>
      <c r="BD11" s="831">
        <f t="shared" si="16"/>
        <v>0</v>
      </c>
      <c r="BE11" s="853"/>
      <c r="BF11" s="831">
        <f t="shared" si="17"/>
        <v>0</v>
      </c>
      <c r="BG11" s="853"/>
      <c r="BH11" s="831">
        <f t="shared" si="18"/>
        <v>22.9</v>
      </c>
      <c r="BI11" s="853"/>
      <c r="BJ11" s="831">
        <f t="shared" si="19"/>
        <v>0</v>
      </c>
      <c r="BK11" s="853"/>
      <c r="BL11" s="841">
        <f t="shared" si="20"/>
        <v>0</v>
      </c>
      <c r="BM11" s="853"/>
      <c r="BN11" s="831">
        <f t="shared" si="21"/>
        <v>0</v>
      </c>
      <c r="BO11" s="853"/>
      <c r="BP11" s="831">
        <f t="shared" si="22"/>
        <v>0</v>
      </c>
      <c r="BQ11" s="853"/>
      <c r="BR11" s="831">
        <f t="shared" si="23"/>
        <v>4328.0999999999995</v>
      </c>
      <c r="BS11" s="853"/>
      <c r="BT11" s="831">
        <f t="shared" si="24"/>
        <v>0</v>
      </c>
      <c r="BU11" s="962"/>
      <c r="BV11" s="82"/>
    </row>
    <row r="12" spans="2:74" ht="13.5" customHeight="1">
      <c r="B12" s="1161"/>
      <c r="C12" s="1073"/>
      <c r="D12" s="1070"/>
      <c r="E12" s="1070"/>
      <c r="F12" s="75">
        <v>450</v>
      </c>
      <c r="G12" s="62" t="str">
        <f>IF('A4-1管路(初期設定)'!$F$8="","-",IF('A4-1管路(初期設定)'!$F$8="○",A3管路!G12,IF(A3管路!F12="-","-",'A4-1管路(初期設定)'!$F$8*A3管路!G12)))</f>
        <v>-</v>
      </c>
      <c r="H12" s="72" t="str">
        <f>IF('A4-1管路(初期設定)'!$G$8="","-",IF('A4-1管路(初期設定)'!$G$8="○",A3管路!H12,IF(A3管路!H12="-","-",'A4-1管路(初期設定)'!$G$8*A3管路!H12)))</f>
        <v>-</v>
      </c>
      <c r="I12" s="57" t="str">
        <f t="shared" si="0"/>
        <v>-</v>
      </c>
      <c r="J12" s="62" t="str">
        <f>IF('A4-1管路(初期設定)'!$H$8="","-",IF('A4-1管路(初期設定)'!$H$8="○",A3管路!J12,IF(A3管路!J12="-","-",'A4-1管路(初期設定)'!$H$8*A3管路!J12)))</f>
        <v>-</v>
      </c>
      <c r="K12" s="72" t="str">
        <f>IF('A4-1管路(初期設定)'!$I$8="","-",IF('A4-1管路(初期設定)'!$I$8="○",A3管路!K12,IF(A3管路!K12="-","-",'A4-1管路(初期設定)'!$I$8*A3管路!K12)))</f>
        <v>-</v>
      </c>
      <c r="L12" s="57" t="str">
        <f t="shared" si="1"/>
        <v>-</v>
      </c>
      <c r="M12" s="62" t="str">
        <f>IF('A4-1管路(初期設定)'!$J$8="","-",IF('A4-1管路(初期設定)'!$J$8="○",A3管路!M12,IF(A3管路!M12="-","-",'A4-1管路(初期設定)'!$J$8*A3管路!M12)))</f>
        <v>-</v>
      </c>
      <c r="N12" s="72" t="str">
        <f>IF('A4-1管路(初期設定)'!$K$8="","-",IF('A4-1管路(初期設定)'!$K$8="○",A3管路!N12,IF(A3管路!N12="-","-",'A4-1管路(初期設定)'!$K$8*A3管路!N12)))</f>
        <v>-</v>
      </c>
      <c r="O12" s="57" t="str">
        <f t="shared" si="2"/>
        <v>-</v>
      </c>
      <c r="P12" s="62" t="str">
        <f>IF('A4-1管路(初期設定)'!$L$8="","-",IF('A4-1管路(初期設定)'!$L$8="○",A3管路!P12,IF(A3管路!P12="-","-",'A4-1管路(初期設定)'!$L$8*A3管路!P12)))</f>
        <v>-</v>
      </c>
      <c r="Q12" s="72" t="str">
        <f>IF('A4-1管路(初期設定)'!$M$8="","-",IF('A4-1管路(初期設定)'!$M$8="○",A3管路!Q12,IF(A3管路!Q12="-","-",'A4-1管路(初期設定)'!$M$8*A3管路!Q12)))</f>
        <v>-</v>
      </c>
      <c r="R12" s="57" t="str">
        <f t="shared" si="3"/>
        <v>-</v>
      </c>
      <c r="S12" s="62" t="str">
        <f>IF('A4-1管路(初期設定)'!$N$8="","-",IF('A4-1管路(初期設定)'!$N$8="○",A3管路!S12,IF(A3管路!S12="-","-",'A4-1管路(初期設定)'!$N$8*A3管路!S12)))</f>
        <v>-</v>
      </c>
      <c r="T12" s="102" t="str">
        <f>IF('A4-1管路(初期設定)'!$O$8="","-",IF('A4-1管路(初期設定)'!$O$8="○",A3管路!T12,IF(A3管路!T12="-","-",'A4-1管路(初期設定)'!$O$8*A3管路!T12)))</f>
        <v>-</v>
      </c>
      <c r="U12" s="102" t="str">
        <f>IF('A4-1管路(初期設定)'!$P$8="","-",IF('A4-1管路(初期設定)'!$P$8="○",A3管路!U12,IF(A3管路!U12="-","-",'A4-1管路(初期設定)'!$P$8*A3管路!U12)))</f>
        <v>-</v>
      </c>
      <c r="V12" s="72" t="str">
        <f>IF('A4-1管路(初期設定)'!$Q$8="","-",IF('A4-1管路(初期設定)'!$Q$8="○",A3管路!V12,IF(A3管路!V12="-","-",'A4-1管路(初期設定)'!$Q$8*A3管路!V12)))</f>
        <v>-</v>
      </c>
      <c r="W12" s="57" t="str">
        <f t="shared" si="4"/>
        <v>-</v>
      </c>
      <c r="X12" s="62" t="str">
        <f>IF('A4-1管路(初期設定)'!$R$8="","-",IF('A4-1管路(初期設定)'!$R$8="○",A3管路!X12,IF(A3管路!X12="-","-",'A4-1管路(初期設定)'!$R$8*A3管路!X12)))</f>
        <v>-</v>
      </c>
      <c r="Y12" s="72" t="str">
        <f>IF('A4-1管路(初期設定)'!$S$8="","-",IF('A4-1管路(初期設定)'!$S$8="○",A3管路!Y12,IF(A3管路!Y12="-","-",'A4-1管路(初期設定)'!$S$8*A3管路!Y12)))</f>
        <v>-</v>
      </c>
      <c r="Z12" s="57" t="str">
        <f t="shared" si="5"/>
        <v>-</v>
      </c>
      <c r="AA12" s="62" t="str">
        <f>IF('A4-1管路(初期設定)'!$T$8="","-",IF('A4-1管路(初期設定)'!$T$8="○",A3管路!AA12,IF(A3管路!AA12="-","-",'A4-1管路(初期設定)'!$T$8*A3管路!AA12)))</f>
        <v>-</v>
      </c>
      <c r="AB12" s="72" t="str">
        <f>IF('A4-1管路(初期設定)'!$U$8="","-",IF('A4-1管路(初期設定)'!$U$8="○",A3管路!AB12,IF(A3管路!AB12="-","-",'A4-1管路(初期設定)'!$U$8*A3管路!AB12)))</f>
        <v>-</v>
      </c>
      <c r="AC12" s="57" t="str">
        <f t="shared" si="6"/>
        <v>-</v>
      </c>
      <c r="AD12" s="62" t="str">
        <f>IF('A4-1管路(初期設定)'!$V$8="","-",IF('A4-1管路(初期設定)'!$V$8="○",A3管路!AD12,IF(A3管路!AD12="-","-",'A4-1管路(初期設定)'!$V$8*A3管路!AD12)))</f>
        <v>-</v>
      </c>
      <c r="AE12" s="72" t="str">
        <f>IF('A4-1管路(初期設定)'!$W$8="","-",IF('A4-1管路(初期設定)'!$W$8="○",A3管路!AE12,IF(A3管路!AE12="-","-",'A4-1管路(初期設定)'!$W$8*A3管路!AE12)))</f>
        <v>-</v>
      </c>
      <c r="AF12" s="57" t="str">
        <f t="shared" si="7"/>
        <v>-</v>
      </c>
      <c r="AG12" s="62" t="str">
        <f>IF('A4-1管路(初期設定)'!$X$8="","-",IF('A4-1管路(初期設定)'!$X$8="○",A3管路!AG12,IF(A3管路!AZ12="-","-",'A4-1管路(初期設定)'!$X$8*A3管路!AG12)))</f>
        <v>-</v>
      </c>
      <c r="AH12" s="72" t="str">
        <f>IF('A4-1管路(初期設定)'!$Y$8="","-",IF('A4-1管路(初期設定)'!$Y$8="○",A3管路!AH12,IF(A3管路!AH12="-","-",'A4-1管路(初期設定)'!$Y$8*A3管路!AH12)))</f>
        <v>-</v>
      </c>
      <c r="AI12" s="57" t="str">
        <f t="shared" si="8"/>
        <v>-</v>
      </c>
      <c r="AJ12" s="62" t="str">
        <f>IF('A4-1管路(初期設定)'!$Z$8="","-",IF('A4-1管路(初期設定)'!$Z$8="○",A3管路!AJ12,IF(A3管路!AJ12="-","-",'A4-1管路(初期設定)'!$Z$8*A3管路!AJ12)))</f>
        <v>-</v>
      </c>
      <c r="AK12" s="72" t="str">
        <f>IF('A4-1管路(初期設定)'!$AA$8="","-",IF('A4-1管路(初期設定)'!$AA$8="○",A3管路!AK12,IF(A3管路!AK12="-","-",'A4-1管路(初期設定)'!$AA$8*A3管路!AK12)))</f>
        <v>-</v>
      </c>
      <c r="AL12" s="57" t="str">
        <f t="shared" si="9"/>
        <v>-</v>
      </c>
      <c r="AM12" s="62" t="str">
        <f>IF('A4-1管路(初期設定)'!$AB$8="","-",IF('A4-1管路(初期設定)'!$AB$8="○",A3管路!AM12,IF(A3管路!AM12="-","-",'A4-1管路(初期設定)'!$AB$8*A3管路!AM12)))</f>
        <v>-</v>
      </c>
      <c r="AN12" s="72" t="str">
        <f>IF('A4-1管路(初期設定)'!$AC$8="","-",IF('A4-1管路(初期設定)'!$AC$8="○",A3管路!AN12,IF(A3管路!AN12="-","-",'A4-1管路(初期設定)'!$AC$8*A3管路!AN12)))</f>
        <v>-</v>
      </c>
      <c r="AO12" s="57" t="str">
        <f t="shared" si="10"/>
        <v>-</v>
      </c>
      <c r="AP12" s="62" t="str">
        <f>IF('A4-1管路(初期設定)'!$AD$8="","-",IF('A4-1管路(初期設定)'!$AD$8="○",A3管路!AP12,IF(A3管路!AP12="-","-",'A4-1管路(初期設定)'!$AD$8*A3管路!AP12)))</f>
        <v>-</v>
      </c>
      <c r="AQ12" s="72" t="str">
        <f>IF('A4-1管路(初期設定)'!$AE$8="","-",IF('A4-1管路(初期設定)'!$AE$8="○",A3管路!AQ12,IF(A3管路!AQ12="-","-",'A4-1管路(初期設定)'!$AE$8*A3管路!AQ12)))</f>
        <v>-</v>
      </c>
      <c r="AR12" s="57" t="str">
        <f t="shared" si="11"/>
        <v>-</v>
      </c>
      <c r="AS12" s="62" t="str">
        <f>IF('A4-1管路(初期設定)'!$AF$8="","-",IF('A4-1管路(初期設定)'!$AF$8="○",A3管路!AS12,IF(A3管路!AS12="-","-",'A4-1管路(初期設定)'!$AF$8*A3管路!AS12)))</f>
        <v>-</v>
      </c>
      <c r="AT12" s="72" t="str">
        <f>IF('A4-1管路(初期設定)'!$AG$8="","-",IF('A4-1管路(初期設定)'!$AG$8="○",A3管路!AT12,IF(A3管路!AT12="-","-",'A4-1管路(初期設定)'!$AG$8*A3管路!AT12)))</f>
        <v>-</v>
      </c>
      <c r="AU12" s="57" t="str">
        <f t="shared" si="12"/>
        <v>-</v>
      </c>
      <c r="AV12" s="67" t="str">
        <f t="shared" si="13"/>
        <v>-</v>
      </c>
      <c r="AW12" s="84" t="s">
        <v>273</v>
      </c>
      <c r="AX12" s="70">
        <v>166</v>
      </c>
      <c r="AY12" s="45" t="str">
        <f t="shared" si="14"/>
        <v>-</v>
      </c>
      <c r="BB12" s="841">
        <f t="shared" si="15"/>
        <v>0</v>
      </c>
      <c r="BC12" s="853"/>
      <c r="BD12" s="831">
        <f t="shared" si="16"/>
        <v>0</v>
      </c>
      <c r="BE12" s="853"/>
      <c r="BF12" s="831">
        <f t="shared" si="17"/>
        <v>0</v>
      </c>
      <c r="BG12" s="853"/>
      <c r="BH12" s="831">
        <f t="shared" si="18"/>
        <v>0</v>
      </c>
      <c r="BI12" s="853"/>
      <c r="BJ12" s="831">
        <f t="shared" si="19"/>
        <v>0</v>
      </c>
      <c r="BK12" s="853"/>
      <c r="BL12" s="841">
        <f t="shared" si="20"/>
        <v>0</v>
      </c>
      <c r="BM12" s="853"/>
      <c r="BN12" s="831">
        <f t="shared" si="21"/>
        <v>0</v>
      </c>
      <c r="BO12" s="853"/>
      <c r="BP12" s="831">
        <f t="shared" si="22"/>
        <v>0</v>
      </c>
      <c r="BQ12" s="853"/>
      <c r="BR12" s="831">
        <f t="shared" si="23"/>
        <v>0</v>
      </c>
      <c r="BS12" s="853"/>
      <c r="BT12" s="831">
        <f t="shared" si="24"/>
        <v>0</v>
      </c>
      <c r="BU12" s="962"/>
      <c r="BV12" s="82"/>
    </row>
    <row r="13" spans="2:74" ht="13.5" customHeight="1">
      <c r="B13" s="1161"/>
      <c r="C13" s="1073"/>
      <c r="D13" s="1070"/>
      <c r="E13" s="1070"/>
      <c r="F13" s="76">
        <v>400</v>
      </c>
      <c r="G13" s="62" t="str">
        <f>IF('A4-1管路(初期設定)'!$F$8="","-",IF('A4-1管路(初期設定)'!$F$8="○",A3管路!G13,IF(A3管路!F13="-","-",'A4-1管路(初期設定)'!$F$8*A3管路!G13)))</f>
        <v>-</v>
      </c>
      <c r="H13" s="72" t="str">
        <f>IF('A4-1管路(初期設定)'!$G$8="","-",IF('A4-1管路(初期設定)'!$G$8="○",A3管路!H13,IF(A3管路!H13="-","-",'A4-1管路(初期設定)'!$G$8*A3管路!H13)))</f>
        <v>-</v>
      </c>
      <c r="I13" s="57" t="str">
        <f t="shared" si="0"/>
        <v>-</v>
      </c>
      <c r="J13" s="62" t="str">
        <f>IF('A4-1管路(初期設定)'!$H$8="","-",IF('A4-1管路(初期設定)'!$H$8="○",A3管路!J13,IF(A3管路!J13="-","-",'A4-1管路(初期設定)'!$H$8*A3管路!J13)))</f>
        <v>-</v>
      </c>
      <c r="K13" s="72" t="str">
        <f>IF('A4-1管路(初期設定)'!$I$8="","-",IF('A4-1管路(初期設定)'!$I$8="○",A3管路!K13,IF(A3管路!K13="-","-",'A4-1管路(初期設定)'!$I$8*A3管路!K13)))</f>
        <v>-</v>
      </c>
      <c r="L13" s="57" t="str">
        <f t="shared" si="1"/>
        <v>-</v>
      </c>
      <c r="M13" s="62" t="str">
        <f>IF('A4-1管路(初期設定)'!$J$8="","-",IF('A4-1管路(初期設定)'!$J$8="○",A3管路!M13,IF(A3管路!M13="-","-",'A4-1管路(初期設定)'!$J$8*A3管路!M13)))</f>
        <v>-</v>
      </c>
      <c r="N13" s="72" t="str">
        <f>IF('A4-1管路(初期設定)'!$K$8="","-",IF('A4-1管路(初期設定)'!$K$8="○",A3管路!N13,IF(A3管路!N13="-","-",'A4-1管路(初期設定)'!$K$8*A3管路!N13)))</f>
        <v>-</v>
      </c>
      <c r="O13" s="57" t="str">
        <f t="shared" si="2"/>
        <v>-</v>
      </c>
      <c r="P13" s="62" t="str">
        <f>IF('A4-1管路(初期設定)'!$L$8="","-",IF('A4-1管路(初期設定)'!$L$8="○",A3管路!P13,IF(A3管路!P13="-","-",'A4-1管路(初期設定)'!$L$8*A3管路!P13)))</f>
        <v>-</v>
      </c>
      <c r="Q13" s="72" t="str">
        <f>IF('A4-1管路(初期設定)'!$M$8="","-",IF('A4-1管路(初期設定)'!$M$8="○",A3管路!Q13,IF(A3管路!Q13="-","-",'A4-1管路(初期設定)'!$M$8*A3管路!Q13)))</f>
        <v>-</v>
      </c>
      <c r="R13" s="57" t="str">
        <f t="shared" si="3"/>
        <v>-</v>
      </c>
      <c r="S13" s="62" t="str">
        <f>IF('A4-1管路(初期設定)'!$N$8="","-",IF('A4-1管路(初期設定)'!$N$8="○",A3管路!S13,IF(A3管路!S13="-","-",'A4-1管路(初期設定)'!$N$8*A3管路!S13)))</f>
        <v>-</v>
      </c>
      <c r="T13" s="102">
        <f>IF('A4-1管路(初期設定)'!$O$8="","-",IF('A4-1管路(初期設定)'!$O$8="○",A3管路!T13,IF(A3管路!T13="-","-",'A4-1管路(初期設定)'!$O$8*A3管路!T13)))</f>
        <v>2</v>
      </c>
      <c r="U13" s="102" t="str">
        <f>IF('A4-1管路(初期設定)'!$P$8="","-",IF('A4-1管路(初期設定)'!$P$8="○",A3管路!U13,IF(A3管路!U13="-","-",'A4-1管路(初期設定)'!$P$8*A3管路!U13)))</f>
        <v>-</v>
      </c>
      <c r="V13" s="72">
        <f>IF('A4-1管路(初期設定)'!$Q$8="","-",IF('A4-1管路(初期設定)'!$Q$8="○",A3管路!V13,IF(A3管路!V13="-","-",'A4-1管路(初期設定)'!$Q$8*A3管路!V13)))</f>
        <v>6</v>
      </c>
      <c r="W13" s="57">
        <f t="shared" si="4"/>
        <v>8</v>
      </c>
      <c r="X13" s="62" t="str">
        <f>IF('A4-1管路(初期設定)'!$R$8="","-",IF('A4-1管路(初期設定)'!$R$8="○",A3管路!X13,IF(A3管路!X13="-","-",'A4-1管路(初期設定)'!$R$8*A3管路!X13)))</f>
        <v>-</v>
      </c>
      <c r="Y13" s="72">
        <f>IF('A4-1管路(初期設定)'!$S$8="","-",IF('A4-1管路(初期設定)'!$S$8="○",A3管路!Y13,IF(A3管路!Y13="-","-",'A4-1管路(初期設定)'!$S$8*A3管路!Y13)))</f>
        <v>3</v>
      </c>
      <c r="Z13" s="57">
        <f t="shared" si="5"/>
        <v>3</v>
      </c>
      <c r="AA13" s="62" t="str">
        <f>IF('A4-1管路(初期設定)'!$T$8="","-",IF('A4-1管路(初期設定)'!$T$8="○",A3管路!AA13,IF(A3管路!AA13="-","-",'A4-1管路(初期設定)'!$T$8*A3管路!AA13)))</f>
        <v>-</v>
      </c>
      <c r="AB13" s="72" t="str">
        <f>IF('A4-1管路(初期設定)'!$U$8="","-",IF('A4-1管路(初期設定)'!$U$8="○",A3管路!AB13,IF(A3管路!AB13="-","-",'A4-1管路(初期設定)'!$U$8*A3管路!AB13)))</f>
        <v>-</v>
      </c>
      <c r="AC13" s="57" t="str">
        <f t="shared" si="6"/>
        <v>-</v>
      </c>
      <c r="AD13" s="62" t="str">
        <f>IF('A4-1管路(初期設定)'!$V$8="","-",IF('A4-1管路(初期設定)'!$V$8="○",A3管路!AD13,IF(A3管路!AD13="-","-",'A4-1管路(初期設定)'!$V$8*A3管路!AD13)))</f>
        <v>-</v>
      </c>
      <c r="AE13" s="72" t="str">
        <f>IF('A4-1管路(初期設定)'!$W$8="","-",IF('A4-1管路(初期設定)'!$W$8="○",A3管路!AE13,IF(A3管路!AE13="-","-",'A4-1管路(初期設定)'!$W$8*A3管路!AE13)))</f>
        <v>-</v>
      </c>
      <c r="AF13" s="57" t="str">
        <f t="shared" si="7"/>
        <v>-</v>
      </c>
      <c r="AG13" s="62" t="str">
        <f>IF('A4-1管路(初期設定)'!$X$8="","-",IF('A4-1管路(初期設定)'!$X$8="○",A3管路!AG13,IF(A3管路!AZ13="-","-",'A4-1管路(初期設定)'!$X$8*A3管路!AG13)))</f>
        <v>-</v>
      </c>
      <c r="AH13" s="72" t="str">
        <f>IF('A4-1管路(初期設定)'!$Y$8="","-",IF('A4-1管路(初期設定)'!$Y$8="○",A3管路!AH13,IF(A3管路!AH13="-","-",'A4-1管路(初期設定)'!$Y$8*A3管路!AH13)))</f>
        <v>-</v>
      </c>
      <c r="AI13" s="57" t="str">
        <f t="shared" si="8"/>
        <v>-</v>
      </c>
      <c r="AJ13" s="62" t="str">
        <f>IF('A4-1管路(初期設定)'!$Z$8="","-",IF('A4-1管路(初期設定)'!$Z$8="○",A3管路!AJ13,IF(A3管路!AJ13="-","-",'A4-1管路(初期設定)'!$Z$8*A3管路!AJ13)))</f>
        <v>-</v>
      </c>
      <c r="AK13" s="72" t="str">
        <f>IF('A4-1管路(初期設定)'!$AA$8="","-",IF('A4-1管路(初期設定)'!$AA$8="○",A3管路!AK13,IF(A3管路!AK13="-","-",'A4-1管路(初期設定)'!$AA$8*A3管路!AK13)))</f>
        <v>-</v>
      </c>
      <c r="AL13" s="57" t="str">
        <f t="shared" si="9"/>
        <v>-</v>
      </c>
      <c r="AM13" s="62" t="str">
        <f>IF('A4-1管路(初期設定)'!$AB$8="","-",IF('A4-1管路(初期設定)'!$AB$8="○",A3管路!AM13,IF(A3管路!AM13="-","-",'A4-1管路(初期設定)'!$AB$8*A3管路!AM13)))</f>
        <v>-</v>
      </c>
      <c r="AN13" s="72" t="str">
        <f>IF('A4-1管路(初期設定)'!$AC$8="","-",IF('A4-1管路(初期設定)'!$AC$8="○",A3管路!AN13,IF(A3管路!AN13="-","-",'A4-1管路(初期設定)'!$AC$8*A3管路!AN13)))</f>
        <v>-</v>
      </c>
      <c r="AO13" s="57" t="str">
        <f t="shared" si="10"/>
        <v>-</v>
      </c>
      <c r="AP13" s="62" t="str">
        <f>IF('A4-1管路(初期設定)'!$AD$8="","-",IF('A4-1管路(初期設定)'!$AD$8="○",A3管路!AP13,IF(A3管路!AP13="-","-",'A4-1管路(初期設定)'!$AD$8*A3管路!AP13)))</f>
        <v>-</v>
      </c>
      <c r="AQ13" s="72" t="str">
        <f>IF('A4-1管路(初期設定)'!$AE$8="","-",IF('A4-1管路(初期設定)'!$AE$8="○",A3管路!AQ13,IF(A3管路!AQ13="-","-",'A4-1管路(初期設定)'!$AE$8*A3管路!AQ13)))</f>
        <v>-</v>
      </c>
      <c r="AR13" s="57" t="str">
        <f t="shared" si="11"/>
        <v>-</v>
      </c>
      <c r="AS13" s="62" t="str">
        <f>IF('A4-1管路(初期設定)'!$AF$8="","-",IF('A4-1管路(初期設定)'!$AF$8="○",A3管路!AS13,IF(A3管路!AS13="-","-",'A4-1管路(初期設定)'!$AF$8*A3管路!AS13)))</f>
        <v>-</v>
      </c>
      <c r="AT13" s="72" t="str">
        <f>IF('A4-1管路(初期設定)'!$AG$8="","-",IF('A4-1管路(初期設定)'!$AG$8="○",A3管路!AT13,IF(A3管路!AT13="-","-",'A4-1管路(初期設定)'!$AG$8*A3管路!AT13)))</f>
        <v>-</v>
      </c>
      <c r="AU13" s="57" t="str">
        <f t="shared" si="12"/>
        <v>-</v>
      </c>
      <c r="AV13" s="67">
        <f t="shared" si="13"/>
        <v>11</v>
      </c>
      <c r="AW13" s="84" t="s">
        <v>273</v>
      </c>
      <c r="AX13" s="70">
        <v>146</v>
      </c>
      <c r="AY13" s="45">
        <f t="shared" si="14"/>
        <v>1606</v>
      </c>
      <c r="BB13" s="841">
        <f t="shared" si="15"/>
        <v>0</v>
      </c>
      <c r="BC13" s="853"/>
      <c r="BD13" s="831">
        <f t="shared" si="16"/>
        <v>2</v>
      </c>
      <c r="BE13" s="853"/>
      <c r="BF13" s="831">
        <f t="shared" si="17"/>
        <v>9</v>
      </c>
      <c r="BG13" s="853"/>
      <c r="BH13" s="831">
        <f t="shared" si="18"/>
        <v>0</v>
      </c>
      <c r="BI13" s="853"/>
      <c r="BJ13" s="831">
        <f t="shared" si="19"/>
        <v>0</v>
      </c>
      <c r="BK13" s="853"/>
      <c r="BL13" s="841">
        <f t="shared" si="20"/>
        <v>0</v>
      </c>
      <c r="BM13" s="853"/>
      <c r="BN13" s="831">
        <f t="shared" si="21"/>
        <v>292</v>
      </c>
      <c r="BO13" s="853"/>
      <c r="BP13" s="831">
        <f t="shared" si="22"/>
        <v>1314</v>
      </c>
      <c r="BQ13" s="853"/>
      <c r="BR13" s="831">
        <f t="shared" si="23"/>
        <v>0</v>
      </c>
      <c r="BS13" s="853"/>
      <c r="BT13" s="831">
        <f t="shared" si="24"/>
        <v>0</v>
      </c>
      <c r="BU13" s="962"/>
      <c r="BV13" s="82"/>
    </row>
    <row r="14" spans="2:74" ht="13.5" customHeight="1">
      <c r="B14" s="1161"/>
      <c r="C14" s="1073"/>
      <c r="D14" s="1070"/>
      <c r="E14" s="1070"/>
      <c r="F14" s="76">
        <v>350</v>
      </c>
      <c r="G14" s="62" t="str">
        <f>IF('A4-1管路(初期設定)'!$F$8="","-",IF('A4-1管路(初期設定)'!$F$8="○",A3管路!G14,IF(A3管路!F14="-","-",'A4-1管路(初期設定)'!$F$8*A3管路!G14)))</f>
        <v>-</v>
      </c>
      <c r="H14" s="72" t="str">
        <f>IF('A4-1管路(初期設定)'!$G$8="","-",IF('A4-1管路(初期設定)'!$G$8="○",A3管路!H14,IF(A3管路!H14="-","-",'A4-1管路(初期設定)'!$G$8*A3管路!H14)))</f>
        <v>-</v>
      </c>
      <c r="I14" s="57" t="str">
        <f t="shared" si="0"/>
        <v>-</v>
      </c>
      <c r="J14" s="62" t="str">
        <f>IF('A4-1管路(初期設定)'!$H$8="","-",IF('A4-1管路(初期設定)'!$H$8="○",A3管路!J14,IF(A3管路!J14="-","-",'A4-1管路(初期設定)'!$H$8*A3管路!J14)))</f>
        <v>-</v>
      </c>
      <c r="K14" s="72" t="str">
        <f>IF('A4-1管路(初期設定)'!$I$8="","-",IF('A4-1管路(初期設定)'!$I$8="○",A3管路!K14,IF(A3管路!K14="-","-",'A4-1管路(初期設定)'!$I$8*A3管路!K14)))</f>
        <v>-</v>
      </c>
      <c r="L14" s="57" t="str">
        <f t="shared" si="1"/>
        <v>-</v>
      </c>
      <c r="M14" s="62" t="str">
        <f>IF('A4-1管路(初期設定)'!$J$8="","-",IF('A4-1管路(初期設定)'!$J$8="○",A3管路!M14,IF(A3管路!M14="-","-",'A4-1管路(初期設定)'!$J$8*A3管路!M14)))</f>
        <v>-</v>
      </c>
      <c r="N14" s="72" t="str">
        <f>IF('A4-1管路(初期設定)'!$K$8="","-",IF('A4-1管路(初期設定)'!$K$8="○",A3管路!N14,IF(A3管路!N14="-","-",'A4-1管路(初期設定)'!$K$8*A3管路!N14)))</f>
        <v>-</v>
      </c>
      <c r="O14" s="57" t="str">
        <f t="shared" si="2"/>
        <v>-</v>
      </c>
      <c r="P14" s="62" t="str">
        <f>IF('A4-1管路(初期設定)'!$L$8="","-",IF('A4-1管路(初期設定)'!$L$8="○",A3管路!P14,IF(A3管路!P14="-","-",'A4-1管路(初期設定)'!$L$8*A3管路!P14)))</f>
        <v>-</v>
      </c>
      <c r="Q14" s="72" t="str">
        <f>IF('A4-1管路(初期設定)'!$M$8="","-",IF('A4-1管路(初期設定)'!$M$8="○",A3管路!Q14,IF(A3管路!Q14="-","-",'A4-1管路(初期設定)'!$M$8*A3管路!Q14)))</f>
        <v>-</v>
      </c>
      <c r="R14" s="57" t="str">
        <f t="shared" si="3"/>
        <v>-</v>
      </c>
      <c r="S14" s="62" t="str">
        <f>IF('A4-1管路(初期設定)'!$N$8="","-",IF('A4-1管路(初期設定)'!$N$8="○",A3管路!S14,IF(A3管路!S14="-","-",'A4-1管路(初期設定)'!$N$8*A3管路!S14)))</f>
        <v>-</v>
      </c>
      <c r="T14" s="102" t="str">
        <f>IF('A4-1管路(初期設定)'!$O$8="","-",IF('A4-1管路(初期設定)'!$O$8="○",A3管路!T14,IF(A3管路!T14="-","-",'A4-1管路(初期設定)'!$O$8*A3管路!T14)))</f>
        <v>-</v>
      </c>
      <c r="U14" s="102" t="str">
        <f>IF('A4-1管路(初期設定)'!$P$8="","-",IF('A4-1管路(初期設定)'!$P$8="○",A3管路!U14,IF(A3管路!U14="-","-",'A4-1管路(初期設定)'!$P$8*A3管路!U14)))</f>
        <v>-</v>
      </c>
      <c r="V14" s="72" t="str">
        <f>IF('A4-1管路(初期設定)'!$Q$8="","-",IF('A4-1管路(初期設定)'!$Q$8="○",A3管路!V14,IF(A3管路!V14="-","-",'A4-1管路(初期設定)'!$Q$8*A3管路!V14)))</f>
        <v>-</v>
      </c>
      <c r="W14" s="57" t="str">
        <f t="shared" si="4"/>
        <v>-</v>
      </c>
      <c r="X14" s="62" t="str">
        <f>IF('A4-1管路(初期設定)'!$R$8="","-",IF('A4-1管路(初期設定)'!$R$8="○",A3管路!X14,IF(A3管路!X14="-","-",'A4-1管路(初期設定)'!$R$8*A3管路!X14)))</f>
        <v>-</v>
      </c>
      <c r="Y14" s="72" t="str">
        <f>IF('A4-1管路(初期設定)'!$S$8="","-",IF('A4-1管路(初期設定)'!$S$8="○",A3管路!Y14,IF(A3管路!Y14="-","-",'A4-1管路(初期設定)'!$S$8*A3管路!Y14)))</f>
        <v>-</v>
      </c>
      <c r="Z14" s="57" t="str">
        <f t="shared" si="5"/>
        <v>-</v>
      </c>
      <c r="AA14" s="62" t="str">
        <f>IF('A4-1管路(初期設定)'!$T$8="","-",IF('A4-1管路(初期設定)'!$T$8="○",A3管路!AA14,IF(A3管路!AA14="-","-",'A4-1管路(初期設定)'!$T$8*A3管路!AA14)))</f>
        <v>-</v>
      </c>
      <c r="AB14" s="72" t="str">
        <f>IF('A4-1管路(初期設定)'!$U$8="","-",IF('A4-1管路(初期設定)'!$U$8="○",A3管路!AB14,IF(A3管路!AB14="-","-",'A4-1管路(初期設定)'!$U$8*A3管路!AB14)))</f>
        <v>-</v>
      </c>
      <c r="AC14" s="57" t="str">
        <f t="shared" si="6"/>
        <v>-</v>
      </c>
      <c r="AD14" s="62" t="str">
        <f>IF('A4-1管路(初期設定)'!$V$8="","-",IF('A4-1管路(初期設定)'!$V$8="○",A3管路!AD14,IF(A3管路!AD14="-","-",'A4-1管路(初期設定)'!$V$8*A3管路!AD14)))</f>
        <v>-</v>
      </c>
      <c r="AE14" s="72" t="str">
        <f>IF('A4-1管路(初期設定)'!$W$8="","-",IF('A4-1管路(初期設定)'!$W$8="○",A3管路!AE14,IF(A3管路!AE14="-","-",'A4-1管路(初期設定)'!$W$8*A3管路!AE14)))</f>
        <v>-</v>
      </c>
      <c r="AF14" s="57" t="str">
        <f t="shared" si="7"/>
        <v>-</v>
      </c>
      <c r="AG14" s="62" t="str">
        <f>IF('A4-1管路(初期設定)'!$X$8="","-",IF('A4-1管路(初期設定)'!$X$8="○",A3管路!AG14,IF(A3管路!AZ14="-","-",'A4-1管路(初期設定)'!$X$8*A3管路!AG14)))</f>
        <v>-</v>
      </c>
      <c r="AH14" s="72" t="str">
        <f>IF('A4-1管路(初期設定)'!$Y$8="","-",IF('A4-1管路(初期設定)'!$Y$8="○",A3管路!AH14,IF(A3管路!AH14="-","-",'A4-1管路(初期設定)'!$Y$8*A3管路!AH14)))</f>
        <v>-</v>
      </c>
      <c r="AI14" s="57" t="str">
        <f t="shared" si="8"/>
        <v>-</v>
      </c>
      <c r="AJ14" s="62" t="str">
        <f>IF('A4-1管路(初期設定)'!$Z$8="","-",IF('A4-1管路(初期設定)'!$Z$8="○",A3管路!AJ14,IF(A3管路!AJ14="-","-",'A4-1管路(初期設定)'!$Z$8*A3管路!AJ14)))</f>
        <v>-</v>
      </c>
      <c r="AK14" s="72" t="str">
        <f>IF('A4-1管路(初期設定)'!$AA$8="","-",IF('A4-1管路(初期設定)'!$AA$8="○",A3管路!AK14,IF(A3管路!AK14="-","-",'A4-1管路(初期設定)'!$AA$8*A3管路!AK14)))</f>
        <v>-</v>
      </c>
      <c r="AL14" s="57" t="str">
        <f t="shared" si="9"/>
        <v>-</v>
      </c>
      <c r="AM14" s="62" t="str">
        <f>IF('A4-1管路(初期設定)'!$AB$8="","-",IF('A4-1管路(初期設定)'!$AB$8="○",A3管路!AM14,IF(A3管路!AM14="-","-",'A4-1管路(初期設定)'!$AB$8*A3管路!AM14)))</f>
        <v>-</v>
      </c>
      <c r="AN14" s="72" t="str">
        <f>IF('A4-1管路(初期設定)'!$AC$8="","-",IF('A4-1管路(初期設定)'!$AC$8="○",A3管路!AN14,IF(A3管路!AN14="-","-",'A4-1管路(初期設定)'!$AC$8*A3管路!AN14)))</f>
        <v>-</v>
      </c>
      <c r="AO14" s="57" t="str">
        <f t="shared" si="10"/>
        <v>-</v>
      </c>
      <c r="AP14" s="62" t="str">
        <f>IF('A4-1管路(初期設定)'!$AD$8="","-",IF('A4-1管路(初期設定)'!$AD$8="○",A3管路!AP14,IF(A3管路!AP14="-","-",'A4-1管路(初期設定)'!$AD$8*A3管路!AP14)))</f>
        <v>-</v>
      </c>
      <c r="AQ14" s="72" t="str">
        <f>IF('A4-1管路(初期設定)'!$AE$8="","-",IF('A4-1管路(初期設定)'!$AE$8="○",A3管路!AQ14,IF(A3管路!AQ14="-","-",'A4-1管路(初期設定)'!$AE$8*A3管路!AQ14)))</f>
        <v>-</v>
      </c>
      <c r="AR14" s="57" t="str">
        <f t="shared" si="11"/>
        <v>-</v>
      </c>
      <c r="AS14" s="62" t="str">
        <f>IF('A4-1管路(初期設定)'!$AF$8="","-",IF('A4-1管路(初期設定)'!$AF$8="○",A3管路!AS14,IF(A3管路!AS14="-","-",'A4-1管路(初期設定)'!$AF$8*A3管路!AS14)))</f>
        <v>-</v>
      </c>
      <c r="AT14" s="72" t="str">
        <f>IF('A4-1管路(初期設定)'!$AG$8="","-",IF('A4-1管路(初期設定)'!$AG$8="○",A3管路!AT14,IF(A3管路!AT14="-","-",'A4-1管路(初期設定)'!$AG$8*A3管路!AT14)))</f>
        <v>-</v>
      </c>
      <c r="AU14" s="57" t="str">
        <f t="shared" si="12"/>
        <v>-</v>
      </c>
      <c r="AV14" s="67" t="str">
        <f t="shared" si="13"/>
        <v>-</v>
      </c>
      <c r="AW14" s="84" t="s">
        <v>273</v>
      </c>
      <c r="AX14" s="70">
        <v>128</v>
      </c>
      <c r="AY14" s="45" t="str">
        <f t="shared" si="14"/>
        <v>-</v>
      </c>
      <c r="BB14" s="841">
        <f t="shared" si="15"/>
        <v>0</v>
      </c>
      <c r="BC14" s="853"/>
      <c r="BD14" s="831">
        <f t="shared" si="16"/>
        <v>0</v>
      </c>
      <c r="BE14" s="853"/>
      <c r="BF14" s="831">
        <f t="shared" si="17"/>
        <v>0</v>
      </c>
      <c r="BG14" s="853"/>
      <c r="BH14" s="831">
        <f t="shared" si="18"/>
        <v>0</v>
      </c>
      <c r="BI14" s="853"/>
      <c r="BJ14" s="831">
        <f t="shared" si="19"/>
        <v>0</v>
      </c>
      <c r="BK14" s="853"/>
      <c r="BL14" s="841">
        <f t="shared" si="20"/>
        <v>0</v>
      </c>
      <c r="BM14" s="853"/>
      <c r="BN14" s="831">
        <f t="shared" si="21"/>
        <v>0</v>
      </c>
      <c r="BO14" s="853"/>
      <c r="BP14" s="831">
        <f t="shared" si="22"/>
        <v>0</v>
      </c>
      <c r="BQ14" s="853"/>
      <c r="BR14" s="831">
        <f t="shared" si="23"/>
        <v>0</v>
      </c>
      <c r="BS14" s="853"/>
      <c r="BT14" s="831">
        <f t="shared" si="24"/>
        <v>0</v>
      </c>
      <c r="BU14" s="962"/>
      <c r="BV14" s="82"/>
    </row>
    <row r="15" spans="2:74" ht="13.5" customHeight="1">
      <c r="B15" s="1161"/>
      <c r="C15" s="1073"/>
      <c r="D15" s="1070"/>
      <c r="E15" s="1070"/>
      <c r="F15" s="76">
        <v>300</v>
      </c>
      <c r="G15" s="62" t="str">
        <f>IF('A4-1管路(初期設定)'!$F$8="","-",IF('A4-1管路(初期設定)'!$F$8="○",A3管路!G15,IF(A3管路!F15="-","-",'A4-1管路(初期設定)'!$F$8*A3管路!G15)))</f>
        <v>-</v>
      </c>
      <c r="H15" s="72" t="str">
        <f>IF('A4-1管路(初期設定)'!$G$8="","-",IF('A4-1管路(初期設定)'!$G$8="○",A3管路!H15,IF(A3管路!H15="-","-",'A4-1管路(初期設定)'!$G$8*A3管路!H15)))</f>
        <v>-</v>
      </c>
      <c r="I15" s="57" t="str">
        <f t="shared" si="0"/>
        <v>-</v>
      </c>
      <c r="J15" s="62" t="str">
        <f>IF('A4-1管路(初期設定)'!$H$8="","-",IF('A4-1管路(初期設定)'!$H$8="○",A3管路!J15,IF(A3管路!J15="-","-",'A4-1管路(初期設定)'!$H$8*A3管路!J15)))</f>
        <v>-</v>
      </c>
      <c r="K15" s="72" t="str">
        <f>IF('A4-1管路(初期設定)'!$I$8="","-",IF('A4-1管路(初期設定)'!$I$8="○",A3管路!K15,IF(A3管路!K15="-","-",'A4-1管路(初期設定)'!$I$8*A3管路!K15)))</f>
        <v>-</v>
      </c>
      <c r="L15" s="57" t="str">
        <f t="shared" si="1"/>
        <v>-</v>
      </c>
      <c r="M15" s="62" t="str">
        <f>IF('A4-1管路(初期設定)'!$J$8="","-",IF('A4-1管路(初期設定)'!$J$8="○",A3管路!M15,IF(A3管路!M15="-","-",'A4-1管路(初期設定)'!$J$8*A3管路!M15)))</f>
        <v>-</v>
      </c>
      <c r="N15" s="72" t="str">
        <f>IF('A4-1管路(初期設定)'!$K$8="","-",IF('A4-1管路(初期設定)'!$K$8="○",A3管路!N15,IF(A3管路!N15="-","-",'A4-1管路(初期設定)'!$K$8*A3管路!N15)))</f>
        <v>-</v>
      </c>
      <c r="O15" s="57" t="str">
        <f t="shared" si="2"/>
        <v>-</v>
      </c>
      <c r="P15" s="62" t="str">
        <f>IF('A4-1管路(初期設定)'!$L$8="","-",IF('A4-1管路(初期設定)'!$L$8="○",A3管路!P15,IF(A3管路!P15="-","-",'A4-1管路(初期設定)'!$L$8*A3管路!P15)))</f>
        <v>-</v>
      </c>
      <c r="Q15" s="72" t="str">
        <f>IF('A4-1管路(初期設定)'!$M$8="","-",IF('A4-1管路(初期設定)'!$M$8="○",A3管路!Q15,IF(A3管路!Q15="-","-",'A4-1管路(初期設定)'!$M$8*A3管路!Q15)))</f>
        <v>-</v>
      </c>
      <c r="R15" s="57" t="str">
        <f t="shared" si="3"/>
        <v>-</v>
      </c>
      <c r="S15" s="62" t="str">
        <f>IF('A4-1管路(初期設定)'!$N$8="","-",IF('A4-1管路(初期設定)'!$N$8="○",A3管路!S15,IF(A3管路!S15="-","-",'A4-1管路(初期設定)'!$N$8*A3管路!S15)))</f>
        <v>-</v>
      </c>
      <c r="T15" s="102" t="str">
        <f>IF('A4-1管路(初期設定)'!$O$8="","-",IF('A4-1管路(初期設定)'!$O$8="○",A3管路!T15,IF(A3管路!T15="-","-",'A4-1管路(初期設定)'!$O$8*A3管路!T15)))</f>
        <v>-</v>
      </c>
      <c r="U15" s="102" t="str">
        <f>IF('A4-1管路(初期設定)'!$P$8="","-",IF('A4-1管路(初期設定)'!$P$8="○",A3管路!U15,IF(A3管路!U15="-","-",'A4-1管路(初期設定)'!$P$8*A3管路!U15)))</f>
        <v>-</v>
      </c>
      <c r="V15" s="72" t="str">
        <f>IF('A4-1管路(初期設定)'!$Q$8="","-",IF('A4-1管路(初期設定)'!$Q$8="○",A3管路!V15,IF(A3管路!V15="-","-",'A4-1管路(初期設定)'!$Q$8*A3管路!V15)))</f>
        <v>-</v>
      </c>
      <c r="W15" s="57" t="str">
        <f t="shared" si="4"/>
        <v>-</v>
      </c>
      <c r="X15" s="62" t="str">
        <f>IF('A4-1管路(初期設定)'!$R$8="","-",IF('A4-1管路(初期設定)'!$R$8="○",A3管路!X15,IF(A3管路!X15="-","-",'A4-1管路(初期設定)'!$R$8*A3管路!X15)))</f>
        <v>-</v>
      </c>
      <c r="Y15" s="72" t="str">
        <f>IF('A4-1管路(初期設定)'!$S$8="","-",IF('A4-1管路(初期設定)'!$S$8="○",A3管路!Y15,IF(A3管路!Y15="-","-",'A4-1管路(初期設定)'!$S$8*A3管路!Y15)))</f>
        <v>-</v>
      </c>
      <c r="Z15" s="57" t="str">
        <f t="shared" si="5"/>
        <v>-</v>
      </c>
      <c r="AA15" s="62" t="str">
        <f>IF('A4-1管路(初期設定)'!$T$8="","-",IF('A4-1管路(初期設定)'!$T$8="○",A3管路!AA15,IF(A3管路!AA15="-","-",'A4-1管路(初期設定)'!$T$8*A3管路!AA15)))</f>
        <v>-</v>
      </c>
      <c r="AB15" s="72" t="str">
        <f>IF('A4-1管路(初期設定)'!$U$8="","-",IF('A4-1管路(初期設定)'!$U$8="○",A3管路!AB15,IF(A3管路!AB15="-","-",'A4-1管路(初期設定)'!$U$8*A3管路!AB15)))</f>
        <v>-</v>
      </c>
      <c r="AC15" s="57" t="str">
        <f t="shared" si="6"/>
        <v>-</v>
      </c>
      <c r="AD15" s="62" t="str">
        <f>IF('A4-1管路(初期設定)'!$V$8="","-",IF('A4-1管路(初期設定)'!$V$8="○",A3管路!AD15,IF(A3管路!AD15="-","-",'A4-1管路(初期設定)'!$V$8*A3管路!AD15)))</f>
        <v>-</v>
      </c>
      <c r="AE15" s="72" t="str">
        <f>IF('A4-1管路(初期設定)'!$W$8="","-",IF('A4-1管路(初期設定)'!$W$8="○",A3管路!AE15,IF(A3管路!AE15="-","-",'A4-1管路(初期設定)'!$W$8*A3管路!AE15)))</f>
        <v>-</v>
      </c>
      <c r="AF15" s="57" t="str">
        <f t="shared" si="7"/>
        <v>-</v>
      </c>
      <c r="AG15" s="62" t="str">
        <f>IF('A4-1管路(初期設定)'!$X$8="","-",IF('A4-1管路(初期設定)'!$X$8="○",A3管路!AG15,IF(A3管路!AZ15="-","-",'A4-1管路(初期設定)'!$X$8*A3管路!AG15)))</f>
        <v>-</v>
      </c>
      <c r="AH15" s="72" t="str">
        <f>IF('A4-1管路(初期設定)'!$Y$8="","-",IF('A4-1管路(初期設定)'!$Y$8="○",A3管路!AH15,IF(A3管路!AH15="-","-",'A4-1管路(初期設定)'!$Y$8*A3管路!AH15)))</f>
        <v>-</v>
      </c>
      <c r="AI15" s="57" t="str">
        <f t="shared" si="8"/>
        <v>-</v>
      </c>
      <c r="AJ15" s="62" t="str">
        <f>IF('A4-1管路(初期設定)'!$Z$8="","-",IF('A4-1管路(初期設定)'!$Z$8="○",A3管路!AJ15,IF(A3管路!AJ15="-","-",'A4-1管路(初期設定)'!$Z$8*A3管路!AJ15)))</f>
        <v>-</v>
      </c>
      <c r="AK15" s="72" t="str">
        <f>IF('A4-1管路(初期設定)'!$AA$8="","-",IF('A4-1管路(初期設定)'!$AA$8="○",A3管路!AK15,IF(A3管路!AK15="-","-",'A4-1管路(初期設定)'!$AA$8*A3管路!AK15)))</f>
        <v>-</v>
      </c>
      <c r="AL15" s="57" t="str">
        <f t="shared" si="9"/>
        <v>-</v>
      </c>
      <c r="AM15" s="62" t="str">
        <f>IF('A4-1管路(初期設定)'!$AB$8="","-",IF('A4-1管路(初期設定)'!$AB$8="○",A3管路!AM15,IF(A3管路!AM15="-","-",'A4-1管路(初期設定)'!$AB$8*A3管路!AM15)))</f>
        <v>-</v>
      </c>
      <c r="AN15" s="72" t="str">
        <f>IF('A4-1管路(初期設定)'!$AC$8="","-",IF('A4-1管路(初期設定)'!$AC$8="○",A3管路!AN15,IF(A3管路!AN15="-","-",'A4-1管路(初期設定)'!$AC$8*A3管路!AN15)))</f>
        <v>-</v>
      </c>
      <c r="AO15" s="57" t="str">
        <f t="shared" si="10"/>
        <v>-</v>
      </c>
      <c r="AP15" s="62" t="str">
        <f>IF('A4-1管路(初期設定)'!$AD$8="","-",IF('A4-1管路(初期設定)'!$AD$8="○",A3管路!AP15,IF(A3管路!AP15="-","-",'A4-1管路(初期設定)'!$AD$8*A3管路!AP15)))</f>
        <v>-</v>
      </c>
      <c r="AQ15" s="72" t="str">
        <f>IF('A4-1管路(初期設定)'!$AE$8="","-",IF('A4-1管路(初期設定)'!$AE$8="○",A3管路!AQ15,IF(A3管路!AQ15="-","-",'A4-1管路(初期設定)'!$AE$8*A3管路!AQ15)))</f>
        <v>-</v>
      </c>
      <c r="AR15" s="57" t="str">
        <f t="shared" si="11"/>
        <v>-</v>
      </c>
      <c r="AS15" s="62" t="str">
        <f>IF('A4-1管路(初期設定)'!$AF$8="","-",IF('A4-1管路(初期設定)'!$AF$8="○",A3管路!AS15,IF(A3管路!AS15="-","-",'A4-1管路(初期設定)'!$AF$8*A3管路!AS15)))</f>
        <v>-</v>
      </c>
      <c r="AT15" s="72" t="str">
        <f>IF('A4-1管路(初期設定)'!$AG$8="","-",IF('A4-1管路(初期設定)'!$AG$8="○",A3管路!AT15,IF(A3管路!AT15="-","-",'A4-1管路(初期設定)'!$AG$8*A3管路!AT15)))</f>
        <v>-</v>
      </c>
      <c r="AU15" s="57" t="str">
        <f t="shared" si="12"/>
        <v>-</v>
      </c>
      <c r="AV15" s="67" t="str">
        <f t="shared" si="13"/>
        <v>-</v>
      </c>
      <c r="AW15" s="84" t="s">
        <v>273</v>
      </c>
      <c r="AX15" s="70">
        <v>112</v>
      </c>
      <c r="AY15" s="45" t="str">
        <f t="shared" si="14"/>
        <v>-</v>
      </c>
      <c r="BB15" s="841">
        <f t="shared" si="15"/>
        <v>0</v>
      </c>
      <c r="BC15" s="853"/>
      <c r="BD15" s="831">
        <f t="shared" si="16"/>
        <v>0</v>
      </c>
      <c r="BE15" s="853"/>
      <c r="BF15" s="831">
        <f t="shared" si="17"/>
        <v>0</v>
      </c>
      <c r="BG15" s="853"/>
      <c r="BH15" s="831">
        <f t="shared" si="18"/>
        <v>0</v>
      </c>
      <c r="BI15" s="853"/>
      <c r="BJ15" s="831">
        <f t="shared" si="19"/>
        <v>0</v>
      </c>
      <c r="BK15" s="853"/>
      <c r="BL15" s="841">
        <f t="shared" si="20"/>
        <v>0</v>
      </c>
      <c r="BM15" s="853"/>
      <c r="BN15" s="831">
        <f t="shared" si="21"/>
        <v>0</v>
      </c>
      <c r="BO15" s="853"/>
      <c r="BP15" s="831">
        <f t="shared" si="22"/>
        <v>0</v>
      </c>
      <c r="BQ15" s="853"/>
      <c r="BR15" s="831">
        <f t="shared" si="23"/>
        <v>0</v>
      </c>
      <c r="BS15" s="853"/>
      <c r="BT15" s="831">
        <f t="shared" si="24"/>
        <v>0</v>
      </c>
      <c r="BU15" s="962"/>
      <c r="BV15" s="82"/>
    </row>
    <row r="16" spans="2:74" ht="13.5" customHeight="1">
      <c r="B16" s="1161"/>
      <c r="C16" s="1073"/>
      <c r="D16" s="1070"/>
      <c r="E16" s="1070"/>
      <c r="F16" s="76">
        <v>250</v>
      </c>
      <c r="G16" s="62" t="str">
        <f>IF('A4-1管路(初期設定)'!$F$8="","-",IF('A4-1管路(初期設定)'!$F$8="○",A3管路!G16,IF(A3管路!F16="-","-",'A4-1管路(初期設定)'!$F$8*A3管路!G16)))</f>
        <v>-</v>
      </c>
      <c r="H16" s="72" t="str">
        <f>IF('A4-1管路(初期設定)'!$G$8="","-",IF('A4-1管路(初期設定)'!$G$8="○",A3管路!H16,IF(A3管路!H16="-","-",'A4-1管路(初期設定)'!$G$8*A3管路!H16)))</f>
        <v>-</v>
      </c>
      <c r="I16" s="57" t="str">
        <f t="shared" si="0"/>
        <v>-</v>
      </c>
      <c r="J16" s="62" t="str">
        <f>IF('A4-1管路(初期設定)'!$H$8="","-",IF('A4-1管路(初期設定)'!$H$8="○",A3管路!J16,IF(A3管路!J16="-","-",'A4-1管路(初期設定)'!$H$8*A3管路!J16)))</f>
        <v>-</v>
      </c>
      <c r="K16" s="72" t="str">
        <f>IF('A4-1管路(初期設定)'!$I$8="","-",IF('A4-1管路(初期設定)'!$I$8="○",A3管路!K16,IF(A3管路!K16="-","-",'A4-1管路(初期設定)'!$I$8*A3管路!K16)))</f>
        <v>-</v>
      </c>
      <c r="L16" s="57" t="str">
        <f t="shared" si="1"/>
        <v>-</v>
      </c>
      <c r="M16" s="62" t="str">
        <f>IF('A4-1管路(初期設定)'!$J$8="","-",IF('A4-1管路(初期設定)'!$J$8="○",A3管路!M16,IF(A3管路!M16="-","-",'A4-1管路(初期設定)'!$J$8*A3管路!M16)))</f>
        <v>-</v>
      </c>
      <c r="N16" s="72" t="str">
        <f>IF('A4-1管路(初期設定)'!$K$8="","-",IF('A4-1管路(初期設定)'!$K$8="○",A3管路!N16,IF(A3管路!N16="-","-",'A4-1管路(初期設定)'!$K$8*A3管路!N16)))</f>
        <v>-</v>
      </c>
      <c r="O16" s="57" t="str">
        <f t="shared" si="2"/>
        <v>-</v>
      </c>
      <c r="P16" s="62" t="str">
        <f>IF('A4-1管路(初期設定)'!$L$8="","-",IF('A4-1管路(初期設定)'!$L$8="○",A3管路!P16,IF(A3管路!P16="-","-",'A4-1管路(初期設定)'!$L$8*A3管路!P16)))</f>
        <v>-</v>
      </c>
      <c r="Q16" s="72" t="str">
        <f>IF('A4-1管路(初期設定)'!$M$8="","-",IF('A4-1管路(初期設定)'!$M$8="○",A3管路!Q16,IF(A3管路!Q16="-","-",'A4-1管路(初期設定)'!$M$8*A3管路!Q16)))</f>
        <v>-</v>
      </c>
      <c r="R16" s="57" t="str">
        <f t="shared" si="3"/>
        <v>-</v>
      </c>
      <c r="S16" s="62" t="str">
        <f>IF('A4-1管路(初期設定)'!$N$8="","-",IF('A4-1管路(初期設定)'!$N$8="○",A3管路!S16,IF(A3管路!S16="-","-",'A4-1管路(初期設定)'!$N$8*A3管路!S16)))</f>
        <v>-</v>
      </c>
      <c r="T16" s="102" t="str">
        <f>IF('A4-1管路(初期設定)'!$O$8="","-",IF('A4-1管路(初期設定)'!$O$8="○",A3管路!T16,IF(A3管路!T16="-","-",'A4-1管路(初期設定)'!$O$8*A3管路!T16)))</f>
        <v>-</v>
      </c>
      <c r="U16" s="102" t="str">
        <f>IF('A4-1管路(初期設定)'!$P$8="","-",IF('A4-1管路(初期設定)'!$P$8="○",A3管路!U16,IF(A3管路!U16="-","-",'A4-1管路(初期設定)'!$P$8*A3管路!U16)))</f>
        <v>-</v>
      </c>
      <c r="V16" s="72" t="str">
        <f>IF('A4-1管路(初期設定)'!$Q$8="","-",IF('A4-1管路(初期設定)'!$Q$8="○",A3管路!V16,IF(A3管路!V16="-","-",'A4-1管路(初期設定)'!$Q$8*A3管路!V16)))</f>
        <v>-</v>
      </c>
      <c r="W16" s="57" t="str">
        <f t="shared" si="4"/>
        <v>-</v>
      </c>
      <c r="X16" s="62" t="str">
        <f>IF('A4-1管路(初期設定)'!$R$8="","-",IF('A4-1管路(初期設定)'!$R$8="○",A3管路!X16,IF(A3管路!X16="-","-",'A4-1管路(初期設定)'!$R$8*A3管路!X16)))</f>
        <v>-</v>
      </c>
      <c r="Y16" s="72" t="str">
        <f>IF('A4-1管路(初期設定)'!$S$8="","-",IF('A4-1管路(初期設定)'!$S$8="○",A3管路!Y16,IF(A3管路!Y16="-","-",'A4-1管路(初期設定)'!$S$8*A3管路!Y16)))</f>
        <v>-</v>
      </c>
      <c r="Z16" s="57" t="str">
        <f t="shared" si="5"/>
        <v>-</v>
      </c>
      <c r="AA16" s="62" t="str">
        <f>IF('A4-1管路(初期設定)'!$T$8="","-",IF('A4-1管路(初期設定)'!$T$8="○",A3管路!AA16,IF(A3管路!AA16="-","-",'A4-1管路(初期設定)'!$T$8*A3管路!AA16)))</f>
        <v>-</v>
      </c>
      <c r="AB16" s="72" t="str">
        <f>IF('A4-1管路(初期設定)'!$U$8="","-",IF('A4-1管路(初期設定)'!$U$8="○",A3管路!AB16,IF(A3管路!AB16="-","-",'A4-1管路(初期設定)'!$U$8*A3管路!AB16)))</f>
        <v>-</v>
      </c>
      <c r="AC16" s="57" t="str">
        <f t="shared" si="6"/>
        <v>-</v>
      </c>
      <c r="AD16" s="62" t="str">
        <f>IF('A4-1管路(初期設定)'!$V$8="","-",IF('A4-1管路(初期設定)'!$V$8="○",A3管路!AD16,IF(A3管路!AD16="-","-",'A4-1管路(初期設定)'!$V$8*A3管路!AD16)))</f>
        <v>-</v>
      </c>
      <c r="AE16" s="72" t="str">
        <f>IF('A4-1管路(初期設定)'!$W$8="","-",IF('A4-1管路(初期設定)'!$W$8="○",A3管路!AE16,IF(A3管路!AE16="-","-",'A4-1管路(初期設定)'!$W$8*A3管路!AE16)))</f>
        <v>-</v>
      </c>
      <c r="AF16" s="57" t="str">
        <f t="shared" si="7"/>
        <v>-</v>
      </c>
      <c r="AG16" s="62" t="str">
        <f>IF('A4-1管路(初期設定)'!$X$8="","-",IF('A4-1管路(初期設定)'!$X$8="○",A3管路!AG16,IF(A3管路!AZ16="-","-",'A4-1管路(初期設定)'!$X$8*A3管路!AG16)))</f>
        <v>-</v>
      </c>
      <c r="AH16" s="72" t="str">
        <f>IF('A4-1管路(初期設定)'!$Y$8="","-",IF('A4-1管路(初期設定)'!$Y$8="○",A3管路!AH16,IF(A3管路!AH16="-","-",'A4-1管路(初期設定)'!$Y$8*A3管路!AH16)))</f>
        <v>-</v>
      </c>
      <c r="AI16" s="57" t="str">
        <f t="shared" si="8"/>
        <v>-</v>
      </c>
      <c r="AJ16" s="62" t="str">
        <f>IF('A4-1管路(初期設定)'!$Z$8="","-",IF('A4-1管路(初期設定)'!$Z$8="○",A3管路!AJ16,IF(A3管路!AJ16="-","-",'A4-1管路(初期設定)'!$Z$8*A3管路!AJ16)))</f>
        <v>-</v>
      </c>
      <c r="AK16" s="72" t="str">
        <f>IF('A4-1管路(初期設定)'!$AA$8="","-",IF('A4-1管路(初期設定)'!$AA$8="○",A3管路!AK16,IF(A3管路!AK16="-","-",'A4-1管路(初期設定)'!$AA$8*A3管路!AK16)))</f>
        <v>-</v>
      </c>
      <c r="AL16" s="57" t="str">
        <f t="shared" si="9"/>
        <v>-</v>
      </c>
      <c r="AM16" s="62" t="str">
        <f>IF('A4-1管路(初期設定)'!$AB$8="","-",IF('A4-1管路(初期設定)'!$AB$8="○",A3管路!AM16,IF(A3管路!AM16="-","-",'A4-1管路(初期設定)'!$AB$8*A3管路!AM16)))</f>
        <v>-</v>
      </c>
      <c r="AN16" s="72" t="str">
        <f>IF('A4-1管路(初期設定)'!$AC$8="","-",IF('A4-1管路(初期設定)'!$AC$8="○",A3管路!AN16,IF(A3管路!AN16="-","-",'A4-1管路(初期設定)'!$AC$8*A3管路!AN16)))</f>
        <v>-</v>
      </c>
      <c r="AO16" s="57" t="str">
        <f t="shared" si="10"/>
        <v>-</v>
      </c>
      <c r="AP16" s="62" t="str">
        <f>IF('A4-1管路(初期設定)'!$AD$8="","-",IF('A4-1管路(初期設定)'!$AD$8="○",A3管路!AP16,IF(A3管路!AP16="-","-",'A4-1管路(初期設定)'!$AD$8*A3管路!AP16)))</f>
        <v>-</v>
      </c>
      <c r="AQ16" s="72" t="str">
        <f>IF('A4-1管路(初期設定)'!$AE$8="","-",IF('A4-1管路(初期設定)'!$AE$8="○",A3管路!AQ16,IF(A3管路!AQ16="-","-",'A4-1管路(初期設定)'!$AE$8*A3管路!AQ16)))</f>
        <v>-</v>
      </c>
      <c r="AR16" s="57" t="str">
        <f t="shared" si="11"/>
        <v>-</v>
      </c>
      <c r="AS16" s="62" t="str">
        <f>IF('A4-1管路(初期設定)'!$AF$8="","-",IF('A4-1管路(初期設定)'!$AF$8="○",A3管路!AS16,IF(A3管路!AS16="-","-",'A4-1管路(初期設定)'!$AF$8*A3管路!AS16)))</f>
        <v>-</v>
      </c>
      <c r="AT16" s="72" t="str">
        <f>IF('A4-1管路(初期設定)'!$AG$8="","-",IF('A4-1管路(初期設定)'!$AG$8="○",A3管路!AT16,IF(A3管路!AT16="-","-",'A4-1管路(初期設定)'!$AG$8*A3管路!AT16)))</f>
        <v>-</v>
      </c>
      <c r="AU16" s="57" t="str">
        <f t="shared" si="12"/>
        <v>-</v>
      </c>
      <c r="AV16" s="67" t="str">
        <f t="shared" si="13"/>
        <v>-</v>
      </c>
      <c r="AW16" s="84" t="s">
        <v>273</v>
      </c>
      <c r="AX16" s="70">
        <v>99</v>
      </c>
      <c r="AY16" s="45" t="str">
        <f t="shared" si="14"/>
        <v>-</v>
      </c>
      <c r="BB16" s="841">
        <f t="shared" si="15"/>
        <v>0</v>
      </c>
      <c r="BC16" s="853"/>
      <c r="BD16" s="831">
        <f t="shared" si="16"/>
        <v>0</v>
      </c>
      <c r="BE16" s="853"/>
      <c r="BF16" s="831">
        <f t="shared" si="17"/>
        <v>0</v>
      </c>
      <c r="BG16" s="853"/>
      <c r="BH16" s="831">
        <f t="shared" si="18"/>
        <v>0</v>
      </c>
      <c r="BI16" s="853"/>
      <c r="BJ16" s="831">
        <f t="shared" si="19"/>
        <v>0</v>
      </c>
      <c r="BK16" s="853"/>
      <c r="BL16" s="841">
        <f t="shared" si="20"/>
        <v>0</v>
      </c>
      <c r="BM16" s="853"/>
      <c r="BN16" s="831">
        <f t="shared" si="21"/>
        <v>0</v>
      </c>
      <c r="BO16" s="853"/>
      <c r="BP16" s="831">
        <f t="shared" si="22"/>
        <v>0</v>
      </c>
      <c r="BQ16" s="853"/>
      <c r="BR16" s="831">
        <f t="shared" si="23"/>
        <v>0</v>
      </c>
      <c r="BS16" s="853"/>
      <c r="BT16" s="831">
        <f t="shared" si="24"/>
        <v>0</v>
      </c>
      <c r="BU16" s="962"/>
      <c r="BV16" s="82"/>
    </row>
    <row r="17" spans="2:74" ht="13.5" customHeight="1">
      <c r="B17" s="1161"/>
      <c r="C17" s="1073"/>
      <c r="D17" s="1070"/>
      <c r="E17" s="1070"/>
      <c r="F17" s="76">
        <v>200</v>
      </c>
      <c r="G17" s="62" t="str">
        <f>IF('A4-1管路(初期設定)'!$F$8="","-",IF('A4-1管路(初期設定)'!$F$8="○",A3管路!G17,IF(A3管路!F17="-","-",'A4-1管路(初期設定)'!$F$8*A3管路!G17)))</f>
        <v>-</v>
      </c>
      <c r="H17" s="72" t="str">
        <f>IF('A4-1管路(初期設定)'!$G$8="","-",IF('A4-1管路(初期設定)'!$G$8="○",A3管路!H17,IF(A3管路!H17="-","-",'A4-1管路(初期設定)'!$G$8*A3管路!H17)))</f>
        <v>-</v>
      </c>
      <c r="I17" s="57" t="str">
        <f t="shared" si="0"/>
        <v>-</v>
      </c>
      <c r="J17" s="62" t="str">
        <f>IF('A4-1管路(初期設定)'!$H$8="","-",IF('A4-1管路(初期設定)'!$H$8="○",A3管路!J17,IF(A3管路!J17="-","-",'A4-1管路(初期設定)'!$H$8*A3管路!J17)))</f>
        <v>-</v>
      </c>
      <c r="K17" s="72" t="str">
        <f>IF('A4-1管路(初期設定)'!$I$8="","-",IF('A4-1管路(初期設定)'!$I$8="○",A3管路!K17,IF(A3管路!K17="-","-",'A4-1管路(初期設定)'!$I$8*A3管路!K17)))</f>
        <v>-</v>
      </c>
      <c r="L17" s="57" t="str">
        <f t="shared" si="1"/>
        <v>-</v>
      </c>
      <c r="M17" s="62" t="str">
        <f>IF('A4-1管路(初期設定)'!$J$8="","-",IF('A4-1管路(初期設定)'!$J$8="○",A3管路!M17,IF(A3管路!M17="-","-",'A4-1管路(初期設定)'!$J$8*A3管路!M17)))</f>
        <v>-</v>
      </c>
      <c r="N17" s="72" t="str">
        <f>IF('A4-1管路(初期設定)'!$K$8="","-",IF('A4-1管路(初期設定)'!$K$8="○",A3管路!N17,IF(A3管路!N17="-","-",'A4-1管路(初期設定)'!$K$8*A3管路!N17)))</f>
        <v>-</v>
      </c>
      <c r="O17" s="57" t="str">
        <f t="shared" si="2"/>
        <v>-</v>
      </c>
      <c r="P17" s="62" t="str">
        <f>IF('A4-1管路(初期設定)'!$L$8="","-",IF('A4-1管路(初期設定)'!$L$8="○",A3管路!P17,IF(A3管路!P17="-","-",'A4-1管路(初期設定)'!$L$8*A3管路!P17)))</f>
        <v>-</v>
      </c>
      <c r="Q17" s="72" t="str">
        <f>IF('A4-1管路(初期設定)'!$M$8="","-",IF('A4-1管路(初期設定)'!$M$8="○",A3管路!Q17,IF(A3管路!Q17="-","-",'A4-1管路(初期設定)'!$M$8*A3管路!Q17)))</f>
        <v>-</v>
      </c>
      <c r="R17" s="57" t="str">
        <f t="shared" si="3"/>
        <v>-</v>
      </c>
      <c r="S17" s="62" t="str">
        <f>IF('A4-1管路(初期設定)'!$N$8="","-",IF('A4-1管路(初期設定)'!$N$8="○",A3管路!S17,IF(A3管路!S17="-","-",'A4-1管路(初期設定)'!$N$8*A3管路!S17)))</f>
        <v>-</v>
      </c>
      <c r="T17" s="102" t="str">
        <f>IF('A4-1管路(初期設定)'!$O$8="","-",IF('A4-1管路(初期設定)'!$O$8="○",A3管路!T17,IF(A3管路!T17="-","-",'A4-1管路(初期設定)'!$O$8*A3管路!T17)))</f>
        <v>-</v>
      </c>
      <c r="U17" s="102" t="str">
        <f>IF('A4-1管路(初期設定)'!$P$8="","-",IF('A4-1管路(初期設定)'!$P$8="○",A3管路!U17,IF(A3管路!U17="-","-",'A4-1管路(初期設定)'!$P$8*A3管路!U17)))</f>
        <v>-</v>
      </c>
      <c r="V17" s="72" t="str">
        <f>IF('A4-1管路(初期設定)'!$Q$8="","-",IF('A4-1管路(初期設定)'!$Q$8="○",A3管路!V17,IF(A3管路!V17="-","-",'A4-1管路(初期設定)'!$Q$8*A3管路!V17)))</f>
        <v>-</v>
      </c>
      <c r="W17" s="57" t="str">
        <f t="shared" si="4"/>
        <v>-</v>
      </c>
      <c r="X17" s="62" t="str">
        <f>IF('A4-1管路(初期設定)'!$R$8="","-",IF('A4-1管路(初期設定)'!$R$8="○",A3管路!X17,IF(A3管路!X17="-","-",'A4-1管路(初期設定)'!$R$8*A3管路!X17)))</f>
        <v>-</v>
      </c>
      <c r="Y17" s="72" t="str">
        <f>IF('A4-1管路(初期設定)'!$S$8="","-",IF('A4-1管路(初期設定)'!$S$8="○",A3管路!Y17,IF(A3管路!Y17="-","-",'A4-1管路(初期設定)'!$S$8*A3管路!Y17)))</f>
        <v>-</v>
      </c>
      <c r="Z17" s="57" t="str">
        <f t="shared" si="5"/>
        <v>-</v>
      </c>
      <c r="AA17" s="62" t="str">
        <f>IF('A4-1管路(初期設定)'!$T$8="","-",IF('A4-1管路(初期設定)'!$T$8="○",A3管路!AA17,IF(A3管路!AA17="-","-",'A4-1管路(初期設定)'!$T$8*A3管路!AA17)))</f>
        <v>-</v>
      </c>
      <c r="AB17" s="72" t="str">
        <f>IF('A4-1管路(初期設定)'!$U$8="","-",IF('A4-1管路(初期設定)'!$U$8="○",A3管路!AB17,IF(A3管路!AB17="-","-",'A4-1管路(初期設定)'!$U$8*A3管路!AB17)))</f>
        <v>-</v>
      </c>
      <c r="AC17" s="57" t="str">
        <f t="shared" si="6"/>
        <v>-</v>
      </c>
      <c r="AD17" s="62" t="str">
        <f>IF('A4-1管路(初期設定)'!$V$8="","-",IF('A4-1管路(初期設定)'!$V$8="○",A3管路!AD17,IF(A3管路!AD17="-","-",'A4-1管路(初期設定)'!$V$8*A3管路!AD17)))</f>
        <v>-</v>
      </c>
      <c r="AE17" s="72" t="str">
        <f>IF('A4-1管路(初期設定)'!$W$8="","-",IF('A4-1管路(初期設定)'!$W$8="○",A3管路!AE17,IF(A3管路!AE17="-","-",'A4-1管路(初期設定)'!$W$8*A3管路!AE17)))</f>
        <v>-</v>
      </c>
      <c r="AF17" s="57" t="str">
        <f t="shared" si="7"/>
        <v>-</v>
      </c>
      <c r="AG17" s="62" t="str">
        <f>IF('A4-1管路(初期設定)'!$X$8="","-",IF('A4-1管路(初期設定)'!$X$8="○",A3管路!AG17,IF(A3管路!AZ17="-","-",'A4-1管路(初期設定)'!$X$8*A3管路!AG17)))</f>
        <v>-</v>
      </c>
      <c r="AH17" s="72" t="str">
        <f>IF('A4-1管路(初期設定)'!$Y$8="","-",IF('A4-1管路(初期設定)'!$Y$8="○",A3管路!AH17,IF(A3管路!AH17="-","-",'A4-1管路(初期設定)'!$Y$8*A3管路!AH17)))</f>
        <v>-</v>
      </c>
      <c r="AI17" s="57" t="str">
        <f t="shared" si="8"/>
        <v>-</v>
      </c>
      <c r="AJ17" s="62" t="str">
        <f>IF('A4-1管路(初期設定)'!$Z$8="","-",IF('A4-1管路(初期設定)'!$Z$8="○",A3管路!AJ17,IF(A3管路!AJ17="-","-",'A4-1管路(初期設定)'!$Z$8*A3管路!AJ17)))</f>
        <v>-</v>
      </c>
      <c r="AK17" s="72" t="str">
        <f>IF('A4-1管路(初期設定)'!$AA$8="","-",IF('A4-1管路(初期設定)'!$AA$8="○",A3管路!AK17,IF(A3管路!AK17="-","-",'A4-1管路(初期設定)'!$AA$8*A3管路!AK17)))</f>
        <v>-</v>
      </c>
      <c r="AL17" s="57" t="str">
        <f t="shared" si="9"/>
        <v>-</v>
      </c>
      <c r="AM17" s="62" t="str">
        <f>IF('A4-1管路(初期設定)'!$AB$8="","-",IF('A4-1管路(初期設定)'!$AB$8="○",A3管路!AM17,IF(A3管路!AM17="-","-",'A4-1管路(初期設定)'!$AB$8*A3管路!AM17)))</f>
        <v>-</v>
      </c>
      <c r="AN17" s="72" t="str">
        <f>IF('A4-1管路(初期設定)'!$AC$8="","-",IF('A4-1管路(初期設定)'!$AC$8="○",A3管路!AN17,IF(A3管路!AN17="-","-",'A4-1管路(初期設定)'!$AC$8*A3管路!AN17)))</f>
        <v>-</v>
      </c>
      <c r="AO17" s="57" t="str">
        <f t="shared" si="10"/>
        <v>-</v>
      </c>
      <c r="AP17" s="62" t="str">
        <f>IF('A4-1管路(初期設定)'!$AD$8="","-",IF('A4-1管路(初期設定)'!$AD$8="○",A3管路!AP17,IF(A3管路!AP17="-","-",'A4-1管路(初期設定)'!$AD$8*A3管路!AP17)))</f>
        <v>-</v>
      </c>
      <c r="AQ17" s="72" t="str">
        <f>IF('A4-1管路(初期設定)'!$AE$8="","-",IF('A4-1管路(初期設定)'!$AE$8="○",A3管路!AQ17,IF(A3管路!AQ17="-","-",'A4-1管路(初期設定)'!$AE$8*A3管路!AQ17)))</f>
        <v>-</v>
      </c>
      <c r="AR17" s="57" t="str">
        <f t="shared" si="11"/>
        <v>-</v>
      </c>
      <c r="AS17" s="62" t="str">
        <f>IF('A4-1管路(初期設定)'!$AF$8="","-",IF('A4-1管路(初期設定)'!$AF$8="○",A3管路!AS17,IF(A3管路!AS17="-","-",'A4-1管路(初期設定)'!$AF$8*A3管路!AS17)))</f>
        <v>-</v>
      </c>
      <c r="AT17" s="72" t="str">
        <f>IF('A4-1管路(初期設定)'!$AG$8="","-",IF('A4-1管路(初期設定)'!$AG$8="○",A3管路!AT17,IF(A3管路!AT17="-","-",'A4-1管路(初期設定)'!$AG$8*A3管路!AT17)))</f>
        <v>-</v>
      </c>
      <c r="AU17" s="57" t="str">
        <f t="shared" si="12"/>
        <v>-</v>
      </c>
      <c r="AV17" s="67" t="str">
        <f t="shared" si="13"/>
        <v>-</v>
      </c>
      <c r="AW17" s="84" t="s">
        <v>273</v>
      </c>
      <c r="AX17" s="70">
        <v>87</v>
      </c>
      <c r="AY17" s="45" t="str">
        <f t="shared" si="14"/>
        <v>-</v>
      </c>
      <c r="BB17" s="841">
        <f t="shared" si="15"/>
        <v>0</v>
      </c>
      <c r="BC17" s="853"/>
      <c r="BD17" s="831">
        <f t="shared" si="16"/>
        <v>0</v>
      </c>
      <c r="BE17" s="853"/>
      <c r="BF17" s="831">
        <f t="shared" si="17"/>
        <v>0</v>
      </c>
      <c r="BG17" s="853"/>
      <c r="BH17" s="831">
        <f t="shared" si="18"/>
        <v>0</v>
      </c>
      <c r="BI17" s="853"/>
      <c r="BJ17" s="831">
        <f t="shared" si="19"/>
        <v>0</v>
      </c>
      <c r="BK17" s="853"/>
      <c r="BL17" s="841">
        <f t="shared" si="20"/>
        <v>0</v>
      </c>
      <c r="BM17" s="853"/>
      <c r="BN17" s="831">
        <f t="shared" si="21"/>
        <v>0</v>
      </c>
      <c r="BO17" s="853"/>
      <c r="BP17" s="831">
        <f t="shared" si="22"/>
        <v>0</v>
      </c>
      <c r="BQ17" s="853"/>
      <c r="BR17" s="831">
        <f t="shared" si="23"/>
        <v>0</v>
      </c>
      <c r="BS17" s="853"/>
      <c r="BT17" s="831">
        <f t="shared" si="24"/>
        <v>0</v>
      </c>
      <c r="BU17" s="962"/>
      <c r="BV17" s="82"/>
    </row>
    <row r="18" spans="2:74" ht="13.5" customHeight="1">
      <c r="B18" s="1161"/>
      <c r="C18" s="1073"/>
      <c r="D18" s="1070"/>
      <c r="E18" s="1070"/>
      <c r="F18" s="76">
        <v>150</v>
      </c>
      <c r="G18" s="62" t="str">
        <f>IF('A4-1管路(初期設定)'!$F$8="","-",IF('A4-1管路(初期設定)'!$F$8="○",A3管路!G18,IF(A3管路!F18="-","-",'A4-1管路(初期設定)'!$F$8*A3管路!G18)))</f>
        <v>-</v>
      </c>
      <c r="H18" s="72" t="str">
        <f>IF('A4-1管路(初期設定)'!$G$8="","-",IF('A4-1管路(初期設定)'!$G$8="○",A3管路!H18,IF(A3管路!H18="-","-",'A4-1管路(初期設定)'!$G$8*A3管路!H18)))</f>
        <v>-</v>
      </c>
      <c r="I18" s="57" t="str">
        <f t="shared" si="0"/>
        <v>-</v>
      </c>
      <c r="J18" s="62" t="str">
        <f>IF('A4-1管路(初期設定)'!$H$8="","-",IF('A4-1管路(初期設定)'!$H$8="○",A3管路!J18,IF(A3管路!J18="-","-",'A4-1管路(初期設定)'!$H$8*A3管路!J18)))</f>
        <v>-</v>
      </c>
      <c r="K18" s="72" t="str">
        <f>IF('A4-1管路(初期設定)'!$I$8="","-",IF('A4-1管路(初期設定)'!$I$8="○",A3管路!K18,IF(A3管路!K18="-","-",'A4-1管路(初期設定)'!$I$8*A3管路!K18)))</f>
        <v>-</v>
      </c>
      <c r="L18" s="57" t="str">
        <f t="shared" si="1"/>
        <v>-</v>
      </c>
      <c r="M18" s="62" t="str">
        <f>IF('A4-1管路(初期設定)'!$J$8="","-",IF('A4-1管路(初期設定)'!$J$8="○",A3管路!M18,IF(A3管路!M18="-","-",'A4-1管路(初期設定)'!$J$8*A3管路!M18)))</f>
        <v>-</v>
      </c>
      <c r="N18" s="72" t="str">
        <f>IF('A4-1管路(初期設定)'!$K$8="","-",IF('A4-1管路(初期設定)'!$K$8="○",A3管路!N18,IF(A3管路!N18="-","-",'A4-1管路(初期設定)'!$K$8*A3管路!N18)))</f>
        <v>-</v>
      </c>
      <c r="O18" s="57" t="str">
        <f t="shared" si="2"/>
        <v>-</v>
      </c>
      <c r="P18" s="62" t="str">
        <f>IF('A4-1管路(初期設定)'!$L$8="","-",IF('A4-1管路(初期設定)'!$L$8="○",A3管路!P18,IF(A3管路!P18="-","-",'A4-1管路(初期設定)'!$L$8*A3管路!P18)))</f>
        <v>-</v>
      </c>
      <c r="Q18" s="72" t="str">
        <f>IF('A4-1管路(初期設定)'!$M$8="","-",IF('A4-1管路(初期設定)'!$M$8="○",A3管路!Q18,IF(A3管路!Q18="-","-",'A4-1管路(初期設定)'!$M$8*A3管路!Q18)))</f>
        <v>-</v>
      </c>
      <c r="R18" s="57" t="str">
        <f t="shared" si="3"/>
        <v>-</v>
      </c>
      <c r="S18" s="62" t="str">
        <f>IF('A4-1管路(初期設定)'!$N$8="","-",IF('A4-1管路(初期設定)'!$N$8="○",A3管路!S18,IF(A3管路!S18="-","-",'A4-1管路(初期設定)'!$N$8*A3管路!S18)))</f>
        <v>-</v>
      </c>
      <c r="T18" s="102" t="str">
        <f>IF('A4-1管路(初期設定)'!$O$8="","-",IF('A4-1管路(初期設定)'!$O$8="○",A3管路!T18,IF(A3管路!T18="-","-",'A4-1管路(初期設定)'!$O$8*A3管路!T18)))</f>
        <v>-</v>
      </c>
      <c r="U18" s="102" t="str">
        <f>IF('A4-1管路(初期設定)'!$P$8="","-",IF('A4-1管路(初期設定)'!$P$8="○",A3管路!U18,IF(A3管路!U18="-","-",'A4-1管路(初期設定)'!$P$8*A3管路!U18)))</f>
        <v>-</v>
      </c>
      <c r="V18" s="72" t="str">
        <f>IF('A4-1管路(初期設定)'!$Q$8="","-",IF('A4-1管路(初期設定)'!$Q$8="○",A3管路!V18,IF(A3管路!V18="-","-",'A4-1管路(初期設定)'!$Q$8*A3管路!V18)))</f>
        <v>-</v>
      </c>
      <c r="W18" s="57" t="str">
        <f t="shared" si="4"/>
        <v>-</v>
      </c>
      <c r="X18" s="62" t="str">
        <f>IF('A4-1管路(初期設定)'!$R$8="","-",IF('A4-1管路(初期設定)'!$R$8="○",A3管路!X18,IF(A3管路!X18="-","-",'A4-1管路(初期設定)'!$R$8*A3管路!X18)))</f>
        <v>-</v>
      </c>
      <c r="Y18" s="72">
        <f>IF('A4-1管路(初期設定)'!$S$8="","-",IF('A4-1管路(初期設定)'!$S$8="○",A3管路!Y18,IF(A3管路!Y18="-","-",'A4-1管路(初期設定)'!$S$8*A3管路!Y18)))</f>
        <v>119</v>
      </c>
      <c r="Z18" s="57">
        <f t="shared" si="5"/>
        <v>119</v>
      </c>
      <c r="AA18" s="62" t="str">
        <f>IF('A4-1管路(初期設定)'!$T$8="","-",IF('A4-1管路(初期設定)'!$T$8="○",A3管路!AA18,IF(A3管路!AA18="-","-",'A4-1管路(初期設定)'!$T$8*A3管路!AA18)))</f>
        <v>-</v>
      </c>
      <c r="AB18" s="72" t="str">
        <f>IF('A4-1管路(初期設定)'!$U$8="","-",IF('A4-1管路(初期設定)'!$U$8="○",A3管路!AB18,IF(A3管路!AB18="-","-",'A4-1管路(初期設定)'!$U$8*A3管路!AB18)))</f>
        <v>-</v>
      </c>
      <c r="AC18" s="57" t="str">
        <f t="shared" si="6"/>
        <v>-</v>
      </c>
      <c r="AD18" s="62" t="str">
        <f>IF('A4-1管路(初期設定)'!$V$8="","-",IF('A4-1管路(初期設定)'!$V$8="○",A3管路!AD18,IF(A3管路!AD18="-","-",'A4-1管路(初期設定)'!$V$8*A3管路!AD18)))</f>
        <v>-</v>
      </c>
      <c r="AE18" s="72" t="str">
        <f>IF('A4-1管路(初期設定)'!$W$8="","-",IF('A4-1管路(初期設定)'!$W$8="○",A3管路!AE18,IF(A3管路!AE18="-","-",'A4-1管路(初期設定)'!$W$8*A3管路!AE18)))</f>
        <v>-</v>
      </c>
      <c r="AF18" s="57" t="str">
        <f t="shared" si="7"/>
        <v>-</v>
      </c>
      <c r="AG18" s="62" t="str">
        <f>IF('A4-1管路(初期設定)'!$X$8="","-",IF('A4-1管路(初期設定)'!$X$8="○",A3管路!AG18,IF(A3管路!AZ18="-","-",'A4-1管路(初期設定)'!$X$8*A3管路!AG18)))</f>
        <v>-</v>
      </c>
      <c r="AH18" s="72" t="str">
        <f>IF('A4-1管路(初期設定)'!$Y$8="","-",IF('A4-1管路(初期設定)'!$Y$8="○",A3管路!AH18,IF(A3管路!AH18="-","-",'A4-1管路(初期設定)'!$Y$8*A3管路!AH18)))</f>
        <v>-</v>
      </c>
      <c r="AI18" s="57" t="str">
        <f t="shared" si="8"/>
        <v>-</v>
      </c>
      <c r="AJ18" s="62" t="str">
        <f>IF('A4-1管路(初期設定)'!$Z$8="","-",IF('A4-1管路(初期設定)'!$Z$8="○",A3管路!AJ18,IF(A3管路!AJ18="-","-",'A4-1管路(初期設定)'!$Z$8*A3管路!AJ18)))</f>
        <v>-</v>
      </c>
      <c r="AK18" s="72" t="str">
        <f>IF('A4-1管路(初期設定)'!$AA$8="","-",IF('A4-1管路(初期設定)'!$AA$8="○",A3管路!AK18,IF(A3管路!AK18="-","-",'A4-1管路(初期設定)'!$AA$8*A3管路!AK18)))</f>
        <v>-</v>
      </c>
      <c r="AL18" s="57" t="str">
        <f t="shared" si="9"/>
        <v>-</v>
      </c>
      <c r="AM18" s="62" t="str">
        <f>IF('A4-1管路(初期設定)'!$AB$8="","-",IF('A4-1管路(初期設定)'!$AB$8="○",A3管路!AM18,IF(A3管路!AM18="-","-",'A4-1管路(初期設定)'!$AB$8*A3管路!AM18)))</f>
        <v>-</v>
      </c>
      <c r="AN18" s="72" t="str">
        <f>IF('A4-1管路(初期設定)'!$AC$8="","-",IF('A4-1管路(初期設定)'!$AC$8="○",A3管路!AN18,IF(A3管路!AN18="-","-",'A4-1管路(初期設定)'!$AC$8*A3管路!AN18)))</f>
        <v>-</v>
      </c>
      <c r="AO18" s="57" t="str">
        <f t="shared" si="10"/>
        <v>-</v>
      </c>
      <c r="AP18" s="62" t="str">
        <f>IF('A4-1管路(初期設定)'!$AD$8="","-",IF('A4-1管路(初期設定)'!$AD$8="○",A3管路!AP18,IF(A3管路!AP18="-","-",'A4-1管路(初期設定)'!$AD$8*A3管路!AP18)))</f>
        <v>-</v>
      </c>
      <c r="AQ18" s="72">
        <f>IF('A4-1管路(初期設定)'!$AE$8="","-",IF('A4-1管路(初期設定)'!$AE$8="○",A3管路!AQ18,IF(A3管路!AQ18="-","-",'A4-1管路(初期設定)'!$AE$8*A3管路!AQ18)))</f>
        <v>34.1</v>
      </c>
      <c r="AR18" s="57">
        <f t="shared" si="11"/>
        <v>34.1</v>
      </c>
      <c r="AS18" s="62" t="str">
        <f>IF('A4-1管路(初期設定)'!$AF$8="","-",IF('A4-1管路(初期設定)'!$AF$8="○",A3管路!AS18,IF(A3管路!AS18="-","-",'A4-1管路(初期設定)'!$AF$8*A3管路!AS18)))</f>
        <v>-</v>
      </c>
      <c r="AT18" s="72" t="str">
        <f>IF('A4-1管路(初期設定)'!$AG$8="","-",IF('A4-1管路(初期設定)'!$AG$8="○",A3管路!AT18,IF(A3管路!AT18="-","-",'A4-1管路(初期設定)'!$AG$8*A3管路!AT18)))</f>
        <v>-</v>
      </c>
      <c r="AU18" s="57" t="str">
        <f t="shared" si="12"/>
        <v>-</v>
      </c>
      <c r="AV18" s="67">
        <f t="shared" si="13"/>
        <v>153.1</v>
      </c>
      <c r="AW18" s="84" t="s">
        <v>273</v>
      </c>
      <c r="AX18" s="70">
        <v>76</v>
      </c>
      <c r="AY18" s="45">
        <f t="shared" si="14"/>
        <v>11635.6</v>
      </c>
      <c r="BB18" s="841">
        <f t="shared" si="15"/>
        <v>0</v>
      </c>
      <c r="BC18" s="853"/>
      <c r="BD18" s="831">
        <f t="shared" si="16"/>
        <v>0</v>
      </c>
      <c r="BE18" s="853"/>
      <c r="BF18" s="831">
        <f t="shared" si="17"/>
        <v>119</v>
      </c>
      <c r="BG18" s="853"/>
      <c r="BH18" s="831">
        <f t="shared" si="18"/>
        <v>34.1</v>
      </c>
      <c r="BI18" s="853"/>
      <c r="BJ18" s="831">
        <f t="shared" si="19"/>
        <v>0</v>
      </c>
      <c r="BK18" s="853"/>
      <c r="BL18" s="841">
        <f t="shared" si="20"/>
        <v>0</v>
      </c>
      <c r="BM18" s="853"/>
      <c r="BN18" s="831">
        <f t="shared" si="21"/>
        <v>0</v>
      </c>
      <c r="BO18" s="853"/>
      <c r="BP18" s="831">
        <f t="shared" si="22"/>
        <v>9044</v>
      </c>
      <c r="BQ18" s="853"/>
      <c r="BR18" s="831">
        <f t="shared" si="23"/>
        <v>2591.6</v>
      </c>
      <c r="BS18" s="853"/>
      <c r="BT18" s="831">
        <f t="shared" si="24"/>
        <v>0</v>
      </c>
      <c r="BU18" s="962"/>
      <c r="BV18" s="82"/>
    </row>
    <row r="19" spans="2:74" ht="13.5" customHeight="1">
      <c r="B19" s="1161"/>
      <c r="C19" s="1073"/>
      <c r="D19" s="1070"/>
      <c r="E19" s="1070"/>
      <c r="F19" s="77">
        <v>100</v>
      </c>
      <c r="G19" s="62" t="str">
        <f>IF('A4-1管路(初期設定)'!$F$8="","-",IF('A4-1管路(初期設定)'!$F$8="○",A3管路!G19,IF(A3管路!F19="-","-",'A4-1管路(初期設定)'!$F$8*A3管路!G19)))</f>
        <v>-</v>
      </c>
      <c r="H19" s="72" t="str">
        <f>IF('A4-1管路(初期設定)'!$G$8="","-",IF('A4-1管路(初期設定)'!$G$8="○",A3管路!H19,IF(A3管路!H19="-","-",'A4-1管路(初期設定)'!$G$8*A3管路!H19)))</f>
        <v>-</v>
      </c>
      <c r="I19" s="57" t="str">
        <f t="shared" si="0"/>
        <v>-</v>
      </c>
      <c r="J19" s="62" t="str">
        <f>IF('A4-1管路(初期設定)'!$H$8="","-",IF('A4-1管路(初期設定)'!$H$8="○",A3管路!J19,IF(A3管路!J19="-","-",'A4-1管路(初期設定)'!$H$8*A3管路!J19)))</f>
        <v>-</v>
      </c>
      <c r="K19" s="72" t="str">
        <f>IF('A4-1管路(初期設定)'!$I$8="","-",IF('A4-1管路(初期設定)'!$I$8="○",A3管路!K19,IF(A3管路!K19="-","-",'A4-1管路(初期設定)'!$I$8*A3管路!K19)))</f>
        <v>-</v>
      </c>
      <c r="L19" s="57" t="str">
        <f t="shared" si="1"/>
        <v>-</v>
      </c>
      <c r="M19" s="62" t="str">
        <f>IF('A4-1管路(初期設定)'!$J$8="","-",IF('A4-1管路(初期設定)'!$J$8="○",A3管路!M19,IF(A3管路!M19="-","-",'A4-1管路(初期設定)'!$J$8*A3管路!M19)))</f>
        <v>-</v>
      </c>
      <c r="N19" s="72" t="str">
        <f>IF('A4-1管路(初期設定)'!$K$8="","-",IF('A4-1管路(初期設定)'!$K$8="○",A3管路!N19,IF(A3管路!N19="-","-",'A4-1管路(初期設定)'!$K$8*A3管路!N19)))</f>
        <v>-</v>
      </c>
      <c r="O19" s="57" t="str">
        <f t="shared" si="2"/>
        <v>-</v>
      </c>
      <c r="P19" s="62" t="str">
        <f>IF('A4-1管路(初期設定)'!$L$8="","-",IF('A4-1管路(初期設定)'!$L$8="○",A3管路!P19,IF(A3管路!P19="-","-",'A4-1管路(初期設定)'!$L$8*A3管路!P19)))</f>
        <v>-</v>
      </c>
      <c r="Q19" s="72" t="str">
        <f>IF('A4-1管路(初期設定)'!$M$8="","-",IF('A4-1管路(初期設定)'!$M$8="○",A3管路!Q19,IF(A3管路!Q19="-","-",'A4-1管路(初期設定)'!$M$8*A3管路!Q19)))</f>
        <v>-</v>
      </c>
      <c r="R19" s="57" t="str">
        <f t="shared" si="3"/>
        <v>-</v>
      </c>
      <c r="S19" s="62" t="str">
        <f>IF('A4-1管路(初期設定)'!$N$8="","-",IF('A4-1管路(初期設定)'!$N$8="○",A3管路!S19,IF(A3管路!S19="-","-",'A4-1管路(初期設定)'!$N$8*A3管路!S19)))</f>
        <v>-</v>
      </c>
      <c r="T19" s="102" t="str">
        <f>IF('A4-1管路(初期設定)'!$O$8="","-",IF('A4-1管路(初期設定)'!$O$8="○",A3管路!T19,IF(A3管路!T19="-","-",'A4-1管路(初期設定)'!$O$8*A3管路!T19)))</f>
        <v>-</v>
      </c>
      <c r="U19" s="102" t="str">
        <f>IF('A4-1管路(初期設定)'!$P$8="","-",IF('A4-1管路(初期設定)'!$P$8="○",A3管路!U19,IF(A3管路!U19="-","-",'A4-1管路(初期設定)'!$P$8*A3管路!U19)))</f>
        <v>-</v>
      </c>
      <c r="V19" s="72" t="str">
        <f>IF('A4-1管路(初期設定)'!$Q$8="","-",IF('A4-1管路(初期設定)'!$Q$8="○",A3管路!V19,IF(A3管路!V19="-","-",'A4-1管路(初期設定)'!$Q$8*A3管路!V19)))</f>
        <v>-</v>
      </c>
      <c r="W19" s="57" t="str">
        <f t="shared" si="4"/>
        <v>-</v>
      </c>
      <c r="X19" s="62" t="str">
        <f>IF('A4-1管路(初期設定)'!$R$8="","-",IF('A4-1管路(初期設定)'!$R$8="○",A3管路!X19,IF(A3管路!X19="-","-",'A4-1管路(初期設定)'!$R$8*A3管路!X19)))</f>
        <v>-</v>
      </c>
      <c r="Y19" s="72">
        <f>IF('A4-1管路(初期設定)'!$S$8="","-",IF('A4-1管路(初期設定)'!$S$8="○",A3管路!Y19,IF(A3管路!Y19="-","-",'A4-1管路(初期設定)'!$S$8*A3管路!Y19)))</f>
        <v>16</v>
      </c>
      <c r="Z19" s="57">
        <f t="shared" si="5"/>
        <v>16</v>
      </c>
      <c r="AA19" s="62" t="str">
        <f>IF('A4-1管路(初期設定)'!$T$8="","-",IF('A4-1管路(初期設定)'!$T$8="○",A3管路!AA19,IF(A3管路!AA19="-","-",'A4-1管路(初期設定)'!$T$8*A3管路!AA19)))</f>
        <v>-</v>
      </c>
      <c r="AB19" s="72" t="str">
        <f>IF('A4-1管路(初期設定)'!$U$8="","-",IF('A4-1管路(初期設定)'!$U$8="○",A3管路!AB19,IF(A3管路!AB19="-","-",'A4-1管路(初期設定)'!$U$8*A3管路!AB19)))</f>
        <v>-</v>
      </c>
      <c r="AC19" s="57" t="str">
        <f t="shared" si="6"/>
        <v>-</v>
      </c>
      <c r="AD19" s="62" t="str">
        <f>IF('A4-1管路(初期設定)'!$V$8="","-",IF('A4-1管路(初期設定)'!$V$8="○",A3管路!AD19,IF(A3管路!AD19="-","-",'A4-1管路(初期設定)'!$V$8*A3管路!AD19)))</f>
        <v>-</v>
      </c>
      <c r="AE19" s="72" t="str">
        <f>IF('A4-1管路(初期設定)'!$W$8="","-",IF('A4-1管路(初期設定)'!$W$8="○",A3管路!AE19,IF(A3管路!AE19="-","-",'A4-1管路(初期設定)'!$W$8*A3管路!AE19)))</f>
        <v>-</v>
      </c>
      <c r="AF19" s="57" t="str">
        <f t="shared" si="7"/>
        <v>-</v>
      </c>
      <c r="AG19" s="62" t="str">
        <f>IF('A4-1管路(初期設定)'!$X$8="","-",IF('A4-1管路(初期設定)'!$X$8="○",A3管路!AG19,IF(A3管路!AZ19="-","-",'A4-1管路(初期設定)'!$X$8*A3管路!AG19)))</f>
        <v>-</v>
      </c>
      <c r="AH19" s="72" t="str">
        <f>IF('A4-1管路(初期設定)'!$Y$8="","-",IF('A4-1管路(初期設定)'!$Y$8="○",A3管路!AH19,IF(A3管路!AH19="-","-",'A4-1管路(初期設定)'!$Y$8*A3管路!AH19)))</f>
        <v>-</v>
      </c>
      <c r="AI19" s="57" t="str">
        <f t="shared" si="8"/>
        <v>-</v>
      </c>
      <c r="AJ19" s="62" t="str">
        <f>IF('A4-1管路(初期設定)'!$Z$8="","-",IF('A4-1管路(初期設定)'!$Z$8="○",A3管路!AJ19,IF(A3管路!AJ19="-","-",'A4-1管路(初期設定)'!$Z$8*A3管路!AJ19)))</f>
        <v>-</v>
      </c>
      <c r="AK19" s="72" t="str">
        <f>IF('A4-1管路(初期設定)'!$AA$8="","-",IF('A4-1管路(初期設定)'!$AA$8="○",A3管路!AK19,IF(A3管路!AK19="-","-",'A4-1管路(初期設定)'!$AA$8*A3管路!AK19)))</f>
        <v>-</v>
      </c>
      <c r="AL19" s="57" t="str">
        <f t="shared" si="9"/>
        <v>-</v>
      </c>
      <c r="AM19" s="62" t="str">
        <f>IF('A4-1管路(初期設定)'!$AB$8="","-",IF('A4-1管路(初期設定)'!$AB$8="○",A3管路!AM19,IF(A3管路!AM19="-","-",'A4-1管路(初期設定)'!$AB$8*A3管路!AM19)))</f>
        <v>-</v>
      </c>
      <c r="AN19" s="72" t="str">
        <f>IF('A4-1管路(初期設定)'!$AC$8="","-",IF('A4-1管路(初期設定)'!$AC$8="○",A3管路!AN19,IF(A3管路!AN19="-","-",'A4-1管路(初期設定)'!$AC$8*A3管路!AN19)))</f>
        <v>-</v>
      </c>
      <c r="AO19" s="57" t="str">
        <f t="shared" si="10"/>
        <v>-</v>
      </c>
      <c r="AP19" s="62" t="str">
        <f>IF('A4-1管路(初期設定)'!$AD$8="","-",IF('A4-1管路(初期設定)'!$AD$8="○",A3管路!AP19,IF(A3管路!AP19="-","-",'A4-1管路(初期設定)'!$AD$8*A3管路!AP19)))</f>
        <v>-</v>
      </c>
      <c r="AQ19" s="72">
        <f>IF('A4-1管路(初期設定)'!$AE$8="","-",IF('A4-1管路(初期設定)'!$AE$8="○",A3管路!AQ19,IF(A3管路!AQ19="-","-",'A4-1管路(初期設定)'!$AE$8*A3管路!AQ19)))</f>
        <v>27.6</v>
      </c>
      <c r="AR19" s="57">
        <f t="shared" si="11"/>
        <v>27.6</v>
      </c>
      <c r="AS19" s="62" t="str">
        <f>IF('A4-1管路(初期設定)'!$AF$8="","-",IF('A4-1管路(初期設定)'!$AF$8="○",A3管路!AS19,IF(A3管路!AS19="-","-",'A4-1管路(初期設定)'!$AF$8*A3管路!AS19)))</f>
        <v>-</v>
      </c>
      <c r="AT19" s="72" t="str">
        <f>IF('A4-1管路(初期設定)'!$AG$8="","-",IF('A4-1管路(初期設定)'!$AG$8="○",A3管路!AT19,IF(A3管路!AT19="-","-",'A4-1管路(初期設定)'!$AG$8*A3管路!AT19)))</f>
        <v>-</v>
      </c>
      <c r="AU19" s="57" t="str">
        <f t="shared" si="12"/>
        <v>-</v>
      </c>
      <c r="AV19" s="67">
        <f t="shared" si="13"/>
        <v>43.6</v>
      </c>
      <c r="AW19" s="84" t="s">
        <v>273</v>
      </c>
      <c r="AX19" s="70">
        <v>67</v>
      </c>
      <c r="AY19" s="45">
        <f t="shared" si="14"/>
        <v>2921.2000000000003</v>
      </c>
      <c r="BB19" s="841">
        <f t="shared" si="15"/>
        <v>0</v>
      </c>
      <c r="BC19" s="853"/>
      <c r="BD19" s="831">
        <f t="shared" si="16"/>
        <v>0</v>
      </c>
      <c r="BE19" s="853"/>
      <c r="BF19" s="831">
        <f t="shared" si="17"/>
        <v>16</v>
      </c>
      <c r="BG19" s="853"/>
      <c r="BH19" s="831">
        <f t="shared" si="18"/>
        <v>27.6</v>
      </c>
      <c r="BI19" s="853"/>
      <c r="BJ19" s="831">
        <f t="shared" si="19"/>
        <v>0</v>
      </c>
      <c r="BK19" s="853"/>
      <c r="BL19" s="841">
        <f t="shared" si="20"/>
        <v>0</v>
      </c>
      <c r="BM19" s="853"/>
      <c r="BN19" s="831">
        <f t="shared" si="21"/>
        <v>0</v>
      </c>
      <c r="BO19" s="853"/>
      <c r="BP19" s="831">
        <f t="shared" si="22"/>
        <v>1072</v>
      </c>
      <c r="BQ19" s="853"/>
      <c r="BR19" s="831">
        <f t="shared" si="23"/>
        <v>1849.2</v>
      </c>
      <c r="BS19" s="853"/>
      <c r="BT19" s="831">
        <f t="shared" si="24"/>
        <v>0</v>
      </c>
      <c r="BU19" s="962"/>
      <c r="BV19" s="82"/>
    </row>
    <row r="20" spans="2:74" ht="13.5" customHeight="1">
      <c r="B20" s="1161"/>
      <c r="C20" s="1073"/>
      <c r="D20" s="1070"/>
      <c r="E20" s="1070"/>
      <c r="F20" s="81" t="s">
        <v>70</v>
      </c>
      <c r="G20" s="62" t="str">
        <f>IF('A4-1管路(初期設定)'!$F$8="","-",IF('A4-1管路(初期設定)'!$F$8="○",A3管路!G20,IF(A3管路!F20="-","-",'A4-1管路(初期設定)'!$F$8*A3管路!G20)))</f>
        <v>-</v>
      </c>
      <c r="H20" s="72" t="str">
        <f>IF('A4-1管路(初期設定)'!$G$8="","-",IF('A4-1管路(初期設定)'!$G$8="○",A3管路!H20,IF(A3管路!H20="-","-",'A4-1管路(初期設定)'!$G$8*A3管路!H20)))</f>
        <v>-</v>
      </c>
      <c r="I20" s="57" t="str">
        <f t="shared" si="0"/>
        <v>-</v>
      </c>
      <c r="J20" s="62" t="str">
        <f>IF('A4-1管路(初期設定)'!$H$8="","-",IF('A4-1管路(初期設定)'!$H$8="○",A3管路!J20,IF(A3管路!J20="-","-",'A4-1管路(初期設定)'!$H$8*A3管路!J20)))</f>
        <v>-</v>
      </c>
      <c r="K20" s="72" t="str">
        <f>IF('A4-1管路(初期設定)'!$I$8="","-",IF('A4-1管路(初期設定)'!$I$8="○",A3管路!K20,IF(A3管路!K20="-","-",'A4-1管路(初期設定)'!$I$8*A3管路!K20)))</f>
        <v>-</v>
      </c>
      <c r="L20" s="57" t="str">
        <f t="shared" si="1"/>
        <v>-</v>
      </c>
      <c r="M20" s="62" t="str">
        <f>IF('A4-1管路(初期設定)'!$J$8="","-",IF('A4-1管路(初期設定)'!$J$8="○",A3管路!M20,IF(A3管路!M20="-","-",'A4-1管路(初期設定)'!$J$8*A3管路!M20)))</f>
        <v>-</v>
      </c>
      <c r="N20" s="72" t="str">
        <f>IF('A4-1管路(初期設定)'!$K$8="","-",IF('A4-1管路(初期設定)'!$K$8="○",A3管路!N20,IF(A3管路!N20="-","-",'A4-1管路(初期設定)'!$K$8*A3管路!N20)))</f>
        <v>-</v>
      </c>
      <c r="O20" s="57" t="str">
        <f t="shared" si="2"/>
        <v>-</v>
      </c>
      <c r="P20" s="62" t="str">
        <f>IF('A4-1管路(初期設定)'!$L$8="","-",IF('A4-1管路(初期設定)'!$L$8="○",A3管路!P20,IF(A3管路!P20="-","-",'A4-1管路(初期設定)'!$L$8*A3管路!P20)))</f>
        <v>-</v>
      </c>
      <c r="Q20" s="72" t="str">
        <f>IF('A4-1管路(初期設定)'!$M$8="","-",IF('A4-1管路(初期設定)'!$M$8="○",A3管路!Q20,IF(A3管路!Q20="-","-",'A4-1管路(初期設定)'!$M$8*A3管路!Q20)))</f>
        <v>-</v>
      </c>
      <c r="R20" s="57" t="str">
        <f t="shared" si="3"/>
        <v>-</v>
      </c>
      <c r="S20" s="62" t="str">
        <f>IF('A4-1管路(初期設定)'!$N$8="","-",IF('A4-1管路(初期設定)'!$N$8="○",A3管路!S20,IF(A3管路!S20="-","-",'A4-1管路(初期設定)'!$N$8*A3管路!S20)))</f>
        <v>-</v>
      </c>
      <c r="T20" s="102" t="str">
        <f>IF('A4-1管路(初期設定)'!$O$8="","-",IF('A4-1管路(初期設定)'!$O$8="○",A3管路!T20,IF(A3管路!T20="-","-",'A4-1管路(初期設定)'!$O$8*A3管路!T20)))</f>
        <v>-</v>
      </c>
      <c r="U20" s="102" t="str">
        <f>IF('A4-1管路(初期設定)'!$P$8="","-",IF('A4-1管路(初期設定)'!$P$8="○",A3管路!U20,IF(A3管路!U20="-","-",'A4-1管路(初期設定)'!$P$8*A3管路!U20)))</f>
        <v>-</v>
      </c>
      <c r="V20" s="72" t="str">
        <f>IF('A4-1管路(初期設定)'!$Q$8="","-",IF('A4-1管路(初期設定)'!$Q$8="○",A3管路!V20,IF(A3管路!V20="-","-",'A4-1管路(初期設定)'!$Q$8*A3管路!V20)))</f>
        <v>-</v>
      </c>
      <c r="W20" s="57" t="str">
        <f t="shared" si="4"/>
        <v>-</v>
      </c>
      <c r="X20" s="62" t="str">
        <f>IF('A4-1管路(初期設定)'!$R$8="","-",IF('A4-1管路(初期設定)'!$R$8="○",A3管路!X20,IF(A3管路!X20="-","-",'A4-1管路(初期設定)'!$R$8*A3管路!X20)))</f>
        <v>-</v>
      </c>
      <c r="Y20" s="72" t="str">
        <f>IF('A4-1管路(初期設定)'!$S$8="","-",IF('A4-1管路(初期設定)'!$S$8="○",A3管路!Y20,IF(A3管路!Y20="-","-",'A4-1管路(初期設定)'!$S$8*A3管路!Y20)))</f>
        <v>-</v>
      </c>
      <c r="Z20" s="57" t="str">
        <f t="shared" si="5"/>
        <v>-</v>
      </c>
      <c r="AA20" s="62" t="str">
        <f>IF('A4-1管路(初期設定)'!$T$8="","-",IF('A4-1管路(初期設定)'!$T$8="○",A3管路!AA20,IF(A3管路!AA20="-","-",'A4-1管路(初期設定)'!$T$8*A3管路!AA20)))</f>
        <v>-</v>
      </c>
      <c r="AB20" s="72" t="str">
        <f>IF('A4-1管路(初期設定)'!$U$8="","-",IF('A4-1管路(初期設定)'!$U$8="○",A3管路!AB20,IF(A3管路!AB20="-","-",'A4-1管路(初期設定)'!$U$8*A3管路!AB20)))</f>
        <v>-</v>
      </c>
      <c r="AC20" s="57" t="str">
        <f t="shared" si="6"/>
        <v>-</v>
      </c>
      <c r="AD20" s="62" t="str">
        <f>IF('A4-1管路(初期設定)'!$V$8="","-",IF('A4-1管路(初期設定)'!$V$8="○",A3管路!AD20,IF(A3管路!AD20="-","-",'A4-1管路(初期設定)'!$V$8*A3管路!AD20)))</f>
        <v>-</v>
      </c>
      <c r="AE20" s="72" t="str">
        <f>IF('A4-1管路(初期設定)'!$W$8="","-",IF('A4-1管路(初期設定)'!$W$8="○",A3管路!AE20,IF(A3管路!AE20="-","-",'A4-1管路(初期設定)'!$W$8*A3管路!AE20)))</f>
        <v>-</v>
      </c>
      <c r="AF20" s="57" t="str">
        <f t="shared" si="7"/>
        <v>-</v>
      </c>
      <c r="AG20" s="62" t="str">
        <f>IF('A4-1管路(初期設定)'!$X$8="","-",IF('A4-1管路(初期設定)'!$X$8="○",A3管路!AG20,IF(A3管路!AZ20="-","-",'A4-1管路(初期設定)'!$X$8*A3管路!AG20)))</f>
        <v>-</v>
      </c>
      <c r="AH20" s="72" t="str">
        <f>IF('A4-1管路(初期設定)'!$Y$8="","-",IF('A4-1管路(初期設定)'!$Y$8="○",A3管路!AH20,IF(A3管路!AH20="-","-",'A4-1管路(初期設定)'!$Y$8*A3管路!AH20)))</f>
        <v>-</v>
      </c>
      <c r="AI20" s="57" t="str">
        <f t="shared" si="8"/>
        <v>-</v>
      </c>
      <c r="AJ20" s="62" t="str">
        <f>IF('A4-1管路(初期設定)'!$Z$8="","-",IF('A4-1管路(初期設定)'!$Z$8="○",A3管路!AJ20,IF(A3管路!AJ20="-","-",'A4-1管路(初期設定)'!$Z$8*A3管路!AJ20)))</f>
        <v>-</v>
      </c>
      <c r="AK20" s="72" t="str">
        <f>IF('A4-1管路(初期設定)'!$AA$8="","-",IF('A4-1管路(初期設定)'!$AA$8="○",A3管路!AK20,IF(A3管路!AK20="-","-",'A4-1管路(初期設定)'!$AA$8*A3管路!AK20)))</f>
        <v>-</v>
      </c>
      <c r="AL20" s="57" t="str">
        <f t="shared" si="9"/>
        <v>-</v>
      </c>
      <c r="AM20" s="62" t="str">
        <f>IF('A4-1管路(初期設定)'!$AB$8="","-",IF('A4-1管路(初期設定)'!$AB$8="○",A3管路!AM20,IF(A3管路!AM20="-","-",'A4-1管路(初期設定)'!$AB$8*A3管路!AM20)))</f>
        <v>-</v>
      </c>
      <c r="AN20" s="72" t="str">
        <f>IF('A4-1管路(初期設定)'!$AC$8="","-",IF('A4-1管路(初期設定)'!$AC$8="○",A3管路!AN20,IF(A3管路!AN20="-","-",'A4-1管路(初期設定)'!$AC$8*A3管路!AN20)))</f>
        <v>-</v>
      </c>
      <c r="AO20" s="57" t="str">
        <f t="shared" si="10"/>
        <v>-</v>
      </c>
      <c r="AP20" s="62" t="str">
        <f>IF('A4-1管路(初期設定)'!$AD$8="","-",IF('A4-1管路(初期設定)'!$AD$8="○",A3管路!AP20,IF(A3管路!AP20="-","-",'A4-1管路(初期設定)'!$AD$8*A3管路!AP20)))</f>
        <v>-</v>
      </c>
      <c r="AQ20" s="72" t="str">
        <f>IF('A4-1管路(初期設定)'!$AE$8="","-",IF('A4-1管路(初期設定)'!$AE$8="○",A3管路!AQ20,IF(A3管路!AQ20="-","-",'A4-1管路(初期設定)'!$AE$8*A3管路!AQ20)))</f>
        <v>-</v>
      </c>
      <c r="AR20" s="57" t="str">
        <f t="shared" si="11"/>
        <v>-</v>
      </c>
      <c r="AS20" s="62" t="str">
        <f>IF('A4-1管路(初期設定)'!$AF$8="","-",IF('A4-1管路(初期設定)'!$AF$8="○",A3管路!AS20,IF(A3管路!AS20="-","-",'A4-1管路(初期設定)'!$AF$8*A3管路!AS20)))</f>
        <v>-</v>
      </c>
      <c r="AT20" s="72" t="str">
        <f>IF('A4-1管路(初期設定)'!$AG$8="","-",IF('A4-1管路(初期設定)'!$AG$8="○",A3管路!AT20,IF(A3管路!AT20="-","-",'A4-1管路(初期設定)'!$AG$8*A3管路!AT20)))</f>
        <v>-</v>
      </c>
      <c r="AU20" s="57" t="str">
        <f t="shared" si="12"/>
        <v>-</v>
      </c>
      <c r="AV20" s="67" t="str">
        <f t="shared" si="13"/>
        <v>-</v>
      </c>
      <c r="AW20" s="84" t="s">
        <v>274</v>
      </c>
      <c r="AX20" s="70">
        <v>42</v>
      </c>
      <c r="AY20" s="45" t="str">
        <f t="shared" si="14"/>
        <v>-</v>
      </c>
      <c r="BB20" s="841">
        <f t="shared" si="15"/>
        <v>0</v>
      </c>
      <c r="BC20" s="853"/>
      <c r="BD20" s="831">
        <f t="shared" si="16"/>
        <v>0</v>
      </c>
      <c r="BE20" s="853"/>
      <c r="BF20" s="831">
        <f t="shared" si="17"/>
        <v>0</v>
      </c>
      <c r="BG20" s="853"/>
      <c r="BH20" s="831">
        <f t="shared" si="18"/>
        <v>0</v>
      </c>
      <c r="BI20" s="853"/>
      <c r="BJ20" s="831">
        <f t="shared" si="19"/>
        <v>0</v>
      </c>
      <c r="BK20" s="853"/>
      <c r="BL20" s="841">
        <f t="shared" si="20"/>
        <v>0</v>
      </c>
      <c r="BM20" s="853"/>
      <c r="BN20" s="831">
        <f t="shared" si="21"/>
        <v>0</v>
      </c>
      <c r="BO20" s="853"/>
      <c r="BP20" s="831">
        <f t="shared" si="22"/>
        <v>0</v>
      </c>
      <c r="BQ20" s="853"/>
      <c r="BR20" s="831">
        <f t="shared" si="23"/>
        <v>0</v>
      </c>
      <c r="BS20" s="853"/>
      <c r="BT20" s="831">
        <f t="shared" si="24"/>
        <v>0</v>
      </c>
      <c r="BU20" s="962"/>
      <c r="BV20" s="82"/>
    </row>
    <row r="21" spans="2:74" ht="13.5" customHeight="1">
      <c r="B21" s="1161"/>
      <c r="C21" s="1073"/>
      <c r="D21" s="1070"/>
      <c r="E21" s="1071"/>
      <c r="F21" s="93" t="s">
        <v>49</v>
      </c>
      <c r="G21" s="186" t="str">
        <f t="shared" ref="G21:AV21" si="25">IF(SUM(G10:G20)=0,"-",SUM(G10:G20))</f>
        <v>-</v>
      </c>
      <c r="H21" s="59" t="str">
        <f t="shared" si="25"/>
        <v>-</v>
      </c>
      <c r="I21" s="60" t="str">
        <f t="shared" si="25"/>
        <v>-</v>
      </c>
      <c r="J21" s="58" t="str">
        <f t="shared" si="25"/>
        <v>-</v>
      </c>
      <c r="K21" s="59" t="str">
        <f t="shared" si="25"/>
        <v>-</v>
      </c>
      <c r="L21" s="60" t="str">
        <f t="shared" si="25"/>
        <v>-</v>
      </c>
      <c r="M21" s="58" t="str">
        <f t="shared" si="25"/>
        <v>-</v>
      </c>
      <c r="N21" s="59" t="str">
        <f t="shared" si="25"/>
        <v>-</v>
      </c>
      <c r="O21" s="60" t="str">
        <f t="shared" si="25"/>
        <v>-</v>
      </c>
      <c r="P21" s="58" t="str">
        <f t="shared" si="25"/>
        <v>-</v>
      </c>
      <c r="Q21" s="59" t="str">
        <f t="shared" si="25"/>
        <v>-</v>
      </c>
      <c r="R21" s="60" t="str">
        <f t="shared" si="25"/>
        <v>-</v>
      </c>
      <c r="S21" s="58" t="str">
        <f t="shared" si="25"/>
        <v>-</v>
      </c>
      <c r="T21" s="103">
        <f t="shared" si="25"/>
        <v>2</v>
      </c>
      <c r="U21" s="103" t="str">
        <f t="shared" si="25"/>
        <v>-</v>
      </c>
      <c r="V21" s="59">
        <f t="shared" si="25"/>
        <v>6</v>
      </c>
      <c r="W21" s="60">
        <f t="shared" si="25"/>
        <v>8</v>
      </c>
      <c r="X21" s="58" t="str">
        <f t="shared" si="25"/>
        <v>-</v>
      </c>
      <c r="Y21" s="59">
        <f t="shared" si="25"/>
        <v>138</v>
      </c>
      <c r="Z21" s="60">
        <f t="shared" si="25"/>
        <v>138</v>
      </c>
      <c r="AA21" s="58" t="str">
        <f t="shared" si="25"/>
        <v>-</v>
      </c>
      <c r="AB21" s="59" t="str">
        <f t="shared" si="25"/>
        <v>-</v>
      </c>
      <c r="AC21" s="60" t="str">
        <f t="shared" si="25"/>
        <v>-</v>
      </c>
      <c r="AD21" s="58" t="str">
        <f t="shared" si="25"/>
        <v>-</v>
      </c>
      <c r="AE21" s="59" t="str">
        <f t="shared" si="25"/>
        <v>-</v>
      </c>
      <c r="AF21" s="60" t="str">
        <f t="shared" si="25"/>
        <v>-</v>
      </c>
      <c r="AG21" s="186" t="str">
        <f t="shared" si="25"/>
        <v>-</v>
      </c>
      <c r="AH21" s="59" t="str">
        <f t="shared" si="25"/>
        <v>-</v>
      </c>
      <c r="AI21" s="60" t="str">
        <f t="shared" si="25"/>
        <v>-</v>
      </c>
      <c r="AJ21" s="58" t="str">
        <f t="shared" si="25"/>
        <v>-</v>
      </c>
      <c r="AK21" s="59" t="str">
        <f t="shared" si="25"/>
        <v>-</v>
      </c>
      <c r="AL21" s="60" t="str">
        <f t="shared" si="25"/>
        <v>-</v>
      </c>
      <c r="AM21" s="58" t="str">
        <f t="shared" si="25"/>
        <v>-</v>
      </c>
      <c r="AN21" s="59" t="str">
        <f t="shared" si="25"/>
        <v>-</v>
      </c>
      <c r="AO21" s="60" t="str">
        <f t="shared" si="25"/>
        <v>-</v>
      </c>
      <c r="AP21" s="58" t="str">
        <f t="shared" si="25"/>
        <v>-</v>
      </c>
      <c r="AQ21" s="59">
        <f t="shared" si="25"/>
        <v>84.6</v>
      </c>
      <c r="AR21" s="60">
        <f t="shared" si="25"/>
        <v>84.6</v>
      </c>
      <c r="AS21" s="58" t="str">
        <f t="shared" si="25"/>
        <v>-</v>
      </c>
      <c r="AT21" s="59" t="str">
        <f t="shared" si="25"/>
        <v>-</v>
      </c>
      <c r="AU21" s="60" t="str">
        <f t="shared" si="25"/>
        <v>-</v>
      </c>
      <c r="AV21" s="68">
        <f t="shared" si="25"/>
        <v>230.6</v>
      </c>
      <c r="AW21" s="86"/>
      <c r="AX21" s="51" t="s">
        <v>117</v>
      </c>
      <c r="AY21" s="51">
        <f>IF(SUM(AY10:AY20)=0,"-",SUM(AY10:AY20))</f>
        <v>20490.900000000001</v>
      </c>
      <c r="BB21" s="951" t="str">
        <f>IF(SUM(BB10:BC20)=0,"-",SUM(BB10:BC20))</f>
        <v>-</v>
      </c>
      <c r="BC21" s="836"/>
      <c r="BD21" s="837">
        <f>IF(SUM(BD10:BE20)=0,"-",SUM(BD10:BE20))</f>
        <v>2</v>
      </c>
      <c r="BE21" s="836"/>
      <c r="BF21" s="837">
        <f>IF(SUM(BF10:BG20)=0,"-",SUM(BF10:BG20))</f>
        <v>144</v>
      </c>
      <c r="BG21" s="836"/>
      <c r="BH21" s="837">
        <f>IF(SUM(BH10:BI20)=0,"-",SUM(BH10:BI20))</f>
        <v>84.6</v>
      </c>
      <c r="BI21" s="836"/>
      <c r="BJ21" s="837" t="str">
        <f>IF(SUM(BJ10:BK20)=0,"-",SUM(BJ10:BK20))</f>
        <v>-</v>
      </c>
      <c r="BK21" s="836"/>
      <c r="BL21" s="951" t="str">
        <f>IF(SUM(BL10:BM20)=0,"-",SUM(BL10:BM20))</f>
        <v>-</v>
      </c>
      <c r="BM21" s="836"/>
      <c r="BN21" s="837">
        <f>IF(SUM(BN10:BO20)=0,"-",SUM(BN10:BO20))</f>
        <v>292</v>
      </c>
      <c r="BO21" s="836"/>
      <c r="BP21" s="837">
        <f>IF(SUM(BP10:BQ20)=0,"-",SUM(BP10:BQ20))</f>
        <v>11430</v>
      </c>
      <c r="BQ21" s="836"/>
      <c r="BR21" s="837">
        <f>IF(SUM(BR10:BS20)=0,"-",SUM(BR10:BS20))</f>
        <v>8768.9</v>
      </c>
      <c r="BS21" s="836"/>
      <c r="BT21" s="837" t="str">
        <f>IF(SUM(BT10:BU20)=0,"-",SUM(BT10:BU20))</f>
        <v>-</v>
      </c>
      <c r="BU21" s="1011"/>
      <c r="BV21" s="82"/>
    </row>
    <row r="22" spans="2:74" ht="13.5" customHeight="1">
      <c r="B22" s="1161"/>
      <c r="C22" s="1073"/>
      <c r="D22" s="1070"/>
      <c r="E22" s="875" t="s">
        <v>43</v>
      </c>
      <c r="F22" s="78">
        <v>600</v>
      </c>
      <c r="G22" s="61" t="str">
        <f>IF('A4-1管路(初期設定)'!$F$9="","-",IF('A4-1管路(初期設定)'!$F$9="○",A3管路!G22,IF(A3管路!F22="-","-",'A4-1管路(初期設定)'!$F$9*A3管路!G22)))</f>
        <v>-</v>
      </c>
      <c r="H22" s="71" t="str">
        <f>IF('A4-1管路(初期設定)'!$G$9="","-",IF('A4-1管路(初期設定)'!$G$9="○",A3管路!H22,IF(A3管路!H22="-","-",'A4-1管路(初期設定)'!$G$9*A3管路!H22)))</f>
        <v>-</v>
      </c>
      <c r="I22" s="54" t="str">
        <f t="shared" ref="I22:I32" si="26">IF(SUM(G22:H22)=0,"-",SUM(G22:H22))</f>
        <v>-</v>
      </c>
      <c r="J22" s="61" t="str">
        <f>IF('A4-1管路(初期設定)'!$H$9="","-",IF('A4-1管路(初期設定)'!$H$9="○",A3管路!J22,IF(A3管路!J22="-","-",'A4-1管路(初期設定)'!$H$9*A3管路!J22)))</f>
        <v>-</v>
      </c>
      <c r="K22" s="71" t="str">
        <f>IF('A4-1管路(初期設定)'!$I$9="","-",IF('A4-1管路(初期設定)'!$I$9="○",A3管路!K22,IF(A3管路!K22="-","-",'A4-1管路(初期設定)'!$I$9*A3管路!K22)))</f>
        <v>-</v>
      </c>
      <c r="L22" s="54" t="str">
        <f t="shared" ref="L22:L32" si="27">IF(SUM(J22:K22)=0,"-",SUM(J22:K22))</f>
        <v>-</v>
      </c>
      <c r="M22" s="61" t="str">
        <f>IF('A4-1管路(初期設定)'!$J$9="","-",IF('A4-1管路(初期設定)'!$J$9="○",A3管路!M22,IF(A3管路!M22="-","-",'A4-1管路(初期設定)'!$J$9*A3管路!M22)))</f>
        <v>-</v>
      </c>
      <c r="N22" s="71" t="str">
        <f>IF('A4-1管路(初期設定)'!$K$9="","-",IF('A4-1管路(初期設定)'!$K$9="○",A3管路!N22,IF(A3管路!N22="-","-",'A4-1管路(初期設定)'!$K$9*A3管路!N22)))</f>
        <v>-</v>
      </c>
      <c r="O22" s="54" t="str">
        <f t="shared" ref="O22:O32" si="28">IF(SUM(M22:N22)=0,"-",SUM(M22:N22))</f>
        <v>-</v>
      </c>
      <c r="P22" s="61" t="str">
        <f>IF('A4-1管路(初期設定)'!$L$9="","-",IF('A4-1管路(初期設定)'!$L$9="○",A3管路!P22,IF(A3管路!P22="-","-",'A4-1管路(初期設定)'!$L$9*A3管路!P22)))</f>
        <v>-</v>
      </c>
      <c r="Q22" s="71" t="str">
        <f>IF('A4-1管路(初期設定)'!$M$9="","-",IF('A4-1管路(初期設定)'!$M$9="○",A3管路!Q22,IF(A3管路!Q22="-","-",'A4-1管路(初期設定)'!$M$9*A3管路!Q22)))</f>
        <v>-</v>
      </c>
      <c r="R22" s="54" t="str">
        <f t="shared" ref="R22:R32" si="29">IF(SUM(P22:Q22)=0,"-",SUM(P22:Q22))</f>
        <v>-</v>
      </c>
      <c r="S22" s="61" t="str">
        <f>IF('A4-1管路(初期設定)'!$N$9="","-",IF('A4-1管路(初期設定)'!$N$9="○",A3管路!S22,IF(A3管路!S22="-","-",'A4-1管路(初期設定)'!$N$9*A3管路!S22)))</f>
        <v>-</v>
      </c>
      <c r="T22" s="100" t="str">
        <f>IF('A4-1管路(初期設定)'!$O$9="","-",IF('A4-1管路(初期設定)'!$O$9="○",A3管路!T22,IF(A3管路!T22="-","-",'A4-1管路(初期設定)'!$O$9*A3管路!T22)))</f>
        <v>-</v>
      </c>
      <c r="U22" s="100" t="str">
        <f>IF('A4-1管路(初期設定)'!$P$9="","-",IF('A4-1管路(初期設定)'!$P$9="○",A3管路!U22,IF(A3管路!U22="-","-",'A4-1管路(初期設定)'!$P$9*A3管路!U22)))</f>
        <v>-</v>
      </c>
      <c r="V22" s="71" t="str">
        <f>IF('A4-1管路(初期設定)'!$Q$9="","-",IF('A4-1管路(初期設定)'!$Q$9="○",A3管路!V22,IF(A3管路!V22="-","-",'A4-1管路(初期設定)'!$Q$9*A3管路!V22)))</f>
        <v>-</v>
      </c>
      <c r="W22" s="54" t="str">
        <f t="shared" ref="W22:W32" si="30">IF(SUM(S22:V22)=0,"-",SUM(S22:V22))</f>
        <v>-</v>
      </c>
      <c r="X22" s="61" t="str">
        <f>IF('A4-1管路(初期設定)'!$R$9="","-",IF('A4-1管路(初期設定)'!$R$9="○",A3管路!X22,IF(A3管路!X22="-","-",'A4-1管路(初期設定)'!$R$9*A3管路!X22)))</f>
        <v>-</v>
      </c>
      <c r="Y22" s="71" t="str">
        <f>IF('A4-1管路(初期設定)'!$S$9="","-",IF('A4-1管路(初期設定)'!$S$9="○",A3管路!Y22,IF(A3管路!Y22="-","-",'A4-1管路(初期設定)'!$S$9*A3管路!Y22)))</f>
        <v>-</v>
      </c>
      <c r="Z22" s="54" t="str">
        <f t="shared" ref="Z22:Z32" si="31">IF(SUM(X22:Y22)=0,"-",SUM(X22:Y22))</f>
        <v>-</v>
      </c>
      <c r="AA22" s="61" t="str">
        <f>IF('A4-1管路(初期設定)'!$T$9="","-",IF('A4-1管路(初期設定)'!$T$9="○",A3管路!AA22,IF(A3管路!AA22="-","-",'A4-1管路(初期設定)'!$T$9*A3管路!AA22)))</f>
        <v>-</v>
      </c>
      <c r="AB22" s="71" t="str">
        <f>IF('A4-1管路(初期設定)'!$U$9="","-",IF('A4-1管路(初期設定)'!$U$9="○",A3管路!AB22,IF(A3管路!AB22="-","-",'A4-1管路(初期設定)'!$U$9*A3管路!AB22)))</f>
        <v>-</v>
      </c>
      <c r="AC22" s="54" t="str">
        <f t="shared" ref="AC22:AC32" si="32">IF(SUM(AA22:AB22)=0,"-",SUM(AA22:AB22))</f>
        <v>-</v>
      </c>
      <c r="AD22" s="61" t="str">
        <f>IF('A4-1管路(初期設定)'!$V$9="","-",IF('A4-1管路(初期設定)'!$V$9="○",A3管路!AD22,IF(A3管路!AD22="-","-",'A4-1管路(初期設定)'!$V$9*A3管路!AD22)))</f>
        <v>-</v>
      </c>
      <c r="AE22" s="71" t="str">
        <f>IF('A4-1管路(初期設定)'!$W$9="","-",IF('A4-1管路(初期設定)'!$W$9="○",A3管路!AE22,IF(A3管路!AE22="-","-",'A4-1管路(初期設定)'!$W$9*A3管路!AE22)))</f>
        <v>-</v>
      </c>
      <c r="AF22" s="54" t="str">
        <f t="shared" ref="AF22:AF32" si="33">IF(SUM(AD22:AE22)=0,"-",SUM(AD22:AE22))</f>
        <v>-</v>
      </c>
      <c r="AG22" s="61" t="str">
        <f>IF('A4-1管路(初期設定)'!$X$9="","-",IF('A4-1管路(初期設定)'!$X$9="○",A3管路!AG22,IF(A3管路!AZ22="-","-",'A4-1管路(初期設定)'!$X$9*A3管路!AG22)))</f>
        <v>-</v>
      </c>
      <c r="AH22" s="71" t="str">
        <f>IF('A4-1管路(初期設定)'!$Y$9="","-",IF('A4-1管路(初期設定)'!$Y$9="○",A3管路!AH22,IF(A3管路!AH22="-","-",'A4-1管路(初期設定)'!$Y$9*A3管路!AH22)))</f>
        <v>-</v>
      </c>
      <c r="AI22" s="54" t="str">
        <f t="shared" ref="AI22:AI32" si="34">IF(SUM(AG22:AH22)=0,"-",SUM(AG22:AH22))</f>
        <v>-</v>
      </c>
      <c r="AJ22" s="61" t="str">
        <f>IF('A4-1管路(初期設定)'!$Z$9="","-",IF('A4-1管路(初期設定)'!$Z$9="○",A3管路!AJ22,IF(A3管路!AJ22="-","-",'A4-1管路(初期設定)'!$Z$9*A3管路!AJ22)))</f>
        <v>-</v>
      </c>
      <c r="AK22" s="71" t="str">
        <f>IF('A4-1管路(初期設定)'!$AA$9="","-",IF('A4-1管路(初期設定)'!$AA$9="○",A3管路!AK22,IF(A3管路!AK22="-","-",'A4-1管路(初期設定)'!$AA$9*A3管路!AK22)))</f>
        <v>-</v>
      </c>
      <c r="AL22" s="54" t="str">
        <f t="shared" ref="AL22:AL32" si="35">IF(SUM(AJ22:AK22)=0,"-",SUM(AJ22:AK22))</f>
        <v>-</v>
      </c>
      <c r="AM22" s="61" t="str">
        <f>IF('A4-1管路(初期設定)'!$AB$9="","-",IF('A4-1管路(初期設定)'!$AB$9="○",A3管路!AM22,IF(A3管路!AM22="-","-",'A4-1管路(初期設定)'!$AB$9*A3管路!AM22)))</f>
        <v>-</v>
      </c>
      <c r="AN22" s="71" t="str">
        <f>IF('A4-1管路(初期設定)'!$AC$9="","-",IF('A4-1管路(初期設定)'!$AC$9="○",A3管路!AN22,IF(A3管路!AN22="-","-",'A4-1管路(初期設定)'!$AC$9*A3管路!AN22)))</f>
        <v>-</v>
      </c>
      <c r="AO22" s="54" t="str">
        <f t="shared" ref="AO22:AO32" si="36">IF(SUM(AM22:AN22)=0,"-",SUM(AM22:AN22))</f>
        <v>-</v>
      </c>
      <c r="AP22" s="61" t="str">
        <f>IF('A4-1管路(初期設定)'!$AD$9="","-",IF('A4-1管路(初期設定)'!$AD$9="○",A3管路!AP22,IF(A3管路!AP22="-","-",'A4-1管路(初期設定)'!$AD$9*A3管路!AP22)))</f>
        <v>-</v>
      </c>
      <c r="AQ22" s="71" t="str">
        <f>IF('A4-1管路(初期設定)'!$AE$9="","-",IF('A4-1管路(初期設定)'!$AE$9="○",A3管路!AQ22,IF(A3管路!AQ22="-","-",'A4-1管路(初期設定)'!$AE$9*A3管路!AQ22)))</f>
        <v>-</v>
      </c>
      <c r="AR22" s="54" t="str">
        <f t="shared" ref="AR22:AR32" si="37">IF(SUM(AP22:AQ22)=0,"-",SUM(AP22:AQ22))</f>
        <v>-</v>
      </c>
      <c r="AS22" s="61" t="str">
        <f>IF('A4-1管路(初期設定)'!$AF$9="","-",IF('A4-1管路(初期設定)'!$AF$9="○",A3管路!AS22,IF(A3管路!AS22="-","-",'A4-1管路(初期設定)'!$AF$9*A3管路!AS22)))</f>
        <v>-</v>
      </c>
      <c r="AT22" s="71" t="str">
        <f>IF('A4-1管路(初期設定)'!$AG$9="","-",IF('A4-1管路(初期設定)'!$AG$9="○",A3管路!AT22,IF(A3管路!AT22="-","-",'A4-1管路(初期設定)'!$AG$9*A3管路!AT22)))</f>
        <v>-</v>
      </c>
      <c r="AU22" s="54" t="str">
        <f t="shared" ref="AU22:AU32" si="38">IF(SUM(AS22:AT22)=0,"-",SUM(AS22:AT22))</f>
        <v>-</v>
      </c>
      <c r="AV22" s="66" t="str">
        <f t="shared" ref="AV22:AV32" si="39">IF(SUM(I22,L22,O22,R22,W22,Z22,AC22,AF22,AI22,AL22,AO22,AR22,AU22)=0,"-",SUM(I22,L22,O22,R22,W22,Z22,AC22,AF22,AI22,AL22,AO22,AR22,AU22))</f>
        <v>-</v>
      </c>
      <c r="AW22" s="85" t="s">
        <v>273</v>
      </c>
      <c r="AX22" s="69">
        <v>245</v>
      </c>
      <c r="AY22" s="50" t="str">
        <f t="shared" ref="AY22:AY32" si="40">IF(AV22="-","-",AX22*AV22)</f>
        <v>-</v>
      </c>
      <c r="BB22" s="865">
        <f t="shared" ref="BB22:BB32" si="41">SUMIF(G$88,"①",I22)+SUMIF(J$88,"①",L22)+SUMIF(M$88,"①",O22)+SUMIF(P$88,"①",R22)+SUMIF(S$88,"①",S22)+SUMIF(S$88,"①",T22)+SUMIF(U$88,"①",U22)+SUMIF(U$88,"①",V22)+SUMIF(X$88,"①",Z22)+SUMIF(AA$88,"①",AC22)+SUMIF(AD$88,"①",AF22)+SUMIF(AG$88,"①",AI22)+SUMIF(AJ$88,"①",AL22)+SUMIF(AM$88,"①",AO22)+SUMIF(AP$88,"①",AR22)+SUMIF(AS$88,"①",AU22)</f>
        <v>0</v>
      </c>
      <c r="BC22" s="866"/>
      <c r="BD22" s="866">
        <f t="shared" ref="BD22:BD32" si="42">SUMIF(G$88,"②",I22)+SUMIF(J$88,"②",L22)+SUMIF(M$88,"②",O22)+SUMIF(P$88,"②",R22)+SUMIF(S$88,"②",S22)+SUMIF(S$88,"②",T22)+SUMIF(U$88,"②",U22)+SUMIF(U$88,"②",V22)+SUMIF(X$88,"②",Z22)+SUMIF(AA$88,"②",AC22)+SUMIF(AD$88,"②",AF22)+SUMIF(AG$88,"②",AI22)+SUMIF(AJ$88,"②",AL22)+SUMIF(AM$88,"②",AO22)+SUMIF(AP$88,"②",AR22)+SUMIF(AS$88,"②",AU22)</f>
        <v>0</v>
      </c>
      <c r="BE22" s="866"/>
      <c r="BF22" s="866">
        <f t="shared" ref="BF22:BF32" si="43">SUMIF(G$88,"③",I22)+SUMIF(J$88,"③",L22)+SUMIF(M$88,"③",O22)+SUMIF(P$88,"③",R22)+SUMIF(S$88,"③",S22)+SUMIF(S$88,"③",T22)+SUMIF(U$88,"③",U22)+SUMIF(U$88,"③",V22)+SUMIF(X$88,"③",Z22)+SUMIF(AA$88,"③",AC22)+SUMIF(AD$88,"③",AF22)+SUMIF(AG$88,"③",AI22)+SUMIF(AJ$88,"③",AL22)+SUMIF(AM$88,"③",AO22)+SUMIF(AP$88,"③",AR22)+SUMIF(AS$88,"③",AU22)</f>
        <v>0</v>
      </c>
      <c r="BG22" s="866"/>
      <c r="BH22" s="866">
        <f t="shared" ref="BH22:BH32" si="44">SUMIF(G$88,"④",I22)+SUMIF(J$88,"④",L22)+SUMIF(M$88,"④",O22)+SUMIF(P$88,"④",R22)+SUMIF(S$88,"④",S22)+SUMIF(S$88,"④",T22)+SUMIF(U$88,"④",U22)+SUMIF(U$88,"④",V22)+SUMIF(X$88,"④",Z22)+SUMIF(AA$88,"④",AC22)+SUMIF(AD$88,"④",AF22)+SUMIF(AG$88,"④",AI22)+SUMIF(AJ$88,"④",AL22)+SUMIF(AM$88,"④",AO22)+SUMIF(AP$88,"④",AR22)+SUMIF(AS$88,"④",AU22)</f>
        <v>0</v>
      </c>
      <c r="BI22" s="866"/>
      <c r="BJ22" s="866">
        <f t="shared" ref="BJ22:BJ32" si="45">SUMIF(G$88,"⑤",I22)+SUMIF(J$88,"⑤",L22)+SUMIF(M$88,"⑤",O22)+SUMIF(P$88,"⑤",R22)+SUMIF(S$88,"⑤",S22)+SUMIF(S$88,"⑤",T22)+SUMIF(U$88,"⑤",U22)+SUMIF(U$88,"⑤",V22)+SUMIF(X$88,"⑤",Z22)+SUMIF(AA$88,"⑤",AC22)+SUMIF(AD$88,"⑤",AF22)+SUMIF(AG$88,"⑤",AI22)+SUMIF(AJ$88,"⑤",AL22)+SUMIF(AM$88,"⑤",AO22)+SUMIF(AP$88,"⑤",AR22)+SUMIF(AS$88,"⑤",AU22)</f>
        <v>0</v>
      </c>
      <c r="BK22" s="866"/>
      <c r="BL22" s="865">
        <f t="shared" ref="BL22:BL32" si="46">IF($AY22="-",0,BB22*$AX22)</f>
        <v>0</v>
      </c>
      <c r="BM22" s="866"/>
      <c r="BN22" s="866">
        <f t="shared" ref="BN22:BN32" si="47">IF($AY22="-",0,BD22*$AX22)</f>
        <v>0</v>
      </c>
      <c r="BO22" s="866"/>
      <c r="BP22" s="866">
        <f t="shared" ref="BP22:BP32" si="48">IF($AY22="-",0,BF22*$AX22)</f>
        <v>0</v>
      </c>
      <c r="BQ22" s="866"/>
      <c r="BR22" s="866">
        <f t="shared" ref="BR22:BR32" si="49">IF($AY22="-",0,BH22*$AX22)</f>
        <v>0</v>
      </c>
      <c r="BS22" s="866"/>
      <c r="BT22" s="866">
        <f t="shared" ref="BT22:BT32" si="50">IF($AY22="-",0,BJ22*$AX22)</f>
        <v>0</v>
      </c>
      <c r="BU22" s="869"/>
      <c r="BV22" s="82"/>
    </row>
    <row r="23" spans="2:74" ht="13.5" customHeight="1">
      <c r="B23" s="1161"/>
      <c r="C23" s="1073"/>
      <c r="D23" s="1070"/>
      <c r="E23" s="1070"/>
      <c r="F23" s="76">
        <v>500</v>
      </c>
      <c r="G23" s="62" t="str">
        <f>IF('A4-1管路(初期設定)'!$F$9="","-",IF('A4-1管路(初期設定)'!$F$9="○",A3管路!G23,IF(A3管路!F23="-","-",'A4-1管路(初期設定)'!$F$9*A3管路!G23)))</f>
        <v>-</v>
      </c>
      <c r="H23" s="72" t="str">
        <f>IF('A4-1管路(初期設定)'!$G$9="","-",IF('A4-1管路(初期設定)'!$G$9="○",A3管路!H23,IF(A3管路!H23="-","-",'A4-1管路(初期設定)'!$G$9*A3管路!H23)))</f>
        <v>-</v>
      </c>
      <c r="I23" s="57" t="str">
        <f t="shared" si="26"/>
        <v>-</v>
      </c>
      <c r="J23" s="62" t="str">
        <f>IF('A4-1管路(初期設定)'!$H$9="","-",IF('A4-1管路(初期設定)'!$H$9="○",A3管路!J23,IF(A3管路!J23="-","-",'A4-1管路(初期設定)'!$H$9*A3管路!J23)))</f>
        <v>-</v>
      </c>
      <c r="K23" s="72" t="str">
        <f>IF('A4-1管路(初期設定)'!$I$9="","-",IF('A4-1管路(初期設定)'!$I$9="○",A3管路!K23,IF(A3管路!K23="-","-",'A4-1管路(初期設定)'!$I$9*A3管路!K23)))</f>
        <v>-</v>
      </c>
      <c r="L23" s="57" t="str">
        <f t="shared" si="27"/>
        <v>-</v>
      </c>
      <c r="M23" s="62" t="str">
        <f>IF('A4-1管路(初期設定)'!$J$9="","-",IF('A4-1管路(初期設定)'!$J$9="○",A3管路!M23,IF(A3管路!M23="-","-",'A4-1管路(初期設定)'!$J$9*A3管路!M23)))</f>
        <v>-</v>
      </c>
      <c r="N23" s="72" t="str">
        <f>IF('A4-1管路(初期設定)'!$K$9="","-",IF('A4-1管路(初期設定)'!$K$9="○",A3管路!N23,IF(A3管路!N23="-","-",'A4-1管路(初期設定)'!$K$9*A3管路!N23)))</f>
        <v>-</v>
      </c>
      <c r="O23" s="57" t="str">
        <f t="shared" si="28"/>
        <v>-</v>
      </c>
      <c r="P23" s="62" t="str">
        <f>IF('A4-1管路(初期設定)'!$L$9="","-",IF('A4-1管路(初期設定)'!$L$9="○",A3管路!P23,IF(A3管路!P23="-","-",'A4-1管路(初期設定)'!$L$9*A3管路!P23)))</f>
        <v>-</v>
      </c>
      <c r="Q23" s="72" t="str">
        <f>IF('A4-1管路(初期設定)'!$M$9="","-",IF('A4-1管路(初期設定)'!$M$9="○",A3管路!Q23,IF(A3管路!Q23="-","-",'A4-1管路(初期設定)'!$M$9*A3管路!Q23)))</f>
        <v>-</v>
      </c>
      <c r="R23" s="57" t="str">
        <f t="shared" si="29"/>
        <v>-</v>
      </c>
      <c r="S23" s="62" t="str">
        <f>IF('A4-1管路(初期設定)'!$N$9="","-",IF('A4-1管路(初期設定)'!$N$9="○",A3管路!S23,IF(A3管路!S23="-","-",'A4-1管路(初期設定)'!$N$9*A3管路!S23)))</f>
        <v>-</v>
      </c>
      <c r="T23" s="102" t="str">
        <f>IF('A4-1管路(初期設定)'!$O$9="","-",IF('A4-1管路(初期設定)'!$O$9="○",A3管路!T23,IF(A3管路!T23="-","-",'A4-1管路(初期設定)'!$O$9*A3管路!T23)))</f>
        <v>-</v>
      </c>
      <c r="U23" s="102" t="str">
        <f>IF('A4-1管路(初期設定)'!$P$9="","-",IF('A4-1管路(初期設定)'!$P$9="○",A3管路!U23,IF(A3管路!U23="-","-",'A4-1管路(初期設定)'!$P$9*A3管路!U23)))</f>
        <v>-</v>
      </c>
      <c r="V23" s="72" t="str">
        <f>IF('A4-1管路(初期設定)'!$Q$9="","-",IF('A4-1管路(初期設定)'!$Q$9="○",A3管路!V23,IF(A3管路!V23="-","-",'A4-1管路(初期設定)'!$Q$9*A3管路!V23)))</f>
        <v>-</v>
      </c>
      <c r="W23" s="57" t="str">
        <f t="shared" si="30"/>
        <v>-</v>
      </c>
      <c r="X23" s="62" t="str">
        <f>IF('A4-1管路(初期設定)'!$R$9="","-",IF('A4-1管路(初期設定)'!$R$9="○",A3管路!X23,IF(A3管路!X23="-","-",'A4-1管路(初期設定)'!$R$9*A3管路!X23)))</f>
        <v>-</v>
      </c>
      <c r="Y23" s="72" t="str">
        <f>IF('A4-1管路(初期設定)'!$S$9="","-",IF('A4-1管路(初期設定)'!$S$9="○",A3管路!Y23,IF(A3管路!Y23="-","-",'A4-1管路(初期設定)'!$S$9*A3管路!Y23)))</f>
        <v>-</v>
      </c>
      <c r="Z23" s="57" t="str">
        <f t="shared" si="31"/>
        <v>-</v>
      </c>
      <c r="AA23" s="62" t="str">
        <f>IF('A4-1管路(初期設定)'!$T$9="","-",IF('A4-1管路(初期設定)'!$T$9="○",A3管路!AA23,IF(A3管路!AA23="-","-",'A4-1管路(初期設定)'!$T$9*A3管路!AA23)))</f>
        <v>-</v>
      </c>
      <c r="AB23" s="72" t="str">
        <f>IF('A4-1管路(初期設定)'!$U$9="","-",IF('A4-1管路(初期設定)'!$U$9="○",A3管路!AB23,IF(A3管路!AB23="-","-",'A4-1管路(初期設定)'!$U$9*A3管路!AB23)))</f>
        <v>-</v>
      </c>
      <c r="AC23" s="57" t="str">
        <f t="shared" si="32"/>
        <v>-</v>
      </c>
      <c r="AD23" s="62" t="str">
        <f>IF('A4-1管路(初期設定)'!$V$9="","-",IF('A4-1管路(初期設定)'!$V$9="○",A3管路!AD23,IF(A3管路!AD23="-","-",'A4-1管路(初期設定)'!$V$9*A3管路!AD23)))</f>
        <v>-</v>
      </c>
      <c r="AE23" s="72" t="str">
        <f>IF('A4-1管路(初期設定)'!$W$9="","-",IF('A4-1管路(初期設定)'!$W$9="○",A3管路!AE23,IF(A3管路!AE23="-","-",'A4-1管路(初期設定)'!$W$9*A3管路!AE23)))</f>
        <v>-</v>
      </c>
      <c r="AF23" s="57" t="str">
        <f t="shared" si="33"/>
        <v>-</v>
      </c>
      <c r="AG23" s="62" t="str">
        <f>IF('A4-1管路(初期設定)'!$X$9="","-",IF('A4-1管路(初期設定)'!$X$9="○",A3管路!AG23,IF(A3管路!AZ23="-","-",'A4-1管路(初期設定)'!$X$9*A3管路!AG23)))</f>
        <v>-</v>
      </c>
      <c r="AH23" s="72" t="str">
        <f>IF('A4-1管路(初期設定)'!$Y$9="","-",IF('A4-1管路(初期設定)'!$Y$9="○",A3管路!AH23,IF(A3管路!AH23="-","-",'A4-1管路(初期設定)'!$Y$9*A3管路!AH23)))</f>
        <v>-</v>
      </c>
      <c r="AI23" s="57" t="str">
        <f t="shared" si="34"/>
        <v>-</v>
      </c>
      <c r="AJ23" s="62" t="str">
        <f>IF('A4-1管路(初期設定)'!$Z$9="","-",IF('A4-1管路(初期設定)'!$Z$9="○",A3管路!AJ23,IF(A3管路!AJ23="-","-",'A4-1管路(初期設定)'!$Z$9*A3管路!AJ23)))</f>
        <v>-</v>
      </c>
      <c r="AK23" s="72" t="str">
        <f>IF('A4-1管路(初期設定)'!$AA$9="","-",IF('A4-1管路(初期設定)'!$AA$9="○",A3管路!AK23,IF(A3管路!AK23="-","-",'A4-1管路(初期設定)'!$AA$9*A3管路!AK23)))</f>
        <v>-</v>
      </c>
      <c r="AL23" s="57" t="str">
        <f t="shared" si="35"/>
        <v>-</v>
      </c>
      <c r="AM23" s="62" t="str">
        <f>IF('A4-1管路(初期設定)'!$AB$9="","-",IF('A4-1管路(初期設定)'!$AB$9="○",A3管路!AM23,IF(A3管路!AM23="-","-",'A4-1管路(初期設定)'!$AB$9*A3管路!AM23)))</f>
        <v>-</v>
      </c>
      <c r="AN23" s="72" t="str">
        <f>IF('A4-1管路(初期設定)'!$AC$9="","-",IF('A4-1管路(初期設定)'!$AC$9="○",A3管路!AN23,IF(A3管路!AN23="-","-",'A4-1管路(初期設定)'!$AC$9*A3管路!AN23)))</f>
        <v>-</v>
      </c>
      <c r="AO23" s="57" t="str">
        <f t="shared" si="36"/>
        <v>-</v>
      </c>
      <c r="AP23" s="62" t="str">
        <f>IF('A4-1管路(初期設定)'!$AD$9="","-",IF('A4-1管路(初期設定)'!$AD$9="○",A3管路!AP23,IF(A3管路!AP23="-","-",'A4-1管路(初期設定)'!$AD$9*A3管路!AP23)))</f>
        <v>-</v>
      </c>
      <c r="AQ23" s="72" t="str">
        <f>IF('A4-1管路(初期設定)'!$AE$9="","-",IF('A4-1管路(初期設定)'!$AE$9="○",A3管路!AQ23,IF(A3管路!AQ23="-","-",'A4-1管路(初期設定)'!$AE$9*A3管路!AQ23)))</f>
        <v>-</v>
      </c>
      <c r="AR23" s="57" t="str">
        <f t="shared" si="37"/>
        <v>-</v>
      </c>
      <c r="AS23" s="62" t="str">
        <f>IF('A4-1管路(初期設定)'!$AF$9="","-",IF('A4-1管路(初期設定)'!$AF$9="○",A3管路!AS23,IF(A3管路!AS23="-","-",'A4-1管路(初期設定)'!$AF$9*A3管路!AS23)))</f>
        <v>-</v>
      </c>
      <c r="AT23" s="72" t="str">
        <f>IF('A4-1管路(初期設定)'!$AG$9="","-",IF('A4-1管路(初期設定)'!$AG$9="○",A3管路!AT23,IF(A3管路!AT23="-","-",'A4-1管路(初期設定)'!$AG$9*A3管路!AT23)))</f>
        <v>-</v>
      </c>
      <c r="AU23" s="57" t="str">
        <f t="shared" si="38"/>
        <v>-</v>
      </c>
      <c r="AV23" s="67" t="str">
        <f t="shared" si="39"/>
        <v>-</v>
      </c>
      <c r="AW23" s="84" t="s">
        <v>273</v>
      </c>
      <c r="AX23" s="70">
        <v>189</v>
      </c>
      <c r="AY23" s="45" t="str">
        <f t="shared" si="40"/>
        <v>-</v>
      </c>
      <c r="BB23" s="832">
        <f t="shared" si="41"/>
        <v>0</v>
      </c>
      <c r="BC23" s="830"/>
      <c r="BD23" s="830">
        <f t="shared" si="42"/>
        <v>0</v>
      </c>
      <c r="BE23" s="830"/>
      <c r="BF23" s="830">
        <f t="shared" si="43"/>
        <v>0</v>
      </c>
      <c r="BG23" s="830"/>
      <c r="BH23" s="830">
        <f t="shared" si="44"/>
        <v>0</v>
      </c>
      <c r="BI23" s="830"/>
      <c r="BJ23" s="830">
        <f t="shared" si="45"/>
        <v>0</v>
      </c>
      <c r="BK23" s="830"/>
      <c r="BL23" s="832">
        <f t="shared" si="46"/>
        <v>0</v>
      </c>
      <c r="BM23" s="830"/>
      <c r="BN23" s="830">
        <f t="shared" si="47"/>
        <v>0</v>
      </c>
      <c r="BO23" s="830"/>
      <c r="BP23" s="830">
        <f t="shared" si="48"/>
        <v>0</v>
      </c>
      <c r="BQ23" s="830"/>
      <c r="BR23" s="830">
        <f t="shared" si="49"/>
        <v>0</v>
      </c>
      <c r="BS23" s="830"/>
      <c r="BT23" s="830">
        <f t="shared" si="50"/>
        <v>0</v>
      </c>
      <c r="BU23" s="833"/>
      <c r="BV23" s="82"/>
    </row>
    <row r="24" spans="2:74" ht="13.5" customHeight="1">
      <c r="B24" s="1161"/>
      <c r="C24" s="1073"/>
      <c r="D24" s="1070"/>
      <c r="E24" s="1070"/>
      <c r="F24" s="75">
        <v>450</v>
      </c>
      <c r="G24" s="62" t="str">
        <f>IF('A4-1管路(初期設定)'!$F$9="","-",IF('A4-1管路(初期設定)'!$F$9="○",A3管路!G24,IF(A3管路!F24="-","-",'A4-1管路(初期設定)'!$F$9*A3管路!G24)))</f>
        <v>-</v>
      </c>
      <c r="H24" s="72" t="str">
        <f>IF('A4-1管路(初期設定)'!$G$9="","-",IF('A4-1管路(初期設定)'!$G$9="○",A3管路!H24,IF(A3管路!H24="-","-",'A4-1管路(初期設定)'!$G$9*A3管路!H24)))</f>
        <v>-</v>
      </c>
      <c r="I24" s="57" t="str">
        <f t="shared" si="26"/>
        <v>-</v>
      </c>
      <c r="J24" s="62" t="str">
        <f>IF('A4-1管路(初期設定)'!$H$9="","-",IF('A4-1管路(初期設定)'!$H$9="○",A3管路!J24,IF(A3管路!J24="-","-",'A4-1管路(初期設定)'!$H$9*A3管路!J24)))</f>
        <v>-</v>
      </c>
      <c r="K24" s="72" t="str">
        <f>IF('A4-1管路(初期設定)'!$I$9="","-",IF('A4-1管路(初期設定)'!$I$9="○",A3管路!K24,IF(A3管路!K24="-","-",'A4-1管路(初期設定)'!$I$9*A3管路!K24)))</f>
        <v>-</v>
      </c>
      <c r="L24" s="57" t="str">
        <f t="shared" si="27"/>
        <v>-</v>
      </c>
      <c r="M24" s="62" t="str">
        <f>IF('A4-1管路(初期設定)'!$J$9="","-",IF('A4-1管路(初期設定)'!$J$9="○",A3管路!M24,IF(A3管路!M24="-","-",'A4-1管路(初期設定)'!$J$9*A3管路!M24)))</f>
        <v>-</v>
      </c>
      <c r="N24" s="72" t="str">
        <f>IF('A4-1管路(初期設定)'!$K$9="","-",IF('A4-1管路(初期設定)'!$K$9="○",A3管路!N24,IF(A3管路!N24="-","-",'A4-1管路(初期設定)'!$K$9*A3管路!N24)))</f>
        <v>-</v>
      </c>
      <c r="O24" s="57" t="str">
        <f t="shared" si="28"/>
        <v>-</v>
      </c>
      <c r="P24" s="62" t="str">
        <f>IF('A4-1管路(初期設定)'!$L$9="","-",IF('A4-1管路(初期設定)'!$L$9="○",A3管路!P24,IF(A3管路!P24="-","-",'A4-1管路(初期設定)'!$L$9*A3管路!P24)))</f>
        <v>-</v>
      </c>
      <c r="Q24" s="72" t="str">
        <f>IF('A4-1管路(初期設定)'!$M$9="","-",IF('A4-1管路(初期設定)'!$M$9="○",A3管路!Q24,IF(A3管路!Q24="-","-",'A4-1管路(初期設定)'!$M$9*A3管路!Q24)))</f>
        <v>-</v>
      </c>
      <c r="R24" s="57" t="str">
        <f t="shared" si="29"/>
        <v>-</v>
      </c>
      <c r="S24" s="62" t="str">
        <f>IF('A4-1管路(初期設定)'!$N$9="","-",IF('A4-1管路(初期設定)'!$N$9="○",A3管路!S24,IF(A3管路!S24="-","-",'A4-1管路(初期設定)'!$N$9*A3管路!S24)))</f>
        <v>-</v>
      </c>
      <c r="T24" s="102" t="str">
        <f>IF('A4-1管路(初期設定)'!$O$9="","-",IF('A4-1管路(初期設定)'!$O$9="○",A3管路!T24,IF(A3管路!T24="-","-",'A4-1管路(初期設定)'!$O$9*A3管路!T24)))</f>
        <v>-</v>
      </c>
      <c r="U24" s="102" t="str">
        <f>IF('A4-1管路(初期設定)'!$P$9="","-",IF('A4-1管路(初期設定)'!$P$9="○",A3管路!U24,IF(A3管路!U24="-","-",'A4-1管路(初期設定)'!$P$9*A3管路!U24)))</f>
        <v>-</v>
      </c>
      <c r="V24" s="72" t="str">
        <f>IF('A4-1管路(初期設定)'!$Q$9="","-",IF('A4-1管路(初期設定)'!$Q$9="○",A3管路!V24,IF(A3管路!V24="-","-",'A4-1管路(初期設定)'!$Q$9*A3管路!V24)))</f>
        <v>-</v>
      </c>
      <c r="W24" s="57" t="str">
        <f t="shared" si="30"/>
        <v>-</v>
      </c>
      <c r="X24" s="62" t="str">
        <f>IF('A4-1管路(初期設定)'!$R$9="","-",IF('A4-1管路(初期設定)'!$R$9="○",A3管路!X24,IF(A3管路!X24="-","-",'A4-1管路(初期設定)'!$R$9*A3管路!X24)))</f>
        <v>-</v>
      </c>
      <c r="Y24" s="72">
        <f>IF('A4-1管路(初期設定)'!$S$9="","-",IF('A4-1管路(初期設定)'!$S$9="○",A3管路!Y24,IF(A3管路!Y24="-","-",'A4-1管路(初期設定)'!$S$9*A3管路!Y24)))</f>
        <v>19</v>
      </c>
      <c r="Z24" s="57">
        <f t="shared" si="31"/>
        <v>19</v>
      </c>
      <c r="AA24" s="62" t="str">
        <f>IF('A4-1管路(初期設定)'!$T$9="","-",IF('A4-1管路(初期設定)'!$T$9="○",A3管路!AA24,IF(A3管路!AA24="-","-",'A4-1管路(初期設定)'!$T$9*A3管路!AA24)))</f>
        <v>-</v>
      </c>
      <c r="AB24" s="72" t="str">
        <f>IF('A4-1管路(初期設定)'!$U$9="","-",IF('A4-1管路(初期設定)'!$U$9="○",A3管路!AB24,IF(A3管路!AB24="-","-",'A4-1管路(初期設定)'!$U$9*A3管路!AB24)))</f>
        <v>-</v>
      </c>
      <c r="AC24" s="57" t="str">
        <f t="shared" si="32"/>
        <v>-</v>
      </c>
      <c r="AD24" s="62" t="str">
        <f>IF('A4-1管路(初期設定)'!$V$9="","-",IF('A4-1管路(初期設定)'!$V$9="○",A3管路!AD24,IF(A3管路!AD24="-","-",'A4-1管路(初期設定)'!$V$9*A3管路!AD24)))</f>
        <v>-</v>
      </c>
      <c r="AE24" s="72" t="str">
        <f>IF('A4-1管路(初期設定)'!$W$9="","-",IF('A4-1管路(初期設定)'!$W$9="○",A3管路!AE24,IF(A3管路!AE24="-","-",'A4-1管路(初期設定)'!$W$9*A3管路!AE24)))</f>
        <v>-</v>
      </c>
      <c r="AF24" s="57" t="str">
        <f t="shared" si="33"/>
        <v>-</v>
      </c>
      <c r="AG24" s="62" t="str">
        <f>IF('A4-1管路(初期設定)'!$X$9="","-",IF('A4-1管路(初期設定)'!$X$9="○",A3管路!AG24,IF(A3管路!AZ24="-","-",'A4-1管路(初期設定)'!$X$9*A3管路!AG24)))</f>
        <v>-</v>
      </c>
      <c r="AH24" s="72" t="str">
        <f>IF('A4-1管路(初期設定)'!$Y$9="","-",IF('A4-1管路(初期設定)'!$Y$9="○",A3管路!AH24,IF(A3管路!AH24="-","-",'A4-1管路(初期設定)'!$Y$9*A3管路!AH24)))</f>
        <v>-</v>
      </c>
      <c r="AI24" s="57" t="str">
        <f t="shared" si="34"/>
        <v>-</v>
      </c>
      <c r="AJ24" s="62" t="str">
        <f>IF('A4-1管路(初期設定)'!$Z$9="","-",IF('A4-1管路(初期設定)'!$Z$9="○",A3管路!AJ24,IF(A3管路!AJ24="-","-",'A4-1管路(初期設定)'!$Z$9*A3管路!AJ24)))</f>
        <v>-</v>
      </c>
      <c r="AK24" s="72" t="str">
        <f>IF('A4-1管路(初期設定)'!$AA$9="","-",IF('A4-1管路(初期設定)'!$AA$9="○",A3管路!AK24,IF(A3管路!AK24="-","-",'A4-1管路(初期設定)'!$AA$9*A3管路!AK24)))</f>
        <v>-</v>
      </c>
      <c r="AL24" s="57" t="str">
        <f t="shared" si="35"/>
        <v>-</v>
      </c>
      <c r="AM24" s="62" t="str">
        <f>IF('A4-1管路(初期設定)'!$AB$9="","-",IF('A4-1管路(初期設定)'!$AB$9="○",A3管路!AM24,IF(A3管路!AM24="-","-",'A4-1管路(初期設定)'!$AB$9*A3管路!AM24)))</f>
        <v>-</v>
      </c>
      <c r="AN24" s="72" t="str">
        <f>IF('A4-1管路(初期設定)'!$AC$9="","-",IF('A4-1管路(初期設定)'!$AC$9="○",A3管路!AN24,IF(A3管路!AN24="-","-",'A4-1管路(初期設定)'!$AC$9*A3管路!AN24)))</f>
        <v>-</v>
      </c>
      <c r="AO24" s="57" t="str">
        <f t="shared" si="36"/>
        <v>-</v>
      </c>
      <c r="AP24" s="62" t="str">
        <f>IF('A4-1管路(初期設定)'!$AD$9="","-",IF('A4-1管路(初期設定)'!$AD$9="○",A3管路!AP24,IF(A3管路!AP24="-","-",'A4-1管路(初期設定)'!$AD$9*A3管路!AP24)))</f>
        <v>-</v>
      </c>
      <c r="AQ24" s="72" t="str">
        <f>IF('A4-1管路(初期設定)'!$AE$9="","-",IF('A4-1管路(初期設定)'!$AE$9="○",A3管路!AQ24,IF(A3管路!AQ24="-","-",'A4-1管路(初期設定)'!$AE$9*A3管路!AQ24)))</f>
        <v>-</v>
      </c>
      <c r="AR24" s="57" t="str">
        <f t="shared" si="37"/>
        <v>-</v>
      </c>
      <c r="AS24" s="62" t="str">
        <f>IF('A4-1管路(初期設定)'!$AF$9="","-",IF('A4-1管路(初期設定)'!$AF$9="○",A3管路!AS24,IF(A3管路!AS24="-","-",'A4-1管路(初期設定)'!$AF$9*A3管路!AS24)))</f>
        <v>-</v>
      </c>
      <c r="AT24" s="72" t="str">
        <f>IF('A4-1管路(初期設定)'!$AG$9="","-",IF('A4-1管路(初期設定)'!$AG$9="○",A3管路!AT24,IF(A3管路!AT24="-","-",'A4-1管路(初期設定)'!$AG$9*A3管路!AT24)))</f>
        <v>-</v>
      </c>
      <c r="AU24" s="57" t="str">
        <f t="shared" si="38"/>
        <v>-</v>
      </c>
      <c r="AV24" s="67">
        <f t="shared" si="39"/>
        <v>19</v>
      </c>
      <c r="AW24" s="84" t="s">
        <v>273</v>
      </c>
      <c r="AX24" s="70">
        <v>166</v>
      </c>
      <c r="AY24" s="45">
        <f t="shared" si="40"/>
        <v>3154</v>
      </c>
      <c r="BB24" s="832">
        <f t="shared" si="41"/>
        <v>0</v>
      </c>
      <c r="BC24" s="830"/>
      <c r="BD24" s="830">
        <f t="shared" si="42"/>
        <v>0</v>
      </c>
      <c r="BE24" s="830"/>
      <c r="BF24" s="830">
        <f t="shared" si="43"/>
        <v>19</v>
      </c>
      <c r="BG24" s="830"/>
      <c r="BH24" s="830">
        <f t="shared" si="44"/>
        <v>0</v>
      </c>
      <c r="BI24" s="830"/>
      <c r="BJ24" s="830">
        <f t="shared" si="45"/>
        <v>0</v>
      </c>
      <c r="BK24" s="830"/>
      <c r="BL24" s="832">
        <f t="shared" si="46"/>
        <v>0</v>
      </c>
      <c r="BM24" s="830"/>
      <c r="BN24" s="830">
        <f t="shared" si="47"/>
        <v>0</v>
      </c>
      <c r="BO24" s="830"/>
      <c r="BP24" s="830">
        <f t="shared" si="48"/>
        <v>3154</v>
      </c>
      <c r="BQ24" s="830"/>
      <c r="BR24" s="830">
        <f t="shared" si="49"/>
        <v>0</v>
      </c>
      <c r="BS24" s="830"/>
      <c r="BT24" s="830">
        <f t="shared" si="50"/>
        <v>0</v>
      </c>
      <c r="BU24" s="833"/>
      <c r="BV24" s="82"/>
    </row>
    <row r="25" spans="2:74" ht="13.5" customHeight="1">
      <c r="B25" s="1161"/>
      <c r="C25" s="1073"/>
      <c r="D25" s="1070"/>
      <c r="E25" s="1070"/>
      <c r="F25" s="76">
        <v>400</v>
      </c>
      <c r="G25" s="62" t="str">
        <f>IF('A4-1管路(初期設定)'!$F$9="","-",IF('A4-1管路(初期設定)'!$F$9="○",A3管路!G25,IF(A3管路!F25="-","-",'A4-1管路(初期設定)'!$F$9*A3管路!G25)))</f>
        <v>-</v>
      </c>
      <c r="H25" s="72" t="str">
        <f>IF('A4-1管路(初期設定)'!$G$9="","-",IF('A4-1管路(初期設定)'!$G$9="○",A3管路!H25,IF(A3管路!H25="-","-",'A4-1管路(初期設定)'!$G$9*A3管路!H25)))</f>
        <v>-</v>
      </c>
      <c r="I25" s="57" t="str">
        <f t="shared" si="26"/>
        <v>-</v>
      </c>
      <c r="J25" s="62" t="str">
        <f>IF('A4-1管路(初期設定)'!$H$9="","-",IF('A4-1管路(初期設定)'!$H$9="○",A3管路!J25,IF(A3管路!J25="-","-",'A4-1管路(初期設定)'!$H$9*A3管路!J25)))</f>
        <v>-</v>
      </c>
      <c r="K25" s="72" t="str">
        <f>IF('A4-1管路(初期設定)'!$I$9="","-",IF('A4-1管路(初期設定)'!$I$9="○",A3管路!K25,IF(A3管路!K25="-","-",'A4-1管路(初期設定)'!$I$9*A3管路!K25)))</f>
        <v>-</v>
      </c>
      <c r="L25" s="57" t="str">
        <f t="shared" si="27"/>
        <v>-</v>
      </c>
      <c r="M25" s="62" t="str">
        <f>IF('A4-1管路(初期設定)'!$J$9="","-",IF('A4-1管路(初期設定)'!$J$9="○",A3管路!M25,IF(A3管路!M25="-","-",'A4-1管路(初期設定)'!$J$9*A3管路!M25)))</f>
        <v>-</v>
      </c>
      <c r="N25" s="72" t="str">
        <f>IF('A4-1管路(初期設定)'!$K$9="","-",IF('A4-1管路(初期設定)'!$K$9="○",A3管路!N25,IF(A3管路!N25="-","-",'A4-1管路(初期設定)'!$K$9*A3管路!N25)))</f>
        <v>-</v>
      </c>
      <c r="O25" s="57" t="str">
        <f t="shared" si="28"/>
        <v>-</v>
      </c>
      <c r="P25" s="62" t="str">
        <f>IF('A4-1管路(初期設定)'!$L$9="","-",IF('A4-1管路(初期設定)'!$L$9="○",A3管路!P25,IF(A3管路!P25="-","-",'A4-1管路(初期設定)'!$L$9*A3管路!P25)))</f>
        <v>-</v>
      </c>
      <c r="Q25" s="72" t="str">
        <f>IF('A4-1管路(初期設定)'!$M$9="","-",IF('A4-1管路(初期設定)'!$M$9="○",A3管路!Q25,IF(A3管路!Q25="-","-",'A4-1管路(初期設定)'!$M$9*A3管路!Q25)))</f>
        <v>-</v>
      </c>
      <c r="R25" s="57" t="str">
        <f t="shared" si="29"/>
        <v>-</v>
      </c>
      <c r="S25" s="62" t="str">
        <f>IF('A4-1管路(初期設定)'!$N$9="","-",IF('A4-1管路(初期設定)'!$N$9="○",A3管路!S25,IF(A3管路!S25="-","-",'A4-1管路(初期設定)'!$N$9*A3管路!S25)))</f>
        <v>-</v>
      </c>
      <c r="T25" s="102">
        <f>IF('A4-1管路(初期設定)'!$O$9="","-",IF('A4-1管路(初期設定)'!$O$9="○",A3管路!T25,IF(A3管路!T25="-","-",'A4-1管路(初期設定)'!$O$9*A3管路!T25)))</f>
        <v>2</v>
      </c>
      <c r="U25" s="102" t="str">
        <f>IF('A4-1管路(初期設定)'!$P$9="","-",IF('A4-1管路(初期設定)'!$P$9="○",A3管路!U25,IF(A3管路!U25="-","-",'A4-1管路(初期設定)'!$P$9*A3管路!U25)))</f>
        <v>-</v>
      </c>
      <c r="V25" s="72">
        <f>IF('A4-1管路(初期設定)'!$Q$9="","-",IF('A4-1管路(初期設定)'!$Q$9="○",A3管路!V25,IF(A3管路!V25="-","-",'A4-1管路(初期設定)'!$Q$9*A3管路!V25)))</f>
        <v>4</v>
      </c>
      <c r="W25" s="57">
        <f t="shared" si="30"/>
        <v>6</v>
      </c>
      <c r="X25" s="62" t="str">
        <f>IF('A4-1管路(初期設定)'!$R$9="","-",IF('A4-1管路(初期設定)'!$R$9="○",A3管路!X25,IF(A3管路!X25="-","-",'A4-1管路(初期設定)'!$R$9*A3管路!X25)))</f>
        <v>-</v>
      </c>
      <c r="Y25" s="72">
        <f>IF('A4-1管路(初期設定)'!$S$9="","-",IF('A4-1管路(初期設定)'!$S$9="○",A3管路!Y25,IF(A3管路!Y25="-","-",'A4-1管路(初期設定)'!$S$9*A3管路!Y25)))</f>
        <v>168</v>
      </c>
      <c r="Z25" s="57">
        <f t="shared" si="31"/>
        <v>168</v>
      </c>
      <c r="AA25" s="62" t="str">
        <f>IF('A4-1管路(初期設定)'!$T$9="","-",IF('A4-1管路(初期設定)'!$T$9="○",A3管路!AA25,IF(A3管路!AA25="-","-",'A4-1管路(初期設定)'!$T$9*A3管路!AA25)))</f>
        <v>-</v>
      </c>
      <c r="AB25" s="72" t="str">
        <f>IF('A4-1管路(初期設定)'!$U$9="","-",IF('A4-1管路(初期設定)'!$U$9="○",A3管路!AB25,IF(A3管路!AB25="-","-",'A4-1管路(初期設定)'!$U$9*A3管路!AB25)))</f>
        <v>-</v>
      </c>
      <c r="AC25" s="57" t="str">
        <f t="shared" si="32"/>
        <v>-</v>
      </c>
      <c r="AD25" s="62" t="str">
        <f>IF('A4-1管路(初期設定)'!$V$9="","-",IF('A4-1管路(初期設定)'!$V$9="○",A3管路!AD25,IF(A3管路!AD25="-","-",'A4-1管路(初期設定)'!$V$9*A3管路!AD25)))</f>
        <v>-</v>
      </c>
      <c r="AE25" s="72" t="str">
        <f>IF('A4-1管路(初期設定)'!$W$9="","-",IF('A4-1管路(初期設定)'!$W$9="○",A3管路!AE25,IF(A3管路!AE25="-","-",'A4-1管路(初期設定)'!$W$9*A3管路!AE25)))</f>
        <v>-</v>
      </c>
      <c r="AF25" s="57" t="str">
        <f t="shared" si="33"/>
        <v>-</v>
      </c>
      <c r="AG25" s="62" t="str">
        <f>IF('A4-1管路(初期設定)'!$X$9="","-",IF('A4-1管路(初期設定)'!$X$9="○",A3管路!AG25,IF(A3管路!AZ25="-","-",'A4-1管路(初期設定)'!$X$9*A3管路!AG25)))</f>
        <v>-</v>
      </c>
      <c r="AH25" s="72" t="str">
        <f>IF('A4-1管路(初期設定)'!$Y$9="","-",IF('A4-1管路(初期設定)'!$Y$9="○",A3管路!AH25,IF(A3管路!AH25="-","-",'A4-1管路(初期設定)'!$Y$9*A3管路!AH25)))</f>
        <v>-</v>
      </c>
      <c r="AI25" s="57" t="str">
        <f t="shared" si="34"/>
        <v>-</v>
      </c>
      <c r="AJ25" s="62" t="str">
        <f>IF('A4-1管路(初期設定)'!$Z$9="","-",IF('A4-1管路(初期設定)'!$Z$9="○",A3管路!AJ25,IF(A3管路!AJ25="-","-",'A4-1管路(初期設定)'!$Z$9*A3管路!AJ25)))</f>
        <v>-</v>
      </c>
      <c r="AK25" s="72" t="str">
        <f>IF('A4-1管路(初期設定)'!$AA$9="","-",IF('A4-1管路(初期設定)'!$AA$9="○",A3管路!AK25,IF(A3管路!AK25="-","-",'A4-1管路(初期設定)'!$AA$9*A3管路!AK25)))</f>
        <v>-</v>
      </c>
      <c r="AL25" s="57" t="str">
        <f t="shared" si="35"/>
        <v>-</v>
      </c>
      <c r="AM25" s="62" t="str">
        <f>IF('A4-1管路(初期設定)'!$AB$9="","-",IF('A4-1管路(初期設定)'!$AB$9="○",A3管路!AM25,IF(A3管路!AM25="-","-",'A4-1管路(初期設定)'!$AB$9*A3管路!AM25)))</f>
        <v>-</v>
      </c>
      <c r="AN25" s="72" t="str">
        <f>IF('A4-1管路(初期設定)'!$AC$9="","-",IF('A4-1管路(初期設定)'!$AC$9="○",A3管路!AN25,IF(A3管路!AN25="-","-",'A4-1管路(初期設定)'!$AC$9*A3管路!AN25)))</f>
        <v>-</v>
      </c>
      <c r="AO25" s="57" t="str">
        <f t="shared" si="36"/>
        <v>-</v>
      </c>
      <c r="AP25" s="62" t="str">
        <f>IF('A4-1管路(初期設定)'!$AD$9="","-",IF('A4-1管路(初期設定)'!$AD$9="○",A3管路!AP25,IF(A3管路!AP25="-","-",'A4-1管路(初期設定)'!$AD$9*A3管路!AP25)))</f>
        <v>-</v>
      </c>
      <c r="AQ25" s="72" t="str">
        <f>IF('A4-1管路(初期設定)'!$AE$9="","-",IF('A4-1管路(初期設定)'!$AE$9="○",A3管路!AQ25,IF(A3管路!AQ25="-","-",'A4-1管路(初期設定)'!$AE$9*A3管路!AQ25)))</f>
        <v>-</v>
      </c>
      <c r="AR25" s="57" t="str">
        <f t="shared" si="37"/>
        <v>-</v>
      </c>
      <c r="AS25" s="62" t="str">
        <f>IF('A4-1管路(初期設定)'!$AF$9="","-",IF('A4-1管路(初期設定)'!$AF$9="○",A3管路!AS25,IF(A3管路!AS25="-","-",'A4-1管路(初期設定)'!$AF$9*A3管路!AS25)))</f>
        <v>-</v>
      </c>
      <c r="AT25" s="72" t="str">
        <f>IF('A4-1管路(初期設定)'!$AG$9="","-",IF('A4-1管路(初期設定)'!$AG$9="○",A3管路!AT25,IF(A3管路!AT25="-","-",'A4-1管路(初期設定)'!$AG$9*A3管路!AT25)))</f>
        <v>-</v>
      </c>
      <c r="AU25" s="57" t="str">
        <f t="shared" si="38"/>
        <v>-</v>
      </c>
      <c r="AV25" s="67">
        <f t="shared" si="39"/>
        <v>174</v>
      </c>
      <c r="AW25" s="84" t="s">
        <v>273</v>
      </c>
      <c r="AX25" s="70">
        <v>146</v>
      </c>
      <c r="AY25" s="45">
        <f t="shared" si="40"/>
        <v>25404</v>
      </c>
      <c r="BB25" s="832">
        <f t="shared" si="41"/>
        <v>0</v>
      </c>
      <c r="BC25" s="830"/>
      <c r="BD25" s="830">
        <f t="shared" si="42"/>
        <v>2</v>
      </c>
      <c r="BE25" s="830"/>
      <c r="BF25" s="830">
        <f t="shared" si="43"/>
        <v>172</v>
      </c>
      <c r="BG25" s="830"/>
      <c r="BH25" s="830">
        <f t="shared" si="44"/>
        <v>0</v>
      </c>
      <c r="BI25" s="830"/>
      <c r="BJ25" s="830">
        <f t="shared" si="45"/>
        <v>0</v>
      </c>
      <c r="BK25" s="830"/>
      <c r="BL25" s="832">
        <f t="shared" si="46"/>
        <v>0</v>
      </c>
      <c r="BM25" s="830"/>
      <c r="BN25" s="830">
        <f t="shared" si="47"/>
        <v>292</v>
      </c>
      <c r="BO25" s="830"/>
      <c r="BP25" s="830">
        <f t="shared" si="48"/>
        <v>25112</v>
      </c>
      <c r="BQ25" s="830"/>
      <c r="BR25" s="830">
        <f t="shared" si="49"/>
        <v>0</v>
      </c>
      <c r="BS25" s="830"/>
      <c r="BT25" s="830">
        <f t="shared" si="50"/>
        <v>0</v>
      </c>
      <c r="BU25" s="833"/>
      <c r="BV25" s="82"/>
    </row>
    <row r="26" spans="2:74" ht="13.5" customHeight="1">
      <c r="B26" s="1161"/>
      <c r="C26" s="1073"/>
      <c r="D26" s="1070"/>
      <c r="E26" s="1070"/>
      <c r="F26" s="76">
        <v>350</v>
      </c>
      <c r="G26" s="62" t="str">
        <f>IF('A4-1管路(初期設定)'!$F$9="","-",IF('A4-1管路(初期設定)'!$F$9="○",A3管路!G26,IF(A3管路!F26="-","-",'A4-1管路(初期設定)'!$F$9*A3管路!G26)))</f>
        <v>-</v>
      </c>
      <c r="H26" s="72" t="str">
        <f>IF('A4-1管路(初期設定)'!$G$9="","-",IF('A4-1管路(初期設定)'!$G$9="○",A3管路!H26,IF(A3管路!H26="-","-",'A4-1管路(初期設定)'!$G$9*A3管路!H26)))</f>
        <v>-</v>
      </c>
      <c r="I26" s="57" t="str">
        <f t="shared" si="26"/>
        <v>-</v>
      </c>
      <c r="J26" s="62" t="str">
        <f>IF('A4-1管路(初期設定)'!$H$9="","-",IF('A4-1管路(初期設定)'!$H$9="○",A3管路!J26,IF(A3管路!J26="-","-",'A4-1管路(初期設定)'!$H$9*A3管路!J26)))</f>
        <v>-</v>
      </c>
      <c r="K26" s="72" t="str">
        <f>IF('A4-1管路(初期設定)'!$I$9="","-",IF('A4-1管路(初期設定)'!$I$9="○",A3管路!K26,IF(A3管路!K26="-","-",'A4-1管路(初期設定)'!$I$9*A3管路!K26)))</f>
        <v>-</v>
      </c>
      <c r="L26" s="57" t="str">
        <f t="shared" si="27"/>
        <v>-</v>
      </c>
      <c r="M26" s="62" t="str">
        <f>IF('A4-1管路(初期設定)'!$J$9="","-",IF('A4-1管路(初期設定)'!$J$9="○",A3管路!M26,IF(A3管路!M26="-","-",'A4-1管路(初期設定)'!$J$9*A3管路!M26)))</f>
        <v>-</v>
      </c>
      <c r="N26" s="72" t="str">
        <f>IF('A4-1管路(初期設定)'!$K$9="","-",IF('A4-1管路(初期設定)'!$K$9="○",A3管路!N26,IF(A3管路!N26="-","-",'A4-1管路(初期設定)'!$K$9*A3管路!N26)))</f>
        <v>-</v>
      </c>
      <c r="O26" s="57" t="str">
        <f t="shared" si="28"/>
        <v>-</v>
      </c>
      <c r="P26" s="62" t="str">
        <f>IF('A4-1管路(初期設定)'!$L$9="","-",IF('A4-1管路(初期設定)'!$L$9="○",A3管路!P26,IF(A3管路!P26="-","-",'A4-1管路(初期設定)'!$L$9*A3管路!P26)))</f>
        <v>-</v>
      </c>
      <c r="Q26" s="72" t="str">
        <f>IF('A4-1管路(初期設定)'!$M$9="","-",IF('A4-1管路(初期設定)'!$M$9="○",A3管路!Q26,IF(A3管路!Q26="-","-",'A4-1管路(初期設定)'!$M$9*A3管路!Q26)))</f>
        <v>-</v>
      </c>
      <c r="R26" s="57" t="str">
        <f t="shared" si="29"/>
        <v>-</v>
      </c>
      <c r="S26" s="62" t="str">
        <f>IF('A4-1管路(初期設定)'!$N$9="","-",IF('A4-1管路(初期設定)'!$N$9="○",A3管路!S26,IF(A3管路!S26="-","-",'A4-1管路(初期設定)'!$N$9*A3管路!S26)))</f>
        <v>-</v>
      </c>
      <c r="T26" s="102" t="str">
        <f>IF('A4-1管路(初期設定)'!$O$9="","-",IF('A4-1管路(初期設定)'!$O$9="○",A3管路!T26,IF(A3管路!T26="-","-",'A4-1管路(初期設定)'!$O$9*A3管路!T26)))</f>
        <v>-</v>
      </c>
      <c r="U26" s="102" t="str">
        <f>IF('A4-1管路(初期設定)'!$P$9="","-",IF('A4-1管路(初期設定)'!$P$9="○",A3管路!U26,IF(A3管路!U26="-","-",'A4-1管路(初期設定)'!$P$9*A3管路!U26)))</f>
        <v>-</v>
      </c>
      <c r="V26" s="72" t="str">
        <f>IF('A4-1管路(初期設定)'!$Q$9="","-",IF('A4-1管路(初期設定)'!$Q$9="○",A3管路!V26,IF(A3管路!V26="-","-",'A4-1管路(初期設定)'!$Q$9*A3管路!V26)))</f>
        <v>-</v>
      </c>
      <c r="W26" s="57" t="str">
        <f t="shared" si="30"/>
        <v>-</v>
      </c>
      <c r="X26" s="62" t="str">
        <f>IF('A4-1管路(初期設定)'!$R$9="","-",IF('A4-1管路(初期設定)'!$R$9="○",A3管路!X26,IF(A3管路!X26="-","-",'A4-1管路(初期設定)'!$R$9*A3管路!X26)))</f>
        <v>-</v>
      </c>
      <c r="Y26" s="72" t="str">
        <f>IF('A4-1管路(初期設定)'!$S$9="","-",IF('A4-1管路(初期設定)'!$S$9="○",A3管路!Y26,IF(A3管路!Y26="-","-",'A4-1管路(初期設定)'!$S$9*A3管路!Y26)))</f>
        <v>-</v>
      </c>
      <c r="Z26" s="57" t="str">
        <f t="shared" si="31"/>
        <v>-</v>
      </c>
      <c r="AA26" s="62" t="str">
        <f>IF('A4-1管路(初期設定)'!$T$9="","-",IF('A4-1管路(初期設定)'!$T$9="○",A3管路!AA26,IF(A3管路!AA26="-","-",'A4-1管路(初期設定)'!$T$9*A3管路!AA26)))</f>
        <v>-</v>
      </c>
      <c r="AB26" s="72" t="str">
        <f>IF('A4-1管路(初期設定)'!$U$9="","-",IF('A4-1管路(初期設定)'!$U$9="○",A3管路!AB26,IF(A3管路!AB26="-","-",'A4-1管路(初期設定)'!$U$9*A3管路!AB26)))</f>
        <v>-</v>
      </c>
      <c r="AC26" s="57" t="str">
        <f t="shared" si="32"/>
        <v>-</v>
      </c>
      <c r="AD26" s="62" t="str">
        <f>IF('A4-1管路(初期設定)'!$V$9="","-",IF('A4-1管路(初期設定)'!$V$9="○",A3管路!AD26,IF(A3管路!AD26="-","-",'A4-1管路(初期設定)'!$V$9*A3管路!AD26)))</f>
        <v>-</v>
      </c>
      <c r="AE26" s="72" t="str">
        <f>IF('A4-1管路(初期設定)'!$W$9="","-",IF('A4-1管路(初期設定)'!$W$9="○",A3管路!AE26,IF(A3管路!AE26="-","-",'A4-1管路(初期設定)'!$W$9*A3管路!AE26)))</f>
        <v>-</v>
      </c>
      <c r="AF26" s="57" t="str">
        <f t="shared" si="33"/>
        <v>-</v>
      </c>
      <c r="AG26" s="62" t="str">
        <f>IF('A4-1管路(初期設定)'!$X$9="","-",IF('A4-1管路(初期設定)'!$X$9="○",A3管路!AG26,IF(A3管路!AZ26="-","-",'A4-1管路(初期設定)'!$X$9*A3管路!AG26)))</f>
        <v>-</v>
      </c>
      <c r="AH26" s="72" t="str">
        <f>IF('A4-1管路(初期設定)'!$Y$9="","-",IF('A4-1管路(初期設定)'!$Y$9="○",A3管路!AH26,IF(A3管路!AH26="-","-",'A4-1管路(初期設定)'!$Y$9*A3管路!AH26)))</f>
        <v>-</v>
      </c>
      <c r="AI26" s="57" t="str">
        <f t="shared" si="34"/>
        <v>-</v>
      </c>
      <c r="AJ26" s="62" t="str">
        <f>IF('A4-1管路(初期設定)'!$Z$9="","-",IF('A4-1管路(初期設定)'!$Z$9="○",A3管路!AJ26,IF(A3管路!AJ26="-","-",'A4-1管路(初期設定)'!$Z$9*A3管路!AJ26)))</f>
        <v>-</v>
      </c>
      <c r="AK26" s="72" t="str">
        <f>IF('A4-1管路(初期設定)'!$AA$9="","-",IF('A4-1管路(初期設定)'!$AA$9="○",A3管路!AK26,IF(A3管路!AK26="-","-",'A4-1管路(初期設定)'!$AA$9*A3管路!AK26)))</f>
        <v>-</v>
      </c>
      <c r="AL26" s="57" t="str">
        <f t="shared" si="35"/>
        <v>-</v>
      </c>
      <c r="AM26" s="62" t="str">
        <f>IF('A4-1管路(初期設定)'!$AB$9="","-",IF('A4-1管路(初期設定)'!$AB$9="○",A3管路!AM26,IF(A3管路!AM26="-","-",'A4-1管路(初期設定)'!$AB$9*A3管路!AM26)))</f>
        <v>-</v>
      </c>
      <c r="AN26" s="72" t="str">
        <f>IF('A4-1管路(初期設定)'!$AC$9="","-",IF('A4-1管路(初期設定)'!$AC$9="○",A3管路!AN26,IF(A3管路!AN26="-","-",'A4-1管路(初期設定)'!$AC$9*A3管路!AN26)))</f>
        <v>-</v>
      </c>
      <c r="AO26" s="57" t="str">
        <f t="shared" si="36"/>
        <v>-</v>
      </c>
      <c r="AP26" s="62" t="str">
        <f>IF('A4-1管路(初期設定)'!$AD$9="","-",IF('A4-1管路(初期設定)'!$AD$9="○",A3管路!AP26,IF(A3管路!AP26="-","-",'A4-1管路(初期設定)'!$AD$9*A3管路!AP26)))</f>
        <v>-</v>
      </c>
      <c r="AQ26" s="72" t="str">
        <f>IF('A4-1管路(初期設定)'!$AE$9="","-",IF('A4-1管路(初期設定)'!$AE$9="○",A3管路!AQ26,IF(A3管路!AQ26="-","-",'A4-1管路(初期設定)'!$AE$9*A3管路!AQ26)))</f>
        <v>-</v>
      </c>
      <c r="AR26" s="57" t="str">
        <f t="shared" si="37"/>
        <v>-</v>
      </c>
      <c r="AS26" s="62" t="str">
        <f>IF('A4-1管路(初期設定)'!$AF$9="","-",IF('A4-1管路(初期設定)'!$AF$9="○",A3管路!AS26,IF(A3管路!AS26="-","-",'A4-1管路(初期設定)'!$AF$9*A3管路!AS26)))</f>
        <v>-</v>
      </c>
      <c r="AT26" s="72" t="str">
        <f>IF('A4-1管路(初期設定)'!$AG$9="","-",IF('A4-1管路(初期設定)'!$AG$9="○",A3管路!AT26,IF(A3管路!AT26="-","-",'A4-1管路(初期設定)'!$AG$9*A3管路!AT26)))</f>
        <v>-</v>
      </c>
      <c r="AU26" s="57" t="str">
        <f t="shared" si="38"/>
        <v>-</v>
      </c>
      <c r="AV26" s="67" t="str">
        <f t="shared" si="39"/>
        <v>-</v>
      </c>
      <c r="AW26" s="84" t="s">
        <v>273</v>
      </c>
      <c r="AX26" s="70">
        <v>128</v>
      </c>
      <c r="AY26" s="45" t="str">
        <f t="shared" si="40"/>
        <v>-</v>
      </c>
      <c r="BB26" s="832">
        <f t="shared" si="41"/>
        <v>0</v>
      </c>
      <c r="BC26" s="830"/>
      <c r="BD26" s="830">
        <f t="shared" si="42"/>
        <v>0</v>
      </c>
      <c r="BE26" s="830"/>
      <c r="BF26" s="830">
        <f t="shared" si="43"/>
        <v>0</v>
      </c>
      <c r="BG26" s="830"/>
      <c r="BH26" s="830">
        <f t="shared" si="44"/>
        <v>0</v>
      </c>
      <c r="BI26" s="830"/>
      <c r="BJ26" s="830">
        <f t="shared" si="45"/>
        <v>0</v>
      </c>
      <c r="BK26" s="830"/>
      <c r="BL26" s="832">
        <f t="shared" si="46"/>
        <v>0</v>
      </c>
      <c r="BM26" s="830"/>
      <c r="BN26" s="830">
        <f t="shared" si="47"/>
        <v>0</v>
      </c>
      <c r="BO26" s="830"/>
      <c r="BP26" s="830">
        <f t="shared" si="48"/>
        <v>0</v>
      </c>
      <c r="BQ26" s="830"/>
      <c r="BR26" s="830">
        <f t="shared" si="49"/>
        <v>0</v>
      </c>
      <c r="BS26" s="830"/>
      <c r="BT26" s="830">
        <f t="shared" si="50"/>
        <v>0</v>
      </c>
      <c r="BU26" s="833"/>
      <c r="BV26" s="82"/>
    </row>
    <row r="27" spans="2:74" ht="13.5" customHeight="1">
      <c r="B27" s="1161"/>
      <c r="C27" s="1073"/>
      <c r="D27" s="1070"/>
      <c r="E27" s="1070"/>
      <c r="F27" s="76">
        <v>300</v>
      </c>
      <c r="G27" s="62" t="str">
        <f>IF('A4-1管路(初期設定)'!$F$9="","-",IF('A4-1管路(初期設定)'!$F$9="○",A3管路!G27,IF(A3管路!F27="-","-",'A4-1管路(初期設定)'!$F$9*A3管路!G27)))</f>
        <v>-</v>
      </c>
      <c r="H27" s="72" t="str">
        <f>IF('A4-1管路(初期設定)'!$G$9="","-",IF('A4-1管路(初期設定)'!$G$9="○",A3管路!H27,IF(A3管路!H27="-","-",'A4-1管路(初期設定)'!$G$9*A3管路!H27)))</f>
        <v>-</v>
      </c>
      <c r="I27" s="57" t="str">
        <f t="shared" si="26"/>
        <v>-</v>
      </c>
      <c r="J27" s="62" t="str">
        <f>IF('A4-1管路(初期設定)'!$H$9="","-",IF('A4-1管路(初期設定)'!$H$9="○",A3管路!J27,IF(A3管路!J27="-","-",'A4-1管路(初期設定)'!$H$9*A3管路!J27)))</f>
        <v>-</v>
      </c>
      <c r="K27" s="72" t="str">
        <f>IF('A4-1管路(初期設定)'!$I$9="","-",IF('A4-1管路(初期設定)'!$I$9="○",A3管路!K27,IF(A3管路!K27="-","-",'A4-1管路(初期設定)'!$I$9*A3管路!K27)))</f>
        <v>-</v>
      </c>
      <c r="L27" s="57" t="str">
        <f t="shared" si="27"/>
        <v>-</v>
      </c>
      <c r="M27" s="62" t="str">
        <f>IF('A4-1管路(初期設定)'!$J$9="","-",IF('A4-1管路(初期設定)'!$J$9="○",A3管路!M27,IF(A3管路!M27="-","-",'A4-1管路(初期設定)'!$J$9*A3管路!M27)))</f>
        <v>-</v>
      </c>
      <c r="N27" s="72" t="str">
        <f>IF('A4-1管路(初期設定)'!$K$9="","-",IF('A4-1管路(初期設定)'!$K$9="○",A3管路!N27,IF(A3管路!N27="-","-",'A4-1管路(初期設定)'!$K$9*A3管路!N27)))</f>
        <v>-</v>
      </c>
      <c r="O27" s="57" t="str">
        <f t="shared" si="28"/>
        <v>-</v>
      </c>
      <c r="P27" s="62" t="str">
        <f>IF('A4-1管路(初期設定)'!$L$9="","-",IF('A4-1管路(初期設定)'!$L$9="○",A3管路!P27,IF(A3管路!P27="-","-",'A4-1管路(初期設定)'!$L$9*A3管路!P27)))</f>
        <v>-</v>
      </c>
      <c r="Q27" s="72" t="str">
        <f>IF('A4-1管路(初期設定)'!$M$9="","-",IF('A4-1管路(初期設定)'!$M$9="○",A3管路!Q27,IF(A3管路!Q27="-","-",'A4-1管路(初期設定)'!$M$9*A3管路!Q27)))</f>
        <v>-</v>
      </c>
      <c r="R27" s="57" t="str">
        <f t="shared" si="29"/>
        <v>-</v>
      </c>
      <c r="S27" s="62" t="str">
        <f>IF('A4-1管路(初期設定)'!$N$9="","-",IF('A4-1管路(初期設定)'!$N$9="○",A3管路!S27,IF(A3管路!S27="-","-",'A4-1管路(初期設定)'!$N$9*A3管路!S27)))</f>
        <v>-</v>
      </c>
      <c r="T27" s="102" t="str">
        <f>IF('A4-1管路(初期設定)'!$O$9="","-",IF('A4-1管路(初期設定)'!$O$9="○",A3管路!T27,IF(A3管路!T27="-","-",'A4-1管路(初期設定)'!$O$9*A3管路!T27)))</f>
        <v>-</v>
      </c>
      <c r="U27" s="102" t="str">
        <f>IF('A4-1管路(初期設定)'!$P$9="","-",IF('A4-1管路(初期設定)'!$P$9="○",A3管路!U27,IF(A3管路!U27="-","-",'A4-1管路(初期設定)'!$P$9*A3管路!U27)))</f>
        <v>-</v>
      </c>
      <c r="V27" s="72" t="str">
        <f>IF('A4-1管路(初期設定)'!$Q$9="","-",IF('A4-1管路(初期設定)'!$Q$9="○",A3管路!V27,IF(A3管路!V27="-","-",'A4-1管路(初期設定)'!$Q$9*A3管路!V27)))</f>
        <v>-</v>
      </c>
      <c r="W27" s="57" t="str">
        <f t="shared" si="30"/>
        <v>-</v>
      </c>
      <c r="X27" s="62" t="str">
        <f>IF('A4-1管路(初期設定)'!$R$9="","-",IF('A4-1管路(初期設定)'!$R$9="○",A3管路!X27,IF(A3管路!X27="-","-",'A4-1管路(初期設定)'!$R$9*A3管路!X27)))</f>
        <v>-</v>
      </c>
      <c r="Y27" s="72" t="str">
        <f>IF('A4-1管路(初期設定)'!$S$9="","-",IF('A4-1管路(初期設定)'!$S$9="○",A3管路!Y27,IF(A3管路!Y27="-","-",'A4-1管路(初期設定)'!$S$9*A3管路!Y27)))</f>
        <v>-</v>
      </c>
      <c r="Z27" s="57" t="str">
        <f t="shared" si="31"/>
        <v>-</v>
      </c>
      <c r="AA27" s="62" t="str">
        <f>IF('A4-1管路(初期設定)'!$T$9="","-",IF('A4-1管路(初期設定)'!$T$9="○",A3管路!AA27,IF(A3管路!AA27="-","-",'A4-1管路(初期設定)'!$T$9*A3管路!AA27)))</f>
        <v>-</v>
      </c>
      <c r="AB27" s="72" t="str">
        <f>IF('A4-1管路(初期設定)'!$U$9="","-",IF('A4-1管路(初期設定)'!$U$9="○",A3管路!AB27,IF(A3管路!AB27="-","-",'A4-1管路(初期設定)'!$U$9*A3管路!AB27)))</f>
        <v>-</v>
      </c>
      <c r="AC27" s="57" t="str">
        <f t="shared" si="32"/>
        <v>-</v>
      </c>
      <c r="AD27" s="62" t="str">
        <f>IF('A4-1管路(初期設定)'!$V$9="","-",IF('A4-1管路(初期設定)'!$V$9="○",A3管路!AD27,IF(A3管路!AD27="-","-",'A4-1管路(初期設定)'!$V$9*A3管路!AD27)))</f>
        <v>-</v>
      </c>
      <c r="AE27" s="72" t="str">
        <f>IF('A4-1管路(初期設定)'!$W$9="","-",IF('A4-1管路(初期設定)'!$W$9="○",A3管路!AE27,IF(A3管路!AE27="-","-",'A4-1管路(初期設定)'!$W$9*A3管路!AE27)))</f>
        <v>-</v>
      </c>
      <c r="AF27" s="57" t="str">
        <f t="shared" si="33"/>
        <v>-</v>
      </c>
      <c r="AG27" s="62" t="str">
        <f>IF('A4-1管路(初期設定)'!$X$9="","-",IF('A4-1管路(初期設定)'!$X$9="○",A3管路!AG27,IF(A3管路!AZ27="-","-",'A4-1管路(初期設定)'!$X$9*A3管路!AG27)))</f>
        <v>-</v>
      </c>
      <c r="AH27" s="72" t="str">
        <f>IF('A4-1管路(初期設定)'!$Y$9="","-",IF('A4-1管路(初期設定)'!$Y$9="○",A3管路!AH27,IF(A3管路!AH27="-","-",'A4-1管路(初期設定)'!$Y$9*A3管路!AH27)))</f>
        <v>-</v>
      </c>
      <c r="AI27" s="57" t="str">
        <f t="shared" si="34"/>
        <v>-</v>
      </c>
      <c r="AJ27" s="62" t="str">
        <f>IF('A4-1管路(初期設定)'!$Z$9="","-",IF('A4-1管路(初期設定)'!$Z$9="○",A3管路!AJ27,IF(A3管路!AJ27="-","-",'A4-1管路(初期設定)'!$Z$9*A3管路!AJ27)))</f>
        <v>-</v>
      </c>
      <c r="AK27" s="72" t="str">
        <f>IF('A4-1管路(初期設定)'!$AA$9="","-",IF('A4-1管路(初期設定)'!$AA$9="○",A3管路!AK27,IF(A3管路!AK27="-","-",'A4-1管路(初期設定)'!$AA$9*A3管路!AK27)))</f>
        <v>-</v>
      </c>
      <c r="AL27" s="57" t="str">
        <f t="shared" si="35"/>
        <v>-</v>
      </c>
      <c r="AM27" s="62" t="str">
        <f>IF('A4-1管路(初期設定)'!$AB$9="","-",IF('A4-1管路(初期設定)'!$AB$9="○",A3管路!AM27,IF(A3管路!AM27="-","-",'A4-1管路(初期設定)'!$AB$9*A3管路!AM27)))</f>
        <v>-</v>
      </c>
      <c r="AN27" s="72" t="str">
        <f>IF('A4-1管路(初期設定)'!$AC$9="","-",IF('A4-1管路(初期設定)'!$AC$9="○",A3管路!AN27,IF(A3管路!AN27="-","-",'A4-1管路(初期設定)'!$AC$9*A3管路!AN27)))</f>
        <v>-</v>
      </c>
      <c r="AO27" s="57" t="str">
        <f t="shared" si="36"/>
        <v>-</v>
      </c>
      <c r="AP27" s="62" t="str">
        <f>IF('A4-1管路(初期設定)'!$AD$9="","-",IF('A4-1管路(初期設定)'!$AD$9="○",A3管路!AP27,IF(A3管路!AP27="-","-",'A4-1管路(初期設定)'!$AD$9*A3管路!AP27)))</f>
        <v>-</v>
      </c>
      <c r="AQ27" s="72" t="str">
        <f>IF('A4-1管路(初期設定)'!$AE$9="","-",IF('A4-1管路(初期設定)'!$AE$9="○",A3管路!AQ27,IF(A3管路!AQ27="-","-",'A4-1管路(初期設定)'!$AE$9*A3管路!AQ27)))</f>
        <v>-</v>
      </c>
      <c r="AR27" s="57" t="str">
        <f t="shared" si="37"/>
        <v>-</v>
      </c>
      <c r="AS27" s="62" t="str">
        <f>IF('A4-1管路(初期設定)'!$AF$9="","-",IF('A4-1管路(初期設定)'!$AF$9="○",A3管路!AS27,IF(A3管路!AS27="-","-",'A4-1管路(初期設定)'!$AF$9*A3管路!AS27)))</f>
        <v>-</v>
      </c>
      <c r="AT27" s="72" t="str">
        <f>IF('A4-1管路(初期設定)'!$AG$9="","-",IF('A4-1管路(初期設定)'!$AG$9="○",A3管路!AT27,IF(A3管路!AT27="-","-",'A4-1管路(初期設定)'!$AG$9*A3管路!AT27)))</f>
        <v>-</v>
      </c>
      <c r="AU27" s="57" t="str">
        <f t="shared" si="38"/>
        <v>-</v>
      </c>
      <c r="AV27" s="67" t="str">
        <f t="shared" si="39"/>
        <v>-</v>
      </c>
      <c r="AW27" s="84" t="s">
        <v>273</v>
      </c>
      <c r="AX27" s="70">
        <v>112</v>
      </c>
      <c r="AY27" s="45" t="str">
        <f t="shared" si="40"/>
        <v>-</v>
      </c>
      <c r="BB27" s="832">
        <f t="shared" si="41"/>
        <v>0</v>
      </c>
      <c r="BC27" s="830"/>
      <c r="BD27" s="830">
        <f t="shared" si="42"/>
        <v>0</v>
      </c>
      <c r="BE27" s="830"/>
      <c r="BF27" s="830">
        <f t="shared" si="43"/>
        <v>0</v>
      </c>
      <c r="BG27" s="830"/>
      <c r="BH27" s="830">
        <f t="shared" si="44"/>
        <v>0</v>
      </c>
      <c r="BI27" s="830"/>
      <c r="BJ27" s="830">
        <f t="shared" si="45"/>
        <v>0</v>
      </c>
      <c r="BK27" s="830"/>
      <c r="BL27" s="832">
        <f t="shared" si="46"/>
        <v>0</v>
      </c>
      <c r="BM27" s="830"/>
      <c r="BN27" s="830">
        <f t="shared" si="47"/>
        <v>0</v>
      </c>
      <c r="BO27" s="830"/>
      <c r="BP27" s="830">
        <f t="shared" si="48"/>
        <v>0</v>
      </c>
      <c r="BQ27" s="830"/>
      <c r="BR27" s="830">
        <f t="shared" si="49"/>
        <v>0</v>
      </c>
      <c r="BS27" s="830"/>
      <c r="BT27" s="830">
        <f t="shared" si="50"/>
        <v>0</v>
      </c>
      <c r="BU27" s="833"/>
      <c r="BV27" s="82"/>
    </row>
    <row r="28" spans="2:74" ht="13.5" customHeight="1">
      <c r="B28" s="1161"/>
      <c r="C28" s="1073"/>
      <c r="D28" s="1070"/>
      <c r="E28" s="1070"/>
      <c r="F28" s="76">
        <v>250</v>
      </c>
      <c r="G28" s="62" t="str">
        <f>IF('A4-1管路(初期設定)'!$F$9="","-",IF('A4-1管路(初期設定)'!$F$9="○",A3管路!G28,IF(A3管路!F28="-","-",'A4-1管路(初期設定)'!$F$9*A3管路!G28)))</f>
        <v>-</v>
      </c>
      <c r="H28" s="72" t="str">
        <f>IF('A4-1管路(初期設定)'!$G$9="","-",IF('A4-1管路(初期設定)'!$G$9="○",A3管路!H28,IF(A3管路!H28="-","-",'A4-1管路(初期設定)'!$G$9*A3管路!H28)))</f>
        <v>-</v>
      </c>
      <c r="I28" s="57" t="str">
        <f t="shared" si="26"/>
        <v>-</v>
      </c>
      <c r="J28" s="62" t="str">
        <f>IF('A4-1管路(初期設定)'!$H$9="","-",IF('A4-1管路(初期設定)'!$H$9="○",A3管路!J28,IF(A3管路!J28="-","-",'A4-1管路(初期設定)'!$H$9*A3管路!J28)))</f>
        <v>-</v>
      </c>
      <c r="K28" s="72" t="str">
        <f>IF('A4-1管路(初期設定)'!$I$9="","-",IF('A4-1管路(初期設定)'!$I$9="○",A3管路!K28,IF(A3管路!K28="-","-",'A4-1管路(初期設定)'!$I$9*A3管路!K28)))</f>
        <v>-</v>
      </c>
      <c r="L28" s="57" t="str">
        <f t="shared" si="27"/>
        <v>-</v>
      </c>
      <c r="M28" s="62" t="str">
        <f>IF('A4-1管路(初期設定)'!$J$9="","-",IF('A4-1管路(初期設定)'!$J$9="○",A3管路!M28,IF(A3管路!M28="-","-",'A4-1管路(初期設定)'!$J$9*A3管路!M28)))</f>
        <v>-</v>
      </c>
      <c r="N28" s="72" t="str">
        <f>IF('A4-1管路(初期設定)'!$K$9="","-",IF('A4-1管路(初期設定)'!$K$9="○",A3管路!N28,IF(A3管路!N28="-","-",'A4-1管路(初期設定)'!$K$9*A3管路!N28)))</f>
        <v>-</v>
      </c>
      <c r="O28" s="57" t="str">
        <f t="shared" si="28"/>
        <v>-</v>
      </c>
      <c r="P28" s="62" t="str">
        <f>IF('A4-1管路(初期設定)'!$L$9="","-",IF('A4-1管路(初期設定)'!$L$9="○",A3管路!P28,IF(A3管路!P28="-","-",'A4-1管路(初期設定)'!$L$9*A3管路!P28)))</f>
        <v>-</v>
      </c>
      <c r="Q28" s="72" t="str">
        <f>IF('A4-1管路(初期設定)'!$M$9="","-",IF('A4-1管路(初期設定)'!$M$9="○",A3管路!Q28,IF(A3管路!Q28="-","-",'A4-1管路(初期設定)'!$M$9*A3管路!Q28)))</f>
        <v>-</v>
      </c>
      <c r="R28" s="57" t="str">
        <f t="shared" si="29"/>
        <v>-</v>
      </c>
      <c r="S28" s="62" t="str">
        <f>IF('A4-1管路(初期設定)'!$N$9="","-",IF('A4-1管路(初期設定)'!$N$9="○",A3管路!S28,IF(A3管路!S28="-","-",'A4-1管路(初期設定)'!$N$9*A3管路!S28)))</f>
        <v>-</v>
      </c>
      <c r="T28" s="102" t="str">
        <f>IF('A4-1管路(初期設定)'!$O$9="","-",IF('A4-1管路(初期設定)'!$O$9="○",A3管路!T28,IF(A3管路!T28="-","-",'A4-1管路(初期設定)'!$O$9*A3管路!T28)))</f>
        <v>-</v>
      </c>
      <c r="U28" s="102" t="str">
        <f>IF('A4-1管路(初期設定)'!$P$9="","-",IF('A4-1管路(初期設定)'!$P$9="○",A3管路!U28,IF(A3管路!U28="-","-",'A4-1管路(初期設定)'!$P$9*A3管路!U28)))</f>
        <v>-</v>
      </c>
      <c r="V28" s="72" t="str">
        <f>IF('A4-1管路(初期設定)'!$Q$9="","-",IF('A4-1管路(初期設定)'!$Q$9="○",A3管路!V28,IF(A3管路!V28="-","-",'A4-1管路(初期設定)'!$Q$9*A3管路!V28)))</f>
        <v>-</v>
      </c>
      <c r="W28" s="57" t="str">
        <f t="shared" si="30"/>
        <v>-</v>
      </c>
      <c r="X28" s="62" t="str">
        <f>IF('A4-1管路(初期設定)'!$R$9="","-",IF('A4-1管路(初期設定)'!$R$9="○",A3管路!X28,IF(A3管路!X28="-","-",'A4-1管路(初期設定)'!$R$9*A3管路!X28)))</f>
        <v>-</v>
      </c>
      <c r="Y28" s="72" t="str">
        <f>IF('A4-1管路(初期設定)'!$S$9="","-",IF('A4-1管路(初期設定)'!$S$9="○",A3管路!Y28,IF(A3管路!Y28="-","-",'A4-1管路(初期設定)'!$S$9*A3管路!Y28)))</f>
        <v>-</v>
      </c>
      <c r="Z28" s="57" t="str">
        <f t="shared" si="31"/>
        <v>-</v>
      </c>
      <c r="AA28" s="62" t="str">
        <f>IF('A4-1管路(初期設定)'!$T$9="","-",IF('A4-1管路(初期設定)'!$T$9="○",A3管路!AA28,IF(A3管路!AA28="-","-",'A4-1管路(初期設定)'!$T$9*A3管路!AA28)))</f>
        <v>-</v>
      </c>
      <c r="AB28" s="72" t="str">
        <f>IF('A4-1管路(初期設定)'!$U$9="","-",IF('A4-1管路(初期設定)'!$U$9="○",A3管路!AB28,IF(A3管路!AB28="-","-",'A4-1管路(初期設定)'!$U$9*A3管路!AB28)))</f>
        <v>-</v>
      </c>
      <c r="AC28" s="57" t="str">
        <f t="shared" si="32"/>
        <v>-</v>
      </c>
      <c r="AD28" s="62" t="str">
        <f>IF('A4-1管路(初期設定)'!$V$9="","-",IF('A4-1管路(初期設定)'!$V$9="○",A3管路!AD28,IF(A3管路!AD28="-","-",'A4-1管路(初期設定)'!$V$9*A3管路!AD28)))</f>
        <v>-</v>
      </c>
      <c r="AE28" s="72" t="str">
        <f>IF('A4-1管路(初期設定)'!$W$9="","-",IF('A4-1管路(初期設定)'!$W$9="○",A3管路!AE28,IF(A3管路!AE28="-","-",'A4-1管路(初期設定)'!$W$9*A3管路!AE28)))</f>
        <v>-</v>
      </c>
      <c r="AF28" s="57" t="str">
        <f t="shared" si="33"/>
        <v>-</v>
      </c>
      <c r="AG28" s="62" t="str">
        <f>IF('A4-1管路(初期設定)'!$X$9="","-",IF('A4-1管路(初期設定)'!$X$9="○",A3管路!AG28,IF(A3管路!AZ28="-","-",'A4-1管路(初期設定)'!$X$9*A3管路!AG28)))</f>
        <v>-</v>
      </c>
      <c r="AH28" s="72" t="str">
        <f>IF('A4-1管路(初期設定)'!$Y$9="","-",IF('A4-1管路(初期設定)'!$Y$9="○",A3管路!AH28,IF(A3管路!AH28="-","-",'A4-1管路(初期設定)'!$Y$9*A3管路!AH28)))</f>
        <v>-</v>
      </c>
      <c r="AI28" s="57" t="str">
        <f t="shared" si="34"/>
        <v>-</v>
      </c>
      <c r="AJ28" s="62" t="str">
        <f>IF('A4-1管路(初期設定)'!$Z$9="","-",IF('A4-1管路(初期設定)'!$Z$9="○",A3管路!AJ28,IF(A3管路!AJ28="-","-",'A4-1管路(初期設定)'!$Z$9*A3管路!AJ28)))</f>
        <v>-</v>
      </c>
      <c r="AK28" s="72" t="str">
        <f>IF('A4-1管路(初期設定)'!$AA$9="","-",IF('A4-1管路(初期設定)'!$AA$9="○",A3管路!AK28,IF(A3管路!AK28="-","-",'A4-1管路(初期設定)'!$AA$9*A3管路!AK28)))</f>
        <v>-</v>
      </c>
      <c r="AL28" s="57" t="str">
        <f t="shared" si="35"/>
        <v>-</v>
      </c>
      <c r="AM28" s="62" t="str">
        <f>IF('A4-1管路(初期設定)'!$AB$9="","-",IF('A4-1管路(初期設定)'!$AB$9="○",A3管路!AM28,IF(A3管路!AM28="-","-",'A4-1管路(初期設定)'!$AB$9*A3管路!AM28)))</f>
        <v>-</v>
      </c>
      <c r="AN28" s="72" t="str">
        <f>IF('A4-1管路(初期設定)'!$AC$9="","-",IF('A4-1管路(初期設定)'!$AC$9="○",A3管路!AN28,IF(A3管路!AN28="-","-",'A4-1管路(初期設定)'!$AC$9*A3管路!AN28)))</f>
        <v>-</v>
      </c>
      <c r="AO28" s="57" t="str">
        <f t="shared" si="36"/>
        <v>-</v>
      </c>
      <c r="AP28" s="62" t="str">
        <f>IF('A4-1管路(初期設定)'!$AD$9="","-",IF('A4-1管路(初期設定)'!$AD$9="○",A3管路!AP28,IF(A3管路!AP28="-","-",'A4-1管路(初期設定)'!$AD$9*A3管路!AP28)))</f>
        <v>-</v>
      </c>
      <c r="AQ28" s="72">
        <f>IF('A4-1管路(初期設定)'!$AE$9="","-",IF('A4-1管路(初期設定)'!$AE$9="○",A3管路!AQ28,IF(A3管路!AQ28="-","-",'A4-1管路(初期設定)'!$AE$9*A3管路!AQ28)))</f>
        <v>9.4</v>
      </c>
      <c r="AR28" s="57">
        <f t="shared" si="37"/>
        <v>9.4</v>
      </c>
      <c r="AS28" s="62" t="str">
        <f>IF('A4-1管路(初期設定)'!$AF$9="","-",IF('A4-1管路(初期設定)'!$AF$9="○",A3管路!AS28,IF(A3管路!AS28="-","-",'A4-1管路(初期設定)'!$AF$9*A3管路!AS28)))</f>
        <v>-</v>
      </c>
      <c r="AT28" s="72" t="str">
        <f>IF('A4-1管路(初期設定)'!$AG$9="","-",IF('A4-1管路(初期設定)'!$AG$9="○",A3管路!AT28,IF(A3管路!AT28="-","-",'A4-1管路(初期設定)'!$AG$9*A3管路!AT28)))</f>
        <v>-</v>
      </c>
      <c r="AU28" s="57" t="str">
        <f t="shared" si="38"/>
        <v>-</v>
      </c>
      <c r="AV28" s="67">
        <f t="shared" si="39"/>
        <v>9.4</v>
      </c>
      <c r="AW28" s="84" t="s">
        <v>273</v>
      </c>
      <c r="AX28" s="70">
        <v>99</v>
      </c>
      <c r="AY28" s="45">
        <f t="shared" si="40"/>
        <v>930.6</v>
      </c>
      <c r="BB28" s="832">
        <f t="shared" si="41"/>
        <v>0</v>
      </c>
      <c r="BC28" s="830"/>
      <c r="BD28" s="830">
        <f t="shared" si="42"/>
        <v>0</v>
      </c>
      <c r="BE28" s="830"/>
      <c r="BF28" s="830">
        <f t="shared" si="43"/>
        <v>0</v>
      </c>
      <c r="BG28" s="830"/>
      <c r="BH28" s="830">
        <f t="shared" si="44"/>
        <v>9.4</v>
      </c>
      <c r="BI28" s="830"/>
      <c r="BJ28" s="830">
        <f t="shared" si="45"/>
        <v>0</v>
      </c>
      <c r="BK28" s="830"/>
      <c r="BL28" s="832">
        <f t="shared" si="46"/>
        <v>0</v>
      </c>
      <c r="BM28" s="830"/>
      <c r="BN28" s="830">
        <f t="shared" si="47"/>
        <v>0</v>
      </c>
      <c r="BO28" s="830"/>
      <c r="BP28" s="830">
        <f t="shared" si="48"/>
        <v>0</v>
      </c>
      <c r="BQ28" s="830"/>
      <c r="BR28" s="830">
        <f t="shared" si="49"/>
        <v>930.6</v>
      </c>
      <c r="BS28" s="830"/>
      <c r="BT28" s="830">
        <f t="shared" si="50"/>
        <v>0</v>
      </c>
      <c r="BU28" s="833"/>
      <c r="BV28" s="82"/>
    </row>
    <row r="29" spans="2:74" ht="13.5" customHeight="1">
      <c r="B29" s="1161"/>
      <c r="C29" s="1073"/>
      <c r="D29" s="1070"/>
      <c r="E29" s="1070"/>
      <c r="F29" s="76">
        <v>200</v>
      </c>
      <c r="G29" s="62" t="str">
        <f>IF('A4-1管路(初期設定)'!$F$9="","-",IF('A4-1管路(初期設定)'!$F$9="○",A3管路!G29,IF(A3管路!F29="-","-",'A4-1管路(初期設定)'!$F$9*A3管路!G29)))</f>
        <v>-</v>
      </c>
      <c r="H29" s="72" t="str">
        <f>IF('A4-1管路(初期設定)'!$G$9="","-",IF('A4-1管路(初期設定)'!$G$9="○",A3管路!H29,IF(A3管路!H29="-","-",'A4-1管路(初期設定)'!$G$9*A3管路!H29)))</f>
        <v>-</v>
      </c>
      <c r="I29" s="57" t="str">
        <f t="shared" si="26"/>
        <v>-</v>
      </c>
      <c r="J29" s="62" t="str">
        <f>IF('A4-1管路(初期設定)'!$H$9="","-",IF('A4-1管路(初期設定)'!$H$9="○",A3管路!J29,IF(A3管路!J29="-","-",'A4-1管路(初期設定)'!$H$9*A3管路!J29)))</f>
        <v>-</v>
      </c>
      <c r="K29" s="72" t="str">
        <f>IF('A4-1管路(初期設定)'!$I$9="","-",IF('A4-1管路(初期設定)'!$I$9="○",A3管路!K29,IF(A3管路!K29="-","-",'A4-1管路(初期設定)'!$I$9*A3管路!K29)))</f>
        <v>-</v>
      </c>
      <c r="L29" s="57" t="str">
        <f t="shared" si="27"/>
        <v>-</v>
      </c>
      <c r="M29" s="62" t="str">
        <f>IF('A4-1管路(初期設定)'!$J$9="","-",IF('A4-1管路(初期設定)'!$J$9="○",A3管路!M29,IF(A3管路!M29="-","-",'A4-1管路(初期設定)'!$J$9*A3管路!M29)))</f>
        <v>-</v>
      </c>
      <c r="N29" s="72" t="str">
        <f>IF('A4-1管路(初期設定)'!$K$9="","-",IF('A4-1管路(初期設定)'!$K$9="○",A3管路!N29,IF(A3管路!N29="-","-",'A4-1管路(初期設定)'!$K$9*A3管路!N29)))</f>
        <v>-</v>
      </c>
      <c r="O29" s="57" t="str">
        <f t="shared" si="28"/>
        <v>-</v>
      </c>
      <c r="P29" s="62" t="str">
        <f>IF('A4-1管路(初期設定)'!$L$9="","-",IF('A4-1管路(初期設定)'!$L$9="○",A3管路!P29,IF(A3管路!P29="-","-",'A4-1管路(初期設定)'!$L$9*A3管路!P29)))</f>
        <v>-</v>
      </c>
      <c r="Q29" s="72" t="str">
        <f>IF('A4-1管路(初期設定)'!$M$9="","-",IF('A4-1管路(初期設定)'!$M$9="○",A3管路!Q29,IF(A3管路!Q29="-","-",'A4-1管路(初期設定)'!$M$9*A3管路!Q29)))</f>
        <v>-</v>
      </c>
      <c r="R29" s="57" t="str">
        <f t="shared" si="29"/>
        <v>-</v>
      </c>
      <c r="S29" s="62" t="str">
        <f>IF('A4-1管路(初期設定)'!$N$9="","-",IF('A4-1管路(初期設定)'!$N$9="○",A3管路!S29,IF(A3管路!S29="-","-",'A4-1管路(初期設定)'!$N$9*A3管路!S29)))</f>
        <v>-</v>
      </c>
      <c r="T29" s="102" t="str">
        <f>IF('A4-1管路(初期設定)'!$O$9="","-",IF('A4-1管路(初期設定)'!$O$9="○",A3管路!T29,IF(A3管路!T29="-","-",'A4-1管路(初期設定)'!$O$9*A3管路!T29)))</f>
        <v>-</v>
      </c>
      <c r="U29" s="102" t="str">
        <f>IF('A4-1管路(初期設定)'!$P$9="","-",IF('A4-1管路(初期設定)'!$P$9="○",A3管路!U29,IF(A3管路!U29="-","-",'A4-1管路(初期設定)'!$P$9*A3管路!U29)))</f>
        <v>-</v>
      </c>
      <c r="V29" s="72" t="str">
        <f>IF('A4-1管路(初期設定)'!$Q$9="","-",IF('A4-1管路(初期設定)'!$Q$9="○",A3管路!V29,IF(A3管路!V29="-","-",'A4-1管路(初期設定)'!$Q$9*A3管路!V29)))</f>
        <v>-</v>
      </c>
      <c r="W29" s="57" t="str">
        <f t="shared" si="30"/>
        <v>-</v>
      </c>
      <c r="X29" s="62" t="str">
        <f>IF('A4-1管路(初期設定)'!$R$9="","-",IF('A4-1管路(初期設定)'!$R$9="○",A3管路!X29,IF(A3管路!X29="-","-",'A4-1管路(初期設定)'!$R$9*A3管路!X29)))</f>
        <v>-</v>
      </c>
      <c r="Y29" s="72">
        <f>IF('A4-1管路(初期設定)'!$S$9="","-",IF('A4-1管路(初期設定)'!$S$9="○",A3管路!Y29,IF(A3管路!Y29="-","-",'A4-1管路(初期設定)'!$S$9*A3管路!Y29)))</f>
        <v>196</v>
      </c>
      <c r="Z29" s="57">
        <f t="shared" si="31"/>
        <v>196</v>
      </c>
      <c r="AA29" s="62" t="str">
        <f>IF('A4-1管路(初期設定)'!$T$9="","-",IF('A4-1管路(初期設定)'!$T$9="○",A3管路!AA29,IF(A3管路!AA29="-","-",'A4-1管路(初期設定)'!$T$9*A3管路!AA29)))</f>
        <v>-</v>
      </c>
      <c r="AB29" s="72" t="str">
        <f>IF('A4-1管路(初期設定)'!$U$9="","-",IF('A4-1管路(初期設定)'!$U$9="○",A3管路!AB29,IF(A3管路!AB29="-","-",'A4-1管路(初期設定)'!$U$9*A3管路!AB29)))</f>
        <v>-</v>
      </c>
      <c r="AC29" s="57" t="str">
        <f t="shared" si="32"/>
        <v>-</v>
      </c>
      <c r="AD29" s="62" t="str">
        <f>IF('A4-1管路(初期設定)'!$V$9="","-",IF('A4-1管路(初期設定)'!$V$9="○",A3管路!AD29,IF(A3管路!AD29="-","-",'A4-1管路(初期設定)'!$V$9*A3管路!AD29)))</f>
        <v>-</v>
      </c>
      <c r="AE29" s="72" t="str">
        <f>IF('A4-1管路(初期設定)'!$W$9="","-",IF('A4-1管路(初期設定)'!$W$9="○",A3管路!AE29,IF(A3管路!AE29="-","-",'A4-1管路(初期設定)'!$W$9*A3管路!AE29)))</f>
        <v>-</v>
      </c>
      <c r="AF29" s="57" t="str">
        <f t="shared" si="33"/>
        <v>-</v>
      </c>
      <c r="AG29" s="62" t="str">
        <f>IF('A4-1管路(初期設定)'!$X$9="","-",IF('A4-1管路(初期設定)'!$X$9="○",A3管路!AG29,IF(A3管路!AZ29="-","-",'A4-1管路(初期設定)'!$X$9*A3管路!AG29)))</f>
        <v>-</v>
      </c>
      <c r="AH29" s="72" t="str">
        <f>IF('A4-1管路(初期設定)'!$Y$9="","-",IF('A4-1管路(初期設定)'!$Y$9="○",A3管路!AH29,IF(A3管路!AH29="-","-",'A4-1管路(初期設定)'!$Y$9*A3管路!AH29)))</f>
        <v>-</v>
      </c>
      <c r="AI29" s="57" t="str">
        <f t="shared" si="34"/>
        <v>-</v>
      </c>
      <c r="AJ29" s="62" t="str">
        <f>IF('A4-1管路(初期設定)'!$Z$9="","-",IF('A4-1管路(初期設定)'!$Z$9="○",A3管路!AJ29,IF(A3管路!AJ29="-","-",'A4-1管路(初期設定)'!$Z$9*A3管路!AJ29)))</f>
        <v>-</v>
      </c>
      <c r="AK29" s="72" t="str">
        <f>IF('A4-1管路(初期設定)'!$AA$9="","-",IF('A4-1管路(初期設定)'!$AA$9="○",A3管路!AK29,IF(A3管路!AK29="-","-",'A4-1管路(初期設定)'!$AA$9*A3管路!AK29)))</f>
        <v>-</v>
      </c>
      <c r="AL29" s="57" t="str">
        <f t="shared" si="35"/>
        <v>-</v>
      </c>
      <c r="AM29" s="62" t="str">
        <f>IF('A4-1管路(初期設定)'!$AB$9="","-",IF('A4-1管路(初期設定)'!$AB$9="○",A3管路!AM29,IF(A3管路!AM29="-","-",'A4-1管路(初期設定)'!$AB$9*A3管路!AM29)))</f>
        <v>-</v>
      </c>
      <c r="AN29" s="72" t="str">
        <f>IF('A4-1管路(初期設定)'!$AC$9="","-",IF('A4-1管路(初期設定)'!$AC$9="○",A3管路!AN29,IF(A3管路!AN29="-","-",'A4-1管路(初期設定)'!$AC$9*A3管路!AN29)))</f>
        <v>-</v>
      </c>
      <c r="AO29" s="57" t="str">
        <f t="shared" si="36"/>
        <v>-</v>
      </c>
      <c r="AP29" s="62" t="str">
        <f>IF('A4-1管路(初期設定)'!$AD$9="","-",IF('A4-1管路(初期設定)'!$AD$9="○",A3管路!AP29,IF(A3管路!AP29="-","-",'A4-1管路(初期設定)'!$AD$9*A3管路!AP29)))</f>
        <v>-</v>
      </c>
      <c r="AQ29" s="72" t="str">
        <f>IF('A4-1管路(初期設定)'!$AE$9="","-",IF('A4-1管路(初期設定)'!$AE$9="○",A3管路!AQ29,IF(A3管路!AQ29="-","-",'A4-1管路(初期設定)'!$AE$9*A3管路!AQ29)))</f>
        <v>-</v>
      </c>
      <c r="AR29" s="57" t="str">
        <f t="shared" si="37"/>
        <v>-</v>
      </c>
      <c r="AS29" s="62" t="str">
        <f>IF('A4-1管路(初期設定)'!$AF$9="","-",IF('A4-1管路(初期設定)'!$AF$9="○",A3管路!AS29,IF(A3管路!AS29="-","-",'A4-1管路(初期設定)'!$AF$9*A3管路!AS29)))</f>
        <v>-</v>
      </c>
      <c r="AT29" s="72" t="str">
        <f>IF('A4-1管路(初期設定)'!$AG$9="","-",IF('A4-1管路(初期設定)'!$AG$9="○",A3管路!AT29,IF(A3管路!AT29="-","-",'A4-1管路(初期設定)'!$AG$9*A3管路!AT29)))</f>
        <v>-</v>
      </c>
      <c r="AU29" s="57" t="str">
        <f t="shared" si="38"/>
        <v>-</v>
      </c>
      <c r="AV29" s="67">
        <f t="shared" si="39"/>
        <v>196</v>
      </c>
      <c r="AW29" s="84" t="s">
        <v>273</v>
      </c>
      <c r="AX29" s="70">
        <v>87</v>
      </c>
      <c r="AY29" s="45">
        <f t="shared" si="40"/>
        <v>17052</v>
      </c>
      <c r="BB29" s="832">
        <f t="shared" si="41"/>
        <v>0</v>
      </c>
      <c r="BC29" s="830"/>
      <c r="BD29" s="830">
        <f t="shared" si="42"/>
        <v>0</v>
      </c>
      <c r="BE29" s="830"/>
      <c r="BF29" s="830">
        <f t="shared" si="43"/>
        <v>196</v>
      </c>
      <c r="BG29" s="830"/>
      <c r="BH29" s="830">
        <f t="shared" si="44"/>
        <v>0</v>
      </c>
      <c r="BI29" s="830"/>
      <c r="BJ29" s="830">
        <f t="shared" si="45"/>
        <v>0</v>
      </c>
      <c r="BK29" s="830"/>
      <c r="BL29" s="832">
        <f t="shared" si="46"/>
        <v>0</v>
      </c>
      <c r="BM29" s="830"/>
      <c r="BN29" s="830">
        <f t="shared" si="47"/>
        <v>0</v>
      </c>
      <c r="BO29" s="830"/>
      <c r="BP29" s="830">
        <f t="shared" si="48"/>
        <v>17052</v>
      </c>
      <c r="BQ29" s="830"/>
      <c r="BR29" s="830">
        <f t="shared" si="49"/>
        <v>0</v>
      </c>
      <c r="BS29" s="830"/>
      <c r="BT29" s="830">
        <f t="shared" si="50"/>
        <v>0</v>
      </c>
      <c r="BU29" s="833"/>
      <c r="BV29" s="82"/>
    </row>
    <row r="30" spans="2:74" ht="13.5" customHeight="1">
      <c r="B30" s="1161"/>
      <c r="C30" s="1073"/>
      <c r="D30" s="1070"/>
      <c r="E30" s="1070"/>
      <c r="F30" s="76">
        <v>150</v>
      </c>
      <c r="G30" s="62" t="str">
        <f>IF('A4-1管路(初期設定)'!$F$9="","-",IF('A4-1管路(初期設定)'!$F$9="○",A3管路!G30,IF(A3管路!F30="-","-",'A4-1管路(初期設定)'!$F$9*A3管路!G30)))</f>
        <v>-</v>
      </c>
      <c r="H30" s="72" t="str">
        <f>IF('A4-1管路(初期設定)'!$G$9="","-",IF('A4-1管路(初期設定)'!$G$9="○",A3管路!H30,IF(A3管路!H30="-","-",'A4-1管路(初期設定)'!$G$9*A3管路!H30)))</f>
        <v>-</v>
      </c>
      <c r="I30" s="57" t="str">
        <f t="shared" si="26"/>
        <v>-</v>
      </c>
      <c r="J30" s="62" t="str">
        <f>IF('A4-1管路(初期設定)'!$H$9="","-",IF('A4-1管路(初期設定)'!$H$9="○",A3管路!J30,IF(A3管路!J30="-","-",'A4-1管路(初期設定)'!$H$9*A3管路!J30)))</f>
        <v>-</v>
      </c>
      <c r="K30" s="72" t="str">
        <f>IF('A4-1管路(初期設定)'!$I$9="","-",IF('A4-1管路(初期設定)'!$I$9="○",A3管路!K30,IF(A3管路!K30="-","-",'A4-1管路(初期設定)'!$I$9*A3管路!K30)))</f>
        <v>-</v>
      </c>
      <c r="L30" s="57" t="str">
        <f t="shared" si="27"/>
        <v>-</v>
      </c>
      <c r="M30" s="62" t="str">
        <f>IF('A4-1管路(初期設定)'!$J$9="","-",IF('A4-1管路(初期設定)'!$J$9="○",A3管路!M30,IF(A3管路!M30="-","-",'A4-1管路(初期設定)'!$J$9*A3管路!M30)))</f>
        <v>-</v>
      </c>
      <c r="N30" s="72" t="str">
        <f>IF('A4-1管路(初期設定)'!$K$9="","-",IF('A4-1管路(初期設定)'!$K$9="○",A3管路!N30,IF(A3管路!N30="-","-",'A4-1管路(初期設定)'!$K$9*A3管路!N30)))</f>
        <v>-</v>
      </c>
      <c r="O30" s="57" t="str">
        <f t="shared" si="28"/>
        <v>-</v>
      </c>
      <c r="P30" s="62" t="str">
        <f>IF('A4-1管路(初期設定)'!$L$9="","-",IF('A4-1管路(初期設定)'!$L$9="○",A3管路!P30,IF(A3管路!P30="-","-",'A4-1管路(初期設定)'!$L$9*A3管路!P30)))</f>
        <v>-</v>
      </c>
      <c r="Q30" s="72" t="str">
        <f>IF('A4-1管路(初期設定)'!$M$9="","-",IF('A4-1管路(初期設定)'!$M$9="○",A3管路!Q30,IF(A3管路!Q30="-","-",'A4-1管路(初期設定)'!$M$9*A3管路!Q30)))</f>
        <v>-</v>
      </c>
      <c r="R30" s="57" t="str">
        <f t="shared" si="29"/>
        <v>-</v>
      </c>
      <c r="S30" s="62" t="str">
        <f>IF('A4-1管路(初期設定)'!$N$9="","-",IF('A4-1管路(初期設定)'!$N$9="○",A3管路!S30,IF(A3管路!S30="-","-",'A4-1管路(初期設定)'!$N$9*A3管路!S30)))</f>
        <v>-</v>
      </c>
      <c r="T30" s="102">
        <f>IF('A4-1管路(初期設定)'!$O$9="","-",IF('A4-1管路(初期設定)'!$O$9="○",A3管路!T30,IF(A3管路!T30="-","-",'A4-1管路(初期設定)'!$O$9*A3管路!T30)))</f>
        <v>20</v>
      </c>
      <c r="U30" s="102" t="str">
        <f>IF('A4-1管路(初期設定)'!$P$9="","-",IF('A4-1管路(初期設定)'!$P$9="○",A3管路!U30,IF(A3管路!U30="-","-",'A4-1管路(初期設定)'!$P$9*A3管路!U30)))</f>
        <v>-</v>
      </c>
      <c r="V30" s="72">
        <f>IF('A4-1管路(初期設定)'!$Q$9="","-",IF('A4-1管路(初期設定)'!$Q$9="○",A3管路!V30,IF(A3管路!V30="-","-",'A4-1管路(初期設定)'!$Q$9*A3管路!V30)))</f>
        <v>51</v>
      </c>
      <c r="W30" s="57">
        <f t="shared" si="30"/>
        <v>71</v>
      </c>
      <c r="X30" s="62" t="str">
        <f>IF('A4-1管路(初期設定)'!$R$9="","-",IF('A4-1管路(初期設定)'!$R$9="○",A3管路!X30,IF(A3管路!X30="-","-",'A4-1管路(初期設定)'!$R$9*A3管路!X30)))</f>
        <v>-</v>
      </c>
      <c r="Y30" s="72">
        <f>IF('A4-1管路(初期設定)'!$S$9="","-",IF('A4-1管路(初期設定)'!$S$9="○",A3管路!Y30,IF(A3管路!Y30="-","-",'A4-1管路(初期設定)'!$S$9*A3管路!Y30)))</f>
        <v>125</v>
      </c>
      <c r="Z30" s="57">
        <f t="shared" si="31"/>
        <v>125</v>
      </c>
      <c r="AA30" s="62" t="str">
        <f>IF('A4-1管路(初期設定)'!$T$9="","-",IF('A4-1管路(初期設定)'!$T$9="○",A3管路!AA30,IF(A3管路!AA30="-","-",'A4-1管路(初期設定)'!$T$9*A3管路!AA30)))</f>
        <v>-</v>
      </c>
      <c r="AB30" s="72" t="str">
        <f>IF('A4-1管路(初期設定)'!$U$9="","-",IF('A4-1管路(初期設定)'!$U$9="○",A3管路!AB30,IF(A3管路!AB30="-","-",'A4-1管路(初期設定)'!$U$9*A3管路!AB30)))</f>
        <v>-</v>
      </c>
      <c r="AC30" s="57" t="str">
        <f t="shared" si="32"/>
        <v>-</v>
      </c>
      <c r="AD30" s="62" t="str">
        <f>IF('A4-1管路(初期設定)'!$V$9="","-",IF('A4-1管路(初期設定)'!$V$9="○",A3管路!AD30,IF(A3管路!AD30="-","-",'A4-1管路(初期設定)'!$V$9*A3管路!AD30)))</f>
        <v>-</v>
      </c>
      <c r="AE30" s="72" t="str">
        <f>IF('A4-1管路(初期設定)'!$W$9="","-",IF('A4-1管路(初期設定)'!$W$9="○",A3管路!AE30,IF(A3管路!AE30="-","-",'A4-1管路(初期設定)'!$W$9*A3管路!AE30)))</f>
        <v>-</v>
      </c>
      <c r="AF30" s="57" t="str">
        <f t="shared" si="33"/>
        <v>-</v>
      </c>
      <c r="AG30" s="62" t="str">
        <f>IF('A4-1管路(初期設定)'!$X$9="","-",IF('A4-1管路(初期設定)'!$X$9="○",A3管路!AG30,IF(A3管路!AZ30="-","-",'A4-1管路(初期設定)'!$X$9*A3管路!AG30)))</f>
        <v>-</v>
      </c>
      <c r="AH30" s="72" t="str">
        <f>IF('A4-1管路(初期設定)'!$Y$9="","-",IF('A4-1管路(初期設定)'!$Y$9="○",A3管路!AH30,IF(A3管路!AH30="-","-",'A4-1管路(初期設定)'!$Y$9*A3管路!AH30)))</f>
        <v>-</v>
      </c>
      <c r="AI30" s="57" t="str">
        <f t="shared" si="34"/>
        <v>-</v>
      </c>
      <c r="AJ30" s="62" t="str">
        <f>IF('A4-1管路(初期設定)'!$Z$9="","-",IF('A4-1管路(初期設定)'!$Z$9="○",A3管路!AJ30,IF(A3管路!AJ30="-","-",'A4-1管路(初期設定)'!$Z$9*A3管路!AJ30)))</f>
        <v>-</v>
      </c>
      <c r="AK30" s="72" t="str">
        <f>IF('A4-1管路(初期設定)'!$AA$9="","-",IF('A4-1管路(初期設定)'!$AA$9="○",A3管路!AK30,IF(A3管路!AK30="-","-",'A4-1管路(初期設定)'!$AA$9*A3管路!AK30)))</f>
        <v>-</v>
      </c>
      <c r="AL30" s="57" t="str">
        <f t="shared" si="35"/>
        <v>-</v>
      </c>
      <c r="AM30" s="62" t="str">
        <f>IF('A4-1管路(初期設定)'!$AB$9="","-",IF('A4-1管路(初期設定)'!$AB$9="○",A3管路!AM30,IF(A3管路!AM30="-","-",'A4-1管路(初期設定)'!$AB$9*A3管路!AM30)))</f>
        <v>-</v>
      </c>
      <c r="AN30" s="72" t="str">
        <f>IF('A4-1管路(初期設定)'!$AC$9="","-",IF('A4-1管路(初期設定)'!$AC$9="○",A3管路!AN30,IF(A3管路!AN30="-","-",'A4-1管路(初期設定)'!$AC$9*A3管路!AN30)))</f>
        <v>-</v>
      </c>
      <c r="AO30" s="57" t="str">
        <f t="shared" si="36"/>
        <v>-</v>
      </c>
      <c r="AP30" s="62" t="str">
        <f>IF('A4-1管路(初期設定)'!$AD$9="","-",IF('A4-1管路(初期設定)'!$AD$9="○",A3管路!AP30,IF(A3管路!AP30="-","-",'A4-1管路(初期設定)'!$AD$9*A3管路!AP30)))</f>
        <v>-</v>
      </c>
      <c r="AQ30" s="72" t="str">
        <f>IF('A4-1管路(初期設定)'!$AE$9="","-",IF('A4-1管路(初期設定)'!$AE$9="○",A3管路!AQ30,IF(A3管路!AQ30="-","-",'A4-1管路(初期設定)'!$AE$9*A3管路!AQ30)))</f>
        <v>-</v>
      </c>
      <c r="AR30" s="57" t="str">
        <f t="shared" si="37"/>
        <v>-</v>
      </c>
      <c r="AS30" s="62" t="str">
        <f>IF('A4-1管路(初期設定)'!$AF$9="","-",IF('A4-1管路(初期設定)'!$AF$9="○",A3管路!AS30,IF(A3管路!AS30="-","-",'A4-1管路(初期設定)'!$AF$9*A3管路!AS30)))</f>
        <v>-</v>
      </c>
      <c r="AT30" s="72" t="str">
        <f>IF('A4-1管路(初期設定)'!$AG$9="","-",IF('A4-1管路(初期設定)'!$AG$9="○",A3管路!AT30,IF(A3管路!AT30="-","-",'A4-1管路(初期設定)'!$AG$9*A3管路!AT30)))</f>
        <v>-</v>
      </c>
      <c r="AU30" s="57" t="str">
        <f t="shared" si="38"/>
        <v>-</v>
      </c>
      <c r="AV30" s="67">
        <f t="shared" si="39"/>
        <v>196</v>
      </c>
      <c r="AW30" s="84" t="s">
        <v>273</v>
      </c>
      <c r="AX30" s="70">
        <v>76</v>
      </c>
      <c r="AY30" s="45">
        <f t="shared" si="40"/>
        <v>14896</v>
      </c>
      <c r="BB30" s="832">
        <f t="shared" si="41"/>
        <v>0</v>
      </c>
      <c r="BC30" s="830"/>
      <c r="BD30" s="830">
        <f t="shared" si="42"/>
        <v>20</v>
      </c>
      <c r="BE30" s="830"/>
      <c r="BF30" s="830">
        <f t="shared" si="43"/>
        <v>176</v>
      </c>
      <c r="BG30" s="830"/>
      <c r="BH30" s="830">
        <f t="shared" si="44"/>
        <v>0</v>
      </c>
      <c r="BI30" s="830"/>
      <c r="BJ30" s="830">
        <f t="shared" si="45"/>
        <v>0</v>
      </c>
      <c r="BK30" s="830"/>
      <c r="BL30" s="832">
        <f t="shared" si="46"/>
        <v>0</v>
      </c>
      <c r="BM30" s="830"/>
      <c r="BN30" s="830">
        <f t="shared" si="47"/>
        <v>1520</v>
      </c>
      <c r="BO30" s="830"/>
      <c r="BP30" s="830">
        <f t="shared" si="48"/>
        <v>13376</v>
      </c>
      <c r="BQ30" s="830"/>
      <c r="BR30" s="830">
        <f t="shared" si="49"/>
        <v>0</v>
      </c>
      <c r="BS30" s="830"/>
      <c r="BT30" s="830">
        <f t="shared" si="50"/>
        <v>0</v>
      </c>
      <c r="BU30" s="833"/>
      <c r="BV30" s="82"/>
    </row>
    <row r="31" spans="2:74" ht="13.5" customHeight="1">
      <c r="B31" s="1161"/>
      <c r="C31" s="1073"/>
      <c r="D31" s="1070"/>
      <c r="E31" s="1070"/>
      <c r="F31" s="76">
        <v>100</v>
      </c>
      <c r="G31" s="62" t="str">
        <f>IF('A4-1管路(初期設定)'!$F$9="","-",IF('A4-1管路(初期設定)'!$F$9="○",A3管路!G31,IF(A3管路!F31="-","-",'A4-1管路(初期設定)'!$F$9*A3管路!G31)))</f>
        <v>-</v>
      </c>
      <c r="H31" s="72" t="str">
        <f>IF('A4-1管路(初期設定)'!$G$9="","-",IF('A4-1管路(初期設定)'!$G$9="○",A3管路!H31,IF(A3管路!H31="-","-",'A4-1管路(初期設定)'!$G$9*A3管路!H31)))</f>
        <v>-</v>
      </c>
      <c r="I31" s="57" t="str">
        <f t="shared" si="26"/>
        <v>-</v>
      </c>
      <c r="J31" s="62" t="str">
        <f>IF('A4-1管路(初期設定)'!$H$9="","-",IF('A4-1管路(初期設定)'!$H$9="○",A3管路!J31,IF(A3管路!J31="-","-",'A4-1管路(初期設定)'!$H$9*A3管路!J31)))</f>
        <v>-</v>
      </c>
      <c r="K31" s="72" t="str">
        <f>IF('A4-1管路(初期設定)'!$I$9="","-",IF('A4-1管路(初期設定)'!$I$9="○",A3管路!K31,IF(A3管路!K31="-","-",'A4-1管路(初期設定)'!$I$9*A3管路!K31)))</f>
        <v>-</v>
      </c>
      <c r="L31" s="57" t="str">
        <f t="shared" si="27"/>
        <v>-</v>
      </c>
      <c r="M31" s="62" t="str">
        <f>IF('A4-1管路(初期設定)'!$J$9="","-",IF('A4-1管路(初期設定)'!$J$9="○",A3管路!M31,IF(A3管路!M31="-","-",'A4-1管路(初期設定)'!$J$9*A3管路!M31)))</f>
        <v>-</v>
      </c>
      <c r="N31" s="72" t="str">
        <f>IF('A4-1管路(初期設定)'!$K$9="","-",IF('A4-1管路(初期設定)'!$K$9="○",A3管路!N31,IF(A3管路!N31="-","-",'A4-1管路(初期設定)'!$K$9*A3管路!N31)))</f>
        <v>-</v>
      </c>
      <c r="O31" s="57" t="str">
        <f t="shared" si="28"/>
        <v>-</v>
      </c>
      <c r="P31" s="62" t="str">
        <f>IF('A4-1管路(初期設定)'!$L$9="","-",IF('A4-1管路(初期設定)'!$L$9="○",A3管路!P31,IF(A3管路!P31="-","-",'A4-1管路(初期設定)'!$L$9*A3管路!P31)))</f>
        <v>-</v>
      </c>
      <c r="Q31" s="72" t="str">
        <f>IF('A4-1管路(初期設定)'!$M$9="","-",IF('A4-1管路(初期設定)'!$M$9="○",A3管路!Q31,IF(A3管路!Q31="-","-",'A4-1管路(初期設定)'!$M$9*A3管路!Q31)))</f>
        <v>-</v>
      </c>
      <c r="R31" s="57" t="str">
        <f t="shared" si="29"/>
        <v>-</v>
      </c>
      <c r="S31" s="62" t="str">
        <f>IF('A4-1管路(初期設定)'!$N$9="","-",IF('A4-1管路(初期設定)'!$N$9="○",A3管路!S31,IF(A3管路!S31="-","-",'A4-1管路(初期設定)'!$N$9*A3管路!S31)))</f>
        <v>-</v>
      </c>
      <c r="T31" s="102" t="str">
        <f>IF('A4-1管路(初期設定)'!$O$9="","-",IF('A4-1管路(初期設定)'!$O$9="○",A3管路!T31,IF(A3管路!T31="-","-",'A4-1管路(初期設定)'!$O$9*A3管路!T31)))</f>
        <v>-</v>
      </c>
      <c r="U31" s="102" t="str">
        <f>IF('A4-1管路(初期設定)'!$P$9="","-",IF('A4-1管路(初期設定)'!$P$9="○",A3管路!U31,IF(A3管路!U31="-","-",'A4-1管路(初期設定)'!$P$9*A3管路!U31)))</f>
        <v>-</v>
      </c>
      <c r="V31" s="72" t="str">
        <f>IF('A4-1管路(初期設定)'!$Q$9="","-",IF('A4-1管路(初期設定)'!$Q$9="○",A3管路!V31,IF(A3管路!V31="-","-",'A4-1管路(初期設定)'!$Q$9*A3管路!V31)))</f>
        <v>-</v>
      </c>
      <c r="W31" s="57" t="str">
        <f t="shared" si="30"/>
        <v>-</v>
      </c>
      <c r="X31" s="62" t="str">
        <f>IF('A4-1管路(初期設定)'!$R$9="","-",IF('A4-1管路(初期設定)'!$R$9="○",A3管路!X31,IF(A3管路!X31="-","-",'A4-1管路(初期設定)'!$R$9*A3管路!X31)))</f>
        <v>-</v>
      </c>
      <c r="Y31" s="72">
        <f>IF('A4-1管路(初期設定)'!$S$9="","-",IF('A4-1管路(初期設定)'!$S$9="○",A3管路!Y31,IF(A3管路!Y31="-","-",'A4-1管路(初期設定)'!$S$9*A3管路!Y31)))</f>
        <v>87</v>
      </c>
      <c r="Z31" s="57">
        <f t="shared" si="31"/>
        <v>87</v>
      </c>
      <c r="AA31" s="62" t="str">
        <f>IF('A4-1管路(初期設定)'!$T$9="","-",IF('A4-1管路(初期設定)'!$T$9="○",A3管路!AA31,IF(A3管路!AA31="-","-",'A4-1管路(初期設定)'!$T$9*A3管路!AA31)))</f>
        <v>-</v>
      </c>
      <c r="AB31" s="72" t="str">
        <f>IF('A4-1管路(初期設定)'!$U$9="","-",IF('A4-1管路(初期設定)'!$U$9="○",A3管路!AB31,IF(A3管路!AB31="-","-",'A4-1管路(初期設定)'!$U$9*A3管路!AB31)))</f>
        <v>-</v>
      </c>
      <c r="AC31" s="57" t="str">
        <f t="shared" si="32"/>
        <v>-</v>
      </c>
      <c r="AD31" s="62" t="str">
        <f>IF('A4-1管路(初期設定)'!$V$9="","-",IF('A4-1管路(初期設定)'!$V$9="○",A3管路!AD31,IF(A3管路!AD31="-","-",'A4-1管路(初期設定)'!$V$9*A3管路!AD31)))</f>
        <v>-</v>
      </c>
      <c r="AE31" s="72">
        <f>IF('A4-1管路(初期設定)'!$W$9="","-",IF('A4-1管路(初期設定)'!$W$9="○",A3管路!AE31,IF(A3管路!AE31="-","-",'A4-1管路(初期設定)'!$W$9*A3管路!AE31)))</f>
        <v>365</v>
      </c>
      <c r="AF31" s="57">
        <f t="shared" si="33"/>
        <v>365</v>
      </c>
      <c r="AG31" s="62" t="str">
        <f>IF('A4-1管路(初期設定)'!$X$9="","-",IF('A4-1管路(初期設定)'!$X$9="○",A3管路!AG31,IF(A3管路!AZ31="-","-",'A4-1管路(初期設定)'!$X$9*A3管路!AG31)))</f>
        <v>-</v>
      </c>
      <c r="AH31" s="72">
        <f>IF('A4-1管路(初期設定)'!$Y$9="","-",IF('A4-1管路(初期設定)'!$Y$9="○",A3管路!AH31,IF(A3管路!AH31="-","-",'A4-1管路(初期設定)'!$Y$9*A3管路!AH31)))</f>
        <v>2</v>
      </c>
      <c r="AI31" s="57">
        <f t="shared" si="34"/>
        <v>2</v>
      </c>
      <c r="AJ31" s="62" t="str">
        <f>IF('A4-1管路(初期設定)'!$Z$9="","-",IF('A4-1管路(初期設定)'!$Z$9="○",A3管路!AJ31,IF(A3管路!AJ31="-","-",'A4-1管路(初期設定)'!$Z$9*A3管路!AJ31)))</f>
        <v>-</v>
      </c>
      <c r="AK31" s="72" t="str">
        <f>IF('A4-1管路(初期設定)'!$AA$9="","-",IF('A4-1管路(初期設定)'!$AA$9="○",A3管路!AK31,IF(A3管路!AK31="-","-",'A4-1管路(初期設定)'!$AA$9*A3管路!AK31)))</f>
        <v>-</v>
      </c>
      <c r="AL31" s="57" t="str">
        <f t="shared" si="35"/>
        <v>-</v>
      </c>
      <c r="AM31" s="62" t="str">
        <f>IF('A4-1管路(初期設定)'!$AB$9="","-",IF('A4-1管路(初期設定)'!$AB$9="○",A3管路!AM31,IF(A3管路!AM31="-","-",'A4-1管路(初期設定)'!$AB$9*A3管路!AM31)))</f>
        <v>-</v>
      </c>
      <c r="AN31" s="72" t="str">
        <f>IF('A4-1管路(初期設定)'!$AC$9="","-",IF('A4-1管路(初期設定)'!$AC$9="○",A3管路!AN31,IF(A3管路!AN31="-","-",'A4-1管路(初期設定)'!$AC$9*A3管路!AN31)))</f>
        <v>-</v>
      </c>
      <c r="AO31" s="57" t="str">
        <f t="shared" si="36"/>
        <v>-</v>
      </c>
      <c r="AP31" s="62" t="str">
        <f>IF('A4-1管路(初期設定)'!$AD$9="","-",IF('A4-1管路(初期設定)'!$AD$9="○",A3管路!AP31,IF(A3管路!AP31="-","-",'A4-1管路(初期設定)'!$AD$9*A3管路!AP31)))</f>
        <v>-</v>
      </c>
      <c r="AQ31" s="72" t="str">
        <f>IF('A4-1管路(初期設定)'!$AE$9="","-",IF('A4-1管路(初期設定)'!$AE$9="○",A3管路!AQ31,IF(A3管路!AQ31="-","-",'A4-1管路(初期設定)'!$AE$9*A3管路!AQ31)))</f>
        <v>-</v>
      </c>
      <c r="AR31" s="57" t="str">
        <f t="shared" si="37"/>
        <v>-</v>
      </c>
      <c r="AS31" s="62" t="str">
        <f>IF('A4-1管路(初期設定)'!$AF$9="","-",IF('A4-1管路(初期設定)'!$AF$9="○",A3管路!AS31,IF(A3管路!AS31="-","-",'A4-1管路(初期設定)'!$AF$9*A3管路!AS31)))</f>
        <v>-</v>
      </c>
      <c r="AT31" s="72" t="str">
        <f>IF('A4-1管路(初期設定)'!$AG$9="","-",IF('A4-1管路(初期設定)'!$AG$9="○",A3管路!AT31,IF(A3管路!AT31="-","-",'A4-1管路(初期設定)'!$AG$9*A3管路!AT31)))</f>
        <v>-</v>
      </c>
      <c r="AU31" s="57" t="str">
        <f t="shared" si="38"/>
        <v>-</v>
      </c>
      <c r="AV31" s="67">
        <f t="shared" si="39"/>
        <v>454</v>
      </c>
      <c r="AW31" s="84" t="s">
        <v>273</v>
      </c>
      <c r="AX31" s="70">
        <v>67</v>
      </c>
      <c r="AY31" s="45">
        <f t="shared" si="40"/>
        <v>30418</v>
      </c>
      <c r="BB31" s="832">
        <f t="shared" si="41"/>
        <v>0</v>
      </c>
      <c r="BC31" s="830"/>
      <c r="BD31" s="830">
        <f t="shared" si="42"/>
        <v>0</v>
      </c>
      <c r="BE31" s="830"/>
      <c r="BF31" s="830">
        <f t="shared" si="43"/>
        <v>452</v>
      </c>
      <c r="BG31" s="830"/>
      <c r="BH31" s="830">
        <f t="shared" si="44"/>
        <v>2</v>
      </c>
      <c r="BI31" s="830"/>
      <c r="BJ31" s="830">
        <f t="shared" si="45"/>
        <v>0</v>
      </c>
      <c r="BK31" s="830"/>
      <c r="BL31" s="832">
        <f t="shared" si="46"/>
        <v>0</v>
      </c>
      <c r="BM31" s="830"/>
      <c r="BN31" s="830">
        <f t="shared" si="47"/>
        <v>0</v>
      </c>
      <c r="BO31" s="830"/>
      <c r="BP31" s="830">
        <f t="shared" si="48"/>
        <v>30284</v>
      </c>
      <c r="BQ31" s="830"/>
      <c r="BR31" s="830">
        <f t="shared" si="49"/>
        <v>134</v>
      </c>
      <c r="BS31" s="830"/>
      <c r="BT31" s="830">
        <f t="shared" si="50"/>
        <v>0</v>
      </c>
      <c r="BU31" s="833"/>
      <c r="BV31" s="82"/>
    </row>
    <row r="32" spans="2:74" ht="13.5" customHeight="1">
      <c r="B32" s="1161"/>
      <c r="C32" s="1073"/>
      <c r="D32" s="1070"/>
      <c r="E32" s="1070"/>
      <c r="F32" s="81" t="s">
        <v>70</v>
      </c>
      <c r="G32" s="62" t="str">
        <f>IF('A4-1管路(初期設定)'!$F$9="","-",IF('A4-1管路(初期設定)'!$F$9="○",A3管路!G32,IF(A3管路!F32="-","-",'A4-1管路(初期設定)'!$F$9*A3管路!G32)))</f>
        <v>-</v>
      </c>
      <c r="H32" s="72" t="str">
        <f>IF('A4-1管路(初期設定)'!$G$9="","-",IF('A4-1管路(初期設定)'!$G$9="○",A3管路!H32,IF(A3管路!H32="-","-",'A4-1管路(初期設定)'!$G$9*A3管路!H32)))</f>
        <v>-</v>
      </c>
      <c r="I32" s="57" t="str">
        <f t="shared" si="26"/>
        <v>-</v>
      </c>
      <c r="J32" s="62" t="str">
        <f>IF('A4-1管路(初期設定)'!$H$9="","-",IF('A4-1管路(初期設定)'!$H$9="○",A3管路!J32,IF(A3管路!J32="-","-",'A4-1管路(初期設定)'!$H$9*A3管路!J32)))</f>
        <v>-</v>
      </c>
      <c r="K32" s="72" t="str">
        <f>IF('A4-1管路(初期設定)'!$I$9="","-",IF('A4-1管路(初期設定)'!$I$9="○",A3管路!K32,IF(A3管路!K32="-","-",'A4-1管路(初期設定)'!$I$9*A3管路!K32)))</f>
        <v>-</v>
      </c>
      <c r="L32" s="57" t="str">
        <f t="shared" si="27"/>
        <v>-</v>
      </c>
      <c r="M32" s="62" t="str">
        <f>IF('A4-1管路(初期設定)'!$J$9="","-",IF('A4-1管路(初期設定)'!$J$9="○",A3管路!M32,IF(A3管路!M32="-","-",'A4-1管路(初期設定)'!$J$9*A3管路!M32)))</f>
        <v>-</v>
      </c>
      <c r="N32" s="72" t="str">
        <f>IF('A4-1管路(初期設定)'!$K$9="","-",IF('A4-1管路(初期設定)'!$K$9="○",A3管路!N32,IF(A3管路!N32="-","-",'A4-1管路(初期設定)'!$K$9*A3管路!N32)))</f>
        <v>-</v>
      </c>
      <c r="O32" s="57" t="str">
        <f t="shared" si="28"/>
        <v>-</v>
      </c>
      <c r="P32" s="62" t="str">
        <f>IF('A4-1管路(初期設定)'!$L$9="","-",IF('A4-1管路(初期設定)'!$L$9="○",A3管路!P32,IF(A3管路!P32="-","-",'A4-1管路(初期設定)'!$L$9*A3管路!P32)))</f>
        <v>-</v>
      </c>
      <c r="Q32" s="72" t="str">
        <f>IF('A4-1管路(初期設定)'!$M$9="","-",IF('A4-1管路(初期設定)'!$M$9="○",A3管路!Q32,IF(A3管路!Q32="-","-",'A4-1管路(初期設定)'!$M$9*A3管路!Q32)))</f>
        <v>-</v>
      </c>
      <c r="R32" s="57" t="str">
        <f t="shared" si="29"/>
        <v>-</v>
      </c>
      <c r="S32" s="62" t="str">
        <f>IF('A4-1管路(初期設定)'!$N$9="","-",IF('A4-1管路(初期設定)'!$N$9="○",A3管路!S32,IF(A3管路!S32="-","-",'A4-1管路(初期設定)'!$N$9*A3管路!S32)))</f>
        <v>-</v>
      </c>
      <c r="T32" s="102" t="str">
        <f>IF('A4-1管路(初期設定)'!$O$9="","-",IF('A4-1管路(初期設定)'!$O$9="○",A3管路!T32,IF(A3管路!T32="-","-",'A4-1管路(初期設定)'!$O$9*A3管路!T32)))</f>
        <v>-</v>
      </c>
      <c r="U32" s="102" t="str">
        <f>IF('A4-1管路(初期設定)'!$P$9="","-",IF('A4-1管路(初期設定)'!$P$9="○",A3管路!U32,IF(A3管路!U32="-","-",'A4-1管路(初期設定)'!$P$9*A3管路!U32)))</f>
        <v>-</v>
      </c>
      <c r="V32" s="72" t="str">
        <f>IF('A4-1管路(初期設定)'!$Q$9="","-",IF('A4-1管路(初期設定)'!$Q$9="○",A3管路!V32,IF(A3管路!V32="-","-",'A4-1管路(初期設定)'!$Q$9*A3管路!V32)))</f>
        <v>-</v>
      </c>
      <c r="W32" s="57" t="str">
        <f t="shared" si="30"/>
        <v>-</v>
      </c>
      <c r="X32" s="62" t="str">
        <f>IF('A4-1管路(初期設定)'!$R$9="","-",IF('A4-1管路(初期設定)'!$R$9="○",A3管路!X32,IF(A3管路!X32="-","-",'A4-1管路(初期設定)'!$R$9*A3管路!X32)))</f>
        <v>-</v>
      </c>
      <c r="Y32" s="72" t="str">
        <f>IF('A4-1管路(初期設定)'!$S$9="","-",IF('A4-1管路(初期設定)'!$S$9="○",A3管路!Y32,IF(A3管路!Y32="-","-",'A4-1管路(初期設定)'!$S$9*A3管路!Y32)))</f>
        <v>-</v>
      </c>
      <c r="Z32" s="57" t="str">
        <f t="shared" si="31"/>
        <v>-</v>
      </c>
      <c r="AA32" s="62" t="str">
        <f>IF('A4-1管路(初期設定)'!$T$9="","-",IF('A4-1管路(初期設定)'!$T$9="○",A3管路!AA32,IF(A3管路!AA32="-","-",'A4-1管路(初期設定)'!$T$9*A3管路!AA32)))</f>
        <v>-</v>
      </c>
      <c r="AB32" s="72" t="str">
        <f>IF('A4-1管路(初期設定)'!$U$9="","-",IF('A4-1管路(初期設定)'!$U$9="○",A3管路!AB32,IF(A3管路!AB32="-","-",'A4-1管路(初期設定)'!$U$9*A3管路!AB32)))</f>
        <v>-</v>
      </c>
      <c r="AC32" s="57" t="str">
        <f t="shared" si="32"/>
        <v>-</v>
      </c>
      <c r="AD32" s="62" t="str">
        <f>IF('A4-1管路(初期設定)'!$V$9="","-",IF('A4-1管路(初期設定)'!$V$9="○",A3管路!AD32,IF(A3管路!AD32="-","-",'A4-1管路(初期設定)'!$V$9*A3管路!AD32)))</f>
        <v>-</v>
      </c>
      <c r="AE32" s="72">
        <f>IF('A4-1管路(初期設定)'!$W$9="","-",IF('A4-1管路(初期設定)'!$W$9="○",A3管路!AE32,IF(A3管路!AE32="-","-",'A4-1管路(初期設定)'!$W$9*A3管路!AE32)))</f>
        <v>2</v>
      </c>
      <c r="AF32" s="57">
        <f t="shared" si="33"/>
        <v>2</v>
      </c>
      <c r="AG32" s="62" t="str">
        <f>IF('A4-1管路(初期設定)'!$X$9="","-",IF('A4-1管路(初期設定)'!$X$9="○",A3管路!AG32,IF(A3管路!AZ32="-","-",'A4-1管路(初期設定)'!$X$9*A3管路!AG32)))</f>
        <v>-</v>
      </c>
      <c r="AH32" s="72">
        <f>IF('A4-1管路(初期設定)'!$Y$9="","-",IF('A4-1管路(初期設定)'!$Y$9="○",A3管路!AH32,IF(A3管路!AH32="-","-",'A4-1管路(初期設定)'!$Y$9*A3管路!AH32)))</f>
        <v>68</v>
      </c>
      <c r="AI32" s="57">
        <f t="shared" si="34"/>
        <v>68</v>
      </c>
      <c r="AJ32" s="62" t="str">
        <f>IF('A4-1管路(初期設定)'!$Z$9="","-",IF('A4-1管路(初期設定)'!$Z$9="○",A3管路!AJ32,IF(A3管路!AJ32="-","-",'A4-1管路(初期設定)'!$Z$9*A3管路!AJ32)))</f>
        <v>-</v>
      </c>
      <c r="AK32" s="72" t="str">
        <f>IF('A4-1管路(初期設定)'!$AA$9="","-",IF('A4-1管路(初期設定)'!$AA$9="○",A3管路!AK32,IF(A3管路!AK32="-","-",'A4-1管路(初期設定)'!$AA$9*A3管路!AK32)))</f>
        <v>-</v>
      </c>
      <c r="AL32" s="57" t="str">
        <f t="shared" si="35"/>
        <v>-</v>
      </c>
      <c r="AM32" s="62" t="str">
        <f>IF('A4-1管路(初期設定)'!$AB$9="","-",IF('A4-1管路(初期設定)'!$AB$9="○",A3管路!AM32,IF(A3管路!AM32="-","-",'A4-1管路(初期設定)'!$AB$9*A3管路!AM32)))</f>
        <v>-</v>
      </c>
      <c r="AN32" s="72" t="str">
        <f>IF('A4-1管路(初期設定)'!$AC$9="","-",IF('A4-1管路(初期設定)'!$AC$9="○",A3管路!AN32,IF(A3管路!AN32="-","-",'A4-1管路(初期設定)'!$AC$9*A3管路!AN32)))</f>
        <v>-</v>
      </c>
      <c r="AO32" s="57" t="str">
        <f t="shared" si="36"/>
        <v>-</v>
      </c>
      <c r="AP32" s="62" t="str">
        <f>IF('A4-1管路(初期設定)'!$AD$9="","-",IF('A4-1管路(初期設定)'!$AD$9="○",A3管路!AP32,IF(A3管路!AP32="-","-",'A4-1管路(初期設定)'!$AD$9*A3管路!AP32)))</f>
        <v>-</v>
      </c>
      <c r="AQ32" s="72">
        <f>IF('A4-1管路(初期設定)'!$AE$9="","-",IF('A4-1管路(初期設定)'!$AE$9="○",A3管路!AQ32,IF(A3管路!AQ32="-","-",'A4-1管路(初期設定)'!$AE$9*A3管路!AQ32)))</f>
        <v>689.19999999999993</v>
      </c>
      <c r="AR32" s="57">
        <f t="shared" si="37"/>
        <v>689.19999999999993</v>
      </c>
      <c r="AS32" s="62" t="str">
        <f>IF('A4-1管路(初期設定)'!$AF$9="","-",IF('A4-1管路(初期設定)'!$AF$9="○",A3管路!AS32,IF(A3管路!AS32="-","-",'A4-1管路(初期設定)'!$AF$9*A3管路!AS32)))</f>
        <v>-</v>
      </c>
      <c r="AT32" s="72" t="str">
        <f>IF('A4-1管路(初期設定)'!$AG$9="","-",IF('A4-1管路(初期設定)'!$AG$9="○",A3管路!AT32,IF(A3管路!AT32="-","-",'A4-1管路(初期設定)'!$AG$9*A3管路!AT32)))</f>
        <v>-</v>
      </c>
      <c r="AU32" s="57" t="str">
        <f t="shared" si="38"/>
        <v>-</v>
      </c>
      <c r="AV32" s="67">
        <f t="shared" si="39"/>
        <v>759.19999999999993</v>
      </c>
      <c r="AW32" s="84" t="s">
        <v>274</v>
      </c>
      <c r="AX32" s="70">
        <v>42</v>
      </c>
      <c r="AY32" s="45">
        <f t="shared" si="40"/>
        <v>31886.399999999998</v>
      </c>
      <c r="BB32" s="832">
        <f t="shared" si="41"/>
        <v>0</v>
      </c>
      <c r="BC32" s="830"/>
      <c r="BD32" s="830">
        <f t="shared" si="42"/>
        <v>0</v>
      </c>
      <c r="BE32" s="830"/>
      <c r="BF32" s="830">
        <f t="shared" si="43"/>
        <v>2</v>
      </c>
      <c r="BG32" s="830"/>
      <c r="BH32" s="830">
        <f t="shared" si="44"/>
        <v>757.19999999999993</v>
      </c>
      <c r="BI32" s="830"/>
      <c r="BJ32" s="830">
        <f t="shared" si="45"/>
        <v>0</v>
      </c>
      <c r="BK32" s="830"/>
      <c r="BL32" s="832">
        <f t="shared" si="46"/>
        <v>0</v>
      </c>
      <c r="BM32" s="830"/>
      <c r="BN32" s="830">
        <f t="shared" si="47"/>
        <v>0</v>
      </c>
      <c r="BO32" s="830"/>
      <c r="BP32" s="830">
        <f t="shared" si="48"/>
        <v>84</v>
      </c>
      <c r="BQ32" s="830"/>
      <c r="BR32" s="830">
        <f t="shared" si="49"/>
        <v>31802.399999999998</v>
      </c>
      <c r="BS32" s="830"/>
      <c r="BT32" s="830">
        <f t="shared" si="50"/>
        <v>0</v>
      </c>
      <c r="BU32" s="833"/>
      <c r="BV32" s="82"/>
    </row>
    <row r="33" spans="2:74" ht="13.5" customHeight="1">
      <c r="B33" s="1161"/>
      <c r="C33" s="1073"/>
      <c r="D33" s="1070"/>
      <c r="E33" s="1071"/>
      <c r="F33" s="93" t="s">
        <v>49</v>
      </c>
      <c r="G33" s="186" t="str">
        <f t="shared" ref="G33:AV33" si="51">IF(SUM(G22:G32)=0,"-",SUM(G22:G32))</f>
        <v>-</v>
      </c>
      <c r="H33" s="59" t="str">
        <f t="shared" si="51"/>
        <v>-</v>
      </c>
      <c r="I33" s="60" t="str">
        <f t="shared" si="51"/>
        <v>-</v>
      </c>
      <c r="J33" s="58" t="str">
        <f t="shared" si="51"/>
        <v>-</v>
      </c>
      <c r="K33" s="59" t="str">
        <f t="shared" si="51"/>
        <v>-</v>
      </c>
      <c r="L33" s="60" t="str">
        <f t="shared" si="51"/>
        <v>-</v>
      </c>
      <c r="M33" s="58" t="str">
        <f t="shared" si="51"/>
        <v>-</v>
      </c>
      <c r="N33" s="59" t="str">
        <f t="shared" si="51"/>
        <v>-</v>
      </c>
      <c r="O33" s="60" t="str">
        <f t="shared" si="51"/>
        <v>-</v>
      </c>
      <c r="P33" s="58" t="str">
        <f t="shared" si="51"/>
        <v>-</v>
      </c>
      <c r="Q33" s="59" t="str">
        <f t="shared" si="51"/>
        <v>-</v>
      </c>
      <c r="R33" s="60" t="str">
        <f t="shared" si="51"/>
        <v>-</v>
      </c>
      <c r="S33" s="58" t="str">
        <f t="shared" si="51"/>
        <v>-</v>
      </c>
      <c r="T33" s="103">
        <f t="shared" si="51"/>
        <v>22</v>
      </c>
      <c r="U33" s="103" t="str">
        <f t="shared" si="51"/>
        <v>-</v>
      </c>
      <c r="V33" s="59">
        <f t="shared" si="51"/>
        <v>55</v>
      </c>
      <c r="W33" s="60">
        <f t="shared" si="51"/>
        <v>77</v>
      </c>
      <c r="X33" s="58" t="str">
        <f t="shared" si="51"/>
        <v>-</v>
      </c>
      <c r="Y33" s="59">
        <f t="shared" si="51"/>
        <v>595</v>
      </c>
      <c r="Z33" s="60">
        <f t="shared" si="51"/>
        <v>595</v>
      </c>
      <c r="AA33" s="58" t="str">
        <f t="shared" si="51"/>
        <v>-</v>
      </c>
      <c r="AB33" s="59" t="str">
        <f t="shared" si="51"/>
        <v>-</v>
      </c>
      <c r="AC33" s="60" t="str">
        <f t="shared" si="51"/>
        <v>-</v>
      </c>
      <c r="AD33" s="58" t="str">
        <f t="shared" si="51"/>
        <v>-</v>
      </c>
      <c r="AE33" s="59">
        <f t="shared" si="51"/>
        <v>367</v>
      </c>
      <c r="AF33" s="60">
        <f t="shared" si="51"/>
        <v>367</v>
      </c>
      <c r="AG33" s="186" t="str">
        <f t="shared" si="51"/>
        <v>-</v>
      </c>
      <c r="AH33" s="59">
        <f t="shared" si="51"/>
        <v>70</v>
      </c>
      <c r="AI33" s="60">
        <f t="shared" si="51"/>
        <v>70</v>
      </c>
      <c r="AJ33" s="58" t="str">
        <f t="shared" si="51"/>
        <v>-</v>
      </c>
      <c r="AK33" s="59" t="str">
        <f t="shared" si="51"/>
        <v>-</v>
      </c>
      <c r="AL33" s="60" t="str">
        <f t="shared" si="51"/>
        <v>-</v>
      </c>
      <c r="AM33" s="58" t="str">
        <f t="shared" si="51"/>
        <v>-</v>
      </c>
      <c r="AN33" s="59" t="str">
        <f t="shared" si="51"/>
        <v>-</v>
      </c>
      <c r="AO33" s="60" t="str">
        <f t="shared" si="51"/>
        <v>-</v>
      </c>
      <c r="AP33" s="58" t="str">
        <f t="shared" si="51"/>
        <v>-</v>
      </c>
      <c r="AQ33" s="59">
        <f t="shared" si="51"/>
        <v>698.59999999999991</v>
      </c>
      <c r="AR33" s="60">
        <f t="shared" si="51"/>
        <v>698.59999999999991</v>
      </c>
      <c r="AS33" s="58" t="str">
        <f t="shared" si="51"/>
        <v>-</v>
      </c>
      <c r="AT33" s="59" t="str">
        <f t="shared" si="51"/>
        <v>-</v>
      </c>
      <c r="AU33" s="60" t="str">
        <f t="shared" si="51"/>
        <v>-</v>
      </c>
      <c r="AV33" s="68">
        <f t="shared" si="51"/>
        <v>1807.6</v>
      </c>
      <c r="AW33" s="86"/>
      <c r="AX33" s="51" t="s">
        <v>117</v>
      </c>
      <c r="AY33" s="51">
        <f>IF(SUM(AY22:AY32)=0,"-",SUM(AY22:AY32))</f>
        <v>123741</v>
      </c>
      <c r="BB33" s="834" t="str">
        <f>IF(SUM(BB22:BC32)=0,"-",SUM(BB22:BC32))</f>
        <v>-</v>
      </c>
      <c r="BC33" s="835"/>
      <c r="BD33" s="835">
        <f>IF(SUM(BD22:BE32)=0,"-",SUM(BD22:BE32))</f>
        <v>22</v>
      </c>
      <c r="BE33" s="835"/>
      <c r="BF33" s="835">
        <f>IF(SUM(BF22:BG32)=0,"-",SUM(BF22:BG32))</f>
        <v>1017</v>
      </c>
      <c r="BG33" s="835"/>
      <c r="BH33" s="835">
        <f>IF(SUM(BH22:BI32)=0,"-",SUM(BH22:BI32))</f>
        <v>768.59999999999991</v>
      </c>
      <c r="BI33" s="835"/>
      <c r="BJ33" s="835" t="str">
        <f>IF(SUM(BJ22:BK32)=0,"-",SUM(BJ22:BK32))</f>
        <v>-</v>
      </c>
      <c r="BK33" s="835"/>
      <c r="BL33" s="834" t="str">
        <f>IF(SUM(BL22:BM32)=0,"-",SUM(BL22:BM32))</f>
        <v>-</v>
      </c>
      <c r="BM33" s="835"/>
      <c r="BN33" s="835">
        <f>IF(SUM(BN22:BO32)=0,"-",SUM(BN22:BO32))</f>
        <v>1812</v>
      </c>
      <c r="BO33" s="835"/>
      <c r="BP33" s="835">
        <f>IF(SUM(BP22:BQ32)=0,"-",SUM(BP22:BQ32))</f>
        <v>89062</v>
      </c>
      <c r="BQ33" s="835"/>
      <c r="BR33" s="835">
        <f>IF(SUM(BR22:BS32)=0,"-",SUM(BR22:BS32))</f>
        <v>32867</v>
      </c>
      <c r="BS33" s="835"/>
      <c r="BT33" s="835" t="str">
        <f>IF(SUM(BT22:BU32)=0,"-",SUM(BT22:BU32))</f>
        <v>-</v>
      </c>
      <c r="BU33" s="838"/>
      <c r="BV33" s="82"/>
    </row>
    <row r="34" spans="2:74" ht="13.5" customHeight="1">
      <c r="B34" s="1161"/>
      <c r="C34" s="1073"/>
      <c r="D34" s="1070"/>
      <c r="E34" s="875" t="s">
        <v>45</v>
      </c>
      <c r="F34" s="79">
        <v>600</v>
      </c>
      <c r="G34" s="61" t="str">
        <f>IF('A4-1管路(初期設定)'!$F$10="","-",IF('A4-1管路(初期設定)'!$F$10="○",A3管路!G34,IF(A3管路!F34="-","-",'A4-1管路(初期設定)'!$F$10*A3管路!G34)))</f>
        <v>-</v>
      </c>
      <c r="H34" s="71" t="str">
        <f>IF('A4-1管路(初期設定)'!$G$10="","-",IF('A4-1管路(初期設定)'!$G$10="○",A3管路!H34,IF(A3管路!H34="-","-",'A4-1管路(初期設定)'!$G$10*A3管路!H34)))</f>
        <v>-</v>
      </c>
      <c r="I34" s="54" t="str">
        <f t="shared" ref="I34:I44" si="52">IF(SUM(G34:H34)=0,"-",SUM(G34:H34))</f>
        <v>-</v>
      </c>
      <c r="J34" s="61" t="str">
        <f>IF('A4-1管路(初期設定)'!$H$10="","-",IF('A4-1管路(初期設定)'!$H$10="○",A3管路!J34,IF(A3管路!J34="-","-",'A4-1管路(初期設定)'!$H$10*A3管路!J34)))</f>
        <v>-</v>
      </c>
      <c r="K34" s="71" t="str">
        <f>IF('A4-1管路(初期設定)'!$I$10="","-",IF('A4-1管路(初期設定)'!$I$10="○",A3管路!K34,IF(A3管路!K34="-","-",'A4-1管路(初期設定)'!$I$10*A3管路!K34)))</f>
        <v>-</v>
      </c>
      <c r="L34" s="54" t="str">
        <f t="shared" ref="L34:L44" si="53">IF(SUM(J34:K34)=0,"-",SUM(J34:K34))</f>
        <v>-</v>
      </c>
      <c r="M34" s="61" t="str">
        <f>IF('A4-1管路(初期設定)'!$J$10="","-",IF('A4-1管路(初期設定)'!$J$10="○",A3管路!M34,IF(A3管路!M34="-","-",'A4-1管路(初期設定)'!$J$10*A3管路!M34)))</f>
        <v>-</v>
      </c>
      <c r="N34" s="71" t="str">
        <f>IF('A4-1管路(初期設定)'!$K$10="","-",IF('A4-1管路(初期設定)'!$K$10="○",A3管路!N34,IF(A3管路!N34="-","-",'A4-1管路(初期設定)'!$K$10*A3管路!N34)))</f>
        <v>-</v>
      </c>
      <c r="O34" s="54" t="str">
        <f t="shared" ref="O34:O44" si="54">IF(SUM(M34:N34)=0,"-",SUM(M34:N34))</f>
        <v>-</v>
      </c>
      <c r="P34" s="61" t="str">
        <f>IF('A4-1管路(初期設定)'!$L$10="","-",IF('A4-1管路(初期設定)'!$L$10="○",A3管路!P34,IF(A3管路!P34="-","-",'A4-1管路(初期設定)'!$L$10*A3管路!P34)))</f>
        <v>-</v>
      </c>
      <c r="Q34" s="71" t="str">
        <f>IF('A4-1管路(初期設定)'!$M$10="","-",IF('A4-1管路(初期設定)'!$M$10="○",A3管路!Q34,IF(A3管路!Q34="-","-",'A4-1管路(初期設定)'!$M$10*A3管路!Q34)))</f>
        <v>-</v>
      </c>
      <c r="R34" s="54" t="str">
        <f t="shared" ref="R34:R44" si="55">IF(SUM(P34:Q34)=0,"-",SUM(P34:Q34))</f>
        <v>-</v>
      </c>
      <c r="S34" s="61" t="str">
        <f>IF('A4-1管路(初期設定)'!$N$10="","-",IF('A4-1管路(初期設定)'!$N$10="○",A3管路!S34,IF(A3管路!S34="-","-",'A4-1管路(初期設定)'!$N$10*A3管路!S34)))</f>
        <v>-</v>
      </c>
      <c r="T34" s="100" t="str">
        <f>IF('A4-1管路(初期設定)'!$O$10="","-",IF('A4-1管路(初期設定)'!$O$10="○",A3管路!T34,IF(A3管路!T34="-","-",'A4-1管路(初期設定)'!$O$10*A3管路!T34)))</f>
        <v>-</v>
      </c>
      <c r="U34" s="100" t="str">
        <f>IF('A4-1管路(初期設定)'!$P$10="","-",IF('A4-1管路(初期設定)'!$P$10="○",A3管路!U34,IF(A3管路!U34="-","-",'A4-1管路(初期設定)'!$P$10*A3管路!U34)))</f>
        <v>-</v>
      </c>
      <c r="V34" s="71" t="str">
        <f>IF('A4-1管路(初期設定)'!$Q$10="","-",IF('A4-1管路(初期設定)'!$Q$10="○",A3管路!V34,IF(A3管路!V34="-","-",'A4-1管路(初期設定)'!$Q$10*A3管路!V34)))</f>
        <v>-</v>
      </c>
      <c r="W34" s="54" t="str">
        <f t="shared" ref="W34:W44" si="56">IF(SUM(S34:V34)=0,"-",SUM(S34:V34))</f>
        <v>-</v>
      </c>
      <c r="X34" s="61" t="str">
        <f>IF('A4-1管路(初期設定)'!$R$10="","-",IF('A4-1管路(初期設定)'!$R$10="○",A3管路!X34,IF(A3管路!X34="-","-",'A4-1管路(初期設定)'!$R$10*A3管路!X34)))</f>
        <v>-</v>
      </c>
      <c r="Y34" s="71">
        <f>IF('A4-1管路(初期設定)'!$S$10="","-",IF('A4-1管路(初期設定)'!$S$10="○",A3管路!Y34,IF(A3管路!Y34="-","-",'A4-1管路(初期設定)'!$S$10*A3管路!Y34)))</f>
        <v>73</v>
      </c>
      <c r="Z34" s="54">
        <f t="shared" ref="Z34:Z44" si="57">IF(SUM(X34:Y34)=0,"-",SUM(X34:Y34))</f>
        <v>73</v>
      </c>
      <c r="AA34" s="61" t="str">
        <f>IF('A4-1管路(初期設定)'!$T$10="","-",IF('A4-1管路(初期設定)'!$T$10="○",A3管路!AA34,IF(A3管路!AA34="-","-",'A4-1管路(初期設定)'!$T$10*A3管路!AA34)))</f>
        <v>-</v>
      </c>
      <c r="AB34" s="71" t="str">
        <f>IF('A4-1管路(初期設定)'!$U$10="","-",IF('A4-1管路(初期設定)'!$U$10="○",A3管路!AB34,IF(A3管路!AB34="-","-",'A4-1管路(初期設定)'!$U$10*A3管路!AB34)))</f>
        <v>-</v>
      </c>
      <c r="AC34" s="54" t="str">
        <f t="shared" ref="AC34:AC44" si="58">IF(SUM(AA34:AB34)=0,"-",SUM(AA34:AB34))</f>
        <v>-</v>
      </c>
      <c r="AD34" s="61" t="str">
        <f>IF('A4-1管路(初期設定)'!$V$10="","-",IF('A4-1管路(初期設定)'!$V$10="○",A3管路!AD34,IF(A3管路!AD34="-","-",'A4-1管路(初期設定)'!$V$10*A3管路!AD34)))</f>
        <v>-</v>
      </c>
      <c r="AE34" s="71" t="str">
        <f>IF('A4-1管路(初期設定)'!$W$10="","-",IF('A4-1管路(初期設定)'!$W$10="○",A3管路!AE34,IF(A3管路!AE34="-","-",'A4-1管路(初期設定)'!$W$10*A3管路!AE34)))</f>
        <v>-</v>
      </c>
      <c r="AF34" s="54" t="str">
        <f t="shared" ref="AF34:AF44" si="59">IF(SUM(AD34:AE34)=0,"-",SUM(AD34:AE34))</f>
        <v>-</v>
      </c>
      <c r="AG34" s="61" t="str">
        <f>IF('A4-1管路(初期設定)'!$X$10="","-",IF('A4-1管路(初期設定)'!$X$10="○",A3管路!AG34,IF(A3管路!AZ34="-","-",'A4-1管路(初期設定)'!$X$10*A3管路!AG34)))</f>
        <v>-</v>
      </c>
      <c r="AH34" s="71" t="str">
        <f>IF('A4-1管路(初期設定)'!$Y$10="","-",IF('A4-1管路(初期設定)'!$Y$10="○",A3管路!AH34,IF(A3管路!AH34="-","-",'A4-1管路(初期設定)'!$Y$10*A3管路!AH34)))</f>
        <v>-</v>
      </c>
      <c r="AI34" s="54" t="str">
        <f t="shared" ref="AI34:AI44" si="60">IF(SUM(AG34:AH34)=0,"-",SUM(AG34:AH34))</f>
        <v>-</v>
      </c>
      <c r="AJ34" s="61" t="str">
        <f>IF('A4-1管路(初期設定)'!$Z$10="","-",IF('A4-1管路(初期設定)'!$Z$10="○",A3管路!AJ34,IF(A3管路!AJ34="-","-",'A4-1管路(初期設定)'!$Z$10*A3管路!AJ34)))</f>
        <v>-</v>
      </c>
      <c r="AK34" s="71" t="str">
        <f>IF('A4-1管路(初期設定)'!$AA$10="","-",IF('A4-1管路(初期設定)'!$AA$10="○",A3管路!AK34,IF(A3管路!AK34="-","-",'A4-1管路(初期設定)'!$AA$10*A3管路!AK34)))</f>
        <v>-</v>
      </c>
      <c r="AL34" s="54" t="str">
        <f t="shared" ref="AL34:AL44" si="61">IF(SUM(AJ34:AK34)=0,"-",SUM(AJ34:AK34))</f>
        <v>-</v>
      </c>
      <c r="AM34" s="61" t="str">
        <f>IF('A4-1管路(初期設定)'!$AB$10="","-",IF('A4-1管路(初期設定)'!$AB$10="○",A3管路!AM34,IF(A3管路!AM34="-","-",'A4-1管路(初期設定)'!$AB$10*A3管路!AM34)))</f>
        <v>-</v>
      </c>
      <c r="AN34" s="71" t="str">
        <f>IF('A4-1管路(初期設定)'!$AC$10="","-",IF('A4-1管路(初期設定)'!$AC$10="○",A3管路!AN34,IF(A3管路!AN34="-","-",'A4-1管路(初期設定)'!$AC$10*A3管路!AN34)))</f>
        <v>-</v>
      </c>
      <c r="AO34" s="54" t="str">
        <f t="shared" ref="AO34:AO44" si="62">IF(SUM(AM34:AN34)=0,"-",SUM(AM34:AN34))</f>
        <v>-</v>
      </c>
      <c r="AP34" s="61" t="str">
        <f>IF('A4-1管路(初期設定)'!$AD$10="","-",IF('A4-1管路(初期設定)'!$AD$10="○",A3管路!AP34,IF(A3管路!AP34="-","-",'A4-1管路(初期設定)'!$AD$10*A3管路!AP34)))</f>
        <v>-</v>
      </c>
      <c r="AQ34" s="71" t="str">
        <f>IF('A4-1管路(初期設定)'!$AE$10="","-",IF('A4-1管路(初期設定)'!$AE$10="○",A3管路!AQ34,IF(A3管路!AQ34="-","-",'A4-1管路(初期設定)'!$AE$10*A3管路!AQ34)))</f>
        <v>-</v>
      </c>
      <c r="AR34" s="54" t="str">
        <f t="shared" ref="AR34:AR44" si="63">IF(SUM(AP34:AQ34)=0,"-",SUM(AP34:AQ34))</f>
        <v>-</v>
      </c>
      <c r="AS34" s="61" t="str">
        <f>IF('A4-1管路(初期設定)'!$AF$10="","-",IF('A4-1管路(初期設定)'!$AF$10="○",A3管路!AS34,IF(A3管路!AS34="-","-",'A4-1管路(初期設定)'!$AF$10*A3管路!AS34)))</f>
        <v>-</v>
      </c>
      <c r="AT34" s="71" t="str">
        <f>IF('A4-1管路(初期設定)'!$AG$10="","-",IF('A4-1管路(初期設定)'!$AG$10="○",A3管路!AT34,IF(A3管路!AT34="-","-",'A4-1管路(初期設定)'!$AG$10*A3管路!AT34)))</f>
        <v>-</v>
      </c>
      <c r="AU34" s="54" t="str">
        <f t="shared" ref="AU34:AU44" si="64">IF(SUM(AS34:AT34)=0,"-",SUM(AS34:AT34))</f>
        <v>-</v>
      </c>
      <c r="AV34" s="66">
        <f t="shared" ref="AV34:AV44" si="65">IF(SUM(I34,L34,O34,R34,W34,Z34,AC34,AF34,AI34,AL34,AO34,AR34,AU34)=0,"-",SUM(I34,L34,O34,R34,W34,Z34,AC34,AF34,AI34,AL34,AO34,AR34,AU34))</f>
        <v>73</v>
      </c>
      <c r="AW34" s="85" t="s">
        <v>273</v>
      </c>
      <c r="AX34" s="69">
        <v>245</v>
      </c>
      <c r="AY34" s="50">
        <f t="shared" ref="AY34:AY44" si="66">IF(AV34="-","-",AX34*AV34)</f>
        <v>17885</v>
      </c>
      <c r="BB34" s="865">
        <f t="shared" ref="BB34:BB44" si="67">SUMIF(G$88,"①",I34)+SUMIF(J$88,"①",L34)+SUMIF(M$88,"①",O34)+SUMIF(P$88,"①",R34)+SUMIF(S$88,"①",S34)+SUMIF(S$88,"①",T34)+SUMIF(U$88,"①",U34)+SUMIF(U$88,"①",V34)+SUMIF(X$88,"①",Z34)+SUMIF(AA$88,"①",AC34)+SUMIF(AD$88,"①",AF34)+SUMIF(AG$88,"①",AI34)+SUMIF(AJ$88,"①",AL34)+SUMIF(AM$88,"①",AO34)+SUMIF(AP$88,"①",AR34)+SUMIF(AS$88,"①",AU34)</f>
        <v>0</v>
      </c>
      <c r="BC34" s="866"/>
      <c r="BD34" s="866">
        <f t="shared" ref="BD34:BD44" si="68">SUMIF(G$88,"②",I34)+SUMIF(J$88,"②",L34)+SUMIF(M$88,"②",O34)+SUMIF(P$88,"②",R34)+SUMIF(S$88,"②",S34)+SUMIF(S$88,"②",T34)+SUMIF(U$88,"②",U34)+SUMIF(U$88,"②",V34)+SUMIF(X$88,"②",Z34)+SUMIF(AA$88,"②",AC34)+SUMIF(AD$88,"②",AF34)+SUMIF(AG$88,"②",AI34)+SUMIF(AJ$88,"②",AL34)+SUMIF(AM$88,"②",AO34)+SUMIF(AP$88,"②",AR34)+SUMIF(AS$88,"②",AU34)</f>
        <v>0</v>
      </c>
      <c r="BE34" s="866"/>
      <c r="BF34" s="866">
        <f t="shared" ref="BF34:BF44" si="69">SUMIF(G$88,"③",I34)+SUMIF(J$88,"③",L34)+SUMIF(M$88,"③",O34)+SUMIF(P$88,"③",R34)+SUMIF(S$88,"③",S34)+SUMIF(S$88,"③",T34)+SUMIF(U$88,"③",U34)+SUMIF(U$88,"③",V34)+SUMIF(X$88,"③",Z34)+SUMIF(AA$88,"③",AC34)+SUMIF(AD$88,"③",AF34)+SUMIF(AG$88,"③",AI34)+SUMIF(AJ$88,"③",AL34)+SUMIF(AM$88,"③",AO34)+SUMIF(AP$88,"③",AR34)+SUMIF(AS$88,"③",AU34)</f>
        <v>73</v>
      </c>
      <c r="BG34" s="866"/>
      <c r="BH34" s="866">
        <f t="shared" ref="BH34:BH44" si="70">SUMIF(G$88,"④",I34)+SUMIF(J$88,"④",L34)+SUMIF(M$88,"④",O34)+SUMIF(P$88,"④",R34)+SUMIF(S$88,"④",S34)+SUMIF(S$88,"④",T34)+SUMIF(U$88,"④",U34)+SUMIF(U$88,"④",V34)+SUMIF(X$88,"④",Z34)+SUMIF(AA$88,"④",AC34)+SUMIF(AD$88,"④",AF34)+SUMIF(AG$88,"④",AI34)+SUMIF(AJ$88,"④",AL34)+SUMIF(AM$88,"④",AO34)+SUMIF(AP$88,"④",AR34)+SUMIF(AS$88,"④",AU34)</f>
        <v>0</v>
      </c>
      <c r="BI34" s="866"/>
      <c r="BJ34" s="866">
        <f t="shared" ref="BJ34:BJ44" si="71">SUMIF(G$88,"⑤",I34)+SUMIF(J$88,"⑤",L34)+SUMIF(M$88,"⑤",O34)+SUMIF(P$88,"⑤",R34)+SUMIF(S$88,"⑤",S34)+SUMIF(S$88,"⑤",T34)+SUMIF(U$88,"⑤",U34)+SUMIF(U$88,"⑤",V34)+SUMIF(X$88,"⑤",Z34)+SUMIF(AA$88,"⑤",AC34)+SUMIF(AD$88,"⑤",AF34)+SUMIF(AG$88,"⑤",AI34)+SUMIF(AJ$88,"⑤",AL34)+SUMIF(AM$88,"⑤",AO34)+SUMIF(AP$88,"⑤",AR34)+SUMIF(AS$88,"⑤",AU34)</f>
        <v>0</v>
      </c>
      <c r="BK34" s="866"/>
      <c r="BL34" s="865">
        <f t="shared" ref="BL34:BL44" si="72">IF($AY34="-",0,BB34*$AX34)</f>
        <v>0</v>
      </c>
      <c r="BM34" s="866"/>
      <c r="BN34" s="866">
        <f t="shared" ref="BN34:BN44" si="73">IF($AY34="-",0,BD34*$AX34)</f>
        <v>0</v>
      </c>
      <c r="BO34" s="866"/>
      <c r="BP34" s="866">
        <f t="shared" ref="BP34:BP44" si="74">IF($AY34="-",0,BF34*$AX34)</f>
        <v>17885</v>
      </c>
      <c r="BQ34" s="866"/>
      <c r="BR34" s="866">
        <f t="shared" ref="BR34:BR44" si="75">IF($AY34="-",0,BH34*$AX34)</f>
        <v>0</v>
      </c>
      <c r="BS34" s="866"/>
      <c r="BT34" s="866">
        <f t="shared" ref="BT34:BT44" si="76">IF($AY34="-",0,BJ34*$AX34)</f>
        <v>0</v>
      </c>
      <c r="BU34" s="869"/>
      <c r="BV34" s="82"/>
    </row>
    <row r="35" spans="2:74" ht="13.5" customHeight="1">
      <c r="B35" s="1161"/>
      <c r="C35" s="1073"/>
      <c r="D35" s="1070"/>
      <c r="E35" s="1070"/>
      <c r="F35" s="80">
        <v>500</v>
      </c>
      <c r="G35" s="62" t="str">
        <f>IF('A4-1管路(初期設定)'!$F$10="","-",IF('A4-1管路(初期設定)'!$F$10="○",A3管路!G35,IF(A3管路!F35="-","-",'A4-1管路(初期設定)'!$F$10*A3管路!G35)))</f>
        <v>-</v>
      </c>
      <c r="H35" s="72" t="str">
        <f>IF('A4-1管路(初期設定)'!$G$10="","-",IF('A4-1管路(初期設定)'!$G$10="○",A3管路!H35,IF(A3管路!H35="-","-",'A4-1管路(初期設定)'!$G$10*A3管路!H35)))</f>
        <v>-</v>
      </c>
      <c r="I35" s="57" t="str">
        <f t="shared" si="52"/>
        <v>-</v>
      </c>
      <c r="J35" s="62" t="str">
        <f>IF('A4-1管路(初期設定)'!$H$10="","-",IF('A4-1管路(初期設定)'!$H$10="○",A3管路!J35,IF(A3管路!J35="-","-",'A4-1管路(初期設定)'!$H$10*A3管路!J35)))</f>
        <v>-</v>
      </c>
      <c r="K35" s="72" t="str">
        <f>IF('A4-1管路(初期設定)'!$I$10="","-",IF('A4-1管路(初期設定)'!$I$10="○",A3管路!K35,IF(A3管路!K35="-","-",'A4-1管路(初期設定)'!$I$10*A3管路!K35)))</f>
        <v>-</v>
      </c>
      <c r="L35" s="57" t="str">
        <f t="shared" si="53"/>
        <v>-</v>
      </c>
      <c r="M35" s="62" t="str">
        <f>IF('A4-1管路(初期設定)'!$J$10="","-",IF('A4-1管路(初期設定)'!$J$10="○",A3管路!M35,IF(A3管路!M35="-","-",'A4-1管路(初期設定)'!$J$10*A3管路!M35)))</f>
        <v>-</v>
      </c>
      <c r="N35" s="72" t="str">
        <f>IF('A4-1管路(初期設定)'!$K$10="","-",IF('A4-1管路(初期設定)'!$K$10="○",A3管路!N35,IF(A3管路!N35="-","-",'A4-1管路(初期設定)'!$K$10*A3管路!N35)))</f>
        <v>-</v>
      </c>
      <c r="O35" s="57" t="str">
        <f t="shared" si="54"/>
        <v>-</v>
      </c>
      <c r="P35" s="62" t="str">
        <f>IF('A4-1管路(初期設定)'!$L$10="","-",IF('A4-1管路(初期設定)'!$L$10="○",A3管路!P35,IF(A3管路!P35="-","-",'A4-1管路(初期設定)'!$L$10*A3管路!P35)))</f>
        <v>-</v>
      </c>
      <c r="Q35" s="72" t="str">
        <f>IF('A4-1管路(初期設定)'!$M$10="","-",IF('A4-1管路(初期設定)'!$M$10="○",A3管路!Q35,IF(A3管路!Q35="-","-",'A4-1管路(初期設定)'!$M$10*A3管路!Q35)))</f>
        <v>-</v>
      </c>
      <c r="R35" s="57" t="str">
        <f t="shared" si="55"/>
        <v>-</v>
      </c>
      <c r="S35" s="62" t="str">
        <f>IF('A4-1管路(初期設定)'!$N$10="","-",IF('A4-1管路(初期設定)'!$N$10="○",A3管路!S35,IF(A3管路!S35="-","-",'A4-1管路(初期設定)'!$N$10*A3管路!S35)))</f>
        <v>-</v>
      </c>
      <c r="T35" s="102" t="str">
        <f>IF('A4-1管路(初期設定)'!$O$10="","-",IF('A4-1管路(初期設定)'!$O$10="○",A3管路!T35,IF(A3管路!T35="-","-",'A4-1管路(初期設定)'!$O$10*A3管路!T35)))</f>
        <v>-</v>
      </c>
      <c r="U35" s="102" t="str">
        <f>IF('A4-1管路(初期設定)'!$P$10="","-",IF('A4-1管路(初期設定)'!$P$10="○",A3管路!U35,IF(A3管路!U35="-","-",'A4-1管路(初期設定)'!$P$10*A3管路!U35)))</f>
        <v>-</v>
      </c>
      <c r="V35" s="72" t="str">
        <f>IF('A4-1管路(初期設定)'!$Q$10="","-",IF('A4-1管路(初期設定)'!$Q$10="○",A3管路!V35,IF(A3管路!V35="-","-",'A4-1管路(初期設定)'!$Q$10*A3管路!V35)))</f>
        <v>-</v>
      </c>
      <c r="W35" s="57" t="str">
        <f t="shared" si="56"/>
        <v>-</v>
      </c>
      <c r="X35" s="62" t="str">
        <f>IF('A4-1管路(初期設定)'!$R$10="","-",IF('A4-1管路(初期設定)'!$R$10="○",A3管路!X35,IF(A3管路!X35="-","-",'A4-1管路(初期設定)'!$R$10*A3管路!X35)))</f>
        <v>-</v>
      </c>
      <c r="Y35" s="72">
        <f>IF('A4-1管路(初期設定)'!$S$10="","-",IF('A4-1管路(初期設定)'!$S$10="○",A3管路!Y35,IF(A3管路!Y35="-","-",'A4-1管路(初期設定)'!$S$10*A3管路!Y35)))</f>
        <v>71</v>
      </c>
      <c r="Z35" s="57">
        <f t="shared" si="57"/>
        <v>71</v>
      </c>
      <c r="AA35" s="62" t="str">
        <f>IF('A4-1管路(初期設定)'!$T$10="","-",IF('A4-1管路(初期設定)'!$T$10="○",A3管路!AA35,IF(A3管路!AA35="-","-",'A4-1管路(初期設定)'!$T$10*A3管路!AA35)))</f>
        <v>-</v>
      </c>
      <c r="AB35" s="72" t="str">
        <f>IF('A4-1管路(初期設定)'!$U$10="","-",IF('A4-1管路(初期設定)'!$U$10="○",A3管路!AB35,IF(A3管路!AB35="-","-",'A4-1管路(初期設定)'!$U$10*A3管路!AB35)))</f>
        <v>-</v>
      </c>
      <c r="AC35" s="57" t="str">
        <f t="shared" si="58"/>
        <v>-</v>
      </c>
      <c r="AD35" s="62" t="str">
        <f>IF('A4-1管路(初期設定)'!$V$10="","-",IF('A4-1管路(初期設定)'!$V$10="○",A3管路!AD35,IF(A3管路!AD35="-","-",'A4-1管路(初期設定)'!$V$10*A3管路!AD35)))</f>
        <v>-</v>
      </c>
      <c r="AE35" s="72" t="str">
        <f>IF('A4-1管路(初期設定)'!$W$10="","-",IF('A4-1管路(初期設定)'!$W$10="○",A3管路!AE35,IF(A3管路!AE35="-","-",'A4-1管路(初期設定)'!$W$10*A3管路!AE35)))</f>
        <v>-</v>
      </c>
      <c r="AF35" s="57" t="str">
        <f t="shared" si="59"/>
        <v>-</v>
      </c>
      <c r="AG35" s="62" t="str">
        <f>IF('A4-1管路(初期設定)'!$X$10="","-",IF('A4-1管路(初期設定)'!$X$10="○",A3管路!AG35,IF(A3管路!AZ35="-","-",'A4-1管路(初期設定)'!$X$10*A3管路!AG35)))</f>
        <v>-</v>
      </c>
      <c r="AH35" s="72" t="str">
        <f>IF('A4-1管路(初期設定)'!$Y$10="","-",IF('A4-1管路(初期設定)'!$Y$10="○",A3管路!AH35,IF(A3管路!AH35="-","-",'A4-1管路(初期設定)'!$Y$10*A3管路!AH35)))</f>
        <v>-</v>
      </c>
      <c r="AI35" s="57" t="str">
        <f t="shared" si="60"/>
        <v>-</v>
      </c>
      <c r="AJ35" s="62" t="str">
        <f>IF('A4-1管路(初期設定)'!$Z$10="","-",IF('A4-1管路(初期設定)'!$Z$10="○",A3管路!AJ35,IF(A3管路!AJ35="-","-",'A4-1管路(初期設定)'!$Z$10*A3管路!AJ35)))</f>
        <v>-</v>
      </c>
      <c r="AK35" s="72" t="str">
        <f>IF('A4-1管路(初期設定)'!$AA$10="","-",IF('A4-1管路(初期設定)'!$AA$10="○",A3管路!AK35,IF(A3管路!AK35="-","-",'A4-1管路(初期設定)'!$AA$10*A3管路!AK35)))</f>
        <v>-</v>
      </c>
      <c r="AL35" s="57" t="str">
        <f t="shared" si="61"/>
        <v>-</v>
      </c>
      <c r="AM35" s="62" t="str">
        <f>IF('A4-1管路(初期設定)'!$AB$10="","-",IF('A4-1管路(初期設定)'!$AB$10="○",A3管路!AM35,IF(A3管路!AM35="-","-",'A4-1管路(初期設定)'!$AB$10*A3管路!AM35)))</f>
        <v>-</v>
      </c>
      <c r="AN35" s="72" t="str">
        <f>IF('A4-1管路(初期設定)'!$AC$10="","-",IF('A4-1管路(初期設定)'!$AC$10="○",A3管路!AN35,IF(A3管路!AN35="-","-",'A4-1管路(初期設定)'!$AC$10*A3管路!AN35)))</f>
        <v>-</v>
      </c>
      <c r="AO35" s="57" t="str">
        <f t="shared" si="62"/>
        <v>-</v>
      </c>
      <c r="AP35" s="62" t="str">
        <f>IF('A4-1管路(初期設定)'!$AD$10="","-",IF('A4-1管路(初期設定)'!$AD$10="○",A3管路!AP35,IF(A3管路!AP35="-","-",'A4-1管路(初期設定)'!$AD$10*A3管路!AP35)))</f>
        <v>-</v>
      </c>
      <c r="AQ35" s="72" t="str">
        <f>IF('A4-1管路(初期設定)'!$AE$10="","-",IF('A4-1管路(初期設定)'!$AE$10="○",A3管路!AQ35,IF(A3管路!AQ35="-","-",'A4-1管路(初期設定)'!$AE$10*A3管路!AQ35)))</f>
        <v>-</v>
      </c>
      <c r="AR35" s="57" t="str">
        <f t="shared" si="63"/>
        <v>-</v>
      </c>
      <c r="AS35" s="62" t="str">
        <f>IF('A4-1管路(初期設定)'!$AF$10="","-",IF('A4-1管路(初期設定)'!$AF$10="○",A3管路!AS35,IF(A3管路!AS35="-","-",'A4-1管路(初期設定)'!$AF$10*A3管路!AS35)))</f>
        <v>-</v>
      </c>
      <c r="AT35" s="72" t="str">
        <f>IF('A4-1管路(初期設定)'!$AG$10="","-",IF('A4-1管路(初期設定)'!$AG$10="○",A3管路!AT35,IF(A3管路!AT35="-","-",'A4-1管路(初期設定)'!$AG$10*A3管路!AT35)))</f>
        <v>-</v>
      </c>
      <c r="AU35" s="57" t="str">
        <f t="shared" si="64"/>
        <v>-</v>
      </c>
      <c r="AV35" s="67">
        <f t="shared" si="65"/>
        <v>71</v>
      </c>
      <c r="AW35" s="84" t="s">
        <v>273</v>
      </c>
      <c r="AX35" s="70">
        <v>189</v>
      </c>
      <c r="AY35" s="45">
        <f t="shared" si="66"/>
        <v>13419</v>
      </c>
      <c r="BB35" s="832">
        <f t="shared" si="67"/>
        <v>0</v>
      </c>
      <c r="BC35" s="830"/>
      <c r="BD35" s="830">
        <f t="shared" si="68"/>
        <v>0</v>
      </c>
      <c r="BE35" s="830"/>
      <c r="BF35" s="830">
        <f t="shared" si="69"/>
        <v>71</v>
      </c>
      <c r="BG35" s="830"/>
      <c r="BH35" s="830">
        <f t="shared" si="70"/>
        <v>0</v>
      </c>
      <c r="BI35" s="830"/>
      <c r="BJ35" s="830">
        <f t="shared" si="71"/>
        <v>0</v>
      </c>
      <c r="BK35" s="830"/>
      <c r="BL35" s="832">
        <f t="shared" si="72"/>
        <v>0</v>
      </c>
      <c r="BM35" s="830"/>
      <c r="BN35" s="830">
        <f t="shared" si="73"/>
        <v>0</v>
      </c>
      <c r="BO35" s="830"/>
      <c r="BP35" s="830">
        <f t="shared" si="74"/>
        <v>13419</v>
      </c>
      <c r="BQ35" s="830"/>
      <c r="BR35" s="830">
        <f t="shared" si="75"/>
        <v>0</v>
      </c>
      <c r="BS35" s="830"/>
      <c r="BT35" s="830">
        <f t="shared" si="76"/>
        <v>0</v>
      </c>
      <c r="BU35" s="833"/>
      <c r="BV35" s="82"/>
    </row>
    <row r="36" spans="2:74" ht="13.5" customHeight="1">
      <c r="B36" s="1161"/>
      <c r="C36" s="1073"/>
      <c r="D36" s="1070"/>
      <c r="E36" s="1070"/>
      <c r="F36" s="80">
        <v>450</v>
      </c>
      <c r="G36" s="62" t="str">
        <f>IF('A4-1管路(初期設定)'!$F$10="","-",IF('A4-1管路(初期設定)'!$F$10="○",A3管路!G36,IF(A3管路!F36="-","-",'A4-1管路(初期設定)'!$F$10*A3管路!G36)))</f>
        <v>-</v>
      </c>
      <c r="H36" s="72" t="str">
        <f>IF('A4-1管路(初期設定)'!$G$10="","-",IF('A4-1管路(初期設定)'!$G$10="○",A3管路!H36,IF(A3管路!H36="-","-",'A4-1管路(初期設定)'!$G$10*A3管路!H36)))</f>
        <v>-</v>
      </c>
      <c r="I36" s="57" t="str">
        <f t="shared" si="52"/>
        <v>-</v>
      </c>
      <c r="J36" s="62" t="str">
        <f>IF('A4-1管路(初期設定)'!$H$10="","-",IF('A4-1管路(初期設定)'!$H$10="○",A3管路!J36,IF(A3管路!J36="-","-",'A4-1管路(初期設定)'!$H$10*A3管路!J36)))</f>
        <v>-</v>
      </c>
      <c r="K36" s="72" t="str">
        <f>IF('A4-1管路(初期設定)'!$I$10="","-",IF('A4-1管路(初期設定)'!$I$10="○",A3管路!K36,IF(A3管路!K36="-","-",'A4-1管路(初期設定)'!$I$10*A3管路!K36)))</f>
        <v>-</v>
      </c>
      <c r="L36" s="57" t="str">
        <f t="shared" si="53"/>
        <v>-</v>
      </c>
      <c r="M36" s="62" t="str">
        <f>IF('A4-1管路(初期設定)'!$J$10="","-",IF('A4-1管路(初期設定)'!$J$10="○",A3管路!M36,IF(A3管路!M36="-","-",'A4-1管路(初期設定)'!$J$10*A3管路!M36)))</f>
        <v>-</v>
      </c>
      <c r="N36" s="72" t="str">
        <f>IF('A4-1管路(初期設定)'!$K$10="","-",IF('A4-1管路(初期設定)'!$K$10="○",A3管路!N36,IF(A3管路!N36="-","-",'A4-1管路(初期設定)'!$K$10*A3管路!N36)))</f>
        <v>-</v>
      </c>
      <c r="O36" s="57" t="str">
        <f t="shared" si="54"/>
        <v>-</v>
      </c>
      <c r="P36" s="62" t="str">
        <f>IF('A4-1管路(初期設定)'!$L$10="","-",IF('A4-1管路(初期設定)'!$L$10="○",A3管路!P36,IF(A3管路!P36="-","-",'A4-1管路(初期設定)'!$L$10*A3管路!P36)))</f>
        <v>-</v>
      </c>
      <c r="Q36" s="72" t="str">
        <f>IF('A4-1管路(初期設定)'!$M$10="","-",IF('A4-1管路(初期設定)'!$M$10="○",A3管路!Q36,IF(A3管路!Q36="-","-",'A4-1管路(初期設定)'!$M$10*A3管路!Q36)))</f>
        <v>-</v>
      </c>
      <c r="R36" s="57" t="str">
        <f t="shared" si="55"/>
        <v>-</v>
      </c>
      <c r="S36" s="62" t="str">
        <f>IF('A4-1管路(初期設定)'!$N$10="","-",IF('A4-1管路(初期設定)'!$N$10="○",A3管路!S36,IF(A3管路!S36="-","-",'A4-1管路(初期設定)'!$N$10*A3管路!S36)))</f>
        <v>-</v>
      </c>
      <c r="T36" s="102" t="str">
        <f>IF('A4-1管路(初期設定)'!$O$10="","-",IF('A4-1管路(初期設定)'!$O$10="○",A3管路!T36,IF(A3管路!T36="-","-",'A4-1管路(初期設定)'!$O$10*A3管路!T36)))</f>
        <v>-</v>
      </c>
      <c r="U36" s="102" t="str">
        <f>IF('A4-1管路(初期設定)'!$P$10="","-",IF('A4-1管路(初期設定)'!$P$10="○",A3管路!U36,IF(A3管路!U36="-","-",'A4-1管路(初期設定)'!$P$10*A3管路!U36)))</f>
        <v>-</v>
      </c>
      <c r="V36" s="72" t="str">
        <f>IF('A4-1管路(初期設定)'!$Q$10="","-",IF('A4-1管路(初期設定)'!$Q$10="○",A3管路!V36,IF(A3管路!V36="-","-",'A4-1管路(初期設定)'!$Q$10*A3管路!V36)))</f>
        <v>-</v>
      </c>
      <c r="W36" s="57" t="str">
        <f t="shared" si="56"/>
        <v>-</v>
      </c>
      <c r="X36" s="62" t="str">
        <f>IF('A4-1管路(初期設定)'!$R$10="","-",IF('A4-1管路(初期設定)'!$R$10="○",A3管路!X36,IF(A3管路!X36="-","-",'A4-1管路(初期設定)'!$R$10*A3管路!X36)))</f>
        <v>-</v>
      </c>
      <c r="Y36" s="72">
        <f>IF('A4-1管路(初期設定)'!$S$10="","-",IF('A4-1管路(初期設定)'!$S$10="○",A3管路!Y36,IF(A3管路!Y36="-","-",'A4-1管路(初期設定)'!$S$10*A3管路!Y36)))</f>
        <v>342</v>
      </c>
      <c r="Z36" s="57">
        <f t="shared" si="57"/>
        <v>342</v>
      </c>
      <c r="AA36" s="62" t="str">
        <f>IF('A4-1管路(初期設定)'!$T$10="","-",IF('A4-1管路(初期設定)'!$T$10="○",A3管路!AA36,IF(A3管路!AA36="-","-",'A4-1管路(初期設定)'!$T$10*A3管路!AA36)))</f>
        <v>-</v>
      </c>
      <c r="AB36" s="72" t="str">
        <f>IF('A4-1管路(初期設定)'!$U$10="","-",IF('A4-1管路(初期設定)'!$U$10="○",A3管路!AB36,IF(A3管路!AB36="-","-",'A4-1管路(初期設定)'!$U$10*A3管路!AB36)))</f>
        <v>-</v>
      </c>
      <c r="AC36" s="57" t="str">
        <f t="shared" si="58"/>
        <v>-</v>
      </c>
      <c r="AD36" s="62" t="str">
        <f>IF('A4-1管路(初期設定)'!$V$10="","-",IF('A4-1管路(初期設定)'!$V$10="○",A3管路!AD36,IF(A3管路!AD36="-","-",'A4-1管路(初期設定)'!$V$10*A3管路!AD36)))</f>
        <v>-</v>
      </c>
      <c r="AE36" s="72" t="str">
        <f>IF('A4-1管路(初期設定)'!$W$10="","-",IF('A4-1管路(初期設定)'!$W$10="○",A3管路!AE36,IF(A3管路!AE36="-","-",'A4-1管路(初期設定)'!$W$10*A3管路!AE36)))</f>
        <v>-</v>
      </c>
      <c r="AF36" s="57" t="str">
        <f t="shared" si="59"/>
        <v>-</v>
      </c>
      <c r="AG36" s="62" t="str">
        <f>IF('A4-1管路(初期設定)'!$X$10="","-",IF('A4-1管路(初期設定)'!$X$10="○",A3管路!AG36,IF(A3管路!AZ36="-","-",'A4-1管路(初期設定)'!$X$10*A3管路!AG36)))</f>
        <v>-</v>
      </c>
      <c r="AH36" s="72" t="str">
        <f>IF('A4-1管路(初期設定)'!$Y$10="","-",IF('A4-1管路(初期設定)'!$Y$10="○",A3管路!AH36,IF(A3管路!AH36="-","-",'A4-1管路(初期設定)'!$Y$10*A3管路!AH36)))</f>
        <v>-</v>
      </c>
      <c r="AI36" s="57" t="str">
        <f t="shared" si="60"/>
        <v>-</v>
      </c>
      <c r="AJ36" s="62" t="str">
        <f>IF('A4-1管路(初期設定)'!$Z$10="","-",IF('A4-1管路(初期設定)'!$Z$10="○",A3管路!AJ36,IF(A3管路!AJ36="-","-",'A4-1管路(初期設定)'!$Z$10*A3管路!AJ36)))</f>
        <v>-</v>
      </c>
      <c r="AK36" s="72" t="str">
        <f>IF('A4-1管路(初期設定)'!$AA$10="","-",IF('A4-1管路(初期設定)'!$AA$10="○",A3管路!AK36,IF(A3管路!AK36="-","-",'A4-1管路(初期設定)'!$AA$10*A3管路!AK36)))</f>
        <v>-</v>
      </c>
      <c r="AL36" s="57" t="str">
        <f t="shared" si="61"/>
        <v>-</v>
      </c>
      <c r="AM36" s="62" t="str">
        <f>IF('A4-1管路(初期設定)'!$AB$10="","-",IF('A4-1管路(初期設定)'!$AB$10="○",A3管路!AM36,IF(A3管路!AM36="-","-",'A4-1管路(初期設定)'!$AB$10*A3管路!AM36)))</f>
        <v>-</v>
      </c>
      <c r="AN36" s="72" t="str">
        <f>IF('A4-1管路(初期設定)'!$AC$10="","-",IF('A4-1管路(初期設定)'!$AC$10="○",A3管路!AN36,IF(A3管路!AN36="-","-",'A4-1管路(初期設定)'!$AC$10*A3管路!AN36)))</f>
        <v>-</v>
      </c>
      <c r="AO36" s="57" t="str">
        <f t="shared" si="62"/>
        <v>-</v>
      </c>
      <c r="AP36" s="62" t="str">
        <f>IF('A4-1管路(初期設定)'!$AD$10="","-",IF('A4-1管路(初期設定)'!$AD$10="○",A3管路!AP36,IF(A3管路!AP36="-","-",'A4-1管路(初期設定)'!$AD$10*A3管路!AP36)))</f>
        <v>-</v>
      </c>
      <c r="AQ36" s="72" t="str">
        <f>IF('A4-1管路(初期設定)'!$AE$10="","-",IF('A4-1管路(初期設定)'!$AE$10="○",A3管路!AQ36,IF(A3管路!AQ36="-","-",'A4-1管路(初期設定)'!$AE$10*A3管路!AQ36)))</f>
        <v>-</v>
      </c>
      <c r="AR36" s="57" t="str">
        <f t="shared" si="63"/>
        <v>-</v>
      </c>
      <c r="AS36" s="62" t="str">
        <f>IF('A4-1管路(初期設定)'!$AF$10="","-",IF('A4-1管路(初期設定)'!$AF$10="○",A3管路!AS36,IF(A3管路!AS36="-","-",'A4-1管路(初期設定)'!$AF$10*A3管路!AS36)))</f>
        <v>-</v>
      </c>
      <c r="AT36" s="72" t="str">
        <f>IF('A4-1管路(初期設定)'!$AG$10="","-",IF('A4-1管路(初期設定)'!$AG$10="○",A3管路!AT36,IF(A3管路!AT36="-","-",'A4-1管路(初期設定)'!$AG$10*A3管路!AT36)))</f>
        <v>-</v>
      </c>
      <c r="AU36" s="57" t="str">
        <f t="shared" si="64"/>
        <v>-</v>
      </c>
      <c r="AV36" s="67">
        <f t="shared" si="65"/>
        <v>342</v>
      </c>
      <c r="AW36" s="84" t="s">
        <v>273</v>
      </c>
      <c r="AX36" s="70">
        <v>166</v>
      </c>
      <c r="AY36" s="45">
        <f t="shared" si="66"/>
        <v>56772</v>
      </c>
      <c r="BB36" s="832">
        <f t="shared" si="67"/>
        <v>0</v>
      </c>
      <c r="BC36" s="830"/>
      <c r="BD36" s="830">
        <f t="shared" si="68"/>
        <v>0</v>
      </c>
      <c r="BE36" s="830"/>
      <c r="BF36" s="830">
        <f t="shared" si="69"/>
        <v>342</v>
      </c>
      <c r="BG36" s="830"/>
      <c r="BH36" s="830">
        <f t="shared" si="70"/>
        <v>0</v>
      </c>
      <c r="BI36" s="830"/>
      <c r="BJ36" s="830">
        <f t="shared" si="71"/>
        <v>0</v>
      </c>
      <c r="BK36" s="830"/>
      <c r="BL36" s="832">
        <f t="shared" si="72"/>
        <v>0</v>
      </c>
      <c r="BM36" s="830"/>
      <c r="BN36" s="830">
        <f t="shared" si="73"/>
        <v>0</v>
      </c>
      <c r="BO36" s="830"/>
      <c r="BP36" s="830">
        <f t="shared" si="74"/>
        <v>56772</v>
      </c>
      <c r="BQ36" s="830"/>
      <c r="BR36" s="830">
        <f t="shared" si="75"/>
        <v>0</v>
      </c>
      <c r="BS36" s="830"/>
      <c r="BT36" s="830">
        <f t="shared" si="76"/>
        <v>0</v>
      </c>
      <c r="BU36" s="833"/>
      <c r="BV36" s="82"/>
    </row>
    <row r="37" spans="2:74" ht="13.5" customHeight="1">
      <c r="B37" s="1161"/>
      <c r="C37" s="1073"/>
      <c r="D37" s="1070"/>
      <c r="E37" s="1070"/>
      <c r="F37" s="80">
        <v>400</v>
      </c>
      <c r="G37" s="62" t="str">
        <f>IF('A4-1管路(初期設定)'!$F$10="","-",IF('A4-1管路(初期設定)'!$F$10="○",A3管路!G37,IF(A3管路!F37="-","-",'A4-1管路(初期設定)'!$F$10*A3管路!G37)))</f>
        <v>-</v>
      </c>
      <c r="H37" s="72" t="str">
        <f>IF('A4-1管路(初期設定)'!$G$10="","-",IF('A4-1管路(初期設定)'!$G$10="○",A3管路!H37,IF(A3管路!H37="-","-",'A4-1管路(初期設定)'!$G$10*A3管路!H37)))</f>
        <v>-</v>
      </c>
      <c r="I37" s="57" t="str">
        <f t="shared" si="52"/>
        <v>-</v>
      </c>
      <c r="J37" s="62" t="str">
        <f>IF('A4-1管路(初期設定)'!$H$10="","-",IF('A4-1管路(初期設定)'!$H$10="○",A3管路!J37,IF(A3管路!J37="-","-",'A4-1管路(初期設定)'!$H$10*A3管路!J37)))</f>
        <v>-</v>
      </c>
      <c r="K37" s="72" t="str">
        <f>IF('A4-1管路(初期設定)'!$I$10="","-",IF('A4-1管路(初期設定)'!$I$10="○",A3管路!K37,IF(A3管路!K37="-","-",'A4-1管路(初期設定)'!$I$10*A3管路!K37)))</f>
        <v>-</v>
      </c>
      <c r="L37" s="57" t="str">
        <f t="shared" si="53"/>
        <v>-</v>
      </c>
      <c r="M37" s="62" t="str">
        <f>IF('A4-1管路(初期設定)'!$J$10="","-",IF('A4-1管路(初期設定)'!$J$10="○",A3管路!M37,IF(A3管路!M37="-","-",'A4-1管路(初期設定)'!$J$10*A3管路!M37)))</f>
        <v>-</v>
      </c>
      <c r="N37" s="72" t="str">
        <f>IF('A4-1管路(初期設定)'!$K$10="","-",IF('A4-1管路(初期設定)'!$K$10="○",A3管路!N37,IF(A3管路!N37="-","-",'A4-1管路(初期設定)'!$K$10*A3管路!N37)))</f>
        <v>-</v>
      </c>
      <c r="O37" s="57" t="str">
        <f t="shared" si="54"/>
        <v>-</v>
      </c>
      <c r="P37" s="62" t="str">
        <f>IF('A4-1管路(初期設定)'!$L$10="","-",IF('A4-1管路(初期設定)'!$L$10="○",A3管路!P37,IF(A3管路!P37="-","-",'A4-1管路(初期設定)'!$L$10*A3管路!P37)))</f>
        <v>-</v>
      </c>
      <c r="Q37" s="72" t="str">
        <f>IF('A4-1管路(初期設定)'!$M$10="","-",IF('A4-1管路(初期設定)'!$M$10="○",A3管路!Q37,IF(A3管路!Q37="-","-",'A4-1管路(初期設定)'!$M$10*A3管路!Q37)))</f>
        <v>-</v>
      </c>
      <c r="R37" s="57" t="str">
        <f t="shared" si="55"/>
        <v>-</v>
      </c>
      <c r="S37" s="62" t="str">
        <f>IF('A4-1管路(初期設定)'!$N$10="","-",IF('A4-1管路(初期設定)'!$N$10="○",A3管路!S37,IF(A3管路!S37="-","-",'A4-1管路(初期設定)'!$N$10*A3管路!S37)))</f>
        <v>-</v>
      </c>
      <c r="T37" s="102" t="str">
        <f>IF('A4-1管路(初期設定)'!$O$10="","-",IF('A4-1管路(初期設定)'!$O$10="○",A3管路!T37,IF(A3管路!T37="-","-",'A4-1管路(初期設定)'!$O$10*A3管路!T37)))</f>
        <v>-</v>
      </c>
      <c r="U37" s="102" t="str">
        <f>IF('A4-1管路(初期設定)'!$P$10="","-",IF('A4-1管路(初期設定)'!$P$10="○",A3管路!U37,IF(A3管路!U37="-","-",'A4-1管路(初期設定)'!$P$10*A3管路!U37)))</f>
        <v>-</v>
      </c>
      <c r="V37" s="72" t="str">
        <f>IF('A4-1管路(初期設定)'!$Q$10="","-",IF('A4-1管路(初期設定)'!$Q$10="○",A3管路!V37,IF(A3管路!V37="-","-",'A4-1管路(初期設定)'!$Q$10*A3管路!V37)))</f>
        <v>-</v>
      </c>
      <c r="W37" s="57" t="str">
        <f t="shared" si="56"/>
        <v>-</v>
      </c>
      <c r="X37" s="62" t="str">
        <f>IF('A4-1管路(初期設定)'!$R$10="","-",IF('A4-1管路(初期設定)'!$R$10="○",A3管路!X37,IF(A3管路!X37="-","-",'A4-1管路(初期設定)'!$R$10*A3管路!X37)))</f>
        <v>-</v>
      </c>
      <c r="Y37" s="72">
        <f>IF('A4-1管路(初期設定)'!$S$10="","-",IF('A4-1管路(初期設定)'!$S$10="○",A3管路!Y37,IF(A3管路!Y37="-","-",'A4-1管路(初期設定)'!$S$10*A3管路!Y37)))</f>
        <v>12</v>
      </c>
      <c r="Z37" s="57">
        <f t="shared" si="57"/>
        <v>12</v>
      </c>
      <c r="AA37" s="62" t="str">
        <f>IF('A4-1管路(初期設定)'!$T$10="","-",IF('A4-1管路(初期設定)'!$T$10="○",A3管路!AA37,IF(A3管路!AA37="-","-",'A4-1管路(初期設定)'!$T$10*A3管路!AA37)))</f>
        <v>-</v>
      </c>
      <c r="AB37" s="72" t="str">
        <f>IF('A4-1管路(初期設定)'!$U$10="","-",IF('A4-1管路(初期設定)'!$U$10="○",A3管路!AB37,IF(A3管路!AB37="-","-",'A4-1管路(初期設定)'!$U$10*A3管路!AB37)))</f>
        <v>-</v>
      </c>
      <c r="AC37" s="57" t="str">
        <f t="shared" si="58"/>
        <v>-</v>
      </c>
      <c r="AD37" s="62" t="str">
        <f>IF('A4-1管路(初期設定)'!$V$10="","-",IF('A4-1管路(初期設定)'!$V$10="○",A3管路!AD37,IF(A3管路!AD37="-","-",'A4-1管路(初期設定)'!$V$10*A3管路!AD37)))</f>
        <v>-</v>
      </c>
      <c r="AE37" s="72" t="str">
        <f>IF('A4-1管路(初期設定)'!$W$10="","-",IF('A4-1管路(初期設定)'!$W$10="○",A3管路!AE37,IF(A3管路!AE37="-","-",'A4-1管路(初期設定)'!$W$10*A3管路!AE37)))</f>
        <v>-</v>
      </c>
      <c r="AF37" s="57" t="str">
        <f t="shared" si="59"/>
        <v>-</v>
      </c>
      <c r="AG37" s="62" t="str">
        <f>IF('A4-1管路(初期設定)'!$X$10="","-",IF('A4-1管路(初期設定)'!$X$10="○",A3管路!AG37,IF(A3管路!AZ37="-","-",'A4-1管路(初期設定)'!$X$10*A3管路!AG37)))</f>
        <v>-</v>
      </c>
      <c r="AH37" s="72" t="str">
        <f>IF('A4-1管路(初期設定)'!$Y$10="","-",IF('A4-1管路(初期設定)'!$Y$10="○",A3管路!AH37,IF(A3管路!AH37="-","-",'A4-1管路(初期設定)'!$Y$10*A3管路!AH37)))</f>
        <v>-</v>
      </c>
      <c r="AI37" s="57" t="str">
        <f t="shared" si="60"/>
        <v>-</v>
      </c>
      <c r="AJ37" s="62" t="str">
        <f>IF('A4-1管路(初期設定)'!$Z$10="","-",IF('A4-1管路(初期設定)'!$Z$10="○",A3管路!AJ37,IF(A3管路!AJ37="-","-",'A4-1管路(初期設定)'!$Z$10*A3管路!AJ37)))</f>
        <v>-</v>
      </c>
      <c r="AK37" s="72" t="str">
        <f>IF('A4-1管路(初期設定)'!$AA$10="","-",IF('A4-1管路(初期設定)'!$AA$10="○",A3管路!AK37,IF(A3管路!AK37="-","-",'A4-1管路(初期設定)'!$AA$10*A3管路!AK37)))</f>
        <v>-</v>
      </c>
      <c r="AL37" s="57" t="str">
        <f t="shared" si="61"/>
        <v>-</v>
      </c>
      <c r="AM37" s="62" t="str">
        <f>IF('A4-1管路(初期設定)'!$AB$10="","-",IF('A4-1管路(初期設定)'!$AB$10="○",A3管路!AM37,IF(A3管路!AM37="-","-",'A4-1管路(初期設定)'!$AB$10*A3管路!AM37)))</f>
        <v>-</v>
      </c>
      <c r="AN37" s="72" t="str">
        <f>IF('A4-1管路(初期設定)'!$AC$10="","-",IF('A4-1管路(初期設定)'!$AC$10="○",A3管路!AN37,IF(A3管路!AN37="-","-",'A4-1管路(初期設定)'!$AC$10*A3管路!AN37)))</f>
        <v>-</v>
      </c>
      <c r="AO37" s="57" t="str">
        <f t="shared" si="62"/>
        <v>-</v>
      </c>
      <c r="AP37" s="62" t="str">
        <f>IF('A4-1管路(初期設定)'!$AD$10="","-",IF('A4-1管路(初期設定)'!$AD$10="○",A3管路!AP37,IF(A3管路!AP37="-","-",'A4-1管路(初期設定)'!$AD$10*A3管路!AP37)))</f>
        <v>-</v>
      </c>
      <c r="AQ37" s="72" t="str">
        <f>IF('A4-1管路(初期設定)'!$AE$10="","-",IF('A4-1管路(初期設定)'!$AE$10="○",A3管路!AQ37,IF(A3管路!AQ37="-","-",'A4-1管路(初期設定)'!$AE$10*A3管路!AQ37)))</f>
        <v>-</v>
      </c>
      <c r="AR37" s="57" t="str">
        <f t="shared" si="63"/>
        <v>-</v>
      </c>
      <c r="AS37" s="62" t="str">
        <f>IF('A4-1管路(初期設定)'!$AF$10="","-",IF('A4-1管路(初期設定)'!$AF$10="○",A3管路!AS37,IF(A3管路!AS37="-","-",'A4-1管路(初期設定)'!$AF$10*A3管路!AS37)))</f>
        <v>-</v>
      </c>
      <c r="AT37" s="72" t="str">
        <f>IF('A4-1管路(初期設定)'!$AG$10="","-",IF('A4-1管路(初期設定)'!$AG$10="○",A3管路!AT37,IF(A3管路!AT37="-","-",'A4-1管路(初期設定)'!$AG$10*A3管路!AT37)))</f>
        <v>-</v>
      </c>
      <c r="AU37" s="57" t="str">
        <f t="shared" si="64"/>
        <v>-</v>
      </c>
      <c r="AV37" s="67">
        <f t="shared" si="65"/>
        <v>12</v>
      </c>
      <c r="AW37" s="84" t="s">
        <v>273</v>
      </c>
      <c r="AX37" s="70">
        <v>146</v>
      </c>
      <c r="AY37" s="45">
        <f t="shared" si="66"/>
        <v>1752</v>
      </c>
      <c r="BB37" s="832">
        <f t="shared" si="67"/>
        <v>0</v>
      </c>
      <c r="BC37" s="830"/>
      <c r="BD37" s="830">
        <f t="shared" si="68"/>
        <v>0</v>
      </c>
      <c r="BE37" s="830"/>
      <c r="BF37" s="830">
        <f t="shared" si="69"/>
        <v>12</v>
      </c>
      <c r="BG37" s="830"/>
      <c r="BH37" s="830">
        <f t="shared" si="70"/>
        <v>0</v>
      </c>
      <c r="BI37" s="830"/>
      <c r="BJ37" s="830">
        <f t="shared" si="71"/>
        <v>0</v>
      </c>
      <c r="BK37" s="830"/>
      <c r="BL37" s="832">
        <f t="shared" si="72"/>
        <v>0</v>
      </c>
      <c r="BM37" s="830"/>
      <c r="BN37" s="830">
        <f t="shared" si="73"/>
        <v>0</v>
      </c>
      <c r="BO37" s="830"/>
      <c r="BP37" s="830">
        <f t="shared" si="74"/>
        <v>1752</v>
      </c>
      <c r="BQ37" s="830"/>
      <c r="BR37" s="830">
        <f t="shared" si="75"/>
        <v>0</v>
      </c>
      <c r="BS37" s="830"/>
      <c r="BT37" s="830">
        <f t="shared" si="76"/>
        <v>0</v>
      </c>
      <c r="BU37" s="833"/>
      <c r="BV37" s="82"/>
    </row>
    <row r="38" spans="2:74" ht="13.5" customHeight="1">
      <c r="B38" s="1161"/>
      <c r="C38" s="1073"/>
      <c r="D38" s="1070"/>
      <c r="E38" s="1070"/>
      <c r="F38" s="80">
        <v>350</v>
      </c>
      <c r="G38" s="62" t="str">
        <f>IF('A4-1管路(初期設定)'!$F$10="","-",IF('A4-1管路(初期設定)'!$F$10="○",A3管路!G38,IF(A3管路!F38="-","-",'A4-1管路(初期設定)'!$F$10*A3管路!G38)))</f>
        <v>-</v>
      </c>
      <c r="H38" s="72" t="str">
        <f>IF('A4-1管路(初期設定)'!$G$10="","-",IF('A4-1管路(初期設定)'!$G$10="○",A3管路!H38,IF(A3管路!H38="-","-",'A4-1管路(初期設定)'!$G$10*A3管路!H38)))</f>
        <v>-</v>
      </c>
      <c r="I38" s="57" t="str">
        <f t="shared" si="52"/>
        <v>-</v>
      </c>
      <c r="J38" s="62" t="str">
        <f>IF('A4-1管路(初期設定)'!$H$10="","-",IF('A4-1管路(初期設定)'!$H$10="○",A3管路!J38,IF(A3管路!J38="-","-",'A4-1管路(初期設定)'!$H$10*A3管路!J38)))</f>
        <v>-</v>
      </c>
      <c r="K38" s="72" t="str">
        <f>IF('A4-1管路(初期設定)'!$I$10="","-",IF('A4-1管路(初期設定)'!$I$10="○",A3管路!K38,IF(A3管路!K38="-","-",'A4-1管路(初期設定)'!$I$10*A3管路!K38)))</f>
        <v>-</v>
      </c>
      <c r="L38" s="57" t="str">
        <f t="shared" si="53"/>
        <v>-</v>
      </c>
      <c r="M38" s="62" t="str">
        <f>IF('A4-1管路(初期設定)'!$J$10="","-",IF('A4-1管路(初期設定)'!$J$10="○",A3管路!M38,IF(A3管路!M38="-","-",'A4-1管路(初期設定)'!$J$10*A3管路!M38)))</f>
        <v>-</v>
      </c>
      <c r="N38" s="72" t="str">
        <f>IF('A4-1管路(初期設定)'!$K$10="","-",IF('A4-1管路(初期設定)'!$K$10="○",A3管路!N38,IF(A3管路!N38="-","-",'A4-1管路(初期設定)'!$K$10*A3管路!N38)))</f>
        <v>-</v>
      </c>
      <c r="O38" s="57" t="str">
        <f t="shared" si="54"/>
        <v>-</v>
      </c>
      <c r="P38" s="62" t="str">
        <f>IF('A4-1管路(初期設定)'!$L$10="","-",IF('A4-1管路(初期設定)'!$L$10="○",A3管路!P38,IF(A3管路!P38="-","-",'A4-1管路(初期設定)'!$L$10*A3管路!P38)))</f>
        <v>-</v>
      </c>
      <c r="Q38" s="72" t="str">
        <f>IF('A4-1管路(初期設定)'!$M$10="","-",IF('A4-1管路(初期設定)'!$M$10="○",A3管路!Q38,IF(A3管路!Q38="-","-",'A4-1管路(初期設定)'!$M$10*A3管路!Q38)))</f>
        <v>-</v>
      </c>
      <c r="R38" s="57" t="str">
        <f t="shared" si="55"/>
        <v>-</v>
      </c>
      <c r="S38" s="62" t="str">
        <f>IF('A4-1管路(初期設定)'!$N$10="","-",IF('A4-1管路(初期設定)'!$N$10="○",A3管路!S38,IF(A3管路!S38="-","-",'A4-1管路(初期設定)'!$N$10*A3管路!S38)))</f>
        <v>-</v>
      </c>
      <c r="T38" s="102" t="str">
        <f>IF('A4-1管路(初期設定)'!$O$10="","-",IF('A4-1管路(初期設定)'!$O$10="○",A3管路!T38,IF(A3管路!T38="-","-",'A4-1管路(初期設定)'!$O$10*A3管路!T38)))</f>
        <v>-</v>
      </c>
      <c r="U38" s="102" t="str">
        <f>IF('A4-1管路(初期設定)'!$P$10="","-",IF('A4-1管路(初期設定)'!$P$10="○",A3管路!U38,IF(A3管路!U38="-","-",'A4-1管路(初期設定)'!$P$10*A3管路!U38)))</f>
        <v>-</v>
      </c>
      <c r="V38" s="72" t="str">
        <f>IF('A4-1管路(初期設定)'!$Q$10="","-",IF('A4-1管路(初期設定)'!$Q$10="○",A3管路!V38,IF(A3管路!V38="-","-",'A4-1管路(初期設定)'!$Q$10*A3管路!V38)))</f>
        <v>-</v>
      </c>
      <c r="W38" s="57" t="str">
        <f t="shared" si="56"/>
        <v>-</v>
      </c>
      <c r="X38" s="62" t="str">
        <f>IF('A4-1管路(初期設定)'!$R$10="","-",IF('A4-1管路(初期設定)'!$R$10="○",A3管路!X38,IF(A3管路!X38="-","-",'A4-1管路(初期設定)'!$R$10*A3管路!X38)))</f>
        <v>-</v>
      </c>
      <c r="Y38" s="72">
        <f>IF('A4-1管路(初期設定)'!$S$10="","-",IF('A4-1管路(初期設定)'!$S$10="○",A3管路!Y38,IF(A3管路!Y38="-","-",'A4-1管路(初期設定)'!$S$10*A3管路!Y38)))</f>
        <v>29</v>
      </c>
      <c r="Z38" s="57">
        <f t="shared" si="57"/>
        <v>29</v>
      </c>
      <c r="AA38" s="62" t="str">
        <f>IF('A4-1管路(初期設定)'!$T$10="","-",IF('A4-1管路(初期設定)'!$T$10="○",A3管路!AA38,IF(A3管路!AA38="-","-",'A4-1管路(初期設定)'!$T$10*A3管路!AA38)))</f>
        <v>-</v>
      </c>
      <c r="AB38" s="72" t="str">
        <f>IF('A4-1管路(初期設定)'!$U$10="","-",IF('A4-1管路(初期設定)'!$U$10="○",A3管路!AB38,IF(A3管路!AB38="-","-",'A4-1管路(初期設定)'!$U$10*A3管路!AB38)))</f>
        <v>-</v>
      </c>
      <c r="AC38" s="57" t="str">
        <f t="shared" si="58"/>
        <v>-</v>
      </c>
      <c r="AD38" s="62" t="str">
        <f>IF('A4-1管路(初期設定)'!$V$10="","-",IF('A4-1管路(初期設定)'!$V$10="○",A3管路!AD38,IF(A3管路!AD38="-","-",'A4-1管路(初期設定)'!$V$10*A3管路!AD38)))</f>
        <v>-</v>
      </c>
      <c r="AE38" s="72" t="str">
        <f>IF('A4-1管路(初期設定)'!$W$10="","-",IF('A4-1管路(初期設定)'!$W$10="○",A3管路!AE38,IF(A3管路!AE38="-","-",'A4-1管路(初期設定)'!$W$10*A3管路!AE38)))</f>
        <v>-</v>
      </c>
      <c r="AF38" s="57" t="str">
        <f t="shared" si="59"/>
        <v>-</v>
      </c>
      <c r="AG38" s="62" t="str">
        <f>IF('A4-1管路(初期設定)'!$X$10="","-",IF('A4-1管路(初期設定)'!$X$10="○",A3管路!AG38,IF(A3管路!AZ38="-","-",'A4-1管路(初期設定)'!$X$10*A3管路!AG38)))</f>
        <v>-</v>
      </c>
      <c r="AH38" s="72" t="str">
        <f>IF('A4-1管路(初期設定)'!$Y$10="","-",IF('A4-1管路(初期設定)'!$Y$10="○",A3管路!AH38,IF(A3管路!AH38="-","-",'A4-1管路(初期設定)'!$Y$10*A3管路!AH38)))</f>
        <v>-</v>
      </c>
      <c r="AI38" s="57" t="str">
        <f t="shared" si="60"/>
        <v>-</v>
      </c>
      <c r="AJ38" s="62" t="str">
        <f>IF('A4-1管路(初期設定)'!$Z$10="","-",IF('A4-1管路(初期設定)'!$Z$10="○",A3管路!AJ38,IF(A3管路!AJ38="-","-",'A4-1管路(初期設定)'!$Z$10*A3管路!AJ38)))</f>
        <v>-</v>
      </c>
      <c r="AK38" s="72" t="str">
        <f>IF('A4-1管路(初期設定)'!$AA$10="","-",IF('A4-1管路(初期設定)'!$AA$10="○",A3管路!AK38,IF(A3管路!AK38="-","-",'A4-1管路(初期設定)'!$AA$10*A3管路!AK38)))</f>
        <v>-</v>
      </c>
      <c r="AL38" s="57" t="str">
        <f t="shared" si="61"/>
        <v>-</v>
      </c>
      <c r="AM38" s="62" t="str">
        <f>IF('A4-1管路(初期設定)'!$AB$10="","-",IF('A4-1管路(初期設定)'!$AB$10="○",A3管路!AM38,IF(A3管路!AM38="-","-",'A4-1管路(初期設定)'!$AB$10*A3管路!AM38)))</f>
        <v>-</v>
      </c>
      <c r="AN38" s="72" t="str">
        <f>IF('A4-1管路(初期設定)'!$AC$10="","-",IF('A4-1管路(初期設定)'!$AC$10="○",A3管路!AN38,IF(A3管路!AN38="-","-",'A4-1管路(初期設定)'!$AC$10*A3管路!AN38)))</f>
        <v>-</v>
      </c>
      <c r="AO38" s="57" t="str">
        <f t="shared" si="62"/>
        <v>-</v>
      </c>
      <c r="AP38" s="62" t="str">
        <f>IF('A4-1管路(初期設定)'!$AD$10="","-",IF('A4-1管路(初期設定)'!$AD$10="○",A3管路!AP38,IF(A3管路!AP38="-","-",'A4-1管路(初期設定)'!$AD$10*A3管路!AP38)))</f>
        <v>-</v>
      </c>
      <c r="AQ38" s="72" t="str">
        <f>IF('A4-1管路(初期設定)'!$AE$10="","-",IF('A4-1管路(初期設定)'!$AE$10="○",A3管路!AQ38,IF(A3管路!AQ38="-","-",'A4-1管路(初期設定)'!$AE$10*A3管路!AQ38)))</f>
        <v>-</v>
      </c>
      <c r="AR38" s="57" t="str">
        <f t="shared" si="63"/>
        <v>-</v>
      </c>
      <c r="AS38" s="62" t="str">
        <f>IF('A4-1管路(初期設定)'!$AF$10="","-",IF('A4-1管路(初期設定)'!$AF$10="○",A3管路!AS38,IF(A3管路!AS38="-","-",'A4-1管路(初期設定)'!$AF$10*A3管路!AS38)))</f>
        <v>-</v>
      </c>
      <c r="AT38" s="72" t="str">
        <f>IF('A4-1管路(初期設定)'!$AG$10="","-",IF('A4-1管路(初期設定)'!$AG$10="○",A3管路!AT38,IF(A3管路!AT38="-","-",'A4-1管路(初期設定)'!$AG$10*A3管路!AT38)))</f>
        <v>-</v>
      </c>
      <c r="AU38" s="57" t="str">
        <f t="shared" si="64"/>
        <v>-</v>
      </c>
      <c r="AV38" s="67">
        <f t="shared" si="65"/>
        <v>29</v>
      </c>
      <c r="AW38" s="84" t="s">
        <v>273</v>
      </c>
      <c r="AX38" s="70">
        <v>128</v>
      </c>
      <c r="AY38" s="45">
        <f t="shared" si="66"/>
        <v>3712</v>
      </c>
      <c r="BB38" s="832">
        <f t="shared" si="67"/>
        <v>0</v>
      </c>
      <c r="BC38" s="830"/>
      <c r="BD38" s="830">
        <f t="shared" si="68"/>
        <v>0</v>
      </c>
      <c r="BE38" s="830"/>
      <c r="BF38" s="830">
        <f t="shared" si="69"/>
        <v>29</v>
      </c>
      <c r="BG38" s="830"/>
      <c r="BH38" s="830">
        <f t="shared" si="70"/>
        <v>0</v>
      </c>
      <c r="BI38" s="830"/>
      <c r="BJ38" s="830">
        <f t="shared" si="71"/>
        <v>0</v>
      </c>
      <c r="BK38" s="830"/>
      <c r="BL38" s="832">
        <f t="shared" si="72"/>
        <v>0</v>
      </c>
      <c r="BM38" s="830"/>
      <c r="BN38" s="830">
        <f t="shared" si="73"/>
        <v>0</v>
      </c>
      <c r="BO38" s="830"/>
      <c r="BP38" s="830">
        <f t="shared" si="74"/>
        <v>3712</v>
      </c>
      <c r="BQ38" s="830"/>
      <c r="BR38" s="830">
        <f t="shared" si="75"/>
        <v>0</v>
      </c>
      <c r="BS38" s="830"/>
      <c r="BT38" s="830">
        <f t="shared" si="76"/>
        <v>0</v>
      </c>
      <c r="BU38" s="833"/>
      <c r="BV38" s="82"/>
    </row>
    <row r="39" spans="2:74" ht="13.5" customHeight="1">
      <c r="B39" s="1161"/>
      <c r="C39" s="1073"/>
      <c r="D39" s="1070"/>
      <c r="E39" s="1070"/>
      <c r="F39" s="80">
        <v>300</v>
      </c>
      <c r="G39" s="62" t="str">
        <f>IF('A4-1管路(初期設定)'!$F$10="","-",IF('A4-1管路(初期設定)'!$F$10="○",A3管路!G39,IF(A3管路!F39="-","-",'A4-1管路(初期設定)'!$F$10*A3管路!G39)))</f>
        <v>-</v>
      </c>
      <c r="H39" s="72" t="str">
        <f>IF('A4-1管路(初期設定)'!$G$10="","-",IF('A4-1管路(初期設定)'!$G$10="○",A3管路!H39,IF(A3管路!H39="-","-",'A4-1管路(初期設定)'!$G$10*A3管路!H39)))</f>
        <v>-</v>
      </c>
      <c r="I39" s="57" t="str">
        <f t="shared" si="52"/>
        <v>-</v>
      </c>
      <c r="J39" s="62" t="str">
        <f>IF('A4-1管路(初期設定)'!$H$10="","-",IF('A4-1管路(初期設定)'!$H$10="○",A3管路!J39,IF(A3管路!J39="-","-",'A4-1管路(初期設定)'!$H$10*A3管路!J39)))</f>
        <v>-</v>
      </c>
      <c r="K39" s="72" t="str">
        <f>IF('A4-1管路(初期設定)'!$I$10="","-",IF('A4-1管路(初期設定)'!$I$10="○",A3管路!K39,IF(A3管路!K39="-","-",'A4-1管路(初期設定)'!$I$10*A3管路!K39)))</f>
        <v>-</v>
      </c>
      <c r="L39" s="57" t="str">
        <f t="shared" si="53"/>
        <v>-</v>
      </c>
      <c r="M39" s="62" t="str">
        <f>IF('A4-1管路(初期設定)'!$J$10="","-",IF('A4-1管路(初期設定)'!$J$10="○",A3管路!M39,IF(A3管路!M39="-","-",'A4-1管路(初期設定)'!$J$10*A3管路!M39)))</f>
        <v>-</v>
      </c>
      <c r="N39" s="72" t="str">
        <f>IF('A4-1管路(初期設定)'!$K$10="","-",IF('A4-1管路(初期設定)'!$K$10="○",A3管路!N39,IF(A3管路!N39="-","-",'A4-1管路(初期設定)'!$K$10*A3管路!N39)))</f>
        <v>-</v>
      </c>
      <c r="O39" s="57" t="str">
        <f t="shared" si="54"/>
        <v>-</v>
      </c>
      <c r="P39" s="62" t="str">
        <f>IF('A4-1管路(初期設定)'!$L$10="","-",IF('A4-1管路(初期設定)'!$L$10="○",A3管路!P39,IF(A3管路!P39="-","-",'A4-1管路(初期設定)'!$L$10*A3管路!P39)))</f>
        <v>-</v>
      </c>
      <c r="Q39" s="72" t="str">
        <f>IF('A4-1管路(初期設定)'!$M$10="","-",IF('A4-1管路(初期設定)'!$M$10="○",A3管路!Q39,IF(A3管路!Q39="-","-",'A4-1管路(初期設定)'!$M$10*A3管路!Q39)))</f>
        <v>-</v>
      </c>
      <c r="R39" s="57" t="str">
        <f t="shared" si="55"/>
        <v>-</v>
      </c>
      <c r="S39" s="62" t="str">
        <f>IF('A4-1管路(初期設定)'!$N$10="","-",IF('A4-1管路(初期設定)'!$N$10="○",A3管路!S39,IF(A3管路!S39="-","-",'A4-1管路(初期設定)'!$N$10*A3管路!S39)))</f>
        <v>-</v>
      </c>
      <c r="T39" s="102" t="str">
        <f>IF('A4-1管路(初期設定)'!$O$10="","-",IF('A4-1管路(初期設定)'!$O$10="○",A3管路!T39,IF(A3管路!T39="-","-",'A4-1管路(初期設定)'!$O$10*A3管路!T39)))</f>
        <v>-</v>
      </c>
      <c r="U39" s="102" t="str">
        <f>IF('A4-1管路(初期設定)'!$P$10="","-",IF('A4-1管路(初期設定)'!$P$10="○",A3管路!U39,IF(A3管路!U39="-","-",'A4-1管路(初期設定)'!$P$10*A3管路!U39)))</f>
        <v>-</v>
      </c>
      <c r="V39" s="72" t="str">
        <f>IF('A4-1管路(初期設定)'!$Q$10="","-",IF('A4-1管路(初期設定)'!$Q$10="○",A3管路!V39,IF(A3管路!V39="-","-",'A4-1管路(初期設定)'!$Q$10*A3管路!V39)))</f>
        <v>-</v>
      </c>
      <c r="W39" s="57" t="str">
        <f t="shared" si="56"/>
        <v>-</v>
      </c>
      <c r="X39" s="62" t="str">
        <f>IF('A4-1管路(初期設定)'!$R$10="","-",IF('A4-1管路(初期設定)'!$R$10="○",A3管路!X39,IF(A3管路!X39="-","-",'A4-1管路(初期設定)'!$R$10*A3管路!X39)))</f>
        <v>-</v>
      </c>
      <c r="Y39" s="72">
        <f>IF('A4-1管路(初期設定)'!$S$10="","-",IF('A4-1管路(初期設定)'!$S$10="○",A3管路!Y39,IF(A3管路!Y39="-","-",'A4-1管路(初期設定)'!$S$10*A3管路!Y39)))</f>
        <v>180</v>
      </c>
      <c r="Z39" s="57">
        <f t="shared" si="57"/>
        <v>180</v>
      </c>
      <c r="AA39" s="62" t="str">
        <f>IF('A4-1管路(初期設定)'!$T$10="","-",IF('A4-1管路(初期設定)'!$T$10="○",A3管路!AA39,IF(A3管路!AA39="-","-",'A4-1管路(初期設定)'!$T$10*A3管路!AA39)))</f>
        <v>-</v>
      </c>
      <c r="AB39" s="72" t="str">
        <f>IF('A4-1管路(初期設定)'!$U$10="","-",IF('A4-1管路(初期設定)'!$U$10="○",A3管路!AB39,IF(A3管路!AB39="-","-",'A4-1管路(初期設定)'!$U$10*A3管路!AB39)))</f>
        <v>-</v>
      </c>
      <c r="AC39" s="57" t="str">
        <f t="shared" si="58"/>
        <v>-</v>
      </c>
      <c r="AD39" s="62" t="str">
        <f>IF('A4-1管路(初期設定)'!$V$10="","-",IF('A4-1管路(初期設定)'!$V$10="○",A3管路!AD39,IF(A3管路!AD39="-","-",'A4-1管路(初期設定)'!$V$10*A3管路!AD39)))</f>
        <v>-</v>
      </c>
      <c r="AE39" s="72" t="str">
        <f>IF('A4-1管路(初期設定)'!$W$10="","-",IF('A4-1管路(初期設定)'!$W$10="○",A3管路!AE39,IF(A3管路!AE39="-","-",'A4-1管路(初期設定)'!$W$10*A3管路!AE39)))</f>
        <v>-</v>
      </c>
      <c r="AF39" s="57" t="str">
        <f t="shared" si="59"/>
        <v>-</v>
      </c>
      <c r="AG39" s="62" t="str">
        <f>IF('A4-1管路(初期設定)'!$X$10="","-",IF('A4-1管路(初期設定)'!$X$10="○",A3管路!AG39,IF(A3管路!AZ39="-","-",'A4-1管路(初期設定)'!$X$10*A3管路!AG39)))</f>
        <v>-</v>
      </c>
      <c r="AH39" s="72" t="str">
        <f>IF('A4-1管路(初期設定)'!$Y$10="","-",IF('A4-1管路(初期設定)'!$Y$10="○",A3管路!AH39,IF(A3管路!AH39="-","-",'A4-1管路(初期設定)'!$Y$10*A3管路!AH39)))</f>
        <v>-</v>
      </c>
      <c r="AI39" s="57" t="str">
        <f t="shared" si="60"/>
        <v>-</v>
      </c>
      <c r="AJ39" s="62" t="str">
        <f>IF('A4-1管路(初期設定)'!$Z$10="","-",IF('A4-1管路(初期設定)'!$Z$10="○",A3管路!AJ39,IF(A3管路!AJ39="-","-",'A4-1管路(初期設定)'!$Z$10*A3管路!AJ39)))</f>
        <v>-</v>
      </c>
      <c r="AK39" s="72" t="str">
        <f>IF('A4-1管路(初期設定)'!$AA$10="","-",IF('A4-1管路(初期設定)'!$AA$10="○",A3管路!AK39,IF(A3管路!AK39="-","-",'A4-1管路(初期設定)'!$AA$10*A3管路!AK39)))</f>
        <v>-</v>
      </c>
      <c r="AL39" s="57" t="str">
        <f t="shared" si="61"/>
        <v>-</v>
      </c>
      <c r="AM39" s="62" t="str">
        <f>IF('A4-1管路(初期設定)'!$AB$10="","-",IF('A4-1管路(初期設定)'!$AB$10="○",A3管路!AM39,IF(A3管路!AM39="-","-",'A4-1管路(初期設定)'!$AB$10*A3管路!AM39)))</f>
        <v>-</v>
      </c>
      <c r="AN39" s="72" t="str">
        <f>IF('A4-1管路(初期設定)'!$AC$10="","-",IF('A4-1管路(初期設定)'!$AC$10="○",A3管路!AN39,IF(A3管路!AN39="-","-",'A4-1管路(初期設定)'!$AC$10*A3管路!AN39)))</f>
        <v>-</v>
      </c>
      <c r="AO39" s="57" t="str">
        <f t="shared" si="62"/>
        <v>-</v>
      </c>
      <c r="AP39" s="62" t="str">
        <f>IF('A4-1管路(初期設定)'!$AD$10="","-",IF('A4-1管路(初期設定)'!$AD$10="○",A3管路!AP39,IF(A3管路!AP39="-","-",'A4-1管路(初期設定)'!$AD$10*A3管路!AP39)))</f>
        <v>-</v>
      </c>
      <c r="AQ39" s="72" t="str">
        <f>IF('A4-1管路(初期設定)'!$AE$10="","-",IF('A4-1管路(初期設定)'!$AE$10="○",A3管路!AQ39,IF(A3管路!AQ39="-","-",'A4-1管路(初期設定)'!$AE$10*A3管路!AQ39)))</f>
        <v>-</v>
      </c>
      <c r="AR39" s="57" t="str">
        <f t="shared" si="63"/>
        <v>-</v>
      </c>
      <c r="AS39" s="62" t="str">
        <f>IF('A4-1管路(初期設定)'!$AF$10="","-",IF('A4-1管路(初期設定)'!$AF$10="○",A3管路!AS39,IF(A3管路!AS39="-","-",'A4-1管路(初期設定)'!$AF$10*A3管路!AS39)))</f>
        <v>-</v>
      </c>
      <c r="AT39" s="72" t="str">
        <f>IF('A4-1管路(初期設定)'!$AG$10="","-",IF('A4-1管路(初期設定)'!$AG$10="○",A3管路!AT39,IF(A3管路!AT39="-","-",'A4-1管路(初期設定)'!$AG$10*A3管路!AT39)))</f>
        <v>-</v>
      </c>
      <c r="AU39" s="57" t="str">
        <f t="shared" si="64"/>
        <v>-</v>
      </c>
      <c r="AV39" s="67">
        <f t="shared" si="65"/>
        <v>180</v>
      </c>
      <c r="AW39" s="84" t="s">
        <v>273</v>
      </c>
      <c r="AX39" s="70">
        <v>112</v>
      </c>
      <c r="AY39" s="45">
        <f t="shared" si="66"/>
        <v>20160</v>
      </c>
      <c r="BB39" s="832">
        <f t="shared" si="67"/>
        <v>0</v>
      </c>
      <c r="BC39" s="830"/>
      <c r="BD39" s="830">
        <f t="shared" si="68"/>
        <v>0</v>
      </c>
      <c r="BE39" s="830"/>
      <c r="BF39" s="830">
        <f t="shared" si="69"/>
        <v>180</v>
      </c>
      <c r="BG39" s="830"/>
      <c r="BH39" s="830">
        <f t="shared" si="70"/>
        <v>0</v>
      </c>
      <c r="BI39" s="830"/>
      <c r="BJ39" s="830">
        <f t="shared" si="71"/>
        <v>0</v>
      </c>
      <c r="BK39" s="830"/>
      <c r="BL39" s="832">
        <f t="shared" si="72"/>
        <v>0</v>
      </c>
      <c r="BM39" s="830"/>
      <c r="BN39" s="830">
        <f t="shared" si="73"/>
        <v>0</v>
      </c>
      <c r="BO39" s="830"/>
      <c r="BP39" s="830">
        <f t="shared" si="74"/>
        <v>20160</v>
      </c>
      <c r="BQ39" s="830"/>
      <c r="BR39" s="830">
        <f t="shared" si="75"/>
        <v>0</v>
      </c>
      <c r="BS39" s="830"/>
      <c r="BT39" s="830">
        <f t="shared" si="76"/>
        <v>0</v>
      </c>
      <c r="BU39" s="833"/>
      <c r="BV39" s="82"/>
    </row>
    <row r="40" spans="2:74" ht="13.5" customHeight="1">
      <c r="B40" s="1161"/>
      <c r="C40" s="1073"/>
      <c r="D40" s="1070"/>
      <c r="E40" s="1070"/>
      <c r="F40" s="80">
        <v>250</v>
      </c>
      <c r="G40" s="62" t="str">
        <f>IF('A4-1管路(初期設定)'!$F$10="","-",IF('A4-1管路(初期設定)'!$F$10="○",A3管路!G40,IF(A3管路!F40="-","-",'A4-1管路(初期設定)'!$F$10*A3管路!G40)))</f>
        <v>-</v>
      </c>
      <c r="H40" s="72" t="str">
        <f>IF('A4-1管路(初期設定)'!$G$10="","-",IF('A4-1管路(初期設定)'!$G$10="○",A3管路!H40,IF(A3管路!H40="-","-",'A4-1管路(初期設定)'!$G$10*A3管路!H40)))</f>
        <v>-</v>
      </c>
      <c r="I40" s="57" t="str">
        <f t="shared" si="52"/>
        <v>-</v>
      </c>
      <c r="J40" s="62" t="str">
        <f>IF('A4-1管路(初期設定)'!$H$10="","-",IF('A4-1管路(初期設定)'!$H$10="○",A3管路!J40,IF(A3管路!J40="-","-",'A4-1管路(初期設定)'!$H$10*A3管路!J40)))</f>
        <v>-</v>
      </c>
      <c r="K40" s="72" t="str">
        <f>IF('A4-1管路(初期設定)'!$I$10="","-",IF('A4-1管路(初期設定)'!$I$10="○",A3管路!K40,IF(A3管路!K40="-","-",'A4-1管路(初期設定)'!$I$10*A3管路!K40)))</f>
        <v>-</v>
      </c>
      <c r="L40" s="57" t="str">
        <f t="shared" si="53"/>
        <v>-</v>
      </c>
      <c r="M40" s="62" t="str">
        <f>IF('A4-1管路(初期設定)'!$J$10="","-",IF('A4-1管路(初期設定)'!$J$10="○",A3管路!M40,IF(A3管路!M40="-","-",'A4-1管路(初期設定)'!$J$10*A3管路!M40)))</f>
        <v>-</v>
      </c>
      <c r="N40" s="72" t="str">
        <f>IF('A4-1管路(初期設定)'!$K$10="","-",IF('A4-1管路(初期設定)'!$K$10="○",A3管路!N40,IF(A3管路!N40="-","-",'A4-1管路(初期設定)'!$K$10*A3管路!N40)))</f>
        <v>-</v>
      </c>
      <c r="O40" s="57" t="str">
        <f t="shared" si="54"/>
        <v>-</v>
      </c>
      <c r="P40" s="62" t="str">
        <f>IF('A4-1管路(初期設定)'!$L$10="","-",IF('A4-1管路(初期設定)'!$L$10="○",A3管路!P40,IF(A3管路!P40="-","-",'A4-1管路(初期設定)'!$L$10*A3管路!P40)))</f>
        <v>-</v>
      </c>
      <c r="Q40" s="72" t="str">
        <f>IF('A4-1管路(初期設定)'!$M$10="","-",IF('A4-1管路(初期設定)'!$M$10="○",A3管路!Q40,IF(A3管路!Q40="-","-",'A4-1管路(初期設定)'!$M$10*A3管路!Q40)))</f>
        <v>-</v>
      </c>
      <c r="R40" s="57" t="str">
        <f t="shared" si="55"/>
        <v>-</v>
      </c>
      <c r="S40" s="62" t="str">
        <f>IF('A4-1管路(初期設定)'!$N$10="","-",IF('A4-1管路(初期設定)'!$N$10="○",A3管路!S40,IF(A3管路!S40="-","-",'A4-1管路(初期設定)'!$N$10*A3管路!S40)))</f>
        <v>-</v>
      </c>
      <c r="T40" s="102">
        <f>IF('A4-1管路(初期設定)'!$O$10="","-",IF('A4-1管路(初期設定)'!$O$10="○",A3管路!T40,IF(A3管路!T40="-","-",'A4-1管路(初期設定)'!$O$10*A3管路!T40)))</f>
        <v>16</v>
      </c>
      <c r="U40" s="102" t="str">
        <f>IF('A4-1管路(初期設定)'!$P$10="","-",IF('A4-1管路(初期設定)'!$P$10="○",A3管路!U40,IF(A3管路!U40="-","-",'A4-1管路(初期設定)'!$P$10*A3管路!U40)))</f>
        <v>-</v>
      </c>
      <c r="V40" s="72">
        <f>IF('A4-1管路(初期設定)'!$Q$10="","-",IF('A4-1管路(初期設定)'!$Q$10="○",A3管路!V40,IF(A3管路!V40="-","-",'A4-1管路(初期設定)'!$Q$10*A3管路!V40)))</f>
        <v>40</v>
      </c>
      <c r="W40" s="57">
        <f t="shared" si="56"/>
        <v>56</v>
      </c>
      <c r="X40" s="62" t="str">
        <f>IF('A4-1管路(初期設定)'!$R$10="","-",IF('A4-1管路(初期設定)'!$R$10="○",A3管路!X40,IF(A3管路!X40="-","-",'A4-1管路(初期設定)'!$R$10*A3管路!X40)))</f>
        <v>-</v>
      </c>
      <c r="Y40" s="72">
        <f>IF('A4-1管路(初期設定)'!$S$10="","-",IF('A4-1管路(初期設定)'!$S$10="○",A3管路!Y40,IF(A3管路!Y40="-","-",'A4-1管路(初期設定)'!$S$10*A3管路!Y40)))</f>
        <v>491</v>
      </c>
      <c r="Z40" s="57">
        <f t="shared" si="57"/>
        <v>491</v>
      </c>
      <c r="AA40" s="62" t="str">
        <f>IF('A4-1管路(初期設定)'!$T$10="","-",IF('A4-1管路(初期設定)'!$T$10="○",A3管路!AA40,IF(A3管路!AA40="-","-",'A4-1管路(初期設定)'!$T$10*A3管路!AA40)))</f>
        <v>-</v>
      </c>
      <c r="AB40" s="72" t="str">
        <f>IF('A4-1管路(初期設定)'!$U$10="","-",IF('A4-1管路(初期設定)'!$U$10="○",A3管路!AB40,IF(A3管路!AB40="-","-",'A4-1管路(初期設定)'!$U$10*A3管路!AB40)))</f>
        <v>-</v>
      </c>
      <c r="AC40" s="57" t="str">
        <f t="shared" si="58"/>
        <v>-</v>
      </c>
      <c r="AD40" s="62" t="str">
        <f>IF('A4-1管路(初期設定)'!$V$10="","-",IF('A4-1管路(初期設定)'!$V$10="○",A3管路!AD40,IF(A3管路!AD40="-","-",'A4-1管路(初期設定)'!$V$10*A3管路!AD40)))</f>
        <v>-</v>
      </c>
      <c r="AE40" s="72" t="str">
        <f>IF('A4-1管路(初期設定)'!$W$10="","-",IF('A4-1管路(初期設定)'!$W$10="○",A3管路!AE40,IF(A3管路!AE40="-","-",'A4-1管路(初期設定)'!$W$10*A3管路!AE40)))</f>
        <v>-</v>
      </c>
      <c r="AF40" s="57" t="str">
        <f t="shared" si="59"/>
        <v>-</v>
      </c>
      <c r="AG40" s="62" t="str">
        <f>IF('A4-1管路(初期設定)'!$X$10="","-",IF('A4-1管路(初期設定)'!$X$10="○",A3管路!AG40,IF(A3管路!AZ40="-","-",'A4-1管路(初期設定)'!$X$10*A3管路!AG40)))</f>
        <v>-</v>
      </c>
      <c r="AH40" s="72" t="str">
        <f>IF('A4-1管路(初期設定)'!$Y$10="","-",IF('A4-1管路(初期設定)'!$Y$10="○",A3管路!AH40,IF(A3管路!AH40="-","-",'A4-1管路(初期設定)'!$Y$10*A3管路!AH40)))</f>
        <v>-</v>
      </c>
      <c r="AI40" s="57" t="str">
        <f t="shared" si="60"/>
        <v>-</v>
      </c>
      <c r="AJ40" s="62" t="str">
        <f>IF('A4-1管路(初期設定)'!$Z$10="","-",IF('A4-1管路(初期設定)'!$Z$10="○",A3管路!AJ40,IF(A3管路!AJ40="-","-",'A4-1管路(初期設定)'!$Z$10*A3管路!AJ40)))</f>
        <v>-</v>
      </c>
      <c r="AK40" s="72">
        <f>IF('A4-1管路(初期設定)'!$AA$10="","-",IF('A4-1管路(初期設定)'!$AA$10="○",A3管路!AK40,IF(A3管路!AK40="-","-",'A4-1管路(初期設定)'!$AA$10*A3管路!AK40)))</f>
        <v>683.30000000000007</v>
      </c>
      <c r="AL40" s="57">
        <f t="shared" si="61"/>
        <v>683.30000000000007</v>
      </c>
      <c r="AM40" s="62" t="str">
        <f>IF('A4-1管路(初期設定)'!$AB$10="","-",IF('A4-1管路(初期設定)'!$AB$10="○",A3管路!AM40,IF(A3管路!AM40="-","-",'A4-1管路(初期設定)'!$AB$10*A3管路!AM40)))</f>
        <v>-</v>
      </c>
      <c r="AN40" s="72" t="str">
        <f>IF('A4-1管路(初期設定)'!$AC$10="","-",IF('A4-1管路(初期設定)'!$AC$10="○",A3管路!AN40,IF(A3管路!AN40="-","-",'A4-1管路(初期設定)'!$AC$10*A3管路!AN40)))</f>
        <v>-</v>
      </c>
      <c r="AO40" s="57" t="str">
        <f t="shared" si="62"/>
        <v>-</v>
      </c>
      <c r="AP40" s="62" t="str">
        <f>IF('A4-1管路(初期設定)'!$AD$10="","-",IF('A4-1管路(初期設定)'!$AD$10="○",A3管路!AP40,IF(A3管路!AP40="-","-",'A4-1管路(初期設定)'!$AD$10*A3管路!AP40)))</f>
        <v>-</v>
      </c>
      <c r="AQ40" s="72" t="str">
        <f>IF('A4-1管路(初期設定)'!$AE$10="","-",IF('A4-1管路(初期設定)'!$AE$10="○",A3管路!AQ40,IF(A3管路!AQ40="-","-",'A4-1管路(初期設定)'!$AE$10*A3管路!AQ40)))</f>
        <v>-</v>
      </c>
      <c r="AR40" s="57" t="str">
        <f t="shared" si="63"/>
        <v>-</v>
      </c>
      <c r="AS40" s="62" t="str">
        <f>IF('A4-1管路(初期設定)'!$AF$10="","-",IF('A4-1管路(初期設定)'!$AF$10="○",A3管路!AS40,IF(A3管路!AS40="-","-",'A4-1管路(初期設定)'!$AF$10*A3管路!AS40)))</f>
        <v>-</v>
      </c>
      <c r="AT40" s="72" t="str">
        <f>IF('A4-1管路(初期設定)'!$AG$10="","-",IF('A4-1管路(初期設定)'!$AG$10="○",A3管路!AT40,IF(A3管路!AT40="-","-",'A4-1管路(初期設定)'!$AG$10*A3管路!AT40)))</f>
        <v>-</v>
      </c>
      <c r="AU40" s="57" t="str">
        <f t="shared" si="64"/>
        <v>-</v>
      </c>
      <c r="AV40" s="67">
        <f t="shared" si="65"/>
        <v>1230.3000000000002</v>
      </c>
      <c r="AW40" s="84" t="s">
        <v>273</v>
      </c>
      <c r="AX40" s="70">
        <v>99</v>
      </c>
      <c r="AY40" s="45">
        <f t="shared" si="66"/>
        <v>121799.70000000001</v>
      </c>
      <c r="BB40" s="832">
        <f t="shared" si="67"/>
        <v>0</v>
      </c>
      <c r="BC40" s="830"/>
      <c r="BD40" s="830">
        <f t="shared" si="68"/>
        <v>16</v>
      </c>
      <c r="BE40" s="830"/>
      <c r="BF40" s="830">
        <f t="shared" si="69"/>
        <v>531</v>
      </c>
      <c r="BG40" s="830"/>
      <c r="BH40" s="830">
        <f t="shared" si="70"/>
        <v>683.30000000000007</v>
      </c>
      <c r="BI40" s="830"/>
      <c r="BJ40" s="830">
        <f t="shared" si="71"/>
        <v>0</v>
      </c>
      <c r="BK40" s="830"/>
      <c r="BL40" s="832">
        <f t="shared" si="72"/>
        <v>0</v>
      </c>
      <c r="BM40" s="830"/>
      <c r="BN40" s="830">
        <f t="shared" si="73"/>
        <v>1584</v>
      </c>
      <c r="BO40" s="830"/>
      <c r="BP40" s="830">
        <f t="shared" si="74"/>
        <v>52569</v>
      </c>
      <c r="BQ40" s="830"/>
      <c r="BR40" s="830">
        <f t="shared" si="75"/>
        <v>67646.700000000012</v>
      </c>
      <c r="BS40" s="830"/>
      <c r="BT40" s="830">
        <f t="shared" si="76"/>
        <v>0</v>
      </c>
      <c r="BU40" s="833"/>
      <c r="BV40" s="82"/>
    </row>
    <row r="41" spans="2:74" ht="13.5" customHeight="1">
      <c r="B41" s="1161"/>
      <c r="C41" s="1073"/>
      <c r="D41" s="1070"/>
      <c r="E41" s="1070"/>
      <c r="F41" s="80">
        <v>200</v>
      </c>
      <c r="G41" s="62" t="str">
        <f>IF('A4-1管路(初期設定)'!$F$10="","-",IF('A4-1管路(初期設定)'!$F$10="○",A3管路!G41,IF(A3管路!F41="-","-",'A4-1管路(初期設定)'!$F$10*A3管路!G41)))</f>
        <v>-</v>
      </c>
      <c r="H41" s="72" t="str">
        <f>IF('A4-1管路(初期設定)'!$G$10="","-",IF('A4-1管路(初期設定)'!$G$10="○",A3管路!H41,IF(A3管路!H41="-","-",'A4-1管路(初期設定)'!$G$10*A3管路!H41)))</f>
        <v>-</v>
      </c>
      <c r="I41" s="57" t="str">
        <f t="shared" si="52"/>
        <v>-</v>
      </c>
      <c r="J41" s="62" t="str">
        <f>IF('A4-1管路(初期設定)'!$H$10="","-",IF('A4-1管路(初期設定)'!$H$10="○",A3管路!J41,IF(A3管路!J41="-","-",'A4-1管路(初期設定)'!$H$10*A3管路!J41)))</f>
        <v>-</v>
      </c>
      <c r="K41" s="72" t="str">
        <f>IF('A4-1管路(初期設定)'!$I$10="","-",IF('A4-1管路(初期設定)'!$I$10="○",A3管路!K41,IF(A3管路!K41="-","-",'A4-1管路(初期設定)'!$I$10*A3管路!K41)))</f>
        <v>-</v>
      </c>
      <c r="L41" s="57" t="str">
        <f t="shared" si="53"/>
        <v>-</v>
      </c>
      <c r="M41" s="62" t="str">
        <f>IF('A4-1管路(初期設定)'!$J$10="","-",IF('A4-1管路(初期設定)'!$J$10="○",A3管路!M41,IF(A3管路!M41="-","-",'A4-1管路(初期設定)'!$J$10*A3管路!M41)))</f>
        <v>-</v>
      </c>
      <c r="N41" s="72" t="str">
        <f>IF('A4-1管路(初期設定)'!$K$10="","-",IF('A4-1管路(初期設定)'!$K$10="○",A3管路!N41,IF(A3管路!N41="-","-",'A4-1管路(初期設定)'!$K$10*A3管路!N41)))</f>
        <v>-</v>
      </c>
      <c r="O41" s="57" t="str">
        <f t="shared" si="54"/>
        <v>-</v>
      </c>
      <c r="P41" s="62" t="str">
        <f>IF('A4-1管路(初期設定)'!$L$10="","-",IF('A4-1管路(初期設定)'!$L$10="○",A3管路!P41,IF(A3管路!P41="-","-",'A4-1管路(初期設定)'!$L$10*A3管路!P41)))</f>
        <v>-</v>
      </c>
      <c r="Q41" s="72" t="str">
        <f>IF('A4-1管路(初期設定)'!$M$10="","-",IF('A4-1管路(初期設定)'!$M$10="○",A3管路!Q41,IF(A3管路!Q41="-","-",'A4-1管路(初期設定)'!$M$10*A3管路!Q41)))</f>
        <v>-</v>
      </c>
      <c r="R41" s="57" t="str">
        <f t="shared" si="55"/>
        <v>-</v>
      </c>
      <c r="S41" s="62" t="str">
        <f>IF('A4-1管路(初期設定)'!$N$10="","-",IF('A4-1管路(初期設定)'!$N$10="○",A3管路!S41,IF(A3管路!S41="-","-",'A4-1管路(初期設定)'!$N$10*A3管路!S41)))</f>
        <v>-</v>
      </c>
      <c r="T41" s="102">
        <f>IF('A4-1管路(初期設定)'!$O$10="","-",IF('A4-1管路(初期設定)'!$O$10="○",A3管路!T41,IF(A3管路!T41="-","-",'A4-1管路(初期設定)'!$O$10*A3管路!T41)))</f>
        <v>50</v>
      </c>
      <c r="U41" s="102" t="str">
        <f>IF('A4-1管路(初期設定)'!$P$10="","-",IF('A4-1管路(初期設定)'!$P$10="○",A3管路!U41,IF(A3管路!U41="-","-",'A4-1管路(初期設定)'!$P$10*A3管路!U41)))</f>
        <v>-</v>
      </c>
      <c r="V41" s="72">
        <f>IF('A4-1管路(初期設定)'!$Q$10="","-",IF('A4-1管路(初期設定)'!$Q$10="○",A3管路!V41,IF(A3管路!V41="-","-",'A4-1管路(初期設定)'!$Q$10*A3管路!V41)))</f>
        <v>125</v>
      </c>
      <c r="W41" s="57">
        <f t="shared" si="56"/>
        <v>175</v>
      </c>
      <c r="X41" s="62" t="str">
        <f>IF('A4-1管路(初期設定)'!$R$10="","-",IF('A4-1管路(初期設定)'!$R$10="○",A3管路!X41,IF(A3管路!X41="-","-",'A4-1管路(初期設定)'!$R$10*A3管路!X41)))</f>
        <v>-</v>
      </c>
      <c r="Y41" s="72">
        <f>IF('A4-1管路(初期設定)'!$S$10="","-",IF('A4-1管路(初期設定)'!$S$10="○",A3管路!Y41,IF(A3管路!Y41="-","-",'A4-1管路(初期設定)'!$S$10*A3管路!Y41)))</f>
        <v>1182</v>
      </c>
      <c r="Z41" s="57">
        <f t="shared" si="57"/>
        <v>1182</v>
      </c>
      <c r="AA41" s="62" t="str">
        <f>IF('A4-1管路(初期設定)'!$T$10="","-",IF('A4-1管路(初期設定)'!$T$10="○",A3管路!AA41,IF(A3管路!AA41="-","-",'A4-1管路(初期設定)'!$T$10*A3管路!AA41)))</f>
        <v>-</v>
      </c>
      <c r="AB41" s="72" t="str">
        <f>IF('A4-1管路(初期設定)'!$U$10="","-",IF('A4-1管路(初期設定)'!$U$10="○",A3管路!AB41,IF(A3管路!AB41="-","-",'A4-1管路(初期設定)'!$U$10*A3管路!AB41)))</f>
        <v>-</v>
      </c>
      <c r="AC41" s="57" t="str">
        <f t="shared" si="58"/>
        <v>-</v>
      </c>
      <c r="AD41" s="62" t="str">
        <f>IF('A4-1管路(初期設定)'!$V$10="","-",IF('A4-1管路(初期設定)'!$V$10="○",A3管路!AD41,IF(A3管路!AD41="-","-",'A4-1管路(初期設定)'!$V$10*A3管路!AD41)))</f>
        <v>-</v>
      </c>
      <c r="AE41" s="72" t="str">
        <f>IF('A4-1管路(初期設定)'!$W$10="","-",IF('A4-1管路(初期設定)'!$W$10="○",A3管路!AE41,IF(A3管路!AE41="-","-",'A4-1管路(初期設定)'!$W$10*A3管路!AE41)))</f>
        <v>-</v>
      </c>
      <c r="AF41" s="57" t="str">
        <f t="shared" si="59"/>
        <v>-</v>
      </c>
      <c r="AG41" s="62" t="str">
        <f>IF('A4-1管路(初期設定)'!$X$10="","-",IF('A4-1管路(初期設定)'!$X$10="○",A3管路!AG41,IF(A3管路!AZ41="-","-",'A4-1管路(初期設定)'!$X$10*A3管路!AG41)))</f>
        <v>-</v>
      </c>
      <c r="AH41" s="72" t="str">
        <f>IF('A4-1管路(初期設定)'!$Y$10="","-",IF('A4-1管路(初期設定)'!$Y$10="○",A3管路!AH41,IF(A3管路!AH41="-","-",'A4-1管路(初期設定)'!$Y$10*A3管路!AH41)))</f>
        <v>-</v>
      </c>
      <c r="AI41" s="57" t="str">
        <f t="shared" si="60"/>
        <v>-</v>
      </c>
      <c r="AJ41" s="62" t="str">
        <f>IF('A4-1管路(初期設定)'!$Z$10="","-",IF('A4-1管路(初期設定)'!$Z$10="○",A3管路!AJ41,IF(A3管路!AJ41="-","-",'A4-1管路(初期設定)'!$Z$10*A3管路!AJ41)))</f>
        <v>-</v>
      </c>
      <c r="AK41" s="72">
        <f>IF('A4-1管路(初期設定)'!$AA$10="","-",IF('A4-1管路(初期設定)'!$AA$10="○",A3管路!AK41,IF(A3管路!AK41="-","-",'A4-1管路(初期設定)'!$AA$10*A3管路!AK41)))</f>
        <v>1989.4</v>
      </c>
      <c r="AL41" s="57">
        <f t="shared" si="61"/>
        <v>1989.4</v>
      </c>
      <c r="AM41" s="62" t="str">
        <f>IF('A4-1管路(初期設定)'!$AB$10="","-",IF('A4-1管路(初期設定)'!$AB$10="○",A3管路!AM41,IF(A3管路!AM41="-","-",'A4-1管路(初期設定)'!$AB$10*A3管路!AM41)))</f>
        <v>-</v>
      </c>
      <c r="AN41" s="72" t="str">
        <f>IF('A4-1管路(初期設定)'!$AC$10="","-",IF('A4-1管路(初期設定)'!$AC$10="○",A3管路!AN41,IF(A3管路!AN41="-","-",'A4-1管路(初期設定)'!$AC$10*A3管路!AN41)))</f>
        <v>-</v>
      </c>
      <c r="AO41" s="57" t="str">
        <f t="shared" si="62"/>
        <v>-</v>
      </c>
      <c r="AP41" s="62" t="str">
        <f>IF('A4-1管路(初期設定)'!$AD$10="","-",IF('A4-1管路(初期設定)'!$AD$10="○",A3管路!AP41,IF(A3管路!AP41="-","-",'A4-1管路(初期設定)'!$AD$10*A3管路!AP41)))</f>
        <v>-</v>
      </c>
      <c r="AQ41" s="72" t="str">
        <f>IF('A4-1管路(初期設定)'!$AE$10="","-",IF('A4-1管路(初期設定)'!$AE$10="○",A3管路!AQ41,IF(A3管路!AQ41="-","-",'A4-1管路(初期設定)'!$AE$10*A3管路!AQ41)))</f>
        <v>-</v>
      </c>
      <c r="AR41" s="57" t="str">
        <f t="shared" si="63"/>
        <v>-</v>
      </c>
      <c r="AS41" s="62" t="str">
        <f>IF('A4-1管路(初期設定)'!$AF$10="","-",IF('A4-1管路(初期設定)'!$AF$10="○",A3管路!AS41,IF(A3管路!AS41="-","-",'A4-1管路(初期設定)'!$AF$10*A3管路!AS41)))</f>
        <v>-</v>
      </c>
      <c r="AT41" s="72" t="str">
        <f>IF('A4-1管路(初期設定)'!$AG$10="","-",IF('A4-1管路(初期設定)'!$AG$10="○",A3管路!AT41,IF(A3管路!AT41="-","-",'A4-1管路(初期設定)'!$AG$10*A3管路!AT41)))</f>
        <v>-</v>
      </c>
      <c r="AU41" s="57" t="str">
        <f t="shared" si="64"/>
        <v>-</v>
      </c>
      <c r="AV41" s="67">
        <f t="shared" si="65"/>
        <v>3346.4</v>
      </c>
      <c r="AW41" s="84" t="s">
        <v>273</v>
      </c>
      <c r="AX41" s="70">
        <v>87</v>
      </c>
      <c r="AY41" s="45">
        <f t="shared" si="66"/>
        <v>291136.8</v>
      </c>
      <c r="BB41" s="832">
        <f t="shared" si="67"/>
        <v>0</v>
      </c>
      <c r="BC41" s="830"/>
      <c r="BD41" s="830">
        <f t="shared" si="68"/>
        <v>50</v>
      </c>
      <c r="BE41" s="830"/>
      <c r="BF41" s="830">
        <f t="shared" si="69"/>
        <v>1307</v>
      </c>
      <c r="BG41" s="830"/>
      <c r="BH41" s="830">
        <f t="shared" si="70"/>
        <v>1989.4</v>
      </c>
      <c r="BI41" s="830"/>
      <c r="BJ41" s="830">
        <f t="shared" si="71"/>
        <v>0</v>
      </c>
      <c r="BK41" s="830"/>
      <c r="BL41" s="832">
        <f t="shared" si="72"/>
        <v>0</v>
      </c>
      <c r="BM41" s="830"/>
      <c r="BN41" s="830">
        <f t="shared" si="73"/>
        <v>4350</v>
      </c>
      <c r="BO41" s="830"/>
      <c r="BP41" s="830">
        <f t="shared" si="74"/>
        <v>113709</v>
      </c>
      <c r="BQ41" s="830"/>
      <c r="BR41" s="830">
        <f t="shared" si="75"/>
        <v>173077.80000000002</v>
      </c>
      <c r="BS41" s="830"/>
      <c r="BT41" s="830">
        <f t="shared" si="76"/>
        <v>0</v>
      </c>
      <c r="BU41" s="833"/>
      <c r="BV41" s="82"/>
    </row>
    <row r="42" spans="2:74" ht="13.5" customHeight="1">
      <c r="B42" s="1161"/>
      <c r="C42" s="1073"/>
      <c r="D42" s="1070"/>
      <c r="E42" s="1070"/>
      <c r="F42" s="80">
        <v>150</v>
      </c>
      <c r="G42" s="62" t="str">
        <f>IF('A4-1管路(初期設定)'!$F$10="","-",IF('A4-1管路(初期設定)'!$F$10="○",A3管路!G42,IF(A3管路!F42="-","-",'A4-1管路(初期設定)'!$F$10*A3管路!G42)))</f>
        <v>-</v>
      </c>
      <c r="H42" s="72" t="str">
        <f>IF('A4-1管路(初期設定)'!$G$10="","-",IF('A4-1管路(初期設定)'!$G$10="○",A3管路!H42,IF(A3管路!H42="-","-",'A4-1管路(初期設定)'!$G$10*A3管路!H42)))</f>
        <v>-</v>
      </c>
      <c r="I42" s="57" t="str">
        <f t="shared" si="52"/>
        <v>-</v>
      </c>
      <c r="J42" s="62" t="str">
        <f>IF('A4-1管路(初期設定)'!$H$10="","-",IF('A4-1管路(初期設定)'!$H$10="○",A3管路!J42,IF(A3管路!J42="-","-",'A4-1管路(初期設定)'!$H$10*A3管路!J42)))</f>
        <v>-</v>
      </c>
      <c r="K42" s="72" t="str">
        <f>IF('A4-1管路(初期設定)'!$I$10="","-",IF('A4-1管路(初期設定)'!$I$10="○",A3管路!K42,IF(A3管路!K42="-","-",'A4-1管路(初期設定)'!$I$10*A3管路!K42)))</f>
        <v>-</v>
      </c>
      <c r="L42" s="57" t="str">
        <f t="shared" si="53"/>
        <v>-</v>
      </c>
      <c r="M42" s="62" t="str">
        <f>IF('A4-1管路(初期設定)'!$J$10="","-",IF('A4-1管路(初期設定)'!$J$10="○",A3管路!M42,IF(A3管路!M42="-","-",'A4-1管路(初期設定)'!$J$10*A3管路!M42)))</f>
        <v>-</v>
      </c>
      <c r="N42" s="72" t="str">
        <f>IF('A4-1管路(初期設定)'!$K$10="","-",IF('A4-1管路(初期設定)'!$K$10="○",A3管路!N42,IF(A3管路!N42="-","-",'A4-1管路(初期設定)'!$K$10*A3管路!N42)))</f>
        <v>-</v>
      </c>
      <c r="O42" s="57" t="str">
        <f t="shared" si="54"/>
        <v>-</v>
      </c>
      <c r="P42" s="62" t="str">
        <f>IF('A4-1管路(初期設定)'!$L$10="","-",IF('A4-1管路(初期設定)'!$L$10="○",A3管路!P42,IF(A3管路!P42="-","-",'A4-1管路(初期設定)'!$L$10*A3管路!P42)))</f>
        <v>-</v>
      </c>
      <c r="Q42" s="72" t="str">
        <f>IF('A4-1管路(初期設定)'!$M$10="","-",IF('A4-1管路(初期設定)'!$M$10="○",A3管路!Q42,IF(A3管路!Q42="-","-",'A4-1管路(初期設定)'!$M$10*A3管路!Q42)))</f>
        <v>-</v>
      </c>
      <c r="R42" s="57" t="str">
        <f t="shared" si="55"/>
        <v>-</v>
      </c>
      <c r="S42" s="62" t="str">
        <f>IF('A4-1管路(初期設定)'!$N$10="","-",IF('A4-1管路(初期設定)'!$N$10="○",A3管路!S42,IF(A3管路!S42="-","-",'A4-1管路(初期設定)'!$N$10*A3管路!S42)))</f>
        <v>-</v>
      </c>
      <c r="T42" s="102">
        <f>IF('A4-1管路(初期設定)'!$O$10="","-",IF('A4-1管路(初期設定)'!$O$10="○",A3管路!T42,IF(A3管路!T42="-","-",'A4-1管路(初期設定)'!$O$10*A3管路!T42)))</f>
        <v>77</v>
      </c>
      <c r="U42" s="102" t="str">
        <f>IF('A4-1管路(初期設定)'!$P$10="","-",IF('A4-1管路(初期設定)'!$P$10="○",A3管路!U42,IF(A3管路!U42="-","-",'A4-1管路(初期設定)'!$P$10*A3管路!U42)))</f>
        <v>-</v>
      </c>
      <c r="V42" s="72">
        <f>IF('A4-1管路(初期設定)'!$Q$10="","-",IF('A4-1管路(初期設定)'!$Q$10="○",A3管路!V42,IF(A3管路!V42="-","-",'A4-1管路(初期設定)'!$Q$10*A3管路!V42)))</f>
        <v>191</v>
      </c>
      <c r="W42" s="57">
        <f t="shared" si="56"/>
        <v>268</v>
      </c>
      <c r="X42" s="62" t="str">
        <f>IF('A4-1管路(初期設定)'!$R$10="","-",IF('A4-1管路(初期設定)'!$R$10="○",A3管路!X42,IF(A3管路!X42="-","-",'A4-1管路(初期設定)'!$R$10*A3管路!X42)))</f>
        <v>-</v>
      </c>
      <c r="Y42" s="72">
        <f>IF('A4-1管路(初期設定)'!$S$10="","-",IF('A4-1管路(初期設定)'!$S$10="○",A3管路!Y42,IF(A3管路!Y42="-","-",'A4-1管路(初期設定)'!$S$10*A3管路!Y42)))</f>
        <v>1618</v>
      </c>
      <c r="Z42" s="57">
        <f t="shared" si="57"/>
        <v>1618</v>
      </c>
      <c r="AA42" s="62" t="str">
        <f>IF('A4-1管路(初期設定)'!$T$10="","-",IF('A4-1管路(初期設定)'!$T$10="○",A3管路!AA42,IF(A3管路!AA42="-","-",'A4-1管路(初期設定)'!$T$10*A3管路!AA42)))</f>
        <v>-</v>
      </c>
      <c r="AB42" s="72" t="str">
        <f>IF('A4-1管路(初期設定)'!$U$10="","-",IF('A4-1管路(初期設定)'!$U$10="○",A3管路!AB42,IF(A3管路!AB42="-","-",'A4-1管路(初期設定)'!$U$10*A3管路!AB42)))</f>
        <v>-</v>
      </c>
      <c r="AC42" s="57" t="str">
        <f t="shared" si="58"/>
        <v>-</v>
      </c>
      <c r="AD42" s="62" t="str">
        <f>IF('A4-1管路(初期設定)'!$V$10="","-",IF('A4-1管路(初期設定)'!$V$10="○",A3管路!AD42,IF(A3管路!AD42="-","-",'A4-1管路(初期設定)'!$V$10*A3管路!AD42)))</f>
        <v>-</v>
      </c>
      <c r="AE42" s="72" t="str">
        <f>IF('A4-1管路(初期設定)'!$W$10="","-",IF('A4-1管路(初期設定)'!$W$10="○",A3管路!AE42,IF(A3管路!AE42="-","-",'A4-1管路(初期設定)'!$W$10*A3管路!AE42)))</f>
        <v>-</v>
      </c>
      <c r="AF42" s="57" t="str">
        <f t="shared" si="59"/>
        <v>-</v>
      </c>
      <c r="AG42" s="62" t="str">
        <f>IF('A4-1管路(初期設定)'!$X$10="","-",IF('A4-1管路(初期設定)'!$X$10="○",A3管路!AG42,IF(A3管路!AZ42="-","-",'A4-1管路(初期設定)'!$X$10*A3管路!AG42)))</f>
        <v>-</v>
      </c>
      <c r="AH42" s="72">
        <f>IF('A4-1管路(初期設定)'!$Y$10="","-",IF('A4-1管路(初期設定)'!$Y$10="○",A3管路!AH42,IF(A3管路!AH42="-","-",'A4-1管路(初期設定)'!$Y$10*A3管路!AH42)))</f>
        <v>363</v>
      </c>
      <c r="AI42" s="57">
        <f t="shared" si="60"/>
        <v>363</v>
      </c>
      <c r="AJ42" s="62" t="str">
        <f>IF('A4-1管路(初期設定)'!$Z$10="","-",IF('A4-1管路(初期設定)'!$Z$10="○",A3管路!AJ42,IF(A3管路!AJ42="-","-",'A4-1管路(初期設定)'!$Z$10*A3管路!AJ42)))</f>
        <v>-</v>
      </c>
      <c r="AK42" s="72">
        <f>IF('A4-1管路(初期設定)'!$AA$10="","-",IF('A4-1管路(初期設定)'!$AA$10="○",A3管路!AK42,IF(A3管路!AK42="-","-",'A4-1管路(初期設定)'!$AA$10*A3管路!AK42)))</f>
        <v>974.5</v>
      </c>
      <c r="AL42" s="57">
        <f t="shared" si="61"/>
        <v>974.5</v>
      </c>
      <c r="AM42" s="62" t="str">
        <f>IF('A4-1管路(初期設定)'!$AB$10="","-",IF('A4-1管路(初期設定)'!$AB$10="○",A3管路!AM42,IF(A3管路!AM42="-","-",'A4-1管路(初期設定)'!$AB$10*A3管路!AM42)))</f>
        <v>-</v>
      </c>
      <c r="AN42" s="72" t="str">
        <f>IF('A4-1管路(初期設定)'!$AC$10="","-",IF('A4-1管路(初期設定)'!$AC$10="○",A3管路!AN42,IF(A3管路!AN42="-","-",'A4-1管路(初期設定)'!$AC$10*A3管路!AN42)))</f>
        <v>-</v>
      </c>
      <c r="AO42" s="57" t="str">
        <f t="shared" si="62"/>
        <v>-</v>
      </c>
      <c r="AP42" s="62" t="str">
        <f>IF('A4-1管路(初期設定)'!$AD$10="","-",IF('A4-1管路(初期設定)'!$AD$10="○",A3管路!AP42,IF(A3管路!AP42="-","-",'A4-1管路(初期設定)'!$AD$10*A3管路!AP42)))</f>
        <v>-</v>
      </c>
      <c r="AQ42" s="72" t="str">
        <f>IF('A4-1管路(初期設定)'!$AE$10="","-",IF('A4-1管路(初期設定)'!$AE$10="○",A3管路!AQ42,IF(A3管路!AQ42="-","-",'A4-1管路(初期設定)'!$AE$10*A3管路!AQ42)))</f>
        <v>-</v>
      </c>
      <c r="AR42" s="57" t="str">
        <f t="shared" si="63"/>
        <v>-</v>
      </c>
      <c r="AS42" s="62" t="str">
        <f>IF('A4-1管路(初期設定)'!$AF$10="","-",IF('A4-1管路(初期設定)'!$AF$10="○",A3管路!AS42,IF(A3管路!AS42="-","-",'A4-1管路(初期設定)'!$AF$10*A3管路!AS42)))</f>
        <v>-</v>
      </c>
      <c r="AT42" s="72" t="str">
        <f>IF('A4-1管路(初期設定)'!$AG$10="","-",IF('A4-1管路(初期設定)'!$AG$10="○",A3管路!AT42,IF(A3管路!AT42="-","-",'A4-1管路(初期設定)'!$AG$10*A3管路!AT42)))</f>
        <v>-</v>
      </c>
      <c r="AU42" s="57" t="str">
        <f t="shared" si="64"/>
        <v>-</v>
      </c>
      <c r="AV42" s="67">
        <f t="shared" si="65"/>
        <v>3223.5</v>
      </c>
      <c r="AW42" s="84" t="s">
        <v>273</v>
      </c>
      <c r="AX42" s="70">
        <v>76</v>
      </c>
      <c r="AY42" s="45">
        <f t="shared" si="66"/>
        <v>244986</v>
      </c>
      <c r="BB42" s="832">
        <f t="shared" si="67"/>
        <v>0</v>
      </c>
      <c r="BC42" s="830"/>
      <c r="BD42" s="830">
        <f t="shared" si="68"/>
        <v>77</v>
      </c>
      <c r="BE42" s="830"/>
      <c r="BF42" s="830">
        <f t="shared" si="69"/>
        <v>1809</v>
      </c>
      <c r="BG42" s="830"/>
      <c r="BH42" s="830">
        <f t="shared" si="70"/>
        <v>1337.5</v>
      </c>
      <c r="BI42" s="830"/>
      <c r="BJ42" s="830">
        <f t="shared" si="71"/>
        <v>0</v>
      </c>
      <c r="BK42" s="830"/>
      <c r="BL42" s="832">
        <f t="shared" si="72"/>
        <v>0</v>
      </c>
      <c r="BM42" s="830"/>
      <c r="BN42" s="830">
        <f t="shared" si="73"/>
        <v>5852</v>
      </c>
      <c r="BO42" s="830"/>
      <c r="BP42" s="830">
        <f t="shared" si="74"/>
        <v>137484</v>
      </c>
      <c r="BQ42" s="830"/>
      <c r="BR42" s="830">
        <f t="shared" si="75"/>
        <v>101650</v>
      </c>
      <c r="BS42" s="830"/>
      <c r="BT42" s="830">
        <f t="shared" si="76"/>
        <v>0</v>
      </c>
      <c r="BU42" s="833"/>
      <c r="BV42" s="82"/>
    </row>
    <row r="43" spans="2:74" ht="13.5" customHeight="1">
      <c r="B43" s="1161"/>
      <c r="C43" s="1073"/>
      <c r="D43" s="1070"/>
      <c r="E43" s="1070"/>
      <c r="F43" s="80">
        <v>100</v>
      </c>
      <c r="G43" s="62" t="str">
        <f>IF('A4-1管路(初期設定)'!$F$10="","-",IF('A4-1管路(初期設定)'!$F$10="○",A3管路!G43,IF(A3管路!F43="-","-",'A4-1管路(初期設定)'!$F$10*A3管路!G43)))</f>
        <v>-</v>
      </c>
      <c r="H43" s="72" t="str">
        <f>IF('A4-1管路(初期設定)'!$G$10="","-",IF('A4-1管路(初期設定)'!$G$10="○",A3管路!H43,IF(A3管路!H43="-","-",'A4-1管路(初期設定)'!$G$10*A3管路!H43)))</f>
        <v>-</v>
      </c>
      <c r="I43" s="57" t="str">
        <f t="shared" si="52"/>
        <v>-</v>
      </c>
      <c r="J43" s="62" t="str">
        <f>IF('A4-1管路(初期設定)'!$H$10="","-",IF('A4-1管路(初期設定)'!$H$10="○",A3管路!J43,IF(A3管路!J43="-","-",'A4-1管路(初期設定)'!$H$10*A3管路!J43)))</f>
        <v>-</v>
      </c>
      <c r="K43" s="72" t="str">
        <f>IF('A4-1管路(初期設定)'!$I$10="","-",IF('A4-1管路(初期設定)'!$I$10="○",A3管路!K43,IF(A3管路!K43="-","-",'A4-1管路(初期設定)'!$I$10*A3管路!K43)))</f>
        <v>-</v>
      </c>
      <c r="L43" s="57" t="str">
        <f t="shared" si="53"/>
        <v>-</v>
      </c>
      <c r="M43" s="62" t="str">
        <f>IF('A4-1管路(初期設定)'!$J$10="","-",IF('A4-1管路(初期設定)'!$J$10="○",A3管路!M43,IF(A3管路!M43="-","-",'A4-1管路(初期設定)'!$J$10*A3管路!M43)))</f>
        <v>-</v>
      </c>
      <c r="N43" s="72" t="str">
        <f>IF('A4-1管路(初期設定)'!$K$10="","-",IF('A4-1管路(初期設定)'!$K$10="○",A3管路!N43,IF(A3管路!N43="-","-",'A4-1管路(初期設定)'!$K$10*A3管路!N43)))</f>
        <v>-</v>
      </c>
      <c r="O43" s="57" t="str">
        <f t="shared" si="54"/>
        <v>-</v>
      </c>
      <c r="P43" s="62" t="str">
        <f>IF('A4-1管路(初期設定)'!$L$10="","-",IF('A4-1管路(初期設定)'!$L$10="○",A3管路!P43,IF(A3管路!P43="-","-",'A4-1管路(初期設定)'!$L$10*A3管路!P43)))</f>
        <v>-</v>
      </c>
      <c r="Q43" s="72" t="str">
        <f>IF('A4-1管路(初期設定)'!$M$10="","-",IF('A4-1管路(初期設定)'!$M$10="○",A3管路!Q43,IF(A3管路!Q43="-","-",'A4-1管路(初期設定)'!$M$10*A3管路!Q43)))</f>
        <v>-</v>
      </c>
      <c r="R43" s="57" t="str">
        <f t="shared" si="55"/>
        <v>-</v>
      </c>
      <c r="S43" s="62" t="str">
        <f>IF('A4-1管路(初期設定)'!$N$10="","-",IF('A4-1管路(初期設定)'!$N$10="○",A3管路!S43,IF(A3管路!S43="-","-",'A4-1管路(初期設定)'!$N$10*A3管路!S43)))</f>
        <v>-</v>
      </c>
      <c r="T43" s="102">
        <f>IF('A4-1管路(初期設定)'!$O$10="","-",IF('A4-1管路(初期設定)'!$O$10="○",A3管路!T43,IF(A3管路!T43="-","-",'A4-1管路(初期設定)'!$O$10*A3管路!T43)))</f>
        <v>10</v>
      </c>
      <c r="U43" s="102" t="str">
        <f>IF('A4-1管路(初期設定)'!$P$10="","-",IF('A4-1管路(初期設定)'!$P$10="○",A3管路!U43,IF(A3管路!U43="-","-",'A4-1管路(初期設定)'!$P$10*A3管路!U43)))</f>
        <v>-</v>
      </c>
      <c r="V43" s="72">
        <f>IF('A4-1管路(初期設定)'!$Q$10="","-",IF('A4-1管路(初期設定)'!$Q$10="○",A3管路!V43,IF(A3管路!V43="-","-",'A4-1管路(初期設定)'!$Q$10*A3管路!V43)))</f>
        <v>25</v>
      </c>
      <c r="W43" s="57">
        <f t="shared" si="56"/>
        <v>35</v>
      </c>
      <c r="X43" s="62" t="str">
        <f>IF('A4-1管路(初期設定)'!$R$10="","-",IF('A4-1管路(初期設定)'!$R$10="○",A3管路!X43,IF(A3管路!X43="-","-",'A4-1管路(初期設定)'!$R$10*A3管路!X43)))</f>
        <v>-</v>
      </c>
      <c r="Y43" s="72">
        <f>IF('A4-1管路(初期設定)'!$S$10="","-",IF('A4-1管路(初期設定)'!$S$10="○",A3管路!Y43,IF(A3管路!Y43="-","-",'A4-1管路(初期設定)'!$S$10*A3管路!Y43)))</f>
        <v>263</v>
      </c>
      <c r="Z43" s="57">
        <f t="shared" si="57"/>
        <v>263</v>
      </c>
      <c r="AA43" s="62" t="str">
        <f>IF('A4-1管路(初期設定)'!$T$10="","-",IF('A4-1管路(初期設定)'!$T$10="○",A3管路!AA43,IF(A3管路!AA43="-","-",'A4-1管路(初期設定)'!$T$10*A3管路!AA43)))</f>
        <v>-</v>
      </c>
      <c r="AB43" s="72" t="str">
        <f>IF('A4-1管路(初期設定)'!$U$10="","-",IF('A4-1管路(初期設定)'!$U$10="○",A3管路!AB43,IF(A3管路!AB43="-","-",'A4-1管路(初期設定)'!$U$10*A3管路!AB43)))</f>
        <v>-</v>
      </c>
      <c r="AC43" s="57" t="str">
        <f t="shared" si="58"/>
        <v>-</v>
      </c>
      <c r="AD43" s="62" t="str">
        <f>IF('A4-1管路(初期設定)'!$V$10="","-",IF('A4-1管路(初期設定)'!$V$10="○",A3管路!AD43,IF(A3管路!AD43="-","-",'A4-1管路(初期設定)'!$V$10*A3管路!AD43)))</f>
        <v>-</v>
      </c>
      <c r="AE43" s="72" t="str">
        <f>IF('A4-1管路(初期設定)'!$W$10="","-",IF('A4-1管路(初期設定)'!$W$10="○",A3管路!AE43,IF(A3管路!AE43="-","-",'A4-1管路(初期設定)'!$W$10*A3管路!AE43)))</f>
        <v>-</v>
      </c>
      <c r="AF43" s="57" t="str">
        <f t="shared" si="59"/>
        <v>-</v>
      </c>
      <c r="AG43" s="62" t="str">
        <f>IF('A4-1管路(初期設定)'!$X$10="","-",IF('A4-1管路(初期設定)'!$X$10="○",A3管路!AG43,IF(A3管路!AZ43="-","-",'A4-1管路(初期設定)'!$X$10*A3管路!AG43)))</f>
        <v>-</v>
      </c>
      <c r="AH43" s="72">
        <f>IF('A4-1管路(初期設定)'!$Y$10="","-",IF('A4-1管路(初期設定)'!$Y$10="○",A3管路!AH43,IF(A3管路!AH43="-","-",'A4-1管路(初期設定)'!$Y$10*A3管路!AH43)))</f>
        <v>116</v>
      </c>
      <c r="AI43" s="57">
        <f t="shared" si="60"/>
        <v>116</v>
      </c>
      <c r="AJ43" s="62" t="str">
        <f>IF('A4-1管路(初期設定)'!$Z$10="","-",IF('A4-1管路(初期設定)'!$Z$10="○",A3管路!AJ43,IF(A3管路!AJ43="-","-",'A4-1管路(初期設定)'!$Z$10*A3管路!AJ43)))</f>
        <v>-</v>
      </c>
      <c r="AK43" s="72">
        <f>IF('A4-1管路(初期設定)'!$AA$10="","-",IF('A4-1管路(初期設定)'!$AA$10="○",A3管路!AK43,IF(A3管路!AK43="-","-",'A4-1管路(初期設定)'!$AA$10*A3管路!AK43)))</f>
        <v>264.20000000000005</v>
      </c>
      <c r="AL43" s="57">
        <f t="shared" si="61"/>
        <v>264.20000000000005</v>
      </c>
      <c r="AM43" s="62" t="str">
        <f>IF('A4-1管路(初期設定)'!$AB$10="","-",IF('A4-1管路(初期設定)'!$AB$10="○",A3管路!AM43,IF(A3管路!AM43="-","-",'A4-1管路(初期設定)'!$AB$10*A3管路!AM43)))</f>
        <v>-</v>
      </c>
      <c r="AN43" s="72" t="str">
        <f>IF('A4-1管路(初期設定)'!$AC$10="","-",IF('A4-1管路(初期設定)'!$AC$10="○",A3管路!AN43,IF(A3管路!AN43="-","-",'A4-1管路(初期設定)'!$AC$10*A3管路!AN43)))</f>
        <v>-</v>
      </c>
      <c r="AO43" s="57" t="str">
        <f t="shared" si="62"/>
        <v>-</v>
      </c>
      <c r="AP43" s="62" t="str">
        <f>IF('A4-1管路(初期設定)'!$AD$10="","-",IF('A4-1管路(初期設定)'!$AD$10="○",A3管路!AP43,IF(A3管路!AP43="-","-",'A4-1管路(初期設定)'!$AD$10*A3管路!AP43)))</f>
        <v>-</v>
      </c>
      <c r="AQ43" s="72" t="str">
        <f>IF('A4-1管路(初期設定)'!$AE$10="","-",IF('A4-1管路(初期設定)'!$AE$10="○",A3管路!AQ43,IF(A3管路!AQ43="-","-",'A4-1管路(初期設定)'!$AE$10*A3管路!AQ43)))</f>
        <v>-</v>
      </c>
      <c r="AR43" s="57" t="str">
        <f t="shared" si="63"/>
        <v>-</v>
      </c>
      <c r="AS43" s="62" t="str">
        <f>IF('A4-1管路(初期設定)'!$AF$10="","-",IF('A4-1管路(初期設定)'!$AF$10="○",A3管路!AS43,IF(A3管路!AS43="-","-",'A4-1管路(初期設定)'!$AF$10*A3管路!AS43)))</f>
        <v>-</v>
      </c>
      <c r="AT43" s="72" t="str">
        <f>IF('A4-1管路(初期設定)'!$AG$10="","-",IF('A4-1管路(初期設定)'!$AG$10="○",A3管路!AT43,IF(A3管路!AT43="-","-",'A4-1管路(初期設定)'!$AG$10*A3管路!AT43)))</f>
        <v>-</v>
      </c>
      <c r="AU43" s="57" t="str">
        <f t="shared" si="64"/>
        <v>-</v>
      </c>
      <c r="AV43" s="67">
        <f t="shared" si="65"/>
        <v>678.2</v>
      </c>
      <c r="AW43" s="84" t="s">
        <v>273</v>
      </c>
      <c r="AX43" s="70">
        <v>67</v>
      </c>
      <c r="AY43" s="45">
        <f t="shared" si="66"/>
        <v>45439.4</v>
      </c>
      <c r="BB43" s="832">
        <f t="shared" si="67"/>
        <v>0</v>
      </c>
      <c r="BC43" s="830"/>
      <c r="BD43" s="830">
        <f t="shared" si="68"/>
        <v>10</v>
      </c>
      <c r="BE43" s="830"/>
      <c r="BF43" s="830">
        <f t="shared" si="69"/>
        <v>288</v>
      </c>
      <c r="BG43" s="830"/>
      <c r="BH43" s="830">
        <f t="shared" si="70"/>
        <v>380.20000000000005</v>
      </c>
      <c r="BI43" s="830"/>
      <c r="BJ43" s="830">
        <f t="shared" si="71"/>
        <v>0</v>
      </c>
      <c r="BK43" s="830"/>
      <c r="BL43" s="832">
        <f t="shared" si="72"/>
        <v>0</v>
      </c>
      <c r="BM43" s="830"/>
      <c r="BN43" s="830">
        <f t="shared" si="73"/>
        <v>670</v>
      </c>
      <c r="BO43" s="830"/>
      <c r="BP43" s="830">
        <f t="shared" si="74"/>
        <v>19296</v>
      </c>
      <c r="BQ43" s="830"/>
      <c r="BR43" s="830">
        <f t="shared" si="75"/>
        <v>25473.4</v>
      </c>
      <c r="BS43" s="830"/>
      <c r="BT43" s="830">
        <f t="shared" si="76"/>
        <v>0</v>
      </c>
      <c r="BU43" s="833"/>
      <c r="BV43" s="82"/>
    </row>
    <row r="44" spans="2:74" ht="13.5" customHeight="1">
      <c r="B44" s="1161"/>
      <c r="C44" s="1073"/>
      <c r="D44" s="1070"/>
      <c r="E44" s="1070"/>
      <c r="F44" s="81" t="s">
        <v>70</v>
      </c>
      <c r="G44" s="62" t="str">
        <f>IF('A4-1管路(初期設定)'!$F$10="","-",IF('A4-1管路(初期設定)'!$F$10="○",A3管路!G44,IF(A3管路!F44="-","-",'A4-1管路(初期設定)'!$F$10*A3管路!G44)))</f>
        <v>-</v>
      </c>
      <c r="H44" s="72" t="str">
        <f>IF('A4-1管路(初期設定)'!$G$10="","-",IF('A4-1管路(初期設定)'!$G$10="○",A3管路!H44,IF(A3管路!H44="-","-",'A4-1管路(初期設定)'!$G$10*A3管路!H44)))</f>
        <v>-</v>
      </c>
      <c r="I44" s="57" t="str">
        <f t="shared" si="52"/>
        <v>-</v>
      </c>
      <c r="J44" s="62" t="str">
        <f>IF('A4-1管路(初期設定)'!$H$10="","-",IF('A4-1管路(初期設定)'!$H$10="○",A3管路!J44,IF(A3管路!J44="-","-",'A4-1管路(初期設定)'!$H$10*A3管路!J44)))</f>
        <v>-</v>
      </c>
      <c r="K44" s="72" t="str">
        <f>IF('A4-1管路(初期設定)'!$I$10="","-",IF('A4-1管路(初期設定)'!$I$10="○",A3管路!K44,IF(A3管路!K44="-","-",'A4-1管路(初期設定)'!$I$10*A3管路!K44)))</f>
        <v>-</v>
      </c>
      <c r="L44" s="57" t="str">
        <f t="shared" si="53"/>
        <v>-</v>
      </c>
      <c r="M44" s="62" t="str">
        <f>IF('A4-1管路(初期設定)'!$J$10="","-",IF('A4-1管路(初期設定)'!$J$10="○",A3管路!M44,IF(A3管路!M44="-","-",'A4-1管路(初期設定)'!$J$10*A3管路!M44)))</f>
        <v>-</v>
      </c>
      <c r="N44" s="72" t="str">
        <f>IF('A4-1管路(初期設定)'!$K$10="","-",IF('A4-1管路(初期設定)'!$K$10="○",A3管路!N44,IF(A3管路!N44="-","-",'A4-1管路(初期設定)'!$K$10*A3管路!N44)))</f>
        <v>-</v>
      </c>
      <c r="O44" s="57" t="str">
        <f t="shared" si="54"/>
        <v>-</v>
      </c>
      <c r="P44" s="62" t="str">
        <f>IF('A4-1管路(初期設定)'!$L$10="","-",IF('A4-1管路(初期設定)'!$L$10="○",A3管路!P44,IF(A3管路!P44="-","-",'A4-1管路(初期設定)'!$L$10*A3管路!P44)))</f>
        <v>-</v>
      </c>
      <c r="Q44" s="72" t="str">
        <f>IF('A4-1管路(初期設定)'!$M$10="","-",IF('A4-1管路(初期設定)'!$M$10="○",A3管路!Q44,IF(A3管路!Q44="-","-",'A4-1管路(初期設定)'!$M$10*A3管路!Q44)))</f>
        <v>-</v>
      </c>
      <c r="R44" s="57" t="str">
        <f t="shared" si="55"/>
        <v>-</v>
      </c>
      <c r="S44" s="62" t="str">
        <f>IF('A4-1管路(初期設定)'!$N$10="","-",IF('A4-1管路(初期設定)'!$N$10="○",A3管路!S44,IF(A3管路!S44="-","-",'A4-1管路(初期設定)'!$N$10*A3管路!S44)))</f>
        <v>-</v>
      </c>
      <c r="T44" s="102" t="str">
        <f>IF('A4-1管路(初期設定)'!$O$10="","-",IF('A4-1管路(初期設定)'!$O$10="○",A3管路!T44,IF(A3管路!T44="-","-",'A4-1管路(初期設定)'!$O$10*A3管路!T44)))</f>
        <v>-</v>
      </c>
      <c r="U44" s="102" t="str">
        <f>IF('A4-1管路(初期設定)'!$P$10="","-",IF('A4-1管路(初期設定)'!$P$10="○",A3管路!U44,IF(A3管路!U44="-","-",'A4-1管路(初期設定)'!$P$10*A3管路!U44)))</f>
        <v>-</v>
      </c>
      <c r="V44" s="72" t="str">
        <f>IF('A4-1管路(初期設定)'!$Q$10="","-",IF('A4-1管路(初期設定)'!$Q$10="○",A3管路!V44,IF(A3管路!V44="-","-",'A4-1管路(初期設定)'!$Q$10*A3管路!V44)))</f>
        <v>-</v>
      </c>
      <c r="W44" s="57" t="str">
        <f t="shared" si="56"/>
        <v>-</v>
      </c>
      <c r="X44" s="62" t="str">
        <f>IF('A4-1管路(初期設定)'!$R$10="","-",IF('A4-1管路(初期設定)'!$R$10="○",A3管路!X44,IF(A3管路!X44="-","-",'A4-1管路(初期設定)'!$R$10*A3管路!X44)))</f>
        <v>-</v>
      </c>
      <c r="Y44" s="72">
        <f>IF('A4-1管路(初期設定)'!$S$10="","-",IF('A4-1管路(初期設定)'!$S$10="○",A3管路!Y44,IF(A3管路!Y44="-","-",'A4-1管路(初期設定)'!$S$10*A3管路!Y44)))</f>
        <v>27</v>
      </c>
      <c r="Z44" s="57">
        <f t="shared" si="57"/>
        <v>27</v>
      </c>
      <c r="AA44" s="62" t="str">
        <f>IF('A4-1管路(初期設定)'!$T$10="","-",IF('A4-1管路(初期設定)'!$T$10="○",A3管路!AA44,IF(A3管路!AA44="-","-",'A4-1管路(初期設定)'!$T$10*A3管路!AA44)))</f>
        <v>-</v>
      </c>
      <c r="AB44" s="72" t="str">
        <f>IF('A4-1管路(初期設定)'!$U$10="","-",IF('A4-1管路(初期設定)'!$U$10="○",A3管路!AB44,IF(A3管路!AB44="-","-",'A4-1管路(初期設定)'!$U$10*A3管路!AB44)))</f>
        <v>-</v>
      </c>
      <c r="AC44" s="57" t="str">
        <f t="shared" si="58"/>
        <v>-</v>
      </c>
      <c r="AD44" s="62" t="str">
        <f>IF('A4-1管路(初期設定)'!$V$10="","-",IF('A4-1管路(初期設定)'!$V$10="○",A3管路!AD44,IF(A3管路!AD44="-","-",'A4-1管路(初期設定)'!$V$10*A3管路!AD44)))</f>
        <v>-</v>
      </c>
      <c r="AE44" s="72">
        <f>IF('A4-1管路(初期設定)'!$W$10="","-",IF('A4-1管路(初期設定)'!$W$10="○",A3管路!AE44,IF(A3管路!AE44="-","-",'A4-1管路(初期設定)'!$W$10*A3管路!AE44)))</f>
        <v>36</v>
      </c>
      <c r="AF44" s="57">
        <f t="shared" si="59"/>
        <v>36</v>
      </c>
      <c r="AG44" s="62" t="str">
        <f>IF('A4-1管路(初期設定)'!$X$10="","-",IF('A4-1管路(初期設定)'!$X$10="○",A3管路!AG44,IF(A3管路!AZ44="-","-",'A4-1管路(初期設定)'!$X$10*A3管路!AG44)))</f>
        <v>-</v>
      </c>
      <c r="AH44" s="72">
        <f>IF('A4-1管路(初期設定)'!$Y$10="","-",IF('A4-1管路(初期設定)'!$Y$10="○",A3管路!AH44,IF(A3管路!AH44="-","-",'A4-1管路(初期設定)'!$Y$10*A3管路!AH44)))</f>
        <v>262</v>
      </c>
      <c r="AI44" s="57">
        <f t="shared" si="60"/>
        <v>262</v>
      </c>
      <c r="AJ44" s="62" t="str">
        <f>IF('A4-1管路(初期設定)'!$Z$10="","-",IF('A4-1管路(初期設定)'!$Z$10="○",A3管路!AJ44,IF(A3管路!AJ44="-","-",'A4-1管路(初期設定)'!$Z$10*A3管路!AJ44)))</f>
        <v>-</v>
      </c>
      <c r="AK44" s="72" t="str">
        <f>IF('A4-1管路(初期設定)'!$AA$10="","-",IF('A4-1管路(初期設定)'!$AA$10="○",A3管路!AK44,IF(A3管路!AK44="-","-",'A4-1管路(初期設定)'!$AA$10*A3管路!AK44)))</f>
        <v>-</v>
      </c>
      <c r="AL44" s="57" t="str">
        <f t="shared" si="61"/>
        <v>-</v>
      </c>
      <c r="AM44" s="62" t="str">
        <f>IF('A4-1管路(初期設定)'!$AB$10="","-",IF('A4-1管路(初期設定)'!$AB$10="○",A3管路!AM44,IF(A3管路!AM44="-","-",'A4-1管路(初期設定)'!$AB$10*A3管路!AM44)))</f>
        <v>-</v>
      </c>
      <c r="AN44" s="72" t="str">
        <f>IF('A4-1管路(初期設定)'!$AC$10="","-",IF('A4-1管路(初期設定)'!$AC$10="○",A3管路!AN44,IF(A3管路!AN44="-","-",'A4-1管路(初期設定)'!$AC$10*A3管路!AN44)))</f>
        <v>-</v>
      </c>
      <c r="AO44" s="57" t="str">
        <f t="shared" si="62"/>
        <v>-</v>
      </c>
      <c r="AP44" s="62" t="str">
        <f>IF('A4-1管路(初期設定)'!$AD$10="","-",IF('A4-1管路(初期設定)'!$AD$10="○",A3管路!AP44,IF(A3管路!AP44="-","-",'A4-1管路(初期設定)'!$AD$10*A3管路!AP44)))</f>
        <v>-</v>
      </c>
      <c r="AQ44" s="72" t="str">
        <f>IF('A4-1管路(初期設定)'!$AE$10="","-",IF('A4-1管路(初期設定)'!$AE$10="○",A3管路!AQ44,IF(A3管路!AQ44="-","-",'A4-1管路(初期設定)'!$AE$10*A3管路!AQ44)))</f>
        <v>-</v>
      </c>
      <c r="AR44" s="57" t="str">
        <f t="shared" si="63"/>
        <v>-</v>
      </c>
      <c r="AS44" s="62" t="str">
        <f>IF('A4-1管路(初期設定)'!$AF$10="","-",IF('A4-1管路(初期設定)'!$AF$10="○",A3管路!AS44,IF(A3管路!AS44="-","-",'A4-1管路(初期設定)'!$AF$10*A3管路!AS44)))</f>
        <v>-</v>
      </c>
      <c r="AT44" s="72" t="str">
        <f>IF('A4-1管路(初期設定)'!$AG$10="","-",IF('A4-1管路(初期設定)'!$AG$10="○",A3管路!AT44,IF(A3管路!AT44="-","-",'A4-1管路(初期設定)'!$AG$10*A3管路!AT44)))</f>
        <v>-</v>
      </c>
      <c r="AU44" s="57" t="str">
        <f t="shared" si="64"/>
        <v>-</v>
      </c>
      <c r="AV44" s="67">
        <f t="shared" si="65"/>
        <v>325</v>
      </c>
      <c r="AW44" s="84" t="s">
        <v>274</v>
      </c>
      <c r="AX44" s="70">
        <v>42</v>
      </c>
      <c r="AY44" s="45">
        <f t="shared" si="66"/>
        <v>13650</v>
      </c>
      <c r="BB44" s="832">
        <f t="shared" si="67"/>
        <v>0</v>
      </c>
      <c r="BC44" s="830"/>
      <c r="BD44" s="830">
        <f t="shared" si="68"/>
        <v>0</v>
      </c>
      <c r="BE44" s="830"/>
      <c r="BF44" s="830">
        <f t="shared" si="69"/>
        <v>63</v>
      </c>
      <c r="BG44" s="830"/>
      <c r="BH44" s="830">
        <f t="shared" si="70"/>
        <v>262</v>
      </c>
      <c r="BI44" s="830"/>
      <c r="BJ44" s="830">
        <f t="shared" si="71"/>
        <v>0</v>
      </c>
      <c r="BK44" s="830"/>
      <c r="BL44" s="832">
        <f t="shared" si="72"/>
        <v>0</v>
      </c>
      <c r="BM44" s="830"/>
      <c r="BN44" s="830">
        <f t="shared" si="73"/>
        <v>0</v>
      </c>
      <c r="BO44" s="830"/>
      <c r="BP44" s="830">
        <f t="shared" si="74"/>
        <v>2646</v>
      </c>
      <c r="BQ44" s="830"/>
      <c r="BR44" s="830">
        <f t="shared" si="75"/>
        <v>11004</v>
      </c>
      <c r="BS44" s="830"/>
      <c r="BT44" s="830">
        <f t="shared" si="76"/>
        <v>0</v>
      </c>
      <c r="BU44" s="833"/>
      <c r="BV44" s="82"/>
    </row>
    <row r="45" spans="2:74" ht="13.5" customHeight="1">
      <c r="B45" s="1161"/>
      <c r="C45" s="1073"/>
      <c r="D45" s="1070"/>
      <c r="E45" s="1071"/>
      <c r="F45" s="93" t="s">
        <v>49</v>
      </c>
      <c r="G45" s="186" t="str">
        <f t="shared" ref="G45:AV45" si="77">IF(SUM(G34:G44)=0,"-",SUM(G34:G44))</f>
        <v>-</v>
      </c>
      <c r="H45" s="59" t="str">
        <f t="shared" si="77"/>
        <v>-</v>
      </c>
      <c r="I45" s="60" t="str">
        <f t="shared" si="77"/>
        <v>-</v>
      </c>
      <c r="J45" s="58" t="str">
        <f t="shared" si="77"/>
        <v>-</v>
      </c>
      <c r="K45" s="59" t="str">
        <f t="shared" si="77"/>
        <v>-</v>
      </c>
      <c r="L45" s="60" t="str">
        <f t="shared" si="77"/>
        <v>-</v>
      </c>
      <c r="M45" s="58" t="str">
        <f t="shared" si="77"/>
        <v>-</v>
      </c>
      <c r="N45" s="59" t="str">
        <f t="shared" si="77"/>
        <v>-</v>
      </c>
      <c r="O45" s="60" t="str">
        <f t="shared" si="77"/>
        <v>-</v>
      </c>
      <c r="P45" s="58" t="str">
        <f t="shared" si="77"/>
        <v>-</v>
      </c>
      <c r="Q45" s="59" t="str">
        <f t="shared" si="77"/>
        <v>-</v>
      </c>
      <c r="R45" s="60" t="str">
        <f t="shared" si="77"/>
        <v>-</v>
      </c>
      <c r="S45" s="58" t="str">
        <f t="shared" si="77"/>
        <v>-</v>
      </c>
      <c r="T45" s="103">
        <f t="shared" si="77"/>
        <v>153</v>
      </c>
      <c r="U45" s="103" t="str">
        <f t="shared" si="77"/>
        <v>-</v>
      </c>
      <c r="V45" s="59">
        <f t="shared" si="77"/>
        <v>381</v>
      </c>
      <c r="W45" s="60">
        <f t="shared" si="77"/>
        <v>534</v>
      </c>
      <c r="X45" s="58" t="str">
        <f t="shared" si="77"/>
        <v>-</v>
      </c>
      <c r="Y45" s="59">
        <f t="shared" si="77"/>
        <v>4288</v>
      </c>
      <c r="Z45" s="60">
        <f t="shared" si="77"/>
        <v>4288</v>
      </c>
      <c r="AA45" s="58" t="str">
        <f t="shared" si="77"/>
        <v>-</v>
      </c>
      <c r="AB45" s="59" t="str">
        <f t="shared" si="77"/>
        <v>-</v>
      </c>
      <c r="AC45" s="60" t="str">
        <f t="shared" si="77"/>
        <v>-</v>
      </c>
      <c r="AD45" s="58" t="str">
        <f t="shared" si="77"/>
        <v>-</v>
      </c>
      <c r="AE45" s="59">
        <f t="shared" si="77"/>
        <v>36</v>
      </c>
      <c r="AF45" s="60">
        <f t="shared" si="77"/>
        <v>36</v>
      </c>
      <c r="AG45" s="186" t="str">
        <f t="shared" si="77"/>
        <v>-</v>
      </c>
      <c r="AH45" s="59">
        <f t="shared" si="77"/>
        <v>741</v>
      </c>
      <c r="AI45" s="60">
        <f t="shared" si="77"/>
        <v>741</v>
      </c>
      <c r="AJ45" s="58" t="str">
        <f t="shared" si="77"/>
        <v>-</v>
      </c>
      <c r="AK45" s="59">
        <f t="shared" si="77"/>
        <v>3911.4000000000005</v>
      </c>
      <c r="AL45" s="60">
        <f t="shared" si="77"/>
        <v>3911.4000000000005</v>
      </c>
      <c r="AM45" s="58" t="str">
        <f t="shared" si="77"/>
        <v>-</v>
      </c>
      <c r="AN45" s="59" t="str">
        <f t="shared" si="77"/>
        <v>-</v>
      </c>
      <c r="AO45" s="60" t="str">
        <f t="shared" si="77"/>
        <v>-</v>
      </c>
      <c r="AP45" s="58" t="str">
        <f t="shared" si="77"/>
        <v>-</v>
      </c>
      <c r="AQ45" s="59" t="str">
        <f t="shared" si="77"/>
        <v>-</v>
      </c>
      <c r="AR45" s="60" t="str">
        <f t="shared" si="77"/>
        <v>-</v>
      </c>
      <c r="AS45" s="58" t="str">
        <f t="shared" si="77"/>
        <v>-</v>
      </c>
      <c r="AT45" s="59" t="str">
        <f t="shared" si="77"/>
        <v>-</v>
      </c>
      <c r="AU45" s="60" t="str">
        <f t="shared" si="77"/>
        <v>-</v>
      </c>
      <c r="AV45" s="68">
        <f t="shared" si="77"/>
        <v>9510.4000000000015</v>
      </c>
      <c r="AW45" s="86"/>
      <c r="AX45" s="51" t="s">
        <v>117</v>
      </c>
      <c r="AY45" s="51">
        <f>IF(SUM(AY34:AY44)=0,"-",SUM(AY34:AY44))</f>
        <v>830711.9</v>
      </c>
      <c r="BB45" s="834" t="str">
        <f>IF(SUM(BB34:BC44)=0,"-",SUM(BB34:BC44))</f>
        <v>-</v>
      </c>
      <c r="BC45" s="835"/>
      <c r="BD45" s="835">
        <f>IF(SUM(BD34:BE44)=0,"-",SUM(BD34:BE44))</f>
        <v>153</v>
      </c>
      <c r="BE45" s="835"/>
      <c r="BF45" s="835">
        <f>IF(SUM(BF34:BG44)=0,"-",SUM(BF34:BG44))</f>
        <v>4705</v>
      </c>
      <c r="BG45" s="835"/>
      <c r="BH45" s="835">
        <f>IF(SUM(BH34:BI44)=0,"-",SUM(BH34:BI44))</f>
        <v>4652.4000000000005</v>
      </c>
      <c r="BI45" s="835"/>
      <c r="BJ45" s="835" t="str">
        <f>IF(SUM(BJ34:BK44)=0,"-",SUM(BJ34:BK44))</f>
        <v>-</v>
      </c>
      <c r="BK45" s="835"/>
      <c r="BL45" s="834" t="str">
        <f>IF(SUM(BL34:BM44)=0,"-",SUM(BL34:BM44))</f>
        <v>-</v>
      </c>
      <c r="BM45" s="835"/>
      <c r="BN45" s="835">
        <f>IF(SUM(BN34:BO44)=0,"-",SUM(BN34:BO44))</f>
        <v>12456</v>
      </c>
      <c r="BO45" s="835"/>
      <c r="BP45" s="835">
        <f>IF(SUM(BP34:BQ44)=0,"-",SUM(BP34:BQ44))</f>
        <v>439404</v>
      </c>
      <c r="BQ45" s="835"/>
      <c r="BR45" s="835">
        <f>IF(SUM(BR34:BS44)=0,"-",SUM(BR34:BS44))</f>
        <v>378851.9</v>
      </c>
      <c r="BS45" s="835"/>
      <c r="BT45" s="835" t="str">
        <f>IF(SUM(BT34:BU44)=0,"-",SUM(BT34:BU44))</f>
        <v>-</v>
      </c>
      <c r="BU45" s="838"/>
      <c r="BV45" s="82"/>
    </row>
    <row r="46" spans="2:74" ht="13.5" customHeight="1">
      <c r="B46" s="1161"/>
      <c r="C46" s="1073"/>
      <c r="D46" s="1071"/>
      <c r="E46" s="1012" t="s">
        <v>104</v>
      </c>
      <c r="F46" s="1012"/>
      <c r="G46" s="367" t="str">
        <f>IF(SUM(G21,G33,G45)=0,"-",SUM(G21,G33,G45))</f>
        <v>-</v>
      </c>
      <c r="H46" s="368" t="str">
        <f>IF(SUM(H21,H33,H45)=0,"-",SUM(H21,H33,H45))</f>
        <v>-</v>
      </c>
      <c r="I46" s="545" t="str">
        <f>IF(SUM(G46:H46)=0,"-",SUM(G46:H46))</f>
        <v>-</v>
      </c>
      <c r="J46" s="367" t="str">
        <f>IF(SUM(J21,J33,J45)=0,"-",SUM(J21,J33,J45))</f>
        <v>-</v>
      </c>
      <c r="K46" s="368" t="str">
        <f>IF(SUM(K21,K33,K45)=0,"-",SUM(K21,K33,K45))</f>
        <v>-</v>
      </c>
      <c r="L46" s="545" t="str">
        <f>IF(SUM(J46:K46)=0,"-",SUM(J46:K46))</f>
        <v>-</v>
      </c>
      <c r="M46" s="367" t="str">
        <f>IF(SUM(M21,M33,M45)=0,"-",SUM(M21,M33,M45))</f>
        <v>-</v>
      </c>
      <c r="N46" s="368" t="str">
        <f>IF(SUM(N21,N33,N45)=0,"-",SUM(N21,N33,N45))</f>
        <v>-</v>
      </c>
      <c r="O46" s="545" t="str">
        <f>IF(SUM(M46:N46)=0,"-",SUM(M46:N46))</f>
        <v>-</v>
      </c>
      <c r="P46" s="367" t="str">
        <f>IF(SUM(P21,P33,P45)=0,"-",SUM(P21,P33,P45))</f>
        <v>-</v>
      </c>
      <c r="Q46" s="368" t="str">
        <f>IF(SUM(Q21,Q33,Q45)=0,"-",SUM(Q21,Q33,Q45))</f>
        <v>-</v>
      </c>
      <c r="R46" s="545" t="str">
        <f>IF(SUM(P46:Q46)=0,"-",SUM(P46:Q46))</f>
        <v>-</v>
      </c>
      <c r="S46" s="367" t="str">
        <f>IF(SUM(S21,S33,S45)=0,"-",SUM(S21,S33,S45))</f>
        <v>-</v>
      </c>
      <c r="T46" s="369">
        <f>IF(SUM(T21,T33,T45)=0,"-",SUM(T21,T33,T45))</f>
        <v>177</v>
      </c>
      <c r="U46" s="369" t="str">
        <f>IF(SUM(U21,U33,U45)=0,"-",SUM(U21,U33,U45))</f>
        <v>-</v>
      </c>
      <c r="V46" s="368">
        <f>IF(SUM(V21,V33,V45)=0,"-",SUM(V21,V33,V45))</f>
        <v>442</v>
      </c>
      <c r="W46" s="545">
        <f>IF(SUM(S46:V46)=0,"-",SUM(S46:V46))</f>
        <v>619</v>
      </c>
      <c r="X46" s="367" t="str">
        <f>IF(SUM(X21,X33,X45)=0,"-",SUM(X21,X33,X45))</f>
        <v>-</v>
      </c>
      <c r="Y46" s="368">
        <f>IF(SUM(Y21,Y33,Y45)=0,"-",SUM(Y21,Y33,Y45))</f>
        <v>5021</v>
      </c>
      <c r="Z46" s="545">
        <f>IF(SUM(X46:Y46)=0,"-",SUM(X46:Y46))</f>
        <v>5021</v>
      </c>
      <c r="AA46" s="367" t="str">
        <f>IF(SUM(AA21,AA33,AA45)=0,"-",SUM(AA21,AA33,AA45))</f>
        <v>-</v>
      </c>
      <c r="AB46" s="368" t="str">
        <f>IF(SUM(AB21,AB33,AB45)=0,"-",SUM(AB21,AB33,AB45))</f>
        <v>-</v>
      </c>
      <c r="AC46" s="545" t="str">
        <f>IF(SUM(AA46:AB46)=0,"-",SUM(AA46:AB46))</f>
        <v>-</v>
      </c>
      <c r="AD46" s="367" t="str">
        <f>IF(SUM(AD21,AD33,AD45)=0,"-",SUM(AD21,AD33,AD45))</f>
        <v>-</v>
      </c>
      <c r="AE46" s="368">
        <f>IF(SUM(AE21,AE33,AE45)=0,"-",SUM(AE21,AE33,AE45))</f>
        <v>403</v>
      </c>
      <c r="AF46" s="545">
        <f>IF(SUM(AD46:AE46)=0,"-",SUM(AD46:AE46))</f>
        <v>403</v>
      </c>
      <c r="AG46" s="367" t="str">
        <f>IF(SUM(AG21,AG33,AG45)=0,"-",SUM(AG21,AG33,AG45))</f>
        <v>-</v>
      </c>
      <c r="AH46" s="368">
        <f>IF(SUM(AH21,AH33,AH45)=0,"-",SUM(AH21,AH33,AH45))</f>
        <v>811</v>
      </c>
      <c r="AI46" s="545">
        <f>IF(SUM(AG46:AH46)=0,"-",SUM(AG46:AH46))</f>
        <v>811</v>
      </c>
      <c r="AJ46" s="367" t="str">
        <f>IF(SUM(AJ21,AJ33,AJ45)=0,"-",SUM(AJ21,AJ33,AJ45))</f>
        <v>-</v>
      </c>
      <c r="AK46" s="368">
        <f>IF(SUM(AK21,AK33,AK45)=0,"-",SUM(AK21,AK33,AK45))</f>
        <v>3911.4000000000005</v>
      </c>
      <c r="AL46" s="545">
        <f>IF(SUM(AJ46:AK46)=0,"-",SUM(AJ46:AK46))</f>
        <v>3911.4000000000005</v>
      </c>
      <c r="AM46" s="367" t="str">
        <f>IF(SUM(AM21,AM33,AM45)=0,"-",SUM(AM21,AM33,AM45))</f>
        <v>-</v>
      </c>
      <c r="AN46" s="368" t="str">
        <f>IF(SUM(AN21,AN33,AN45)=0,"-",SUM(AN21,AN33,AN45))</f>
        <v>-</v>
      </c>
      <c r="AO46" s="545" t="str">
        <f>IF(SUM(AM46:AN46)=0,"-",SUM(AM46:AN46))</f>
        <v>-</v>
      </c>
      <c r="AP46" s="367" t="str">
        <f>IF(SUM(AP21,AP33,AP45)=0,"-",SUM(AP21,AP33,AP45))</f>
        <v>-</v>
      </c>
      <c r="AQ46" s="368">
        <f>IF(SUM(AQ21,AQ33,AQ45)=0,"-",SUM(AQ21,AQ33,AQ45))</f>
        <v>783.19999999999993</v>
      </c>
      <c r="AR46" s="545">
        <f>IF(SUM(AP46:AQ46)=0,"-",SUM(AP46:AQ46))</f>
        <v>783.19999999999993</v>
      </c>
      <c r="AS46" s="367" t="str">
        <f>IF(SUM(AS21,AS33,AS45)=0,"-",SUM(AS21,AS33,AS45))</f>
        <v>-</v>
      </c>
      <c r="AT46" s="368" t="str">
        <f>IF(SUM(AT21,AT33,AT45)=0,"-",SUM(AT21,AT33,AT45))</f>
        <v>-</v>
      </c>
      <c r="AU46" s="545" t="str">
        <f>IF(SUM(AS46:AT46)=0,"-",SUM(AS46:AT46))</f>
        <v>-</v>
      </c>
      <c r="AV46" s="90">
        <f>IF(SUM(AV21,AV33,AV45)=0,"-",SUM(AV21,AV33,AV45))</f>
        <v>11548.600000000002</v>
      </c>
      <c r="AW46" s="91"/>
      <c r="AX46" s="51" t="s">
        <v>69</v>
      </c>
      <c r="AY46" s="51">
        <f>IF(SUM(AY21,AY33,AY45)=0,"-",SUM(AY21,AY33,AY45))</f>
        <v>974943.8</v>
      </c>
      <c r="BB46" s="834" t="str">
        <f t="shared" ref="BB46:BC46" si="78">IF(SUM(BB21,BB33,BB45)=0,"-",SUM(BB21,BB33,BB45))</f>
        <v>-</v>
      </c>
      <c r="BC46" s="835" t="str">
        <f t="shared" si="78"/>
        <v>-</v>
      </c>
      <c r="BD46" s="835">
        <f t="shared" ref="BD46" si="79">IF(SUM(BD21,BD33,BD45)=0,"-",SUM(BD21,BD33,BD45))</f>
        <v>177</v>
      </c>
      <c r="BE46" s="835" t="str">
        <f t="shared" ref="BE46" si="80">IF(SUM(BE21,BE33,BE45)=0,"-",SUM(BE21,BE33,BE45))</f>
        <v>-</v>
      </c>
      <c r="BF46" s="835">
        <f t="shared" ref="BF46" si="81">IF(SUM(BF21,BF33,BF45)=0,"-",SUM(BF21,BF33,BF45))</f>
        <v>5866</v>
      </c>
      <c r="BG46" s="835" t="str">
        <f t="shared" ref="BG46" si="82">IF(SUM(BG21,BG33,BG45)=0,"-",SUM(BG21,BG33,BG45))</f>
        <v>-</v>
      </c>
      <c r="BH46" s="835">
        <f t="shared" ref="BH46" si="83">IF(SUM(BH21,BH33,BH45)=0,"-",SUM(BH21,BH33,BH45))</f>
        <v>5505.6</v>
      </c>
      <c r="BI46" s="835" t="str">
        <f t="shared" ref="BI46" si="84">IF(SUM(BI21,BI33,BI45)=0,"-",SUM(BI21,BI33,BI45))</f>
        <v>-</v>
      </c>
      <c r="BJ46" s="835" t="str">
        <f t="shared" ref="BJ46" si="85">IF(SUM(BJ21,BJ33,BJ45)=0,"-",SUM(BJ21,BJ33,BJ45))</f>
        <v>-</v>
      </c>
      <c r="BK46" s="835" t="str">
        <f t="shared" ref="BK46" si="86">IF(SUM(BK21,BK33,BK45)=0,"-",SUM(BK21,BK33,BK45))</f>
        <v>-</v>
      </c>
      <c r="BL46" s="834" t="str">
        <f t="shared" ref="BL46" si="87">IF(SUM(BL21,BL33,BL45)=0,"-",SUM(BL21,BL33,BL45))</f>
        <v>-</v>
      </c>
      <c r="BM46" s="835" t="str">
        <f t="shared" ref="BM46" si="88">IF(SUM(BM21,BM33,BM45)=0,"-",SUM(BM21,BM33,BM45))</f>
        <v>-</v>
      </c>
      <c r="BN46" s="835">
        <f t="shared" ref="BN46" si="89">IF(SUM(BN21,BN33,BN45)=0,"-",SUM(BN21,BN33,BN45))</f>
        <v>14560</v>
      </c>
      <c r="BO46" s="835" t="str">
        <f t="shared" ref="BO46" si="90">IF(SUM(BO21,BO33,BO45)=0,"-",SUM(BO21,BO33,BO45))</f>
        <v>-</v>
      </c>
      <c r="BP46" s="835">
        <f t="shared" ref="BP46" si="91">IF(SUM(BP21,BP33,BP45)=0,"-",SUM(BP21,BP33,BP45))</f>
        <v>539896</v>
      </c>
      <c r="BQ46" s="835" t="str">
        <f t="shared" ref="BQ46" si="92">IF(SUM(BQ21,BQ33,BQ45)=0,"-",SUM(BQ21,BQ33,BQ45))</f>
        <v>-</v>
      </c>
      <c r="BR46" s="835">
        <f t="shared" ref="BR46" si="93">IF(SUM(BR21,BR33,BR45)=0,"-",SUM(BR21,BR33,BR45))</f>
        <v>420487.80000000005</v>
      </c>
      <c r="BS46" s="835" t="str">
        <f t="shared" ref="BS46" si="94">IF(SUM(BS21,BS33,BS45)=0,"-",SUM(BS21,BS33,BS45))</f>
        <v>-</v>
      </c>
      <c r="BT46" s="835" t="str">
        <f t="shared" ref="BT46" si="95">IF(SUM(BT21,BT33,BT45)=0,"-",SUM(BT21,BT33,BT45))</f>
        <v>-</v>
      </c>
      <c r="BU46" s="838" t="str">
        <f t="shared" ref="BU46" si="96">IF(SUM(BU21,BU33,BU45)=0,"-",SUM(BU21,BU33,BU45))</f>
        <v>-</v>
      </c>
      <c r="BV46" s="571"/>
    </row>
    <row r="47" spans="2:74" ht="13.5" customHeight="1">
      <c r="B47" s="1161"/>
      <c r="C47" s="1073"/>
      <c r="D47" s="1070" t="s">
        <v>422</v>
      </c>
      <c r="E47" s="1100" t="s">
        <v>418</v>
      </c>
      <c r="F47" s="79">
        <v>300</v>
      </c>
      <c r="G47" s="61" t="str">
        <f>IF('A4-1管路(初期設定)'!$F$11="","-",IF('A4-1管路(初期設定)'!$F$11="○",A3管路!G47,IF(A3管路!F47="-","-",'A4-1管路(初期設定)'!$F$11*A3管路!G47)))</f>
        <v>-</v>
      </c>
      <c r="H47" s="71" t="str">
        <f>IF('A4-1管路(初期設定)'!$G$11="","-",IF('A4-1管路(初期設定)'!$G$11="○",A3管路!H47,IF(A3管路!H47="-","-",'A4-1管路(初期設定)'!$G$11*A3管路!H47)))</f>
        <v>-</v>
      </c>
      <c r="I47" s="54" t="str">
        <f t="shared" ref="I47:I52" si="97">IF(SUM(G47:H47)=0,"-",SUM(G47:H47))</f>
        <v>-</v>
      </c>
      <c r="J47" s="61" t="str">
        <f>IF('A4-1管路(初期設定)'!$H$11="","-",IF('A4-1管路(初期設定)'!$H$11="○",A3管路!J47,IF(A3管路!J47="-","-",'A4-1管路(初期設定)'!$H$11*A3管路!J47)))</f>
        <v>-</v>
      </c>
      <c r="K47" s="71" t="str">
        <f>IF('A4-1管路(初期設定)'!$I$11="","-",IF('A4-1管路(初期設定)'!$I$11="○",A3管路!K47,IF(A3管路!K47="-","-",'A4-1管路(初期設定)'!$I$11*A3管路!K47)))</f>
        <v>-</v>
      </c>
      <c r="L47" s="54" t="str">
        <f t="shared" ref="L47:L52" si="98">IF(SUM(J47:K47)=0,"-",SUM(J47:K47))</f>
        <v>-</v>
      </c>
      <c r="M47" s="61" t="str">
        <f>IF('A4-1管路(初期設定)'!$J$11="","-",IF('A4-1管路(初期設定)'!$J$11="○",A3管路!M47,IF(A3管路!M47="-","-",'A4-1管路(初期設定)'!$J$11*A3管路!M47)))</f>
        <v>-</v>
      </c>
      <c r="N47" s="71" t="str">
        <f>IF('A4-1管路(初期設定)'!$K$11="","-",IF('A4-1管路(初期設定)'!$K$11="○",A3管路!N47,IF(A3管路!N47="-","-",'A4-1管路(初期設定)'!$K$11*A3管路!N47)))</f>
        <v>-</v>
      </c>
      <c r="O47" s="54" t="str">
        <f t="shared" ref="O47:O52" si="99">IF(SUM(M47:N47)=0,"-",SUM(M47:N47))</f>
        <v>-</v>
      </c>
      <c r="P47" s="61" t="str">
        <f>IF('A4-1管路(初期設定)'!$L$11="","-",IF('A4-1管路(初期設定)'!$L$11="○",A3管路!P47,IF(A3管路!P47="-","-",'A4-1管路(初期設定)'!$L$11*A3管路!P47)))</f>
        <v>-</v>
      </c>
      <c r="Q47" s="71" t="str">
        <f>IF('A4-1管路(初期設定)'!$M$11="","-",IF('A4-1管路(初期設定)'!$M$11="○",A3管路!Q47,IF(A3管路!Q47="-","-",'A4-1管路(初期設定)'!$M$11*A3管路!Q47)))</f>
        <v>-</v>
      </c>
      <c r="R47" s="54" t="str">
        <f t="shared" ref="R47:R52" si="100">IF(SUM(P47:Q47)=0,"-",SUM(P47:Q47))</f>
        <v>-</v>
      </c>
      <c r="S47" s="61" t="str">
        <f>IF('A4-1管路(初期設定)'!$N$11="","-",IF('A4-1管路(初期設定)'!$N$11="○",A3管路!S47,IF(A3管路!S47="-","-",'A4-1管路(初期設定)'!$N$11*A3管路!S47)))</f>
        <v>-</v>
      </c>
      <c r="T47" s="100" t="str">
        <f>IF('A4-1管路(初期設定)'!$O$11="","-",IF('A4-1管路(初期設定)'!$O$11="○",A3管路!T47,IF(A3管路!T47="-","-",'A4-1管路(初期設定)'!$O$11*A3管路!T47)))</f>
        <v>-</v>
      </c>
      <c r="U47" s="100" t="str">
        <f>IF('A4-1管路(初期設定)'!$P$11="","-",IF('A4-1管路(初期設定)'!$P$11="○",A3管路!U47,IF(A3管路!U47="-","-",'A4-1管路(初期設定)'!$P$11*A3管路!U47)))</f>
        <v>-</v>
      </c>
      <c r="V47" s="71" t="str">
        <f>IF('A4-1管路(初期設定)'!$Q$11="","-",IF('A4-1管路(初期設定)'!$Q$11="○",A3管路!V47,IF(A3管路!V47="-","-",'A4-1管路(初期設定)'!$Q$11*A3管路!V47)))</f>
        <v>-</v>
      </c>
      <c r="W47" s="54" t="str">
        <f t="shared" ref="W47:W52" si="101">IF(SUM(S47:V47)=0,"-",SUM(S47:V47))</f>
        <v>-</v>
      </c>
      <c r="X47" s="61" t="str">
        <f>IF('A4-1管路(初期設定)'!$R$11="","-",IF('A4-1管路(初期設定)'!$R$11="○",A3管路!X47,IF(A3管路!X47="-","-",'A4-1管路(初期設定)'!$R$11*A3管路!X47)))</f>
        <v>-</v>
      </c>
      <c r="Y47" s="71">
        <f>IF('A4-1管路(初期設定)'!$S$11="","-",IF('A4-1管路(初期設定)'!$S$11="○",A3管路!Y47,IF(A3管路!Y47="-","-",'A4-1管路(初期設定)'!$S$11*A3管路!Y47)))</f>
        <v>1</v>
      </c>
      <c r="Z47" s="54">
        <f t="shared" ref="Z47:Z52" si="102">IF(SUM(X47:Y47)=0,"-",SUM(X47:Y47))</f>
        <v>1</v>
      </c>
      <c r="AA47" s="61" t="str">
        <f>IF('A4-1管路(初期設定)'!$T$11="","-",IF('A4-1管路(初期設定)'!$T$11="○",A3管路!AA47,IF(A3管路!AA47="-","-",'A4-1管路(初期設定)'!$T$11*A3管路!AA47)))</f>
        <v>-</v>
      </c>
      <c r="AB47" s="71" t="str">
        <f>IF('A4-1管路(初期設定)'!$U$11="","-",IF('A4-1管路(初期設定)'!$U$11="○",A3管路!AB47,IF(A3管路!AB47="-","-",'A4-1管路(初期設定)'!$U$11*A3管路!AB47)))</f>
        <v>-</v>
      </c>
      <c r="AC47" s="54" t="str">
        <f t="shared" ref="AC47:AC52" si="103">IF(SUM(AA47:AB47)=0,"-",SUM(AA47:AB47))</f>
        <v>-</v>
      </c>
      <c r="AD47" s="61" t="str">
        <f>IF('A4-1管路(初期設定)'!$V$11="","-",IF('A4-1管路(初期設定)'!$V$11="○",A3管路!AD47,IF(A3管路!AD47="-","-",'A4-1管路(初期設定)'!$V$11*A3管路!AD47)))</f>
        <v>-</v>
      </c>
      <c r="AE47" s="71" t="str">
        <f>IF('A4-1管路(初期設定)'!$W$11="","-",IF('A4-1管路(初期設定)'!$W$11="○",A3管路!AE47,IF(A3管路!AE47="-","-",'A4-1管路(初期設定)'!$W$11*A3管路!AE47)))</f>
        <v>-</v>
      </c>
      <c r="AF47" s="54" t="str">
        <f t="shared" ref="AF47:AF52" si="104">IF(SUM(AD47:AE47)=0,"-",SUM(AD47:AE47))</f>
        <v>-</v>
      </c>
      <c r="AG47" s="61" t="str">
        <f>IF('A4-1管路(初期設定)'!$X$11="","-",IF('A4-1管路(初期設定)'!$X$11="○",A3管路!AG47,IF(A3管路!AZ47="-","-",'A4-1管路(初期設定)'!$X$11*A3管路!AG47)))</f>
        <v>-</v>
      </c>
      <c r="AH47" s="71" t="str">
        <f>IF('A4-1管路(初期設定)'!$Y$11="","-",IF('A4-1管路(初期設定)'!$Y$11="○",A3管路!AH47,IF(A3管路!AH47="-","-",'A4-1管路(初期設定)'!$Y$11*A3管路!AH47)))</f>
        <v>-</v>
      </c>
      <c r="AI47" s="54" t="str">
        <f t="shared" ref="AI47:AI52" si="105">IF(SUM(AG47:AH47)=0,"-",SUM(AG47:AH47))</f>
        <v>-</v>
      </c>
      <c r="AJ47" s="61" t="str">
        <f>IF('A4-1管路(初期設定)'!$Z$11="","-",IF('A4-1管路(初期設定)'!$Z$11="○",A3管路!AJ47,IF(A3管路!AJ47="-","-",'A4-1管路(初期設定)'!$Z$11*A3管路!AJ47)))</f>
        <v>-</v>
      </c>
      <c r="AK47" s="71" t="str">
        <f>IF('A4-1管路(初期設定)'!$AA$11="","-",IF('A4-1管路(初期設定)'!$AA$11="○",A3管路!AK47,IF(A3管路!AK47="-","-",'A4-1管路(初期設定)'!$AA$11*A3管路!AK47)))</f>
        <v>-</v>
      </c>
      <c r="AL47" s="54" t="str">
        <f t="shared" ref="AL47:AL52" si="106">IF(SUM(AJ47:AK47)=0,"-",SUM(AJ47:AK47))</f>
        <v>-</v>
      </c>
      <c r="AM47" s="61" t="str">
        <f>IF('A4-1管路(初期設定)'!$AB$11="","-",IF('A4-1管路(初期設定)'!$AB$11="○",A3管路!AM47,IF(A3管路!AM47="-","-",'A4-1管路(初期設定)'!$AB$11*A3管路!AM47)))</f>
        <v>-</v>
      </c>
      <c r="AN47" s="71" t="str">
        <f>IF('A4-1管路(初期設定)'!$AC$11="","-",IF('A4-1管路(初期設定)'!$AC$11="○",A3管路!AN47,IF(A3管路!AN47="-","-",'A4-1管路(初期設定)'!$AC$11*A3管路!AN47)))</f>
        <v>-</v>
      </c>
      <c r="AO47" s="54" t="str">
        <f t="shared" ref="AO47:AO52" si="107">IF(SUM(AM47:AN47)=0,"-",SUM(AM47:AN47))</f>
        <v>-</v>
      </c>
      <c r="AP47" s="61" t="str">
        <f>IF('A4-1管路(初期設定)'!$AD$11="","-",IF('A4-1管路(初期設定)'!$AD$11="○",A3管路!AP47,IF(A3管路!AP47="-","-",'A4-1管路(初期設定)'!$AD$11*A3管路!AP47)))</f>
        <v>-</v>
      </c>
      <c r="AQ47" s="71" t="str">
        <f>IF('A4-1管路(初期設定)'!$AE$11="","-",IF('A4-1管路(初期設定)'!$AE$11="○",A3管路!AQ47,IF(A3管路!AQ47="-","-",'A4-1管路(初期設定)'!$AE$11*A3管路!AQ47)))</f>
        <v>-</v>
      </c>
      <c r="AR47" s="54" t="str">
        <f t="shared" ref="AR47:AR52" si="108">IF(SUM(AP47:AQ47)=0,"-",SUM(AP47:AQ47))</f>
        <v>-</v>
      </c>
      <c r="AS47" s="61" t="str">
        <f>IF('A4-1管路(初期設定)'!$AF$11="","-",IF('A4-1管路(初期設定)'!$AF$11="○",A3管路!AS47,IF(A3管路!AS47="-","-",'A4-1管路(初期設定)'!$AF$11*A3管路!AS47)))</f>
        <v>-</v>
      </c>
      <c r="AT47" s="71" t="str">
        <f>IF('A4-1管路(初期設定)'!$AG$11="","-",IF('A4-1管路(初期設定)'!$AG$11="○",A3管路!AT47,IF(A3管路!AT47="-","-",'A4-1管路(初期設定)'!$AG$11*A3管路!AT47)))</f>
        <v>-</v>
      </c>
      <c r="AU47" s="54" t="str">
        <f t="shared" ref="AU47:AU52" si="109">IF(SUM(AS47:AT47)=0,"-",SUM(AS47:AT47))</f>
        <v>-</v>
      </c>
      <c r="AV47" s="66">
        <f t="shared" ref="AV47:AV52" si="110">IF(SUM(I47,L47,O47,R47,W47,Z47,AC47,AF47,AI47,AL47,AO47,AR47,AU47)=0,"-",SUM(I47,L47,O47,R47,W47,Z47,AC47,AF47,AI47,AL47,AO47,AR47,AU47))</f>
        <v>1</v>
      </c>
      <c r="AW47" s="85" t="s">
        <v>273</v>
      </c>
      <c r="AX47" s="69">
        <v>112</v>
      </c>
      <c r="AY47" s="50">
        <f t="shared" ref="AY47:AY52" si="111">IF(AV47="-","-",AX47*AV47)</f>
        <v>112</v>
      </c>
      <c r="BB47" s="865">
        <f t="shared" ref="BB47:BB52" si="112">SUMIF(G$88,"①",I47)+SUMIF(J$88,"①",L47)+SUMIF(M$88,"①",O47)+SUMIF(P$88,"①",R47)+SUMIF(S$88,"①",S47)+SUMIF(S$88,"①",T47)+SUMIF(U$88,"①",U47)+SUMIF(U$88,"①",V47)+SUMIF(X$88,"①",Z47)+SUMIF(AA$88,"①",AC47)+SUMIF(AD$88,"①",AF47)+SUMIF(AG$88,"①",AI47)+SUMIF(AJ$88,"①",AL47)+SUMIF(AM$88,"①",AO47)+SUMIF(AP$88,"①",AR47)+SUMIF(AS$88,"①",AU47)</f>
        <v>0</v>
      </c>
      <c r="BC47" s="866"/>
      <c r="BD47" s="866">
        <f t="shared" ref="BD47:BD52" si="113">SUMIF(G$88,"②",I47)+SUMIF(J$88,"②",L47)+SUMIF(M$88,"②",O47)+SUMIF(P$88,"②",R47)+SUMIF(S$88,"②",S47)+SUMIF(S$88,"②",T47)+SUMIF(U$88,"②",U47)+SUMIF(U$88,"②",V47)+SUMIF(X$88,"②",Z47)+SUMIF(AA$88,"②",AC47)+SUMIF(AD$88,"②",AF47)+SUMIF(AG$88,"②",AI47)+SUMIF(AJ$88,"②",AL47)+SUMIF(AM$88,"②",AO47)+SUMIF(AP$88,"②",AR47)+SUMIF(AS$88,"②",AU47)</f>
        <v>0</v>
      </c>
      <c r="BE47" s="866"/>
      <c r="BF47" s="866">
        <f t="shared" ref="BF47:BF52" si="114">SUMIF(G$88,"③",I47)+SUMIF(J$88,"③",L47)+SUMIF(M$88,"③",O47)+SUMIF(P$88,"③",R47)+SUMIF(S$88,"③",S47)+SUMIF(S$88,"③",T47)+SUMIF(U$88,"③",U47)+SUMIF(U$88,"③",V47)+SUMIF(X$88,"③",Z47)+SUMIF(AA$88,"③",AC47)+SUMIF(AD$88,"③",AF47)+SUMIF(AG$88,"③",AI47)+SUMIF(AJ$88,"③",AL47)+SUMIF(AM$88,"③",AO47)+SUMIF(AP$88,"③",AR47)+SUMIF(AS$88,"③",AU47)</f>
        <v>1</v>
      </c>
      <c r="BG47" s="866"/>
      <c r="BH47" s="866">
        <f t="shared" ref="BH47:BH52" si="115">SUMIF(G$88,"④",I47)+SUMIF(J$88,"④",L47)+SUMIF(M$88,"④",O47)+SUMIF(P$88,"④",R47)+SUMIF(S$88,"④",S47)+SUMIF(S$88,"④",T47)+SUMIF(U$88,"④",U47)+SUMIF(U$88,"④",V47)+SUMIF(X$88,"④",Z47)+SUMIF(AA$88,"④",AC47)+SUMIF(AD$88,"④",AF47)+SUMIF(AG$88,"④",AI47)+SUMIF(AJ$88,"④",AL47)+SUMIF(AM$88,"④",AO47)+SUMIF(AP$88,"④",AR47)+SUMIF(AS$88,"④",AU47)</f>
        <v>0</v>
      </c>
      <c r="BI47" s="866"/>
      <c r="BJ47" s="866">
        <f t="shared" ref="BJ47:BJ52" si="116">SUMIF(G$88,"⑤",I47)+SUMIF(J$88,"⑤",L47)+SUMIF(M$88,"⑤",O47)+SUMIF(P$88,"⑤",R47)+SUMIF(S$88,"⑤",S47)+SUMIF(S$88,"⑤",T47)+SUMIF(U$88,"⑤",U47)+SUMIF(U$88,"⑤",V47)+SUMIF(X$88,"⑤",Z47)+SUMIF(AA$88,"⑤",AC47)+SUMIF(AD$88,"⑤",AF47)+SUMIF(AG$88,"⑤",AI47)+SUMIF(AJ$88,"⑤",AL47)+SUMIF(AM$88,"⑤",AO47)+SUMIF(AP$88,"⑤",AR47)+SUMIF(AS$88,"⑤",AU47)</f>
        <v>0</v>
      </c>
      <c r="BK47" s="866"/>
      <c r="BL47" s="865">
        <f t="shared" ref="BL47:BL52" si="117">IF($AY47="-",0,BB47*$AX47)</f>
        <v>0</v>
      </c>
      <c r="BM47" s="866"/>
      <c r="BN47" s="866">
        <f t="shared" ref="BN47:BN52" si="118">IF($AY47="-",0,BD47*$AX47)</f>
        <v>0</v>
      </c>
      <c r="BO47" s="866"/>
      <c r="BP47" s="866">
        <f t="shared" ref="BP47:BP52" si="119">IF($AY47="-",0,BF47*$AX47)</f>
        <v>112</v>
      </c>
      <c r="BQ47" s="866"/>
      <c r="BR47" s="866">
        <f t="shared" ref="BR47:BR52" si="120">IF($AY47="-",0,BH47*$AX47)</f>
        <v>0</v>
      </c>
      <c r="BS47" s="866"/>
      <c r="BT47" s="866">
        <f t="shared" ref="BT47:BT52" si="121">IF($AY47="-",0,BJ47*$AX47)</f>
        <v>0</v>
      </c>
      <c r="BU47" s="869"/>
      <c r="BV47" s="82"/>
    </row>
    <row r="48" spans="2:74" ht="13.5" customHeight="1">
      <c r="B48" s="1161"/>
      <c r="C48" s="1073"/>
      <c r="D48" s="1070"/>
      <c r="E48" s="1101"/>
      <c r="F48" s="80">
        <v>250</v>
      </c>
      <c r="G48" s="62" t="str">
        <f>IF('A4-1管路(初期設定)'!$F$11="","-",IF('A4-1管路(初期設定)'!$F$11="○",A3管路!G48,IF(A3管路!F48="-","-",'A4-1管路(初期設定)'!$F$11*A3管路!G48)))</f>
        <v>-</v>
      </c>
      <c r="H48" s="72" t="str">
        <f>IF('A4-1管路(初期設定)'!$G$11="","-",IF('A4-1管路(初期設定)'!$G$11="○",A3管路!H48,IF(A3管路!H48="-","-",'A4-1管路(初期設定)'!$G$11*A3管路!H48)))</f>
        <v>-</v>
      </c>
      <c r="I48" s="57" t="str">
        <f t="shared" si="97"/>
        <v>-</v>
      </c>
      <c r="J48" s="62" t="str">
        <f>IF('A4-1管路(初期設定)'!$H$11="","-",IF('A4-1管路(初期設定)'!$H$11="○",A3管路!J48,IF(A3管路!J48="-","-",'A4-1管路(初期設定)'!$H$11*A3管路!J48)))</f>
        <v>-</v>
      </c>
      <c r="K48" s="72" t="str">
        <f>IF('A4-1管路(初期設定)'!$I$11="","-",IF('A4-1管路(初期設定)'!$I$11="○",A3管路!K48,IF(A3管路!K48="-","-",'A4-1管路(初期設定)'!$I$11*A3管路!K48)))</f>
        <v>-</v>
      </c>
      <c r="L48" s="57" t="str">
        <f t="shared" si="98"/>
        <v>-</v>
      </c>
      <c r="M48" s="62" t="str">
        <f>IF('A4-1管路(初期設定)'!$J$11="","-",IF('A4-1管路(初期設定)'!$J$11="○",A3管路!M48,IF(A3管路!M48="-","-",'A4-1管路(初期設定)'!$J$11*A3管路!M48)))</f>
        <v>-</v>
      </c>
      <c r="N48" s="72" t="str">
        <f>IF('A4-1管路(初期設定)'!$K$11="","-",IF('A4-1管路(初期設定)'!$K$11="○",A3管路!N48,IF(A3管路!N48="-","-",'A4-1管路(初期設定)'!$K$11*A3管路!N48)))</f>
        <v>-</v>
      </c>
      <c r="O48" s="57" t="str">
        <f t="shared" si="99"/>
        <v>-</v>
      </c>
      <c r="P48" s="62" t="str">
        <f>IF('A4-1管路(初期設定)'!$L$11="","-",IF('A4-1管路(初期設定)'!$L$11="○",A3管路!P48,IF(A3管路!P48="-","-",'A4-1管路(初期設定)'!$L$11*A3管路!P48)))</f>
        <v>-</v>
      </c>
      <c r="Q48" s="72" t="str">
        <f>IF('A4-1管路(初期設定)'!$M$11="","-",IF('A4-1管路(初期設定)'!$M$11="○",A3管路!Q48,IF(A3管路!Q48="-","-",'A4-1管路(初期設定)'!$M$11*A3管路!Q48)))</f>
        <v>-</v>
      </c>
      <c r="R48" s="57" t="str">
        <f t="shared" si="100"/>
        <v>-</v>
      </c>
      <c r="S48" s="62" t="str">
        <f>IF('A4-1管路(初期設定)'!$N$11="","-",IF('A4-1管路(初期設定)'!$N$11="○",A3管路!S48,IF(A3管路!S48="-","-",'A4-1管路(初期設定)'!$N$11*A3管路!S48)))</f>
        <v>-</v>
      </c>
      <c r="T48" s="102" t="str">
        <f>IF('A4-1管路(初期設定)'!$O$11="","-",IF('A4-1管路(初期設定)'!$O$11="○",A3管路!T48,IF(A3管路!T48="-","-",'A4-1管路(初期設定)'!$O$11*A3管路!T48)))</f>
        <v>-</v>
      </c>
      <c r="U48" s="102" t="str">
        <f>IF('A4-1管路(初期設定)'!$P$11="","-",IF('A4-1管路(初期設定)'!$P$11="○",A3管路!U48,IF(A3管路!U48="-","-",'A4-1管路(初期設定)'!$P$11*A3管路!U48)))</f>
        <v>-</v>
      </c>
      <c r="V48" s="72">
        <f>IF('A4-1管路(初期設定)'!$Q$11="","-",IF('A4-1管路(初期設定)'!$Q$11="○",A3管路!V48,IF(A3管路!V48="-","-",'A4-1管路(初期設定)'!$Q$11*A3管路!V48)))</f>
        <v>1</v>
      </c>
      <c r="W48" s="57">
        <f t="shared" si="101"/>
        <v>1</v>
      </c>
      <c r="X48" s="62" t="str">
        <f>IF('A4-1管路(初期設定)'!$R$11="","-",IF('A4-1管路(初期設定)'!$R$11="○",A3管路!X48,IF(A3管路!X48="-","-",'A4-1管路(初期設定)'!$R$11*A3管路!X48)))</f>
        <v>-</v>
      </c>
      <c r="Y48" s="72" t="str">
        <f>IF('A4-1管路(初期設定)'!$S$11="","-",IF('A4-1管路(初期設定)'!$S$11="○",A3管路!Y48,IF(A3管路!Y48="-","-",'A4-1管路(初期設定)'!$S$11*A3管路!Y48)))</f>
        <v>-</v>
      </c>
      <c r="Z48" s="57" t="str">
        <f t="shared" si="102"/>
        <v>-</v>
      </c>
      <c r="AA48" s="62" t="str">
        <f>IF('A4-1管路(初期設定)'!$T$11="","-",IF('A4-1管路(初期設定)'!$T$11="○",A3管路!AA48,IF(A3管路!AA48="-","-",'A4-1管路(初期設定)'!$T$11*A3管路!AA48)))</f>
        <v>-</v>
      </c>
      <c r="AB48" s="72" t="str">
        <f>IF('A4-1管路(初期設定)'!$U$11="","-",IF('A4-1管路(初期設定)'!$U$11="○",A3管路!AB48,IF(A3管路!AB48="-","-",'A4-1管路(初期設定)'!$U$11*A3管路!AB48)))</f>
        <v>-</v>
      </c>
      <c r="AC48" s="57" t="str">
        <f t="shared" si="103"/>
        <v>-</v>
      </c>
      <c r="AD48" s="62" t="str">
        <f>IF('A4-1管路(初期設定)'!$V$11="","-",IF('A4-1管路(初期設定)'!$V$11="○",A3管路!AD48,IF(A3管路!AD48="-","-",'A4-1管路(初期設定)'!$V$11*A3管路!AD48)))</f>
        <v>-</v>
      </c>
      <c r="AE48" s="72" t="str">
        <f>IF('A4-1管路(初期設定)'!$W$11="","-",IF('A4-1管路(初期設定)'!$W$11="○",A3管路!AE48,IF(A3管路!AE48="-","-",'A4-1管路(初期設定)'!$W$11*A3管路!AE48)))</f>
        <v>-</v>
      </c>
      <c r="AF48" s="57" t="str">
        <f t="shared" si="104"/>
        <v>-</v>
      </c>
      <c r="AG48" s="62" t="str">
        <f>IF('A4-1管路(初期設定)'!$X$11="","-",IF('A4-1管路(初期設定)'!$X$11="○",A3管路!AG48,IF(A3管路!AZ48="-","-",'A4-1管路(初期設定)'!$X$11*A3管路!AG48)))</f>
        <v>-</v>
      </c>
      <c r="AH48" s="72" t="str">
        <f>IF('A4-1管路(初期設定)'!$Y$11="","-",IF('A4-1管路(初期設定)'!$Y$11="○",A3管路!AH48,IF(A3管路!AH48="-","-",'A4-1管路(初期設定)'!$Y$11*A3管路!AH48)))</f>
        <v>-</v>
      </c>
      <c r="AI48" s="57" t="str">
        <f t="shared" si="105"/>
        <v>-</v>
      </c>
      <c r="AJ48" s="62" t="str">
        <f>IF('A4-1管路(初期設定)'!$Z$11="","-",IF('A4-1管路(初期設定)'!$Z$11="○",A3管路!AJ48,IF(A3管路!AJ48="-","-",'A4-1管路(初期設定)'!$Z$11*A3管路!AJ48)))</f>
        <v>-</v>
      </c>
      <c r="AK48" s="72" t="str">
        <f>IF('A4-1管路(初期設定)'!$AA$11="","-",IF('A4-1管路(初期設定)'!$AA$11="○",A3管路!AK48,IF(A3管路!AK48="-","-",'A4-1管路(初期設定)'!$AA$11*A3管路!AK48)))</f>
        <v>-</v>
      </c>
      <c r="AL48" s="57" t="str">
        <f t="shared" si="106"/>
        <v>-</v>
      </c>
      <c r="AM48" s="62" t="str">
        <f>IF('A4-1管路(初期設定)'!$AB$11="","-",IF('A4-1管路(初期設定)'!$AB$11="○",A3管路!AM48,IF(A3管路!AM48="-","-",'A4-1管路(初期設定)'!$AB$11*A3管路!AM48)))</f>
        <v>-</v>
      </c>
      <c r="AN48" s="72" t="str">
        <f>IF('A4-1管路(初期設定)'!$AC$11="","-",IF('A4-1管路(初期設定)'!$AC$11="○",A3管路!AN48,IF(A3管路!AN48="-","-",'A4-1管路(初期設定)'!$AC$11*A3管路!AN48)))</f>
        <v>-</v>
      </c>
      <c r="AO48" s="57" t="str">
        <f t="shared" si="107"/>
        <v>-</v>
      </c>
      <c r="AP48" s="62" t="str">
        <f>IF('A4-1管路(初期設定)'!$AD$11="","-",IF('A4-1管路(初期設定)'!$AD$11="○",A3管路!AP48,IF(A3管路!AP48="-","-",'A4-1管路(初期設定)'!$AD$11*A3管路!AP48)))</f>
        <v>-</v>
      </c>
      <c r="AQ48" s="72" t="str">
        <f>IF('A4-1管路(初期設定)'!$AE$11="","-",IF('A4-1管路(初期設定)'!$AE$11="○",A3管路!AQ48,IF(A3管路!AQ48="-","-",'A4-1管路(初期設定)'!$AE$11*A3管路!AQ48)))</f>
        <v>-</v>
      </c>
      <c r="AR48" s="57" t="str">
        <f t="shared" si="108"/>
        <v>-</v>
      </c>
      <c r="AS48" s="62" t="str">
        <f>IF('A4-1管路(初期設定)'!$AF$11="","-",IF('A4-1管路(初期設定)'!$AF$11="○",A3管路!AS48,IF(A3管路!AS48="-","-",'A4-1管路(初期設定)'!$AF$11*A3管路!AS48)))</f>
        <v>-</v>
      </c>
      <c r="AT48" s="72" t="str">
        <f>IF('A4-1管路(初期設定)'!$AG$11="","-",IF('A4-1管路(初期設定)'!$AG$11="○",A3管路!AT48,IF(A3管路!AT48="-","-",'A4-1管路(初期設定)'!$AG$11*A3管路!AT48)))</f>
        <v>-</v>
      </c>
      <c r="AU48" s="57" t="str">
        <f t="shared" si="109"/>
        <v>-</v>
      </c>
      <c r="AV48" s="67">
        <f t="shared" si="110"/>
        <v>1</v>
      </c>
      <c r="AW48" s="84" t="s">
        <v>273</v>
      </c>
      <c r="AX48" s="70">
        <v>99</v>
      </c>
      <c r="AY48" s="45">
        <f t="shared" si="111"/>
        <v>99</v>
      </c>
      <c r="BB48" s="832">
        <f t="shared" si="112"/>
        <v>0</v>
      </c>
      <c r="BC48" s="830"/>
      <c r="BD48" s="830">
        <f t="shared" si="113"/>
        <v>0</v>
      </c>
      <c r="BE48" s="830"/>
      <c r="BF48" s="830">
        <f t="shared" si="114"/>
        <v>1</v>
      </c>
      <c r="BG48" s="830"/>
      <c r="BH48" s="830">
        <f t="shared" si="115"/>
        <v>0</v>
      </c>
      <c r="BI48" s="830"/>
      <c r="BJ48" s="830">
        <f t="shared" si="116"/>
        <v>0</v>
      </c>
      <c r="BK48" s="830"/>
      <c r="BL48" s="832">
        <f t="shared" si="117"/>
        <v>0</v>
      </c>
      <c r="BM48" s="830"/>
      <c r="BN48" s="830">
        <f t="shared" si="118"/>
        <v>0</v>
      </c>
      <c r="BO48" s="830"/>
      <c r="BP48" s="830">
        <f t="shared" si="119"/>
        <v>99</v>
      </c>
      <c r="BQ48" s="830"/>
      <c r="BR48" s="830">
        <f t="shared" si="120"/>
        <v>0</v>
      </c>
      <c r="BS48" s="830"/>
      <c r="BT48" s="830">
        <f t="shared" si="121"/>
        <v>0</v>
      </c>
      <c r="BU48" s="833"/>
      <c r="BV48" s="82"/>
    </row>
    <row r="49" spans="2:74" ht="13.5" customHeight="1">
      <c r="B49" s="1161"/>
      <c r="C49" s="1073"/>
      <c r="D49" s="1070"/>
      <c r="E49" s="1101"/>
      <c r="F49" s="80">
        <v>200</v>
      </c>
      <c r="G49" s="62" t="str">
        <f>IF('A4-1管路(初期設定)'!$F$11="","-",IF('A4-1管路(初期設定)'!$F$11="○",A3管路!G49,IF(A3管路!F49="-","-",'A4-1管路(初期設定)'!$F$11*A3管路!G49)))</f>
        <v>-</v>
      </c>
      <c r="H49" s="72" t="str">
        <f>IF('A4-1管路(初期設定)'!$G$11="","-",IF('A4-1管路(初期設定)'!$G$11="○",A3管路!H49,IF(A3管路!H49="-","-",'A4-1管路(初期設定)'!$G$11*A3管路!H49)))</f>
        <v>-</v>
      </c>
      <c r="I49" s="57" t="str">
        <f t="shared" si="97"/>
        <v>-</v>
      </c>
      <c r="J49" s="62" t="str">
        <f>IF('A4-1管路(初期設定)'!$H$11="","-",IF('A4-1管路(初期設定)'!$H$11="○",A3管路!J49,IF(A3管路!J49="-","-",'A4-1管路(初期設定)'!$H$11*A3管路!J49)))</f>
        <v>-</v>
      </c>
      <c r="K49" s="72" t="str">
        <f>IF('A4-1管路(初期設定)'!$I$11="","-",IF('A4-1管路(初期設定)'!$I$11="○",A3管路!K49,IF(A3管路!K49="-","-",'A4-1管路(初期設定)'!$I$11*A3管路!K49)))</f>
        <v>-</v>
      </c>
      <c r="L49" s="57" t="str">
        <f t="shared" si="98"/>
        <v>-</v>
      </c>
      <c r="M49" s="62" t="str">
        <f>IF('A4-1管路(初期設定)'!$J$11="","-",IF('A4-1管路(初期設定)'!$J$11="○",A3管路!M49,IF(A3管路!M49="-","-",'A4-1管路(初期設定)'!$J$11*A3管路!M49)))</f>
        <v>-</v>
      </c>
      <c r="N49" s="72" t="str">
        <f>IF('A4-1管路(初期設定)'!$K$11="","-",IF('A4-1管路(初期設定)'!$K$11="○",A3管路!N49,IF(A3管路!N49="-","-",'A4-1管路(初期設定)'!$K$11*A3管路!N49)))</f>
        <v>-</v>
      </c>
      <c r="O49" s="57" t="str">
        <f t="shared" si="99"/>
        <v>-</v>
      </c>
      <c r="P49" s="62" t="str">
        <f>IF('A4-1管路(初期設定)'!$L$11="","-",IF('A4-1管路(初期設定)'!$L$11="○",A3管路!P49,IF(A3管路!P49="-","-",'A4-1管路(初期設定)'!$L$11*A3管路!P49)))</f>
        <v>-</v>
      </c>
      <c r="Q49" s="72" t="str">
        <f>IF('A4-1管路(初期設定)'!$M$11="","-",IF('A4-1管路(初期設定)'!$M$11="○",A3管路!Q49,IF(A3管路!Q49="-","-",'A4-1管路(初期設定)'!$M$11*A3管路!Q49)))</f>
        <v>-</v>
      </c>
      <c r="R49" s="57" t="str">
        <f t="shared" si="100"/>
        <v>-</v>
      </c>
      <c r="S49" s="62" t="str">
        <f>IF('A4-1管路(初期設定)'!$N$11="","-",IF('A4-1管路(初期設定)'!$N$11="○",A3管路!S49,IF(A3管路!S49="-","-",'A4-1管路(初期設定)'!$N$11*A3管路!S49)))</f>
        <v>-</v>
      </c>
      <c r="T49" s="102">
        <f>IF('A4-1管路(初期設定)'!$O$11="","-",IF('A4-1管路(初期設定)'!$O$11="○",A3管路!T49,IF(A3管路!T49="-","-",'A4-1管路(初期設定)'!$O$11*A3管路!T49)))</f>
        <v>1</v>
      </c>
      <c r="U49" s="102" t="str">
        <f>IF('A4-1管路(初期設定)'!$P$11="","-",IF('A4-1管路(初期設定)'!$P$11="○",A3管路!U49,IF(A3管路!U49="-","-",'A4-1管路(初期設定)'!$P$11*A3管路!U49)))</f>
        <v>-</v>
      </c>
      <c r="V49" s="72">
        <f>IF('A4-1管路(初期設定)'!$Q$11="","-",IF('A4-1管路(初期設定)'!$Q$11="○",A3管路!V49,IF(A3管路!V49="-","-",'A4-1管路(初期設定)'!$Q$11*A3管路!V49)))</f>
        <v>2</v>
      </c>
      <c r="W49" s="57">
        <f t="shared" si="101"/>
        <v>3</v>
      </c>
      <c r="X49" s="62" t="str">
        <f>IF('A4-1管路(初期設定)'!$R$11="","-",IF('A4-1管路(初期設定)'!$R$11="○",A3管路!X49,IF(A3管路!X49="-","-",'A4-1管路(初期設定)'!$R$11*A3管路!X49)))</f>
        <v>-</v>
      </c>
      <c r="Y49" s="72">
        <f>IF('A4-1管路(初期設定)'!$S$11="","-",IF('A4-1管路(初期設定)'!$S$11="○",A3管路!Y49,IF(A3管路!Y49="-","-",'A4-1管路(初期設定)'!$S$11*A3管路!Y49)))</f>
        <v>3</v>
      </c>
      <c r="Z49" s="57">
        <f t="shared" si="102"/>
        <v>3</v>
      </c>
      <c r="AA49" s="62" t="str">
        <f>IF('A4-1管路(初期設定)'!$T$11="","-",IF('A4-1管路(初期設定)'!$T$11="○",A3管路!AA49,IF(A3管路!AA49="-","-",'A4-1管路(初期設定)'!$T$11*A3管路!AA49)))</f>
        <v>-</v>
      </c>
      <c r="AB49" s="72" t="str">
        <f>IF('A4-1管路(初期設定)'!$U$11="","-",IF('A4-1管路(初期設定)'!$U$11="○",A3管路!AB49,IF(A3管路!AB49="-","-",'A4-1管路(初期設定)'!$U$11*A3管路!AB49)))</f>
        <v>-</v>
      </c>
      <c r="AC49" s="57" t="str">
        <f t="shared" si="103"/>
        <v>-</v>
      </c>
      <c r="AD49" s="62" t="str">
        <f>IF('A4-1管路(初期設定)'!$V$11="","-",IF('A4-1管路(初期設定)'!$V$11="○",A3管路!AD49,IF(A3管路!AD49="-","-",'A4-1管路(初期設定)'!$V$11*A3管路!AD49)))</f>
        <v>-</v>
      </c>
      <c r="AE49" s="72" t="str">
        <f>IF('A4-1管路(初期設定)'!$W$11="","-",IF('A4-1管路(初期設定)'!$W$11="○",A3管路!AE49,IF(A3管路!AE49="-","-",'A4-1管路(初期設定)'!$W$11*A3管路!AE49)))</f>
        <v>-</v>
      </c>
      <c r="AF49" s="57" t="str">
        <f t="shared" si="104"/>
        <v>-</v>
      </c>
      <c r="AG49" s="62" t="str">
        <f>IF('A4-1管路(初期設定)'!$X$11="","-",IF('A4-1管路(初期設定)'!$X$11="○",A3管路!AG49,IF(A3管路!AZ49="-","-",'A4-1管路(初期設定)'!$X$11*A3管路!AG49)))</f>
        <v>-</v>
      </c>
      <c r="AH49" s="72" t="str">
        <f>IF('A4-1管路(初期設定)'!$Y$11="","-",IF('A4-1管路(初期設定)'!$Y$11="○",A3管路!AH49,IF(A3管路!AH49="-","-",'A4-1管路(初期設定)'!$Y$11*A3管路!AH49)))</f>
        <v>-</v>
      </c>
      <c r="AI49" s="57" t="str">
        <f t="shared" si="105"/>
        <v>-</v>
      </c>
      <c r="AJ49" s="62" t="str">
        <f>IF('A4-1管路(初期設定)'!$Z$11="","-",IF('A4-1管路(初期設定)'!$Z$11="○",A3管路!AJ49,IF(A3管路!AJ49="-","-",'A4-1管路(初期設定)'!$Z$11*A3管路!AJ49)))</f>
        <v>-</v>
      </c>
      <c r="AK49" s="72" t="str">
        <f>IF('A4-1管路(初期設定)'!$AA$11="","-",IF('A4-1管路(初期設定)'!$AA$11="○",A3管路!AK49,IF(A3管路!AK49="-","-",'A4-1管路(初期設定)'!$AA$11*A3管路!AK49)))</f>
        <v>-</v>
      </c>
      <c r="AL49" s="57" t="str">
        <f t="shared" si="106"/>
        <v>-</v>
      </c>
      <c r="AM49" s="62" t="str">
        <f>IF('A4-1管路(初期設定)'!$AB$11="","-",IF('A4-1管路(初期設定)'!$AB$11="○",A3管路!AM49,IF(A3管路!AM49="-","-",'A4-1管路(初期設定)'!$AB$11*A3管路!AM49)))</f>
        <v>-</v>
      </c>
      <c r="AN49" s="72" t="str">
        <f>IF('A4-1管路(初期設定)'!$AC$11="","-",IF('A4-1管路(初期設定)'!$AC$11="○",A3管路!AN49,IF(A3管路!AN49="-","-",'A4-1管路(初期設定)'!$AC$11*A3管路!AN49)))</f>
        <v>-</v>
      </c>
      <c r="AO49" s="57" t="str">
        <f t="shared" si="107"/>
        <v>-</v>
      </c>
      <c r="AP49" s="62" t="str">
        <f>IF('A4-1管路(初期設定)'!$AD$11="","-",IF('A4-1管路(初期設定)'!$AD$11="○",A3管路!AP49,IF(A3管路!AP49="-","-",'A4-1管路(初期設定)'!$AD$11*A3管路!AP49)))</f>
        <v>-</v>
      </c>
      <c r="AQ49" s="72" t="str">
        <f>IF('A4-1管路(初期設定)'!$AE$11="","-",IF('A4-1管路(初期設定)'!$AE$11="○",A3管路!AQ49,IF(A3管路!AQ49="-","-",'A4-1管路(初期設定)'!$AE$11*A3管路!AQ49)))</f>
        <v>-</v>
      </c>
      <c r="AR49" s="57" t="str">
        <f t="shared" si="108"/>
        <v>-</v>
      </c>
      <c r="AS49" s="62" t="str">
        <f>IF('A4-1管路(初期設定)'!$AF$11="","-",IF('A4-1管路(初期設定)'!$AF$11="○",A3管路!AS49,IF(A3管路!AS49="-","-",'A4-1管路(初期設定)'!$AF$11*A3管路!AS49)))</f>
        <v>-</v>
      </c>
      <c r="AT49" s="72" t="str">
        <f>IF('A4-1管路(初期設定)'!$AG$11="","-",IF('A4-1管路(初期設定)'!$AG$11="○",A3管路!AT49,IF(A3管路!AT49="-","-",'A4-1管路(初期設定)'!$AG$11*A3管路!AT49)))</f>
        <v>-</v>
      </c>
      <c r="AU49" s="57" t="str">
        <f t="shared" si="109"/>
        <v>-</v>
      </c>
      <c r="AV49" s="67">
        <f t="shared" si="110"/>
        <v>6</v>
      </c>
      <c r="AW49" s="84" t="s">
        <v>273</v>
      </c>
      <c r="AX49" s="70">
        <v>87</v>
      </c>
      <c r="AY49" s="45">
        <f t="shared" si="111"/>
        <v>522</v>
      </c>
      <c r="BB49" s="832">
        <f t="shared" si="112"/>
        <v>0</v>
      </c>
      <c r="BC49" s="830"/>
      <c r="BD49" s="830">
        <f t="shared" si="113"/>
        <v>1</v>
      </c>
      <c r="BE49" s="830"/>
      <c r="BF49" s="830">
        <f t="shared" si="114"/>
        <v>5</v>
      </c>
      <c r="BG49" s="830"/>
      <c r="BH49" s="830">
        <f t="shared" si="115"/>
        <v>0</v>
      </c>
      <c r="BI49" s="830"/>
      <c r="BJ49" s="830">
        <f t="shared" si="116"/>
        <v>0</v>
      </c>
      <c r="BK49" s="830"/>
      <c r="BL49" s="832">
        <f t="shared" si="117"/>
        <v>0</v>
      </c>
      <c r="BM49" s="830"/>
      <c r="BN49" s="830">
        <f t="shared" si="118"/>
        <v>87</v>
      </c>
      <c r="BO49" s="830"/>
      <c r="BP49" s="830">
        <f t="shared" si="119"/>
        <v>435</v>
      </c>
      <c r="BQ49" s="830"/>
      <c r="BR49" s="830">
        <f t="shared" si="120"/>
        <v>0</v>
      </c>
      <c r="BS49" s="830"/>
      <c r="BT49" s="830">
        <f t="shared" si="121"/>
        <v>0</v>
      </c>
      <c r="BU49" s="833"/>
      <c r="BV49" s="82"/>
    </row>
    <row r="50" spans="2:74" ht="13.5" customHeight="1">
      <c r="B50" s="1161"/>
      <c r="C50" s="1073"/>
      <c r="D50" s="1070"/>
      <c r="E50" s="1101"/>
      <c r="F50" s="80">
        <v>150</v>
      </c>
      <c r="G50" s="62" t="str">
        <f>IF('A4-1管路(初期設定)'!$F$11="","-",IF('A4-1管路(初期設定)'!$F$11="○",A3管路!G50,IF(A3管路!F50="-","-",'A4-1管路(初期設定)'!$F$11*A3管路!G50)))</f>
        <v>-</v>
      </c>
      <c r="H50" s="72" t="str">
        <f>IF('A4-1管路(初期設定)'!$G$11="","-",IF('A4-1管路(初期設定)'!$G$11="○",A3管路!H50,IF(A3管路!H50="-","-",'A4-1管路(初期設定)'!$G$11*A3管路!H50)))</f>
        <v>-</v>
      </c>
      <c r="I50" s="57" t="str">
        <f t="shared" si="97"/>
        <v>-</v>
      </c>
      <c r="J50" s="62" t="str">
        <f>IF('A4-1管路(初期設定)'!$H$11="","-",IF('A4-1管路(初期設定)'!$H$11="○",A3管路!J50,IF(A3管路!J50="-","-",'A4-1管路(初期設定)'!$H$11*A3管路!J50)))</f>
        <v>-</v>
      </c>
      <c r="K50" s="72" t="str">
        <f>IF('A4-1管路(初期設定)'!$I$11="","-",IF('A4-1管路(初期設定)'!$I$11="○",A3管路!K50,IF(A3管路!K50="-","-",'A4-1管路(初期設定)'!$I$11*A3管路!K50)))</f>
        <v>-</v>
      </c>
      <c r="L50" s="57" t="str">
        <f t="shared" si="98"/>
        <v>-</v>
      </c>
      <c r="M50" s="62" t="str">
        <f>IF('A4-1管路(初期設定)'!$J$11="","-",IF('A4-1管路(初期設定)'!$J$11="○",A3管路!M50,IF(A3管路!M50="-","-",'A4-1管路(初期設定)'!$J$11*A3管路!M50)))</f>
        <v>-</v>
      </c>
      <c r="N50" s="72" t="str">
        <f>IF('A4-1管路(初期設定)'!$K$11="","-",IF('A4-1管路(初期設定)'!$K$11="○",A3管路!N50,IF(A3管路!N50="-","-",'A4-1管路(初期設定)'!$K$11*A3管路!N50)))</f>
        <v>-</v>
      </c>
      <c r="O50" s="57" t="str">
        <f t="shared" si="99"/>
        <v>-</v>
      </c>
      <c r="P50" s="62" t="str">
        <f>IF('A4-1管路(初期設定)'!$L$11="","-",IF('A4-1管路(初期設定)'!$L$11="○",A3管路!P50,IF(A3管路!P50="-","-",'A4-1管路(初期設定)'!$L$11*A3管路!P50)))</f>
        <v>-</v>
      </c>
      <c r="Q50" s="72" t="str">
        <f>IF('A4-1管路(初期設定)'!$M$11="","-",IF('A4-1管路(初期設定)'!$M$11="○",A3管路!Q50,IF(A3管路!Q50="-","-",'A4-1管路(初期設定)'!$M$11*A3管路!Q50)))</f>
        <v>-</v>
      </c>
      <c r="R50" s="57" t="str">
        <f t="shared" si="100"/>
        <v>-</v>
      </c>
      <c r="S50" s="62" t="str">
        <f>IF('A4-1管路(初期設定)'!$N$11="","-",IF('A4-1管路(初期設定)'!$N$11="○",A3管路!S50,IF(A3管路!S50="-","-",'A4-1管路(初期設定)'!$N$11*A3管路!S50)))</f>
        <v>-</v>
      </c>
      <c r="T50" s="102">
        <f>IF('A4-1管路(初期設定)'!$O$11="","-",IF('A4-1管路(初期設定)'!$O$11="○",A3管路!T50,IF(A3管路!T50="-","-",'A4-1管路(初期設定)'!$O$11*A3管路!T50)))</f>
        <v>2</v>
      </c>
      <c r="U50" s="102" t="str">
        <f>IF('A4-1管路(初期設定)'!$P$11="","-",IF('A4-1管路(初期設定)'!$P$11="○",A3管路!U50,IF(A3管路!U50="-","-",'A4-1管路(初期設定)'!$P$11*A3管路!U50)))</f>
        <v>-</v>
      </c>
      <c r="V50" s="72">
        <f>IF('A4-1管路(初期設定)'!$Q$11="","-",IF('A4-1管路(初期設定)'!$Q$11="○",A3管路!V50,IF(A3管路!V50="-","-",'A4-1管路(初期設定)'!$Q$11*A3管路!V50)))</f>
        <v>4</v>
      </c>
      <c r="W50" s="57">
        <f t="shared" si="101"/>
        <v>6</v>
      </c>
      <c r="X50" s="62" t="str">
        <f>IF('A4-1管路(初期設定)'!$R$11="","-",IF('A4-1管路(初期設定)'!$R$11="○",A3管路!X50,IF(A3管路!X50="-","-",'A4-1管路(初期設定)'!$R$11*A3管路!X50)))</f>
        <v>-</v>
      </c>
      <c r="Y50" s="72">
        <f>IF('A4-1管路(初期設定)'!$S$11="","-",IF('A4-1管路(初期設定)'!$S$11="○",A3管路!Y50,IF(A3管路!Y50="-","-",'A4-1管路(初期設定)'!$S$11*A3管路!Y50)))</f>
        <v>24</v>
      </c>
      <c r="Z50" s="57">
        <f t="shared" si="102"/>
        <v>24</v>
      </c>
      <c r="AA50" s="62" t="str">
        <f>IF('A4-1管路(初期設定)'!$T$11="","-",IF('A4-1管路(初期設定)'!$T$11="○",A3管路!AA50,IF(A3管路!AA50="-","-",'A4-1管路(初期設定)'!$T$11*A3管路!AA50)))</f>
        <v>-</v>
      </c>
      <c r="AB50" s="72" t="str">
        <f>IF('A4-1管路(初期設定)'!$U$11="","-",IF('A4-1管路(初期設定)'!$U$11="○",A3管路!AB50,IF(A3管路!AB50="-","-",'A4-1管路(初期設定)'!$U$11*A3管路!AB50)))</f>
        <v>-</v>
      </c>
      <c r="AC50" s="57" t="str">
        <f t="shared" si="103"/>
        <v>-</v>
      </c>
      <c r="AD50" s="62" t="str">
        <f>IF('A4-1管路(初期設定)'!$V$11="","-",IF('A4-1管路(初期設定)'!$V$11="○",A3管路!AD50,IF(A3管路!AD50="-","-",'A4-1管路(初期設定)'!$V$11*A3管路!AD50)))</f>
        <v>-</v>
      </c>
      <c r="AE50" s="72">
        <f>IF('A4-1管路(初期設定)'!$W$11="","-",IF('A4-1管路(初期設定)'!$W$11="○",A3管路!AE50,IF(A3管路!AE50="-","-",'A4-1管路(初期設定)'!$W$11*A3管路!AE50)))</f>
        <v>1</v>
      </c>
      <c r="AF50" s="57">
        <f t="shared" si="104"/>
        <v>1</v>
      </c>
      <c r="AG50" s="62" t="str">
        <f>IF('A4-1管路(初期設定)'!$X$11="","-",IF('A4-1管路(初期設定)'!$X$11="○",A3管路!AG50,IF(A3管路!AZ50="-","-",'A4-1管路(初期設定)'!$X$11*A3管路!AG50)))</f>
        <v>-</v>
      </c>
      <c r="AH50" s="72" t="str">
        <f>IF('A4-1管路(初期設定)'!$Y$11="","-",IF('A4-1管路(初期設定)'!$Y$11="○",A3管路!AH50,IF(A3管路!AH50="-","-",'A4-1管路(初期設定)'!$Y$11*A3管路!AH50)))</f>
        <v>-</v>
      </c>
      <c r="AI50" s="57" t="str">
        <f t="shared" si="105"/>
        <v>-</v>
      </c>
      <c r="AJ50" s="62" t="str">
        <f>IF('A4-1管路(初期設定)'!$Z$11="","-",IF('A4-1管路(初期設定)'!$Z$11="○",A3管路!AJ50,IF(A3管路!AJ50="-","-",'A4-1管路(初期設定)'!$Z$11*A3管路!AJ50)))</f>
        <v>-</v>
      </c>
      <c r="AK50" s="72" t="str">
        <f>IF('A4-1管路(初期設定)'!$AA$11="","-",IF('A4-1管路(初期設定)'!$AA$11="○",A3管路!AK50,IF(A3管路!AK50="-","-",'A4-1管路(初期設定)'!$AA$11*A3管路!AK50)))</f>
        <v>-</v>
      </c>
      <c r="AL50" s="57" t="str">
        <f t="shared" si="106"/>
        <v>-</v>
      </c>
      <c r="AM50" s="62" t="str">
        <f>IF('A4-1管路(初期設定)'!$AB$11="","-",IF('A4-1管路(初期設定)'!$AB$11="○",A3管路!AM50,IF(A3管路!AM50="-","-",'A4-1管路(初期設定)'!$AB$11*A3管路!AM50)))</f>
        <v>-</v>
      </c>
      <c r="AN50" s="72" t="str">
        <f>IF('A4-1管路(初期設定)'!$AC$11="","-",IF('A4-1管路(初期設定)'!$AC$11="○",A3管路!AN50,IF(A3管路!AN50="-","-",'A4-1管路(初期設定)'!$AC$11*A3管路!AN50)))</f>
        <v>-</v>
      </c>
      <c r="AO50" s="57" t="str">
        <f t="shared" si="107"/>
        <v>-</v>
      </c>
      <c r="AP50" s="62" t="str">
        <f>IF('A4-1管路(初期設定)'!$AD$11="","-",IF('A4-1管路(初期設定)'!$AD$11="○",A3管路!AP50,IF(A3管路!AP50="-","-",'A4-1管路(初期設定)'!$AD$11*A3管路!AP50)))</f>
        <v>-</v>
      </c>
      <c r="AQ50" s="72" t="str">
        <f>IF('A4-1管路(初期設定)'!$AE$11="","-",IF('A4-1管路(初期設定)'!$AE$11="○",A3管路!AQ50,IF(A3管路!AQ50="-","-",'A4-1管路(初期設定)'!$AE$11*A3管路!AQ50)))</f>
        <v>-</v>
      </c>
      <c r="AR50" s="57" t="str">
        <f t="shared" si="108"/>
        <v>-</v>
      </c>
      <c r="AS50" s="62" t="str">
        <f>IF('A4-1管路(初期設定)'!$AF$11="","-",IF('A4-1管路(初期設定)'!$AF$11="○",A3管路!AS50,IF(A3管路!AS50="-","-",'A4-1管路(初期設定)'!$AF$11*A3管路!AS50)))</f>
        <v>-</v>
      </c>
      <c r="AT50" s="72" t="str">
        <f>IF('A4-1管路(初期設定)'!$AG$11="","-",IF('A4-1管路(初期設定)'!$AG$11="○",A3管路!AT50,IF(A3管路!AT50="-","-",'A4-1管路(初期設定)'!$AG$11*A3管路!AT50)))</f>
        <v>-</v>
      </c>
      <c r="AU50" s="57" t="str">
        <f t="shared" si="109"/>
        <v>-</v>
      </c>
      <c r="AV50" s="67">
        <f t="shared" si="110"/>
        <v>31</v>
      </c>
      <c r="AW50" s="84" t="s">
        <v>273</v>
      </c>
      <c r="AX50" s="70">
        <v>76</v>
      </c>
      <c r="AY50" s="45">
        <f t="shared" si="111"/>
        <v>2356</v>
      </c>
      <c r="BB50" s="832">
        <f t="shared" si="112"/>
        <v>0</v>
      </c>
      <c r="BC50" s="830"/>
      <c r="BD50" s="830">
        <f t="shared" si="113"/>
        <v>2</v>
      </c>
      <c r="BE50" s="830"/>
      <c r="BF50" s="830">
        <f t="shared" si="114"/>
        <v>29</v>
      </c>
      <c r="BG50" s="830"/>
      <c r="BH50" s="830">
        <f t="shared" si="115"/>
        <v>0</v>
      </c>
      <c r="BI50" s="830"/>
      <c r="BJ50" s="830">
        <f t="shared" si="116"/>
        <v>0</v>
      </c>
      <c r="BK50" s="830"/>
      <c r="BL50" s="832">
        <f t="shared" si="117"/>
        <v>0</v>
      </c>
      <c r="BM50" s="830"/>
      <c r="BN50" s="830">
        <f t="shared" si="118"/>
        <v>152</v>
      </c>
      <c r="BO50" s="830"/>
      <c r="BP50" s="830">
        <f t="shared" si="119"/>
        <v>2204</v>
      </c>
      <c r="BQ50" s="830"/>
      <c r="BR50" s="830">
        <f t="shared" si="120"/>
        <v>0</v>
      </c>
      <c r="BS50" s="830"/>
      <c r="BT50" s="830">
        <f t="shared" si="121"/>
        <v>0</v>
      </c>
      <c r="BU50" s="833"/>
      <c r="BV50" s="82"/>
    </row>
    <row r="51" spans="2:74" ht="13.5" customHeight="1">
      <c r="B51" s="1161"/>
      <c r="C51" s="1073"/>
      <c r="D51" s="1070"/>
      <c r="E51" s="1101"/>
      <c r="F51" s="80">
        <v>100</v>
      </c>
      <c r="G51" s="62" t="str">
        <f>IF('A4-1管路(初期設定)'!$F$11="","-",IF('A4-1管路(初期設定)'!$F$11="○",A3管路!G51,IF(A3管路!F51="-","-",'A4-1管路(初期設定)'!$F$11*A3管路!G51)))</f>
        <v>-</v>
      </c>
      <c r="H51" s="72" t="str">
        <f>IF('A4-1管路(初期設定)'!$G$11="","-",IF('A4-1管路(初期設定)'!$G$11="○",A3管路!H51,IF(A3管路!H51="-","-",'A4-1管路(初期設定)'!$G$11*A3管路!H51)))</f>
        <v>-</v>
      </c>
      <c r="I51" s="57" t="str">
        <f t="shared" si="97"/>
        <v>-</v>
      </c>
      <c r="J51" s="62" t="str">
        <f>IF('A4-1管路(初期設定)'!$H$11="","-",IF('A4-1管路(初期設定)'!$H$11="○",A3管路!J51,IF(A3管路!J51="-","-",'A4-1管路(初期設定)'!$H$11*A3管路!J51)))</f>
        <v>-</v>
      </c>
      <c r="K51" s="72" t="str">
        <f>IF('A4-1管路(初期設定)'!$I$11="","-",IF('A4-1管路(初期設定)'!$I$11="○",A3管路!K51,IF(A3管路!K51="-","-",'A4-1管路(初期設定)'!$I$11*A3管路!K51)))</f>
        <v>-</v>
      </c>
      <c r="L51" s="57" t="str">
        <f t="shared" si="98"/>
        <v>-</v>
      </c>
      <c r="M51" s="62" t="str">
        <f>IF('A4-1管路(初期設定)'!$J$11="","-",IF('A4-1管路(初期設定)'!$J$11="○",A3管路!M51,IF(A3管路!M51="-","-",'A4-1管路(初期設定)'!$J$11*A3管路!M51)))</f>
        <v>-</v>
      </c>
      <c r="N51" s="72" t="str">
        <f>IF('A4-1管路(初期設定)'!$K$11="","-",IF('A4-1管路(初期設定)'!$K$11="○",A3管路!N51,IF(A3管路!N51="-","-",'A4-1管路(初期設定)'!$K$11*A3管路!N51)))</f>
        <v>-</v>
      </c>
      <c r="O51" s="57" t="str">
        <f t="shared" si="99"/>
        <v>-</v>
      </c>
      <c r="P51" s="62" t="str">
        <f>IF('A4-1管路(初期設定)'!$L$11="","-",IF('A4-1管路(初期設定)'!$L$11="○",A3管路!P51,IF(A3管路!P51="-","-",'A4-1管路(初期設定)'!$L$11*A3管路!P51)))</f>
        <v>-</v>
      </c>
      <c r="Q51" s="72" t="str">
        <f>IF('A4-1管路(初期設定)'!$M$11="","-",IF('A4-1管路(初期設定)'!$M$11="○",A3管路!Q51,IF(A3管路!Q51="-","-",'A4-1管路(初期設定)'!$M$11*A3管路!Q51)))</f>
        <v>-</v>
      </c>
      <c r="R51" s="57" t="str">
        <f t="shared" si="100"/>
        <v>-</v>
      </c>
      <c r="S51" s="62" t="str">
        <f>IF('A4-1管路(初期設定)'!$N$11="","-",IF('A4-1管路(初期設定)'!$N$11="○",A3管路!S51,IF(A3管路!S51="-","-",'A4-1管路(初期設定)'!$N$11*A3管路!S51)))</f>
        <v>-</v>
      </c>
      <c r="T51" s="102">
        <f>IF('A4-1管路(初期設定)'!$O$11="","-",IF('A4-1管路(初期設定)'!$O$11="○",A3管路!T51,IF(A3管路!T51="-","-",'A4-1管路(初期設定)'!$O$11*A3管路!T51)))</f>
        <v>4</v>
      </c>
      <c r="U51" s="102" t="str">
        <f>IF('A4-1管路(初期設定)'!$P$11="","-",IF('A4-1管路(初期設定)'!$P$11="○",A3管路!U51,IF(A3管路!U51="-","-",'A4-1管路(初期設定)'!$P$11*A3管路!U51)))</f>
        <v>-</v>
      </c>
      <c r="V51" s="72">
        <f>IF('A4-1管路(初期設定)'!$Q$11="","-",IF('A4-1管路(初期設定)'!$Q$11="○",A3管路!V51,IF(A3管路!V51="-","-",'A4-1管路(初期設定)'!$Q$11*A3管路!V51)))</f>
        <v>10</v>
      </c>
      <c r="W51" s="57">
        <f t="shared" si="101"/>
        <v>14</v>
      </c>
      <c r="X51" s="62" t="str">
        <f>IF('A4-1管路(初期設定)'!$R$11="","-",IF('A4-1管路(初期設定)'!$R$11="○",A3管路!X51,IF(A3管路!X51="-","-",'A4-1管路(初期設定)'!$R$11*A3管路!X51)))</f>
        <v>-</v>
      </c>
      <c r="Y51" s="72">
        <f>IF('A4-1管路(初期設定)'!$S$11="","-",IF('A4-1管路(初期設定)'!$S$11="○",A3管路!Y51,IF(A3管路!Y51="-","-",'A4-1管路(初期設定)'!$S$11*A3管路!Y51)))</f>
        <v>65</v>
      </c>
      <c r="Z51" s="57">
        <f t="shared" si="102"/>
        <v>65</v>
      </c>
      <c r="AA51" s="62" t="str">
        <f>IF('A4-1管路(初期設定)'!$T$11="","-",IF('A4-1管路(初期設定)'!$T$11="○",A3管路!AA51,IF(A3管路!AA51="-","-",'A4-1管路(初期設定)'!$T$11*A3管路!AA51)))</f>
        <v>-</v>
      </c>
      <c r="AB51" s="72" t="str">
        <f>IF('A4-1管路(初期設定)'!$U$11="","-",IF('A4-1管路(初期設定)'!$U$11="○",A3管路!AB51,IF(A3管路!AB51="-","-",'A4-1管路(初期設定)'!$U$11*A3管路!AB51)))</f>
        <v>-</v>
      </c>
      <c r="AC51" s="57" t="str">
        <f t="shared" si="103"/>
        <v>-</v>
      </c>
      <c r="AD51" s="62" t="str">
        <f>IF('A4-1管路(初期設定)'!$V$11="","-",IF('A4-1管路(初期設定)'!$V$11="○",A3管路!AD51,IF(A3管路!AD51="-","-",'A4-1管路(初期設定)'!$V$11*A3管路!AD51)))</f>
        <v>-</v>
      </c>
      <c r="AE51" s="72">
        <f>IF('A4-1管路(初期設定)'!$W$11="","-",IF('A4-1管路(初期設定)'!$W$11="○",A3管路!AE51,IF(A3管路!AE51="-","-",'A4-1管路(初期設定)'!$W$11*A3管路!AE51)))</f>
        <v>1</v>
      </c>
      <c r="AF51" s="57">
        <f t="shared" si="104"/>
        <v>1</v>
      </c>
      <c r="AG51" s="62" t="str">
        <f>IF('A4-1管路(初期設定)'!$X$11="","-",IF('A4-1管路(初期設定)'!$X$11="○",A3管路!AG51,IF(A3管路!AZ51="-","-",'A4-1管路(初期設定)'!$X$11*A3管路!AG51)))</f>
        <v>-</v>
      </c>
      <c r="AH51" s="72" t="str">
        <f>IF('A4-1管路(初期設定)'!$Y$11="","-",IF('A4-1管路(初期設定)'!$Y$11="○",A3管路!AH51,IF(A3管路!AH51="-","-",'A4-1管路(初期設定)'!$Y$11*A3管路!AH51)))</f>
        <v>-</v>
      </c>
      <c r="AI51" s="57" t="str">
        <f t="shared" si="105"/>
        <v>-</v>
      </c>
      <c r="AJ51" s="62" t="str">
        <f>IF('A4-1管路(初期設定)'!$Z$11="","-",IF('A4-1管路(初期設定)'!$Z$11="○",A3管路!AJ51,IF(A3管路!AJ51="-","-",'A4-1管路(初期設定)'!$Z$11*A3管路!AJ51)))</f>
        <v>-</v>
      </c>
      <c r="AK51" s="72" t="str">
        <f>IF('A4-1管路(初期設定)'!$AA$11="","-",IF('A4-1管路(初期設定)'!$AA$11="○",A3管路!AK51,IF(A3管路!AK51="-","-",'A4-1管路(初期設定)'!$AA$11*A3管路!AK51)))</f>
        <v>-</v>
      </c>
      <c r="AL51" s="57" t="str">
        <f t="shared" si="106"/>
        <v>-</v>
      </c>
      <c r="AM51" s="62" t="str">
        <f>IF('A4-1管路(初期設定)'!$AB$11="","-",IF('A4-1管路(初期設定)'!$AB$11="○",A3管路!AM51,IF(A3管路!AM51="-","-",'A4-1管路(初期設定)'!$AB$11*A3管路!AM51)))</f>
        <v>-</v>
      </c>
      <c r="AN51" s="72" t="str">
        <f>IF('A4-1管路(初期設定)'!$AC$11="","-",IF('A4-1管路(初期設定)'!$AC$11="○",A3管路!AN51,IF(A3管路!AN51="-","-",'A4-1管路(初期設定)'!$AC$11*A3管路!AN51)))</f>
        <v>-</v>
      </c>
      <c r="AO51" s="57" t="str">
        <f t="shared" si="107"/>
        <v>-</v>
      </c>
      <c r="AP51" s="62" t="str">
        <f>IF('A4-1管路(初期設定)'!$AD$11="","-",IF('A4-1管路(初期設定)'!$AD$11="○",A3管路!AP51,IF(A3管路!AP51="-","-",'A4-1管路(初期設定)'!$AD$11*A3管路!AP51)))</f>
        <v>-</v>
      </c>
      <c r="AQ51" s="72">
        <f>IF('A4-1管路(初期設定)'!$AE$11="","-",IF('A4-1管路(初期設定)'!$AE$11="○",A3管路!AQ51,IF(A3管路!AQ51="-","-",'A4-1管路(初期設定)'!$AE$11*A3管路!AQ51)))</f>
        <v>2</v>
      </c>
      <c r="AR51" s="57">
        <f t="shared" si="108"/>
        <v>2</v>
      </c>
      <c r="AS51" s="62" t="str">
        <f>IF('A4-1管路(初期設定)'!$AF$11="","-",IF('A4-1管路(初期設定)'!$AF$11="○",A3管路!AS51,IF(A3管路!AS51="-","-",'A4-1管路(初期設定)'!$AF$11*A3管路!AS51)))</f>
        <v>-</v>
      </c>
      <c r="AT51" s="72" t="str">
        <f>IF('A4-1管路(初期設定)'!$AG$11="","-",IF('A4-1管路(初期設定)'!$AG$11="○",A3管路!AT51,IF(A3管路!AT51="-","-",'A4-1管路(初期設定)'!$AG$11*A3管路!AT51)))</f>
        <v>-</v>
      </c>
      <c r="AU51" s="57" t="str">
        <f t="shared" si="109"/>
        <v>-</v>
      </c>
      <c r="AV51" s="67">
        <f t="shared" si="110"/>
        <v>82</v>
      </c>
      <c r="AW51" s="84" t="s">
        <v>273</v>
      </c>
      <c r="AX51" s="70">
        <v>67</v>
      </c>
      <c r="AY51" s="45">
        <f t="shared" si="111"/>
        <v>5494</v>
      </c>
      <c r="BB51" s="832">
        <f t="shared" si="112"/>
        <v>0</v>
      </c>
      <c r="BC51" s="830"/>
      <c r="BD51" s="830">
        <f t="shared" si="113"/>
        <v>4</v>
      </c>
      <c r="BE51" s="830"/>
      <c r="BF51" s="830">
        <f t="shared" si="114"/>
        <v>76</v>
      </c>
      <c r="BG51" s="830"/>
      <c r="BH51" s="830">
        <f t="shared" si="115"/>
        <v>2</v>
      </c>
      <c r="BI51" s="830"/>
      <c r="BJ51" s="830">
        <f t="shared" si="116"/>
        <v>0</v>
      </c>
      <c r="BK51" s="830"/>
      <c r="BL51" s="832">
        <f t="shared" si="117"/>
        <v>0</v>
      </c>
      <c r="BM51" s="830"/>
      <c r="BN51" s="830">
        <f t="shared" si="118"/>
        <v>268</v>
      </c>
      <c r="BO51" s="830"/>
      <c r="BP51" s="830">
        <f t="shared" si="119"/>
        <v>5092</v>
      </c>
      <c r="BQ51" s="830"/>
      <c r="BR51" s="830">
        <f t="shared" si="120"/>
        <v>134</v>
      </c>
      <c r="BS51" s="830"/>
      <c r="BT51" s="830">
        <f t="shared" si="121"/>
        <v>0</v>
      </c>
      <c r="BU51" s="833"/>
      <c r="BV51" s="82"/>
    </row>
    <row r="52" spans="2:74" ht="13.5" customHeight="1">
      <c r="B52" s="1161"/>
      <c r="C52" s="1073"/>
      <c r="D52" s="1070"/>
      <c r="E52" s="1101"/>
      <c r="F52" s="80">
        <v>75</v>
      </c>
      <c r="G52" s="62" t="str">
        <f>IF('A4-1管路(初期設定)'!$F$11="","-",IF('A4-1管路(初期設定)'!$F$11="○",A3管路!G52,IF(A3管路!F52="-","-",'A4-1管路(初期設定)'!$F$11*A3管路!G52)))</f>
        <v>-</v>
      </c>
      <c r="H52" s="72" t="str">
        <f>IF('A4-1管路(初期設定)'!$G$11="","-",IF('A4-1管路(初期設定)'!$G$11="○",A3管路!H52,IF(A3管路!H52="-","-",'A4-1管路(初期設定)'!$G$11*A3管路!H52)))</f>
        <v>-</v>
      </c>
      <c r="I52" s="57" t="str">
        <f t="shared" si="97"/>
        <v>-</v>
      </c>
      <c r="J52" s="62" t="str">
        <f>IF('A4-1管路(初期設定)'!$H$11="","-",IF('A4-1管路(初期設定)'!$H$11="○",A3管路!J52,IF(A3管路!J52="-","-",'A4-1管路(初期設定)'!$H$11*A3管路!J52)))</f>
        <v>-</v>
      </c>
      <c r="K52" s="72" t="str">
        <f>IF('A4-1管路(初期設定)'!$I$11="","-",IF('A4-1管路(初期設定)'!$I$11="○",A3管路!K52,IF(A3管路!K52="-","-",'A4-1管路(初期設定)'!$I$11*A3管路!K52)))</f>
        <v>-</v>
      </c>
      <c r="L52" s="57" t="str">
        <f t="shared" si="98"/>
        <v>-</v>
      </c>
      <c r="M52" s="62" t="str">
        <f>IF('A4-1管路(初期設定)'!$J$11="","-",IF('A4-1管路(初期設定)'!$J$11="○",A3管路!M52,IF(A3管路!M52="-","-",'A4-1管路(初期設定)'!$J$11*A3管路!M52)))</f>
        <v>-</v>
      </c>
      <c r="N52" s="72" t="str">
        <f>IF('A4-1管路(初期設定)'!$K$11="","-",IF('A4-1管路(初期設定)'!$K$11="○",A3管路!N52,IF(A3管路!N52="-","-",'A4-1管路(初期設定)'!$K$11*A3管路!N52)))</f>
        <v>-</v>
      </c>
      <c r="O52" s="57" t="str">
        <f t="shared" si="99"/>
        <v>-</v>
      </c>
      <c r="P52" s="62" t="str">
        <f>IF('A4-1管路(初期設定)'!$L$11="","-",IF('A4-1管路(初期設定)'!$L$11="○",A3管路!P52,IF(A3管路!P52="-","-",'A4-1管路(初期設定)'!$L$11*A3管路!P52)))</f>
        <v>-</v>
      </c>
      <c r="Q52" s="72" t="str">
        <f>IF('A4-1管路(初期設定)'!$M$11="","-",IF('A4-1管路(初期設定)'!$M$11="○",A3管路!Q52,IF(A3管路!Q52="-","-",'A4-1管路(初期設定)'!$M$11*A3管路!Q52)))</f>
        <v>-</v>
      </c>
      <c r="R52" s="57" t="str">
        <f t="shared" si="100"/>
        <v>-</v>
      </c>
      <c r="S52" s="62" t="str">
        <f>IF('A4-1管路(初期設定)'!$N$11="","-",IF('A4-1管路(初期設定)'!$N$11="○",A3管路!S52,IF(A3管路!S52="-","-",'A4-1管路(初期設定)'!$N$11*A3管路!S52)))</f>
        <v>-</v>
      </c>
      <c r="T52" s="102">
        <f>IF('A4-1管路(初期設定)'!$O$11="","-",IF('A4-1管路(初期設定)'!$O$11="○",A3管路!T52,IF(A3管路!T52="-","-",'A4-1管路(初期設定)'!$O$11*A3管路!T52)))</f>
        <v>1</v>
      </c>
      <c r="U52" s="102" t="str">
        <f>IF('A4-1管路(初期設定)'!$P$11="","-",IF('A4-1管路(初期設定)'!$P$11="○",A3管路!U52,IF(A3管路!U52="-","-",'A4-1管路(初期設定)'!$P$11*A3管路!U52)))</f>
        <v>-</v>
      </c>
      <c r="V52" s="72">
        <f>IF('A4-1管路(初期設定)'!$Q$11="","-",IF('A4-1管路(初期設定)'!$Q$11="○",A3管路!V52,IF(A3管路!V52="-","-",'A4-1管路(初期設定)'!$Q$11*A3管路!V52)))</f>
        <v>2</v>
      </c>
      <c r="W52" s="57">
        <f t="shared" si="101"/>
        <v>3</v>
      </c>
      <c r="X52" s="62" t="str">
        <f>IF('A4-1管路(初期設定)'!$R$11="","-",IF('A4-1管路(初期設定)'!$R$11="○",A3管路!X52,IF(A3管路!X52="-","-",'A4-1管路(初期設定)'!$R$11*A3管路!X52)))</f>
        <v>-</v>
      </c>
      <c r="Y52" s="72">
        <f>IF('A4-1管路(初期設定)'!$S$11="","-",IF('A4-1管路(初期設定)'!$S$11="○",A3管路!Y52,IF(A3管路!Y52="-","-",'A4-1管路(初期設定)'!$S$11*A3管路!Y52)))</f>
        <v>20</v>
      </c>
      <c r="Z52" s="57">
        <f t="shared" si="102"/>
        <v>20</v>
      </c>
      <c r="AA52" s="62" t="str">
        <f>IF('A4-1管路(初期設定)'!$T$11="","-",IF('A4-1管路(初期設定)'!$T$11="○",A3管路!AA52,IF(A3管路!AA52="-","-",'A4-1管路(初期設定)'!$T$11*A3管路!AA52)))</f>
        <v>-</v>
      </c>
      <c r="AB52" s="72" t="str">
        <f>IF('A4-1管路(初期設定)'!$U$11="","-",IF('A4-1管路(初期設定)'!$U$11="○",A3管路!AB52,IF(A3管路!AB52="-","-",'A4-1管路(初期設定)'!$U$11*A3管路!AB52)))</f>
        <v>-</v>
      </c>
      <c r="AC52" s="57" t="str">
        <f t="shared" si="103"/>
        <v>-</v>
      </c>
      <c r="AD52" s="62" t="str">
        <f>IF('A4-1管路(初期設定)'!$V$11="","-",IF('A4-1管路(初期設定)'!$V$11="○",A3管路!AD52,IF(A3管路!AD52="-","-",'A4-1管路(初期設定)'!$V$11*A3管路!AD52)))</f>
        <v>-</v>
      </c>
      <c r="AE52" s="72">
        <f>IF('A4-1管路(初期設定)'!$W$11="","-",IF('A4-1管路(初期設定)'!$W$11="○",A3管路!AE52,IF(A3管路!AE52="-","-",'A4-1管路(初期設定)'!$W$11*A3管路!AE52)))</f>
        <v>9</v>
      </c>
      <c r="AF52" s="57">
        <f t="shared" si="104"/>
        <v>9</v>
      </c>
      <c r="AG52" s="62" t="str">
        <f>IF('A4-1管路(初期設定)'!$X$11="","-",IF('A4-1管路(初期設定)'!$X$11="○",A3管路!AG52,IF(A3管路!AZ52="-","-",'A4-1管路(初期設定)'!$X$11*A3管路!AG52)))</f>
        <v>-</v>
      </c>
      <c r="AH52" s="72" t="str">
        <f>IF('A4-1管路(初期設定)'!$Y$11="","-",IF('A4-1管路(初期設定)'!$Y$11="○",A3管路!AH52,IF(A3管路!AH52="-","-",'A4-1管路(初期設定)'!$Y$11*A3管路!AH52)))</f>
        <v>-</v>
      </c>
      <c r="AI52" s="57" t="str">
        <f t="shared" si="105"/>
        <v>-</v>
      </c>
      <c r="AJ52" s="62" t="str">
        <f>IF('A4-1管路(初期設定)'!$Z$11="","-",IF('A4-1管路(初期設定)'!$Z$11="○",A3管路!AJ52,IF(A3管路!AJ52="-","-",'A4-1管路(初期設定)'!$Z$11*A3管路!AJ52)))</f>
        <v>-</v>
      </c>
      <c r="AK52" s="72" t="str">
        <f>IF('A4-1管路(初期設定)'!$AA$11="","-",IF('A4-1管路(初期設定)'!$AA$11="○",A3管路!AK52,IF(A3管路!AK52="-","-",'A4-1管路(初期設定)'!$AA$11*A3管路!AK52)))</f>
        <v>-</v>
      </c>
      <c r="AL52" s="57" t="str">
        <f t="shared" si="106"/>
        <v>-</v>
      </c>
      <c r="AM52" s="62" t="str">
        <f>IF('A4-1管路(初期設定)'!$AB$11="","-",IF('A4-1管路(初期設定)'!$AB$11="○",A3管路!AM52,IF(A3管路!AM52="-","-",'A4-1管路(初期設定)'!$AB$11*A3管路!AM52)))</f>
        <v>-</v>
      </c>
      <c r="AN52" s="72" t="str">
        <f>IF('A4-1管路(初期設定)'!$AC$11="","-",IF('A4-1管路(初期設定)'!$AC$11="○",A3管路!AN52,IF(A3管路!AN52="-","-",'A4-1管路(初期設定)'!$AC$11*A3管路!AN52)))</f>
        <v>-</v>
      </c>
      <c r="AO52" s="57" t="str">
        <f t="shared" si="107"/>
        <v>-</v>
      </c>
      <c r="AP52" s="62" t="str">
        <f>IF('A4-1管路(初期設定)'!$AD$11="","-",IF('A4-1管路(初期設定)'!$AD$11="○",A3管路!AP52,IF(A3管路!AP52="-","-",'A4-1管路(初期設定)'!$AD$11*A3管路!AP52)))</f>
        <v>-</v>
      </c>
      <c r="AQ52" s="72">
        <f>IF('A4-1管路(初期設定)'!$AE$11="","-",IF('A4-1管路(初期設定)'!$AE$11="○",A3管路!AQ52,IF(A3管路!AQ52="-","-",'A4-1管路(初期設定)'!$AE$11*A3管路!AQ52)))</f>
        <v>2</v>
      </c>
      <c r="AR52" s="57">
        <f t="shared" si="108"/>
        <v>2</v>
      </c>
      <c r="AS52" s="62" t="str">
        <f>IF('A4-1管路(初期設定)'!$AF$11="","-",IF('A4-1管路(初期設定)'!$AF$11="○",A3管路!AS52,IF(A3管路!AS52="-","-",'A4-1管路(初期設定)'!$AF$11*A3管路!AS52)))</f>
        <v>-</v>
      </c>
      <c r="AT52" s="72" t="str">
        <f>IF('A4-1管路(初期設定)'!$AG$11="","-",IF('A4-1管路(初期設定)'!$AG$11="○",A3管路!AT52,IF(A3管路!AT52="-","-",'A4-1管路(初期設定)'!$AG$11*A3管路!AT52)))</f>
        <v>-</v>
      </c>
      <c r="AU52" s="57" t="str">
        <f t="shared" si="109"/>
        <v>-</v>
      </c>
      <c r="AV52" s="67">
        <f t="shared" si="110"/>
        <v>34</v>
      </c>
      <c r="AW52" s="84" t="s">
        <v>274</v>
      </c>
      <c r="AX52" s="70">
        <v>42</v>
      </c>
      <c r="AY52" s="45">
        <f t="shared" si="111"/>
        <v>1428</v>
      </c>
      <c r="BB52" s="1155">
        <f t="shared" si="112"/>
        <v>0</v>
      </c>
      <c r="BC52" s="1156"/>
      <c r="BD52" s="1156">
        <f t="shared" si="113"/>
        <v>1</v>
      </c>
      <c r="BE52" s="1156"/>
      <c r="BF52" s="1156">
        <f t="shared" si="114"/>
        <v>31</v>
      </c>
      <c r="BG52" s="1156"/>
      <c r="BH52" s="1156">
        <f t="shared" si="115"/>
        <v>2</v>
      </c>
      <c r="BI52" s="1156"/>
      <c r="BJ52" s="1156">
        <f t="shared" si="116"/>
        <v>0</v>
      </c>
      <c r="BK52" s="1156"/>
      <c r="BL52" s="1155">
        <f t="shared" si="117"/>
        <v>0</v>
      </c>
      <c r="BM52" s="1156"/>
      <c r="BN52" s="1156">
        <f t="shared" si="118"/>
        <v>42</v>
      </c>
      <c r="BO52" s="1156"/>
      <c r="BP52" s="1156">
        <f t="shared" si="119"/>
        <v>1302</v>
      </c>
      <c r="BQ52" s="1156"/>
      <c r="BR52" s="1156">
        <f t="shared" si="120"/>
        <v>84</v>
      </c>
      <c r="BS52" s="1156"/>
      <c r="BT52" s="1156">
        <f t="shared" si="121"/>
        <v>0</v>
      </c>
      <c r="BU52" s="1157"/>
      <c r="BV52" s="82"/>
    </row>
    <row r="53" spans="2:74" ht="13.5" customHeight="1">
      <c r="B53" s="1161"/>
      <c r="C53" s="1073"/>
      <c r="D53" s="1070"/>
      <c r="E53" s="1102"/>
      <c r="F53" s="93" t="s">
        <v>49</v>
      </c>
      <c r="G53" s="186" t="str">
        <f t="shared" ref="G53:AV53" si="122">IF(SUM(G47:G52)=0,"-",SUM(G47:G52))</f>
        <v>-</v>
      </c>
      <c r="H53" s="59" t="str">
        <f t="shared" si="122"/>
        <v>-</v>
      </c>
      <c r="I53" s="60" t="str">
        <f t="shared" si="122"/>
        <v>-</v>
      </c>
      <c r="J53" s="58" t="str">
        <f t="shared" si="122"/>
        <v>-</v>
      </c>
      <c r="K53" s="59" t="str">
        <f t="shared" si="122"/>
        <v>-</v>
      </c>
      <c r="L53" s="60" t="str">
        <f t="shared" si="122"/>
        <v>-</v>
      </c>
      <c r="M53" s="58" t="str">
        <f t="shared" si="122"/>
        <v>-</v>
      </c>
      <c r="N53" s="59" t="str">
        <f t="shared" si="122"/>
        <v>-</v>
      </c>
      <c r="O53" s="60" t="str">
        <f t="shared" si="122"/>
        <v>-</v>
      </c>
      <c r="P53" s="58" t="str">
        <f t="shared" si="122"/>
        <v>-</v>
      </c>
      <c r="Q53" s="59" t="str">
        <f t="shared" si="122"/>
        <v>-</v>
      </c>
      <c r="R53" s="60" t="str">
        <f t="shared" si="122"/>
        <v>-</v>
      </c>
      <c r="S53" s="58" t="str">
        <f t="shared" si="122"/>
        <v>-</v>
      </c>
      <c r="T53" s="103">
        <f t="shared" si="122"/>
        <v>8</v>
      </c>
      <c r="U53" s="103" t="str">
        <f t="shared" si="122"/>
        <v>-</v>
      </c>
      <c r="V53" s="59">
        <f t="shared" si="122"/>
        <v>19</v>
      </c>
      <c r="W53" s="60">
        <f t="shared" si="122"/>
        <v>27</v>
      </c>
      <c r="X53" s="58" t="str">
        <f t="shared" si="122"/>
        <v>-</v>
      </c>
      <c r="Y53" s="59">
        <f t="shared" si="122"/>
        <v>113</v>
      </c>
      <c r="Z53" s="60">
        <f t="shared" si="122"/>
        <v>113</v>
      </c>
      <c r="AA53" s="58" t="str">
        <f t="shared" si="122"/>
        <v>-</v>
      </c>
      <c r="AB53" s="59" t="str">
        <f t="shared" si="122"/>
        <v>-</v>
      </c>
      <c r="AC53" s="60" t="str">
        <f t="shared" si="122"/>
        <v>-</v>
      </c>
      <c r="AD53" s="58" t="str">
        <f t="shared" si="122"/>
        <v>-</v>
      </c>
      <c r="AE53" s="59">
        <f t="shared" si="122"/>
        <v>11</v>
      </c>
      <c r="AF53" s="60">
        <f t="shared" si="122"/>
        <v>11</v>
      </c>
      <c r="AG53" s="186" t="str">
        <f t="shared" si="122"/>
        <v>-</v>
      </c>
      <c r="AH53" s="59" t="str">
        <f t="shared" si="122"/>
        <v>-</v>
      </c>
      <c r="AI53" s="60" t="str">
        <f t="shared" si="122"/>
        <v>-</v>
      </c>
      <c r="AJ53" s="58" t="str">
        <f t="shared" si="122"/>
        <v>-</v>
      </c>
      <c r="AK53" s="59" t="str">
        <f t="shared" si="122"/>
        <v>-</v>
      </c>
      <c r="AL53" s="60" t="str">
        <f t="shared" si="122"/>
        <v>-</v>
      </c>
      <c r="AM53" s="58" t="str">
        <f t="shared" si="122"/>
        <v>-</v>
      </c>
      <c r="AN53" s="59" t="str">
        <f t="shared" si="122"/>
        <v>-</v>
      </c>
      <c r="AO53" s="60" t="str">
        <f t="shared" si="122"/>
        <v>-</v>
      </c>
      <c r="AP53" s="58" t="str">
        <f t="shared" si="122"/>
        <v>-</v>
      </c>
      <c r="AQ53" s="59">
        <f t="shared" si="122"/>
        <v>4</v>
      </c>
      <c r="AR53" s="60">
        <f t="shared" si="122"/>
        <v>4</v>
      </c>
      <c r="AS53" s="58" t="str">
        <f t="shared" si="122"/>
        <v>-</v>
      </c>
      <c r="AT53" s="59" t="str">
        <f t="shared" si="122"/>
        <v>-</v>
      </c>
      <c r="AU53" s="60" t="str">
        <f t="shared" si="122"/>
        <v>-</v>
      </c>
      <c r="AV53" s="68">
        <f t="shared" si="122"/>
        <v>155</v>
      </c>
      <c r="AW53" s="86"/>
      <c r="AX53" s="92" t="s">
        <v>117</v>
      </c>
      <c r="AY53" s="51">
        <f>IF(SUM(AY47:AY52)=0,"-",SUM(AY47:AY52))</f>
        <v>10011</v>
      </c>
      <c r="BB53" s="834" t="str">
        <f>IF(SUM(BB47:BC52)=0,"-",SUM(BB47:BC52))</f>
        <v>-</v>
      </c>
      <c r="BC53" s="835"/>
      <c r="BD53" s="835">
        <f>IF(SUM(BD47:BE52)=0,"-",SUM(BD47:BE52))</f>
        <v>8</v>
      </c>
      <c r="BE53" s="835"/>
      <c r="BF53" s="835">
        <f>IF(SUM(BF47:BG52)=0,"-",SUM(BF47:BG52))</f>
        <v>143</v>
      </c>
      <c r="BG53" s="835"/>
      <c r="BH53" s="835">
        <f>IF(SUM(BH47:BI52)=0,"-",SUM(BH47:BI52))</f>
        <v>4</v>
      </c>
      <c r="BI53" s="835"/>
      <c r="BJ53" s="835" t="str">
        <f>IF(SUM(BJ47:BK52)=0,"-",SUM(BJ47:BK52))</f>
        <v>-</v>
      </c>
      <c r="BK53" s="835"/>
      <c r="BL53" s="834" t="str">
        <f>IF(SUM(BL47:BM52)=0,"-",SUM(BL47:BM52))</f>
        <v>-</v>
      </c>
      <c r="BM53" s="835"/>
      <c r="BN53" s="835">
        <f>IF(SUM(BN47:BO52)=0,"-",SUM(BN47:BO52))</f>
        <v>549</v>
      </c>
      <c r="BO53" s="835"/>
      <c r="BP53" s="835">
        <f>IF(SUM(BP47:BQ52)=0,"-",SUM(BP47:BQ52))</f>
        <v>9244</v>
      </c>
      <c r="BQ53" s="835"/>
      <c r="BR53" s="835">
        <f>IF(SUM(BR47:BS52)=0,"-",SUM(BR47:BS52))</f>
        <v>218</v>
      </c>
      <c r="BS53" s="835"/>
      <c r="BT53" s="835" t="str">
        <f>IF(SUM(BT47:BU52)=0,"-",SUM(BT47:BU52))</f>
        <v>-</v>
      </c>
      <c r="BU53" s="838"/>
      <c r="BV53" s="82"/>
    </row>
    <row r="54" spans="2:74" ht="13.5" customHeight="1">
      <c r="B54" s="1161"/>
      <c r="C54" s="1073"/>
      <c r="D54" s="1070"/>
      <c r="E54" s="931" t="s">
        <v>268</v>
      </c>
      <c r="F54" s="79">
        <v>600</v>
      </c>
      <c r="G54" s="270" t="str">
        <f>IF('A4-1管路(初期設定)'!$F$12="","-",IF('A4-1管路(初期設定)'!$F$12="○",A3管路!G54,IF(A3管路!F54="-","-",'A4-1管路(初期設定)'!$F$12*A3管路!G54)))</f>
        <v>-</v>
      </c>
      <c r="H54" s="267" t="str">
        <f>IF('A4-1管路(初期設定)'!$G$12="","-",IF('A4-1管路(初期設定)'!$G$12="○",A3管路!H54,IF(A3管路!H54="-","-",'A4-1管路(初期設定)'!$G$12*A3管路!H54)))</f>
        <v>-</v>
      </c>
      <c r="I54" s="268" t="str">
        <f t="shared" ref="I54:I64" si="123">IF(SUM(G54:H54)=0,"-",SUM(G54:H54))</f>
        <v>-</v>
      </c>
      <c r="J54" s="270" t="str">
        <f>IF('A4-1管路(初期設定)'!$H$12="","-",IF('A4-1管路(初期設定)'!$H$12="○",A3管路!J54,IF(A3管路!J54="-","-",'A4-1管路(初期設定)'!$H$12*A3管路!J54)))</f>
        <v>-</v>
      </c>
      <c r="K54" s="267" t="str">
        <f>IF('A4-1管路(初期設定)'!$I$12="","-",IF('A4-1管路(初期設定)'!$I$12="○",A3管路!K54,IF(A3管路!K54="-","-",'A4-1管路(初期設定)'!$I$12*A3管路!K54)))</f>
        <v>-</v>
      </c>
      <c r="L54" s="268" t="str">
        <f t="shared" ref="L54:L64" si="124">IF(SUM(J54:K54)=0,"-",SUM(J54:K54))</f>
        <v>-</v>
      </c>
      <c r="M54" s="270" t="str">
        <f>IF('A4-1管路(初期設定)'!$J$12="","-",IF('A4-1管路(初期設定)'!$J$12="○",A3管路!M54,IF(A3管路!M54="-","-",'A4-1管路(初期設定)'!$J$12*A3管路!M54)))</f>
        <v>-</v>
      </c>
      <c r="N54" s="267" t="str">
        <f>IF('A4-1管路(初期設定)'!$K$12="","-",IF('A4-1管路(初期設定)'!$K$12="○",A3管路!N54,IF(A3管路!N54="-","-",'A4-1管路(初期設定)'!$K$12*A3管路!N54)))</f>
        <v>-</v>
      </c>
      <c r="O54" s="268" t="str">
        <f t="shared" ref="O54:O64" si="125">IF(SUM(M54:N54)=0,"-",SUM(M54:N54))</f>
        <v>-</v>
      </c>
      <c r="P54" s="270" t="str">
        <f>IF('A4-1管路(初期設定)'!$L$12="","-",IF('A4-1管路(初期設定)'!$L$12="○",A3管路!P54,IF(A3管路!P54="-","-",'A4-1管路(初期設定)'!$L$12*A3管路!P54)))</f>
        <v>-</v>
      </c>
      <c r="Q54" s="267" t="str">
        <f>IF('A4-1管路(初期設定)'!$M$12="","-",IF('A4-1管路(初期設定)'!$M$12="○",A3管路!Q54,IF(A3管路!Q54="-","-",'A4-1管路(初期設定)'!$M$12*A3管路!Q54)))</f>
        <v>-</v>
      </c>
      <c r="R54" s="268" t="str">
        <f t="shared" ref="R54:R64" si="126">IF(SUM(P54:Q54)=0,"-",SUM(P54:Q54))</f>
        <v>-</v>
      </c>
      <c r="S54" s="270" t="str">
        <f>IF('A4-1管路(初期設定)'!$N$12="","-",IF('A4-1管路(初期設定)'!$N$12="○",A3管路!S54,IF(A3管路!S54="-","-",'A4-1管路(初期設定)'!$N$12*A3管路!S54)))</f>
        <v>-</v>
      </c>
      <c r="T54" s="256" t="str">
        <f>IF('A4-1管路(初期設定)'!$O$12="","-",IF('A4-1管路(初期設定)'!$O$12="○",A3管路!T54,IF(A3管路!T54="-","-",'A4-1管路(初期設定)'!$O$12*A3管路!T54)))</f>
        <v>-</v>
      </c>
      <c r="U54" s="256" t="str">
        <f>IF('A4-1管路(初期設定)'!$P$12="","-",IF('A4-1管路(初期設定)'!$P$12="○",A3管路!U54,IF(A3管路!U54="-","-",'A4-1管路(初期設定)'!$P$12*A3管路!U54)))</f>
        <v>-</v>
      </c>
      <c r="V54" s="267" t="str">
        <f>IF('A4-1管路(初期設定)'!$Q$12="","-",IF('A4-1管路(初期設定)'!$Q$12="○",A3管路!V54,IF(A3管路!V54="-","-",'A4-1管路(初期設定)'!$Q$12*A3管路!V54)))</f>
        <v>-</v>
      </c>
      <c r="W54" s="268" t="str">
        <f t="shared" ref="W54:W64" si="127">IF(SUM(S54:V54)=0,"-",SUM(S54:V54))</f>
        <v>-</v>
      </c>
      <c r="X54" s="270" t="str">
        <f>IF('A4-1管路(初期設定)'!$R$12="","-",IF('A4-1管路(初期設定)'!$R$12="○",A3管路!X54,IF(A3管路!X54="-","-",'A4-1管路(初期設定)'!$R$12*A3管路!X54)))</f>
        <v>-</v>
      </c>
      <c r="Y54" s="267" t="str">
        <f>IF('A4-1管路(初期設定)'!$S$12="","-",IF('A4-1管路(初期設定)'!$S$12="○",A3管路!Y54,IF(A3管路!Y54="-","-",'A4-1管路(初期設定)'!$S$12*A3管路!Y54)))</f>
        <v>-</v>
      </c>
      <c r="Z54" s="268" t="str">
        <f t="shared" ref="Z54:Z64" si="128">IF(SUM(X54:Y54)=0,"-",SUM(X54:Y54))</f>
        <v>-</v>
      </c>
      <c r="AA54" s="270" t="str">
        <f>IF('A4-1管路(初期設定)'!$T$12="","-",IF('A4-1管路(初期設定)'!$T$12="○",A3管路!AA54,IF(A3管路!AA54="-","-",'A4-1管路(初期設定)'!$T$12*A3管路!AA54)))</f>
        <v>-</v>
      </c>
      <c r="AB54" s="267" t="str">
        <f>IF('A4-1管路(初期設定)'!$U$12="","-",IF('A4-1管路(初期設定)'!$U$12="○",A3管路!AB54,IF(A3管路!AB54="-","-",'A4-1管路(初期設定)'!$U$12*A3管路!AB54)))</f>
        <v>-</v>
      </c>
      <c r="AC54" s="268" t="str">
        <f t="shared" ref="AC54:AC64" si="129">IF(SUM(AA54:AB54)=0,"-",SUM(AA54:AB54))</f>
        <v>-</v>
      </c>
      <c r="AD54" s="270" t="str">
        <f>IF('A4-1管路(初期設定)'!$V$12="","-",IF('A4-1管路(初期設定)'!$V$12="○",A3管路!AD54,IF(A3管路!AD54="-","-",'A4-1管路(初期設定)'!$V$12*A3管路!AD54)))</f>
        <v>-</v>
      </c>
      <c r="AE54" s="267" t="str">
        <f>IF('A4-1管路(初期設定)'!$W$12="","-",IF('A4-1管路(初期設定)'!$W$12="○",A3管路!AE54,IF(A3管路!AE54="-","-",'A4-1管路(初期設定)'!$W$12*A3管路!AE54)))</f>
        <v>-</v>
      </c>
      <c r="AF54" s="268" t="str">
        <f t="shared" ref="AF54:AF64" si="130">IF(SUM(AD54:AE54)=0,"-",SUM(AD54:AE54))</f>
        <v>-</v>
      </c>
      <c r="AG54" s="270" t="str">
        <f>IF('A4-1管路(初期設定)'!$X$12="","-",IF('A4-1管路(初期設定)'!$X$12="○",A3管路!AG54,IF(A3管路!AZ54="-","-",'A4-1管路(初期設定)'!$X$12*A3管路!AG54)))</f>
        <v>-</v>
      </c>
      <c r="AH54" s="267" t="str">
        <f>IF('A4-1管路(初期設定)'!$Y$12="","-",IF('A4-1管路(初期設定)'!$Y$12="○",A3管路!AH54,IF(A3管路!AH54="-","-",'A4-1管路(初期設定)'!$Y$12*A3管路!AH54)))</f>
        <v>-</v>
      </c>
      <c r="AI54" s="268" t="str">
        <f t="shared" ref="AI54:AI64" si="131">IF(SUM(AG54:AH54)=0,"-",SUM(AG54:AH54))</f>
        <v>-</v>
      </c>
      <c r="AJ54" s="270" t="str">
        <f>IF('A4-1管路(初期設定)'!$Z$12="","-",IF('A4-1管路(初期設定)'!$Z$12="○",A3管路!AJ54,IF(A3管路!AJ54="-","-",'A4-1管路(初期設定)'!$Z$12*A3管路!AJ54)))</f>
        <v>-</v>
      </c>
      <c r="AK54" s="267" t="str">
        <f>IF('A4-1管路(初期設定)'!$AA$12="","-",IF('A4-1管路(初期設定)'!$AA$12="○",A3管路!AK54,IF(A3管路!AK54="-","-",'A4-1管路(初期設定)'!$AA$12*A3管路!AK54)))</f>
        <v>-</v>
      </c>
      <c r="AL54" s="268" t="str">
        <f t="shared" ref="AL54:AL64" si="132">IF(SUM(AJ54:AK54)=0,"-",SUM(AJ54:AK54))</f>
        <v>-</v>
      </c>
      <c r="AM54" s="270" t="str">
        <f>IF('A4-1管路(初期設定)'!$AB$12="","-",IF('A4-1管路(初期設定)'!$AB$12="○",A3管路!AM54,IF(A3管路!AM54="-","-",'A4-1管路(初期設定)'!$AB$12*A3管路!AM54)))</f>
        <v>-</v>
      </c>
      <c r="AN54" s="267" t="str">
        <f>IF('A4-1管路(初期設定)'!$AC$12="","-",IF('A4-1管路(初期設定)'!$AC$12="○",A3管路!AN54,IF(A3管路!AN54="-","-",'A4-1管路(初期設定)'!$AC$12*A3管路!AN54)))</f>
        <v>-</v>
      </c>
      <c r="AO54" s="268" t="str">
        <f t="shared" ref="AO54:AO64" si="133">IF(SUM(AM54:AN54)=0,"-",SUM(AM54:AN54))</f>
        <v>-</v>
      </c>
      <c r="AP54" s="270" t="str">
        <f>IF('A4-1管路(初期設定)'!$AD$12="","-",IF('A4-1管路(初期設定)'!$AD$12="○",A3管路!AP54,IF(A3管路!AP54="-","-",'A4-1管路(初期設定)'!$AD$12*A3管路!AP54)))</f>
        <v>-</v>
      </c>
      <c r="AQ54" s="267" t="str">
        <f>IF('A4-1管路(初期設定)'!$AE$12="","-",IF('A4-1管路(初期設定)'!$AE$12="○",A3管路!AQ54,IF(A3管路!AQ54="-","-",'A4-1管路(初期設定)'!$AE$12*A3管路!AQ54)))</f>
        <v>-</v>
      </c>
      <c r="AR54" s="268" t="str">
        <f t="shared" ref="AR54:AR64" si="134">IF(SUM(AP54:AQ54)=0,"-",SUM(AP54:AQ54))</f>
        <v>-</v>
      </c>
      <c r="AS54" s="270" t="str">
        <f>IF('A4-1管路(初期設定)'!$AF$12="","-",IF('A4-1管路(初期設定)'!$AF$12="○",A3管路!AS54,IF(A3管路!AS54="-","-",'A4-1管路(初期設定)'!$AF$12*A3管路!AS54)))</f>
        <v>-</v>
      </c>
      <c r="AT54" s="267" t="str">
        <f>IF('A4-1管路(初期設定)'!$AG$12="","-",IF('A4-1管路(初期設定)'!$AG$12="○",A3管路!AT54,IF(A3管路!AT54="-","-",'A4-1管路(初期設定)'!$AG$12*A3管路!AT54)))</f>
        <v>-</v>
      </c>
      <c r="AU54" s="268" t="str">
        <f t="shared" ref="AU54:AU64" si="135">IF(SUM(AS54:AT54)=0,"-",SUM(AS54:AT54))</f>
        <v>-</v>
      </c>
      <c r="AV54" s="269" t="str">
        <f t="shared" ref="AV54:AV64" si="136">IF(SUM(I54,L54,O54,R54,W54,Z54,AC54,AF54,AI54,AL54,AO54,AR54,AU54)=0,"-",SUM(I54,L54,O54,R54,W54,Z54,AC54,AF54,AI54,AL54,AO54,AR54,AU54))</f>
        <v>-</v>
      </c>
      <c r="AW54" s="85" t="s">
        <v>273</v>
      </c>
      <c r="AX54" s="69">
        <v>245</v>
      </c>
      <c r="AY54" s="50" t="str">
        <f t="shared" ref="AY54:AY64" si="137">IF(AV54="-","-",AX54*AV54)</f>
        <v>-</v>
      </c>
      <c r="BB54" s="865">
        <f t="shared" ref="BB54:BB64" si="138">SUMIF(G$88,"①",I54)+SUMIF(J$88,"①",L54)+SUMIF(M$88,"①",O54)+SUMIF(P$88,"①",R54)+SUMIF(S$88,"①",S54)+SUMIF(S$88,"①",T54)+SUMIF(U$88,"①",U54)+SUMIF(U$88,"①",V54)+SUMIF(X$88,"①",Z54)+SUMIF(AA$88,"①",AC54)+SUMIF(AD$88,"①",AF54)+SUMIF(AG$88,"①",AI54)+SUMIF(AJ$88,"①",AL54)+SUMIF(AM$88,"①",AO54)+SUMIF(AP$88,"①",AR54)+SUMIF(AS$88,"①",AU54)</f>
        <v>0</v>
      </c>
      <c r="BC54" s="866"/>
      <c r="BD54" s="866">
        <f t="shared" ref="BD54:BD64" si="139">SUMIF(G$88,"②",I54)+SUMIF(J$88,"②",L54)+SUMIF(M$88,"②",O54)+SUMIF(P$88,"②",R54)+SUMIF(S$88,"②",S54)+SUMIF(S$88,"②",T54)+SUMIF(U$88,"②",U54)+SUMIF(U$88,"②",V54)+SUMIF(X$88,"②",Z54)+SUMIF(AA$88,"②",AC54)+SUMIF(AD$88,"②",AF54)+SUMIF(AG$88,"②",AI54)+SUMIF(AJ$88,"②",AL54)+SUMIF(AM$88,"②",AO54)+SUMIF(AP$88,"②",AR54)+SUMIF(AS$88,"②",AU54)</f>
        <v>0</v>
      </c>
      <c r="BE54" s="866"/>
      <c r="BF54" s="866">
        <f t="shared" ref="BF54:BF64" si="140">SUMIF(G$88,"③",I54)+SUMIF(J$88,"③",L54)+SUMIF(M$88,"③",O54)+SUMIF(P$88,"③",R54)+SUMIF(S$88,"③",S54)+SUMIF(S$88,"③",T54)+SUMIF(U$88,"③",U54)+SUMIF(U$88,"③",V54)+SUMIF(X$88,"③",Z54)+SUMIF(AA$88,"③",AC54)+SUMIF(AD$88,"③",AF54)+SUMIF(AG$88,"③",AI54)+SUMIF(AJ$88,"③",AL54)+SUMIF(AM$88,"③",AO54)+SUMIF(AP$88,"③",AR54)+SUMIF(AS$88,"③",AU54)</f>
        <v>0</v>
      </c>
      <c r="BG54" s="866"/>
      <c r="BH54" s="866">
        <f t="shared" ref="BH54:BH64" si="141">SUMIF(G$88,"④",I54)+SUMIF(J$88,"④",L54)+SUMIF(M$88,"④",O54)+SUMIF(P$88,"④",R54)+SUMIF(S$88,"④",S54)+SUMIF(S$88,"④",T54)+SUMIF(U$88,"④",U54)+SUMIF(U$88,"④",V54)+SUMIF(X$88,"④",Z54)+SUMIF(AA$88,"④",AC54)+SUMIF(AD$88,"④",AF54)+SUMIF(AG$88,"④",AI54)+SUMIF(AJ$88,"④",AL54)+SUMIF(AM$88,"④",AO54)+SUMIF(AP$88,"④",AR54)+SUMIF(AS$88,"④",AU54)</f>
        <v>0</v>
      </c>
      <c r="BI54" s="866"/>
      <c r="BJ54" s="866">
        <f t="shared" ref="BJ54:BJ64" si="142">SUMIF(G$88,"⑤",I54)+SUMIF(J$88,"⑤",L54)+SUMIF(M$88,"⑤",O54)+SUMIF(P$88,"⑤",R54)+SUMIF(S$88,"⑤",S54)+SUMIF(S$88,"⑤",T54)+SUMIF(U$88,"⑤",U54)+SUMIF(U$88,"⑤",V54)+SUMIF(X$88,"⑤",Z54)+SUMIF(AA$88,"⑤",AC54)+SUMIF(AD$88,"⑤",AF54)+SUMIF(AG$88,"⑤",AI54)+SUMIF(AJ$88,"⑤",AL54)+SUMIF(AM$88,"⑤",AO54)+SUMIF(AP$88,"⑤",AR54)+SUMIF(AS$88,"⑤",AU54)</f>
        <v>0</v>
      </c>
      <c r="BK54" s="866"/>
      <c r="BL54" s="865">
        <f t="shared" ref="BL54:BL64" si="143">IF($AY54="-",0,BB54*$AX54)</f>
        <v>0</v>
      </c>
      <c r="BM54" s="866"/>
      <c r="BN54" s="866">
        <f t="shared" ref="BN54:BN64" si="144">IF($AY54="-",0,BD54*$AX54)</f>
        <v>0</v>
      </c>
      <c r="BO54" s="866"/>
      <c r="BP54" s="866">
        <f t="shared" ref="BP54:BP64" si="145">IF($AY54="-",0,BF54*$AX54)</f>
        <v>0</v>
      </c>
      <c r="BQ54" s="866"/>
      <c r="BR54" s="866">
        <f t="shared" ref="BR54:BR64" si="146">IF($AY54="-",0,BH54*$AX54)</f>
        <v>0</v>
      </c>
      <c r="BS54" s="866"/>
      <c r="BT54" s="866">
        <f t="shared" ref="BT54:BT64" si="147">IF($AY54="-",0,BJ54*$AX54)</f>
        <v>0</v>
      </c>
      <c r="BU54" s="869"/>
      <c r="BV54" s="82"/>
    </row>
    <row r="55" spans="2:74" ht="13.5" customHeight="1">
      <c r="B55" s="1161"/>
      <c r="C55" s="1073"/>
      <c r="D55" s="1070"/>
      <c r="E55" s="932"/>
      <c r="F55" s="80">
        <v>500</v>
      </c>
      <c r="G55" s="251" t="str">
        <f>IF('A4-1管路(初期設定)'!$F$12="","-",IF('A4-1管路(初期設定)'!$F$12="○",A3管路!G55,IF(A3管路!F55="-","-",'A4-1管路(初期設定)'!$F$12*A3管路!G55)))</f>
        <v>-</v>
      </c>
      <c r="H55" s="245" t="str">
        <f>IF('A4-1管路(初期設定)'!$G$12="","-",IF('A4-1管路(初期設定)'!$G$12="○",A3管路!H55,IF(A3管路!H55="-","-",'A4-1管路(初期設定)'!$G$12*A3管路!H55)))</f>
        <v>-</v>
      </c>
      <c r="I55" s="246" t="str">
        <f t="shared" si="123"/>
        <v>-</v>
      </c>
      <c r="J55" s="251" t="str">
        <f>IF('A4-1管路(初期設定)'!$H$12="","-",IF('A4-1管路(初期設定)'!$H$12="○",A3管路!J55,IF(A3管路!J55="-","-",'A4-1管路(初期設定)'!$H$12*A3管路!J55)))</f>
        <v>-</v>
      </c>
      <c r="K55" s="245" t="str">
        <f>IF('A4-1管路(初期設定)'!$I$12="","-",IF('A4-1管路(初期設定)'!$I$12="○",A3管路!K55,IF(A3管路!K55="-","-",'A4-1管路(初期設定)'!$I$12*A3管路!K55)))</f>
        <v>-</v>
      </c>
      <c r="L55" s="246" t="str">
        <f t="shared" si="124"/>
        <v>-</v>
      </c>
      <c r="M55" s="251" t="str">
        <f>IF('A4-1管路(初期設定)'!$J$12="","-",IF('A4-1管路(初期設定)'!$J$12="○",A3管路!M55,IF(A3管路!M55="-","-",'A4-1管路(初期設定)'!$J$12*A3管路!M55)))</f>
        <v>-</v>
      </c>
      <c r="N55" s="245" t="str">
        <f>IF('A4-1管路(初期設定)'!$K$12="","-",IF('A4-1管路(初期設定)'!$K$12="○",A3管路!N55,IF(A3管路!N55="-","-",'A4-1管路(初期設定)'!$K$12*A3管路!N55)))</f>
        <v>-</v>
      </c>
      <c r="O55" s="246" t="str">
        <f t="shared" si="125"/>
        <v>-</v>
      </c>
      <c r="P55" s="251" t="str">
        <f>IF('A4-1管路(初期設定)'!$L$12="","-",IF('A4-1管路(初期設定)'!$L$12="○",A3管路!P55,IF(A3管路!P55="-","-",'A4-1管路(初期設定)'!$L$12*A3管路!P55)))</f>
        <v>-</v>
      </c>
      <c r="Q55" s="245" t="str">
        <f>IF('A4-1管路(初期設定)'!$M$12="","-",IF('A4-1管路(初期設定)'!$M$12="○",A3管路!Q55,IF(A3管路!Q55="-","-",'A4-1管路(初期設定)'!$M$12*A3管路!Q55)))</f>
        <v>-</v>
      </c>
      <c r="R55" s="246" t="str">
        <f t="shared" si="126"/>
        <v>-</v>
      </c>
      <c r="S55" s="251" t="str">
        <f>IF('A4-1管路(初期設定)'!$N$12="","-",IF('A4-1管路(初期設定)'!$N$12="○",A3管路!S55,IF(A3管路!S55="-","-",'A4-1管路(初期設定)'!$N$12*A3管路!S55)))</f>
        <v>-</v>
      </c>
      <c r="T55" s="257" t="str">
        <f>IF('A4-1管路(初期設定)'!$O$12="","-",IF('A4-1管路(初期設定)'!$O$12="○",A3管路!T55,IF(A3管路!T55="-","-",'A4-1管路(初期設定)'!$O$12*A3管路!T55)))</f>
        <v>-</v>
      </c>
      <c r="U55" s="257" t="str">
        <f>IF('A4-1管路(初期設定)'!$P$12="","-",IF('A4-1管路(初期設定)'!$P$12="○",A3管路!U55,IF(A3管路!U55="-","-",'A4-1管路(初期設定)'!$P$12*A3管路!U55)))</f>
        <v>-</v>
      </c>
      <c r="V55" s="245" t="str">
        <f>IF('A4-1管路(初期設定)'!$Q$12="","-",IF('A4-1管路(初期設定)'!$Q$12="○",A3管路!V55,IF(A3管路!V55="-","-",'A4-1管路(初期設定)'!$Q$12*A3管路!V55)))</f>
        <v>-</v>
      </c>
      <c r="W55" s="246" t="str">
        <f t="shared" si="127"/>
        <v>-</v>
      </c>
      <c r="X55" s="251" t="str">
        <f>IF('A4-1管路(初期設定)'!$R$12="","-",IF('A4-1管路(初期設定)'!$R$12="○",A3管路!X55,IF(A3管路!X55="-","-",'A4-1管路(初期設定)'!$R$12*A3管路!X55)))</f>
        <v>-</v>
      </c>
      <c r="Y55" s="245" t="str">
        <f>IF('A4-1管路(初期設定)'!$S$12="","-",IF('A4-1管路(初期設定)'!$S$12="○",A3管路!Y55,IF(A3管路!Y55="-","-",'A4-1管路(初期設定)'!$S$12*A3管路!Y55)))</f>
        <v>-</v>
      </c>
      <c r="Z55" s="246" t="str">
        <f t="shared" si="128"/>
        <v>-</v>
      </c>
      <c r="AA55" s="251" t="str">
        <f>IF('A4-1管路(初期設定)'!$T$12="","-",IF('A4-1管路(初期設定)'!$T$12="○",A3管路!AA55,IF(A3管路!AA55="-","-",'A4-1管路(初期設定)'!$T$12*A3管路!AA55)))</f>
        <v>-</v>
      </c>
      <c r="AB55" s="245" t="str">
        <f>IF('A4-1管路(初期設定)'!$U$12="","-",IF('A4-1管路(初期設定)'!$U$12="○",A3管路!AB55,IF(A3管路!AB55="-","-",'A4-1管路(初期設定)'!$U$12*A3管路!AB55)))</f>
        <v>-</v>
      </c>
      <c r="AC55" s="246" t="str">
        <f t="shared" si="129"/>
        <v>-</v>
      </c>
      <c r="AD55" s="251" t="str">
        <f>IF('A4-1管路(初期設定)'!$V$12="","-",IF('A4-1管路(初期設定)'!$V$12="○",A3管路!AD55,IF(A3管路!AD55="-","-",'A4-1管路(初期設定)'!$V$12*A3管路!AD55)))</f>
        <v>-</v>
      </c>
      <c r="AE55" s="245" t="str">
        <f>IF('A4-1管路(初期設定)'!$W$12="","-",IF('A4-1管路(初期設定)'!$W$12="○",A3管路!AE55,IF(A3管路!AE55="-","-",'A4-1管路(初期設定)'!$W$12*A3管路!AE55)))</f>
        <v>-</v>
      </c>
      <c r="AF55" s="246" t="str">
        <f t="shared" si="130"/>
        <v>-</v>
      </c>
      <c r="AG55" s="251" t="str">
        <f>IF('A4-1管路(初期設定)'!$X$12="","-",IF('A4-1管路(初期設定)'!$X$12="○",A3管路!AG55,IF(A3管路!AZ55="-","-",'A4-1管路(初期設定)'!$X$12*A3管路!AG55)))</f>
        <v>-</v>
      </c>
      <c r="AH55" s="245" t="str">
        <f>IF('A4-1管路(初期設定)'!$Y$12="","-",IF('A4-1管路(初期設定)'!$Y$12="○",A3管路!AH55,IF(A3管路!AH55="-","-",'A4-1管路(初期設定)'!$Y$12*A3管路!AH55)))</f>
        <v>-</v>
      </c>
      <c r="AI55" s="246" t="str">
        <f t="shared" si="131"/>
        <v>-</v>
      </c>
      <c r="AJ55" s="251" t="str">
        <f>IF('A4-1管路(初期設定)'!$Z$12="","-",IF('A4-1管路(初期設定)'!$Z$12="○",A3管路!AJ55,IF(A3管路!AJ55="-","-",'A4-1管路(初期設定)'!$Z$12*A3管路!AJ55)))</f>
        <v>-</v>
      </c>
      <c r="AK55" s="245" t="str">
        <f>IF('A4-1管路(初期設定)'!$AA$12="","-",IF('A4-1管路(初期設定)'!$AA$12="○",A3管路!AK55,IF(A3管路!AK55="-","-",'A4-1管路(初期設定)'!$AA$12*A3管路!AK55)))</f>
        <v>-</v>
      </c>
      <c r="AL55" s="246" t="str">
        <f t="shared" si="132"/>
        <v>-</v>
      </c>
      <c r="AM55" s="251" t="str">
        <f>IF('A4-1管路(初期設定)'!$AB$12="","-",IF('A4-1管路(初期設定)'!$AB$12="○",A3管路!AM55,IF(A3管路!AM55="-","-",'A4-1管路(初期設定)'!$AB$12*A3管路!AM55)))</f>
        <v>-</v>
      </c>
      <c r="AN55" s="245" t="str">
        <f>IF('A4-1管路(初期設定)'!$AC$12="","-",IF('A4-1管路(初期設定)'!$AC$12="○",A3管路!AN55,IF(A3管路!AN55="-","-",'A4-1管路(初期設定)'!$AC$12*A3管路!AN55)))</f>
        <v>-</v>
      </c>
      <c r="AO55" s="246" t="str">
        <f t="shared" si="133"/>
        <v>-</v>
      </c>
      <c r="AP55" s="251" t="str">
        <f>IF('A4-1管路(初期設定)'!$AD$12="","-",IF('A4-1管路(初期設定)'!$AD$12="○",A3管路!AP55,IF(A3管路!AP55="-","-",'A4-1管路(初期設定)'!$AD$12*A3管路!AP55)))</f>
        <v>-</v>
      </c>
      <c r="AQ55" s="245" t="str">
        <f>IF('A4-1管路(初期設定)'!$AE$12="","-",IF('A4-1管路(初期設定)'!$AE$12="○",A3管路!AQ55,IF(A3管路!AQ55="-","-",'A4-1管路(初期設定)'!$AE$12*A3管路!AQ55)))</f>
        <v>-</v>
      </c>
      <c r="AR55" s="246" t="str">
        <f t="shared" si="134"/>
        <v>-</v>
      </c>
      <c r="AS55" s="251" t="str">
        <f>IF('A4-1管路(初期設定)'!$AF$12="","-",IF('A4-1管路(初期設定)'!$AF$12="○",A3管路!AS55,IF(A3管路!AS55="-","-",'A4-1管路(初期設定)'!$AF$12*A3管路!AS55)))</f>
        <v>-</v>
      </c>
      <c r="AT55" s="245" t="str">
        <f>IF('A4-1管路(初期設定)'!$AG$12="","-",IF('A4-1管路(初期設定)'!$AG$12="○",A3管路!AT55,IF(A3管路!AT55="-","-",'A4-1管路(初期設定)'!$AG$12*A3管路!AT55)))</f>
        <v>-</v>
      </c>
      <c r="AU55" s="246" t="str">
        <f t="shared" si="135"/>
        <v>-</v>
      </c>
      <c r="AV55" s="265" t="str">
        <f t="shared" si="136"/>
        <v>-</v>
      </c>
      <c r="AW55" s="84" t="s">
        <v>273</v>
      </c>
      <c r="AX55" s="70">
        <v>189</v>
      </c>
      <c r="AY55" s="45" t="str">
        <f t="shared" si="137"/>
        <v>-</v>
      </c>
      <c r="BB55" s="832">
        <f t="shared" si="138"/>
        <v>0</v>
      </c>
      <c r="BC55" s="830"/>
      <c r="BD55" s="830">
        <f t="shared" si="139"/>
        <v>0</v>
      </c>
      <c r="BE55" s="830"/>
      <c r="BF55" s="830">
        <f t="shared" si="140"/>
        <v>0</v>
      </c>
      <c r="BG55" s="830"/>
      <c r="BH55" s="830">
        <f t="shared" si="141"/>
        <v>0</v>
      </c>
      <c r="BI55" s="830"/>
      <c r="BJ55" s="830">
        <f t="shared" si="142"/>
        <v>0</v>
      </c>
      <c r="BK55" s="830"/>
      <c r="BL55" s="832">
        <f t="shared" si="143"/>
        <v>0</v>
      </c>
      <c r="BM55" s="830"/>
      <c r="BN55" s="830">
        <f t="shared" si="144"/>
        <v>0</v>
      </c>
      <c r="BO55" s="830"/>
      <c r="BP55" s="830">
        <f t="shared" si="145"/>
        <v>0</v>
      </c>
      <c r="BQ55" s="830"/>
      <c r="BR55" s="830">
        <f t="shared" si="146"/>
        <v>0</v>
      </c>
      <c r="BS55" s="830"/>
      <c r="BT55" s="830">
        <f t="shared" si="147"/>
        <v>0</v>
      </c>
      <c r="BU55" s="833"/>
      <c r="BV55" s="82"/>
    </row>
    <row r="56" spans="2:74" ht="13.5" customHeight="1">
      <c r="B56" s="1161"/>
      <c r="C56" s="1073"/>
      <c r="D56" s="1070"/>
      <c r="E56" s="932"/>
      <c r="F56" s="80">
        <v>450</v>
      </c>
      <c r="G56" s="251" t="str">
        <f>IF('A4-1管路(初期設定)'!$F$12="","-",IF('A4-1管路(初期設定)'!$F$12="○",A3管路!G56,IF(A3管路!F56="-","-",'A4-1管路(初期設定)'!$F$12*A3管路!G56)))</f>
        <v>-</v>
      </c>
      <c r="H56" s="245" t="str">
        <f>IF('A4-1管路(初期設定)'!$G$12="","-",IF('A4-1管路(初期設定)'!$G$12="○",A3管路!H56,IF(A3管路!H56="-","-",'A4-1管路(初期設定)'!$G$12*A3管路!H56)))</f>
        <v>-</v>
      </c>
      <c r="I56" s="246" t="str">
        <f t="shared" si="123"/>
        <v>-</v>
      </c>
      <c r="J56" s="251" t="str">
        <f>IF('A4-1管路(初期設定)'!$H$12="","-",IF('A4-1管路(初期設定)'!$H$12="○",A3管路!J56,IF(A3管路!J56="-","-",'A4-1管路(初期設定)'!$H$12*A3管路!J56)))</f>
        <v>-</v>
      </c>
      <c r="K56" s="245" t="str">
        <f>IF('A4-1管路(初期設定)'!$I$12="","-",IF('A4-1管路(初期設定)'!$I$12="○",A3管路!K56,IF(A3管路!K56="-","-",'A4-1管路(初期設定)'!$I$12*A3管路!K56)))</f>
        <v>-</v>
      </c>
      <c r="L56" s="246" t="str">
        <f t="shared" si="124"/>
        <v>-</v>
      </c>
      <c r="M56" s="251" t="str">
        <f>IF('A4-1管路(初期設定)'!$J$12="","-",IF('A4-1管路(初期設定)'!$J$12="○",A3管路!M56,IF(A3管路!M56="-","-",'A4-1管路(初期設定)'!$J$12*A3管路!M56)))</f>
        <v>-</v>
      </c>
      <c r="N56" s="245" t="str">
        <f>IF('A4-1管路(初期設定)'!$K$12="","-",IF('A4-1管路(初期設定)'!$K$12="○",A3管路!N56,IF(A3管路!N56="-","-",'A4-1管路(初期設定)'!$K$12*A3管路!N56)))</f>
        <v>-</v>
      </c>
      <c r="O56" s="246" t="str">
        <f t="shared" si="125"/>
        <v>-</v>
      </c>
      <c r="P56" s="251" t="str">
        <f>IF('A4-1管路(初期設定)'!$L$12="","-",IF('A4-1管路(初期設定)'!$L$12="○",A3管路!P56,IF(A3管路!P56="-","-",'A4-1管路(初期設定)'!$L$12*A3管路!P56)))</f>
        <v>-</v>
      </c>
      <c r="Q56" s="245" t="str">
        <f>IF('A4-1管路(初期設定)'!$M$12="","-",IF('A4-1管路(初期設定)'!$M$12="○",A3管路!Q56,IF(A3管路!Q56="-","-",'A4-1管路(初期設定)'!$M$12*A3管路!Q56)))</f>
        <v>-</v>
      </c>
      <c r="R56" s="246" t="str">
        <f t="shared" si="126"/>
        <v>-</v>
      </c>
      <c r="S56" s="251" t="str">
        <f>IF('A4-1管路(初期設定)'!$N$12="","-",IF('A4-1管路(初期設定)'!$N$12="○",A3管路!S56,IF(A3管路!S56="-","-",'A4-1管路(初期設定)'!$N$12*A3管路!S56)))</f>
        <v>-</v>
      </c>
      <c r="T56" s="257" t="str">
        <f>IF('A4-1管路(初期設定)'!$O$12="","-",IF('A4-1管路(初期設定)'!$O$12="○",A3管路!T56,IF(A3管路!T56="-","-",'A4-1管路(初期設定)'!$O$12*A3管路!T56)))</f>
        <v>-</v>
      </c>
      <c r="U56" s="257" t="str">
        <f>IF('A4-1管路(初期設定)'!$P$12="","-",IF('A4-1管路(初期設定)'!$P$12="○",A3管路!U56,IF(A3管路!U56="-","-",'A4-1管路(初期設定)'!$P$12*A3管路!U56)))</f>
        <v>-</v>
      </c>
      <c r="V56" s="245" t="str">
        <f>IF('A4-1管路(初期設定)'!$Q$12="","-",IF('A4-1管路(初期設定)'!$Q$12="○",A3管路!V56,IF(A3管路!V56="-","-",'A4-1管路(初期設定)'!$Q$12*A3管路!V56)))</f>
        <v>-</v>
      </c>
      <c r="W56" s="246" t="str">
        <f t="shared" si="127"/>
        <v>-</v>
      </c>
      <c r="X56" s="251" t="str">
        <f>IF('A4-1管路(初期設定)'!$R$12="","-",IF('A4-1管路(初期設定)'!$R$12="○",A3管路!X56,IF(A3管路!X56="-","-",'A4-1管路(初期設定)'!$R$12*A3管路!X56)))</f>
        <v>-</v>
      </c>
      <c r="Y56" s="245" t="str">
        <f>IF('A4-1管路(初期設定)'!$S$12="","-",IF('A4-1管路(初期設定)'!$S$12="○",A3管路!Y56,IF(A3管路!Y56="-","-",'A4-1管路(初期設定)'!$S$12*A3管路!Y56)))</f>
        <v>-</v>
      </c>
      <c r="Z56" s="246" t="str">
        <f t="shared" si="128"/>
        <v>-</v>
      </c>
      <c r="AA56" s="251" t="str">
        <f>IF('A4-1管路(初期設定)'!$T$12="","-",IF('A4-1管路(初期設定)'!$T$12="○",A3管路!AA56,IF(A3管路!AA56="-","-",'A4-1管路(初期設定)'!$T$12*A3管路!AA56)))</f>
        <v>-</v>
      </c>
      <c r="AB56" s="245" t="str">
        <f>IF('A4-1管路(初期設定)'!$U$12="","-",IF('A4-1管路(初期設定)'!$U$12="○",A3管路!AB56,IF(A3管路!AB56="-","-",'A4-1管路(初期設定)'!$U$12*A3管路!AB56)))</f>
        <v>-</v>
      </c>
      <c r="AC56" s="246" t="str">
        <f t="shared" si="129"/>
        <v>-</v>
      </c>
      <c r="AD56" s="251" t="str">
        <f>IF('A4-1管路(初期設定)'!$V$12="","-",IF('A4-1管路(初期設定)'!$V$12="○",A3管路!AD56,IF(A3管路!AD56="-","-",'A4-1管路(初期設定)'!$V$12*A3管路!AD56)))</f>
        <v>-</v>
      </c>
      <c r="AE56" s="245" t="str">
        <f>IF('A4-1管路(初期設定)'!$W$12="","-",IF('A4-1管路(初期設定)'!$W$12="○",A3管路!AE56,IF(A3管路!AE56="-","-",'A4-1管路(初期設定)'!$W$12*A3管路!AE56)))</f>
        <v>-</v>
      </c>
      <c r="AF56" s="246" t="str">
        <f t="shared" si="130"/>
        <v>-</v>
      </c>
      <c r="AG56" s="251" t="str">
        <f>IF('A4-1管路(初期設定)'!$X$12="","-",IF('A4-1管路(初期設定)'!$X$12="○",A3管路!AG56,IF(A3管路!AZ56="-","-",'A4-1管路(初期設定)'!$X$12*A3管路!AG56)))</f>
        <v>-</v>
      </c>
      <c r="AH56" s="245" t="str">
        <f>IF('A4-1管路(初期設定)'!$Y$12="","-",IF('A4-1管路(初期設定)'!$Y$12="○",A3管路!AH56,IF(A3管路!AH56="-","-",'A4-1管路(初期設定)'!$Y$12*A3管路!AH56)))</f>
        <v>-</v>
      </c>
      <c r="AI56" s="246" t="str">
        <f t="shared" si="131"/>
        <v>-</v>
      </c>
      <c r="AJ56" s="251" t="str">
        <f>IF('A4-1管路(初期設定)'!$Z$12="","-",IF('A4-1管路(初期設定)'!$Z$12="○",A3管路!AJ56,IF(A3管路!AJ56="-","-",'A4-1管路(初期設定)'!$Z$12*A3管路!AJ56)))</f>
        <v>-</v>
      </c>
      <c r="AK56" s="245" t="str">
        <f>IF('A4-1管路(初期設定)'!$AA$12="","-",IF('A4-1管路(初期設定)'!$AA$12="○",A3管路!AK56,IF(A3管路!AK56="-","-",'A4-1管路(初期設定)'!$AA$12*A3管路!AK56)))</f>
        <v>-</v>
      </c>
      <c r="AL56" s="246" t="str">
        <f t="shared" si="132"/>
        <v>-</v>
      </c>
      <c r="AM56" s="251" t="str">
        <f>IF('A4-1管路(初期設定)'!$AB$12="","-",IF('A4-1管路(初期設定)'!$AB$12="○",A3管路!AM56,IF(A3管路!AM56="-","-",'A4-1管路(初期設定)'!$AB$12*A3管路!AM56)))</f>
        <v>-</v>
      </c>
      <c r="AN56" s="245" t="str">
        <f>IF('A4-1管路(初期設定)'!$AC$12="","-",IF('A4-1管路(初期設定)'!$AC$12="○",A3管路!AN56,IF(A3管路!AN56="-","-",'A4-1管路(初期設定)'!$AC$12*A3管路!AN56)))</f>
        <v>-</v>
      </c>
      <c r="AO56" s="246" t="str">
        <f t="shared" si="133"/>
        <v>-</v>
      </c>
      <c r="AP56" s="251" t="str">
        <f>IF('A4-1管路(初期設定)'!$AD$12="","-",IF('A4-1管路(初期設定)'!$AD$12="○",A3管路!AP56,IF(A3管路!AP56="-","-",'A4-1管路(初期設定)'!$AD$12*A3管路!AP56)))</f>
        <v>-</v>
      </c>
      <c r="AQ56" s="245" t="str">
        <f>IF('A4-1管路(初期設定)'!$AE$12="","-",IF('A4-1管路(初期設定)'!$AE$12="○",A3管路!AQ56,IF(A3管路!AQ56="-","-",'A4-1管路(初期設定)'!$AE$12*A3管路!AQ56)))</f>
        <v>-</v>
      </c>
      <c r="AR56" s="246" t="str">
        <f t="shared" si="134"/>
        <v>-</v>
      </c>
      <c r="AS56" s="251" t="str">
        <f>IF('A4-1管路(初期設定)'!$AF$12="","-",IF('A4-1管路(初期設定)'!$AF$12="○",A3管路!AS56,IF(A3管路!AS56="-","-",'A4-1管路(初期設定)'!$AF$12*A3管路!AS56)))</f>
        <v>-</v>
      </c>
      <c r="AT56" s="245" t="str">
        <f>IF('A4-1管路(初期設定)'!$AG$12="","-",IF('A4-1管路(初期設定)'!$AG$12="○",A3管路!AT56,IF(A3管路!AT56="-","-",'A4-1管路(初期設定)'!$AG$12*A3管路!AT56)))</f>
        <v>-</v>
      </c>
      <c r="AU56" s="246" t="str">
        <f t="shared" si="135"/>
        <v>-</v>
      </c>
      <c r="AV56" s="265" t="str">
        <f t="shared" si="136"/>
        <v>-</v>
      </c>
      <c r="AW56" s="84" t="s">
        <v>273</v>
      </c>
      <c r="AX56" s="70">
        <v>166</v>
      </c>
      <c r="AY56" s="45" t="str">
        <f t="shared" si="137"/>
        <v>-</v>
      </c>
      <c r="BB56" s="832">
        <f t="shared" si="138"/>
        <v>0</v>
      </c>
      <c r="BC56" s="830"/>
      <c r="BD56" s="830">
        <f t="shared" si="139"/>
        <v>0</v>
      </c>
      <c r="BE56" s="830"/>
      <c r="BF56" s="830">
        <f t="shared" si="140"/>
        <v>0</v>
      </c>
      <c r="BG56" s="830"/>
      <c r="BH56" s="830">
        <f t="shared" si="141"/>
        <v>0</v>
      </c>
      <c r="BI56" s="830"/>
      <c r="BJ56" s="830">
        <f t="shared" si="142"/>
        <v>0</v>
      </c>
      <c r="BK56" s="830"/>
      <c r="BL56" s="832">
        <f t="shared" si="143"/>
        <v>0</v>
      </c>
      <c r="BM56" s="830"/>
      <c r="BN56" s="830">
        <f t="shared" si="144"/>
        <v>0</v>
      </c>
      <c r="BO56" s="830"/>
      <c r="BP56" s="830">
        <f t="shared" si="145"/>
        <v>0</v>
      </c>
      <c r="BQ56" s="830"/>
      <c r="BR56" s="830">
        <f t="shared" si="146"/>
        <v>0</v>
      </c>
      <c r="BS56" s="830"/>
      <c r="BT56" s="830">
        <f t="shared" si="147"/>
        <v>0</v>
      </c>
      <c r="BU56" s="833"/>
      <c r="BV56" s="82"/>
    </row>
    <row r="57" spans="2:74" ht="13.5" customHeight="1">
      <c r="B57" s="1161"/>
      <c r="C57" s="1073"/>
      <c r="D57" s="1070"/>
      <c r="E57" s="932"/>
      <c r="F57" s="80">
        <v>400</v>
      </c>
      <c r="G57" s="251" t="str">
        <f>IF('A4-1管路(初期設定)'!$F$12="","-",IF('A4-1管路(初期設定)'!$F$12="○",A3管路!G57,IF(A3管路!F57="-","-",'A4-1管路(初期設定)'!$F$12*A3管路!G57)))</f>
        <v>-</v>
      </c>
      <c r="H57" s="245" t="str">
        <f>IF('A4-1管路(初期設定)'!$G$12="","-",IF('A4-1管路(初期設定)'!$G$12="○",A3管路!H57,IF(A3管路!H57="-","-",'A4-1管路(初期設定)'!$G$12*A3管路!H57)))</f>
        <v>-</v>
      </c>
      <c r="I57" s="246" t="str">
        <f t="shared" si="123"/>
        <v>-</v>
      </c>
      <c r="J57" s="251" t="str">
        <f>IF('A4-1管路(初期設定)'!$H$12="","-",IF('A4-1管路(初期設定)'!$H$12="○",A3管路!J57,IF(A3管路!J57="-","-",'A4-1管路(初期設定)'!$H$12*A3管路!J57)))</f>
        <v>-</v>
      </c>
      <c r="K57" s="245" t="str">
        <f>IF('A4-1管路(初期設定)'!$I$12="","-",IF('A4-1管路(初期設定)'!$I$12="○",A3管路!K57,IF(A3管路!K57="-","-",'A4-1管路(初期設定)'!$I$12*A3管路!K57)))</f>
        <v>-</v>
      </c>
      <c r="L57" s="246" t="str">
        <f t="shared" si="124"/>
        <v>-</v>
      </c>
      <c r="M57" s="251" t="str">
        <f>IF('A4-1管路(初期設定)'!$J$12="","-",IF('A4-1管路(初期設定)'!$J$12="○",A3管路!M57,IF(A3管路!M57="-","-",'A4-1管路(初期設定)'!$J$12*A3管路!M57)))</f>
        <v>-</v>
      </c>
      <c r="N57" s="245" t="str">
        <f>IF('A4-1管路(初期設定)'!$K$12="","-",IF('A4-1管路(初期設定)'!$K$12="○",A3管路!N57,IF(A3管路!N57="-","-",'A4-1管路(初期設定)'!$K$12*A3管路!N57)))</f>
        <v>-</v>
      </c>
      <c r="O57" s="246" t="str">
        <f t="shared" si="125"/>
        <v>-</v>
      </c>
      <c r="P57" s="251" t="str">
        <f>IF('A4-1管路(初期設定)'!$L$12="","-",IF('A4-1管路(初期設定)'!$L$12="○",A3管路!P57,IF(A3管路!P57="-","-",'A4-1管路(初期設定)'!$L$12*A3管路!P57)))</f>
        <v>-</v>
      </c>
      <c r="Q57" s="245" t="str">
        <f>IF('A4-1管路(初期設定)'!$M$12="","-",IF('A4-1管路(初期設定)'!$M$12="○",A3管路!Q57,IF(A3管路!Q57="-","-",'A4-1管路(初期設定)'!$M$12*A3管路!Q57)))</f>
        <v>-</v>
      </c>
      <c r="R57" s="246" t="str">
        <f t="shared" si="126"/>
        <v>-</v>
      </c>
      <c r="S57" s="251" t="str">
        <f>IF('A4-1管路(初期設定)'!$N$12="","-",IF('A4-1管路(初期設定)'!$N$12="○",A3管路!S57,IF(A3管路!S57="-","-",'A4-1管路(初期設定)'!$N$12*A3管路!S57)))</f>
        <v>-</v>
      </c>
      <c r="T57" s="257" t="str">
        <f>IF('A4-1管路(初期設定)'!$O$12="","-",IF('A4-1管路(初期設定)'!$O$12="○",A3管路!T57,IF(A3管路!T57="-","-",'A4-1管路(初期設定)'!$O$12*A3管路!T57)))</f>
        <v>-</v>
      </c>
      <c r="U57" s="257" t="str">
        <f>IF('A4-1管路(初期設定)'!$P$12="","-",IF('A4-1管路(初期設定)'!$P$12="○",A3管路!U57,IF(A3管路!U57="-","-",'A4-1管路(初期設定)'!$P$12*A3管路!U57)))</f>
        <v>-</v>
      </c>
      <c r="V57" s="245" t="str">
        <f>IF('A4-1管路(初期設定)'!$Q$12="","-",IF('A4-1管路(初期設定)'!$Q$12="○",A3管路!V57,IF(A3管路!V57="-","-",'A4-1管路(初期設定)'!$Q$12*A3管路!V57)))</f>
        <v>-</v>
      </c>
      <c r="W57" s="246" t="str">
        <f t="shared" si="127"/>
        <v>-</v>
      </c>
      <c r="X57" s="251" t="str">
        <f>IF('A4-1管路(初期設定)'!$R$12="","-",IF('A4-1管路(初期設定)'!$R$12="○",A3管路!X57,IF(A3管路!X57="-","-",'A4-1管路(初期設定)'!$R$12*A3管路!X57)))</f>
        <v>-</v>
      </c>
      <c r="Y57" s="245" t="str">
        <f>IF('A4-1管路(初期設定)'!$S$12="","-",IF('A4-1管路(初期設定)'!$S$12="○",A3管路!Y57,IF(A3管路!Y57="-","-",'A4-1管路(初期設定)'!$S$12*A3管路!Y57)))</f>
        <v>-</v>
      </c>
      <c r="Z57" s="246" t="str">
        <f t="shared" si="128"/>
        <v>-</v>
      </c>
      <c r="AA57" s="251" t="str">
        <f>IF('A4-1管路(初期設定)'!$T$12="","-",IF('A4-1管路(初期設定)'!$T$12="○",A3管路!AA57,IF(A3管路!AA57="-","-",'A4-1管路(初期設定)'!$T$12*A3管路!AA57)))</f>
        <v>-</v>
      </c>
      <c r="AB57" s="245" t="str">
        <f>IF('A4-1管路(初期設定)'!$U$12="","-",IF('A4-1管路(初期設定)'!$U$12="○",A3管路!AB57,IF(A3管路!AB57="-","-",'A4-1管路(初期設定)'!$U$12*A3管路!AB57)))</f>
        <v>-</v>
      </c>
      <c r="AC57" s="246" t="str">
        <f t="shared" si="129"/>
        <v>-</v>
      </c>
      <c r="AD57" s="251" t="str">
        <f>IF('A4-1管路(初期設定)'!$V$12="","-",IF('A4-1管路(初期設定)'!$V$12="○",A3管路!AD57,IF(A3管路!AD57="-","-",'A4-1管路(初期設定)'!$V$12*A3管路!AD57)))</f>
        <v>-</v>
      </c>
      <c r="AE57" s="245" t="str">
        <f>IF('A4-1管路(初期設定)'!$W$12="","-",IF('A4-1管路(初期設定)'!$W$12="○",A3管路!AE57,IF(A3管路!AE57="-","-",'A4-1管路(初期設定)'!$W$12*A3管路!AE57)))</f>
        <v>-</v>
      </c>
      <c r="AF57" s="246" t="str">
        <f t="shared" si="130"/>
        <v>-</v>
      </c>
      <c r="AG57" s="251" t="str">
        <f>IF('A4-1管路(初期設定)'!$X$12="","-",IF('A4-1管路(初期設定)'!$X$12="○",A3管路!AG57,IF(A3管路!AZ57="-","-",'A4-1管路(初期設定)'!$X$12*A3管路!AG57)))</f>
        <v>-</v>
      </c>
      <c r="AH57" s="245" t="str">
        <f>IF('A4-1管路(初期設定)'!$Y$12="","-",IF('A4-1管路(初期設定)'!$Y$12="○",A3管路!AH57,IF(A3管路!AH57="-","-",'A4-1管路(初期設定)'!$Y$12*A3管路!AH57)))</f>
        <v>-</v>
      </c>
      <c r="AI57" s="246" t="str">
        <f t="shared" si="131"/>
        <v>-</v>
      </c>
      <c r="AJ57" s="251" t="str">
        <f>IF('A4-1管路(初期設定)'!$Z$12="","-",IF('A4-1管路(初期設定)'!$Z$12="○",A3管路!AJ57,IF(A3管路!AJ57="-","-",'A4-1管路(初期設定)'!$Z$12*A3管路!AJ57)))</f>
        <v>-</v>
      </c>
      <c r="AK57" s="245" t="str">
        <f>IF('A4-1管路(初期設定)'!$AA$12="","-",IF('A4-1管路(初期設定)'!$AA$12="○",A3管路!AK57,IF(A3管路!AK57="-","-",'A4-1管路(初期設定)'!$AA$12*A3管路!AK57)))</f>
        <v>-</v>
      </c>
      <c r="AL57" s="246" t="str">
        <f t="shared" si="132"/>
        <v>-</v>
      </c>
      <c r="AM57" s="251" t="str">
        <f>IF('A4-1管路(初期設定)'!$AB$12="","-",IF('A4-1管路(初期設定)'!$AB$12="○",A3管路!AM57,IF(A3管路!AM57="-","-",'A4-1管路(初期設定)'!$AB$12*A3管路!AM57)))</f>
        <v>-</v>
      </c>
      <c r="AN57" s="245" t="str">
        <f>IF('A4-1管路(初期設定)'!$AC$12="","-",IF('A4-1管路(初期設定)'!$AC$12="○",A3管路!AN57,IF(A3管路!AN57="-","-",'A4-1管路(初期設定)'!$AC$12*A3管路!AN57)))</f>
        <v>-</v>
      </c>
      <c r="AO57" s="246" t="str">
        <f t="shared" si="133"/>
        <v>-</v>
      </c>
      <c r="AP57" s="251" t="str">
        <f>IF('A4-1管路(初期設定)'!$AD$12="","-",IF('A4-1管路(初期設定)'!$AD$12="○",A3管路!AP57,IF(A3管路!AP57="-","-",'A4-1管路(初期設定)'!$AD$12*A3管路!AP57)))</f>
        <v>-</v>
      </c>
      <c r="AQ57" s="245" t="str">
        <f>IF('A4-1管路(初期設定)'!$AE$12="","-",IF('A4-1管路(初期設定)'!$AE$12="○",A3管路!AQ57,IF(A3管路!AQ57="-","-",'A4-1管路(初期設定)'!$AE$12*A3管路!AQ57)))</f>
        <v>-</v>
      </c>
      <c r="AR57" s="246" t="str">
        <f t="shared" si="134"/>
        <v>-</v>
      </c>
      <c r="AS57" s="251" t="str">
        <f>IF('A4-1管路(初期設定)'!$AF$12="","-",IF('A4-1管路(初期設定)'!$AF$12="○",A3管路!AS57,IF(A3管路!AS57="-","-",'A4-1管路(初期設定)'!$AF$12*A3管路!AS57)))</f>
        <v>-</v>
      </c>
      <c r="AT57" s="245" t="str">
        <f>IF('A4-1管路(初期設定)'!$AG$12="","-",IF('A4-1管路(初期設定)'!$AG$12="○",A3管路!AT57,IF(A3管路!AT57="-","-",'A4-1管路(初期設定)'!$AG$12*A3管路!AT57)))</f>
        <v>-</v>
      </c>
      <c r="AU57" s="246" t="str">
        <f t="shared" si="135"/>
        <v>-</v>
      </c>
      <c r="AV57" s="265" t="str">
        <f t="shared" si="136"/>
        <v>-</v>
      </c>
      <c r="AW57" s="84" t="s">
        <v>273</v>
      </c>
      <c r="AX57" s="70">
        <v>146</v>
      </c>
      <c r="AY57" s="45" t="str">
        <f t="shared" si="137"/>
        <v>-</v>
      </c>
      <c r="BB57" s="832">
        <f t="shared" si="138"/>
        <v>0</v>
      </c>
      <c r="BC57" s="830"/>
      <c r="BD57" s="830">
        <f t="shared" si="139"/>
        <v>0</v>
      </c>
      <c r="BE57" s="830"/>
      <c r="BF57" s="830">
        <f t="shared" si="140"/>
        <v>0</v>
      </c>
      <c r="BG57" s="830"/>
      <c r="BH57" s="830">
        <f t="shared" si="141"/>
        <v>0</v>
      </c>
      <c r="BI57" s="830"/>
      <c r="BJ57" s="830">
        <f t="shared" si="142"/>
        <v>0</v>
      </c>
      <c r="BK57" s="830"/>
      <c r="BL57" s="832">
        <f t="shared" si="143"/>
        <v>0</v>
      </c>
      <c r="BM57" s="830"/>
      <c r="BN57" s="830">
        <f t="shared" si="144"/>
        <v>0</v>
      </c>
      <c r="BO57" s="830"/>
      <c r="BP57" s="830">
        <f t="shared" si="145"/>
        <v>0</v>
      </c>
      <c r="BQ57" s="830"/>
      <c r="BR57" s="830">
        <f t="shared" si="146"/>
        <v>0</v>
      </c>
      <c r="BS57" s="830"/>
      <c r="BT57" s="830">
        <f t="shared" si="147"/>
        <v>0</v>
      </c>
      <c r="BU57" s="833"/>
      <c r="BV57" s="82"/>
    </row>
    <row r="58" spans="2:74" ht="13.5" customHeight="1">
      <c r="B58" s="1161"/>
      <c r="C58" s="1073"/>
      <c r="D58" s="1070"/>
      <c r="E58" s="932"/>
      <c r="F58" s="80">
        <v>350</v>
      </c>
      <c r="G58" s="251" t="str">
        <f>IF('A4-1管路(初期設定)'!$F$12="","-",IF('A4-1管路(初期設定)'!$F$12="○",A3管路!G58,IF(A3管路!F58="-","-",'A4-1管路(初期設定)'!$F$12*A3管路!G58)))</f>
        <v>-</v>
      </c>
      <c r="H58" s="245" t="str">
        <f>IF('A4-1管路(初期設定)'!$G$12="","-",IF('A4-1管路(初期設定)'!$G$12="○",A3管路!H58,IF(A3管路!H58="-","-",'A4-1管路(初期設定)'!$G$12*A3管路!H58)))</f>
        <v>-</v>
      </c>
      <c r="I58" s="246" t="str">
        <f t="shared" si="123"/>
        <v>-</v>
      </c>
      <c r="J58" s="251" t="str">
        <f>IF('A4-1管路(初期設定)'!$H$12="","-",IF('A4-1管路(初期設定)'!$H$12="○",A3管路!J58,IF(A3管路!J58="-","-",'A4-1管路(初期設定)'!$H$12*A3管路!J58)))</f>
        <v>-</v>
      </c>
      <c r="K58" s="245" t="str">
        <f>IF('A4-1管路(初期設定)'!$I$12="","-",IF('A4-1管路(初期設定)'!$I$12="○",A3管路!K58,IF(A3管路!K58="-","-",'A4-1管路(初期設定)'!$I$12*A3管路!K58)))</f>
        <v>-</v>
      </c>
      <c r="L58" s="246" t="str">
        <f t="shared" si="124"/>
        <v>-</v>
      </c>
      <c r="M58" s="251" t="str">
        <f>IF('A4-1管路(初期設定)'!$J$12="","-",IF('A4-1管路(初期設定)'!$J$12="○",A3管路!M58,IF(A3管路!M58="-","-",'A4-1管路(初期設定)'!$J$12*A3管路!M58)))</f>
        <v>-</v>
      </c>
      <c r="N58" s="245" t="str">
        <f>IF('A4-1管路(初期設定)'!$K$12="","-",IF('A4-1管路(初期設定)'!$K$12="○",A3管路!N58,IF(A3管路!N58="-","-",'A4-1管路(初期設定)'!$K$12*A3管路!N58)))</f>
        <v>-</v>
      </c>
      <c r="O58" s="246" t="str">
        <f t="shared" si="125"/>
        <v>-</v>
      </c>
      <c r="P58" s="251" t="str">
        <f>IF('A4-1管路(初期設定)'!$L$12="","-",IF('A4-1管路(初期設定)'!$L$12="○",A3管路!P58,IF(A3管路!P58="-","-",'A4-1管路(初期設定)'!$L$12*A3管路!P58)))</f>
        <v>-</v>
      </c>
      <c r="Q58" s="245" t="str">
        <f>IF('A4-1管路(初期設定)'!$M$12="","-",IF('A4-1管路(初期設定)'!$M$12="○",A3管路!Q58,IF(A3管路!Q58="-","-",'A4-1管路(初期設定)'!$M$12*A3管路!Q58)))</f>
        <v>-</v>
      </c>
      <c r="R58" s="246" t="str">
        <f t="shared" si="126"/>
        <v>-</v>
      </c>
      <c r="S58" s="251" t="str">
        <f>IF('A4-1管路(初期設定)'!$N$12="","-",IF('A4-1管路(初期設定)'!$N$12="○",A3管路!S58,IF(A3管路!S58="-","-",'A4-1管路(初期設定)'!$N$12*A3管路!S58)))</f>
        <v>-</v>
      </c>
      <c r="T58" s="257" t="str">
        <f>IF('A4-1管路(初期設定)'!$O$12="","-",IF('A4-1管路(初期設定)'!$O$12="○",A3管路!T58,IF(A3管路!T58="-","-",'A4-1管路(初期設定)'!$O$12*A3管路!T58)))</f>
        <v>-</v>
      </c>
      <c r="U58" s="257" t="str">
        <f>IF('A4-1管路(初期設定)'!$P$12="","-",IF('A4-1管路(初期設定)'!$P$12="○",A3管路!U58,IF(A3管路!U58="-","-",'A4-1管路(初期設定)'!$P$12*A3管路!U58)))</f>
        <v>-</v>
      </c>
      <c r="V58" s="245" t="str">
        <f>IF('A4-1管路(初期設定)'!$Q$12="","-",IF('A4-1管路(初期設定)'!$Q$12="○",A3管路!V58,IF(A3管路!V58="-","-",'A4-1管路(初期設定)'!$Q$12*A3管路!V58)))</f>
        <v>-</v>
      </c>
      <c r="W58" s="246" t="str">
        <f t="shared" si="127"/>
        <v>-</v>
      </c>
      <c r="X58" s="251" t="str">
        <f>IF('A4-1管路(初期設定)'!$R$12="","-",IF('A4-1管路(初期設定)'!$R$12="○",A3管路!X58,IF(A3管路!X58="-","-",'A4-1管路(初期設定)'!$R$12*A3管路!X58)))</f>
        <v>-</v>
      </c>
      <c r="Y58" s="245" t="str">
        <f>IF('A4-1管路(初期設定)'!$S$12="","-",IF('A4-1管路(初期設定)'!$S$12="○",A3管路!Y58,IF(A3管路!Y58="-","-",'A4-1管路(初期設定)'!$S$12*A3管路!Y58)))</f>
        <v>-</v>
      </c>
      <c r="Z58" s="246" t="str">
        <f t="shared" si="128"/>
        <v>-</v>
      </c>
      <c r="AA58" s="251" t="str">
        <f>IF('A4-1管路(初期設定)'!$T$12="","-",IF('A4-1管路(初期設定)'!$T$12="○",A3管路!AA58,IF(A3管路!AA58="-","-",'A4-1管路(初期設定)'!$T$12*A3管路!AA58)))</f>
        <v>-</v>
      </c>
      <c r="AB58" s="245" t="str">
        <f>IF('A4-1管路(初期設定)'!$U$12="","-",IF('A4-1管路(初期設定)'!$U$12="○",A3管路!AB58,IF(A3管路!AB58="-","-",'A4-1管路(初期設定)'!$U$12*A3管路!AB58)))</f>
        <v>-</v>
      </c>
      <c r="AC58" s="246" t="str">
        <f t="shared" si="129"/>
        <v>-</v>
      </c>
      <c r="AD58" s="251" t="str">
        <f>IF('A4-1管路(初期設定)'!$V$12="","-",IF('A4-1管路(初期設定)'!$V$12="○",A3管路!AD58,IF(A3管路!AD58="-","-",'A4-1管路(初期設定)'!$V$12*A3管路!AD58)))</f>
        <v>-</v>
      </c>
      <c r="AE58" s="245" t="str">
        <f>IF('A4-1管路(初期設定)'!$W$12="","-",IF('A4-1管路(初期設定)'!$W$12="○",A3管路!AE58,IF(A3管路!AE58="-","-",'A4-1管路(初期設定)'!$W$12*A3管路!AE58)))</f>
        <v>-</v>
      </c>
      <c r="AF58" s="246" t="str">
        <f t="shared" si="130"/>
        <v>-</v>
      </c>
      <c r="AG58" s="251" t="str">
        <f>IF('A4-1管路(初期設定)'!$X$12="","-",IF('A4-1管路(初期設定)'!$X$12="○",A3管路!AG58,IF(A3管路!AZ58="-","-",'A4-1管路(初期設定)'!$X$12*A3管路!AG58)))</f>
        <v>-</v>
      </c>
      <c r="AH58" s="245" t="str">
        <f>IF('A4-1管路(初期設定)'!$Y$12="","-",IF('A4-1管路(初期設定)'!$Y$12="○",A3管路!AH58,IF(A3管路!AH58="-","-",'A4-1管路(初期設定)'!$Y$12*A3管路!AH58)))</f>
        <v>-</v>
      </c>
      <c r="AI58" s="246" t="str">
        <f t="shared" si="131"/>
        <v>-</v>
      </c>
      <c r="AJ58" s="251" t="str">
        <f>IF('A4-1管路(初期設定)'!$Z$12="","-",IF('A4-1管路(初期設定)'!$Z$12="○",A3管路!AJ58,IF(A3管路!AJ58="-","-",'A4-1管路(初期設定)'!$Z$12*A3管路!AJ58)))</f>
        <v>-</v>
      </c>
      <c r="AK58" s="245" t="str">
        <f>IF('A4-1管路(初期設定)'!$AA$12="","-",IF('A4-1管路(初期設定)'!$AA$12="○",A3管路!AK58,IF(A3管路!AK58="-","-",'A4-1管路(初期設定)'!$AA$12*A3管路!AK58)))</f>
        <v>-</v>
      </c>
      <c r="AL58" s="246" t="str">
        <f t="shared" si="132"/>
        <v>-</v>
      </c>
      <c r="AM58" s="251" t="str">
        <f>IF('A4-1管路(初期設定)'!$AB$12="","-",IF('A4-1管路(初期設定)'!$AB$12="○",A3管路!AM58,IF(A3管路!AM58="-","-",'A4-1管路(初期設定)'!$AB$12*A3管路!AM58)))</f>
        <v>-</v>
      </c>
      <c r="AN58" s="245" t="str">
        <f>IF('A4-1管路(初期設定)'!$AC$12="","-",IF('A4-1管路(初期設定)'!$AC$12="○",A3管路!AN58,IF(A3管路!AN58="-","-",'A4-1管路(初期設定)'!$AC$12*A3管路!AN58)))</f>
        <v>-</v>
      </c>
      <c r="AO58" s="246" t="str">
        <f t="shared" si="133"/>
        <v>-</v>
      </c>
      <c r="AP58" s="251" t="str">
        <f>IF('A4-1管路(初期設定)'!$AD$12="","-",IF('A4-1管路(初期設定)'!$AD$12="○",A3管路!AP58,IF(A3管路!AP58="-","-",'A4-1管路(初期設定)'!$AD$12*A3管路!AP58)))</f>
        <v>-</v>
      </c>
      <c r="AQ58" s="245" t="str">
        <f>IF('A4-1管路(初期設定)'!$AE$12="","-",IF('A4-1管路(初期設定)'!$AE$12="○",A3管路!AQ58,IF(A3管路!AQ58="-","-",'A4-1管路(初期設定)'!$AE$12*A3管路!AQ58)))</f>
        <v>-</v>
      </c>
      <c r="AR58" s="246" t="str">
        <f t="shared" si="134"/>
        <v>-</v>
      </c>
      <c r="AS58" s="251" t="str">
        <f>IF('A4-1管路(初期設定)'!$AF$12="","-",IF('A4-1管路(初期設定)'!$AF$12="○",A3管路!AS58,IF(A3管路!AS58="-","-",'A4-1管路(初期設定)'!$AF$12*A3管路!AS58)))</f>
        <v>-</v>
      </c>
      <c r="AT58" s="245" t="str">
        <f>IF('A4-1管路(初期設定)'!$AG$12="","-",IF('A4-1管路(初期設定)'!$AG$12="○",A3管路!AT58,IF(A3管路!AT58="-","-",'A4-1管路(初期設定)'!$AG$12*A3管路!AT58)))</f>
        <v>-</v>
      </c>
      <c r="AU58" s="246" t="str">
        <f t="shared" si="135"/>
        <v>-</v>
      </c>
      <c r="AV58" s="265" t="str">
        <f t="shared" si="136"/>
        <v>-</v>
      </c>
      <c r="AW58" s="84" t="s">
        <v>273</v>
      </c>
      <c r="AX58" s="70">
        <v>128</v>
      </c>
      <c r="AY58" s="45" t="str">
        <f t="shared" si="137"/>
        <v>-</v>
      </c>
      <c r="BB58" s="832">
        <f t="shared" si="138"/>
        <v>0</v>
      </c>
      <c r="BC58" s="830"/>
      <c r="BD58" s="830">
        <f t="shared" si="139"/>
        <v>0</v>
      </c>
      <c r="BE58" s="830"/>
      <c r="BF58" s="830">
        <f t="shared" si="140"/>
        <v>0</v>
      </c>
      <c r="BG58" s="830"/>
      <c r="BH58" s="830">
        <f t="shared" si="141"/>
        <v>0</v>
      </c>
      <c r="BI58" s="830"/>
      <c r="BJ58" s="830">
        <f t="shared" si="142"/>
        <v>0</v>
      </c>
      <c r="BK58" s="830"/>
      <c r="BL58" s="832">
        <f t="shared" si="143"/>
        <v>0</v>
      </c>
      <c r="BM58" s="830"/>
      <c r="BN58" s="830">
        <f t="shared" si="144"/>
        <v>0</v>
      </c>
      <c r="BO58" s="830"/>
      <c r="BP58" s="830">
        <f t="shared" si="145"/>
        <v>0</v>
      </c>
      <c r="BQ58" s="830"/>
      <c r="BR58" s="830">
        <f t="shared" si="146"/>
        <v>0</v>
      </c>
      <c r="BS58" s="830"/>
      <c r="BT58" s="830">
        <f t="shared" si="147"/>
        <v>0</v>
      </c>
      <c r="BU58" s="833"/>
      <c r="BV58" s="82"/>
    </row>
    <row r="59" spans="2:74" ht="13.5" customHeight="1">
      <c r="B59" s="1161"/>
      <c r="C59" s="1073"/>
      <c r="D59" s="1070"/>
      <c r="E59" s="932"/>
      <c r="F59" s="80">
        <v>300</v>
      </c>
      <c r="G59" s="251" t="str">
        <f>IF('A4-1管路(初期設定)'!$F$12="","-",IF('A4-1管路(初期設定)'!$F$12="○",A3管路!G59,IF(A3管路!F59="-","-",'A4-1管路(初期設定)'!$F$12*A3管路!G59)))</f>
        <v>-</v>
      </c>
      <c r="H59" s="245" t="str">
        <f>IF('A4-1管路(初期設定)'!$G$12="","-",IF('A4-1管路(初期設定)'!$G$12="○",A3管路!H59,IF(A3管路!H59="-","-",'A4-1管路(初期設定)'!$G$12*A3管路!H59)))</f>
        <v>-</v>
      </c>
      <c r="I59" s="246" t="str">
        <f t="shared" si="123"/>
        <v>-</v>
      </c>
      <c r="J59" s="251" t="str">
        <f>IF('A4-1管路(初期設定)'!$H$12="","-",IF('A4-1管路(初期設定)'!$H$12="○",A3管路!J59,IF(A3管路!J59="-","-",'A4-1管路(初期設定)'!$H$12*A3管路!J59)))</f>
        <v>-</v>
      </c>
      <c r="K59" s="245" t="str">
        <f>IF('A4-1管路(初期設定)'!$I$12="","-",IF('A4-1管路(初期設定)'!$I$12="○",A3管路!K59,IF(A3管路!K59="-","-",'A4-1管路(初期設定)'!$I$12*A3管路!K59)))</f>
        <v>-</v>
      </c>
      <c r="L59" s="246" t="str">
        <f t="shared" si="124"/>
        <v>-</v>
      </c>
      <c r="M59" s="251" t="str">
        <f>IF('A4-1管路(初期設定)'!$J$12="","-",IF('A4-1管路(初期設定)'!$J$12="○",A3管路!M59,IF(A3管路!M59="-","-",'A4-1管路(初期設定)'!$J$12*A3管路!M59)))</f>
        <v>-</v>
      </c>
      <c r="N59" s="245" t="str">
        <f>IF('A4-1管路(初期設定)'!$K$12="","-",IF('A4-1管路(初期設定)'!$K$12="○",A3管路!N59,IF(A3管路!N59="-","-",'A4-1管路(初期設定)'!$K$12*A3管路!N59)))</f>
        <v>-</v>
      </c>
      <c r="O59" s="246" t="str">
        <f t="shared" si="125"/>
        <v>-</v>
      </c>
      <c r="P59" s="251" t="str">
        <f>IF('A4-1管路(初期設定)'!$L$12="","-",IF('A4-1管路(初期設定)'!$L$12="○",A3管路!P59,IF(A3管路!P59="-","-",'A4-1管路(初期設定)'!$L$12*A3管路!P59)))</f>
        <v>-</v>
      </c>
      <c r="Q59" s="245" t="str">
        <f>IF('A4-1管路(初期設定)'!$M$12="","-",IF('A4-1管路(初期設定)'!$M$12="○",A3管路!Q59,IF(A3管路!Q59="-","-",'A4-1管路(初期設定)'!$M$12*A3管路!Q59)))</f>
        <v>-</v>
      </c>
      <c r="R59" s="246" t="str">
        <f t="shared" si="126"/>
        <v>-</v>
      </c>
      <c r="S59" s="251" t="str">
        <f>IF('A4-1管路(初期設定)'!$N$12="","-",IF('A4-1管路(初期設定)'!$N$12="○",A3管路!S59,IF(A3管路!S59="-","-",'A4-1管路(初期設定)'!$N$12*A3管路!S59)))</f>
        <v>-</v>
      </c>
      <c r="T59" s="257" t="str">
        <f>IF('A4-1管路(初期設定)'!$O$12="","-",IF('A4-1管路(初期設定)'!$O$12="○",A3管路!T59,IF(A3管路!T59="-","-",'A4-1管路(初期設定)'!$O$12*A3管路!T59)))</f>
        <v>-</v>
      </c>
      <c r="U59" s="257" t="str">
        <f>IF('A4-1管路(初期設定)'!$P$12="","-",IF('A4-1管路(初期設定)'!$P$12="○",A3管路!U59,IF(A3管路!U59="-","-",'A4-1管路(初期設定)'!$P$12*A3管路!U59)))</f>
        <v>-</v>
      </c>
      <c r="V59" s="245" t="str">
        <f>IF('A4-1管路(初期設定)'!$Q$12="","-",IF('A4-1管路(初期設定)'!$Q$12="○",A3管路!V59,IF(A3管路!V59="-","-",'A4-1管路(初期設定)'!$Q$12*A3管路!V59)))</f>
        <v>-</v>
      </c>
      <c r="W59" s="246" t="str">
        <f t="shared" si="127"/>
        <v>-</v>
      </c>
      <c r="X59" s="251" t="str">
        <f>IF('A4-1管路(初期設定)'!$R$12="","-",IF('A4-1管路(初期設定)'!$R$12="○",A3管路!X59,IF(A3管路!X59="-","-",'A4-1管路(初期設定)'!$R$12*A3管路!X59)))</f>
        <v>-</v>
      </c>
      <c r="Y59" s="245" t="str">
        <f>IF('A4-1管路(初期設定)'!$S$12="","-",IF('A4-1管路(初期設定)'!$S$12="○",A3管路!Y59,IF(A3管路!Y59="-","-",'A4-1管路(初期設定)'!$S$12*A3管路!Y59)))</f>
        <v>-</v>
      </c>
      <c r="Z59" s="246" t="str">
        <f t="shared" si="128"/>
        <v>-</v>
      </c>
      <c r="AA59" s="251" t="str">
        <f>IF('A4-1管路(初期設定)'!$T$12="","-",IF('A4-1管路(初期設定)'!$T$12="○",A3管路!AA59,IF(A3管路!AA59="-","-",'A4-1管路(初期設定)'!$T$12*A3管路!AA59)))</f>
        <v>-</v>
      </c>
      <c r="AB59" s="245" t="str">
        <f>IF('A4-1管路(初期設定)'!$U$12="","-",IF('A4-1管路(初期設定)'!$U$12="○",A3管路!AB59,IF(A3管路!AB59="-","-",'A4-1管路(初期設定)'!$U$12*A3管路!AB59)))</f>
        <v>-</v>
      </c>
      <c r="AC59" s="246" t="str">
        <f t="shared" si="129"/>
        <v>-</v>
      </c>
      <c r="AD59" s="251" t="str">
        <f>IF('A4-1管路(初期設定)'!$V$12="","-",IF('A4-1管路(初期設定)'!$V$12="○",A3管路!AD59,IF(A3管路!AD59="-","-",'A4-1管路(初期設定)'!$V$12*A3管路!AD59)))</f>
        <v>-</v>
      </c>
      <c r="AE59" s="245" t="str">
        <f>IF('A4-1管路(初期設定)'!$W$12="","-",IF('A4-1管路(初期設定)'!$W$12="○",A3管路!AE59,IF(A3管路!AE59="-","-",'A4-1管路(初期設定)'!$W$12*A3管路!AE59)))</f>
        <v>-</v>
      </c>
      <c r="AF59" s="246" t="str">
        <f t="shared" si="130"/>
        <v>-</v>
      </c>
      <c r="AG59" s="251" t="str">
        <f>IF('A4-1管路(初期設定)'!$X$12="","-",IF('A4-1管路(初期設定)'!$X$12="○",A3管路!AG59,IF(A3管路!AZ59="-","-",'A4-1管路(初期設定)'!$X$12*A3管路!AG59)))</f>
        <v>-</v>
      </c>
      <c r="AH59" s="245" t="str">
        <f>IF('A4-1管路(初期設定)'!$Y$12="","-",IF('A4-1管路(初期設定)'!$Y$12="○",A3管路!AH59,IF(A3管路!AH59="-","-",'A4-1管路(初期設定)'!$Y$12*A3管路!AH59)))</f>
        <v>-</v>
      </c>
      <c r="AI59" s="246" t="str">
        <f t="shared" si="131"/>
        <v>-</v>
      </c>
      <c r="AJ59" s="251" t="str">
        <f>IF('A4-1管路(初期設定)'!$Z$12="","-",IF('A4-1管路(初期設定)'!$Z$12="○",A3管路!AJ59,IF(A3管路!AJ59="-","-",'A4-1管路(初期設定)'!$Z$12*A3管路!AJ59)))</f>
        <v>-</v>
      </c>
      <c r="AK59" s="245" t="str">
        <f>IF('A4-1管路(初期設定)'!$AA$12="","-",IF('A4-1管路(初期設定)'!$AA$12="○",A3管路!AK59,IF(A3管路!AK59="-","-",'A4-1管路(初期設定)'!$AA$12*A3管路!AK59)))</f>
        <v>-</v>
      </c>
      <c r="AL59" s="246" t="str">
        <f t="shared" si="132"/>
        <v>-</v>
      </c>
      <c r="AM59" s="251" t="str">
        <f>IF('A4-1管路(初期設定)'!$AB$12="","-",IF('A4-1管路(初期設定)'!$AB$12="○",A3管路!AM59,IF(A3管路!AM59="-","-",'A4-1管路(初期設定)'!$AB$12*A3管路!AM59)))</f>
        <v>-</v>
      </c>
      <c r="AN59" s="245" t="str">
        <f>IF('A4-1管路(初期設定)'!$AC$12="","-",IF('A4-1管路(初期設定)'!$AC$12="○",A3管路!AN59,IF(A3管路!AN59="-","-",'A4-1管路(初期設定)'!$AC$12*A3管路!AN59)))</f>
        <v>-</v>
      </c>
      <c r="AO59" s="246" t="str">
        <f t="shared" si="133"/>
        <v>-</v>
      </c>
      <c r="AP59" s="251" t="str">
        <f>IF('A4-1管路(初期設定)'!$AD$12="","-",IF('A4-1管路(初期設定)'!$AD$12="○",A3管路!AP59,IF(A3管路!AP59="-","-",'A4-1管路(初期設定)'!$AD$12*A3管路!AP59)))</f>
        <v>-</v>
      </c>
      <c r="AQ59" s="245" t="str">
        <f>IF('A4-1管路(初期設定)'!$AE$12="","-",IF('A4-1管路(初期設定)'!$AE$12="○",A3管路!AQ59,IF(A3管路!AQ59="-","-",'A4-1管路(初期設定)'!$AE$12*A3管路!AQ59)))</f>
        <v>-</v>
      </c>
      <c r="AR59" s="246" t="str">
        <f t="shared" si="134"/>
        <v>-</v>
      </c>
      <c r="AS59" s="251" t="str">
        <f>IF('A4-1管路(初期設定)'!$AF$12="","-",IF('A4-1管路(初期設定)'!$AF$12="○",A3管路!AS59,IF(A3管路!AS59="-","-",'A4-1管路(初期設定)'!$AF$12*A3管路!AS59)))</f>
        <v>-</v>
      </c>
      <c r="AT59" s="245" t="str">
        <f>IF('A4-1管路(初期設定)'!$AG$12="","-",IF('A4-1管路(初期設定)'!$AG$12="○",A3管路!AT59,IF(A3管路!AT59="-","-",'A4-1管路(初期設定)'!$AG$12*A3管路!AT59)))</f>
        <v>-</v>
      </c>
      <c r="AU59" s="246" t="str">
        <f t="shared" si="135"/>
        <v>-</v>
      </c>
      <c r="AV59" s="265" t="str">
        <f t="shared" si="136"/>
        <v>-</v>
      </c>
      <c r="AW59" s="84" t="s">
        <v>273</v>
      </c>
      <c r="AX59" s="70">
        <v>112</v>
      </c>
      <c r="AY59" s="45" t="str">
        <f t="shared" si="137"/>
        <v>-</v>
      </c>
      <c r="BB59" s="832">
        <f t="shared" si="138"/>
        <v>0</v>
      </c>
      <c r="BC59" s="830"/>
      <c r="BD59" s="830">
        <f t="shared" si="139"/>
        <v>0</v>
      </c>
      <c r="BE59" s="830"/>
      <c r="BF59" s="830">
        <f t="shared" si="140"/>
        <v>0</v>
      </c>
      <c r="BG59" s="830"/>
      <c r="BH59" s="830">
        <f t="shared" si="141"/>
        <v>0</v>
      </c>
      <c r="BI59" s="830"/>
      <c r="BJ59" s="830">
        <f t="shared" si="142"/>
        <v>0</v>
      </c>
      <c r="BK59" s="830"/>
      <c r="BL59" s="832">
        <f t="shared" si="143"/>
        <v>0</v>
      </c>
      <c r="BM59" s="830"/>
      <c r="BN59" s="830">
        <f t="shared" si="144"/>
        <v>0</v>
      </c>
      <c r="BO59" s="830"/>
      <c r="BP59" s="830">
        <f t="shared" si="145"/>
        <v>0</v>
      </c>
      <c r="BQ59" s="830"/>
      <c r="BR59" s="830">
        <f t="shared" si="146"/>
        <v>0</v>
      </c>
      <c r="BS59" s="830"/>
      <c r="BT59" s="830">
        <f t="shared" si="147"/>
        <v>0</v>
      </c>
      <c r="BU59" s="833"/>
      <c r="BV59" s="82"/>
    </row>
    <row r="60" spans="2:74" ht="13.5" customHeight="1">
      <c r="B60" s="1161"/>
      <c r="C60" s="1073"/>
      <c r="D60" s="1070"/>
      <c r="E60" s="932"/>
      <c r="F60" s="80">
        <v>250</v>
      </c>
      <c r="G60" s="251" t="str">
        <f>IF('A4-1管路(初期設定)'!$F$12="","-",IF('A4-1管路(初期設定)'!$F$12="○",A3管路!G60,IF(A3管路!F60="-","-",'A4-1管路(初期設定)'!$F$12*A3管路!G60)))</f>
        <v>-</v>
      </c>
      <c r="H60" s="245" t="str">
        <f>IF('A4-1管路(初期設定)'!$G$12="","-",IF('A4-1管路(初期設定)'!$G$12="○",A3管路!H60,IF(A3管路!H60="-","-",'A4-1管路(初期設定)'!$G$12*A3管路!H60)))</f>
        <v>-</v>
      </c>
      <c r="I60" s="246" t="str">
        <f t="shared" si="123"/>
        <v>-</v>
      </c>
      <c r="J60" s="251" t="str">
        <f>IF('A4-1管路(初期設定)'!$H$12="","-",IF('A4-1管路(初期設定)'!$H$12="○",A3管路!J60,IF(A3管路!J60="-","-",'A4-1管路(初期設定)'!$H$12*A3管路!J60)))</f>
        <v>-</v>
      </c>
      <c r="K60" s="245" t="str">
        <f>IF('A4-1管路(初期設定)'!$I$12="","-",IF('A4-1管路(初期設定)'!$I$12="○",A3管路!K60,IF(A3管路!K60="-","-",'A4-1管路(初期設定)'!$I$12*A3管路!K60)))</f>
        <v>-</v>
      </c>
      <c r="L60" s="246" t="str">
        <f t="shared" si="124"/>
        <v>-</v>
      </c>
      <c r="M60" s="251" t="str">
        <f>IF('A4-1管路(初期設定)'!$J$12="","-",IF('A4-1管路(初期設定)'!$J$12="○",A3管路!M60,IF(A3管路!M60="-","-",'A4-1管路(初期設定)'!$J$12*A3管路!M60)))</f>
        <v>-</v>
      </c>
      <c r="N60" s="245" t="str">
        <f>IF('A4-1管路(初期設定)'!$K$12="","-",IF('A4-1管路(初期設定)'!$K$12="○",A3管路!N60,IF(A3管路!N60="-","-",'A4-1管路(初期設定)'!$K$12*A3管路!N60)))</f>
        <v>-</v>
      </c>
      <c r="O60" s="246" t="str">
        <f t="shared" si="125"/>
        <v>-</v>
      </c>
      <c r="P60" s="251" t="str">
        <f>IF('A4-1管路(初期設定)'!$L$12="","-",IF('A4-1管路(初期設定)'!$L$12="○",A3管路!P60,IF(A3管路!P60="-","-",'A4-1管路(初期設定)'!$L$12*A3管路!P60)))</f>
        <v>-</v>
      </c>
      <c r="Q60" s="245" t="str">
        <f>IF('A4-1管路(初期設定)'!$M$12="","-",IF('A4-1管路(初期設定)'!$M$12="○",A3管路!Q60,IF(A3管路!Q60="-","-",'A4-1管路(初期設定)'!$M$12*A3管路!Q60)))</f>
        <v>-</v>
      </c>
      <c r="R60" s="246" t="str">
        <f t="shared" si="126"/>
        <v>-</v>
      </c>
      <c r="S60" s="251" t="str">
        <f>IF('A4-1管路(初期設定)'!$N$12="","-",IF('A4-1管路(初期設定)'!$N$12="○",A3管路!S60,IF(A3管路!S60="-","-",'A4-1管路(初期設定)'!$N$12*A3管路!S60)))</f>
        <v>-</v>
      </c>
      <c r="T60" s="257" t="str">
        <f>IF('A4-1管路(初期設定)'!$O$12="","-",IF('A4-1管路(初期設定)'!$O$12="○",A3管路!T60,IF(A3管路!T60="-","-",'A4-1管路(初期設定)'!$O$12*A3管路!T60)))</f>
        <v>-</v>
      </c>
      <c r="U60" s="257" t="str">
        <f>IF('A4-1管路(初期設定)'!$P$12="","-",IF('A4-1管路(初期設定)'!$P$12="○",A3管路!U60,IF(A3管路!U60="-","-",'A4-1管路(初期設定)'!$P$12*A3管路!U60)))</f>
        <v>-</v>
      </c>
      <c r="V60" s="245" t="str">
        <f>IF('A4-1管路(初期設定)'!$Q$12="","-",IF('A4-1管路(初期設定)'!$Q$12="○",A3管路!V60,IF(A3管路!V60="-","-",'A4-1管路(初期設定)'!$Q$12*A3管路!V60)))</f>
        <v>-</v>
      </c>
      <c r="W60" s="246" t="str">
        <f t="shared" si="127"/>
        <v>-</v>
      </c>
      <c r="X60" s="251" t="str">
        <f>IF('A4-1管路(初期設定)'!$R$12="","-",IF('A4-1管路(初期設定)'!$R$12="○",A3管路!X60,IF(A3管路!X60="-","-",'A4-1管路(初期設定)'!$R$12*A3管路!X60)))</f>
        <v>-</v>
      </c>
      <c r="Y60" s="245" t="str">
        <f>IF('A4-1管路(初期設定)'!$S$12="","-",IF('A4-1管路(初期設定)'!$S$12="○",A3管路!Y60,IF(A3管路!Y60="-","-",'A4-1管路(初期設定)'!$S$12*A3管路!Y60)))</f>
        <v>-</v>
      </c>
      <c r="Z60" s="246" t="str">
        <f t="shared" si="128"/>
        <v>-</v>
      </c>
      <c r="AA60" s="251" t="str">
        <f>IF('A4-1管路(初期設定)'!$T$12="","-",IF('A4-1管路(初期設定)'!$T$12="○",A3管路!AA60,IF(A3管路!AA60="-","-",'A4-1管路(初期設定)'!$T$12*A3管路!AA60)))</f>
        <v>-</v>
      </c>
      <c r="AB60" s="245" t="str">
        <f>IF('A4-1管路(初期設定)'!$U$12="","-",IF('A4-1管路(初期設定)'!$U$12="○",A3管路!AB60,IF(A3管路!AB60="-","-",'A4-1管路(初期設定)'!$U$12*A3管路!AB60)))</f>
        <v>-</v>
      </c>
      <c r="AC60" s="246" t="str">
        <f t="shared" si="129"/>
        <v>-</v>
      </c>
      <c r="AD60" s="251" t="str">
        <f>IF('A4-1管路(初期設定)'!$V$12="","-",IF('A4-1管路(初期設定)'!$V$12="○",A3管路!AD60,IF(A3管路!AD60="-","-",'A4-1管路(初期設定)'!$V$12*A3管路!AD60)))</f>
        <v>-</v>
      </c>
      <c r="AE60" s="245" t="str">
        <f>IF('A4-1管路(初期設定)'!$W$12="","-",IF('A4-1管路(初期設定)'!$W$12="○",A3管路!AE60,IF(A3管路!AE60="-","-",'A4-1管路(初期設定)'!$W$12*A3管路!AE60)))</f>
        <v>-</v>
      </c>
      <c r="AF60" s="246" t="str">
        <f t="shared" si="130"/>
        <v>-</v>
      </c>
      <c r="AG60" s="251" t="str">
        <f>IF('A4-1管路(初期設定)'!$X$12="","-",IF('A4-1管路(初期設定)'!$X$12="○",A3管路!AG60,IF(A3管路!AZ60="-","-",'A4-1管路(初期設定)'!$X$12*A3管路!AG60)))</f>
        <v>-</v>
      </c>
      <c r="AH60" s="245" t="str">
        <f>IF('A4-1管路(初期設定)'!$Y$12="","-",IF('A4-1管路(初期設定)'!$Y$12="○",A3管路!AH60,IF(A3管路!AH60="-","-",'A4-1管路(初期設定)'!$Y$12*A3管路!AH60)))</f>
        <v>-</v>
      </c>
      <c r="AI60" s="246" t="str">
        <f t="shared" si="131"/>
        <v>-</v>
      </c>
      <c r="AJ60" s="251" t="str">
        <f>IF('A4-1管路(初期設定)'!$Z$12="","-",IF('A4-1管路(初期設定)'!$Z$12="○",A3管路!AJ60,IF(A3管路!AJ60="-","-",'A4-1管路(初期設定)'!$Z$12*A3管路!AJ60)))</f>
        <v>-</v>
      </c>
      <c r="AK60" s="245" t="str">
        <f>IF('A4-1管路(初期設定)'!$AA$12="","-",IF('A4-1管路(初期設定)'!$AA$12="○",A3管路!AK60,IF(A3管路!AK60="-","-",'A4-1管路(初期設定)'!$AA$12*A3管路!AK60)))</f>
        <v>-</v>
      </c>
      <c r="AL60" s="246" t="str">
        <f t="shared" si="132"/>
        <v>-</v>
      </c>
      <c r="AM60" s="251" t="str">
        <f>IF('A4-1管路(初期設定)'!$AB$12="","-",IF('A4-1管路(初期設定)'!$AB$12="○",A3管路!AM60,IF(A3管路!AM60="-","-",'A4-1管路(初期設定)'!$AB$12*A3管路!AM60)))</f>
        <v>-</v>
      </c>
      <c r="AN60" s="245" t="str">
        <f>IF('A4-1管路(初期設定)'!$AC$12="","-",IF('A4-1管路(初期設定)'!$AC$12="○",A3管路!AN60,IF(A3管路!AN60="-","-",'A4-1管路(初期設定)'!$AC$12*A3管路!AN60)))</f>
        <v>-</v>
      </c>
      <c r="AO60" s="246" t="str">
        <f t="shared" si="133"/>
        <v>-</v>
      </c>
      <c r="AP60" s="251" t="str">
        <f>IF('A4-1管路(初期設定)'!$AD$12="","-",IF('A4-1管路(初期設定)'!$AD$12="○",A3管路!AP60,IF(A3管路!AP60="-","-",'A4-1管路(初期設定)'!$AD$12*A3管路!AP60)))</f>
        <v>-</v>
      </c>
      <c r="AQ60" s="245" t="str">
        <f>IF('A4-1管路(初期設定)'!$AE$12="","-",IF('A4-1管路(初期設定)'!$AE$12="○",A3管路!AQ60,IF(A3管路!AQ60="-","-",'A4-1管路(初期設定)'!$AE$12*A3管路!AQ60)))</f>
        <v>-</v>
      </c>
      <c r="AR60" s="246" t="str">
        <f t="shared" si="134"/>
        <v>-</v>
      </c>
      <c r="AS60" s="251" t="str">
        <f>IF('A4-1管路(初期設定)'!$AF$12="","-",IF('A4-1管路(初期設定)'!$AF$12="○",A3管路!AS60,IF(A3管路!AS60="-","-",'A4-1管路(初期設定)'!$AF$12*A3管路!AS60)))</f>
        <v>-</v>
      </c>
      <c r="AT60" s="245" t="str">
        <f>IF('A4-1管路(初期設定)'!$AG$12="","-",IF('A4-1管路(初期設定)'!$AG$12="○",A3管路!AT60,IF(A3管路!AT60="-","-",'A4-1管路(初期設定)'!$AG$12*A3管路!AT60)))</f>
        <v>-</v>
      </c>
      <c r="AU60" s="246" t="str">
        <f t="shared" si="135"/>
        <v>-</v>
      </c>
      <c r="AV60" s="265" t="str">
        <f t="shared" si="136"/>
        <v>-</v>
      </c>
      <c r="AW60" s="84" t="s">
        <v>273</v>
      </c>
      <c r="AX60" s="70">
        <v>99</v>
      </c>
      <c r="AY60" s="45" t="str">
        <f t="shared" si="137"/>
        <v>-</v>
      </c>
      <c r="BB60" s="832">
        <f t="shared" si="138"/>
        <v>0</v>
      </c>
      <c r="BC60" s="830"/>
      <c r="BD60" s="830">
        <f t="shared" si="139"/>
        <v>0</v>
      </c>
      <c r="BE60" s="830"/>
      <c r="BF60" s="830">
        <f t="shared" si="140"/>
        <v>0</v>
      </c>
      <c r="BG60" s="830"/>
      <c r="BH60" s="830">
        <f t="shared" si="141"/>
        <v>0</v>
      </c>
      <c r="BI60" s="830"/>
      <c r="BJ60" s="830">
        <f t="shared" si="142"/>
        <v>0</v>
      </c>
      <c r="BK60" s="830"/>
      <c r="BL60" s="832">
        <f t="shared" si="143"/>
        <v>0</v>
      </c>
      <c r="BM60" s="830"/>
      <c r="BN60" s="830">
        <f t="shared" si="144"/>
        <v>0</v>
      </c>
      <c r="BO60" s="830"/>
      <c r="BP60" s="830">
        <f t="shared" si="145"/>
        <v>0</v>
      </c>
      <c r="BQ60" s="830"/>
      <c r="BR60" s="830">
        <f t="shared" si="146"/>
        <v>0</v>
      </c>
      <c r="BS60" s="830"/>
      <c r="BT60" s="830">
        <f t="shared" si="147"/>
        <v>0</v>
      </c>
      <c r="BU60" s="833"/>
      <c r="BV60" s="82"/>
    </row>
    <row r="61" spans="2:74" ht="13.5" customHeight="1">
      <c r="B61" s="1161"/>
      <c r="C61" s="1073"/>
      <c r="D61" s="1070"/>
      <c r="E61" s="932"/>
      <c r="F61" s="80">
        <v>200</v>
      </c>
      <c r="G61" s="251" t="str">
        <f>IF('A4-1管路(初期設定)'!$F$12="","-",IF('A4-1管路(初期設定)'!$F$12="○",A3管路!G61,IF(A3管路!F61="-","-",'A4-1管路(初期設定)'!$F$12*A3管路!G61)))</f>
        <v>-</v>
      </c>
      <c r="H61" s="245" t="str">
        <f>IF('A4-1管路(初期設定)'!$G$12="","-",IF('A4-1管路(初期設定)'!$G$12="○",A3管路!H61,IF(A3管路!H61="-","-",'A4-1管路(初期設定)'!$G$12*A3管路!H61)))</f>
        <v>-</v>
      </c>
      <c r="I61" s="246" t="str">
        <f t="shared" si="123"/>
        <v>-</v>
      </c>
      <c r="J61" s="251" t="str">
        <f>IF('A4-1管路(初期設定)'!$H$12="","-",IF('A4-1管路(初期設定)'!$H$12="○",A3管路!J61,IF(A3管路!J61="-","-",'A4-1管路(初期設定)'!$H$12*A3管路!J61)))</f>
        <v>-</v>
      </c>
      <c r="K61" s="245" t="str">
        <f>IF('A4-1管路(初期設定)'!$I$12="","-",IF('A4-1管路(初期設定)'!$I$12="○",A3管路!K61,IF(A3管路!K61="-","-",'A4-1管路(初期設定)'!$I$12*A3管路!K61)))</f>
        <v>-</v>
      </c>
      <c r="L61" s="246" t="str">
        <f t="shared" si="124"/>
        <v>-</v>
      </c>
      <c r="M61" s="251" t="str">
        <f>IF('A4-1管路(初期設定)'!$J$12="","-",IF('A4-1管路(初期設定)'!$J$12="○",A3管路!M61,IF(A3管路!M61="-","-",'A4-1管路(初期設定)'!$J$12*A3管路!M61)))</f>
        <v>-</v>
      </c>
      <c r="N61" s="245" t="str">
        <f>IF('A4-1管路(初期設定)'!$K$12="","-",IF('A4-1管路(初期設定)'!$K$12="○",A3管路!N61,IF(A3管路!N61="-","-",'A4-1管路(初期設定)'!$K$12*A3管路!N61)))</f>
        <v>-</v>
      </c>
      <c r="O61" s="246" t="str">
        <f t="shared" si="125"/>
        <v>-</v>
      </c>
      <c r="P61" s="251" t="str">
        <f>IF('A4-1管路(初期設定)'!$L$12="","-",IF('A4-1管路(初期設定)'!$L$12="○",A3管路!P61,IF(A3管路!P61="-","-",'A4-1管路(初期設定)'!$L$12*A3管路!P61)))</f>
        <v>-</v>
      </c>
      <c r="Q61" s="245" t="str">
        <f>IF('A4-1管路(初期設定)'!$M$12="","-",IF('A4-1管路(初期設定)'!$M$12="○",A3管路!Q61,IF(A3管路!Q61="-","-",'A4-1管路(初期設定)'!$M$12*A3管路!Q61)))</f>
        <v>-</v>
      </c>
      <c r="R61" s="246" t="str">
        <f t="shared" si="126"/>
        <v>-</v>
      </c>
      <c r="S61" s="251" t="str">
        <f>IF('A4-1管路(初期設定)'!$N$12="","-",IF('A4-1管路(初期設定)'!$N$12="○",A3管路!S61,IF(A3管路!S61="-","-",'A4-1管路(初期設定)'!$N$12*A3管路!S61)))</f>
        <v>-</v>
      </c>
      <c r="T61" s="257" t="str">
        <f>IF('A4-1管路(初期設定)'!$O$12="","-",IF('A4-1管路(初期設定)'!$O$12="○",A3管路!T61,IF(A3管路!T61="-","-",'A4-1管路(初期設定)'!$O$12*A3管路!T61)))</f>
        <v>-</v>
      </c>
      <c r="U61" s="257" t="str">
        <f>IF('A4-1管路(初期設定)'!$P$12="","-",IF('A4-1管路(初期設定)'!$P$12="○",A3管路!U61,IF(A3管路!U61="-","-",'A4-1管路(初期設定)'!$P$12*A3管路!U61)))</f>
        <v>-</v>
      </c>
      <c r="V61" s="245" t="str">
        <f>IF('A4-1管路(初期設定)'!$Q$12="","-",IF('A4-1管路(初期設定)'!$Q$12="○",A3管路!V61,IF(A3管路!V61="-","-",'A4-1管路(初期設定)'!$Q$12*A3管路!V61)))</f>
        <v>-</v>
      </c>
      <c r="W61" s="246" t="str">
        <f t="shared" si="127"/>
        <v>-</v>
      </c>
      <c r="X61" s="251" t="str">
        <f>IF('A4-1管路(初期設定)'!$R$12="","-",IF('A4-1管路(初期設定)'!$R$12="○",A3管路!X61,IF(A3管路!X61="-","-",'A4-1管路(初期設定)'!$R$12*A3管路!X61)))</f>
        <v>-</v>
      </c>
      <c r="Y61" s="245" t="str">
        <f>IF('A4-1管路(初期設定)'!$S$12="","-",IF('A4-1管路(初期設定)'!$S$12="○",A3管路!Y61,IF(A3管路!Y61="-","-",'A4-1管路(初期設定)'!$S$12*A3管路!Y61)))</f>
        <v>-</v>
      </c>
      <c r="Z61" s="246" t="str">
        <f t="shared" si="128"/>
        <v>-</v>
      </c>
      <c r="AA61" s="251" t="str">
        <f>IF('A4-1管路(初期設定)'!$T$12="","-",IF('A4-1管路(初期設定)'!$T$12="○",A3管路!AA61,IF(A3管路!AA61="-","-",'A4-1管路(初期設定)'!$T$12*A3管路!AA61)))</f>
        <v>-</v>
      </c>
      <c r="AB61" s="245" t="str">
        <f>IF('A4-1管路(初期設定)'!$U$12="","-",IF('A4-1管路(初期設定)'!$U$12="○",A3管路!AB61,IF(A3管路!AB61="-","-",'A4-1管路(初期設定)'!$U$12*A3管路!AB61)))</f>
        <v>-</v>
      </c>
      <c r="AC61" s="246" t="str">
        <f t="shared" si="129"/>
        <v>-</v>
      </c>
      <c r="AD61" s="251" t="str">
        <f>IF('A4-1管路(初期設定)'!$V$12="","-",IF('A4-1管路(初期設定)'!$V$12="○",A3管路!AD61,IF(A3管路!AD61="-","-",'A4-1管路(初期設定)'!$V$12*A3管路!AD61)))</f>
        <v>-</v>
      </c>
      <c r="AE61" s="245" t="str">
        <f>IF('A4-1管路(初期設定)'!$W$12="","-",IF('A4-1管路(初期設定)'!$W$12="○",A3管路!AE61,IF(A3管路!AE61="-","-",'A4-1管路(初期設定)'!$W$12*A3管路!AE61)))</f>
        <v>-</v>
      </c>
      <c r="AF61" s="246" t="str">
        <f t="shared" si="130"/>
        <v>-</v>
      </c>
      <c r="AG61" s="251" t="str">
        <f>IF('A4-1管路(初期設定)'!$X$12="","-",IF('A4-1管路(初期設定)'!$X$12="○",A3管路!AG61,IF(A3管路!AZ61="-","-",'A4-1管路(初期設定)'!$X$12*A3管路!AG61)))</f>
        <v>-</v>
      </c>
      <c r="AH61" s="245" t="str">
        <f>IF('A4-1管路(初期設定)'!$Y$12="","-",IF('A4-1管路(初期設定)'!$Y$12="○",A3管路!AH61,IF(A3管路!AH61="-","-",'A4-1管路(初期設定)'!$Y$12*A3管路!AH61)))</f>
        <v>-</v>
      </c>
      <c r="AI61" s="246" t="str">
        <f t="shared" si="131"/>
        <v>-</v>
      </c>
      <c r="AJ61" s="251" t="str">
        <f>IF('A4-1管路(初期設定)'!$Z$12="","-",IF('A4-1管路(初期設定)'!$Z$12="○",A3管路!AJ61,IF(A3管路!AJ61="-","-",'A4-1管路(初期設定)'!$Z$12*A3管路!AJ61)))</f>
        <v>-</v>
      </c>
      <c r="AK61" s="245" t="str">
        <f>IF('A4-1管路(初期設定)'!$AA$12="","-",IF('A4-1管路(初期設定)'!$AA$12="○",A3管路!AK61,IF(A3管路!AK61="-","-",'A4-1管路(初期設定)'!$AA$12*A3管路!AK61)))</f>
        <v>-</v>
      </c>
      <c r="AL61" s="246" t="str">
        <f t="shared" si="132"/>
        <v>-</v>
      </c>
      <c r="AM61" s="251" t="str">
        <f>IF('A4-1管路(初期設定)'!$AB$12="","-",IF('A4-1管路(初期設定)'!$AB$12="○",A3管路!AM61,IF(A3管路!AM61="-","-",'A4-1管路(初期設定)'!$AB$12*A3管路!AM61)))</f>
        <v>-</v>
      </c>
      <c r="AN61" s="245" t="str">
        <f>IF('A4-1管路(初期設定)'!$AC$12="","-",IF('A4-1管路(初期設定)'!$AC$12="○",A3管路!AN61,IF(A3管路!AN61="-","-",'A4-1管路(初期設定)'!$AC$12*A3管路!AN61)))</f>
        <v>-</v>
      </c>
      <c r="AO61" s="246" t="str">
        <f t="shared" si="133"/>
        <v>-</v>
      </c>
      <c r="AP61" s="251" t="str">
        <f>IF('A4-1管路(初期設定)'!$AD$12="","-",IF('A4-1管路(初期設定)'!$AD$12="○",A3管路!AP61,IF(A3管路!AP61="-","-",'A4-1管路(初期設定)'!$AD$12*A3管路!AP61)))</f>
        <v>-</v>
      </c>
      <c r="AQ61" s="245" t="str">
        <f>IF('A4-1管路(初期設定)'!$AE$12="","-",IF('A4-1管路(初期設定)'!$AE$12="○",A3管路!AQ61,IF(A3管路!AQ61="-","-",'A4-1管路(初期設定)'!$AE$12*A3管路!AQ61)))</f>
        <v>-</v>
      </c>
      <c r="AR61" s="246" t="str">
        <f t="shared" si="134"/>
        <v>-</v>
      </c>
      <c r="AS61" s="251" t="str">
        <f>IF('A4-1管路(初期設定)'!$AF$12="","-",IF('A4-1管路(初期設定)'!$AF$12="○",A3管路!AS61,IF(A3管路!AS61="-","-",'A4-1管路(初期設定)'!$AF$12*A3管路!AS61)))</f>
        <v>-</v>
      </c>
      <c r="AT61" s="245" t="str">
        <f>IF('A4-1管路(初期設定)'!$AG$12="","-",IF('A4-1管路(初期設定)'!$AG$12="○",A3管路!AT61,IF(A3管路!AT61="-","-",'A4-1管路(初期設定)'!$AG$12*A3管路!AT61)))</f>
        <v>-</v>
      </c>
      <c r="AU61" s="246" t="str">
        <f t="shared" si="135"/>
        <v>-</v>
      </c>
      <c r="AV61" s="265" t="str">
        <f t="shared" si="136"/>
        <v>-</v>
      </c>
      <c r="AW61" s="84" t="s">
        <v>273</v>
      </c>
      <c r="AX61" s="70">
        <v>87</v>
      </c>
      <c r="AY61" s="45" t="str">
        <f t="shared" si="137"/>
        <v>-</v>
      </c>
      <c r="BB61" s="832">
        <f t="shared" si="138"/>
        <v>0</v>
      </c>
      <c r="BC61" s="830"/>
      <c r="BD61" s="830">
        <f t="shared" si="139"/>
        <v>0</v>
      </c>
      <c r="BE61" s="830"/>
      <c r="BF61" s="830">
        <f t="shared" si="140"/>
        <v>0</v>
      </c>
      <c r="BG61" s="830"/>
      <c r="BH61" s="830">
        <f t="shared" si="141"/>
        <v>0</v>
      </c>
      <c r="BI61" s="830"/>
      <c r="BJ61" s="830">
        <f t="shared" si="142"/>
        <v>0</v>
      </c>
      <c r="BK61" s="830"/>
      <c r="BL61" s="832">
        <f t="shared" si="143"/>
        <v>0</v>
      </c>
      <c r="BM61" s="830"/>
      <c r="BN61" s="830">
        <f t="shared" si="144"/>
        <v>0</v>
      </c>
      <c r="BO61" s="830"/>
      <c r="BP61" s="830">
        <f t="shared" si="145"/>
        <v>0</v>
      </c>
      <c r="BQ61" s="830"/>
      <c r="BR61" s="830">
        <f t="shared" si="146"/>
        <v>0</v>
      </c>
      <c r="BS61" s="830"/>
      <c r="BT61" s="830">
        <f t="shared" si="147"/>
        <v>0</v>
      </c>
      <c r="BU61" s="833"/>
      <c r="BV61" s="82"/>
    </row>
    <row r="62" spans="2:74" ht="13.5" customHeight="1">
      <c r="B62" s="1161"/>
      <c r="C62" s="1073"/>
      <c r="D62" s="1070"/>
      <c r="E62" s="932"/>
      <c r="F62" s="80">
        <v>150</v>
      </c>
      <c r="G62" s="251" t="str">
        <f>IF('A4-1管路(初期設定)'!$F$12="","-",IF('A4-1管路(初期設定)'!$F$12="○",A3管路!G62,IF(A3管路!F62="-","-",'A4-1管路(初期設定)'!$F$12*A3管路!G62)))</f>
        <v>-</v>
      </c>
      <c r="H62" s="245" t="str">
        <f>IF('A4-1管路(初期設定)'!$G$12="","-",IF('A4-1管路(初期設定)'!$G$12="○",A3管路!H62,IF(A3管路!H62="-","-",'A4-1管路(初期設定)'!$G$12*A3管路!H62)))</f>
        <v>-</v>
      </c>
      <c r="I62" s="246" t="str">
        <f t="shared" si="123"/>
        <v>-</v>
      </c>
      <c r="J62" s="251" t="str">
        <f>IF('A4-1管路(初期設定)'!$H$12="","-",IF('A4-1管路(初期設定)'!$H$12="○",A3管路!J62,IF(A3管路!J62="-","-",'A4-1管路(初期設定)'!$H$12*A3管路!J62)))</f>
        <v>-</v>
      </c>
      <c r="K62" s="245" t="str">
        <f>IF('A4-1管路(初期設定)'!$I$12="","-",IF('A4-1管路(初期設定)'!$I$12="○",A3管路!K62,IF(A3管路!K62="-","-",'A4-1管路(初期設定)'!$I$12*A3管路!K62)))</f>
        <v>-</v>
      </c>
      <c r="L62" s="246" t="str">
        <f t="shared" si="124"/>
        <v>-</v>
      </c>
      <c r="M62" s="251" t="str">
        <f>IF('A4-1管路(初期設定)'!$J$12="","-",IF('A4-1管路(初期設定)'!$J$12="○",A3管路!M62,IF(A3管路!M62="-","-",'A4-1管路(初期設定)'!$J$12*A3管路!M62)))</f>
        <v>-</v>
      </c>
      <c r="N62" s="245" t="str">
        <f>IF('A4-1管路(初期設定)'!$K$12="","-",IF('A4-1管路(初期設定)'!$K$12="○",A3管路!N62,IF(A3管路!N62="-","-",'A4-1管路(初期設定)'!$K$12*A3管路!N62)))</f>
        <v>-</v>
      </c>
      <c r="O62" s="246" t="str">
        <f t="shared" si="125"/>
        <v>-</v>
      </c>
      <c r="P62" s="251" t="str">
        <f>IF('A4-1管路(初期設定)'!$L$12="","-",IF('A4-1管路(初期設定)'!$L$12="○",A3管路!P62,IF(A3管路!P62="-","-",'A4-1管路(初期設定)'!$L$12*A3管路!P62)))</f>
        <v>-</v>
      </c>
      <c r="Q62" s="245" t="str">
        <f>IF('A4-1管路(初期設定)'!$M$12="","-",IF('A4-1管路(初期設定)'!$M$12="○",A3管路!Q62,IF(A3管路!Q62="-","-",'A4-1管路(初期設定)'!$M$12*A3管路!Q62)))</f>
        <v>-</v>
      </c>
      <c r="R62" s="246" t="str">
        <f t="shared" si="126"/>
        <v>-</v>
      </c>
      <c r="S62" s="251" t="str">
        <f>IF('A4-1管路(初期設定)'!$N$12="","-",IF('A4-1管路(初期設定)'!$N$12="○",A3管路!S62,IF(A3管路!S62="-","-",'A4-1管路(初期設定)'!$N$12*A3管路!S62)))</f>
        <v>-</v>
      </c>
      <c r="T62" s="257" t="str">
        <f>IF('A4-1管路(初期設定)'!$O$12="","-",IF('A4-1管路(初期設定)'!$O$12="○",A3管路!T62,IF(A3管路!T62="-","-",'A4-1管路(初期設定)'!$O$12*A3管路!T62)))</f>
        <v>-</v>
      </c>
      <c r="U62" s="257" t="str">
        <f>IF('A4-1管路(初期設定)'!$P$12="","-",IF('A4-1管路(初期設定)'!$P$12="○",A3管路!U62,IF(A3管路!U62="-","-",'A4-1管路(初期設定)'!$P$12*A3管路!U62)))</f>
        <v>-</v>
      </c>
      <c r="V62" s="245" t="str">
        <f>IF('A4-1管路(初期設定)'!$Q$12="","-",IF('A4-1管路(初期設定)'!$Q$12="○",A3管路!V62,IF(A3管路!V62="-","-",'A4-1管路(初期設定)'!$Q$12*A3管路!V62)))</f>
        <v>-</v>
      </c>
      <c r="W62" s="246" t="str">
        <f t="shared" si="127"/>
        <v>-</v>
      </c>
      <c r="X62" s="251" t="str">
        <f>IF('A4-1管路(初期設定)'!$R$12="","-",IF('A4-1管路(初期設定)'!$R$12="○",A3管路!X62,IF(A3管路!X62="-","-",'A4-1管路(初期設定)'!$R$12*A3管路!X62)))</f>
        <v>-</v>
      </c>
      <c r="Y62" s="245" t="str">
        <f>IF('A4-1管路(初期設定)'!$S$12="","-",IF('A4-1管路(初期設定)'!$S$12="○",A3管路!Y62,IF(A3管路!Y62="-","-",'A4-1管路(初期設定)'!$S$12*A3管路!Y62)))</f>
        <v>-</v>
      </c>
      <c r="Z62" s="246" t="str">
        <f t="shared" si="128"/>
        <v>-</v>
      </c>
      <c r="AA62" s="251" t="str">
        <f>IF('A4-1管路(初期設定)'!$T$12="","-",IF('A4-1管路(初期設定)'!$T$12="○",A3管路!AA62,IF(A3管路!AA62="-","-",'A4-1管路(初期設定)'!$T$12*A3管路!AA62)))</f>
        <v>-</v>
      </c>
      <c r="AB62" s="245" t="str">
        <f>IF('A4-1管路(初期設定)'!$U$12="","-",IF('A4-1管路(初期設定)'!$U$12="○",A3管路!AB62,IF(A3管路!AB62="-","-",'A4-1管路(初期設定)'!$U$12*A3管路!AB62)))</f>
        <v>-</v>
      </c>
      <c r="AC62" s="246" t="str">
        <f t="shared" si="129"/>
        <v>-</v>
      </c>
      <c r="AD62" s="251" t="str">
        <f>IF('A4-1管路(初期設定)'!$V$12="","-",IF('A4-1管路(初期設定)'!$V$12="○",A3管路!AD62,IF(A3管路!AD62="-","-",'A4-1管路(初期設定)'!$V$12*A3管路!AD62)))</f>
        <v>-</v>
      </c>
      <c r="AE62" s="245" t="str">
        <f>IF('A4-1管路(初期設定)'!$W$12="","-",IF('A4-1管路(初期設定)'!$W$12="○",A3管路!AE62,IF(A3管路!AE62="-","-",'A4-1管路(初期設定)'!$W$12*A3管路!AE62)))</f>
        <v>-</v>
      </c>
      <c r="AF62" s="246" t="str">
        <f t="shared" si="130"/>
        <v>-</v>
      </c>
      <c r="AG62" s="251" t="str">
        <f>IF('A4-1管路(初期設定)'!$X$12="","-",IF('A4-1管路(初期設定)'!$X$12="○",A3管路!AG62,IF(A3管路!AZ62="-","-",'A4-1管路(初期設定)'!$X$12*A3管路!AG62)))</f>
        <v>-</v>
      </c>
      <c r="AH62" s="245" t="str">
        <f>IF('A4-1管路(初期設定)'!$Y$12="","-",IF('A4-1管路(初期設定)'!$Y$12="○",A3管路!AH62,IF(A3管路!AH62="-","-",'A4-1管路(初期設定)'!$Y$12*A3管路!AH62)))</f>
        <v>-</v>
      </c>
      <c r="AI62" s="246" t="str">
        <f t="shared" si="131"/>
        <v>-</v>
      </c>
      <c r="AJ62" s="251" t="str">
        <f>IF('A4-1管路(初期設定)'!$Z$12="","-",IF('A4-1管路(初期設定)'!$Z$12="○",A3管路!AJ62,IF(A3管路!AJ62="-","-",'A4-1管路(初期設定)'!$Z$12*A3管路!AJ62)))</f>
        <v>-</v>
      </c>
      <c r="AK62" s="245" t="str">
        <f>IF('A4-1管路(初期設定)'!$AA$12="","-",IF('A4-1管路(初期設定)'!$AA$12="○",A3管路!AK62,IF(A3管路!AK62="-","-",'A4-1管路(初期設定)'!$AA$12*A3管路!AK62)))</f>
        <v>-</v>
      </c>
      <c r="AL62" s="246" t="str">
        <f t="shared" si="132"/>
        <v>-</v>
      </c>
      <c r="AM62" s="251" t="str">
        <f>IF('A4-1管路(初期設定)'!$AB$12="","-",IF('A4-1管路(初期設定)'!$AB$12="○",A3管路!AM62,IF(A3管路!AM62="-","-",'A4-1管路(初期設定)'!$AB$12*A3管路!AM62)))</f>
        <v>-</v>
      </c>
      <c r="AN62" s="245" t="str">
        <f>IF('A4-1管路(初期設定)'!$AC$12="","-",IF('A4-1管路(初期設定)'!$AC$12="○",A3管路!AN62,IF(A3管路!AN62="-","-",'A4-1管路(初期設定)'!$AC$12*A3管路!AN62)))</f>
        <v>-</v>
      </c>
      <c r="AO62" s="246" t="str">
        <f t="shared" si="133"/>
        <v>-</v>
      </c>
      <c r="AP62" s="251" t="str">
        <f>IF('A4-1管路(初期設定)'!$AD$12="","-",IF('A4-1管路(初期設定)'!$AD$12="○",A3管路!AP62,IF(A3管路!AP62="-","-",'A4-1管路(初期設定)'!$AD$12*A3管路!AP62)))</f>
        <v>-</v>
      </c>
      <c r="AQ62" s="245" t="str">
        <f>IF('A4-1管路(初期設定)'!$AE$12="","-",IF('A4-1管路(初期設定)'!$AE$12="○",A3管路!AQ62,IF(A3管路!AQ62="-","-",'A4-1管路(初期設定)'!$AE$12*A3管路!AQ62)))</f>
        <v>-</v>
      </c>
      <c r="AR62" s="246" t="str">
        <f t="shared" si="134"/>
        <v>-</v>
      </c>
      <c r="AS62" s="251" t="str">
        <f>IF('A4-1管路(初期設定)'!$AF$12="","-",IF('A4-1管路(初期設定)'!$AF$12="○",A3管路!AS62,IF(A3管路!AS62="-","-",'A4-1管路(初期設定)'!$AF$12*A3管路!AS62)))</f>
        <v>-</v>
      </c>
      <c r="AT62" s="245" t="str">
        <f>IF('A4-1管路(初期設定)'!$AG$12="","-",IF('A4-1管路(初期設定)'!$AG$12="○",A3管路!AT62,IF(A3管路!AT62="-","-",'A4-1管路(初期設定)'!$AG$12*A3管路!AT62)))</f>
        <v>-</v>
      </c>
      <c r="AU62" s="246" t="str">
        <f t="shared" si="135"/>
        <v>-</v>
      </c>
      <c r="AV62" s="265" t="str">
        <f t="shared" si="136"/>
        <v>-</v>
      </c>
      <c r="AW62" s="84" t="s">
        <v>273</v>
      </c>
      <c r="AX62" s="70">
        <v>76</v>
      </c>
      <c r="AY62" s="45" t="str">
        <f t="shared" si="137"/>
        <v>-</v>
      </c>
      <c r="BB62" s="832">
        <f t="shared" si="138"/>
        <v>0</v>
      </c>
      <c r="BC62" s="830"/>
      <c r="BD62" s="830">
        <f t="shared" si="139"/>
        <v>0</v>
      </c>
      <c r="BE62" s="830"/>
      <c r="BF62" s="830">
        <f t="shared" si="140"/>
        <v>0</v>
      </c>
      <c r="BG62" s="830"/>
      <c r="BH62" s="830">
        <f t="shared" si="141"/>
        <v>0</v>
      </c>
      <c r="BI62" s="830"/>
      <c r="BJ62" s="830">
        <f t="shared" si="142"/>
        <v>0</v>
      </c>
      <c r="BK62" s="830"/>
      <c r="BL62" s="832">
        <f t="shared" si="143"/>
        <v>0</v>
      </c>
      <c r="BM62" s="830"/>
      <c r="BN62" s="830">
        <f t="shared" si="144"/>
        <v>0</v>
      </c>
      <c r="BO62" s="830"/>
      <c r="BP62" s="830">
        <f t="shared" si="145"/>
        <v>0</v>
      </c>
      <c r="BQ62" s="830"/>
      <c r="BR62" s="830">
        <f t="shared" si="146"/>
        <v>0</v>
      </c>
      <c r="BS62" s="830"/>
      <c r="BT62" s="830">
        <f t="shared" si="147"/>
        <v>0</v>
      </c>
      <c r="BU62" s="833"/>
      <c r="BV62" s="82"/>
    </row>
    <row r="63" spans="2:74" ht="13.5" customHeight="1">
      <c r="B63" s="1161"/>
      <c r="C63" s="1073"/>
      <c r="D63" s="1070"/>
      <c r="E63" s="932"/>
      <c r="F63" s="80">
        <v>100</v>
      </c>
      <c r="G63" s="251" t="str">
        <f>IF('A4-1管路(初期設定)'!$F$12="","-",IF('A4-1管路(初期設定)'!$F$12="○",A3管路!G63,IF(A3管路!F63="-","-",'A4-1管路(初期設定)'!$F$12*A3管路!G63)))</f>
        <v>-</v>
      </c>
      <c r="H63" s="245" t="str">
        <f>IF('A4-1管路(初期設定)'!$G$12="","-",IF('A4-1管路(初期設定)'!$G$12="○",A3管路!H63,IF(A3管路!H63="-","-",'A4-1管路(初期設定)'!$G$12*A3管路!H63)))</f>
        <v>-</v>
      </c>
      <c r="I63" s="246" t="str">
        <f t="shared" si="123"/>
        <v>-</v>
      </c>
      <c r="J63" s="251" t="str">
        <f>IF('A4-1管路(初期設定)'!$H$12="","-",IF('A4-1管路(初期設定)'!$H$12="○",A3管路!J63,IF(A3管路!J63="-","-",'A4-1管路(初期設定)'!$H$12*A3管路!J63)))</f>
        <v>-</v>
      </c>
      <c r="K63" s="245" t="str">
        <f>IF('A4-1管路(初期設定)'!$I$12="","-",IF('A4-1管路(初期設定)'!$I$12="○",A3管路!K63,IF(A3管路!K63="-","-",'A4-1管路(初期設定)'!$I$12*A3管路!K63)))</f>
        <v>-</v>
      </c>
      <c r="L63" s="246" t="str">
        <f t="shared" si="124"/>
        <v>-</v>
      </c>
      <c r="M63" s="251" t="str">
        <f>IF('A4-1管路(初期設定)'!$J$12="","-",IF('A4-1管路(初期設定)'!$J$12="○",A3管路!M63,IF(A3管路!M63="-","-",'A4-1管路(初期設定)'!$J$12*A3管路!M63)))</f>
        <v>-</v>
      </c>
      <c r="N63" s="245" t="str">
        <f>IF('A4-1管路(初期設定)'!$K$12="","-",IF('A4-1管路(初期設定)'!$K$12="○",A3管路!N63,IF(A3管路!N63="-","-",'A4-1管路(初期設定)'!$K$12*A3管路!N63)))</f>
        <v>-</v>
      </c>
      <c r="O63" s="246" t="str">
        <f t="shared" si="125"/>
        <v>-</v>
      </c>
      <c r="P63" s="251" t="str">
        <f>IF('A4-1管路(初期設定)'!$L$12="","-",IF('A4-1管路(初期設定)'!$L$12="○",A3管路!P63,IF(A3管路!P63="-","-",'A4-1管路(初期設定)'!$L$12*A3管路!P63)))</f>
        <v>-</v>
      </c>
      <c r="Q63" s="245" t="str">
        <f>IF('A4-1管路(初期設定)'!$M$12="","-",IF('A4-1管路(初期設定)'!$M$12="○",A3管路!Q63,IF(A3管路!Q63="-","-",'A4-1管路(初期設定)'!$M$12*A3管路!Q63)))</f>
        <v>-</v>
      </c>
      <c r="R63" s="246" t="str">
        <f t="shared" si="126"/>
        <v>-</v>
      </c>
      <c r="S63" s="251" t="str">
        <f>IF('A4-1管路(初期設定)'!$N$12="","-",IF('A4-1管路(初期設定)'!$N$12="○",A3管路!S63,IF(A3管路!S63="-","-",'A4-1管路(初期設定)'!$N$12*A3管路!S63)))</f>
        <v>-</v>
      </c>
      <c r="T63" s="257" t="str">
        <f>IF('A4-1管路(初期設定)'!$O$12="","-",IF('A4-1管路(初期設定)'!$O$12="○",A3管路!T63,IF(A3管路!T63="-","-",'A4-1管路(初期設定)'!$O$12*A3管路!T63)))</f>
        <v>-</v>
      </c>
      <c r="U63" s="257" t="str">
        <f>IF('A4-1管路(初期設定)'!$P$12="","-",IF('A4-1管路(初期設定)'!$P$12="○",A3管路!U63,IF(A3管路!U63="-","-",'A4-1管路(初期設定)'!$P$12*A3管路!U63)))</f>
        <v>-</v>
      </c>
      <c r="V63" s="245" t="str">
        <f>IF('A4-1管路(初期設定)'!$Q$12="","-",IF('A4-1管路(初期設定)'!$Q$12="○",A3管路!V63,IF(A3管路!V63="-","-",'A4-1管路(初期設定)'!$Q$12*A3管路!V63)))</f>
        <v>-</v>
      </c>
      <c r="W63" s="246" t="str">
        <f t="shared" si="127"/>
        <v>-</v>
      </c>
      <c r="X63" s="251" t="str">
        <f>IF('A4-1管路(初期設定)'!$R$12="","-",IF('A4-1管路(初期設定)'!$R$12="○",A3管路!X63,IF(A3管路!X63="-","-",'A4-1管路(初期設定)'!$R$12*A3管路!X63)))</f>
        <v>-</v>
      </c>
      <c r="Y63" s="245" t="str">
        <f>IF('A4-1管路(初期設定)'!$S$12="","-",IF('A4-1管路(初期設定)'!$S$12="○",A3管路!Y63,IF(A3管路!Y63="-","-",'A4-1管路(初期設定)'!$S$12*A3管路!Y63)))</f>
        <v>-</v>
      </c>
      <c r="Z63" s="246" t="str">
        <f t="shared" si="128"/>
        <v>-</v>
      </c>
      <c r="AA63" s="251" t="str">
        <f>IF('A4-1管路(初期設定)'!$T$12="","-",IF('A4-1管路(初期設定)'!$T$12="○",A3管路!AA63,IF(A3管路!AA63="-","-",'A4-1管路(初期設定)'!$T$12*A3管路!AA63)))</f>
        <v>-</v>
      </c>
      <c r="AB63" s="245" t="str">
        <f>IF('A4-1管路(初期設定)'!$U$12="","-",IF('A4-1管路(初期設定)'!$U$12="○",A3管路!AB63,IF(A3管路!AB63="-","-",'A4-1管路(初期設定)'!$U$12*A3管路!AB63)))</f>
        <v>-</v>
      </c>
      <c r="AC63" s="246" t="str">
        <f t="shared" si="129"/>
        <v>-</v>
      </c>
      <c r="AD63" s="251" t="str">
        <f>IF('A4-1管路(初期設定)'!$V$12="","-",IF('A4-1管路(初期設定)'!$V$12="○",A3管路!AD63,IF(A3管路!AD63="-","-",'A4-1管路(初期設定)'!$V$12*A3管路!AD63)))</f>
        <v>-</v>
      </c>
      <c r="AE63" s="245" t="str">
        <f>IF('A4-1管路(初期設定)'!$W$12="","-",IF('A4-1管路(初期設定)'!$W$12="○",A3管路!AE63,IF(A3管路!AE63="-","-",'A4-1管路(初期設定)'!$W$12*A3管路!AE63)))</f>
        <v>-</v>
      </c>
      <c r="AF63" s="246" t="str">
        <f t="shared" si="130"/>
        <v>-</v>
      </c>
      <c r="AG63" s="251" t="str">
        <f>IF('A4-1管路(初期設定)'!$X$12="","-",IF('A4-1管路(初期設定)'!$X$12="○",A3管路!AG63,IF(A3管路!AZ63="-","-",'A4-1管路(初期設定)'!$X$12*A3管路!AG63)))</f>
        <v>-</v>
      </c>
      <c r="AH63" s="245" t="str">
        <f>IF('A4-1管路(初期設定)'!$Y$12="","-",IF('A4-1管路(初期設定)'!$Y$12="○",A3管路!AH63,IF(A3管路!AH63="-","-",'A4-1管路(初期設定)'!$Y$12*A3管路!AH63)))</f>
        <v>-</v>
      </c>
      <c r="AI63" s="246" t="str">
        <f t="shared" si="131"/>
        <v>-</v>
      </c>
      <c r="AJ63" s="251" t="str">
        <f>IF('A4-1管路(初期設定)'!$Z$12="","-",IF('A4-1管路(初期設定)'!$Z$12="○",A3管路!AJ63,IF(A3管路!AJ63="-","-",'A4-1管路(初期設定)'!$Z$12*A3管路!AJ63)))</f>
        <v>-</v>
      </c>
      <c r="AK63" s="245" t="str">
        <f>IF('A4-1管路(初期設定)'!$AA$12="","-",IF('A4-1管路(初期設定)'!$AA$12="○",A3管路!AK63,IF(A3管路!AK63="-","-",'A4-1管路(初期設定)'!$AA$12*A3管路!AK63)))</f>
        <v>-</v>
      </c>
      <c r="AL63" s="246" t="str">
        <f t="shared" si="132"/>
        <v>-</v>
      </c>
      <c r="AM63" s="251" t="str">
        <f>IF('A4-1管路(初期設定)'!$AB$12="","-",IF('A4-1管路(初期設定)'!$AB$12="○",A3管路!AM63,IF(A3管路!AM63="-","-",'A4-1管路(初期設定)'!$AB$12*A3管路!AM63)))</f>
        <v>-</v>
      </c>
      <c r="AN63" s="245" t="str">
        <f>IF('A4-1管路(初期設定)'!$AC$12="","-",IF('A4-1管路(初期設定)'!$AC$12="○",A3管路!AN63,IF(A3管路!AN63="-","-",'A4-1管路(初期設定)'!$AC$12*A3管路!AN63)))</f>
        <v>-</v>
      </c>
      <c r="AO63" s="246" t="str">
        <f t="shared" si="133"/>
        <v>-</v>
      </c>
      <c r="AP63" s="251" t="str">
        <f>IF('A4-1管路(初期設定)'!$AD$12="","-",IF('A4-1管路(初期設定)'!$AD$12="○",A3管路!AP63,IF(A3管路!AP63="-","-",'A4-1管路(初期設定)'!$AD$12*A3管路!AP63)))</f>
        <v>-</v>
      </c>
      <c r="AQ63" s="245" t="str">
        <f>IF('A4-1管路(初期設定)'!$AE$12="","-",IF('A4-1管路(初期設定)'!$AE$12="○",A3管路!AQ63,IF(A3管路!AQ63="-","-",'A4-1管路(初期設定)'!$AE$12*A3管路!AQ63)))</f>
        <v>-</v>
      </c>
      <c r="AR63" s="246" t="str">
        <f t="shared" si="134"/>
        <v>-</v>
      </c>
      <c r="AS63" s="251" t="str">
        <f>IF('A4-1管路(初期設定)'!$AF$12="","-",IF('A4-1管路(初期設定)'!$AF$12="○",A3管路!AS63,IF(A3管路!AS63="-","-",'A4-1管路(初期設定)'!$AF$12*A3管路!AS63)))</f>
        <v>-</v>
      </c>
      <c r="AT63" s="245" t="str">
        <f>IF('A4-1管路(初期設定)'!$AG$12="","-",IF('A4-1管路(初期設定)'!$AG$12="○",A3管路!AT63,IF(A3管路!AT63="-","-",'A4-1管路(初期設定)'!$AG$12*A3管路!AT63)))</f>
        <v>-</v>
      </c>
      <c r="AU63" s="246" t="str">
        <f t="shared" si="135"/>
        <v>-</v>
      </c>
      <c r="AV63" s="265" t="str">
        <f t="shared" si="136"/>
        <v>-</v>
      </c>
      <c r="AW63" s="84" t="s">
        <v>273</v>
      </c>
      <c r="AX63" s="70">
        <v>67</v>
      </c>
      <c r="AY63" s="45" t="str">
        <f t="shared" si="137"/>
        <v>-</v>
      </c>
      <c r="BB63" s="832">
        <f t="shared" si="138"/>
        <v>0</v>
      </c>
      <c r="BC63" s="830"/>
      <c r="BD63" s="830">
        <f t="shared" si="139"/>
        <v>0</v>
      </c>
      <c r="BE63" s="830"/>
      <c r="BF63" s="830">
        <f t="shared" si="140"/>
        <v>0</v>
      </c>
      <c r="BG63" s="830"/>
      <c r="BH63" s="830">
        <f t="shared" si="141"/>
        <v>0</v>
      </c>
      <c r="BI63" s="830"/>
      <c r="BJ63" s="830">
        <f t="shared" si="142"/>
        <v>0</v>
      </c>
      <c r="BK63" s="830"/>
      <c r="BL63" s="832">
        <f t="shared" si="143"/>
        <v>0</v>
      </c>
      <c r="BM63" s="830"/>
      <c r="BN63" s="830">
        <f t="shared" si="144"/>
        <v>0</v>
      </c>
      <c r="BO63" s="830"/>
      <c r="BP63" s="830">
        <f t="shared" si="145"/>
        <v>0</v>
      </c>
      <c r="BQ63" s="830"/>
      <c r="BR63" s="830">
        <f t="shared" si="146"/>
        <v>0</v>
      </c>
      <c r="BS63" s="830"/>
      <c r="BT63" s="830">
        <f t="shared" si="147"/>
        <v>0</v>
      </c>
      <c r="BU63" s="833"/>
      <c r="BV63" s="82"/>
    </row>
    <row r="64" spans="2:74" ht="13.5" customHeight="1">
      <c r="B64" s="1161"/>
      <c r="C64" s="1073"/>
      <c r="D64" s="1070"/>
      <c r="E64" s="932"/>
      <c r="F64" s="81" t="s">
        <v>70</v>
      </c>
      <c r="G64" s="251" t="str">
        <f>IF('A4-1管路(初期設定)'!$F$12="","-",IF('A4-1管路(初期設定)'!$F$12="○",A3管路!G64,IF(A3管路!F64="-","-",'A4-1管路(初期設定)'!$F$12*A3管路!G64)))</f>
        <v>-</v>
      </c>
      <c r="H64" s="245" t="str">
        <f>IF('A4-1管路(初期設定)'!$G$12="","-",IF('A4-1管路(初期設定)'!$G$12="○",A3管路!H64,IF(A3管路!H64="-","-",'A4-1管路(初期設定)'!$G$12*A3管路!H64)))</f>
        <v>-</v>
      </c>
      <c r="I64" s="246" t="str">
        <f t="shared" si="123"/>
        <v>-</v>
      </c>
      <c r="J64" s="251" t="str">
        <f>IF('A4-1管路(初期設定)'!$H$12="","-",IF('A4-1管路(初期設定)'!$H$12="○",A3管路!J64,IF(A3管路!J64="-","-",'A4-1管路(初期設定)'!$H$12*A3管路!J64)))</f>
        <v>-</v>
      </c>
      <c r="K64" s="245" t="str">
        <f>IF('A4-1管路(初期設定)'!$I$12="","-",IF('A4-1管路(初期設定)'!$I$12="○",A3管路!K64,IF(A3管路!K64="-","-",'A4-1管路(初期設定)'!$I$12*A3管路!K64)))</f>
        <v>-</v>
      </c>
      <c r="L64" s="246" t="str">
        <f t="shared" si="124"/>
        <v>-</v>
      </c>
      <c r="M64" s="251" t="str">
        <f>IF('A4-1管路(初期設定)'!$J$12="","-",IF('A4-1管路(初期設定)'!$J$12="○",A3管路!M64,IF(A3管路!M64="-","-",'A4-1管路(初期設定)'!$J$12*A3管路!M64)))</f>
        <v>-</v>
      </c>
      <c r="N64" s="245" t="str">
        <f>IF('A4-1管路(初期設定)'!$K$12="","-",IF('A4-1管路(初期設定)'!$K$12="○",A3管路!N64,IF(A3管路!N64="-","-",'A4-1管路(初期設定)'!$K$12*A3管路!N64)))</f>
        <v>-</v>
      </c>
      <c r="O64" s="246" t="str">
        <f t="shared" si="125"/>
        <v>-</v>
      </c>
      <c r="P64" s="251" t="str">
        <f>IF('A4-1管路(初期設定)'!$L$12="","-",IF('A4-1管路(初期設定)'!$L$12="○",A3管路!P64,IF(A3管路!P64="-","-",'A4-1管路(初期設定)'!$L$12*A3管路!P64)))</f>
        <v>-</v>
      </c>
      <c r="Q64" s="245" t="str">
        <f>IF('A4-1管路(初期設定)'!$M$12="","-",IF('A4-1管路(初期設定)'!$M$12="○",A3管路!Q64,IF(A3管路!Q64="-","-",'A4-1管路(初期設定)'!$M$12*A3管路!Q64)))</f>
        <v>-</v>
      </c>
      <c r="R64" s="246" t="str">
        <f t="shared" si="126"/>
        <v>-</v>
      </c>
      <c r="S64" s="251" t="str">
        <f>IF('A4-1管路(初期設定)'!$N$12="","-",IF('A4-1管路(初期設定)'!$N$12="○",A3管路!S64,IF(A3管路!S64="-","-",'A4-1管路(初期設定)'!$N$12*A3管路!S64)))</f>
        <v>-</v>
      </c>
      <c r="T64" s="257" t="str">
        <f>IF('A4-1管路(初期設定)'!$O$12="","-",IF('A4-1管路(初期設定)'!$O$12="○",A3管路!T64,IF(A3管路!T64="-","-",'A4-1管路(初期設定)'!$O$12*A3管路!T64)))</f>
        <v>-</v>
      </c>
      <c r="U64" s="257" t="str">
        <f>IF('A4-1管路(初期設定)'!$P$12="","-",IF('A4-1管路(初期設定)'!$P$12="○",A3管路!U64,IF(A3管路!U64="-","-",'A4-1管路(初期設定)'!$P$12*A3管路!U64)))</f>
        <v>-</v>
      </c>
      <c r="V64" s="245" t="str">
        <f>IF('A4-1管路(初期設定)'!$Q$12="","-",IF('A4-1管路(初期設定)'!$Q$12="○",A3管路!V64,IF(A3管路!V64="-","-",'A4-1管路(初期設定)'!$Q$12*A3管路!V64)))</f>
        <v>-</v>
      </c>
      <c r="W64" s="246" t="str">
        <f t="shared" si="127"/>
        <v>-</v>
      </c>
      <c r="X64" s="251" t="str">
        <f>IF('A4-1管路(初期設定)'!$R$12="","-",IF('A4-1管路(初期設定)'!$R$12="○",A3管路!X64,IF(A3管路!X64="-","-",'A4-1管路(初期設定)'!$R$12*A3管路!X64)))</f>
        <v>-</v>
      </c>
      <c r="Y64" s="245" t="str">
        <f>IF('A4-1管路(初期設定)'!$S$12="","-",IF('A4-1管路(初期設定)'!$S$12="○",A3管路!Y64,IF(A3管路!Y64="-","-",'A4-1管路(初期設定)'!$S$12*A3管路!Y64)))</f>
        <v>-</v>
      </c>
      <c r="Z64" s="246" t="str">
        <f t="shared" si="128"/>
        <v>-</v>
      </c>
      <c r="AA64" s="251" t="str">
        <f>IF('A4-1管路(初期設定)'!$T$12="","-",IF('A4-1管路(初期設定)'!$T$12="○",A3管路!AA64,IF(A3管路!AA64="-","-",'A4-1管路(初期設定)'!$T$12*A3管路!AA64)))</f>
        <v>-</v>
      </c>
      <c r="AB64" s="245" t="str">
        <f>IF('A4-1管路(初期設定)'!$U$12="","-",IF('A4-1管路(初期設定)'!$U$12="○",A3管路!AB64,IF(A3管路!AB64="-","-",'A4-1管路(初期設定)'!$U$12*A3管路!AB64)))</f>
        <v>-</v>
      </c>
      <c r="AC64" s="246" t="str">
        <f t="shared" si="129"/>
        <v>-</v>
      </c>
      <c r="AD64" s="251" t="str">
        <f>IF('A4-1管路(初期設定)'!$V$12="","-",IF('A4-1管路(初期設定)'!$V$12="○",A3管路!AD64,IF(A3管路!AD64="-","-",'A4-1管路(初期設定)'!$V$12*A3管路!AD64)))</f>
        <v>-</v>
      </c>
      <c r="AE64" s="245" t="str">
        <f>IF('A4-1管路(初期設定)'!$W$12="","-",IF('A4-1管路(初期設定)'!$W$12="○",A3管路!AE64,IF(A3管路!AE64="-","-",'A4-1管路(初期設定)'!$W$12*A3管路!AE64)))</f>
        <v>-</v>
      </c>
      <c r="AF64" s="246" t="str">
        <f t="shared" si="130"/>
        <v>-</v>
      </c>
      <c r="AG64" s="251" t="str">
        <f>IF('A4-1管路(初期設定)'!$X$12="","-",IF('A4-1管路(初期設定)'!$X$12="○",A3管路!AG64,IF(A3管路!AZ64="-","-",'A4-1管路(初期設定)'!$X$12*A3管路!AG64)))</f>
        <v>-</v>
      </c>
      <c r="AH64" s="245" t="str">
        <f>IF('A4-1管路(初期設定)'!$Y$12="","-",IF('A4-1管路(初期設定)'!$Y$12="○",A3管路!AH64,IF(A3管路!AH64="-","-",'A4-1管路(初期設定)'!$Y$12*A3管路!AH64)))</f>
        <v>-</v>
      </c>
      <c r="AI64" s="246" t="str">
        <f t="shared" si="131"/>
        <v>-</v>
      </c>
      <c r="AJ64" s="251" t="str">
        <f>IF('A4-1管路(初期設定)'!$Z$12="","-",IF('A4-1管路(初期設定)'!$Z$12="○",A3管路!AJ64,IF(A3管路!AJ64="-","-",'A4-1管路(初期設定)'!$Z$12*A3管路!AJ64)))</f>
        <v>-</v>
      </c>
      <c r="AK64" s="245" t="str">
        <f>IF('A4-1管路(初期設定)'!$AA$12="","-",IF('A4-1管路(初期設定)'!$AA$12="○",A3管路!AK64,IF(A3管路!AK64="-","-",'A4-1管路(初期設定)'!$AA$12*A3管路!AK64)))</f>
        <v>-</v>
      </c>
      <c r="AL64" s="246" t="str">
        <f t="shared" si="132"/>
        <v>-</v>
      </c>
      <c r="AM64" s="251" t="str">
        <f>IF('A4-1管路(初期設定)'!$AB$12="","-",IF('A4-1管路(初期設定)'!$AB$12="○",A3管路!AM64,IF(A3管路!AM64="-","-",'A4-1管路(初期設定)'!$AB$12*A3管路!AM64)))</f>
        <v>-</v>
      </c>
      <c r="AN64" s="245" t="str">
        <f>IF('A4-1管路(初期設定)'!$AC$12="","-",IF('A4-1管路(初期設定)'!$AC$12="○",A3管路!AN64,IF(A3管路!AN64="-","-",'A4-1管路(初期設定)'!$AC$12*A3管路!AN64)))</f>
        <v>-</v>
      </c>
      <c r="AO64" s="246" t="str">
        <f t="shared" si="133"/>
        <v>-</v>
      </c>
      <c r="AP64" s="251" t="str">
        <f>IF('A4-1管路(初期設定)'!$AD$12="","-",IF('A4-1管路(初期設定)'!$AD$12="○",A3管路!AP64,IF(A3管路!AP64="-","-",'A4-1管路(初期設定)'!$AD$12*A3管路!AP64)))</f>
        <v>-</v>
      </c>
      <c r="AQ64" s="245" t="str">
        <f>IF('A4-1管路(初期設定)'!$AE$12="","-",IF('A4-1管路(初期設定)'!$AE$12="○",A3管路!AQ64,IF(A3管路!AQ64="-","-",'A4-1管路(初期設定)'!$AE$12*A3管路!AQ64)))</f>
        <v>-</v>
      </c>
      <c r="AR64" s="246" t="str">
        <f t="shared" si="134"/>
        <v>-</v>
      </c>
      <c r="AS64" s="251" t="str">
        <f>IF('A4-1管路(初期設定)'!$AF$12="","-",IF('A4-1管路(初期設定)'!$AF$12="○",A3管路!AS64,IF(A3管路!AS64="-","-",'A4-1管路(初期設定)'!$AF$12*A3管路!AS64)))</f>
        <v>-</v>
      </c>
      <c r="AT64" s="245" t="str">
        <f>IF('A4-1管路(初期設定)'!$AG$12="","-",IF('A4-1管路(初期設定)'!$AG$12="○",A3管路!AT64,IF(A3管路!AT64="-","-",'A4-1管路(初期設定)'!$AG$12*A3管路!AT64)))</f>
        <v>-</v>
      </c>
      <c r="AU64" s="246" t="str">
        <f t="shared" si="135"/>
        <v>-</v>
      </c>
      <c r="AV64" s="265" t="str">
        <f t="shared" si="136"/>
        <v>-</v>
      </c>
      <c r="AW64" s="84" t="s">
        <v>274</v>
      </c>
      <c r="AX64" s="70">
        <v>42</v>
      </c>
      <c r="AY64" s="45" t="str">
        <f t="shared" si="137"/>
        <v>-</v>
      </c>
      <c r="BB64" s="832">
        <f t="shared" si="138"/>
        <v>0</v>
      </c>
      <c r="BC64" s="830"/>
      <c r="BD64" s="830">
        <f t="shared" si="139"/>
        <v>0</v>
      </c>
      <c r="BE64" s="830"/>
      <c r="BF64" s="830">
        <f t="shared" si="140"/>
        <v>0</v>
      </c>
      <c r="BG64" s="830"/>
      <c r="BH64" s="830">
        <f t="shared" si="141"/>
        <v>0</v>
      </c>
      <c r="BI64" s="830"/>
      <c r="BJ64" s="830">
        <f t="shared" si="142"/>
        <v>0</v>
      </c>
      <c r="BK64" s="830"/>
      <c r="BL64" s="832">
        <f t="shared" si="143"/>
        <v>0</v>
      </c>
      <c r="BM64" s="830"/>
      <c r="BN64" s="830">
        <f t="shared" si="144"/>
        <v>0</v>
      </c>
      <c r="BO64" s="830"/>
      <c r="BP64" s="830">
        <f t="shared" si="145"/>
        <v>0</v>
      </c>
      <c r="BQ64" s="830"/>
      <c r="BR64" s="830">
        <f t="shared" si="146"/>
        <v>0</v>
      </c>
      <c r="BS64" s="830"/>
      <c r="BT64" s="830">
        <f t="shared" si="147"/>
        <v>0</v>
      </c>
      <c r="BU64" s="833"/>
      <c r="BV64" s="82"/>
    </row>
    <row r="65" spans="2:74" ht="13.5" customHeight="1">
      <c r="B65" s="1161"/>
      <c r="C65" s="1073"/>
      <c r="D65" s="1070"/>
      <c r="E65" s="1075"/>
      <c r="F65" s="261" t="s">
        <v>49</v>
      </c>
      <c r="G65" s="260" t="str">
        <f t="shared" ref="G65:AV65" si="148">IF(SUM(G54:G64)=0,"-",SUM(G54:G64))</f>
        <v>-</v>
      </c>
      <c r="H65" s="247" t="str">
        <f t="shared" si="148"/>
        <v>-</v>
      </c>
      <c r="I65" s="248" t="str">
        <f t="shared" si="148"/>
        <v>-</v>
      </c>
      <c r="J65" s="260" t="str">
        <f t="shared" si="148"/>
        <v>-</v>
      </c>
      <c r="K65" s="247" t="str">
        <f t="shared" si="148"/>
        <v>-</v>
      </c>
      <c r="L65" s="248" t="str">
        <f t="shared" si="148"/>
        <v>-</v>
      </c>
      <c r="M65" s="260" t="str">
        <f t="shared" si="148"/>
        <v>-</v>
      </c>
      <c r="N65" s="247" t="str">
        <f t="shared" si="148"/>
        <v>-</v>
      </c>
      <c r="O65" s="248" t="str">
        <f t="shared" si="148"/>
        <v>-</v>
      </c>
      <c r="P65" s="260" t="str">
        <f t="shared" si="148"/>
        <v>-</v>
      </c>
      <c r="Q65" s="247" t="str">
        <f t="shared" si="148"/>
        <v>-</v>
      </c>
      <c r="R65" s="248" t="str">
        <f t="shared" si="148"/>
        <v>-</v>
      </c>
      <c r="S65" s="260" t="str">
        <f t="shared" si="148"/>
        <v>-</v>
      </c>
      <c r="T65" s="258" t="str">
        <f t="shared" si="148"/>
        <v>-</v>
      </c>
      <c r="U65" s="258" t="str">
        <f t="shared" si="148"/>
        <v>-</v>
      </c>
      <c r="V65" s="247" t="str">
        <f t="shared" si="148"/>
        <v>-</v>
      </c>
      <c r="W65" s="248" t="str">
        <f t="shared" si="148"/>
        <v>-</v>
      </c>
      <c r="X65" s="260" t="str">
        <f t="shared" si="148"/>
        <v>-</v>
      </c>
      <c r="Y65" s="247" t="str">
        <f t="shared" si="148"/>
        <v>-</v>
      </c>
      <c r="Z65" s="248" t="str">
        <f t="shared" si="148"/>
        <v>-</v>
      </c>
      <c r="AA65" s="260" t="str">
        <f t="shared" si="148"/>
        <v>-</v>
      </c>
      <c r="AB65" s="247" t="str">
        <f t="shared" si="148"/>
        <v>-</v>
      </c>
      <c r="AC65" s="248" t="str">
        <f t="shared" si="148"/>
        <v>-</v>
      </c>
      <c r="AD65" s="260" t="str">
        <f t="shared" si="148"/>
        <v>-</v>
      </c>
      <c r="AE65" s="247" t="str">
        <f t="shared" si="148"/>
        <v>-</v>
      </c>
      <c r="AF65" s="248" t="str">
        <f t="shared" si="148"/>
        <v>-</v>
      </c>
      <c r="AG65" s="260" t="str">
        <f t="shared" si="148"/>
        <v>-</v>
      </c>
      <c r="AH65" s="247" t="str">
        <f t="shared" si="148"/>
        <v>-</v>
      </c>
      <c r="AI65" s="248" t="str">
        <f t="shared" si="148"/>
        <v>-</v>
      </c>
      <c r="AJ65" s="260" t="str">
        <f t="shared" si="148"/>
        <v>-</v>
      </c>
      <c r="AK65" s="247" t="str">
        <f t="shared" si="148"/>
        <v>-</v>
      </c>
      <c r="AL65" s="248" t="str">
        <f t="shared" si="148"/>
        <v>-</v>
      </c>
      <c r="AM65" s="260" t="str">
        <f t="shared" si="148"/>
        <v>-</v>
      </c>
      <c r="AN65" s="247" t="str">
        <f t="shared" si="148"/>
        <v>-</v>
      </c>
      <c r="AO65" s="248" t="str">
        <f t="shared" si="148"/>
        <v>-</v>
      </c>
      <c r="AP65" s="260" t="str">
        <f t="shared" si="148"/>
        <v>-</v>
      </c>
      <c r="AQ65" s="247" t="str">
        <f t="shared" si="148"/>
        <v>-</v>
      </c>
      <c r="AR65" s="248" t="str">
        <f t="shared" si="148"/>
        <v>-</v>
      </c>
      <c r="AS65" s="260" t="str">
        <f t="shared" si="148"/>
        <v>-</v>
      </c>
      <c r="AT65" s="247" t="str">
        <f t="shared" si="148"/>
        <v>-</v>
      </c>
      <c r="AU65" s="248" t="str">
        <f t="shared" si="148"/>
        <v>-</v>
      </c>
      <c r="AV65" s="264" t="str">
        <f t="shared" si="148"/>
        <v>-</v>
      </c>
      <c r="AW65" s="86"/>
      <c r="AX65" s="51" t="s">
        <v>69</v>
      </c>
      <c r="AY65" s="51" t="str">
        <f>IF(SUM(AY54:AY64)=0,"-",SUM(AY54:AY64))</f>
        <v>-</v>
      </c>
      <c r="BB65" s="834" t="str">
        <f>IF(SUM(BB54:BC64)=0,"-",SUM(BB54:BC64))</f>
        <v>-</v>
      </c>
      <c r="BC65" s="835"/>
      <c r="BD65" s="835" t="str">
        <f>IF(SUM(BD54:BE64)=0,"-",SUM(BD54:BE64))</f>
        <v>-</v>
      </c>
      <c r="BE65" s="835"/>
      <c r="BF65" s="835" t="str">
        <f>IF(SUM(BF54:BG64)=0,"-",SUM(BF54:BG64))</f>
        <v>-</v>
      </c>
      <c r="BG65" s="835"/>
      <c r="BH65" s="835" t="str">
        <f>IF(SUM(BH54:BI64)=0,"-",SUM(BH54:BI64))</f>
        <v>-</v>
      </c>
      <c r="BI65" s="835"/>
      <c r="BJ65" s="835" t="str">
        <f>IF(SUM(BJ54:BK64)=0,"-",SUM(BJ54:BK64))</f>
        <v>-</v>
      </c>
      <c r="BK65" s="835"/>
      <c r="BL65" s="834" t="str">
        <f>IF(SUM(BL54:BM64)=0,"-",SUM(BL54:BM64))</f>
        <v>-</v>
      </c>
      <c r="BM65" s="835"/>
      <c r="BN65" s="835" t="str">
        <f>IF(SUM(BN54:BO64)=0,"-",SUM(BN54:BO64))</f>
        <v>-</v>
      </c>
      <c r="BO65" s="835"/>
      <c r="BP65" s="835" t="str">
        <f>IF(SUM(BP54:BQ64)=0,"-",SUM(BP54:BQ64))</f>
        <v>-</v>
      </c>
      <c r="BQ65" s="835"/>
      <c r="BR65" s="835" t="str">
        <f>IF(SUM(BR54:BS64)=0,"-",SUM(BR54:BS64))</f>
        <v>-</v>
      </c>
      <c r="BS65" s="835"/>
      <c r="BT65" s="835" t="str">
        <f>IF(SUM(BT54:BU64)=0,"-",SUM(BT54:BU64))</f>
        <v>-</v>
      </c>
      <c r="BU65" s="838"/>
      <c r="BV65" s="82"/>
    </row>
    <row r="66" spans="2:74" ht="13.5" customHeight="1">
      <c r="B66" s="1161"/>
      <c r="C66" s="1073"/>
      <c r="D66" s="1070"/>
      <c r="E66" s="931" t="s">
        <v>269</v>
      </c>
      <c r="F66" s="79">
        <v>600</v>
      </c>
      <c r="G66" s="270" t="str">
        <f>IF('A4-1管路(初期設定)'!$F$13="","-",IF('A4-1管路(初期設定)'!$F$13="○",A3管路!G66,IF(A3管路!F66="-","-",'A4-1管路(初期設定)'!$F$13*A3管路!G66)))</f>
        <v>-</v>
      </c>
      <c r="H66" s="267" t="str">
        <f>IF('A4-1管路(初期設定)'!$G$13="","-",IF('A4-1管路(初期設定)'!$G$13="○",A3管路!H66,IF(A3管路!H66="-","-",'A4-1管路(初期設定)'!$G$13*A3管路!H66)))</f>
        <v>-</v>
      </c>
      <c r="I66" s="268" t="str">
        <f t="shared" ref="I66:I76" si="149">IF(SUM(G66:H66)=0,"-",SUM(G66:H66))</f>
        <v>-</v>
      </c>
      <c r="J66" s="270" t="str">
        <f>IF('A4-1管路(初期設定)'!$H$13="","-",IF('A4-1管路(初期設定)'!$H$13="○",A3管路!J66,IF(A3管路!J66="-","-",'A4-1管路(初期設定)'!$H$13*A3管路!J66)))</f>
        <v>-</v>
      </c>
      <c r="K66" s="267" t="str">
        <f>IF('A4-1管路(初期設定)'!$I$13="","-",IF('A4-1管路(初期設定)'!$I$13="○",A3管路!K66,IF(A3管路!K66="-","-",'A4-1管路(初期設定)'!$I$13*A3管路!K66)))</f>
        <v>-</v>
      </c>
      <c r="L66" s="268" t="str">
        <f t="shared" ref="L66:L76" si="150">IF(SUM(J66:K66)=0,"-",SUM(J66:K66))</f>
        <v>-</v>
      </c>
      <c r="M66" s="270" t="str">
        <f>IF('A4-1管路(初期設定)'!$J$13="","-",IF('A4-1管路(初期設定)'!$J$13="○",A3管路!M66,IF(A3管路!M66="-","-",'A4-1管路(初期設定)'!$J$13*A3管路!M66)))</f>
        <v>-</v>
      </c>
      <c r="N66" s="267" t="str">
        <f>IF('A4-1管路(初期設定)'!$K$13="","-",IF('A4-1管路(初期設定)'!$K$13="○",A3管路!N66,IF(A3管路!N66="-","-",'A4-1管路(初期設定)'!$K$13*A3管路!N66)))</f>
        <v>-</v>
      </c>
      <c r="O66" s="268" t="str">
        <f t="shared" ref="O66:O76" si="151">IF(SUM(M66:N66)=0,"-",SUM(M66:N66))</f>
        <v>-</v>
      </c>
      <c r="P66" s="270" t="str">
        <f>IF('A4-1管路(初期設定)'!$L$13="","-",IF('A4-1管路(初期設定)'!$L$13="○",A3管路!P66,IF(A3管路!P66="-","-",'A4-1管路(初期設定)'!$L$13*A3管路!P66)))</f>
        <v>-</v>
      </c>
      <c r="Q66" s="267" t="str">
        <f>IF('A4-1管路(初期設定)'!$M$13="","-",IF('A4-1管路(初期設定)'!$M$13="○",A3管路!Q66,IF(A3管路!Q66="-","-",'A4-1管路(初期設定)'!$M$13*A3管路!Q66)))</f>
        <v>-</v>
      </c>
      <c r="R66" s="268" t="str">
        <f t="shared" ref="R66:R76" si="152">IF(SUM(P66:Q66)=0,"-",SUM(P66:Q66))</f>
        <v>-</v>
      </c>
      <c r="S66" s="270" t="str">
        <f>IF('A4-1管路(初期設定)'!$N$13="","-",IF('A4-1管路(初期設定)'!$N$13="○",A3管路!S66,IF(A3管路!S66="-","-",'A4-1管路(初期設定)'!$N$13*A3管路!S66)))</f>
        <v>-</v>
      </c>
      <c r="T66" s="256" t="str">
        <f>IF('A4-1管路(初期設定)'!$O$13="","-",IF('A4-1管路(初期設定)'!$O$13="○",A3管路!T66,IF(A3管路!T66="-","-",'A4-1管路(初期設定)'!$O$13*A3管路!T66)))</f>
        <v>-</v>
      </c>
      <c r="U66" s="256" t="str">
        <f>IF('A4-1管路(初期設定)'!$P$13="","-",IF('A4-1管路(初期設定)'!$P$13="○",A3管路!U66,IF(A3管路!U66="-","-",'A4-1管路(初期設定)'!$P$13*A3管路!U66)))</f>
        <v>-</v>
      </c>
      <c r="V66" s="267" t="str">
        <f>IF('A4-1管路(初期設定)'!$Q$13="","-",IF('A4-1管路(初期設定)'!$Q$13="○",A3管路!V66,IF(A3管路!V66="-","-",'A4-1管路(初期設定)'!$Q$13*A3管路!V66)))</f>
        <v>-</v>
      </c>
      <c r="W66" s="268" t="str">
        <f t="shared" ref="W66:W76" si="153">IF(SUM(S66:V66)=0,"-",SUM(S66:V66))</f>
        <v>-</v>
      </c>
      <c r="X66" s="270" t="str">
        <f>IF('A4-1管路(初期設定)'!$R$13="","-",IF('A4-1管路(初期設定)'!$R$13="○",A3管路!X66,IF(A3管路!X66="-","-",'A4-1管路(初期設定)'!$R$13*A3管路!X66)))</f>
        <v>-</v>
      </c>
      <c r="Y66" s="267" t="str">
        <f>IF('A4-1管路(初期設定)'!$S$13="","-",IF('A4-1管路(初期設定)'!$S$13="○",A3管路!Y66,IF(A3管路!Y66="-","-",'A4-1管路(初期設定)'!$S$13*A3管路!Y66)))</f>
        <v>-</v>
      </c>
      <c r="Z66" s="268" t="str">
        <f t="shared" ref="Z66:Z76" si="154">IF(SUM(X66:Y66)=0,"-",SUM(X66:Y66))</f>
        <v>-</v>
      </c>
      <c r="AA66" s="270" t="str">
        <f>IF('A4-1管路(初期設定)'!$T$13="","-",IF('A4-1管路(初期設定)'!$T$13="○",A3管路!AA66,IF(A3管路!AA66="-","-",'A4-1管路(初期設定)'!$T$13*A3管路!AA66)))</f>
        <v>-</v>
      </c>
      <c r="AB66" s="267" t="str">
        <f>IF('A4-1管路(初期設定)'!$U$13="","-",IF('A4-1管路(初期設定)'!$U$13="○",A3管路!AB66,IF(A3管路!AB66="-","-",'A4-1管路(初期設定)'!$U$13*A3管路!AB66)))</f>
        <v>-</v>
      </c>
      <c r="AC66" s="268" t="str">
        <f t="shared" ref="AC66:AC76" si="155">IF(SUM(AA66:AB66)=0,"-",SUM(AA66:AB66))</f>
        <v>-</v>
      </c>
      <c r="AD66" s="270" t="str">
        <f>IF('A4-1管路(初期設定)'!$V$13="","-",IF('A4-1管路(初期設定)'!$V$13="○",A3管路!AD66,IF(A3管路!AD66="-","-",'A4-1管路(初期設定)'!$V$13*A3管路!AD66)))</f>
        <v>-</v>
      </c>
      <c r="AE66" s="267" t="str">
        <f>IF('A4-1管路(初期設定)'!$W$13="","-",IF('A4-1管路(初期設定)'!$W$13="○",A3管路!AE66,IF(A3管路!AE66="-","-",'A4-1管路(初期設定)'!$W$13*A3管路!AE66)))</f>
        <v>-</v>
      </c>
      <c r="AF66" s="268" t="str">
        <f t="shared" ref="AF66:AF76" si="156">IF(SUM(AD66:AE66)=0,"-",SUM(AD66:AE66))</f>
        <v>-</v>
      </c>
      <c r="AG66" s="270" t="str">
        <f>IF('A4-1管路(初期設定)'!$X$8="","-",IF('A4-1管路(初期設定)'!$X$8="○",A3管路!AG66,IF(A3管路!AZ66="-","-",'A4-1管路(初期設定)'!$X$8*A3管路!AG66)))</f>
        <v>-</v>
      </c>
      <c r="AH66" s="267" t="str">
        <f>IF('A4-1管路(初期設定)'!$Y$13="","-",IF('A4-1管路(初期設定)'!$Y$13="○",A3管路!AH66,IF(A3管路!AH66="-","-",'A4-1管路(初期設定)'!$Y$13*A3管路!AH66)))</f>
        <v>-</v>
      </c>
      <c r="AI66" s="268" t="str">
        <f t="shared" ref="AI66:AI76" si="157">IF(SUM(AG66:AH66)=0,"-",SUM(AG66:AH66))</f>
        <v>-</v>
      </c>
      <c r="AJ66" s="270" t="str">
        <f>IF('A4-1管路(初期設定)'!$Z$13="","-",IF('A4-1管路(初期設定)'!$Z$13="○",A3管路!AJ66,IF(A3管路!AJ66="-","-",'A4-1管路(初期設定)'!$Z$13*A3管路!AJ66)))</f>
        <v>-</v>
      </c>
      <c r="AK66" s="267" t="str">
        <f>IF('A4-1管路(初期設定)'!$AA$13="","-",IF('A4-1管路(初期設定)'!$AA$13="○",A3管路!AK66,IF(A3管路!AK66="-","-",'A4-1管路(初期設定)'!$AA$13*A3管路!AK66)))</f>
        <v>-</v>
      </c>
      <c r="AL66" s="268" t="str">
        <f t="shared" ref="AL66:AL76" si="158">IF(SUM(AJ66:AK66)=0,"-",SUM(AJ66:AK66))</f>
        <v>-</v>
      </c>
      <c r="AM66" s="270" t="str">
        <f>IF('A4-1管路(初期設定)'!$AB$13="","-",IF('A4-1管路(初期設定)'!$AB$13="○",A3管路!AM66,IF(A3管路!AM66="-","-",'A4-1管路(初期設定)'!$AB$13*A3管路!AM66)))</f>
        <v>-</v>
      </c>
      <c r="AN66" s="267" t="str">
        <f>IF('A4-1管路(初期設定)'!$AC$13="","-",IF('A4-1管路(初期設定)'!$AC$13="○",A3管路!AN66,IF(A3管路!AN66="-","-",'A4-1管路(初期設定)'!$AC$13*A3管路!AN66)))</f>
        <v>-</v>
      </c>
      <c r="AO66" s="268" t="str">
        <f t="shared" ref="AO66:AO76" si="159">IF(SUM(AM66:AN66)=0,"-",SUM(AM66:AN66))</f>
        <v>-</v>
      </c>
      <c r="AP66" s="270" t="str">
        <f>IF('A4-1管路(初期設定)'!$AD$13="","-",IF('A4-1管路(初期設定)'!$AD$13="○",A3管路!AP66,IF(A3管路!AP66="-","-",'A4-1管路(初期設定)'!$AD$13*A3管路!AP66)))</f>
        <v>-</v>
      </c>
      <c r="AQ66" s="267" t="str">
        <f>IF('A4-1管路(初期設定)'!$AE$13="","-",IF('A4-1管路(初期設定)'!$AE$13="○",A3管路!AQ66,IF(A3管路!AQ66="-","-",'A4-1管路(初期設定)'!$AE$13*A3管路!AQ66)))</f>
        <v>-</v>
      </c>
      <c r="AR66" s="268" t="str">
        <f t="shared" ref="AR66:AR76" si="160">IF(SUM(AP66:AQ66)=0,"-",SUM(AP66:AQ66))</f>
        <v>-</v>
      </c>
      <c r="AS66" s="270" t="str">
        <f>IF('A4-1管路(初期設定)'!$AF$13="","-",IF('A4-1管路(初期設定)'!$AF$13="○",A3管路!AS66,IF(A3管路!AS66="-","-",'A4-1管路(初期設定)'!$AF$13*A3管路!AS66)))</f>
        <v>-</v>
      </c>
      <c r="AT66" s="267" t="str">
        <f>IF('A4-1管路(初期設定)'!$AG$13="","-",IF('A4-1管路(初期設定)'!$AG$13="○",A3管路!AT66,IF(A3管路!AT66="-","-",'A4-1管路(初期設定)'!$AG$13*A3管路!AT66)))</f>
        <v>-</v>
      </c>
      <c r="AU66" s="268" t="str">
        <f t="shared" ref="AU66:AU76" si="161">IF(SUM(AS66:AT66)=0,"-",SUM(AS66:AT66))</f>
        <v>-</v>
      </c>
      <c r="AV66" s="269" t="str">
        <f t="shared" ref="AV66:AV76" si="162">IF(SUM(I66,L66,O66,R66,W66,Z66,AC66,AF66,AI66,AL66,AO66,AR66,AU66)=0,"-",SUM(I66,L66,O66,R66,W66,Z66,AC66,AF66,AI66,AL66,AO66,AR66,AU66))</f>
        <v>-</v>
      </c>
      <c r="AW66" s="85" t="s">
        <v>273</v>
      </c>
      <c r="AX66" s="69">
        <v>245</v>
      </c>
      <c r="AY66" s="50" t="str">
        <f t="shared" ref="AY66:AY76" si="163">IF(AV66="-","-",AX66*AV66)</f>
        <v>-</v>
      </c>
      <c r="BB66" s="865">
        <f t="shared" ref="BB66:BB76" si="164">SUMIF(G$88,"①",I66)+SUMIF(J$88,"①",L66)+SUMIF(M$88,"①",O66)+SUMIF(P$88,"①",R66)+SUMIF(S$88,"①",S66)+SUMIF(S$88,"①",T66)+SUMIF(U$88,"①",U66)+SUMIF(U$88,"①",V66)+SUMIF(X$88,"①",Z66)+SUMIF(AA$88,"①",AC66)+SUMIF(AD$88,"①",AF66)+SUMIF(AG$88,"①",AI66)+SUMIF(AJ$88,"①",AL66)+SUMIF(AM$88,"①",AO66)+SUMIF(AP$88,"①",AR66)+SUMIF(AS$88,"①",AU66)</f>
        <v>0</v>
      </c>
      <c r="BC66" s="866"/>
      <c r="BD66" s="866">
        <f t="shared" ref="BD66:BD76" si="165">SUMIF(G$88,"②",I66)+SUMIF(J$88,"②",L66)+SUMIF(M$88,"②",O66)+SUMIF(P$88,"②",R66)+SUMIF(S$88,"②",S66)+SUMIF(S$88,"②",T66)+SUMIF(U$88,"②",U66)+SUMIF(U$88,"②",V66)+SUMIF(X$88,"②",Z66)+SUMIF(AA$88,"②",AC66)+SUMIF(AD$88,"②",AF66)+SUMIF(AG$88,"②",AI66)+SUMIF(AJ$88,"②",AL66)+SUMIF(AM$88,"②",AO66)+SUMIF(AP$88,"②",AR66)+SUMIF(AS$88,"②",AU66)</f>
        <v>0</v>
      </c>
      <c r="BE66" s="866"/>
      <c r="BF66" s="866">
        <f t="shared" ref="BF66:BF76" si="166">SUMIF(G$88,"③",I66)+SUMIF(J$88,"③",L66)+SUMIF(M$88,"③",O66)+SUMIF(P$88,"③",R66)+SUMIF(S$88,"③",S66)+SUMIF(S$88,"③",T66)+SUMIF(U$88,"③",U66)+SUMIF(U$88,"③",V66)+SUMIF(X$88,"③",Z66)+SUMIF(AA$88,"③",AC66)+SUMIF(AD$88,"③",AF66)+SUMIF(AG$88,"③",AI66)+SUMIF(AJ$88,"③",AL66)+SUMIF(AM$88,"③",AO66)+SUMIF(AP$88,"③",AR66)+SUMIF(AS$88,"③",AU66)</f>
        <v>0</v>
      </c>
      <c r="BG66" s="866"/>
      <c r="BH66" s="866">
        <f t="shared" ref="BH66:BH76" si="167">SUMIF(G$88,"④",I66)+SUMIF(J$88,"④",L66)+SUMIF(M$88,"④",O66)+SUMIF(P$88,"④",R66)+SUMIF(S$88,"④",S66)+SUMIF(S$88,"④",T66)+SUMIF(U$88,"④",U66)+SUMIF(U$88,"④",V66)+SUMIF(X$88,"④",Z66)+SUMIF(AA$88,"④",AC66)+SUMIF(AD$88,"④",AF66)+SUMIF(AG$88,"④",AI66)+SUMIF(AJ$88,"④",AL66)+SUMIF(AM$88,"④",AO66)+SUMIF(AP$88,"④",AR66)+SUMIF(AS$88,"④",AU66)</f>
        <v>0</v>
      </c>
      <c r="BI66" s="866"/>
      <c r="BJ66" s="866">
        <f t="shared" ref="BJ66:BJ76" si="168">SUMIF(G$88,"⑤",I66)+SUMIF(J$88,"⑤",L66)+SUMIF(M$88,"⑤",O66)+SUMIF(P$88,"⑤",R66)+SUMIF(S$88,"⑤",S66)+SUMIF(S$88,"⑤",T66)+SUMIF(U$88,"⑤",U66)+SUMIF(U$88,"⑤",V66)+SUMIF(X$88,"⑤",Z66)+SUMIF(AA$88,"⑤",AC66)+SUMIF(AD$88,"⑤",AF66)+SUMIF(AG$88,"⑤",AI66)+SUMIF(AJ$88,"⑤",AL66)+SUMIF(AM$88,"⑤",AO66)+SUMIF(AP$88,"⑤",AR66)+SUMIF(AS$88,"⑤",AU66)</f>
        <v>0</v>
      </c>
      <c r="BK66" s="866"/>
      <c r="BL66" s="865">
        <f t="shared" ref="BL66:BL76" si="169">IF($AY66="-",0,BB66*$AX66)</f>
        <v>0</v>
      </c>
      <c r="BM66" s="866"/>
      <c r="BN66" s="866">
        <f t="shared" ref="BN66:BN76" si="170">IF($AY66="-",0,BD66*$AX66)</f>
        <v>0</v>
      </c>
      <c r="BO66" s="866"/>
      <c r="BP66" s="866">
        <f t="shared" ref="BP66:BP76" si="171">IF($AY66="-",0,BF66*$AX66)</f>
        <v>0</v>
      </c>
      <c r="BQ66" s="866"/>
      <c r="BR66" s="866">
        <f t="shared" ref="BR66:BR76" si="172">IF($AY66="-",0,BH66*$AX66)</f>
        <v>0</v>
      </c>
      <c r="BS66" s="866"/>
      <c r="BT66" s="866">
        <f t="shared" ref="BT66:BT76" si="173">IF($AY66="-",0,BJ66*$AX66)</f>
        <v>0</v>
      </c>
      <c r="BU66" s="869"/>
      <c r="BV66" s="82"/>
    </row>
    <row r="67" spans="2:74" ht="13.5" customHeight="1">
      <c r="B67" s="1161"/>
      <c r="C67" s="1073"/>
      <c r="D67" s="1070"/>
      <c r="E67" s="1070"/>
      <c r="F67" s="80">
        <v>500</v>
      </c>
      <c r="G67" s="251" t="str">
        <f>IF('A4-1管路(初期設定)'!$F$13="","-",IF('A4-1管路(初期設定)'!$F$13="○",A3管路!G67,IF(A3管路!F67="-","-",'A4-1管路(初期設定)'!$F$13*A3管路!G67)))</f>
        <v>-</v>
      </c>
      <c r="H67" s="245" t="str">
        <f>IF('A4-1管路(初期設定)'!$G$13="","-",IF('A4-1管路(初期設定)'!$G$13="○",A3管路!H67,IF(A3管路!H67="-","-",'A4-1管路(初期設定)'!$G$13*A3管路!H67)))</f>
        <v>-</v>
      </c>
      <c r="I67" s="246" t="str">
        <f t="shared" si="149"/>
        <v>-</v>
      </c>
      <c r="J67" s="251" t="str">
        <f>IF('A4-1管路(初期設定)'!$H$13="","-",IF('A4-1管路(初期設定)'!$H$13="○",A3管路!J67,IF(A3管路!J67="-","-",'A4-1管路(初期設定)'!$H$13*A3管路!J67)))</f>
        <v>-</v>
      </c>
      <c r="K67" s="245" t="str">
        <f>IF('A4-1管路(初期設定)'!$I$13="","-",IF('A4-1管路(初期設定)'!$I$13="○",A3管路!K67,IF(A3管路!K67="-","-",'A4-1管路(初期設定)'!$I$13*A3管路!K67)))</f>
        <v>-</v>
      </c>
      <c r="L67" s="246" t="str">
        <f t="shared" si="150"/>
        <v>-</v>
      </c>
      <c r="M67" s="251" t="str">
        <f>IF('A4-1管路(初期設定)'!$J$13="","-",IF('A4-1管路(初期設定)'!$J$13="○",A3管路!M67,IF(A3管路!M67="-","-",'A4-1管路(初期設定)'!$J$13*A3管路!M67)))</f>
        <v>-</v>
      </c>
      <c r="N67" s="245" t="str">
        <f>IF('A4-1管路(初期設定)'!$K$13="","-",IF('A4-1管路(初期設定)'!$K$13="○",A3管路!N67,IF(A3管路!N67="-","-",'A4-1管路(初期設定)'!$K$13*A3管路!N67)))</f>
        <v>-</v>
      </c>
      <c r="O67" s="246" t="str">
        <f t="shared" si="151"/>
        <v>-</v>
      </c>
      <c r="P67" s="251" t="str">
        <f>IF('A4-1管路(初期設定)'!$L$13="","-",IF('A4-1管路(初期設定)'!$L$13="○",A3管路!P67,IF(A3管路!P67="-","-",'A4-1管路(初期設定)'!$L$13*A3管路!P67)))</f>
        <v>-</v>
      </c>
      <c r="Q67" s="245" t="str">
        <f>IF('A4-1管路(初期設定)'!$M$13="","-",IF('A4-1管路(初期設定)'!$M$13="○",A3管路!Q67,IF(A3管路!Q67="-","-",'A4-1管路(初期設定)'!$M$13*A3管路!Q67)))</f>
        <v>-</v>
      </c>
      <c r="R67" s="246" t="str">
        <f t="shared" si="152"/>
        <v>-</v>
      </c>
      <c r="S67" s="251" t="str">
        <f>IF('A4-1管路(初期設定)'!$N$13="","-",IF('A4-1管路(初期設定)'!$N$13="○",A3管路!S67,IF(A3管路!S67="-","-",'A4-1管路(初期設定)'!$N$13*A3管路!S67)))</f>
        <v>-</v>
      </c>
      <c r="T67" s="257" t="str">
        <f>IF('A4-1管路(初期設定)'!$O$13="","-",IF('A4-1管路(初期設定)'!$O$13="○",A3管路!T67,IF(A3管路!T67="-","-",'A4-1管路(初期設定)'!$O$13*A3管路!T67)))</f>
        <v>-</v>
      </c>
      <c r="U67" s="257" t="str">
        <f>IF('A4-1管路(初期設定)'!$P$13="","-",IF('A4-1管路(初期設定)'!$P$13="○",A3管路!U67,IF(A3管路!U67="-","-",'A4-1管路(初期設定)'!$P$13*A3管路!U67)))</f>
        <v>-</v>
      </c>
      <c r="V67" s="245" t="str">
        <f>IF('A4-1管路(初期設定)'!$Q$13="","-",IF('A4-1管路(初期設定)'!$Q$13="○",A3管路!V67,IF(A3管路!V67="-","-",'A4-1管路(初期設定)'!$Q$13*A3管路!V67)))</f>
        <v>-</v>
      </c>
      <c r="W67" s="246" t="str">
        <f t="shared" si="153"/>
        <v>-</v>
      </c>
      <c r="X67" s="251" t="str">
        <f>IF('A4-1管路(初期設定)'!$R$13="","-",IF('A4-1管路(初期設定)'!$R$13="○",A3管路!X67,IF(A3管路!X67="-","-",'A4-1管路(初期設定)'!$R$13*A3管路!X67)))</f>
        <v>-</v>
      </c>
      <c r="Y67" s="245" t="str">
        <f>IF('A4-1管路(初期設定)'!$S$13="","-",IF('A4-1管路(初期設定)'!$S$13="○",A3管路!Y67,IF(A3管路!Y67="-","-",'A4-1管路(初期設定)'!$S$13*A3管路!Y67)))</f>
        <v>-</v>
      </c>
      <c r="Z67" s="246" t="str">
        <f t="shared" si="154"/>
        <v>-</v>
      </c>
      <c r="AA67" s="251" t="str">
        <f>IF('A4-1管路(初期設定)'!$T$13="","-",IF('A4-1管路(初期設定)'!$T$13="○",A3管路!AA67,IF(A3管路!AA67="-","-",'A4-1管路(初期設定)'!$T$13*A3管路!AA67)))</f>
        <v>-</v>
      </c>
      <c r="AB67" s="245" t="str">
        <f>IF('A4-1管路(初期設定)'!$U$13="","-",IF('A4-1管路(初期設定)'!$U$13="○",A3管路!AB67,IF(A3管路!AB67="-","-",'A4-1管路(初期設定)'!$U$13*A3管路!AB67)))</f>
        <v>-</v>
      </c>
      <c r="AC67" s="246" t="str">
        <f t="shared" si="155"/>
        <v>-</v>
      </c>
      <c r="AD67" s="251" t="str">
        <f>IF('A4-1管路(初期設定)'!$V$13="","-",IF('A4-1管路(初期設定)'!$V$13="○",A3管路!AD67,IF(A3管路!AD67="-","-",'A4-1管路(初期設定)'!$V$13*A3管路!AD67)))</f>
        <v>-</v>
      </c>
      <c r="AE67" s="245" t="str">
        <f>IF('A4-1管路(初期設定)'!$W$13="","-",IF('A4-1管路(初期設定)'!$W$13="○",A3管路!AE67,IF(A3管路!AE67="-","-",'A4-1管路(初期設定)'!$W$13*A3管路!AE67)))</f>
        <v>-</v>
      </c>
      <c r="AF67" s="246" t="str">
        <f t="shared" si="156"/>
        <v>-</v>
      </c>
      <c r="AG67" s="251" t="str">
        <f>IF('A4-1管路(初期設定)'!$X$8="","-",IF('A4-1管路(初期設定)'!$X$8="○",A3管路!AG67,IF(A3管路!AZ67="-","-",'A4-1管路(初期設定)'!$X$8*A3管路!AG67)))</f>
        <v>-</v>
      </c>
      <c r="AH67" s="245" t="str">
        <f>IF('A4-1管路(初期設定)'!$Y$13="","-",IF('A4-1管路(初期設定)'!$Y$13="○",A3管路!AH67,IF(A3管路!AH67="-","-",'A4-1管路(初期設定)'!$Y$13*A3管路!AH67)))</f>
        <v>-</v>
      </c>
      <c r="AI67" s="246" t="str">
        <f t="shared" si="157"/>
        <v>-</v>
      </c>
      <c r="AJ67" s="251" t="str">
        <f>IF('A4-1管路(初期設定)'!$Z$13="","-",IF('A4-1管路(初期設定)'!$Z$13="○",A3管路!AJ67,IF(A3管路!AJ67="-","-",'A4-1管路(初期設定)'!$Z$13*A3管路!AJ67)))</f>
        <v>-</v>
      </c>
      <c r="AK67" s="245" t="str">
        <f>IF('A4-1管路(初期設定)'!$AA$13="","-",IF('A4-1管路(初期設定)'!$AA$13="○",A3管路!AK67,IF(A3管路!AK67="-","-",'A4-1管路(初期設定)'!$AA$13*A3管路!AK67)))</f>
        <v>-</v>
      </c>
      <c r="AL67" s="246" t="str">
        <f t="shared" si="158"/>
        <v>-</v>
      </c>
      <c r="AM67" s="251" t="str">
        <f>IF('A4-1管路(初期設定)'!$AB$13="","-",IF('A4-1管路(初期設定)'!$AB$13="○",A3管路!AM67,IF(A3管路!AM67="-","-",'A4-1管路(初期設定)'!$AB$13*A3管路!AM67)))</f>
        <v>-</v>
      </c>
      <c r="AN67" s="245" t="str">
        <f>IF('A4-1管路(初期設定)'!$AC$13="","-",IF('A4-1管路(初期設定)'!$AC$13="○",A3管路!AN67,IF(A3管路!AN67="-","-",'A4-1管路(初期設定)'!$AC$13*A3管路!AN67)))</f>
        <v>-</v>
      </c>
      <c r="AO67" s="246" t="str">
        <f t="shared" si="159"/>
        <v>-</v>
      </c>
      <c r="AP67" s="251" t="str">
        <f>IF('A4-1管路(初期設定)'!$AD$13="","-",IF('A4-1管路(初期設定)'!$AD$13="○",A3管路!AP67,IF(A3管路!AP67="-","-",'A4-1管路(初期設定)'!$AD$13*A3管路!AP67)))</f>
        <v>-</v>
      </c>
      <c r="AQ67" s="245" t="str">
        <f>IF('A4-1管路(初期設定)'!$AE$13="","-",IF('A4-1管路(初期設定)'!$AE$13="○",A3管路!AQ67,IF(A3管路!AQ67="-","-",'A4-1管路(初期設定)'!$AE$13*A3管路!AQ67)))</f>
        <v>-</v>
      </c>
      <c r="AR67" s="246" t="str">
        <f t="shared" si="160"/>
        <v>-</v>
      </c>
      <c r="AS67" s="251" t="str">
        <f>IF('A4-1管路(初期設定)'!$AF$13="","-",IF('A4-1管路(初期設定)'!$AF$13="○",A3管路!AS67,IF(A3管路!AS67="-","-",'A4-1管路(初期設定)'!$AF$13*A3管路!AS67)))</f>
        <v>-</v>
      </c>
      <c r="AT67" s="245" t="str">
        <f>IF('A4-1管路(初期設定)'!$AG$13="","-",IF('A4-1管路(初期設定)'!$AG$13="○",A3管路!AT67,IF(A3管路!AT67="-","-",'A4-1管路(初期設定)'!$AG$13*A3管路!AT67)))</f>
        <v>-</v>
      </c>
      <c r="AU67" s="246" t="str">
        <f t="shared" si="161"/>
        <v>-</v>
      </c>
      <c r="AV67" s="265" t="str">
        <f t="shared" si="162"/>
        <v>-</v>
      </c>
      <c r="AW67" s="84" t="s">
        <v>273</v>
      </c>
      <c r="AX67" s="70">
        <v>189</v>
      </c>
      <c r="AY67" s="45" t="str">
        <f t="shared" si="163"/>
        <v>-</v>
      </c>
      <c r="BB67" s="832">
        <f t="shared" si="164"/>
        <v>0</v>
      </c>
      <c r="BC67" s="830"/>
      <c r="BD67" s="830">
        <f t="shared" si="165"/>
        <v>0</v>
      </c>
      <c r="BE67" s="830"/>
      <c r="BF67" s="830">
        <f t="shared" si="166"/>
        <v>0</v>
      </c>
      <c r="BG67" s="830"/>
      <c r="BH67" s="830">
        <f t="shared" si="167"/>
        <v>0</v>
      </c>
      <c r="BI67" s="830"/>
      <c r="BJ67" s="830">
        <f t="shared" si="168"/>
        <v>0</v>
      </c>
      <c r="BK67" s="830"/>
      <c r="BL67" s="832">
        <f t="shared" si="169"/>
        <v>0</v>
      </c>
      <c r="BM67" s="830"/>
      <c r="BN67" s="830">
        <f t="shared" si="170"/>
        <v>0</v>
      </c>
      <c r="BO67" s="830"/>
      <c r="BP67" s="830">
        <f t="shared" si="171"/>
        <v>0</v>
      </c>
      <c r="BQ67" s="830"/>
      <c r="BR67" s="830">
        <f t="shared" si="172"/>
        <v>0</v>
      </c>
      <c r="BS67" s="830"/>
      <c r="BT67" s="830">
        <f t="shared" si="173"/>
        <v>0</v>
      </c>
      <c r="BU67" s="833"/>
      <c r="BV67" s="82"/>
    </row>
    <row r="68" spans="2:74" ht="13.5" customHeight="1">
      <c r="B68" s="1161"/>
      <c r="C68" s="1073"/>
      <c r="D68" s="1070"/>
      <c r="E68" s="1070"/>
      <c r="F68" s="80">
        <v>450</v>
      </c>
      <c r="G68" s="251" t="str">
        <f>IF('A4-1管路(初期設定)'!$F$13="","-",IF('A4-1管路(初期設定)'!$F$13="○",A3管路!G68,IF(A3管路!F68="-","-",'A4-1管路(初期設定)'!$F$13*A3管路!G68)))</f>
        <v>-</v>
      </c>
      <c r="H68" s="245" t="str">
        <f>IF('A4-1管路(初期設定)'!$G$13="","-",IF('A4-1管路(初期設定)'!$G$13="○",A3管路!H68,IF(A3管路!H68="-","-",'A4-1管路(初期設定)'!$G$13*A3管路!H68)))</f>
        <v>-</v>
      </c>
      <c r="I68" s="246" t="str">
        <f t="shared" si="149"/>
        <v>-</v>
      </c>
      <c r="J68" s="251" t="str">
        <f>IF('A4-1管路(初期設定)'!$H$13="","-",IF('A4-1管路(初期設定)'!$H$13="○",A3管路!J68,IF(A3管路!J68="-","-",'A4-1管路(初期設定)'!$H$13*A3管路!J68)))</f>
        <v>-</v>
      </c>
      <c r="K68" s="245" t="str">
        <f>IF('A4-1管路(初期設定)'!$I$13="","-",IF('A4-1管路(初期設定)'!$I$13="○",A3管路!K68,IF(A3管路!K68="-","-",'A4-1管路(初期設定)'!$I$13*A3管路!K68)))</f>
        <v>-</v>
      </c>
      <c r="L68" s="246" t="str">
        <f t="shared" si="150"/>
        <v>-</v>
      </c>
      <c r="M68" s="251" t="str">
        <f>IF('A4-1管路(初期設定)'!$J$13="","-",IF('A4-1管路(初期設定)'!$J$13="○",A3管路!M68,IF(A3管路!M68="-","-",'A4-1管路(初期設定)'!$J$13*A3管路!M68)))</f>
        <v>-</v>
      </c>
      <c r="N68" s="245" t="str">
        <f>IF('A4-1管路(初期設定)'!$K$13="","-",IF('A4-1管路(初期設定)'!$K$13="○",A3管路!N68,IF(A3管路!N68="-","-",'A4-1管路(初期設定)'!$K$13*A3管路!N68)))</f>
        <v>-</v>
      </c>
      <c r="O68" s="246" t="str">
        <f t="shared" si="151"/>
        <v>-</v>
      </c>
      <c r="P68" s="251" t="str">
        <f>IF('A4-1管路(初期設定)'!$L$13="","-",IF('A4-1管路(初期設定)'!$L$13="○",A3管路!P68,IF(A3管路!P68="-","-",'A4-1管路(初期設定)'!$L$13*A3管路!P68)))</f>
        <v>-</v>
      </c>
      <c r="Q68" s="245" t="str">
        <f>IF('A4-1管路(初期設定)'!$M$13="","-",IF('A4-1管路(初期設定)'!$M$13="○",A3管路!Q68,IF(A3管路!Q68="-","-",'A4-1管路(初期設定)'!$M$13*A3管路!Q68)))</f>
        <v>-</v>
      </c>
      <c r="R68" s="246" t="str">
        <f t="shared" si="152"/>
        <v>-</v>
      </c>
      <c r="S68" s="251" t="str">
        <f>IF('A4-1管路(初期設定)'!$N$13="","-",IF('A4-1管路(初期設定)'!$N$13="○",A3管路!S68,IF(A3管路!S68="-","-",'A4-1管路(初期設定)'!$N$13*A3管路!S68)))</f>
        <v>-</v>
      </c>
      <c r="T68" s="257" t="str">
        <f>IF('A4-1管路(初期設定)'!$O$13="","-",IF('A4-1管路(初期設定)'!$O$13="○",A3管路!T68,IF(A3管路!T68="-","-",'A4-1管路(初期設定)'!$O$13*A3管路!T68)))</f>
        <v>-</v>
      </c>
      <c r="U68" s="257" t="str">
        <f>IF('A4-1管路(初期設定)'!$P$13="","-",IF('A4-1管路(初期設定)'!$P$13="○",A3管路!U68,IF(A3管路!U68="-","-",'A4-1管路(初期設定)'!$P$13*A3管路!U68)))</f>
        <v>-</v>
      </c>
      <c r="V68" s="245" t="str">
        <f>IF('A4-1管路(初期設定)'!$Q$13="","-",IF('A4-1管路(初期設定)'!$Q$13="○",A3管路!V68,IF(A3管路!V68="-","-",'A4-1管路(初期設定)'!$Q$13*A3管路!V68)))</f>
        <v>-</v>
      </c>
      <c r="W68" s="246" t="str">
        <f t="shared" si="153"/>
        <v>-</v>
      </c>
      <c r="X68" s="251" t="str">
        <f>IF('A4-1管路(初期設定)'!$R$13="","-",IF('A4-1管路(初期設定)'!$R$13="○",A3管路!X68,IF(A3管路!X68="-","-",'A4-1管路(初期設定)'!$R$13*A3管路!X68)))</f>
        <v>-</v>
      </c>
      <c r="Y68" s="245" t="str">
        <f>IF('A4-1管路(初期設定)'!$S$13="","-",IF('A4-1管路(初期設定)'!$S$13="○",A3管路!Y68,IF(A3管路!Y68="-","-",'A4-1管路(初期設定)'!$S$13*A3管路!Y68)))</f>
        <v>-</v>
      </c>
      <c r="Z68" s="246" t="str">
        <f t="shared" si="154"/>
        <v>-</v>
      </c>
      <c r="AA68" s="251" t="str">
        <f>IF('A4-1管路(初期設定)'!$T$13="","-",IF('A4-1管路(初期設定)'!$T$13="○",A3管路!AA68,IF(A3管路!AA68="-","-",'A4-1管路(初期設定)'!$T$13*A3管路!AA68)))</f>
        <v>-</v>
      </c>
      <c r="AB68" s="245" t="str">
        <f>IF('A4-1管路(初期設定)'!$U$13="","-",IF('A4-1管路(初期設定)'!$U$13="○",A3管路!AB68,IF(A3管路!AB68="-","-",'A4-1管路(初期設定)'!$U$13*A3管路!AB68)))</f>
        <v>-</v>
      </c>
      <c r="AC68" s="246" t="str">
        <f t="shared" si="155"/>
        <v>-</v>
      </c>
      <c r="AD68" s="251" t="str">
        <f>IF('A4-1管路(初期設定)'!$V$13="","-",IF('A4-1管路(初期設定)'!$V$13="○",A3管路!AD68,IF(A3管路!AD68="-","-",'A4-1管路(初期設定)'!$V$13*A3管路!AD68)))</f>
        <v>-</v>
      </c>
      <c r="AE68" s="245" t="str">
        <f>IF('A4-1管路(初期設定)'!$W$13="","-",IF('A4-1管路(初期設定)'!$W$13="○",A3管路!AE68,IF(A3管路!AE68="-","-",'A4-1管路(初期設定)'!$W$13*A3管路!AE68)))</f>
        <v>-</v>
      </c>
      <c r="AF68" s="246" t="str">
        <f t="shared" si="156"/>
        <v>-</v>
      </c>
      <c r="AG68" s="251" t="str">
        <f>IF('A4-1管路(初期設定)'!$X$8="","-",IF('A4-1管路(初期設定)'!$X$8="○",A3管路!AG68,IF(A3管路!AZ68="-","-",'A4-1管路(初期設定)'!$X$8*A3管路!AG68)))</f>
        <v>-</v>
      </c>
      <c r="AH68" s="245" t="str">
        <f>IF('A4-1管路(初期設定)'!$Y$13="","-",IF('A4-1管路(初期設定)'!$Y$13="○",A3管路!AH68,IF(A3管路!AH68="-","-",'A4-1管路(初期設定)'!$Y$13*A3管路!AH68)))</f>
        <v>-</v>
      </c>
      <c r="AI68" s="246" t="str">
        <f t="shared" si="157"/>
        <v>-</v>
      </c>
      <c r="AJ68" s="251" t="str">
        <f>IF('A4-1管路(初期設定)'!$Z$13="","-",IF('A4-1管路(初期設定)'!$Z$13="○",A3管路!AJ68,IF(A3管路!AJ68="-","-",'A4-1管路(初期設定)'!$Z$13*A3管路!AJ68)))</f>
        <v>-</v>
      </c>
      <c r="AK68" s="245" t="str">
        <f>IF('A4-1管路(初期設定)'!$AA$13="","-",IF('A4-1管路(初期設定)'!$AA$13="○",A3管路!AK68,IF(A3管路!AK68="-","-",'A4-1管路(初期設定)'!$AA$13*A3管路!AK68)))</f>
        <v>-</v>
      </c>
      <c r="AL68" s="246" t="str">
        <f t="shared" si="158"/>
        <v>-</v>
      </c>
      <c r="AM68" s="251" t="str">
        <f>IF('A4-1管路(初期設定)'!$AB$13="","-",IF('A4-1管路(初期設定)'!$AB$13="○",A3管路!AM68,IF(A3管路!AM68="-","-",'A4-1管路(初期設定)'!$AB$13*A3管路!AM68)))</f>
        <v>-</v>
      </c>
      <c r="AN68" s="245" t="str">
        <f>IF('A4-1管路(初期設定)'!$AC$13="","-",IF('A4-1管路(初期設定)'!$AC$13="○",A3管路!AN68,IF(A3管路!AN68="-","-",'A4-1管路(初期設定)'!$AC$13*A3管路!AN68)))</f>
        <v>-</v>
      </c>
      <c r="AO68" s="246" t="str">
        <f t="shared" si="159"/>
        <v>-</v>
      </c>
      <c r="AP68" s="251" t="str">
        <f>IF('A4-1管路(初期設定)'!$AD$13="","-",IF('A4-1管路(初期設定)'!$AD$13="○",A3管路!AP68,IF(A3管路!AP68="-","-",'A4-1管路(初期設定)'!$AD$13*A3管路!AP68)))</f>
        <v>-</v>
      </c>
      <c r="AQ68" s="245" t="str">
        <f>IF('A4-1管路(初期設定)'!$AE$13="","-",IF('A4-1管路(初期設定)'!$AE$13="○",A3管路!AQ68,IF(A3管路!AQ68="-","-",'A4-1管路(初期設定)'!$AE$13*A3管路!AQ68)))</f>
        <v>-</v>
      </c>
      <c r="AR68" s="246" t="str">
        <f t="shared" si="160"/>
        <v>-</v>
      </c>
      <c r="AS68" s="251" t="str">
        <f>IF('A4-1管路(初期設定)'!$AF$13="","-",IF('A4-1管路(初期設定)'!$AF$13="○",A3管路!AS68,IF(A3管路!AS68="-","-",'A4-1管路(初期設定)'!$AF$13*A3管路!AS68)))</f>
        <v>-</v>
      </c>
      <c r="AT68" s="245" t="str">
        <f>IF('A4-1管路(初期設定)'!$AG$13="","-",IF('A4-1管路(初期設定)'!$AG$13="○",A3管路!AT68,IF(A3管路!AT68="-","-",'A4-1管路(初期設定)'!$AG$13*A3管路!AT68)))</f>
        <v>-</v>
      </c>
      <c r="AU68" s="246" t="str">
        <f t="shared" si="161"/>
        <v>-</v>
      </c>
      <c r="AV68" s="265" t="str">
        <f t="shared" si="162"/>
        <v>-</v>
      </c>
      <c r="AW68" s="84" t="s">
        <v>273</v>
      </c>
      <c r="AX68" s="70">
        <v>166</v>
      </c>
      <c r="AY68" s="45" t="str">
        <f t="shared" si="163"/>
        <v>-</v>
      </c>
      <c r="BB68" s="832">
        <f t="shared" si="164"/>
        <v>0</v>
      </c>
      <c r="BC68" s="830"/>
      <c r="BD68" s="830">
        <f t="shared" si="165"/>
        <v>0</v>
      </c>
      <c r="BE68" s="830"/>
      <c r="BF68" s="830">
        <f t="shared" si="166"/>
        <v>0</v>
      </c>
      <c r="BG68" s="830"/>
      <c r="BH68" s="830">
        <f t="shared" si="167"/>
        <v>0</v>
      </c>
      <c r="BI68" s="830"/>
      <c r="BJ68" s="830">
        <f t="shared" si="168"/>
        <v>0</v>
      </c>
      <c r="BK68" s="830"/>
      <c r="BL68" s="832">
        <f t="shared" si="169"/>
        <v>0</v>
      </c>
      <c r="BM68" s="830"/>
      <c r="BN68" s="830">
        <f t="shared" si="170"/>
        <v>0</v>
      </c>
      <c r="BO68" s="830"/>
      <c r="BP68" s="830">
        <f t="shared" si="171"/>
        <v>0</v>
      </c>
      <c r="BQ68" s="830"/>
      <c r="BR68" s="830">
        <f t="shared" si="172"/>
        <v>0</v>
      </c>
      <c r="BS68" s="830"/>
      <c r="BT68" s="830">
        <f t="shared" si="173"/>
        <v>0</v>
      </c>
      <c r="BU68" s="833"/>
      <c r="BV68" s="82"/>
    </row>
    <row r="69" spans="2:74" ht="13.5" customHeight="1">
      <c r="B69" s="1161"/>
      <c r="C69" s="1073"/>
      <c r="D69" s="1070"/>
      <c r="E69" s="1070"/>
      <c r="F69" s="80">
        <v>400</v>
      </c>
      <c r="G69" s="251" t="str">
        <f>IF('A4-1管路(初期設定)'!$F$13="","-",IF('A4-1管路(初期設定)'!$F$13="○",A3管路!G69,IF(A3管路!F69="-","-",'A4-1管路(初期設定)'!$F$13*A3管路!G69)))</f>
        <v>-</v>
      </c>
      <c r="H69" s="245" t="str">
        <f>IF('A4-1管路(初期設定)'!$G$13="","-",IF('A4-1管路(初期設定)'!$G$13="○",A3管路!H69,IF(A3管路!H69="-","-",'A4-1管路(初期設定)'!$G$13*A3管路!H69)))</f>
        <v>-</v>
      </c>
      <c r="I69" s="246" t="str">
        <f t="shared" si="149"/>
        <v>-</v>
      </c>
      <c r="J69" s="251" t="str">
        <f>IF('A4-1管路(初期設定)'!$H$13="","-",IF('A4-1管路(初期設定)'!$H$13="○",A3管路!J69,IF(A3管路!J69="-","-",'A4-1管路(初期設定)'!$H$13*A3管路!J69)))</f>
        <v>-</v>
      </c>
      <c r="K69" s="245" t="str">
        <f>IF('A4-1管路(初期設定)'!$I$13="","-",IF('A4-1管路(初期設定)'!$I$13="○",A3管路!K69,IF(A3管路!K69="-","-",'A4-1管路(初期設定)'!$I$13*A3管路!K69)))</f>
        <v>-</v>
      </c>
      <c r="L69" s="246" t="str">
        <f t="shared" si="150"/>
        <v>-</v>
      </c>
      <c r="M69" s="251" t="str">
        <f>IF('A4-1管路(初期設定)'!$J$13="","-",IF('A4-1管路(初期設定)'!$J$13="○",A3管路!M69,IF(A3管路!M69="-","-",'A4-1管路(初期設定)'!$J$13*A3管路!M69)))</f>
        <v>-</v>
      </c>
      <c r="N69" s="245" t="str">
        <f>IF('A4-1管路(初期設定)'!$K$13="","-",IF('A4-1管路(初期設定)'!$K$13="○",A3管路!N69,IF(A3管路!N69="-","-",'A4-1管路(初期設定)'!$K$13*A3管路!N69)))</f>
        <v>-</v>
      </c>
      <c r="O69" s="246" t="str">
        <f t="shared" si="151"/>
        <v>-</v>
      </c>
      <c r="P69" s="251" t="str">
        <f>IF('A4-1管路(初期設定)'!$L$13="","-",IF('A4-1管路(初期設定)'!$L$13="○",A3管路!P69,IF(A3管路!P69="-","-",'A4-1管路(初期設定)'!$L$13*A3管路!P69)))</f>
        <v>-</v>
      </c>
      <c r="Q69" s="245" t="str">
        <f>IF('A4-1管路(初期設定)'!$M$13="","-",IF('A4-1管路(初期設定)'!$M$13="○",A3管路!Q69,IF(A3管路!Q69="-","-",'A4-1管路(初期設定)'!$M$13*A3管路!Q69)))</f>
        <v>-</v>
      </c>
      <c r="R69" s="246" t="str">
        <f t="shared" si="152"/>
        <v>-</v>
      </c>
      <c r="S69" s="251" t="str">
        <f>IF('A4-1管路(初期設定)'!$N$13="","-",IF('A4-1管路(初期設定)'!$N$13="○",A3管路!S69,IF(A3管路!S69="-","-",'A4-1管路(初期設定)'!$N$13*A3管路!S69)))</f>
        <v>-</v>
      </c>
      <c r="T69" s="257" t="str">
        <f>IF('A4-1管路(初期設定)'!$O$13="","-",IF('A4-1管路(初期設定)'!$O$13="○",A3管路!T69,IF(A3管路!T69="-","-",'A4-1管路(初期設定)'!$O$13*A3管路!T69)))</f>
        <v>-</v>
      </c>
      <c r="U69" s="257" t="str">
        <f>IF('A4-1管路(初期設定)'!$P$13="","-",IF('A4-1管路(初期設定)'!$P$13="○",A3管路!U69,IF(A3管路!U69="-","-",'A4-1管路(初期設定)'!$P$13*A3管路!U69)))</f>
        <v>-</v>
      </c>
      <c r="V69" s="245" t="str">
        <f>IF('A4-1管路(初期設定)'!$Q$13="","-",IF('A4-1管路(初期設定)'!$Q$13="○",A3管路!V69,IF(A3管路!V69="-","-",'A4-1管路(初期設定)'!$Q$13*A3管路!V69)))</f>
        <v>-</v>
      </c>
      <c r="W69" s="246" t="str">
        <f t="shared" si="153"/>
        <v>-</v>
      </c>
      <c r="X69" s="251" t="str">
        <f>IF('A4-1管路(初期設定)'!$R$13="","-",IF('A4-1管路(初期設定)'!$R$13="○",A3管路!X69,IF(A3管路!X69="-","-",'A4-1管路(初期設定)'!$R$13*A3管路!X69)))</f>
        <v>-</v>
      </c>
      <c r="Y69" s="245" t="str">
        <f>IF('A4-1管路(初期設定)'!$S$13="","-",IF('A4-1管路(初期設定)'!$S$13="○",A3管路!Y69,IF(A3管路!Y69="-","-",'A4-1管路(初期設定)'!$S$13*A3管路!Y69)))</f>
        <v>-</v>
      </c>
      <c r="Z69" s="246" t="str">
        <f t="shared" si="154"/>
        <v>-</v>
      </c>
      <c r="AA69" s="251" t="str">
        <f>IF('A4-1管路(初期設定)'!$T$13="","-",IF('A4-1管路(初期設定)'!$T$13="○",A3管路!AA69,IF(A3管路!AA69="-","-",'A4-1管路(初期設定)'!$T$13*A3管路!AA69)))</f>
        <v>-</v>
      </c>
      <c r="AB69" s="245" t="str">
        <f>IF('A4-1管路(初期設定)'!$U$13="","-",IF('A4-1管路(初期設定)'!$U$13="○",A3管路!AB69,IF(A3管路!AB69="-","-",'A4-1管路(初期設定)'!$U$13*A3管路!AB69)))</f>
        <v>-</v>
      </c>
      <c r="AC69" s="246" t="str">
        <f t="shared" si="155"/>
        <v>-</v>
      </c>
      <c r="AD69" s="251" t="str">
        <f>IF('A4-1管路(初期設定)'!$V$13="","-",IF('A4-1管路(初期設定)'!$V$13="○",A3管路!AD69,IF(A3管路!AD69="-","-",'A4-1管路(初期設定)'!$V$13*A3管路!AD69)))</f>
        <v>-</v>
      </c>
      <c r="AE69" s="245" t="str">
        <f>IF('A4-1管路(初期設定)'!$W$13="","-",IF('A4-1管路(初期設定)'!$W$13="○",A3管路!AE69,IF(A3管路!AE69="-","-",'A4-1管路(初期設定)'!$W$13*A3管路!AE69)))</f>
        <v>-</v>
      </c>
      <c r="AF69" s="246" t="str">
        <f t="shared" si="156"/>
        <v>-</v>
      </c>
      <c r="AG69" s="251" t="str">
        <f>IF('A4-1管路(初期設定)'!$X$8="","-",IF('A4-1管路(初期設定)'!$X$8="○",A3管路!AG69,IF(A3管路!AZ69="-","-",'A4-1管路(初期設定)'!$X$8*A3管路!AG69)))</f>
        <v>-</v>
      </c>
      <c r="AH69" s="245" t="str">
        <f>IF('A4-1管路(初期設定)'!$Y$13="","-",IF('A4-1管路(初期設定)'!$Y$13="○",A3管路!AH69,IF(A3管路!AH69="-","-",'A4-1管路(初期設定)'!$Y$13*A3管路!AH69)))</f>
        <v>-</v>
      </c>
      <c r="AI69" s="246" t="str">
        <f t="shared" si="157"/>
        <v>-</v>
      </c>
      <c r="AJ69" s="251" t="str">
        <f>IF('A4-1管路(初期設定)'!$Z$13="","-",IF('A4-1管路(初期設定)'!$Z$13="○",A3管路!AJ69,IF(A3管路!AJ69="-","-",'A4-1管路(初期設定)'!$Z$13*A3管路!AJ69)))</f>
        <v>-</v>
      </c>
      <c r="AK69" s="245" t="str">
        <f>IF('A4-1管路(初期設定)'!$AA$13="","-",IF('A4-1管路(初期設定)'!$AA$13="○",A3管路!AK69,IF(A3管路!AK69="-","-",'A4-1管路(初期設定)'!$AA$13*A3管路!AK69)))</f>
        <v>-</v>
      </c>
      <c r="AL69" s="246" t="str">
        <f t="shared" si="158"/>
        <v>-</v>
      </c>
      <c r="AM69" s="251" t="str">
        <f>IF('A4-1管路(初期設定)'!$AB$13="","-",IF('A4-1管路(初期設定)'!$AB$13="○",A3管路!AM69,IF(A3管路!AM69="-","-",'A4-1管路(初期設定)'!$AB$13*A3管路!AM69)))</f>
        <v>-</v>
      </c>
      <c r="AN69" s="245" t="str">
        <f>IF('A4-1管路(初期設定)'!$AC$13="","-",IF('A4-1管路(初期設定)'!$AC$13="○",A3管路!AN69,IF(A3管路!AN69="-","-",'A4-1管路(初期設定)'!$AC$13*A3管路!AN69)))</f>
        <v>-</v>
      </c>
      <c r="AO69" s="246" t="str">
        <f t="shared" si="159"/>
        <v>-</v>
      </c>
      <c r="AP69" s="251" t="str">
        <f>IF('A4-1管路(初期設定)'!$AD$13="","-",IF('A4-1管路(初期設定)'!$AD$13="○",A3管路!AP69,IF(A3管路!AP69="-","-",'A4-1管路(初期設定)'!$AD$13*A3管路!AP69)))</f>
        <v>-</v>
      </c>
      <c r="AQ69" s="245" t="str">
        <f>IF('A4-1管路(初期設定)'!$AE$13="","-",IF('A4-1管路(初期設定)'!$AE$13="○",A3管路!AQ69,IF(A3管路!AQ69="-","-",'A4-1管路(初期設定)'!$AE$13*A3管路!AQ69)))</f>
        <v>-</v>
      </c>
      <c r="AR69" s="246" t="str">
        <f t="shared" si="160"/>
        <v>-</v>
      </c>
      <c r="AS69" s="251" t="str">
        <f>IF('A4-1管路(初期設定)'!$AF$13="","-",IF('A4-1管路(初期設定)'!$AF$13="○",A3管路!AS69,IF(A3管路!AS69="-","-",'A4-1管路(初期設定)'!$AF$13*A3管路!AS69)))</f>
        <v>-</v>
      </c>
      <c r="AT69" s="245" t="str">
        <f>IF('A4-1管路(初期設定)'!$AG$13="","-",IF('A4-1管路(初期設定)'!$AG$13="○",A3管路!AT69,IF(A3管路!AT69="-","-",'A4-1管路(初期設定)'!$AG$13*A3管路!AT69)))</f>
        <v>-</v>
      </c>
      <c r="AU69" s="246" t="str">
        <f t="shared" si="161"/>
        <v>-</v>
      </c>
      <c r="AV69" s="265" t="str">
        <f t="shared" si="162"/>
        <v>-</v>
      </c>
      <c r="AW69" s="84" t="s">
        <v>273</v>
      </c>
      <c r="AX69" s="70">
        <v>146</v>
      </c>
      <c r="AY69" s="45" t="str">
        <f t="shared" si="163"/>
        <v>-</v>
      </c>
      <c r="BB69" s="832">
        <f t="shared" si="164"/>
        <v>0</v>
      </c>
      <c r="BC69" s="830"/>
      <c r="BD69" s="830">
        <f t="shared" si="165"/>
        <v>0</v>
      </c>
      <c r="BE69" s="830"/>
      <c r="BF69" s="830">
        <f t="shared" si="166"/>
        <v>0</v>
      </c>
      <c r="BG69" s="830"/>
      <c r="BH69" s="830">
        <f t="shared" si="167"/>
        <v>0</v>
      </c>
      <c r="BI69" s="830"/>
      <c r="BJ69" s="830">
        <f t="shared" si="168"/>
        <v>0</v>
      </c>
      <c r="BK69" s="830"/>
      <c r="BL69" s="832">
        <f t="shared" si="169"/>
        <v>0</v>
      </c>
      <c r="BM69" s="830"/>
      <c r="BN69" s="830">
        <f t="shared" si="170"/>
        <v>0</v>
      </c>
      <c r="BO69" s="830"/>
      <c r="BP69" s="830">
        <f t="shared" si="171"/>
        <v>0</v>
      </c>
      <c r="BQ69" s="830"/>
      <c r="BR69" s="830">
        <f t="shared" si="172"/>
        <v>0</v>
      </c>
      <c r="BS69" s="830"/>
      <c r="BT69" s="830">
        <f t="shared" si="173"/>
        <v>0</v>
      </c>
      <c r="BU69" s="833"/>
      <c r="BV69" s="82"/>
    </row>
    <row r="70" spans="2:74" ht="13.5" customHeight="1">
      <c r="B70" s="1161"/>
      <c r="C70" s="1073"/>
      <c r="D70" s="1070"/>
      <c r="E70" s="1070"/>
      <c r="F70" s="80">
        <v>350</v>
      </c>
      <c r="G70" s="251" t="str">
        <f>IF('A4-1管路(初期設定)'!$F$13="","-",IF('A4-1管路(初期設定)'!$F$13="○",A3管路!G70,IF(A3管路!F70="-","-",'A4-1管路(初期設定)'!$F$13*A3管路!G70)))</f>
        <v>-</v>
      </c>
      <c r="H70" s="245" t="str">
        <f>IF('A4-1管路(初期設定)'!$G$13="","-",IF('A4-1管路(初期設定)'!$G$13="○",A3管路!H70,IF(A3管路!H70="-","-",'A4-1管路(初期設定)'!$G$13*A3管路!H70)))</f>
        <v>-</v>
      </c>
      <c r="I70" s="246" t="str">
        <f t="shared" si="149"/>
        <v>-</v>
      </c>
      <c r="J70" s="251" t="str">
        <f>IF('A4-1管路(初期設定)'!$H$13="","-",IF('A4-1管路(初期設定)'!$H$13="○",A3管路!J70,IF(A3管路!J70="-","-",'A4-1管路(初期設定)'!$H$13*A3管路!J70)))</f>
        <v>-</v>
      </c>
      <c r="K70" s="245" t="str">
        <f>IF('A4-1管路(初期設定)'!$I$13="","-",IF('A4-1管路(初期設定)'!$I$13="○",A3管路!K70,IF(A3管路!K70="-","-",'A4-1管路(初期設定)'!$I$13*A3管路!K70)))</f>
        <v>-</v>
      </c>
      <c r="L70" s="246" t="str">
        <f t="shared" si="150"/>
        <v>-</v>
      </c>
      <c r="M70" s="251" t="str">
        <f>IF('A4-1管路(初期設定)'!$J$13="","-",IF('A4-1管路(初期設定)'!$J$13="○",A3管路!M70,IF(A3管路!M70="-","-",'A4-1管路(初期設定)'!$J$13*A3管路!M70)))</f>
        <v>-</v>
      </c>
      <c r="N70" s="245" t="str">
        <f>IF('A4-1管路(初期設定)'!$K$13="","-",IF('A4-1管路(初期設定)'!$K$13="○",A3管路!N70,IF(A3管路!N70="-","-",'A4-1管路(初期設定)'!$K$13*A3管路!N70)))</f>
        <v>-</v>
      </c>
      <c r="O70" s="246" t="str">
        <f t="shared" si="151"/>
        <v>-</v>
      </c>
      <c r="P70" s="251" t="str">
        <f>IF('A4-1管路(初期設定)'!$L$13="","-",IF('A4-1管路(初期設定)'!$L$13="○",A3管路!P70,IF(A3管路!P70="-","-",'A4-1管路(初期設定)'!$L$13*A3管路!P70)))</f>
        <v>-</v>
      </c>
      <c r="Q70" s="245" t="str">
        <f>IF('A4-1管路(初期設定)'!$M$13="","-",IF('A4-1管路(初期設定)'!$M$13="○",A3管路!Q70,IF(A3管路!Q70="-","-",'A4-1管路(初期設定)'!$M$13*A3管路!Q70)))</f>
        <v>-</v>
      </c>
      <c r="R70" s="246" t="str">
        <f t="shared" si="152"/>
        <v>-</v>
      </c>
      <c r="S70" s="251" t="str">
        <f>IF('A4-1管路(初期設定)'!$N$13="","-",IF('A4-1管路(初期設定)'!$N$13="○",A3管路!S70,IF(A3管路!S70="-","-",'A4-1管路(初期設定)'!$N$13*A3管路!S70)))</f>
        <v>-</v>
      </c>
      <c r="T70" s="257" t="str">
        <f>IF('A4-1管路(初期設定)'!$O$13="","-",IF('A4-1管路(初期設定)'!$O$13="○",A3管路!T70,IF(A3管路!T70="-","-",'A4-1管路(初期設定)'!$O$13*A3管路!T70)))</f>
        <v>-</v>
      </c>
      <c r="U70" s="257" t="str">
        <f>IF('A4-1管路(初期設定)'!$P$13="","-",IF('A4-1管路(初期設定)'!$P$13="○",A3管路!U70,IF(A3管路!U70="-","-",'A4-1管路(初期設定)'!$P$13*A3管路!U70)))</f>
        <v>-</v>
      </c>
      <c r="V70" s="245" t="str">
        <f>IF('A4-1管路(初期設定)'!$Q$13="","-",IF('A4-1管路(初期設定)'!$Q$13="○",A3管路!V70,IF(A3管路!V70="-","-",'A4-1管路(初期設定)'!$Q$13*A3管路!V70)))</f>
        <v>-</v>
      </c>
      <c r="W70" s="246" t="str">
        <f t="shared" si="153"/>
        <v>-</v>
      </c>
      <c r="X70" s="251" t="str">
        <f>IF('A4-1管路(初期設定)'!$R$13="","-",IF('A4-1管路(初期設定)'!$R$13="○",A3管路!X70,IF(A3管路!X70="-","-",'A4-1管路(初期設定)'!$R$13*A3管路!X70)))</f>
        <v>-</v>
      </c>
      <c r="Y70" s="245" t="str">
        <f>IF('A4-1管路(初期設定)'!$S$13="","-",IF('A4-1管路(初期設定)'!$S$13="○",A3管路!Y70,IF(A3管路!Y70="-","-",'A4-1管路(初期設定)'!$S$13*A3管路!Y70)))</f>
        <v>-</v>
      </c>
      <c r="Z70" s="246" t="str">
        <f t="shared" si="154"/>
        <v>-</v>
      </c>
      <c r="AA70" s="251" t="str">
        <f>IF('A4-1管路(初期設定)'!$T$13="","-",IF('A4-1管路(初期設定)'!$T$13="○",A3管路!AA70,IF(A3管路!AA70="-","-",'A4-1管路(初期設定)'!$T$13*A3管路!AA70)))</f>
        <v>-</v>
      </c>
      <c r="AB70" s="245" t="str">
        <f>IF('A4-1管路(初期設定)'!$U$13="","-",IF('A4-1管路(初期設定)'!$U$13="○",A3管路!AB70,IF(A3管路!AB70="-","-",'A4-1管路(初期設定)'!$U$13*A3管路!AB70)))</f>
        <v>-</v>
      </c>
      <c r="AC70" s="246" t="str">
        <f t="shared" si="155"/>
        <v>-</v>
      </c>
      <c r="AD70" s="251" t="str">
        <f>IF('A4-1管路(初期設定)'!$V$13="","-",IF('A4-1管路(初期設定)'!$V$13="○",A3管路!AD70,IF(A3管路!AD70="-","-",'A4-1管路(初期設定)'!$V$13*A3管路!AD70)))</f>
        <v>-</v>
      </c>
      <c r="AE70" s="245" t="str">
        <f>IF('A4-1管路(初期設定)'!$W$13="","-",IF('A4-1管路(初期設定)'!$W$13="○",A3管路!AE70,IF(A3管路!AE70="-","-",'A4-1管路(初期設定)'!$W$13*A3管路!AE70)))</f>
        <v>-</v>
      </c>
      <c r="AF70" s="246" t="str">
        <f t="shared" si="156"/>
        <v>-</v>
      </c>
      <c r="AG70" s="251" t="str">
        <f>IF('A4-1管路(初期設定)'!$X$8="","-",IF('A4-1管路(初期設定)'!$X$8="○",A3管路!AG70,IF(A3管路!AZ70="-","-",'A4-1管路(初期設定)'!$X$8*A3管路!AG70)))</f>
        <v>-</v>
      </c>
      <c r="AH70" s="245" t="str">
        <f>IF('A4-1管路(初期設定)'!$Y$13="","-",IF('A4-1管路(初期設定)'!$Y$13="○",A3管路!AH70,IF(A3管路!AH70="-","-",'A4-1管路(初期設定)'!$Y$13*A3管路!AH70)))</f>
        <v>-</v>
      </c>
      <c r="AI70" s="246" t="str">
        <f t="shared" si="157"/>
        <v>-</v>
      </c>
      <c r="AJ70" s="251" t="str">
        <f>IF('A4-1管路(初期設定)'!$Z$13="","-",IF('A4-1管路(初期設定)'!$Z$13="○",A3管路!AJ70,IF(A3管路!AJ70="-","-",'A4-1管路(初期設定)'!$Z$13*A3管路!AJ70)))</f>
        <v>-</v>
      </c>
      <c r="AK70" s="245" t="str">
        <f>IF('A4-1管路(初期設定)'!$AA$13="","-",IF('A4-1管路(初期設定)'!$AA$13="○",A3管路!AK70,IF(A3管路!AK70="-","-",'A4-1管路(初期設定)'!$AA$13*A3管路!AK70)))</f>
        <v>-</v>
      </c>
      <c r="AL70" s="246" t="str">
        <f t="shared" si="158"/>
        <v>-</v>
      </c>
      <c r="AM70" s="251" t="str">
        <f>IF('A4-1管路(初期設定)'!$AB$13="","-",IF('A4-1管路(初期設定)'!$AB$13="○",A3管路!AM70,IF(A3管路!AM70="-","-",'A4-1管路(初期設定)'!$AB$13*A3管路!AM70)))</f>
        <v>-</v>
      </c>
      <c r="AN70" s="245" t="str">
        <f>IF('A4-1管路(初期設定)'!$AC$13="","-",IF('A4-1管路(初期設定)'!$AC$13="○",A3管路!AN70,IF(A3管路!AN70="-","-",'A4-1管路(初期設定)'!$AC$13*A3管路!AN70)))</f>
        <v>-</v>
      </c>
      <c r="AO70" s="246" t="str">
        <f t="shared" si="159"/>
        <v>-</v>
      </c>
      <c r="AP70" s="251" t="str">
        <f>IF('A4-1管路(初期設定)'!$AD$13="","-",IF('A4-1管路(初期設定)'!$AD$13="○",A3管路!AP70,IF(A3管路!AP70="-","-",'A4-1管路(初期設定)'!$AD$13*A3管路!AP70)))</f>
        <v>-</v>
      </c>
      <c r="AQ70" s="245" t="str">
        <f>IF('A4-1管路(初期設定)'!$AE$13="","-",IF('A4-1管路(初期設定)'!$AE$13="○",A3管路!AQ70,IF(A3管路!AQ70="-","-",'A4-1管路(初期設定)'!$AE$13*A3管路!AQ70)))</f>
        <v>-</v>
      </c>
      <c r="AR70" s="246" t="str">
        <f t="shared" si="160"/>
        <v>-</v>
      </c>
      <c r="AS70" s="251" t="str">
        <f>IF('A4-1管路(初期設定)'!$AF$13="","-",IF('A4-1管路(初期設定)'!$AF$13="○",A3管路!AS70,IF(A3管路!AS70="-","-",'A4-1管路(初期設定)'!$AF$13*A3管路!AS70)))</f>
        <v>-</v>
      </c>
      <c r="AT70" s="245" t="str">
        <f>IF('A4-1管路(初期設定)'!$AG$13="","-",IF('A4-1管路(初期設定)'!$AG$13="○",A3管路!AT70,IF(A3管路!AT70="-","-",'A4-1管路(初期設定)'!$AG$13*A3管路!AT70)))</f>
        <v>-</v>
      </c>
      <c r="AU70" s="246" t="str">
        <f t="shared" si="161"/>
        <v>-</v>
      </c>
      <c r="AV70" s="265" t="str">
        <f t="shared" si="162"/>
        <v>-</v>
      </c>
      <c r="AW70" s="84" t="s">
        <v>273</v>
      </c>
      <c r="AX70" s="70">
        <v>128</v>
      </c>
      <c r="AY70" s="45" t="str">
        <f t="shared" si="163"/>
        <v>-</v>
      </c>
      <c r="BB70" s="832">
        <f t="shared" si="164"/>
        <v>0</v>
      </c>
      <c r="BC70" s="830"/>
      <c r="BD70" s="830">
        <f t="shared" si="165"/>
        <v>0</v>
      </c>
      <c r="BE70" s="830"/>
      <c r="BF70" s="830">
        <f t="shared" si="166"/>
        <v>0</v>
      </c>
      <c r="BG70" s="830"/>
      <c r="BH70" s="830">
        <f t="shared" si="167"/>
        <v>0</v>
      </c>
      <c r="BI70" s="830"/>
      <c r="BJ70" s="830">
        <f t="shared" si="168"/>
        <v>0</v>
      </c>
      <c r="BK70" s="830"/>
      <c r="BL70" s="832">
        <f t="shared" si="169"/>
        <v>0</v>
      </c>
      <c r="BM70" s="830"/>
      <c r="BN70" s="830">
        <f t="shared" si="170"/>
        <v>0</v>
      </c>
      <c r="BO70" s="830"/>
      <c r="BP70" s="830">
        <f t="shared" si="171"/>
        <v>0</v>
      </c>
      <c r="BQ70" s="830"/>
      <c r="BR70" s="830">
        <f t="shared" si="172"/>
        <v>0</v>
      </c>
      <c r="BS70" s="830"/>
      <c r="BT70" s="830">
        <f t="shared" si="173"/>
        <v>0</v>
      </c>
      <c r="BU70" s="833"/>
      <c r="BV70" s="82"/>
    </row>
    <row r="71" spans="2:74" ht="13.5" customHeight="1">
      <c r="B71" s="1161"/>
      <c r="C71" s="1073"/>
      <c r="D71" s="1070"/>
      <c r="E71" s="1070"/>
      <c r="F71" s="80">
        <v>300</v>
      </c>
      <c r="G71" s="251" t="str">
        <f>IF('A4-1管路(初期設定)'!$F$13="","-",IF('A4-1管路(初期設定)'!$F$13="○",A3管路!G71,IF(A3管路!F71="-","-",'A4-1管路(初期設定)'!$F$13*A3管路!G71)))</f>
        <v>-</v>
      </c>
      <c r="H71" s="245" t="str">
        <f>IF('A4-1管路(初期設定)'!$G$13="","-",IF('A4-1管路(初期設定)'!$G$13="○",A3管路!H71,IF(A3管路!H71="-","-",'A4-1管路(初期設定)'!$G$13*A3管路!H71)))</f>
        <v>-</v>
      </c>
      <c r="I71" s="246" t="str">
        <f t="shared" si="149"/>
        <v>-</v>
      </c>
      <c r="J71" s="251" t="str">
        <f>IF('A4-1管路(初期設定)'!$H$13="","-",IF('A4-1管路(初期設定)'!$H$13="○",A3管路!J71,IF(A3管路!J71="-","-",'A4-1管路(初期設定)'!$H$13*A3管路!J71)))</f>
        <v>-</v>
      </c>
      <c r="K71" s="245" t="str">
        <f>IF('A4-1管路(初期設定)'!$I$13="","-",IF('A4-1管路(初期設定)'!$I$13="○",A3管路!K71,IF(A3管路!K71="-","-",'A4-1管路(初期設定)'!$I$13*A3管路!K71)))</f>
        <v>-</v>
      </c>
      <c r="L71" s="246" t="str">
        <f t="shared" si="150"/>
        <v>-</v>
      </c>
      <c r="M71" s="251" t="str">
        <f>IF('A4-1管路(初期設定)'!$J$13="","-",IF('A4-1管路(初期設定)'!$J$13="○",A3管路!M71,IF(A3管路!M71="-","-",'A4-1管路(初期設定)'!$J$13*A3管路!M71)))</f>
        <v>-</v>
      </c>
      <c r="N71" s="245" t="str">
        <f>IF('A4-1管路(初期設定)'!$K$13="","-",IF('A4-1管路(初期設定)'!$K$13="○",A3管路!N71,IF(A3管路!N71="-","-",'A4-1管路(初期設定)'!$K$13*A3管路!N71)))</f>
        <v>-</v>
      </c>
      <c r="O71" s="246" t="str">
        <f t="shared" si="151"/>
        <v>-</v>
      </c>
      <c r="P71" s="251" t="str">
        <f>IF('A4-1管路(初期設定)'!$L$13="","-",IF('A4-1管路(初期設定)'!$L$13="○",A3管路!P71,IF(A3管路!P71="-","-",'A4-1管路(初期設定)'!$L$13*A3管路!P71)))</f>
        <v>-</v>
      </c>
      <c r="Q71" s="245" t="str">
        <f>IF('A4-1管路(初期設定)'!$M$13="","-",IF('A4-1管路(初期設定)'!$M$13="○",A3管路!Q71,IF(A3管路!Q71="-","-",'A4-1管路(初期設定)'!$M$13*A3管路!Q71)))</f>
        <v>-</v>
      </c>
      <c r="R71" s="246" t="str">
        <f t="shared" si="152"/>
        <v>-</v>
      </c>
      <c r="S71" s="251" t="str">
        <f>IF('A4-1管路(初期設定)'!$N$13="","-",IF('A4-1管路(初期設定)'!$N$13="○",A3管路!S71,IF(A3管路!S71="-","-",'A4-1管路(初期設定)'!$N$13*A3管路!S71)))</f>
        <v>-</v>
      </c>
      <c r="T71" s="257" t="str">
        <f>IF('A4-1管路(初期設定)'!$O$13="","-",IF('A4-1管路(初期設定)'!$O$13="○",A3管路!T71,IF(A3管路!T71="-","-",'A4-1管路(初期設定)'!$O$13*A3管路!T71)))</f>
        <v>-</v>
      </c>
      <c r="U71" s="257" t="str">
        <f>IF('A4-1管路(初期設定)'!$P$13="","-",IF('A4-1管路(初期設定)'!$P$13="○",A3管路!U71,IF(A3管路!U71="-","-",'A4-1管路(初期設定)'!$P$13*A3管路!U71)))</f>
        <v>-</v>
      </c>
      <c r="V71" s="245" t="str">
        <f>IF('A4-1管路(初期設定)'!$Q$13="","-",IF('A4-1管路(初期設定)'!$Q$13="○",A3管路!V71,IF(A3管路!V71="-","-",'A4-1管路(初期設定)'!$Q$13*A3管路!V71)))</f>
        <v>-</v>
      </c>
      <c r="W71" s="246" t="str">
        <f t="shared" si="153"/>
        <v>-</v>
      </c>
      <c r="X71" s="251" t="str">
        <f>IF('A4-1管路(初期設定)'!$R$13="","-",IF('A4-1管路(初期設定)'!$R$13="○",A3管路!X71,IF(A3管路!X71="-","-",'A4-1管路(初期設定)'!$R$13*A3管路!X71)))</f>
        <v>-</v>
      </c>
      <c r="Y71" s="245" t="str">
        <f>IF('A4-1管路(初期設定)'!$S$13="","-",IF('A4-1管路(初期設定)'!$S$13="○",A3管路!Y71,IF(A3管路!Y71="-","-",'A4-1管路(初期設定)'!$S$13*A3管路!Y71)))</f>
        <v>-</v>
      </c>
      <c r="Z71" s="246" t="str">
        <f t="shared" si="154"/>
        <v>-</v>
      </c>
      <c r="AA71" s="251" t="str">
        <f>IF('A4-1管路(初期設定)'!$T$13="","-",IF('A4-1管路(初期設定)'!$T$13="○",A3管路!AA71,IF(A3管路!AA71="-","-",'A4-1管路(初期設定)'!$T$13*A3管路!AA71)))</f>
        <v>-</v>
      </c>
      <c r="AB71" s="245" t="str">
        <f>IF('A4-1管路(初期設定)'!$U$13="","-",IF('A4-1管路(初期設定)'!$U$13="○",A3管路!AB71,IF(A3管路!AB71="-","-",'A4-1管路(初期設定)'!$U$13*A3管路!AB71)))</f>
        <v>-</v>
      </c>
      <c r="AC71" s="246" t="str">
        <f t="shared" si="155"/>
        <v>-</v>
      </c>
      <c r="AD71" s="251" t="str">
        <f>IF('A4-1管路(初期設定)'!$V$13="","-",IF('A4-1管路(初期設定)'!$V$13="○",A3管路!AD71,IF(A3管路!AD71="-","-",'A4-1管路(初期設定)'!$V$13*A3管路!AD71)))</f>
        <v>-</v>
      </c>
      <c r="AE71" s="245" t="str">
        <f>IF('A4-1管路(初期設定)'!$W$13="","-",IF('A4-1管路(初期設定)'!$W$13="○",A3管路!AE71,IF(A3管路!AE71="-","-",'A4-1管路(初期設定)'!$W$13*A3管路!AE71)))</f>
        <v>-</v>
      </c>
      <c r="AF71" s="246" t="str">
        <f t="shared" si="156"/>
        <v>-</v>
      </c>
      <c r="AG71" s="251" t="str">
        <f>IF('A4-1管路(初期設定)'!$X$8="","-",IF('A4-1管路(初期設定)'!$X$8="○",A3管路!AG71,IF(A3管路!AZ71="-","-",'A4-1管路(初期設定)'!$X$8*A3管路!AG71)))</f>
        <v>-</v>
      </c>
      <c r="AH71" s="245" t="str">
        <f>IF('A4-1管路(初期設定)'!$Y$13="","-",IF('A4-1管路(初期設定)'!$Y$13="○",A3管路!AH71,IF(A3管路!AH71="-","-",'A4-1管路(初期設定)'!$Y$13*A3管路!AH71)))</f>
        <v>-</v>
      </c>
      <c r="AI71" s="246" t="str">
        <f t="shared" si="157"/>
        <v>-</v>
      </c>
      <c r="AJ71" s="251" t="str">
        <f>IF('A4-1管路(初期設定)'!$Z$13="","-",IF('A4-1管路(初期設定)'!$Z$13="○",A3管路!AJ71,IF(A3管路!AJ71="-","-",'A4-1管路(初期設定)'!$Z$13*A3管路!AJ71)))</f>
        <v>-</v>
      </c>
      <c r="AK71" s="245">
        <f>IF('A4-1管路(初期設定)'!$AA$13="","-",IF('A4-1管路(初期設定)'!$AA$13="○",A3管路!AK71,IF(A3管路!AK71="-","-",'A4-1管路(初期設定)'!$AA$13*A3管路!AK71)))</f>
        <v>265</v>
      </c>
      <c r="AL71" s="246">
        <f t="shared" si="158"/>
        <v>265</v>
      </c>
      <c r="AM71" s="251" t="str">
        <f>IF('A4-1管路(初期設定)'!$AB$13="","-",IF('A4-1管路(初期設定)'!$AB$13="○",A3管路!AM71,IF(A3管路!AM71="-","-",'A4-1管路(初期設定)'!$AB$13*A3管路!AM71)))</f>
        <v>-</v>
      </c>
      <c r="AN71" s="245" t="str">
        <f>IF('A4-1管路(初期設定)'!$AC$13="","-",IF('A4-1管路(初期設定)'!$AC$13="○",A3管路!AN71,IF(A3管路!AN71="-","-",'A4-1管路(初期設定)'!$AC$13*A3管路!AN71)))</f>
        <v>-</v>
      </c>
      <c r="AO71" s="246" t="str">
        <f t="shared" si="159"/>
        <v>-</v>
      </c>
      <c r="AP71" s="251" t="str">
        <f>IF('A4-1管路(初期設定)'!$AD$13="","-",IF('A4-1管路(初期設定)'!$AD$13="○",A3管路!AP71,IF(A3管路!AP71="-","-",'A4-1管路(初期設定)'!$AD$13*A3管路!AP71)))</f>
        <v>-</v>
      </c>
      <c r="AQ71" s="245" t="str">
        <f>IF('A4-1管路(初期設定)'!$AE$13="","-",IF('A4-1管路(初期設定)'!$AE$13="○",A3管路!AQ71,IF(A3管路!AQ71="-","-",'A4-1管路(初期設定)'!$AE$13*A3管路!AQ71)))</f>
        <v>-</v>
      </c>
      <c r="AR71" s="246" t="str">
        <f t="shared" si="160"/>
        <v>-</v>
      </c>
      <c r="AS71" s="251" t="str">
        <f>IF('A4-1管路(初期設定)'!$AF$13="","-",IF('A4-1管路(初期設定)'!$AF$13="○",A3管路!AS71,IF(A3管路!AS71="-","-",'A4-1管路(初期設定)'!$AF$13*A3管路!AS71)))</f>
        <v>-</v>
      </c>
      <c r="AT71" s="245" t="str">
        <f>IF('A4-1管路(初期設定)'!$AG$13="","-",IF('A4-1管路(初期設定)'!$AG$13="○",A3管路!AT71,IF(A3管路!AT71="-","-",'A4-1管路(初期設定)'!$AG$13*A3管路!AT71)))</f>
        <v>-</v>
      </c>
      <c r="AU71" s="246" t="str">
        <f t="shared" si="161"/>
        <v>-</v>
      </c>
      <c r="AV71" s="265">
        <f t="shared" si="162"/>
        <v>265</v>
      </c>
      <c r="AW71" s="84" t="s">
        <v>273</v>
      </c>
      <c r="AX71" s="70">
        <v>112</v>
      </c>
      <c r="AY71" s="45">
        <f t="shared" si="163"/>
        <v>29680</v>
      </c>
      <c r="BB71" s="832">
        <f t="shared" si="164"/>
        <v>0</v>
      </c>
      <c r="BC71" s="830"/>
      <c r="BD71" s="830">
        <f t="shared" si="165"/>
        <v>0</v>
      </c>
      <c r="BE71" s="830"/>
      <c r="BF71" s="830">
        <f t="shared" si="166"/>
        <v>0</v>
      </c>
      <c r="BG71" s="830"/>
      <c r="BH71" s="830">
        <f t="shared" si="167"/>
        <v>265</v>
      </c>
      <c r="BI71" s="830"/>
      <c r="BJ71" s="830">
        <f t="shared" si="168"/>
        <v>0</v>
      </c>
      <c r="BK71" s="830"/>
      <c r="BL71" s="832">
        <f t="shared" si="169"/>
        <v>0</v>
      </c>
      <c r="BM71" s="830"/>
      <c r="BN71" s="830">
        <f t="shared" si="170"/>
        <v>0</v>
      </c>
      <c r="BO71" s="830"/>
      <c r="BP71" s="830">
        <f t="shared" si="171"/>
        <v>0</v>
      </c>
      <c r="BQ71" s="830"/>
      <c r="BR71" s="830">
        <f t="shared" si="172"/>
        <v>29680</v>
      </c>
      <c r="BS71" s="830"/>
      <c r="BT71" s="830">
        <f t="shared" si="173"/>
        <v>0</v>
      </c>
      <c r="BU71" s="833"/>
      <c r="BV71" s="82"/>
    </row>
    <row r="72" spans="2:74" ht="13.5" customHeight="1">
      <c r="B72" s="1161"/>
      <c r="C72" s="1073"/>
      <c r="D72" s="1070"/>
      <c r="E72" s="1070"/>
      <c r="F72" s="80">
        <v>250</v>
      </c>
      <c r="G72" s="251" t="str">
        <f>IF('A4-1管路(初期設定)'!$F$13="","-",IF('A4-1管路(初期設定)'!$F$13="○",A3管路!G72,IF(A3管路!F72="-","-",'A4-1管路(初期設定)'!$F$13*A3管路!G72)))</f>
        <v>-</v>
      </c>
      <c r="H72" s="245" t="str">
        <f>IF('A4-1管路(初期設定)'!$G$13="","-",IF('A4-1管路(初期設定)'!$G$13="○",A3管路!H72,IF(A3管路!H72="-","-",'A4-1管路(初期設定)'!$G$13*A3管路!H72)))</f>
        <v>-</v>
      </c>
      <c r="I72" s="246" t="str">
        <f t="shared" si="149"/>
        <v>-</v>
      </c>
      <c r="J72" s="251" t="str">
        <f>IF('A4-1管路(初期設定)'!$H$13="","-",IF('A4-1管路(初期設定)'!$H$13="○",A3管路!J72,IF(A3管路!J72="-","-",'A4-1管路(初期設定)'!$H$13*A3管路!J72)))</f>
        <v>-</v>
      </c>
      <c r="K72" s="245" t="str">
        <f>IF('A4-1管路(初期設定)'!$I$13="","-",IF('A4-1管路(初期設定)'!$I$13="○",A3管路!K72,IF(A3管路!K72="-","-",'A4-1管路(初期設定)'!$I$13*A3管路!K72)))</f>
        <v>-</v>
      </c>
      <c r="L72" s="246" t="str">
        <f t="shared" si="150"/>
        <v>-</v>
      </c>
      <c r="M72" s="251" t="str">
        <f>IF('A4-1管路(初期設定)'!$J$13="","-",IF('A4-1管路(初期設定)'!$J$13="○",A3管路!M72,IF(A3管路!M72="-","-",'A4-1管路(初期設定)'!$J$13*A3管路!M72)))</f>
        <v>-</v>
      </c>
      <c r="N72" s="245" t="str">
        <f>IF('A4-1管路(初期設定)'!$K$13="","-",IF('A4-1管路(初期設定)'!$K$13="○",A3管路!N72,IF(A3管路!N72="-","-",'A4-1管路(初期設定)'!$K$13*A3管路!N72)))</f>
        <v>-</v>
      </c>
      <c r="O72" s="246" t="str">
        <f t="shared" si="151"/>
        <v>-</v>
      </c>
      <c r="P72" s="251" t="str">
        <f>IF('A4-1管路(初期設定)'!$L$13="","-",IF('A4-1管路(初期設定)'!$L$13="○",A3管路!P72,IF(A3管路!P72="-","-",'A4-1管路(初期設定)'!$L$13*A3管路!P72)))</f>
        <v>-</v>
      </c>
      <c r="Q72" s="245" t="str">
        <f>IF('A4-1管路(初期設定)'!$M$13="","-",IF('A4-1管路(初期設定)'!$M$13="○",A3管路!Q72,IF(A3管路!Q72="-","-",'A4-1管路(初期設定)'!$M$13*A3管路!Q72)))</f>
        <v>-</v>
      </c>
      <c r="R72" s="246" t="str">
        <f t="shared" si="152"/>
        <v>-</v>
      </c>
      <c r="S72" s="251" t="str">
        <f>IF('A4-1管路(初期設定)'!$N$13="","-",IF('A4-1管路(初期設定)'!$N$13="○",A3管路!S72,IF(A3管路!S72="-","-",'A4-1管路(初期設定)'!$N$13*A3管路!S72)))</f>
        <v>-</v>
      </c>
      <c r="T72" s="257" t="str">
        <f>IF('A4-1管路(初期設定)'!$O$13="","-",IF('A4-1管路(初期設定)'!$O$13="○",A3管路!T72,IF(A3管路!T72="-","-",'A4-1管路(初期設定)'!$O$13*A3管路!T72)))</f>
        <v>-</v>
      </c>
      <c r="U72" s="257" t="str">
        <f>IF('A4-1管路(初期設定)'!$P$13="","-",IF('A4-1管路(初期設定)'!$P$13="○",A3管路!U72,IF(A3管路!U72="-","-",'A4-1管路(初期設定)'!$P$13*A3管路!U72)))</f>
        <v>-</v>
      </c>
      <c r="V72" s="245" t="str">
        <f>IF('A4-1管路(初期設定)'!$Q$13="","-",IF('A4-1管路(初期設定)'!$Q$13="○",A3管路!V72,IF(A3管路!V72="-","-",'A4-1管路(初期設定)'!$Q$13*A3管路!V72)))</f>
        <v>-</v>
      </c>
      <c r="W72" s="246" t="str">
        <f t="shared" si="153"/>
        <v>-</v>
      </c>
      <c r="X72" s="251" t="str">
        <f>IF('A4-1管路(初期設定)'!$R$13="","-",IF('A4-1管路(初期設定)'!$R$13="○",A3管路!X72,IF(A3管路!X72="-","-",'A4-1管路(初期設定)'!$R$13*A3管路!X72)))</f>
        <v>-</v>
      </c>
      <c r="Y72" s="245" t="str">
        <f>IF('A4-1管路(初期設定)'!$S$13="","-",IF('A4-1管路(初期設定)'!$S$13="○",A3管路!Y72,IF(A3管路!Y72="-","-",'A4-1管路(初期設定)'!$S$13*A3管路!Y72)))</f>
        <v>-</v>
      </c>
      <c r="Z72" s="246" t="str">
        <f t="shared" si="154"/>
        <v>-</v>
      </c>
      <c r="AA72" s="251" t="str">
        <f>IF('A4-1管路(初期設定)'!$T$13="","-",IF('A4-1管路(初期設定)'!$T$13="○",A3管路!AA72,IF(A3管路!AA72="-","-",'A4-1管路(初期設定)'!$T$13*A3管路!AA72)))</f>
        <v>-</v>
      </c>
      <c r="AB72" s="245" t="str">
        <f>IF('A4-1管路(初期設定)'!$U$13="","-",IF('A4-1管路(初期設定)'!$U$13="○",A3管路!AB72,IF(A3管路!AB72="-","-",'A4-1管路(初期設定)'!$U$13*A3管路!AB72)))</f>
        <v>-</v>
      </c>
      <c r="AC72" s="246" t="str">
        <f t="shared" si="155"/>
        <v>-</v>
      </c>
      <c r="AD72" s="251" t="str">
        <f>IF('A4-1管路(初期設定)'!$V$13="","-",IF('A4-1管路(初期設定)'!$V$13="○",A3管路!AD72,IF(A3管路!AD72="-","-",'A4-1管路(初期設定)'!$V$13*A3管路!AD72)))</f>
        <v>-</v>
      </c>
      <c r="AE72" s="245" t="str">
        <f>IF('A4-1管路(初期設定)'!$W$13="","-",IF('A4-1管路(初期設定)'!$W$13="○",A3管路!AE72,IF(A3管路!AE72="-","-",'A4-1管路(初期設定)'!$W$13*A3管路!AE72)))</f>
        <v>-</v>
      </c>
      <c r="AF72" s="246" t="str">
        <f t="shared" si="156"/>
        <v>-</v>
      </c>
      <c r="AG72" s="251" t="str">
        <f>IF('A4-1管路(初期設定)'!$X$8="","-",IF('A4-1管路(初期設定)'!$X$8="○",A3管路!AG72,IF(A3管路!AZ72="-","-",'A4-1管路(初期設定)'!$X$8*A3管路!AG72)))</f>
        <v>-</v>
      </c>
      <c r="AH72" s="245" t="str">
        <f>IF('A4-1管路(初期設定)'!$Y$13="","-",IF('A4-1管路(初期設定)'!$Y$13="○",A3管路!AH72,IF(A3管路!AH72="-","-",'A4-1管路(初期設定)'!$Y$13*A3管路!AH72)))</f>
        <v>-</v>
      </c>
      <c r="AI72" s="246" t="str">
        <f t="shared" si="157"/>
        <v>-</v>
      </c>
      <c r="AJ72" s="251" t="str">
        <f>IF('A4-1管路(初期設定)'!$Z$13="","-",IF('A4-1管路(初期設定)'!$Z$13="○",A3管路!AJ72,IF(A3管路!AJ72="-","-",'A4-1管路(初期設定)'!$Z$13*A3管路!AJ72)))</f>
        <v>-</v>
      </c>
      <c r="AK72" s="245" t="str">
        <f>IF('A4-1管路(初期設定)'!$AA$13="","-",IF('A4-1管路(初期設定)'!$AA$13="○",A3管路!AK72,IF(A3管路!AK72="-","-",'A4-1管路(初期設定)'!$AA$13*A3管路!AK72)))</f>
        <v>-</v>
      </c>
      <c r="AL72" s="246" t="str">
        <f t="shared" si="158"/>
        <v>-</v>
      </c>
      <c r="AM72" s="251" t="str">
        <f>IF('A4-1管路(初期設定)'!$AB$13="","-",IF('A4-1管路(初期設定)'!$AB$13="○",A3管路!AM72,IF(A3管路!AM72="-","-",'A4-1管路(初期設定)'!$AB$13*A3管路!AM72)))</f>
        <v>-</v>
      </c>
      <c r="AN72" s="245" t="str">
        <f>IF('A4-1管路(初期設定)'!$AC$13="","-",IF('A4-1管路(初期設定)'!$AC$13="○",A3管路!AN72,IF(A3管路!AN72="-","-",'A4-1管路(初期設定)'!$AC$13*A3管路!AN72)))</f>
        <v>-</v>
      </c>
      <c r="AO72" s="246" t="str">
        <f t="shared" si="159"/>
        <v>-</v>
      </c>
      <c r="AP72" s="251" t="str">
        <f>IF('A4-1管路(初期設定)'!$AD$13="","-",IF('A4-1管路(初期設定)'!$AD$13="○",A3管路!AP72,IF(A3管路!AP72="-","-",'A4-1管路(初期設定)'!$AD$13*A3管路!AP72)))</f>
        <v>-</v>
      </c>
      <c r="AQ72" s="245" t="str">
        <f>IF('A4-1管路(初期設定)'!$AE$13="","-",IF('A4-1管路(初期設定)'!$AE$13="○",A3管路!AQ72,IF(A3管路!AQ72="-","-",'A4-1管路(初期設定)'!$AE$13*A3管路!AQ72)))</f>
        <v>-</v>
      </c>
      <c r="AR72" s="246" t="str">
        <f t="shared" si="160"/>
        <v>-</v>
      </c>
      <c r="AS72" s="251" t="str">
        <f>IF('A4-1管路(初期設定)'!$AF$13="","-",IF('A4-1管路(初期設定)'!$AF$13="○",A3管路!AS72,IF(A3管路!AS72="-","-",'A4-1管路(初期設定)'!$AF$13*A3管路!AS72)))</f>
        <v>-</v>
      </c>
      <c r="AT72" s="245" t="str">
        <f>IF('A4-1管路(初期設定)'!$AG$13="","-",IF('A4-1管路(初期設定)'!$AG$13="○",A3管路!AT72,IF(A3管路!AT72="-","-",'A4-1管路(初期設定)'!$AG$13*A3管路!AT72)))</f>
        <v>-</v>
      </c>
      <c r="AU72" s="246" t="str">
        <f t="shared" si="161"/>
        <v>-</v>
      </c>
      <c r="AV72" s="265" t="str">
        <f t="shared" si="162"/>
        <v>-</v>
      </c>
      <c r="AW72" s="84" t="s">
        <v>273</v>
      </c>
      <c r="AX72" s="70">
        <v>99</v>
      </c>
      <c r="AY72" s="45" t="str">
        <f t="shared" si="163"/>
        <v>-</v>
      </c>
      <c r="BB72" s="832">
        <f t="shared" si="164"/>
        <v>0</v>
      </c>
      <c r="BC72" s="830"/>
      <c r="BD72" s="830">
        <f t="shared" si="165"/>
        <v>0</v>
      </c>
      <c r="BE72" s="830"/>
      <c r="BF72" s="830">
        <f t="shared" si="166"/>
        <v>0</v>
      </c>
      <c r="BG72" s="830"/>
      <c r="BH72" s="830">
        <f t="shared" si="167"/>
        <v>0</v>
      </c>
      <c r="BI72" s="830"/>
      <c r="BJ72" s="830">
        <f t="shared" si="168"/>
        <v>0</v>
      </c>
      <c r="BK72" s="830"/>
      <c r="BL72" s="832">
        <f t="shared" si="169"/>
        <v>0</v>
      </c>
      <c r="BM72" s="830"/>
      <c r="BN72" s="830">
        <f t="shared" si="170"/>
        <v>0</v>
      </c>
      <c r="BO72" s="830"/>
      <c r="BP72" s="830">
        <f t="shared" si="171"/>
        <v>0</v>
      </c>
      <c r="BQ72" s="830"/>
      <c r="BR72" s="830">
        <f t="shared" si="172"/>
        <v>0</v>
      </c>
      <c r="BS72" s="830"/>
      <c r="BT72" s="830">
        <f t="shared" si="173"/>
        <v>0</v>
      </c>
      <c r="BU72" s="833"/>
      <c r="BV72" s="82"/>
    </row>
    <row r="73" spans="2:74" ht="13.5" customHeight="1">
      <c r="B73" s="1161"/>
      <c r="C73" s="1073"/>
      <c r="D73" s="1070"/>
      <c r="E73" s="1070"/>
      <c r="F73" s="80">
        <v>200</v>
      </c>
      <c r="G73" s="251" t="str">
        <f>IF('A4-1管路(初期設定)'!$F$13="","-",IF('A4-1管路(初期設定)'!$F$13="○",A3管路!G73,IF(A3管路!F73="-","-",'A4-1管路(初期設定)'!$F$13*A3管路!G73)))</f>
        <v>-</v>
      </c>
      <c r="H73" s="245" t="str">
        <f>IF('A4-1管路(初期設定)'!$G$13="","-",IF('A4-1管路(初期設定)'!$G$13="○",A3管路!H73,IF(A3管路!H73="-","-",'A4-1管路(初期設定)'!$G$13*A3管路!H73)))</f>
        <v>-</v>
      </c>
      <c r="I73" s="246" t="str">
        <f t="shared" si="149"/>
        <v>-</v>
      </c>
      <c r="J73" s="251" t="str">
        <f>IF('A4-1管路(初期設定)'!$H$13="","-",IF('A4-1管路(初期設定)'!$H$13="○",A3管路!J73,IF(A3管路!J73="-","-",'A4-1管路(初期設定)'!$H$13*A3管路!J73)))</f>
        <v>-</v>
      </c>
      <c r="K73" s="245" t="str">
        <f>IF('A4-1管路(初期設定)'!$I$13="","-",IF('A4-1管路(初期設定)'!$I$13="○",A3管路!K73,IF(A3管路!K73="-","-",'A4-1管路(初期設定)'!$I$13*A3管路!K73)))</f>
        <v>-</v>
      </c>
      <c r="L73" s="246" t="str">
        <f t="shared" si="150"/>
        <v>-</v>
      </c>
      <c r="M73" s="251" t="str">
        <f>IF('A4-1管路(初期設定)'!$J$13="","-",IF('A4-1管路(初期設定)'!$J$13="○",A3管路!M73,IF(A3管路!M73="-","-",'A4-1管路(初期設定)'!$J$13*A3管路!M73)))</f>
        <v>-</v>
      </c>
      <c r="N73" s="245" t="str">
        <f>IF('A4-1管路(初期設定)'!$K$13="","-",IF('A4-1管路(初期設定)'!$K$13="○",A3管路!N73,IF(A3管路!N73="-","-",'A4-1管路(初期設定)'!$K$13*A3管路!N73)))</f>
        <v>-</v>
      </c>
      <c r="O73" s="246" t="str">
        <f t="shared" si="151"/>
        <v>-</v>
      </c>
      <c r="P73" s="251" t="str">
        <f>IF('A4-1管路(初期設定)'!$L$13="","-",IF('A4-1管路(初期設定)'!$L$13="○",A3管路!P73,IF(A3管路!P73="-","-",'A4-1管路(初期設定)'!$L$13*A3管路!P73)))</f>
        <v>-</v>
      </c>
      <c r="Q73" s="245" t="str">
        <f>IF('A4-1管路(初期設定)'!$M$13="","-",IF('A4-1管路(初期設定)'!$M$13="○",A3管路!Q73,IF(A3管路!Q73="-","-",'A4-1管路(初期設定)'!$M$13*A3管路!Q73)))</f>
        <v>-</v>
      </c>
      <c r="R73" s="246" t="str">
        <f t="shared" si="152"/>
        <v>-</v>
      </c>
      <c r="S73" s="251" t="str">
        <f>IF('A4-1管路(初期設定)'!$N$13="","-",IF('A4-1管路(初期設定)'!$N$13="○",A3管路!S73,IF(A3管路!S73="-","-",'A4-1管路(初期設定)'!$N$13*A3管路!S73)))</f>
        <v>-</v>
      </c>
      <c r="T73" s="257" t="str">
        <f>IF('A4-1管路(初期設定)'!$O$13="","-",IF('A4-1管路(初期設定)'!$O$13="○",A3管路!T73,IF(A3管路!T73="-","-",'A4-1管路(初期設定)'!$O$13*A3管路!T73)))</f>
        <v>-</v>
      </c>
      <c r="U73" s="257" t="str">
        <f>IF('A4-1管路(初期設定)'!$P$13="","-",IF('A4-1管路(初期設定)'!$P$13="○",A3管路!U73,IF(A3管路!U73="-","-",'A4-1管路(初期設定)'!$P$13*A3管路!U73)))</f>
        <v>-</v>
      </c>
      <c r="V73" s="245" t="str">
        <f>IF('A4-1管路(初期設定)'!$Q$13="","-",IF('A4-1管路(初期設定)'!$Q$13="○",A3管路!V73,IF(A3管路!V73="-","-",'A4-1管路(初期設定)'!$Q$13*A3管路!V73)))</f>
        <v>-</v>
      </c>
      <c r="W73" s="246" t="str">
        <f t="shared" si="153"/>
        <v>-</v>
      </c>
      <c r="X73" s="251" t="str">
        <f>IF('A4-1管路(初期設定)'!$R$13="","-",IF('A4-1管路(初期設定)'!$R$13="○",A3管路!X73,IF(A3管路!X73="-","-",'A4-1管路(初期設定)'!$R$13*A3管路!X73)))</f>
        <v>-</v>
      </c>
      <c r="Y73" s="245" t="str">
        <f>IF('A4-1管路(初期設定)'!$S$13="","-",IF('A4-1管路(初期設定)'!$S$13="○",A3管路!Y73,IF(A3管路!Y73="-","-",'A4-1管路(初期設定)'!$S$13*A3管路!Y73)))</f>
        <v>-</v>
      </c>
      <c r="Z73" s="246" t="str">
        <f t="shared" si="154"/>
        <v>-</v>
      </c>
      <c r="AA73" s="251" t="str">
        <f>IF('A4-1管路(初期設定)'!$T$13="","-",IF('A4-1管路(初期設定)'!$T$13="○",A3管路!AA73,IF(A3管路!AA73="-","-",'A4-1管路(初期設定)'!$T$13*A3管路!AA73)))</f>
        <v>-</v>
      </c>
      <c r="AB73" s="245" t="str">
        <f>IF('A4-1管路(初期設定)'!$U$13="","-",IF('A4-1管路(初期設定)'!$U$13="○",A3管路!AB73,IF(A3管路!AB73="-","-",'A4-1管路(初期設定)'!$U$13*A3管路!AB73)))</f>
        <v>-</v>
      </c>
      <c r="AC73" s="246" t="str">
        <f t="shared" si="155"/>
        <v>-</v>
      </c>
      <c r="AD73" s="251" t="str">
        <f>IF('A4-1管路(初期設定)'!$V$13="","-",IF('A4-1管路(初期設定)'!$V$13="○",A3管路!AD73,IF(A3管路!AD73="-","-",'A4-1管路(初期設定)'!$V$13*A3管路!AD73)))</f>
        <v>-</v>
      </c>
      <c r="AE73" s="245" t="str">
        <f>IF('A4-1管路(初期設定)'!$W$13="","-",IF('A4-1管路(初期設定)'!$W$13="○",A3管路!AE73,IF(A3管路!AE73="-","-",'A4-1管路(初期設定)'!$W$13*A3管路!AE73)))</f>
        <v>-</v>
      </c>
      <c r="AF73" s="246" t="str">
        <f t="shared" si="156"/>
        <v>-</v>
      </c>
      <c r="AG73" s="251" t="str">
        <f>IF('A4-1管路(初期設定)'!$X$8="","-",IF('A4-1管路(初期設定)'!$X$8="○",A3管路!AG73,IF(A3管路!AZ73="-","-",'A4-1管路(初期設定)'!$X$8*A3管路!AG73)))</f>
        <v>-</v>
      </c>
      <c r="AH73" s="245" t="str">
        <f>IF('A4-1管路(初期設定)'!$Y$13="","-",IF('A4-1管路(初期設定)'!$Y$13="○",A3管路!AH73,IF(A3管路!AH73="-","-",'A4-1管路(初期設定)'!$Y$13*A3管路!AH73)))</f>
        <v>-</v>
      </c>
      <c r="AI73" s="246" t="str">
        <f t="shared" si="157"/>
        <v>-</v>
      </c>
      <c r="AJ73" s="251" t="str">
        <f>IF('A4-1管路(初期設定)'!$Z$13="","-",IF('A4-1管路(初期設定)'!$Z$13="○",A3管路!AJ73,IF(A3管路!AJ73="-","-",'A4-1管路(初期設定)'!$Z$13*A3管路!AJ73)))</f>
        <v>-</v>
      </c>
      <c r="AK73" s="245">
        <f>IF('A4-1管路(初期設定)'!$AA$13="","-",IF('A4-1管路(初期設定)'!$AA$13="○",A3管路!AK73,IF(A3管路!AK73="-","-",'A4-1管路(初期設定)'!$AA$13*A3管路!AK73)))</f>
        <v>560</v>
      </c>
      <c r="AL73" s="246">
        <f t="shared" si="158"/>
        <v>560</v>
      </c>
      <c r="AM73" s="251" t="str">
        <f>IF('A4-1管路(初期設定)'!$AB$13="","-",IF('A4-1管路(初期設定)'!$AB$13="○",A3管路!AM73,IF(A3管路!AM73="-","-",'A4-1管路(初期設定)'!$AB$13*A3管路!AM73)))</f>
        <v>-</v>
      </c>
      <c r="AN73" s="245" t="str">
        <f>IF('A4-1管路(初期設定)'!$AC$13="","-",IF('A4-1管路(初期設定)'!$AC$13="○",A3管路!AN73,IF(A3管路!AN73="-","-",'A4-1管路(初期設定)'!$AC$13*A3管路!AN73)))</f>
        <v>-</v>
      </c>
      <c r="AO73" s="246" t="str">
        <f t="shared" si="159"/>
        <v>-</v>
      </c>
      <c r="AP73" s="251" t="str">
        <f>IF('A4-1管路(初期設定)'!$AD$13="","-",IF('A4-1管路(初期設定)'!$AD$13="○",A3管路!AP73,IF(A3管路!AP73="-","-",'A4-1管路(初期設定)'!$AD$13*A3管路!AP73)))</f>
        <v>-</v>
      </c>
      <c r="AQ73" s="245" t="str">
        <f>IF('A4-1管路(初期設定)'!$AE$13="","-",IF('A4-1管路(初期設定)'!$AE$13="○",A3管路!AQ73,IF(A3管路!AQ73="-","-",'A4-1管路(初期設定)'!$AE$13*A3管路!AQ73)))</f>
        <v>-</v>
      </c>
      <c r="AR73" s="246" t="str">
        <f t="shared" si="160"/>
        <v>-</v>
      </c>
      <c r="AS73" s="251" t="str">
        <f>IF('A4-1管路(初期設定)'!$AF$13="","-",IF('A4-1管路(初期設定)'!$AF$13="○",A3管路!AS73,IF(A3管路!AS73="-","-",'A4-1管路(初期設定)'!$AF$13*A3管路!AS73)))</f>
        <v>-</v>
      </c>
      <c r="AT73" s="245" t="str">
        <f>IF('A4-1管路(初期設定)'!$AG$13="","-",IF('A4-1管路(初期設定)'!$AG$13="○",A3管路!AT73,IF(A3管路!AT73="-","-",'A4-1管路(初期設定)'!$AG$13*A3管路!AT73)))</f>
        <v>-</v>
      </c>
      <c r="AU73" s="246" t="str">
        <f t="shared" si="161"/>
        <v>-</v>
      </c>
      <c r="AV73" s="265">
        <f t="shared" si="162"/>
        <v>560</v>
      </c>
      <c r="AW73" s="84" t="s">
        <v>273</v>
      </c>
      <c r="AX73" s="70">
        <v>87</v>
      </c>
      <c r="AY73" s="45">
        <f t="shared" si="163"/>
        <v>48720</v>
      </c>
      <c r="BB73" s="832">
        <f t="shared" si="164"/>
        <v>0</v>
      </c>
      <c r="BC73" s="830"/>
      <c r="BD73" s="830">
        <f t="shared" si="165"/>
        <v>0</v>
      </c>
      <c r="BE73" s="830"/>
      <c r="BF73" s="830">
        <f t="shared" si="166"/>
        <v>0</v>
      </c>
      <c r="BG73" s="830"/>
      <c r="BH73" s="830">
        <f t="shared" si="167"/>
        <v>560</v>
      </c>
      <c r="BI73" s="830"/>
      <c r="BJ73" s="830">
        <f t="shared" si="168"/>
        <v>0</v>
      </c>
      <c r="BK73" s="830"/>
      <c r="BL73" s="832">
        <f t="shared" si="169"/>
        <v>0</v>
      </c>
      <c r="BM73" s="830"/>
      <c r="BN73" s="830">
        <f t="shared" si="170"/>
        <v>0</v>
      </c>
      <c r="BO73" s="830"/>
      <c r="BP73" s="830">
        <f t="shared" si="171"/>
        <v>0</v>
      </c>
      <c r="BQ73" s="830"/>
      <c r="BR73" s="830">
        <f t="shared" si="172"/>
        <v>48720</v>
      </c>
      <c r="BS73" s="830"/>
      <c r="BT73" s="830">
        <f t="shared" si="173"/>
        <v>0</v>
      </c>
      <c r="BU73" s="833"/>
      <c r="BV73" s="82"/>
    </row>
    <row r="74" spans="2:74" ht="13.5" customHeight="1">
      <c r="B74" s="1161"/>
      <c r="C74" s="1073"/>
      <c r="D74" s="1070"/>
      <c r="E74" s="1070"/>
      <c r="F74" s="80">
        <v>150</v>
      </c>
      <c r="G74" s="251" t="str">
        <f>IF('A4-1管路(初期設定)'!$F$13="","-",IF('A4-1管路(初期設定)'!$F$13="○",A3管路!G74,IF(A3管路!F74="-","-",'A4-1管路(初期設定)'!$F$13*A3管路!G74)))</f>
        <v>-</v>
      </c>
      <c r="H74" s="245" t="str">
        <f>IF('A4-1管路(初期設定)'!$G$13="","-",IF('A4-1管路(初期設定)'!$G$13="○",A3管路!H74,IF(A3管路!H74="-","-",'A4-1管路(初期設定)'!$G$13*A3管路!H74)))</f>
        <v>-</v>
      </c>
      <c r="I74" s="246" t="str">
        <f t="shared" si="149"/>
        <v>-</v>
      </c>
      <c r="J74" s="251" t="str">
        <f>IF('A4-1管路(初期設定)'!$H$13="","-",IF('A4-1管路(初期設定)'!$H$13="○",A3管路!J74,IF(A3管路!J74="-","-",'A4-1管路(初期設定)'!$H$13*A3管路!J74)))</f>
        <v>-</v>
      </c>
      <c r="K74" s="245" t="str">
        <f>IF('A4-1管路(初期設定)'!$I$13="","-",IF('A4-1管路(初期設定)'!$I$13="○",A3管路!K74,IF(A3管路!K74="-","-",'A4-1管路(初期設定)'!$I$13*A3管路!K74)))</f>
        <v>-</v>
      </c>
      <c r="L74" s="246" t="str">
        <f t="shared" si="150"/>
        <v>-</v>
      </c>
      <c r="M74" s="251" t="str">
        <f>IF('A4-1管路(初期設定)'!$J$13="","-",IF('A4-1管路(初期設定)'!$J$13="○",A3管路!M74,IF(A3管路!M74="-","-",'A4-1管路(初期設定)'!$J$13*A3管路!M74)))</f>
        <v>-</v>
      </c>
      <c r="N74" s="245" t="str">
        <f>IF('A4-1管路(初期設定)'!$K$13="","-",IF('A4-1管路(初期設定)'!$K$13="○",A3管路!N74,IF(A3管路!N74="-","-",'A4-1管路(初期設定)'!$K$13*A3管路!N74)))</f>
        <v>-</v>
      </c>
      <c r="O74" s="246" t="str">
        <f t="shared" si="151"/>
        <v>-</v>
      </c>
      <c r="P74" s="251" t="str">
        <f>IF('A4-1管路(初期設定)'!$L$13="","-",IF('A4-1管路(初期設定)'!$L$13="○",A3管路!P74,IF(A3管路!P74="-","-",'A4-1管路(初期設定)'!$L$13*A3管路!P74)))</f>
        <v>-</v>
      </c>
      <c r="Q74" s="245" t="str">
        <f>IF('A4-1管路(初期設定)'!$M$13="","-",IF('A4-1管路(初期設定)'!$M$13="○",A3管路!Q74,IF(A3管路!Q74="-","-",'A4-1管路(初期設定)'!$M$13*A3管路!Q74)))</f>
        <v>-</v>
      </c>
      <c r="R74" s="246" t="str">
        <f t="shared" si="152"/>
        <v>-</v>
      </c>
      <c r="S74" s="251" t="str">
        <f>IF('A4-1管路(初期設定)'!$N$13="","-",IF('A4-1管路(初期設定)'!$N$13="○",A3管路!S74,IF(A3管路!S74="-","-",'A4-1管路(初期設定)'!$N$13*A3管路!S74)))</f>
        <v>-</v>
      </c>
      <c r="T74" s="257" t="str">
        <f>IF('A4-1管路(初期設定)'!$O$13="","-",IF('A4-1管路(初期設定)'!$O$13="○",A3管路!T74,IF(A3管路!T74="-","-",'A4-1管路(初期設定)'!$O$13*A3管路!T74)))</f>
        <v>-</v>
      </c>
      <c r="U74" s="257" t="str">
        <f>IF('A4-1管路(初期設定)'!$P$13="","-",IF('A4-1管路(初期設定)'!$P$13="○",A3管路!U74,IF(A3管路!U74="-","-",'A4-1管路(初期設定)'!$P$13*A3管路!U74)))</f>
        <v>-</v>
      </c>
      <c r="V74" s="245" t="str">
        <f>IF('A4-1管路(初期設定)'!$Q$13="","-",IF('A4-1管路(初期設定)'!$Q$13="○",A3管路!V74,IF(A3管路!V74="-","-",'A4-1管路(初期設定)'!$Q$13*A3管路!V74)))</f>
        <v>-</v>
      </c>
      <c r="W74" s="246" t="str">
        <f t="shared" si="153"/>
        <v>-</v>
      </c>
      <c r="X74" s="251" t="str">
        <f>IF('A4-1管路(初期設定)'!$R$13="","-",IF('A4-1管路(初期設定)'!$R$13="○",A3管路!X74,IF(A3管路!X74="-","-",'A4-1管路(初期設定)'!$R$13*A3管路!X74)))</f>
        <v>-</v>
      </c>
      <c r="Y74" s="245" t="str">
        <f>IF('A4-1管路(初期設定)'!$S$13="","-",IF('A4-1管路(初期設定)'!$S$13="○",A3管路!Y74,IF(A3管路!Y74="-","-",'A4-1管路(初期設定)'!$S$13*A3管路!Y74)))</f>
        <v>-</v>
      </c>
      <c r="Z74" s="246" t="str">
        <f t="shared" si="154"/>
        <v>-</v>
      </c>
      <c r="AA74" s="251" t="str">
        <f>IF('A4-1管路(初期設定)'!$T$13="","-",IF('A4-1管路(初期設定)'!$T$13="○",A3管路!AA74,IF(A3管路!AA74="-","-",'A4-1管路(初期設定)'!$T$13*A3管路!AA74)))</f>
        <v>-</v>
      </c>
      <c r="AB74" s="245" t="str">
        <f>IF('A4-1管路(初期設定)'!$U$13="","-",IF('A4-1管路(初期設定)'!$U$13="○",A3管路!AB74,IF(A3管路!AB74="-","-",'A4-1管路(初期設定)'!$U$13*A3管路!AB74)))</f>
        <v>-</v>
      </c>
      <c r="AC74" s="246" t="str">
        <f t="shared" si="155"/>
        <v>-</v>
      </c>
      <c r="AD74" s="251" t="str">
        <f>IF('A4-1管路(初期設定)'!$V$13="","-",IF('A4-1管路(初期設定)'!$V$13="○",A3管路!AD74,IF(A3管路!AD74="-","-",'A4-1管路(初期設定)'!$V$13*A3管路!AD74)))</f>
        <v>-</v>
      </c>
      <c r="AE74" s="245" t="str">
        <f>IF('A4-1管路(初期設定)'!$W$13="","-",IF('A4-1管路(初期設定)'!$W$13="○",A3管路!AE74,IF(A3管路!AE74="-","-",'A4-1管路(初期設定)'!$W$13*A3管路!AE74)))</f>
        <v>-</v>
      </c>
      <c r="AF74" s="246" t="str">
        <f t="shared" si="156"/>
        <v>-</v>
      </c>
      <c r="AG74" s="251" t="str">
        <f>IF('A4-1管路(初期設定)'!$X$8="","-",IF('A4-1管路(初期設定)'!$X$8="○",A3管路!AG74,IF(A3管路!AZ74="-","-",'A4-1管路(初期設定)'!$X$8*A3管路!AG74)))</f>
        <v>-</v>
      </c>
      <c r="AH74" s="245" t="str">
        <f>IF('A4-1管路(初期設定)'!$Y$13="","-",IF('A4-1管路(初期設定)'!$Y$13="○",A3管路!AH74,IF(A3管路!AH74="-","-",'A4-1管路(初期設定)'!$Y$13*A3管路!AH74)))</f>
        <v>-</v>
      </c>
      <c r="AI74" s="246" t="str">
        <f t="shared" si="157"/>
        <v>-</v>
      </c>
      <c r="AJ74" s="251" t="str">
        <f>IF('A4-1管路(初期設定)'!$Z$13="","-",IF('A4-1管路(初期設定)'!$Z$13="○",A3管路!AJ74,IF(A3管路!AJ74="-","-",'A4-1管路(初期設定)'!$Z$13*A3管路!AJ74)))</f>
        <v>-</v>
      </c>
      <c r="AK74" s="245">
        <f>IF('A4-1管路(初期設定)'!$AA$13="","-",IF('A4-1管路(初期設定)'!$AA$13="○",A3管路!AK74,IF(A3管路!AK74="-","-",'A4-1管路(初期設定)'!$AA$13*A3管路!AK74)))</f>
        <v>373</v>
      </c>
      <c r="AL74" s="246">
        <f t="shared" si="158"/>
        <v>373</v>
      </c>
      <c r="AM74" s="251" t="str">
        <f>IF('A4-1管路(初期設定)'!$AB$13="","-",IF('A4-1管路(初期設定)'!$AB$13="○",A3管路!AM74,IF(A3管路!AM74="-","-",'A4-1管路(初期設定)'!$AB$13*A3管路!AM74)))</f>
        <v>-</v>
      </c>
      <c r="AN74" s="245" t="str">
        <f>IF('A4-1管路(初期設定)'!$AC$13="","-",IF('A4-1管路(初期設定)'!$AC$13="○",A3管路!AN74,IF(A3管路!AN74="-","-",'A4-1管路(初期設定)'!$AC$13*A3管路!AN74)))</f>
        <v>-</v>
      </c>
      <c r="AO74" s="246" t="str">
        <f t="shared" si="159"/>
        <v>-</v>
      </c>
      <c r="AP74" s="251" t="str">
        <f>IF('A4-1管路(初期設定)'!$AD$13="","-",IF('A4-1管路(初期設定)'!$AD$13="○",A3管路!AP74,IF(A3管路!AP74="-","-",'A4-1管路(初期設定)'!$AD$13*A3管路!AP74)))</f>
        <v>-</v>
      </c>
      <c r="AQ74" s="245" t="str">
        <f>IF('A4-1管路(初期設定)'!$AE$13="","-",IF('A4-1管路(初期設定)'!$AE$13="○",A3管路!AQ74,IF(A3管路!AQ74="-","-",'A4-1管路(初期設定)'!$AE$13*A3管路!AQ74)))</f>
        <v>-</v>
      </c>
      <c r="AR74" s="246" t="str">
        <f t="shared" si="160"/>
        <v>-</v>
      </c>
      <c r="AS74" s="251" t="str">
        <f>IF('A4-1管路(初期設定)'!$AF$13="","-",IF('A4-1管路(初期設定)'!$AF$13="○",A3管路!AS74,IF(A3管路!AS74="-","-",'A4-1管路(初期設定)'!$AF$13*A3管路!AS74)))</f>
        <v>-</v>
      </c>
      <c r="AT74" s="245" t="str">
        <f>IF('A4-1管路(初期設定)'!$AG$13="","-",IF('A4-1管路(初期設定)'!$AG$13="○",A3管路!AT74,IF(A3管路!AT74="-","-",'A4-1管路(初期設定)'!$AG$13*A3管路!AT74)))</f>
        <v>-</v>
      </c>
      <c r="AU74" s="246" t="str">
        <f t="shared" si="161"/>
        <v>-</v>
      </c>
      <c r="AV74" s="265">
        <f t="shared" si="162"/>
        <v>373</v>
      </c>
      <c r="AW74" s="84" t="s">
        <v>273</v>
      </c>
      <c r="AX74" s="70">
        <v>76</v>
      </c>
      <c r="AY74" s="45">
        <f t="shared" si="163"/>
        <v>28348</v>
      </c>
      <c r="BB74" s="832">
        <f t="shared" si="164"/>
        <v>0</v>
      </c>
      <c r="BC74" s="830"/>
      <c r="BD74" s="830">
        <f t="shared" si="165"/>
        <v>0</v>
      </c>
      <c r="BE74" s="830"/>
      <c r="BF74" s="830">
        <f t="shared" si="166"/>
        <v>0</v>
      </c>
      <c r="BG74" s="830"/>
      <c r="BH74" s="830">
        <f t="shared" si="167"/>
        <v>373</v>
      </c>
      <c r="BI74" s="830"/>
      <c r="BJ74" s="830">
        <f t="shared" si="168"/>
        <v>0</v>
      </c>
      <c r="BK74" s="830"/>
      <c r="BL74" s="832">
        <f t="shared" si="169"/>
        <v>0</v>
      </c>
      <c r="BM74" s="830"/>
      <c r="BN74" s="830">
        <f t="shared" si="170"/>
        <v>0</v>
      </c>
      <c r="BO74" s="830"/>
      <c r="BP74" s="830">
        <f t="shared" si="171"/>
        <v>0</v>
      </c>
      <c r="BQ74" s="830"/>
      <c r="BR74" s="830">
        <f t="shared" si="172"/>
        <v>28348</v>
      </c>
      <c r="BS74" s="830"/>
      <c r="BT74" s="830">
        <f t="shared" si="173"/>
        <v>0</v>
      </c>
      <c r="BU74" s="833"/>
      <c r="BV74" s="82"/>
    </row>
    <row r="75" spans="2:74" ht="13.5" customHeight="1">
      <c r="B75" s="1161"/>
      <c r="C75" s="1073"/>
      <c r="D75" s="1070"/>
      <c r="E75" s="1070"/>
      <c r="F75" s="80">
        <v>100</v>
      </c>
      <c r="G75" s="251" t="str">
        <f>IF('A4-1管路(初期設定)'!$F$13="","-",IF('A4-1管路(初期設定)'!$F$13="○",A3管路!G75,IF(A3管路!F75="-","-",'A4-1管路(初期設定)'!$F$13*A3管路!G75)))</f>
        <v>-</v>
      </c>
      <c r="H75" s="245" t="str">
        <f>IF('A4-1管路(初期設定)'!$G$13="","-",IF('A4-1管路(初期設定)'!$G$13="○",A3管路!H75,IF(A3管路!H75="-","-",'A4-1管路(初期設定)'!$G$13*A3管路!H75)))</f>
        <v>-</v>
      </c>
      <c r="I75" s="246" t="str">
        <f t="shared" si="149"/>
        <v>-</v>
      </c>
      <c r="J75" s="251" t="str">
        <f>IF('A4-1管路(初期設定)'!$H$13="","-",IF('A4-1管路(初期設定)'!$H$13="○",A3管路!J75,IF(A3管路!J75="-","-",'A4-1管路(初期設定)'!$H$13*A3管路!J75)))</f>
        <v>-</v>
      </c>
      <c r="K75" s="245" t="str">
        <f>IF('A4-1管路(初期設定)'!$I$13="","-",IF('A4-1管路(初期設定)'!$I$13="○",A3管路!K75,IF(A3管路!K75="-","-",'A4-1管路(初期設定)'!$I$13*A3管路!K75)))</f>
        <v>-</v>
      </c>
      <c r="L75" s="246" t="str">
        <f t="shared" si="150"/>
        <v>-</v>
      </c>
      <c r="M75" s="251" t="str">
        <f>IF('A4-1管路(初期設定)'!$J$13="","-",IF('A4-1管路(初期設定)'!$J$13="○",A3管路!M75,IF(A3管路!M75="-","-",'A4-1管路(初期設定)'!$J$13*A3管路!M75)))</f>
        <v>-</v>
      </c>
      <c r="N75" s="245" t="str">
        <f>IF('A4-1管路(初期設定)'!$K$13="","-",IF('A4-1管路(初期設定)'!$K$13="○",A3管路!N75,IF(A3管路!N75="-","-",'A4-1管路(初期設定)'!$K$13*A3管路!N75)))</f>
        <v>-</v>
      </c>
      <c r="O75" s="246" t="str">
        <f t="shared" si="151"/>
        <v>-</v>
      </c>
      <c r="P75" s="251" t="str">
        <f>IF('A4-1管路(初期設定)'!$L$13="","-",IF('A4-1管路(初期設定)'!$L$13="○",A3管路!P75,IF(A3管路!P75="-","-",'A4-1管路(初期設定)'!$L$13*A3管路!P75)))</f>
        <v>-</v>
      </c>
      <c r="Q75" s="245" t="str">
        <f>IF('A4-1管路(初期設定)'!$M$13="","-",IF('A4-1管路(初期設定)'!$M$13="○",A3管路!Q75,IF(A3管路!Q75="-","-",'A4-1管路(初期設定)'!$M$13*A3管路!Q75)))</f>
        <v>-</v>
      </c>
      <c r="R75" s="246" t="str">
        <f t="shared" si="152"/>
        <v>-</v>
      </c>
      <c r="S75" s="251" t="str">
        <f>IF('A4-1管路(初期設定)'!$N$13="","-",IF('A4-1管路(初期設定)'!$N$13="○",A3管路!S75,IF(A3管路!S75="-","-",'A4-1管路(初期設定)'!$N$13*A3管路!S75)))</f>
        <v>-</v>
      </c>
      <c r="T75" s="257" t="str">
        <f>IF('A4-1管路(初期設定)'!$O$13="","-",IF('A4-1管路(初期設定)'!$O$13="○",A3管路!T75,IF(A3管路!T75="-","-",'A4-1管路(初期設定)'!$O$13*A3管路!T75)))</f>
        <v>-</v>
      </c>
      <c r="U75" s="257" t="str">
        <f>IF('A4-1管路(初期設定)'!$P$13="","-",IF('A4-1管路(初期設定)'!$P$13="○",A3管路!U75,IF(A3管路!U75="-","-",'A4-1管路(初期設定)'!$P$13*A3管路!U75)))</f>
        <v>-</v>
      </c>
      <c r="V75" s="245" t="str">
        <f>IF('A4-1管路(初期設定)'!$Q$13="","-",IF('A4-1管路(初期設定)'!$Q$13="○",A3管路!V75,IF(A3管路!V75="-","-",'A4-1管路(初期設定)'!$Q$13*A3管路!V75)))</f>
        <v>-</v>
      </c>
      <c r="W75" s="246" t="str">
        <f t="shared" si="153"/>
        <v>-</v>
      </c>
      <c r="X75" s="251" t="str">
        <f>IF('A4-1管路(初期設定)'!$R$13="","-",IF('A4-1管路(初期設定)'!$R$13="○",A3管路!X75,IF(A3管路!X75="-","-",'A4-1管路(初期設定)'!$R$13*A3管路!X75)))</f>
        <v>-</v>
      </c>
      <c r="Y75" s="245" t="str">
        <f>IF('A4-1管路(初期設定)'!$S$13="","-",IF('A4-1管路(初期設定)'!$S$13="○",A3管路!Y75,IF(A3管路!Y75="-","-",'A4-1管路(初期設定)'!$S$13*A3管路!Y75)))</f>
        <v>-</v>
      </c>
      <c r="Z75" s="246" t="str">
        <f t="shared" si="154"/>
        <v>-</v>
      </c>
      <c r="AA75" s="251" t="str">
        <f>IF('A4-1管路(初期設定)'!$T$13="","-",IF('A4-1管路(初期設定)'!$T$13="○",A3管路!AA75,IF(A3管路!AA75="-","-",'A4-1管路(初期設定)'!$T$13*A3管路!AA75)))</f>
        <v>-</v>
      </c>
      <c r="AB75" s="245" t="str">
        <f>IF('A4-1管路(初期設定)'!$U$13="","-",IF('A4-1管路(初期設定)'!$U$13="○",A3管路!AB75,IF(A3管路!AB75="-","-",'A4-1管路(初期設定)'!$U$13*A3管路!AB75)))</f>
        <v>-</v>
      </c>
      <c r="AC75" s="246" t="str">
        <f t="shared" si="155"/>
        <v>-</v>
      </c>
      <c r="AD75" s="251" t="str">
        <f>IF('A4-1管路(初期設定)'!$V$13="","-",IF('A4-1管路(初期設定)'!$V$13="○",A3管路!AD75,IF(A3管路!AD75="-","-",'A4-1管路(初期設定)'!$V$13*A3管路!AD75)))</f>
        <v>-</v>
      </c>
      <c r="AE75" s="245" t="str">
        <f>IF('A4-1管路(初期設定)'!$W$13="","-",IF('A4-1管路(初期設定)'!$W$13="○",A3管路!AE75,IF(A3管路!AE75="-","-",'A4-1管路(初期設定)'!$W$13*A3管路!AE75)))</f>
        <v>-</v>
      </c>
      <c r="AF75" s="246" t="str">
        <f t="shared" si="156"/>
        <v>-</v>
      </c>
      <c r="AG75" s="251" t="str">
        <f>IF('A4-1管路(初期設定)'!$X$8="","-",IF('A4-1管路(初期設定)'!$X$8="○",A3管路!AG75,IF(A3管路!AZ75="-","-",'A4-1管路(初期設定)'!$X$8*A3管路!AG75)))</f>
        <v>-</v>
      </c>
      <c r="AH75" s="245" t="str">
        <f>IF('A4-1管路(初期設定)'!$Y$13="","-",IF('A4-1管路(初期設定)'!$Y$13="○",A3管路!AH75,IF(A3管路!AH75="-","-",'A4-1管路(初期設定)'!$Y$13*A3管路!AH75)))</f>
        <v>-</v>
      </c>
      <c r="AI75" s="246" t="str">
        <f t="shared" si="157"/>
        <v>-</v>
      </c>
      <c r="AJ75" s="251" t="str">
        <f>IF('A4-1管路(初期設定)'!$Z$13="","-",IF('A4-1管路(初期設定)'!$Z$13="○",A3管路!AJ75,IF(A3管路!AJ75="-","-",'A4-1管路(初期設定)'!$Z$13*A3管路!AJ75)))</f>
        <v>-</v>
      </c>
      <c r="AK75" s="245" t="str">
        <f>IF('A4-1管路(初期設定)'!$AA$13="","-",IF('A4-1管路(初期設定)'!$AA$13="○",A3管路!AK75,IF(A3管路!AK75="-","-",'A4-1管路(初期設定)'!$AA$13*A3管路!AK75)))</f>
        <v>-</v>
      </c>
      <c r="AL75" s="246" t="str">
        <f t="shared" si="158"/>
        <v>-</v>
      </c>
      <c r="AM75" s="251" t="str">
        <f>IF('A4-1管路(初期設定)'!$AB$13="","-",IF('A4-1管路(初期設定)'!$AB$13="○",A3管路!AM75,IF(A3管路!AM75="-","-",'A4-1管路(初期設定)'!$AB$13*A3管路!AM75)))</f>
        <v>-</v>
      </c>
      <c r="AN75" s="245" t="str">
        <f>IF('A4-1管路(初期設定)'!$AC$13="","-",IF('A4-1管路(初期設定)'!$AC$13="○",A3管路!AN75,IF(A3管路!AN75="-","-",'A4-1管路(初期設定)'!$AC$13*A3管路!AN75)))</f>
        <v>-</v>
      </c>
      <c r="AO75" s="246" t="str">
        <f t="shared" si="159"/>
        <v>-</v>
      </c>
      <c r="AP75" s="251" t="str">
        <f>IF('A4-1管路(初期設定)'!$AD$13="","-",IF('A4-1管路(初期設定)'!$AD$13="○",A3管路!AP75,IF(A3管路!AP75="-","-",'A4-1管路(初期設定)'!$AD$13*A3管路!AP75)))</f>
        <v>-</v>
      </c>
      <c r="AQ75" s="245" t="str">
        <f>IF('A4-1管路(初期設定)'!$AE$13="","-",IF('A4-1管路(初期設定)'!$AE$13="○",A3管路!AQ75,IF(A3管路!AQ75="-","-",'A4-1管路(初期設定)'!$AE$13*A3管路!AQ75)))</f>
        <v>-</v>
      </c>
      <c r="AR75" s="246" t="str">
        <f t="shared" si="160"/>
        <v>-</v>
      </c>
      <c r="AS75" s="251" t="str">
        <f>IF('A4-1管路(初期設定)'!$AF$13="","-",IF('A4-1管路(初期設定)'!$AF$13="○",A3管路!AS75,IF(A3管路!AS75="-","-",'A4-1管路(初期設定)'!$AF$13*A3管路!AS75)))</f>
        <v>-</v>
      </c>
      <c r="AT75" s="245" t="str">
        <f>IF('A4-1管路(初期設定)'!$AG$13="","-",IF('A4-1管路(初期設定)'!$AG$13="○",A3管路!AT75,IF(A3管路!AT75="-","-",'A4-1管路(初期設定)'!$AG$13*A3管路!AT75)))</f>
        <v>-</v>
      </c>
      <c r="AU75" s="246" t="str">
        <f t="shared" si="161"/>
        <v>-</v>
      </c>
      <c r="AV75" s="265" t="str">
        <f t="shared" si="162"/>
        <v>-</v>
      </c>
      <c r="AW75" s="84" t="s">
        <v>273</v>
      </c>
      <c r="AX75" s="70">
        <v>67</v>
      </c>
      <c r="AY75" s="45" t="str">
        <f t="shared" si="163"/>
        <v>-</v>
      </c>
      <c r="BB75" s="832">
        <f t="shared" si="164"/>
        <v>0</v>
      </c>
      <c r="BC75" s="830"/>
      <c r="BD75" s="830">
        <f t="shared" si="165"/>
        <v>0</v>
      </c>
      <c r="BE75" s="830"/>
      <c r="BF75" s="830">
        <f t="shared" si="166"/>
        <v>0</v>
      </c>
      <c r="BG75" s="830"/>
      <c r="BH75" s="830">
        <f t="shared" si="167"/>
        <v>0</v>
      </c>
      <c r="BI75" s="830"/>
      <c r="BJ75" s="830">
        <f t="shared" si="168"/>
        <v>0</v>
      </c>
      <c r="BK75" s="830"/>
      <c r="BL75" s="832">
        <f t="shared" si="169"/>
        <v>0</v>
      </c>
      <c r="BM75" s="830"/>
      <c r="BN75" s="830">
        <f t="shared" si="170"/>
        <v>0</v>
      </c>
      <c r="BO75" s="830"/>
      <c r="BP75" s="830">
        <f t="shared" si="171"/>
        <v>0</v>
      </c>
      <c r="BQ75" s="830"/>
      <c r="BR75" s="830">
        <f t="shared" si="172"/>
        <v>0</v>
      </c>
      <c r="BS75" s="830"/>
      <c r="BT75" s="830">
        <f t="shared" si="173"/>
        <v>0</v>
      </c>
      <c r="BU75" s="833"/>
      <c r="BV75" s="82"/>
    </row>
    <row r="76" spans="2:74" ht="13.5" customHeight="1">
      <c r="B76" s="1161"/>
      <c r="C76" s="1073"/>
      <c r="D76" s="1070"/>
      <c r="E76" s="1070"/>
      <c r="F76" s="81" t="s">
        <v>70</v>
      </c>
      <c r="G76" s="251" t="str">
        <f>IF('A4-1管路(初期設定)'!$F$13="","-",IF('A4-1管路(初期設定)'!$F$13="○",A3管路!G76,IF(A3管路!F76="-","-",'A4-1管路(初期設定)'!$F$13*A3管路!G76)))</f>
        <v>-</v>
      </c>
      <c r="H76" s="245" t="str">
        <f>IF('A4-1管路(初期設定)'!$G$13="","-",IF('A4-1管路(初期設定)'!$G$13="○",A3管路!H76,IF(A3管路!H76="-","-",'A4-1管路(初期設定)'!$G$13*A3管路!H76)))</f>
        <v>-</v>
      </c>
      <c r="I76" s="246" t="str">
        <f t="shared" si="149"/>
        <v>-</v>
      </c>
      <c r="J76" s="251" t="str">
        <f>IF('A4-1管路(初期設定)'!$H$13="","-",IF('A4-1管路(初期設定)'!$H$13="○",A3管路!J76,IF(A3管路!J76="-","-",'A4-1管路(初期設定)'!$H$13*A3管路!J76)))</f>
        <v>-</v>
      </c>
      <c r="K76" s="245" t="str">
        <f>IF('A4-1管路(初期設定)'!$I$13="","-",IF('A4-1管路(初期設定)'!$I$13="○",A3管路!K76,IF(A3管路!K76="-","-",'A4-1管路(初期設定)'!$I$13*A3管路!K76)))</f>
        <v>-</v>
      </c>
      <c r="L76" s="246" t="str">
        <f t="shared" si="150"/>
        <v>-</v>
      </c>
      <c r="M76" s="251" t="str">
        <f>IF('A4-1管路(初期設定)'!$J$13="","-",IF('A4-1管路(初期設定)'!$J$13="○",A3管路!M76,IF(A3管路!M76="-","-",'A4-1管路(初期設定)'!$J$13*A3管路!M76)))</f>
        <v>-</v>
      </c>
      <c r="N76" s="245" t="str">
        <f>IF('A4-1管路(初期設定)'!$K$13="","-",IF('A4-1管路(初期設定)'!$K$13="○",A3管路!N76,IF(A3管路!N76="-","-",'A4-1管路(初期設定)'!$K$13*A3管路!N76)))</f>
        <v>-</v>
      </c>
      <c r="O76" s="246" t="str">
        <f t="shared" si="151"/>
        <v>-</v>
      </c>
      <c r="P76" s="251" t="str">
        <f>IF('A4-1管路(初期設定)'!$L$13="","-",IF('A4-1管路(初期設定)'!$L$13="○",A3管路!P76,IF(A3管路!P76="-","-",'A4-1管路(初期設定)'!$L$13*A3管路!P76)))</f>
        <v>-</v>
      </c>
      <c r="Q76" s="245" t="str">
        <f>IF('A4-1管路(初期設定)'!$M$13="","-",IF('A4-1管路(初期設定)'!$M$13="○",A3管路!Q76,IF(A3管路!Q76="-","-",'A4-1管路(初期設定)'!$M$13*A3管路!Q76)))</f>
        <v>-</v>
      </c>
      <c r="R76" s="246" t="str">
        <f t="shared" si="152"/>
        <v>-</v>
      </c>
      <c r="S76" s="251" t="str">
        <f>IF('A4-1管路(初期設定)'!$N$13="","-",IF('A4-1管路(初期設定)'!$N$13="○",A3管路!S76,IF(A3管路!S76="-","-",'A4-1管路(初期設定)'!$N$13*A3管路!S76)))</f>
        <v>-</v>
      </c>
      <c r="T76" s="257" t="str">
        <f>IF('A4-1管路(初期設定)'!$O$13="","-",IF('A4-1管路(初期設定)'!$O$13="○",A3管路!T76,IF(A3管路!T76="-","-",'A4-1管路(初期設定)'!$O$13*A3管路!T76)))</f>
        <v>-</v>
      </c>
      <c r="U76" s="257" t="str">
        <f>IF('A4-1管路(初期設定)'!$P$13="","-",IF('A4-1管路(初期設定)'!$P$13="○",A3管路!U76,IF(A3管路!U76="-","-",'A4-1管路(初期設定)'!$P$13*A3管路!U76)))</f>
        <v>-</v>
      </c>
      <c r="V76" s="245" t="str">
        <f>IF('A4-1管路(初期設定)'!$Q$13="","-",IF('A4-1管路(初期設定)'!$Q$13="○",A3管路!V76,IF(A3管路!V76="-","-",'A4-1管路(初期設定)'!$Q$13*A3管路!V76)))</f>
        <v>-</v>
      </c>
      <c r="W76" s="246" t="str">
        <f t="shared" si="153"/>
        <v>-</v>
      </c>
      <c r="X76" s="251" t="str">
        <f>IF('A4-1管路(初期設定)'!$R$13="","-",IF('A4-1管路(初期設定)'!$R$13="○",A3管路!X76,IF(A3管路!X76="-","-",'A4-1管路(初期設定)'!$R$13*A3管路!X76)))</f>
        <v>-</v>
      </c>
      <c r="Y76" s="245" t="str">
        <f>IF('A4-1管路(初期設定)'!$S$13="","-",IF('A4-1管路(初期設定)'!$S$13="○",A3管路!Y76,IF(A3管路!Y76="-","-",'A4-1管路(初期設定)'!$S$13*A3管路!Y76)))</f>
        <v>-</v>
      </c>
      <c r="Z76" s="246" t="str">
        <f t="shared" si="154"/>
        <v>-</v>
      </c>
      <c r="AA76" s="251" t="str">
        <f>IF('A4-1管路(初期設定)'!$T$13="","-",IF('A4-1管路(初期設定)'!$T$13="○",A3管路!AA76,IF(A3管路!AA76="-","-",'A4-1管路(初期設定)'!$T$13*A3管路!AA76)))</f>
        <v>-</v>
      </c>
      <c r="AB76" s="245" t="str">
        <f>IF('A4-1管路(初期設定)'!$U$13="","-",IF('A4-1管路(初期設定)'!$U$13="○",A3管路!AB76,IF(A3管路!AB76="-","-",'A4-1管路(初期設定)'!$U$13*A3管路!AB76)))</f>
        <v>-</v>
      </c>
      <c r="AC76" s="246" t="str">
        <f t="shared" si="155"/>
        <v>-</v>
      </c>
      <c r="AD76" s="251" t="str">
        <f>IF('A4-1管路(初期設定)'!$V$13="","-",IF('A4-1管路(初期設定)'!$V$13="○",A3管路!AD76,IF(A3管路!AD76="-","-",'A4-1管路(初期設定)'!$V$13*A3管路!AD76)))</f>
        <v>-</v>
      </c>
      <c r="AE76" s="245" t="str">
        <f>IF('A4-1管路(初期設定)'!$W$13="","-",IF('A4-1管路(初期設定)'!$W$13="○",A3管路!AE76,IF(A3管路!AE76="-","-",'A4-1管路(初期設定)'!$W$13*A3管路!AE76)))</f>
        <v>-</v>
      </c>
      <c r="AF76" s="246" t="str">
        <f t="shared" si="156"/>
        <v>-</v>
      </c>
      <c r="AG76" s="251" t="str">
        <f>IF('A4-1管路(初期設定)'!$X$8="","-",IF('A4-1管路(初期設定)'!$X$8="○",A3管路!AG76,IF(A3管路!AZ76="-","-",'A4-1管路(初期設定)'!$X$8*A3管路!AG76)))</f>
        <v>-</v>
      </c>
      <c r="AH76" s="245" t="str">
        <f>IF('A4-1管路(初期設定)'!$Y$13="","-",IF('A4-1管路(初期設定)'!$Y$13="○",A3管路!AH76,IF(A3管路!AH76="-","-",'A4-1管路(初期設定)'!$Y$13*A3管路!AH76)))</f>
        <v>-</v>
      </c>
      <c r="AI76" s="246" t="str">
        <f t="shared" si="157"/>
        <v>-</v>
      </c>
      <c r="AJ76" s="251" t="str">
        <f>IF('A4-1管路(初期設定)'!$Z$13="","-",IF('A4-1管路(初期設定)'!$Z$13="○",A3管路!AJ76,IF(A3管路!AJ76="-","-",'A4-1管路(初期設定)'!$Z$13*A3管路!AJ76)))</f>
        <v>-</v>
      </c>
      <c r="AK76" s="245" t="str">
        <f>IF('A4-1管路(初期設定)'!$AA$13="","-",IF('A4-1管路(初期設定)'!$AA$13="○",A3管路!AK76,IF(A3管路!AK76="-","-",'A4-1管路(初期設定)'!$AA$13*A3管路!AK76)))</f>
        <v>-</v>
      </c>
      <c r="AL76" s="246" t="str">
        <f t="shared" si="158"/>
        <v>-</v>
      </c>
      <c r="AM76" s="251" t="str">
        <f>IF('A4-1管路(初期設定)'!$AB$13="","-",IF('A4-1管路(初期設定)'!$AB$13="○",A3管路!AM76,IF(A3管路!AM76="-","-",'A4-1管路(初期設定)'!$AB$13*A3管路!AM76)))</f>
        <v>-</v>
      </c>
      <c r="AN76" s="245" t="str">
        <f>IF('A4-1管路(初期設定)'!$AC$13="","-",IF('A4-1管路(初期設定)'!$AC$13="○",A3管路!AN76,IF(A3管路!AN76="-","-",'A4-1管路(初期設定)'!$AC$13*A3管路!AN76)))</f>
        <v>-</v>
      </c>
      <c r="AO76" s="246" t="str">
        <f t="shared" si="159"/>
        <v>-</v>
      </c>
      <c r="AP76" s="251" t="str">
        <f>IF('A4-1管路(初期設定)'!$AD$13="","-",IF('A4-1管路(初期設定)'!$AD$13="○",A3管路!AP76,IF(A3管路!AP76="-","-",'A4-1管路(初期設定)'!$AD$13*A3管路!AP76)))</f>
        <v>-</v>
      </c>
      <c r="AQ76" s="245" t="str">
        <f>IF('A4-1管路(初期設定)'!$AE$13="","-",IF('A4-1管路(初期設定)'!$AE$13="○",A3管路!AQ76,IF(A3管路!AQ76="-","-",'A4-1管路(初期設定)'!$AE$13*A3管路!AQ76)))</f>
        <v>-</v>
      </c>
      <c r="AR76" s="246" t="str">
        <f t="shared" si="160"/>
        <v>-</v>
      </c>
      <c r="AS76" s="251" t="str">
        <f>IF('A4-1管路(初期設定)'!$AF$13="","-",IF('A4-1管路(初期設定)'!$AF$13="○",A3管路!AS76,IF(A3管路!AS76="-","-",'A4-1管路(初期設定)'!$AF$13*A3管路!AS76)))</f>
        <v>-</v>
      </c>
      <c r="AT76" s="245" t="str">
        <f>IF('A4-1管路(初期設定)'!$AG$13="","-",IF('A4-1管路(初期設定)'!$AG$13="○",A3管路!AT76,IF(A3管路!AT76="-","-",'A4-1管路(初期設定)'!$AG$13*A3管路!AT76)))</f>
        <v>-</v>
      </c>
      <c r="AU76" s="246" t="str">
        <f t="shared" si="161"/>
        <v>-</v>
      </c>
      <c r="AV76" s="265" t="str">
        <f t="shared" si="162"/>
        <v>-</v>
      </c>
      <c r="AW76" s="84" t="s">
        <v>274</v>
      </c>
      <c r="AX76" s="70">
        <v>42</v>
      </c>
      <c r="AY76" s="45" t="str">
        <f t="shared" si="163"/>
        <v>-</v>
      </c>
      <c r="BB76" s="832">
        <f t="shared" si="164"/>
        <v>0</v>
      </c>
      <c r="BC76" s="830"/>
      <c r="BD76" s="830">
        <f t="shared" si="165"/>
        <v>0</v>
      </c>
      <c r="BE76" s="830"/>
      <c r="BF76" s="830">
        <f t="shared" si="166"/>
        <v>0</v>
      </c>
      <c r="BG76" s="830"/>
      <c r="BH76" s="830">
        <f t="shared" si="167"/>
        <v>0</v>
      </c>
      <c r="BI76" s="830"/>
      <c r="BJ76" s="830">
        <f t="shared" si="168"/>
        <v>0</v>
      </c>
      <c r="BK76" s="830"/>
      <c r="BL76" s="832">
        <f t="shared" si="169"/>
        <v>0</v>
      </c>
      <c r="BM76" s="830"/>
      <c r="BN76" s="830">
        <f t="shared" si="170"/>
        <v>0</v>
      </c>
      <c r="BO76" s="830"/>
      <c r="BP76" s="830">
        <f t="shared" si="171"/>
        <v>0</v>
      </c>
      <c r="BQ76" s="830"/>
      <c r="BR76" s="830">
        <f t="shared" si="172"/>
        <v>0</v>
      </c>
      <c r="BS76" s="830"/>
      <c r="BT76" s="830">
        <f t="shared" si="173"/>
        <v>0</v>
      </c>
      <c r="BU76" s="833"/>
      <c r="BV76" s="82"/>
    </row>
    <row r="77" spans="2:74" ht="13.5" customHeight="1">
      <c r="B77" s="1161"/>
      <c r="C77" s="1073"/>
      <c r="D77" s="1070"/>
      <c r="E77" s="1071"/>
      <c r="F77" s="261" t="s">
        <v>49</v>
      </c>
      <c r="G77" s="260" t="str">
        <f t="shared" ref="G77:AV77" si="174">IF(SUM(G66:G76)=0,"-",SUM(G66:G76))</f>
        <v>-</v>
      </c>
      <c r="H77" s="247" t="str">
        <f t="shared" si="174"/>
        <v>-</v>
      </c>
      <c r="I77" s="248" t="str">
        <f t="shared" si="174"/>
        <v>-</v>
      </c>
      <c r="J77" s="260" t="str">
        <f t="shared" si="174"/>
        <v>-</v>
      </c>
      <c r="K77" s="247" t="str">
        <f t="shared" si="174"/>
        <v>-</v>
      </c>
      <c r="L77" s="248" t="str">
        <f t="shared" si="174"/>
        <v>-</v>
      </c>
      <c r="M77" s="260" t="str">
        <f t="shared" si="174"/>
        <v>-</v>
      </c>
      <c r="N77" s="247" t="str">
        <f t="shared" si="174"/>
        <v>-</v>
      </c>
      <c r="O77" s="248" t="str">
        <f t="shared" si="174"/>
        <v>-</v>
      </c>
      <c r="P77" s="260" t="str">
        <f t="shared" si="174"/>
        <v>-</v>
      </c>
      <c r="Q77" s="247" t="str">
        <f t="shared" si="174"/>
        <v>-</v>
      </c>
      <c r="R77" s="248" t="str">
        <f t="shared" si="174"/>
        <v>-</v>
      </c>
      <c r="S77" s="260" t="str">
        <f t="shared" si="174"/>
        <v>-</v>
      </c>
      <c r="T77" s="258" t="str">
        <f t="shared" si="174"/>
        <v>-</v>
      </c>
      <c r="U77" s="258" t="str">
        <f t="shared" si="174"/>
        <v>-</v>
      </c>
      <c r="V77" s="247" t="str">
        <f t="shared" si="174"/>
        <v>-</v>
      </c>
      <c r="W77" s="248" t="str">
        <f t="shared" si="174"/>
        <v>-</v>
      </c>
      <c r="X77" s="260" t="str">
        <f t="shared" si="174"/>
        <v>-</v>
      </c>
      <c r="Y77" s="247" t="str">
        <f t="shared" si="174"/>
        <v>-</v>
      </c>
      <c r="Z77" s="248" t="str">
        <f t="shared" si="174"/>
        <v>-</v>
      </c>
      <c r="AA77" s="260" t="str">
        <f t="shared" si="174"/>
        <v>-</v>
      </c>
      <c r="AB77" s="247" t="str">
        <f t="shared" si="174"/>
        <v>-</v>
      </c>
      <c r="AC77" s="248" t="str">
        <f t="shared" si="174"/>
        <v>-</v>
      </c>
      <c r="AD77" s="260" t="str">
        <f t="shared" si="174"/>
        <v>-</v>
      </c>
      <c r="AE77" s="247" t="str">
        <f t="shared" si="174"/>
        <v>-</v>
      </c>
      <c r="AF77" s="248" t="str">
        <f t="shared" si="174"/>
        <v>-</v>
      </c>
      <c r="AG77" s="260" t="str">
        <f t="shared" si="174"/>
        <v>-</v>
      </c>
      <c r="AH77" s="247" t="str">
        <f t="shared" si="174"/>
        <v>-</v>
      </c>
      <c r="AI77" s="248" t="str">
        <f t="shared" si="174"/>
        <v>-</v>
      </c>
      <c r="AJ77" s="260" t="str">
        <f t="shared" si="174"/>
        <v>-</v>
      </c>
      <c r="AK77" s="247">
        <f t="shared" si="174"/>
        <v>1198</v>
      </c>
      <c r="AL77" s="248">
        <f t="shared" si="174"/>
        <v>1198</v>
      </c>
      <c r="AM77" s="260" t="str">
        <f t="shared" si="174"/>
        <v>-</v>
      </c>
      <c r="AN77" s="247" t="str">
        <f t="shared" si="174"/>
        <v>-</v>
      </c>
      <c r="AO77" s="248" t="str">
        <f t="shared" si="174"/>
        <v>-</v>
      </c>
      <c r="AP77" s="260" t="str">
        <f t="shared" si="174"/>
        <v>-</v>
      </c>
      <c r="AQ77" s="247" t="str">
        <f t="shared" si="174"/>
        <v>-</v>
      </c>
      <c r="AR77" s="248" t="str">
        <f t="shared" si="174"/>
        <v>-</v>
      </c>
      <c r="AS77" s="260" t="str">
        <f t="shared" si="174"/>
        <v>-</v>
      </c>
      <c r="AT77" s="247" t="str">
        <f t="shared" si="174"/>
        <v>-</v>
      </c>
      <c r="AU77" s="248" t="str">
        <f t="shared" si="174"/>
        <v>-</v>
      </c>
      <c r="AV77" s="264">
        <f t="shared" si="174"/>
        <v>1198</v>
      </c>
      <c r="AW77" s="86"/>
      <c r="AX77" s="51" t="s">
        <v>69</v>
      </c>
      <c r="AY77" s="51">
        <f t="shared" ref="AY77" si="175">IF(SUM(AY66:AY76)=0,"-",SUM(AY66:AY76))</f>
        <v>106748</v>
      </c>
      <c r="BB77" s="834" t="str">
        <f>IF(SUM(BB66:BC76)=0,"-",SUM(BB66:BC76))</f>
        <v>-</v>
      </c>
      <c r="BC77" s="835"/>
      <c r="BD77" s="835" t="str">
        <f>IF(SUM(BD66:BE76)=0,"-",SUM(BD66:BE76))</f>
        <v>-</v>
      </c>
      <c r="BE77" s="835"/>
      <c r="BF77" s="835" t="str">
        <f>IF(SUM(BF66:BG76)=0,"-",SUM(BF66:BG76))</f>
        <v>-</v>
      </c>
      <c r="BG77" s="835"/>
      <c r="BH77" s="835">
        <f>IF(SUM(BH66:BI76)=0,"-",SUM(BH66:BI76))</f>
        <v>1198</v>
      </c>
      <c r="BI77" s="835"/>
      <c r="BJ77" s="835" t="str">
        <f>IF(SUM(BJ66:BK76)=0,"-",SUM(BJ66:BK76))</f>
        <v>-</v>
      </c>
      <c r="BK77" s="835"/>
      <c r="BL77" s="834" t="str">
        <f>IF(SUM(BL66:BM76)=0,"-",SUM(BL66:BM76))</f>
        <v>-</v>
      </c>
      <c r="BM77" s="835"/>
      <c r="BN77" s="835" t="str">
        <f>IF(SUM(BN66:BO76)=0,"-",SUM(BN66:BO76))</f>
        <v>-</v>
      </c>
      <c r="BO77" s="835"/>
      <c r="BP77" s="835" t="str">
        <f>IF(SUM(BP66:BQ76)=0,"-",SUM(BP66:BQ76))</f>
        <v>-</v>
      </c>
      <c r="BQ77" s="835"/>
      <c r="BR77" s="835">
        <f>IF(SUM(BR66:BS76)=0,"-",SUM(BR66:BS76))</f>
        <v>106748</v>
      </c>
      <c r="BS77" s="835"/>
      <c r="BT77" s="835" t="str">
        <f>IF(SUM(BT66:BU76)=0,"-",SUM(BT66:BU76))</f>
        <v>-</v>
      </c>
      <c r="BU77" s="838"/>
      <c r="BV77" s="82"/>
    </row>
    <row r="78" spans="2:74" ht="13.5" customHeight="1">
      <c r="B78" s="1161"/>
      <c r="C78" s="1073"/>
      <c r="D78" s="1070"/>
      <c r="E78" s="1012" t="s">
        <v>429</v>
      </c>
      <c r="F78" s="1012"/>
      <c r="G78" s="187" t="str">
        <f>IF(SUM(G21,G33,G45,G53,G65,G77)=0,"-",SUM(G21,G33,G45,G53,G65,G77))</f>
        <v>-</v>
      </c>
      <c r="H78" s="88" t="str">
        <f t="shared" ref="H78:AV78" si="176">IF(SUM(H21,H33,H45,H53,H65,H77)=0,"-",SUM(H21,H33,H45,H53,H65,H77))</f>
        <v>-</v>
      </c>
      <c r="I78" s="60" t="str">
        <f t="shared" si="176"/>
        <v>-</v>
      </c>
      <c r="J78" s="87" t="str">
        <f t="shared" si="176"/>
        <v>-</v>
      </c>
      <c r="K78" s="88" t="str">
        <f t="shared" si="176"/>
        <v>-</v>
      </c>
      <c r="L78" s="60" t="str">
        <f t="shared" si="176"/>
        <v>-</v>
      </c>
      <c r="M78" s="87" t="str">
        <f t="shared" si="176"/>
        <v>-</v>
      </c>
      <c r="N78" s="88" t="str">
        <f t="shared" si="176"/>
        <v>-</v>
      </c>
      <c r="O78" s="60" t="str">
        <f t="shared" si="176"/>
        <v>-</v>
      </c>
      <c r="P78" s="87" t="str">
        <f t="shared" si="176"/>
        <v>-</v>
      </c>
      <c r="Q78" s="88" t="str">
        <f t="shared" si="176"/>
        <v>-</v>
      </c>
      <c r="R78" s="60" t="str">
        <f t="shared" si="176"/>
        <v>-</v>
      </c>
      <c r="S78" s="87" t="str">
        <f t="shared" si="176"/>
        <v>-</v>
      </c>
      <c r="T78" s="104">
        <f t="shared" si="176"/>
        <v>185</v>
      </c>
      <c r="U78" s="104" t="str">
        <f t="shared" si="176"/>
        <v>-</v>
      </c>
      <c r="V78" s="88">
        <f t="shared" si="176"/>
        <v>461</v>
      </c>
      <c r="W78" s="60">
        <f t="shared" si="176"/>
        <v>646</v>
      </c>
      <c r="X78" s="87" t="str">
        <f t="shared" si="176"/>
        <v>-</v>
      </c>
      <c r="Y78" s="88">
        <f t="shared" si="176"/>
        <v>5134</v>
      </c>
      <c r="Z78" s="60">
        <f t="shared" si="176"/>
        <v>5134</v>
      </c>
      <c r="AA78" s="87" t="str">
        <f t="shared" si="176"/>
        <v>-</v>
      </c>
      <c r="AB78" s="88" t="str">
        <f t="shared" si="176"/>
        <v>-</v>
      </c>
      <c r="AC78" s="60" t="str">
        <f t="shared" si="176"/>
        <v>-</v>
      </c>
      <c r="AD78" s="87" t="str">
        <f t="shared" si="176"/>
        <v>-</v>
      </c>
      <c r="AE78" s="88">
        <f t="shared" si="176"/>
        <v>414</v>
      </c>
      <c r="AF78" s="60">
        <f t="shared" si="176"/>
        <v>414</v>
      </c>
      <c r="AG78" s="187" t="str">
        <f t="shared" si="176"/>
        <v>-</v>
      </c>
      <c r="AH78" s="88">
        <f t="shared" si="176"/>
        <v>811</v>
      </c>
      <c r="AI78" s="60">
        <f t="shared" si="176"/>
        <v>811</v>
      </c>
      <c r="AJ78" s="87" t="str">
        <f t="shared" si="176"/>
        <v>-</v>
      </c>
      <c r="AK78" s="88">
        <f t="shared" si="176"/>
        <v>5109.4000000000005</v>
      </c>
      <c r="AL78" s="60">
        <f t="shared" si="176"/>
        <v>5109.4000000000005</v>
      </c>
      <c r="AM78" s="87" t="str">
        <f t="shared" si="176"/>
        <v>-</v>
      </c>
      <c r="AN78" s="88" t="str">
        <f t="shared" si="176"/>
        <v>-</v>
      </c>
      <c r="AO78" s="60" t="str">
        <f t="shared" si="176"/>
        <v>-</v>
      </c>
      <c r="AP78" s="87" t="str">
        <f t="shared" si="176"/>
        <v>-</v>
      </c>
      <c r="AQ78" s="88">
        <f t="shared" si="176"/>
        <v>787.19999999999993</v>
      </c>
      <c r="AR78" s="60">
        <f t="shared" si="176"/>
        <v>787.19999999999993</v>
      </c>
      <c r="AS78" s="87" t="str">
        <f t="shared" si="176"/>
        <v>-</v>
      </c>
      <c r="AT78" s="88" t="str">
        <f t="shared" si="176"/>
        <v>-</v>
      </c>
      <c r="AU78" s="60" t="str">
        <f t="shared" si="176"/>
        <v>-</v>
      </c>
      <c r="AV78" s="90">
        <f t="shared" si="176"/>
        <v>12901.600000000002</v>
      </c>
      <c r="AW78" s="91"/>
      <c r="AX78" s="51" t="s">
        <v>69</v>
      </c>
      <c r="AY78" s="51">
        <f>IF(SUM(AY21,AY33,AY45,AY53,AY65,AY77)=0,"-",SUM(AY21,AY33,AY45,AY53,AY65,AY77))</f>
        <v>1091702.8</v>
      </c>
      <c r="BB78" s="834" t="str">
        <f t="shared" ref="BB78:BC78" si="177">IF(SUM(BB21,BB33,BB45,BB53,BB65,BB77)=0,"-",SUM(BB21,BB33,BB45,BB53,BB65,BB77))</f>
        <v>-</v>
      </c>
      <c r="BC78" s="835" t="str">
        <f t="shared" si="177"/>
        <v>-</v>
      </c>
      <c r="BD78" s="835">
        <f t="shared" ref="BD78" si="178">IF(SUM(BD21,BD33,BD45,BD53,BD65,BD77)=0,"-",SUM(BD21,BD33,BD45,BD53,BD65,BD77))</f>
        <v>185</v>
      </c>
      <c r="BE78" s="835" t="str">
        <f t="shared" ref="BE78" si="179">IF(SUM(BE21,BE33,BE45,BE53,BE65,BE77)=0,"-",SUM(BE21,BE33,BE45,BE53,BE65,BE77))</f>
        <v>-</v>
      </c>
      <c r="BF78" s="835">
        <f t="shared" ref="BF78" si="180">IF(SUM(BF21,BF33,BF45,BF53,BF65,BF77)=0,"-",SUM(BF21,BF33,BF45,BF53,BF65,BF77))</f>
        <v>6009</v>
      </c>
      <c r="BG78" s="835" t="str">
        <f t="shared" ref="BG78" si="181">IF(SUM(BG21,BG33,BG45,BG53,BG65,BG77)=0,"-",SUM(BG21,BG33,BG45,BG53,BG65,BG77))</f>
        <v>-</v>
      </c>
      <c r="BH78" s="835">
        <f t="shared" ref="BH78" si="182">IF(SUM(BH21,BH33,BH45,BH53,BH65,BH77)=0,"-",SUM(BH21,BH33,BH45,BH53,BH65,BH77))</f>
        <v>6707.6</v>
      </c>
      <c r="BI78" s="835" t="str">
        <f t="shared" ref="BI78" si="183">IF(SUM(BI21,BI33,BI45,BI53,BI65,BI77)=0,"-",SUM(BI21,BI33,BI45,BI53,BI65,BI77))</f>
        <v>-</v>
      </c>
      <c r="BJ78" s="835" t="str">
        <f t="shared" ref="BJ78" si="184">IF(SUM(BJ21,BJ33,BJ45,BJ53,BJ65,BJ77)=0,"-",SUM(BJ21,BJ33,BJ45,BJ53,BJ65,BJ77))</f>
        <v>-</v>
      </c>
      <c r="BK78" s="835" t="str">
        <f t="shared" ref="BK78" si="185">IF(SUM(BK21,BK33,BK45,BK53,BK65,BK77)=0,"-",SUM(BK21,BK33,BK45,BK53,BK65,BK77))</f>
        <v>-</v>
      </c>
      <c r="BL78" s="834" t="str">
        <f t="shared" ref="BL78" si="186">IF(SUM(BL21,BL33,BL45,BL53,BL65,BL77)=0,"-",SUM(BL21,BL33,BL45,BL53,BL65,BL77))</f>
        <v>-</v>
      </c>
      <c r="BM78" s="835" t="str">
        <f t="shared" ref="BM78" si="187">IF(SUM(BM21,BM33,BM45,BM53,BM65,BM77)=0,"-",SUM(BM21,BM33,BM45,BM53,BM65,BM77))</f>
        <v>-</v>
      </c>
      <c r="BN78" s="835">
        <f t="shared" ref="BN78" si="188">IF(SUM(BN21,BN33,BN45,BN53,BN65,BN77)=0,"-",SUM(BN21,BN33,BN45,BN53,BN65,BN77))</f>
        <v>15109</v>
      </c>
      <c r="BO78" s="835" t="str">
        <f t="shared" ref="BO78" si="189">IF(SUM(BO21,BO33,BO45,BO53,BO65,BO77)=0,"-",SUM(BO21,BO33,BO45,BO53,BO65,BO77))</f>
        <v>-</v>
      </c>
      <c r="BP78" s="835">
        <f t="shared" ref="BP78" si="190">IF(SUM(BP21,BP33,BP45,BP53,BP65,BP77)=0,"-",SUM(BP21,BP33,BP45,BP53,BP65,BP77))</f>
        <v>549140</v>
      </c>
      <c r="BQ78" s="835" t="str">
        <f t="shared" ref="BQ78" si="191">IF(SUM(BQ21,BQ33,BQ45,BQ53,BQ65,BQ77)=0,"-",SUM(BQ21,BQ33,BQ45,BQ53,BQ65,BQ77))</f>
        <v>-</v>
      </c>
      <c r="BR78" s="835">
        <f t="shared" ref="BR78" si="192">IF(SUM(BR21,BR33,BR45,BR53,BR65,BR77)=0,"-",SUM(BR21,BR33,BR45,BR53,BR65,BR77))</f>
        <v>527453.80000000005</v>
      </c>
      <c r="BS78" s="835" t="str">
        <f t="shared" ref="BS78" si="193">IF(SUM(BS21,BS33,BS45,BS53,BS65,BS77)=0,"-",SUM(BS21,BS33,BS45,BS53,BS65,BS77))</f>
        <v>-</v>
      </c>
      <c r="BT78" s="835" t="str">
        <f t="shared" ref="BT78" si="194">IF(SUM(BT21,BT33,BT45,BT53,BT65,BT77)=0,"-",SUM(BT21,BT33,BT45,BT53,BT65,BT77))</f>
        <v>-</v>
      </c>
      <c r="BU78" s="838" t="str">
        <f t="shared" ref="BU78" si="195">IF(SUM(BU21,BU33,BU45,BU53,BU65,BU77)=0,"-",SUM(BU21,BU33,BU45,BU53,BU65,BU77))</f>
        <v>-</v>
      </c>
      <c r="BV78" s="82"/>
    </row>
    <row r="79" spans="2:74" ht="13.5" customHeight="1">
      <c r="B79" s="1161"/>
      <c r="C79" s="1146" t="s">
        <v>340</v>
      </c>
      <c r="D79" s="1070"/>
      <c r="E79" s="931" t="s">
        <v>397</v>
      </c>
      <c r="F79" s="79">
        <v>300</v>
      </c>
      <c r="G79" s="61" t="str">
        <f>IF('A4-1管路(初期設定)'!$F$14="","-",IF('A4-1管路(初期設定)'!$F$14="○",A3管路!G79,IF(A3管路!F79="-","-",'A4-1管路(初期設定)'!$F$14*A3管路!G79)))</f>
        <v>-</v>
      </c>
      <c r="H79" s="71" t="str">
        <f>IF('A4-1管路(初期設定)'!$G$14="","-",IF('A4-1管路(初期設定)'!$G$14="○",A3管路!H79,IF(A3管路!H79="-","-",'A4-1管路(初期設定)'!$G$14*A3管路!H79)))</f>
        <v>-</v>
      </c>
      <c r="I79" s="54" t="str">
        <f t="shared" ref="I79:I84" si="196">IF(SUM(G79:H79)=0,"-",SUM(G79:H79))</f>
        <v>-</v>
      </c>
      <c r="J79" s="61" t="str">
        <f>IF('A4-1管路(初期設定)'!$H$14="","-",IF('A4-1管路(初期設定)'!$H$14="○",A3管路!J79,IF(A3管路!J79="-","-",'A4-1管路(初期設定)'!$H$14*A3管路!J79)))</f>
        <v>-</v>
      </c>
      <c r="K79" s="71" t="str">
        <f>IF('A4-1管路(初期設定)'!$I$14="","-",IF('A4-1管路(初期設定)'!$I$14="○",A3管路!K79,IF(A3管路!K79="-","-",'A4-1管路(初期設定)'!$I$14*A3管路!K79)))</f>
        <v>-</v>
      </c>
      <c r="L79" s="54" t="str">
        <f t="shared" ref="L79:L84" si="197">IF(SUM(J79:K79)=0,"-",SUM(J79:K79))</f>
        <v>-</v>
      </c>
      <c r="M79" s="61" t="str">
        <f>IF('A4-1管路(初期設定)'!$J$14="","-",IF('A4-1管路(初期設定)'!$J$14="○",A3管路!M79,IF(A3管路!M79="-","-",'A4-1管路(初期設定)'!$J$14*A3管路!M79)))</f>
        <v>-</v>
      </c>
      <c r="N79" s="71" t="str">
        <f>IF('A4-1管路(初期設定)'!$K$14="","-",IF('A4-1管路(初期設定)'!$K$14="○",A3管路!N79,IF(A3管路!N79="-","-",'A4-1管路(初期設定)'!$K$14*A3管路!N79)))</f>
        <v>-</v>
      </c>
      <c r="O79" s="54" t="str">
        <f t="shared" ref="O79:O84" si="198">IF(SUM(M79:N79)=0,"-",SUM(M79:N79))</f>
        <v>-</v>
      </c>
      <c r="P79" s="61" t="str">
        <f>IF('A4-1管路(初期設定)'!$L$14="","-",IF('A4-1管路(初期設定)'!$L$14="○",A3管路!P79,IF(A3管路!P79="-","-",'A4-1管路(初期設定)'!$L$14*A3管路!P79)))</f>
        <v>-</v>
      </c>
      <c r="Q79" s="71" t="str">
        <f>IF('A4-1管路(初期設定)'!$M$14="","-",IF('A4-1管路(初期設定)'!$M$14="○",A3管路!Q79,IF(A3管路!Q79="-","-",'A4-1管路(初期設定)'!$M$14*A3管路!Q79)))</f>
        <v>-</v>
      </c>
      <c r="R79" s="54" t="str">
        <f t="shared" ref="R79:R84" si="199">IF(SUM(P79:Q79)=0,"-",SUM(P79:Q79))</f>
        <v>-</v>
      </c>
      <c r="S79" s="61" t="str">
        <f>IF('A4-1管路(初期設定)'!$N$14="","-",IF('A4-1管路(初期設定)'!$N$14="○",A3管路!S79,IF(A3管路!S79="-","-",'A4-1管路(初期設定)'!$N$14*A3管路!S79)))</f>
        <v>-</v>
      </c>
      <c r="T79" s="100">
        <f>IF('A4-1管路(初期設定)'!$O$14="","-",IF('A4-1管路(初期設定)'!$O$14="○",A3管路!T79,IF(A3管路!T79="-","-",'A4-1管路(初期設定)'!$O$14*A3管路!T79)))</f>
        <v>3</v>
      </c>
      <c r="U79" s="100" t="str">
        <f>IF('A4-1管路(初期設定)'!$P$14="","-",IF('A4-1管路(初期設定)'!$P$14="○",A3管路!U79,IF(A3管路!U79="-","-",'A4-1管路(初期設定)'!$P$14*A3管路!U79)))</f>
        <v>-</v>
      </c>
      <c r="V79" s="71">
        <f>IF('A4-1管路(初期設定)'!$Q$14="","-",IF('A4-1管路(初期設定)'!$Q$14="○",A3管路!V79,IF(A3管路!V79="-","-",'A4-1管路(初期設定)'!$Q$14*A3管路!V79)))</f>
        <v>9</v>
      </c>
      <c r="W79" s="54">
        <f t="shared" ref="W79:W84" si="200">IF(SUM(S79:V79)=0,"-",SUM(S79:V79))</f>
        <v>12</v>
      </c>
      <c r="X79" s="61" t="str">
        <f>IF('A4-1管路(初期設定)'!$R$14="","-",IF('A4-1管路(初期設定)'!$R$14="○",A3管路!X79,IF(A3管路!X79="-","-",'A4-1管路(初期設定)'!$R$14*A3管路!X79)))</f>
        <v>-</v>
      </c>
      <c r="Y79" s="71">
        <f>IF('A4-1管路(初期設定)'!$S$14="","-",IF('A4-1管路(初期設定)'!$S$14="○",A3管路!Y79,IF(A3管路!Y79="-","-",'A4-1管路(初期設定)'!$S$14*A3管路!Y79)))</f>
        <v>145</v>
      </c>
      <c r="Z79" s="54">
        <f t="shared" ref="Z79:Z84" si="201">IF(SUM(X79:Y79)=0,"-",SUM(X79:Y79))</f>
        <v>145</v>
      </c>
      <c r="AA79" s="61" t="str">
        <f>IF('A4-1管路(初期設定)'!$T$14="","-",IF('A4-1管路(初期設定)'!$T$14="○",A3管路!AA79,IF(A3管路!AA79="-","-",'A4-1管路(初期設定)'!$T$14*A3管路!AA79)))</f>
        <v>-</v>
      </c>
      <c r="AB79" s="71" t="str">
        <f>IF('A4-1管路(初期設定)'!$U$14="","-",IF('A4-1管路(初期設定)'!$U$14="○",A3管路!AB79,IF(A3管路!AB79="-","-",'A4-1管路(初期設定)'!$U$14*A3管路!AB79)))</f>
        <v>-</v>
      </c>
      <c r="AC79" s="54" t="str">
        <f t="shared" ref="AC79:AC84" si="202">IF(SUM(AA79:AB79)=0,"-",SUM(AA79:AB79))</f>
        <v>-</v>
      </c>
      <c r="AD79" s="61" t="str">
        <f>IF('A4-1管路(初期設定)'!$V$14="","-",IF('A4-1管路(初期設定)'!$V$14="○",A3管路!AD79,IF(A3管路!AD79="-","-",'A4-1管路(初期設定)'!$V$14*A3管路!AD79)))</f>
        <v>-</v>
      </c>
      <c r="AE79" s="71" t="str">
        <f>IF('A4-1管路(初期設定)'!$W$14="","-",IF('A4-1管路(初期設定)'!$W$14="○",A3管路!AE79,IF(A3管路!AE79="-","-",'A4-1管路(初期設定)'!$W$14*A3管路!AE79)))</f>
        <v>-</v>
      </c>
      <c r="AF79" s="54" t="str">
        <f t="shared" ref="AF79:AF84" si="203">IF(SUM(AD79:AE79)=0,"-",SUM(AD79:AE79))</f>
        <v>-</v>
      </c>
      <c r="AG79" s="61" t="str">
        <f>IF('A4-1管路(初期設定)'!$X$14="","-",IF('A4-1管路(初期設定)'!$X$14="○",A3管路!AG79,IF(A3管路!AZ79="-","-",'A4-1管路(初期設定)'!$X$14*A3管路!AG79)))</f>
        <v>-</v>
      </c>
      <c r="AH79" s="71" t="str">
        <f>IF('A4-1管路(初期設定)'!$Y$14="","-",IF('A4-1管路(初期設定)'!$Y$14="○",A3管路!AH79,IF(A3管路!AH79="-","-",'A4-1管路(初期設定)'!$Y$14*A3管路!AH79)))</f>
        <v>-</v>
      </c>
      <c r="AI79" s="54" t="str">
        <f t="shared" ref="AI79:AI84" si="204">IF(SUM(AG79:AH79)=0,"-",SUM(AG79:AH79))</f>
        <v>-</v>
      </c>
      <c r="AJ79" s="61" t="str">
        <f>IF('A4-1管路(初期設定)'!$Z$14="","-",IF('A4-1管路(初期設定)'!$Z$14="○",A3管路!AJ79,IF(A3管路!AJ79="-","-",'A4-1管路(初期設定)'!$Z$14*A3管路!AJ79)))</f>
        <v>-</v>
      </c>
      <c r="AK79" s="71" t="str">
        <f>IF('A4-1管路(初期設定)'!$AA$14="","-",IF('A4-1管路(初期設定)'!$AA$14="○",A3管路!AK79,IF(A3管路!AK79="-","-",'A4-1管路(初期設定)'!$AA$14*A3管路!AK79)))</f>
        <v>-</v>
      </c>
      <c r="AL79" s="54" t="str">
        <f t="shared" ref="AL79:AL84" si="205">IF(SUM(AJ79:AK79)=0,"-",SUM(AJ79:AK79))</f>
        <v>-</v>
      </c>
      <c r="AM79" s="61" t="str">
        <f>IF('A4-1管路(初期設定)'!$AB$14="","-",IF('A4-1管路(初期設定)'!$AB$14="○",A3管路!AM79,IF(A3管路!AM79="-","-",'A4-1管路(初期設定)'!$AB$14*A3管路!AM79)))</f>
        <v>-</v>
      </c>
      <c r="AN79" s="71" t="str">
        <f>IF('A4-1管路(初期設定)'!$AC$14="","-",IF('A4-1管路(初期設定)'!$AC$14="○",A3管路!AN79,IF(A3管路!AN79="-","-",'A4-1管路(初期設定)'!$AC$14*A3管路!AN79)))</f>
        <v>-</v>
      </c>
      <c r="AO79" s="54" t="str">
        <f t="shared" ref="AO79:AO84" si="206">IF(SUM(AM79:AN79)=0,"-",SUM(AM79:AN79))</f>
        <v>-</v>
      </c>
      <c r="AP79" s="61" t="str">
        <f>IF('A4-1管路(初期設定)'!$AD$14="","-",IF('A4-1管路(初期設定)'!$AD$14="○",A3管路!AP79,IF(A3管路!AP79="-","-",'A4-1管路(初期設定)'!$AD$14*A3管路!AP79)))</f>
        <v>-</v>
      </c>
      <c r="AQ79" s="71" t="str">
        <f>IF('A4-1管路(初期設定)'!$AE$14="","-",IF('A4-1管路(初期設定)'!$AE$14="○",A3管路!AQ79,IF(A3管路!AQ79="-","-",'A4-1管路(初期設定)'!$AE$14*A3管路!AQ79)))</f>
        <v>-</v>
      </c>
      <c r="AR79" s="54" t="str">
        <f t="shared" ref="AR79:AR84" si="207">IF(SUM(AP79:AQ79)=0,"-",SUM(AP79:AQ79))</f>
        <v>-</v>
      </c>
      <c r="AS79" s="61" t="str">
        <f>IF('A4-1管路(初期設定)'!$AF$14="","-",IF('A4-1管路(初期設定)'!$AF$14="○",A3管路!AS79,IF(A3管路!AS79="-","-",'A4-1管路(初期設定)'!$AF$14*A3管路!AS79)))</f>
        <v>-</v>
      </c>
      <c r="AT79" s="71" t="str">
        <f>IF('A4-1管路(初期設定)'!$AG$14="","-",IF('A4-1管路(初期設定)'!$AG$14="○",A3管路!AT79,IF(A3管路!AT79="-","-",'A4-1管路(初期設定)'!$AG$14*A3管路!AT79)))</f>
        <v>-</v>
      </c>
      <c r="AU79" s="54" t="str">
        <f t="shared" ref="AU79:AU84" si="208">IF(SUM(AS79:AT79)=0,"-",SUM(AS79:AT79))</f>
        <v>-</v>
      </c>
      <c r="AV79" s="66">
        <f t="shared" ref="AV79:AV84" si="209">IF(SUM(I79,L79,O79,R79,W79,Z79,AC79,AF79,AI79,AL79,AO79,AR79,AU79)=0,"-",SUM(I79,L79,O79,R79,W79,Z79,AC79,AF79,AI79,AL79,AO79,AR79,AU79))</f>
        <v>157</v>
      </c>
      <c r="AW79" s="85" t="s">
        <v>273</v>
      </c>
      <c r="AX79" s="69">
        <v>112</v>
      </c>
      <c r="AY79" s="50">
        <f t="shared" ref="AY79:AY84" si="210">IF(AV79="-","-",AX79*AV79)</f>
        <v>17584</v>
      </c>
      <c r="BB79" s="865">
        <f t="shared" ref="BB79:BB84" si="211">SUMIF(G$89,"①",I79)+SUMIF(J$89,"①",L79)+SUMIF(M$89,"①",O79)+SUMIF(P$89,"①",R79)+SUMIF(S$89,"①",S79)+SUMIF(S$89,"①",T79)+SUMIF(U$89,"①",U79)+SUMIF(U$89,"①",V79)+SUMIF(X$89,"①",Z79)+SUMIF(AA$89,"①",AC79)+SUMIF(AD$89,"①",AF79)+SUMIF(AG$89,"①",AI79)+SUMIF(AJ$89,"①",AL79)+SUMIF(AM$89,"①",AO79)+SUMIF(AP$89,"①",AR79)+SUMIF(AS$89,"①",AU79)</f>
        <v>0</v>
      </c>
      <c r="BC79" s="866"/>
      <c r="BD79" s="866">
        <f t="shared" ref="BD79:BD84" si="212">SUMIF(G$89,"②",I79)+SUMIF(J$89,"②",L79)+SUMIF(M$89,"②",O79)+SUMIF(P$89,"②",R79)+SUMIF(S$89,"②",S79)+SUMIF(S$89,"②",T79)+SUMIF(U$89,"②",U79)+SUMIF(U$89,"②",V79)+SUMIF(X$89,"②",Z79)+SUMIF(AA$89,"②",AC79)+SUMIF(AD$89,"②",AF79)+SUMIF(AG$89,"②",AI79)+SUMIF(AJ$89,"②",AL79)+SUMIF(AM$89,"②",AO79)+SUMIF(AP$89,"②",AR79)+SUMIF(AS$89,"②",AU79)</f>
        <v>3</v>
      </c>
      <c r="BE79" s="866"/>
      <c r="BF79" s="866">
        <f t="shared" ref="BF79:BF84" si="213">SUMIF(G$89,"③",I79)+SUMIF(J$89,"③",L79)+SUMIF(M$89,"③",O79)+SUMIF(P$89,"③",R79)+SUMIF(S$89,"③",S79)+SUMIF(S$89,"③",T79)+SUMIF(U$89,"③",U79)+SUMIF(U$89,"③",V79)+SUMIF(X$89,"③",Z79)+SUMIF(AA$89,"③",AC79)+SUMIF(AD$89,"③",AF79)+SUMIF(AG$89,"③",AI79)+SUMIF(AJ$89,"③",AL79)+SUMIF(AM$89,"③",AO79)+SUMIF(AP$89,"③",AR79)+SUMIF(AS$89,"③",AU79)</f>
        <v>154</v>
      </c>
      <c r="BG79" s="866"/>
      <c r="BH79" s="866">
        <f t="shared" ref="BH79:BH84" si="214">SUMIF(G$89,"④",I79)+SUMIF(J$89,"④",L79)+SUMIF(M$89,"④",O79)+SUMIF(P$89,"④",R79)+SUMIF(S$89,"④",S79)+SUMIF(S$89,"④",T79)+SUMIF(U$89,"④",U79)+SUMIF(U$89,"④",V79)+SUMIF(X$89,"④",Z79)+SUMIF(AA$89,"④",AC79)+SUMIF(AD$89,"④",AF79)+SUMIF(AG$89,"④",AI79)+SUMIF(AJ$89,"④",AL79)+SUMIF(AM$89,"④",AO79)+SUMIF(AP$89,"④",AR79)+SUMIF(AS$89,"④",AU79)</f>
        <v>0</v>
      </c>
      <c r="BI79" s="866"/>
      <c r="BJ79" s="866">
        <f t="shared" ref="BJ79:BJ84" si="215">SUMIF(G$89,"⑤",I79)+SUMIF(J$89,"⑤",L79)+SUMIF(M$89,"⑤",O79)+SUMIF(P$89,"⑤",R79)+SUMIF(S$89,"⑤",S79)+SUMIF(S$89,"⑤",T79)+SUMIF(U$89,"⑤",U79)+SUMIF(U$89,"⑤",V79)+SUMIF(X$89,"⑤",Z79)+SUMIF(AA$89,"⑤",AC79)+SUMIF(AD$89,"⑤",AF79)+SUMIF(AG$89,"⑤",AI79)+SUMIF(AJ$89,"⑤",AL79)+SUMIF(AM$89,"⑤",AO79)+SUMIF(AP$89,"⑤",AR79)+SUMIF(AS$89,"⑤",AU79)</f>
        <v>0</v>
      </c>
      <c r="BK79" s="866"/>
      <c r="BL79" s="865">
        <f t="shared" ref="BL79:BL84" si="216">IF($AY79="-",0,BB79*$AX79)</f>
        <v>0</v>
      </c>
      <c r="BM79" s="866"/>
      <c r="BN79" s="866">
        <f t="shared" ref="BN79:BN84" si="217">IF($AY79="-",0,BD79*$AX79)</f>
        <v>336</v>
      </c>
      <c r="BO79" s="866"/>
      <c r="BP79" s="866">
        <f t="shared" ref="BP79:BP84" si="218">IF($AY79="-",0,BF79*$AX79)</f>
        <v>17248</v>
      </c>
      <c r="BQ79" s="866"/>
      <c r="BR79" s="866">
        <f t="shared" ref="BR79:BR84" si="219">IF($AY79="-",0,BH79*$AX79)</f>
        <v>0</v>
      </c>
      <c r="BS79" s="866"/>
      <c r="BT79" s="866">
        <f t="shared" ref="BT79:BT84" si="220">IF($AY79="-",0,BJ79*$AX79)</f>
        <v>0</v>
      </c>
      <c r="BU79" s="869"/>
      <c r="BV79" s="82"/>
    </row>
    <row r="80" spans="2:74" ht="13.5" customHeight="1">
      <c r="B80" s="1161"/>
      <c r="C80" s="1073"/>
      <c r="D80" s="1070"/>
      <c r="E80" s="1070"/>
      <c r="F80" s="80">
        <v>250</v>
      </c>
      <c r="G80" s="62" t="str">
        <f>IF('A4-1管路(初期設定)'!$F$14="","-",IF('A4-1管路(初期設定)'!$F$14="○",A3管路!G80,IF(A3管路!F80="-","-",'A4-1管路(初期設定)'!$F$14*A3管路!G80)))</f>
        <v>-</v>
      </c>
      <c r="H80" s="72" t="str">
        <f>IF('A4-1管路(初期設定)'!$G$14="","-",IF('A4-1管路(初期設定)'!$G$14="○",A3管路!H80,IF(A3管路!H80="-","-",'A4-1管路(初期設定)'!$G$14*A3管路!H80)))</f>
        <v>-</v>
      </c>
      <c r="I80" s="57" t="str">
        <f t="shared" si="196"/>
        <v>-</v>
      </c>
      <c r="J80" s="62" t="str">
        <f>IF('A4-1管路(初期設定)'!$H$14="","-",IF('A4-1管路(初期設定)'!$H$14="○",A3管路!J80,IF(A3管路!J80="-","-",'A4-1管路(初期設定)'!$H$14*A3管路!J80)))</f>
        <v>-</v>
      </c>
      <c r="K80" s="72" t="str">
        <f>IF('A4-1管路(初期設定)'!$I$14="","-",IF('A4-1管路(初期設定)'!$I$14="○",A3管路!K80,IF(A3管路!K80="-","-",'A4-1管路(初期設定)'!$I$14*A3管路!K80)))</f>
        <v>-</v>
      </c>
      <c r="L80" s="57" t="str">
        <f t="shared" si="197"/>
        <v>-</v>
      </c>
      <c r="M80" s="62" t="str">
        <f>IF('A4-1管路(初期設定)'!$J$14="","-",IF('A4-1管路(初期設定)'!$J$14="○",A3管路!M80,IF(A3管路!M80="-","-",'A4-1管路(初期設定)'!$J$14*A3管路!M80)))</f>
        <v>-</v>
      </c>
      <c r="N80" s="72" t="str">
        <f>IF('A4-1管路(初期設定)'!$K$14="","-",IF('A4-1管路(初期設定)'!$K$14="○",A3管路!N80,IF(A3管路!N80="-","-",'A4-1管路(初期設定)'!$K$14*A3管路!N80)))</f>
        <v>-</v>
      </c>
      <c r="O80" s="57" t="str">
        <f t="shared" si="198"/>
        <v>-</v>
      </c>
      <c r="P80" s="62" t="str">
        <f>IF('A4-1管路(初期設定)'!$L$14="","-",IF('A4-1管路(初期設定)'!$L$14="○",A3管路!P80,IF(A3管路!P80="-","-",'A4-1管路(初期設定)'!$L$14*A3管路!P80)))</f>
        <v>-</v>
      </c>
      <c r="Q80" s="72" t="str">
        <f>IF('A4-1管路(初期設定)'!$M$14="","-",IF('A4-1管路(初期設定)'!$M$14="○",A3管路!Q80,IF(A3管路!Q80="-","-",'A4-1管路(初期設定)'!$M$14*A3管路!Q80)))</f>
        <v>-</v>
      </c>
      <c r="R80" s="57" t="str">
        <f t="shared" si="199"/>
        <v>-</v>
      </c>
      <c r="S80" s="62" t="str">
        <f>IF('A4-1管路(初期設定)'!$N$14="","-",IF('A4-1管路(初期設定)'!$N$14="○",A3管路!S80,IF(A3管路!S80="-","-",'A4-1管路(初期設定)'!$N$14*A3管路!S80)))</f>
        <v>-</v>
      </c>
      <c r="T80" s="102">
        <f>IF('A4-1管路(初期設定)'!$O$14="","-",IF('A4-1管路(初期設定)'!$O$14="○",A3管路!T80,IF(A3管路!T80="-","-",'A4-1管路(初期設定)'!$O$14*A3管路!T80)))</f>
        <v>29</v>
      </c>
      <c r="U80" s="102" t="str">
        <f>IF('A4-1管路(初期設定)'!$P$14="","-",IF('A4-1管路(初期設定)'!$P$14="○",A3管路!U80,IF(A3管路!U80="-","-",'A4-1管路(初期設定)'!$P$14*A3管路!U80)))</f>
        <v>-</v>
      </c>
      <c r="V80" s="72">
        <f>IF('A4-1管路(初期設定)'!$Q$14="","-",IF('A4-1管路(初期設定)'!$Q$14="○",A3管路!V80,IF(A3管路!V80="-","-",'A4-1管路(初期設定)'!$Q$14*A3管路!V80)))</f>
        <v>72</v>
      </c>
      <c r="W80" s="57">
        <f t="shared" si="200"/>
        <v>101</v>
      </c>
      <c r="X80" s="62" t="str">
        <f>IF('A4-1管路(初期設定)'!$R$14="","-",IF('A4-1管路(初期設定)'!$R$14="○",A3管路!X80,IF(A3管路!X80="-","-",'A4-1管路(初期設定)'!$R$14*A3管路!X80)))</f>
        <v>-</v>
      </c>
      <c r="Y80" s="72">
        <f>IF('A4-1管路(初期設定)'!$S$14="","-",IF('A4-1管路(初期設定)'!$S$14="○",A3管路!Y80,IF(A3管路!Y80="-","-",'A4-1管路(初期設定)'!$S$14*A3管路!Y80)))</f>
        <v>2</v>
      </c>
      <c r="Z80" s="57">
        <f t="shared" si="201"/>
        <v>2</v>
      </c>
      <c r="AA80" s="62" t="str">
        <f>IF('A4-1管路(初期設定)'!$T$14="","-",IF('A4-1管路(初期設定)'!$T$14="○",A3管路!AA80,IF(A3管路!AA80="-","-",'A4-1管路(初期設定)'!$T$14*A3管路!AA80)))</f>
        <v>-</v>
      </c>
      <c r="AB80" s="72" t="str">
        <f>IF('A4-1管路(初期設定)'!$U$14="","-",IF('A4-1管路(初期設定)'!$U$14="○",A3管路!AB80,IF(A3管路!AB80="-","-",'A4-1管路(初期設定)'!$U$14*A3管路!AB80)))</f>
        <v>-</v>
      </c>
      <c r="AC80" s="57" t="str">
        <f t="shared" si="202"/>
        <v>-</v>
      </c>
      <c r="AD80" s="62" t="str">
        <f>IF('A4-1管路(初期設定)'!$V$14="","-",IF('A4-1管路(初期設定)'!$V$14="○",A3管路!AD80,IF(A3管路!AD80="-","-",'A4-1管路(初期設定)'!$V$14*A3管路!AD80)))</f>
        <v>-</v>
      </c>
      <c r="AE80" s="72" t="str">
        <f>IF('A4-1管路(初期設定)'!$W$14="","-",IF('A4-1管路(初期設定)'!$W$14="○",A3管路!AE80,IF(A3管路!AE80="-","-",'A4-1管路(初期設定)'!$W$14*A3管路!AE80)))</f>
        <v>-</v>
      </c>
      <c r="AF80" s="57" t="str">
        <f t="shared" si="203"/>
        <v>-</v>
      </c>
      <c r="AG80" s="62" t="str">
        <f>IF('A4-1管路(初期設定)'!$X$14="","-",IF('A4-1管路(初期設定)'!$X$14="○",A3管路!AG80,IF(A3管路!AZ80="-","-",'A4-1管路(初期設定)'!$X$14*A3管路!AG80)))</f>
        <v>-</v>
      </c>
      <c r="AH80" s="72" t="str">
        <f>IF('A4-1管路(初期設定)'!$Y$14="","-",IF('A4-1管路(初期設定)'!$Y$14="○",A3管路!AH80,IF(A3管路!AH80="-","-",'A4-1管路(初期設定)'!$Y$14*A3管路!AH80)))</f>
        <v>-</v>
      </c>
      <c r="AI80" s="57" t="str">
        <f t="shared" si="204"/>
        <v>-</v>
      </c>
      <c r="AJ80" s="62" t="str">
        <f>IF('A4-1管路(初期設定)'!$Z$14="","-",IF('A4-1管路(初期設定)'!$Z$14="○",A3管路!AJ80,IF(A3管路!AJ80="-","-",'A4-1管路(初期設定)'!$Z$14*A3管路!AJ80)))</f>
        <v>-</v>
      </c>
      <c r="AK80" s="72">
        <f>IF('A4-1管路(初期設定)'!$AA$14="","-",IF('A4-1管路(初期設定)'!$AA$14="○",A3管路!AK80,IF(A3管路!AK80="-","-",'A4-1管路(初期設定)'!$AA$14*A3管路!AK80)))</f>
        <v>224.39999999999992</v>
      </c>
      <c r="AL80" s="57">
        <f t="shared" si="205"/>
        <v>224.39999999999992</v>
      </c>
      <c r="AM80" s="62" t="str">
        <f>IF('A4-1管路(初期設定)'!$AB$14="","-",IF('A4-1管路(初期設定)'!$AB$14="○",A3管路!AM80,IF(A3管路!AM80="-","-",'A4-1管路(初期設定)'!$AB$14*A3管路!AM80)))</f>
        <v>-</v>
      </c>
      <c r="AN80" s="72" t="str">
        <f>IF('A4-1管路(初期設定)'!$AC$14="","-",IF('A4-1管路(初期設定)'!$AC$14="○",A3管路!AN80,IF(A3管路!AN80="-","-",'A4-1管路(初期設定)'!$AC$14*A3管路!AN80)))</f>
        <v>-</v>
      </c>
      <c r="AO80" s="57" t="str">
        <f t="shared" si="206"/>
        <v>-</v>
      </c>
      <c r="AP80" s="62" t="str">
        <f>IF('A4-1管路(初期設定)'!$AD$14="","-",IF('A4-1管路(初期設定)'!$AD$14="○",A3管路!AP80,IF(A3管路!AP80="-","-",'A4-1管路(初期設定)'!$AD$14*A3管路!AP80)))</f>
        <v>-</v>
      </c>
      <c r="AQ80" s="72" t="str">
        <f>IF('A4-1管路(初期設定)'!$AE$14="","-",IF('A4-1管路(初期設定)'!$AE$14="○",A3管路!AQ80,IF(A3管路!AQ80="-","-",'A4-1管路(初期設定)'!$AE$14*A3管路!AQ80)))</f>
        <v>-</v>
      </c>
      <c r="AR80" s="57" t="str">
        <f t="shared" si="207"/>
        <v>-</v>
      </c>
      <c r="AS80" s="62" t="str">
        <f>IF('A4-1管路(初期設定)'!$AF$14="","-",IF('A4-1管路(初期設定)'!$AF$14="○",A3管路!AS80,IF(A3管路!AS80="-","-",'A4-1管路(初期設定)'!$AF$14*A3管路!AS80)))</f>
        <v>-</v>
      </c>
      <c r="AT80" s="72" t="str">
        <f>IF('A4-1管路(初期設定)'!$AG$14="","-",IF('A4-1管路(初期設定)'!$AG$14="○",A3管路!AT80,IF(A3管路!AT80="-","-",'A4-1管路(初期設定)'!$AG$14*A3管路!AT80)))</f>
        <v>-</v>
      </c>
      <c r="AU80" s="57" t="str">
        <f t="shared" si="208"/>
        <v>-</v>
      </c>
      <c r="AV80" s="67">
        <f t="shared" si="209"/>
        <v>327.39999999999992</v>
      </c>
      <c r="AW80" s="84" t="s">
        <v>273</v>
      </c>
      <c r="AX80" s="70">
        <v>99</v>
      </c>
      <c r="AY80" s="45">
        <f t="shared" si="210"/>
        <v>32412.599999999991</v>
      </c>
      <c r="BB80" s="832">
        <f t="shared" si="211"/>
        <v>0</v>
      </c>
      <c r="BC80" s="830"/>
      <c r="BD80" s="830">
        <f t="shared" si="212"/>
        <v>29</v>
      </c>
      <c r="BE80" s="830"/>
      <c r="BF80" s="830">
        <f t="shared" si="213"/>
        <v>74</v>
      </c>
      <c r="BG80" s="830"/>
      <c r="BH80" s="830">
        <f t="shared" si="214"/>
        <v>224.39999999999992</v>
      </c>
      <c r="BI80" s="830"/>
      <c r="BJ80" s="830">
        <f t="shared" si="215"/>
        <v>0</v>
      </c>
      <c r="BK80" s="830"/>
      <c r="BL80" s="832">
        <f t="shared" si="216"/>
        <v>0</v>
      </c>
      <c r="BM80" s="830"/>
      <c r="BN80" s="830">
        <f t="shared" si="217"/>
        <v>2871</v>
      </c>
      <c r="BO80" s="830"/>
      <c r="BP80" s="830">
        <f t="shared" si="218"/>
        <v>7326</v>
      </c>
      <c r="BQ80" s="830"/>
      <c r="BR80" s="830">
        <f t="shared" si="219"/>
        <v>22215.599999999991</v>
      </c>
      <c r="BS80" s="830"/>
      <c r="BT80" s="830">
        <f t="shared" si="220"/>
        <v>0</v>
      </c>
      <c r="BU80" s="833"/>
      <c r="BV80" s="82"/>
    </row>
    <row r="81" spans="2:74" ht="13.5" customHeight="1">
      <c r="B81" s="1161"/>
      <c r="C81" s="1073"/>
      <c r="D81" s="1070"/>
      <c r="E81" s="1070"/>
      <c r="F81" s="80">
        <v>200</v>
      </c>
      <c r="G81" s="62" t="str">
        <f>IF('A4-1管路(初期設定)'!$F$14="","-",IF('A4-1管路(初期設定)'!$F$14="○",A3管路!G81,IF(A3管路!F81="-","-",'A4-1管路(初期設定)'!$F$14*A3管路!G81)))</f>
        <v>-</v>
      </c>
      <c r="H81" s="72" t="str">
        <f>IF('A4-1管路(初期設定)'!$G$14="","-",IF('A4-1管路(初期設定)'!$G$14="○",A3管路!H81,IF(A3管路!H81="-","-",'A4-1管路(初期設定)'!$G$14*A3管路!H81)))</f>
        <v>-</v>
      </c>
      <c r="I81" s="57" t="str">
        <f t="shared" si="196"/>
        <v>-</v>
      </c>
      <c r="J81" s="62" t="str">
        <f>IF('A4-1管路(初期設定)'!$H$14="","-",IF('A4-1管路(初期設定)'!$H$14="○",A3管路!J81,IF(A3管路!J81="-","-",'A4-1管路(初期設定)'!$H$14*A3管路!J81)))</f>
        <v>-</v>
      </c>
      <c r="K81" s="72" t="str">
        <f>IF('A4-1管路(初期設定)'!$I$14="","-",IF('A4-1管路(初期設定)'!$I$14="○",A3管路!K81,IF(A3管路!K81="-","-",'A4-1管路(初期設定)'!$I$14*A3管路!K81)))</f>
        <v>-</v>
      </c>
      <c r="L81" s="57" t="str">
        <f t="shared" si="197"/>
        <v>-</v>
      </c>
      <c r="M81" s="62" t="str">
        <f>IF('A4-1管路(初期設定)'!$J$14="","-",IF('A4-1管路(初期設定)'!$J$14="○",A3管路!M81,IF(A3管路!M81="-","-",'A4-1管路(初期設定)'!$J$14*A3管路!M81)))</f>
        <v>-</v>
      </c>
      <c r="N81" s="72" t="str">
        <f>IF('A4-1管路(初期設定)'!$K$14="","-",IF('A4-1管路(初期設定)'!$K$14="○",A3管路!N81,IF(A3管路!N81="-","-",'A4-1管路(初期設定)'!$K$14*A3管路!N81)))</f>
        <v>-</v>
      </c>
      <c r="O81" s="57" t="str">
        <f t="shared" si="198"/>
        <v>-</v>
      </c>
      <c r="P81" s="62" t="str">
        <f>IF('A4-1管路(初期設定)'!$L$14="","-",IF('A4-1管路(初期設定)'!$L$14="○",A3管路!P81,IF(A3管路!P81="-","-",'A4-1管路(初期設定)'!$L$14*A3管路!P81)))</f>
        <v>-</v>
      </c>
      <c r="Q81" s="72" t="str">
        <f>IF('A4-1管路(初期設定)'!$M$14="","-",IF('A4-1管路(初期設定)'!$M$14="○",A3管路!Q81,IF(A3管路!Q81="-","-",'A4-1管路(初期設定)'!$M$14*A3管路!Q81)))</f>
        <v>-</v>
      </c>
      <c r="R81" s="57" t="str">
        <f t="shared" si="199"/>
        <v>-</v>
      </c>
      <c r="S81" s="62" t="str">
        <f>IF('A4-1管路(初期設定)'!$N$14="","-",IF('A4-1管路(初期設定)'!$N$14="○",A3管路!S81,IF(A3管路!S81="-","-",'A4-1管路(初期設定)'!$N$14*A3管路!S81)))</f>
        <v>-</v>
      </c>
      <c r="T81" s="102">
        <f>IF('A4-1管路(初期設定)'!$O$14="","-",IF('A4-1管路(初期設定)'!$O$14="○",A3管路!T81,IF(A3管路!T81="-","-",'A4-1管路(初期設定)'!$O$14*A3管路!T81)))</f>
        <v>69</v>
      </c>
      <c r="U81" s="102" t="str">
        <f>IF('A4-1管路(初期設定)'!$P$14="","-",IF('A4-1管路(初期設定)'!$P$14="○",A3管路!U81,IF(A3管路!U81="-","-",'A4-1管路(初期設定)'!$P$14*A3管路!U81)))</f>
        <v>-</v>
      </c>
      <c r="V81" s="72">
        <f>IF('A4-1管路(初期設定)'!$Q$14="","-",IF('A4-1管路(初期設定)'!$Q$14="○",A3管路!V81,IF(A3管路!V81="-","-",'A4-1管路(初期設定)'!$Q$14*A3管路!V81)))</f>
        <v>173</v>
      </c>
      <c r="W81" s="57">
        <f t="shared" si="200"/>
        <v>242</v>
      </c>
      <c r="X81" s="62" t="str">
        <f>IF('A4-1管路(初期設定)'!$R$14="","-",IF('A4-1管路(初期設定)'!$R$14="○",A3管路!X81,IF(A3管路!X81="-","-",'A4-1管路(初期設定)'!$R$14*A3管路!X81)))</f>
        <v>-</v>
      </c>
      <c r="Y81" s="72">
        <f>IF('A4-1管路(初期設定)'!$S$14="","-",IF('A4-1管路(初期設定)'!$S$14="○",A3管路!Y81,IF(A3管路!Y81="-","-",'A4-1管路(初期設定)'!$S$14*A3管路!Y81)))</f>
        <v>271</v>
      </c>
      <c r="Z81" s="57">
        <f t="shared" si="201"/>
        <v>271</v>
      </c>
      <c r="AA81" s="62" t="str">
        <f>IF('A4-1管路(初期設定)'!$T$14="","-",IF('A4-1管路(初期設定)'!$T$14="○",A3管路!AA81,IF(A3管路!AA81="-","-",'A4-1管路(初期設定)'!$T$14*A3管路!AA81)))</f>
        <v>-</v>
      </c>
      <c r="AB81" s="72" t="str">
        <f>IF('A4-1管路(初期設定)'!$U$14="","-",IF('A4-1管路(初期設定)'!$U$14="○",A3管路!AB81,IF(A3管路!AB81="-","-",'A4-1管路(初期設定)'!$U$14*A3管路!AB81)))</f>
        <v>-</v>
      </c>
      <c r="AC81" s="57" t="str">
        <f t="shared" si="202"/>
        <v>-</v>
      </c>
      <c r="AD81" s="62" t="str">
        <f>IF('A4-1管路(初期設定)'!$V$14="","-",IF('A4-1管路(初期設定)'!$V$14="○",A3管路!AD81,IF(A3管路!AD81="-","-",'A4-1管路(初期設定)'!$V$14*A3管路!AD81)))</f>
        <v>-</v>
      </c>
      <c r="AE81" s="72" t="str">
        <f>IF('A4-1管路(初期設定)'!$W$14="","-",IF('A4-1管路(初期設定)'!$W$14="○",A3管路!AE81,IF(A3管路!AE81="-","-",'A4-1管路(初期設定)'!$W$14*A3管路!AE81)))</f>
        <v>-</v>
      </c>
      <c r="AF81" s="57" t="str">
        <f t="shared" si="203"/>
        <v>-</v>
      </c>
      <c r="AG81" s="62" t="str">
        <f>IF('A4-1管路(初期設定)'!$X$14="","-",IF('A4-1管路(初期設定)'!$X$14="○",A3管路!AG81,IF(A3管路!AZ81="-","-",'A4-1管路(初期設定)'!$X$14*A3管路!AG81)))</f>
        <v>-</v>
      </c>
      <c r="AH81" s="72">
        <f>IF('A4-1管路(初期設定)'!$Y$14="","-",IF('A4-1管路(初期設定)'!$Y$14="○",A3管路!AH81,IF(A3管路!AH81="-","-",'A4-1管路(初期設定)'!$Y$14*A3管路!AH81)))</f>
        <v>8</v>
      </c>
      <c r="AI81" s="57">
        <f t="shared" si="204"/>
        <v>8</v>
      </c>
      <c r="AJ81" s="62" t="str">
        <f>IF('A4-1管路(初期設定)'!$Z$14="","-",IF('A4-1管路(初期設定)'!$Z$14="○",A3管路!AJ81,IF(A3管路!AJ81="-","-",'A4-1管路(初期設定)'!$Z$14*A3管路!AJ81)))</f>
        <v>-</v>
      </c>
      <c r="AK81" s="72">
        <f>IF('A4-1管路(初期設定)'!$AA$14="","-",IF('A4-1管路(初期設定)'!$AA$14="○",A3管路!AK81,IF(A3管路!AK81="-","-",'A4-1管路(初期設定)'!$AA$14*A3管路!AK81)))</f>
        <v>571.59999999999945</v>
      </c>
      <c r="AL81" s="57">
        <f t="shared" si="205"/>
        <v>571.59999999999945</v>
      </c>
      <c r="AM81" s="62" t="str">
        <f>IF('A4-1管路(初期設定)'!$AB$14="","-",IF('A4-1管路(初期設定)'!$AB$14="○",A3管路!AM81,IF(A3管路!AM81="-","-",'A4-1管路(初期設定)'!$AB$14*A3管路!AM81)))</f>
        <v>-</v>
      </c>
      <c r="AN81" s="72" t="str">
        <f>IF('A4-1管路(初期設定)'!$AC$14="","-",IF('A4-1管路(初期設定)'!$AC$14="○",A3管路!AN81,IF(A3管路!AN81="-","-",'A4-1管路(初期設定)'!$AC$14*A3管路!AN81)))</f>
        <v>-</v>
      </c>
      <c r="AO81" s="57" t="str">
        <f t="shared" si="206"/>
        <v>-</v>
      </c>
      <c r="AP81" s="62" t="str">
        <f>IF('A4-1管路(初期設定)'!$AD$14="","-",IF('A4-1管路(初期設定)'!$AD$14="○",A3管路!AP81,IF(A3管路!AP81="-","-",'A4-1管路(初期設定)'!$AD$14*A3管路!AP81)))</f>
        <v>-</v>
      </c>
      <c r="AQ81" s="72" t="str">
        <f>IF('A4-1管路(初期設定)'!$AE$14="","-",IF('A4-1管路(初期設定)'!$AE$14="○",A3管路!AQ81,IF(A3管路!AQ81="-","-",'A4-1管路(初期設定)'!$AE$14*A3管路!AQ81)))</f>
        <v>-</v>
      </c>
      <c r="AR81" s="57" t="str">
        <f t="shared" si="207"/>
        <v>-</v>
      </c>
      <c r="AS81" s="62" t="str">
        <f>IF('A4-1管路(初期設定)'!$AF$14="","-",IF('A4-1管路(初期設定)'!$AF$14="○",A3管路!AS81,IF(A3管路!AS81="-","-",'A4-1管路(初期設定)'!$AF$14*A3管路!AS81)))</f>
        <v>-</v>
      </c>
      <c r="AT81" s="72" t="str">
        <f>IF('A4-1管路(初期設定)'!$AG$14="","-",IF('A4-1管路(初期設定)'!$AG$14="○",A3管路!AT81,IF(A3管路!AT81="-","-",'A4-1管路(初期設定)'!$AG$14*A3管路!AT81)))</f>
        <v>-</v>
      </c>
      <c r="AU81" s="57" t="str">
        <f t="shared" si="208"/>
        <v>-</v>
      </c>
      <c r="AV81" s="67">
        <f t="shared" si="209"/>
        <v>1092.5999999999995</v>
      </c>
      <c r="AW81" s="84" t="s">
        <v>273</v>
      </c>
      <c r="AX81" s="70">
        <v>87</v>
      </c>
      <c r="AY81" s="45">
        <f t="shared" si="210"/>
        <v>95056.199999999953</v>
      </c>
      <c r="BB81" s="832">
        <f t="shared" si="211"/>
        <v>0</v>
      </c>
      <c r="BC81" s="830"/>
      <c r="BD81" s="830">
        <f t="shared" si="212"/>
        <v>69</v>
      </c>
      <c r="BE81" s="830"/>
      <c r="BF81" s="830">
        <f t="shared" si="213"/>
        <v>444</v>
      </c>
      <c r="BG81" s="830"/>
      <c r="BH81" s="830">
        <f t="shared" si="214"/>
        <v>579.59999999999945</v>
      </c>
      <c r="BI81" s="830"/>
      <c r="BJ81" s="830">
        <f t="shared" si="215"/>
        <v>0</v>
      </c>
      <c r="BK81" s="830"/>
      <c r="BL81" s="832">
        <f t="shared" si="216"/>
        <v>0</v>
      </c>
      <c r="BM81" s="830"/>
      <c r="BN81" s="830">
        <f t="shared" si="217"/>
        <v>6003</v>
      </c>
      <c r="BO81" s="830"/>
      <c r="BP81" s="830">
        <f t="shared" si="218"/>
        <v>38628</v>
      </c>
      <c r="BQ81" s="830"/>
      <c r="BR81" s="830">
        <f t="shared" si="219"/>
        <v>50425.199999999953</v>
      </c>
      <c r="BS81" s="830"/>
      <c r="BT81" s="830">
        <f t="shared" si="220"/>
        <v>0</v>
      </c>
      <c r="BU81" s="833"/>
      <c r="BV81" s="82"/>
    </row>
    <row r="82" spans="2:74" ht="13.5" customHeight="1">
      <c r="B82" s="1161"/>
      <c r="C82" s="1073"/>
      <c r="D82" s="1070"/>
      <c r="E82" s="1070"/>
      <c r="F82" s="80">
        <v>150</v>
      </c>
      <c r="G82" s="62" t="str">
        <f>IF('A4-1管路(初期設定)'!$F$14="","-",IF('A4-1管路(初期設定)'!$F$14="○",A3管路!G82,IF(A3管路!F82="-","-",'A4-1管路(初期設定)'!$F$14*A3管路!G82)))</f>
        <v>-</v>
      </c>
      <c r="H82" s="72" t="str">
        <f>IF('A4-1管路(初期設定)'!$G$14="","-",IF('A4-1管路(初期設定)'!$G$14="○",A3管路!H82,IF(A3管路!H82="-","-",'A4-1管路(初期設定)'!$G$14*A3管路!H82)))</f>
        <v>-</v>
      </c>
      <c r="I82" s="57" t="str">
        <f t="shared" si="196"/>
        <v>-</v>
      </c>
      <c r="J82" s="62" t="str">
        <f>IF('A4-1管路(初期設定)'!$H$14="","-",IF('A4-1管路(初期設定)'!$H$14="○",A3管路!J82,IF(A3管路!J82="-","-",'A4-1管路(初期設定)'!$H$14*A3管路!J82)))</f>
        <v>-</v>
      </c>
      <c r="K82" s="72" t="str">
        <f>IF('A4-1管路(初期設定)'!$I$14="","-",IF('A4-1管路(初期設定)'!$I$14="○",A3管路!K82,IF(A3管路!K82="-","-",'A4-1管路(初期設定)'!$I$14*A3管路!K82)))</f>
        <v>-</v>
      </c>
      <c r="L82" s="57" t="str">
        <f t="shared" si="197"/>
        <v>-</v>
      </c>
      <c r="M82" s="62" t="str">
        <f>IF('A4-1管路(初期設定)'!$J$14="","-",IF('A4-1管路(初期設定)'!$J$14="○",A3管路!M82,IF(A3管路!M82="-","-",'A4-1管路(初期設定)'!$J$14*A3管路!M82)))</f>
        <v>-</v>
      </c>
      <c r="N82" s="72" t="str">
        <f>IF('A4-1管路(初期設定)'!$K$14="","-",IF('A4-1管路(初期設定)'!$K$14="○",A3管路!N82,IF(A3管路!N82="-","-",'A4-1管路(初期設定)'!$K$14*A3管路!N82)))</f>
        <v>-</v>
      </c>
      <c r="O82" s="57" t="str">
        <f t="shared" si="198"/>
        <v>-</v>
      </c>
      <c r="P82" s="62" t="str">
        <f>IF('A4-1管路(初期設定)'!$L$14="","-",IF('A4-1管路(初期設定)'!$L$14="○",A3管路!P82,IF(A3管路!P82="-","-",'A4-1管路(初期設定)'!$L$14*A3管路!P82)))</f>
        <v>-</v>
      </c>
      <c r="Q82" s="72" t="str">
        <f>IF('A4-1管路(初期設定)'!$M$14="","-",IF('A4-1管路(初期設定)'!$M$14="○",A3管路!Q82,IF(A3管路!Q82="-","-",'A4-1管路(初期設定)'!$M$14*A3管路!Q82)))</f>
        <v>-</v>
      </c>
      <c r="R82" s="57" t="str">
        <f t="shared" si="199"/>
        <v>-</v>
      </c>
      <c r="S82" s="62" t="str">
        <f>IF('A4-1管路(初期設定)'!$N$14="","-",IF('A4-1管路(初期設定)'!$N$14="○",A3管路!S82,IF(A3管路!S82="-","-",'A4-1管路(初期設定)'!$N$14*A3管路!S82)))</f>
        <v>-</v>
      </c>
      <c r="T82" s="102">
        <f>IF('A4-1管路(初期設定)'!$O$14="","-",IF('A4-1管路(初期設定)'!$O$14="○",A3管路!T82,IF(A3管路!T82="-","-",'A4-1管路(初期設定)'!$O$14*A3管路!T82)))</f>
        <v>167</v>
      </c>
      <c r="U82" s="102" t="str">
        <f>IF('A4-1管路(初期設定)'!$P$14="","-",IF('A4-1管路(初期設定)'!$P$14="○",A3管路!U82,IF(A3管路!U82="-","-",'A4-1管路(初期設定)'!$P$14*A3管路!U82)))</f>
        <v>-</v>
      </c>
      <c r="V82" s="72">
        <f>IF('A4-1管路(初期設定)'!$Q$14="","-",IF('A4-1管路(初期設定)'!$Q$14="○",A3管路!V82,IF(A3管路!V82="-","-",'A4-1管路(初期設定)'!$Q$14*A3管路!V82)))</f>
        <v>417</v>
      </c>
      <c r="W82" s="57">
        <f t="shared" si="200"/>
        <v>584</v>
      </c>
      <c r="X82" s="62" t="str">
        <f>IF('A4-1管路(初期設定)'!$R$14="","-",IF('A4-1管路(初期設定)'!$R$14="○",A3管路!X82,IF(A3管路!X82="-","-",'A4-1管路(初期設定)'!$R$14*A3管路!X82)))</f>
        <v>-</v>
      </c>
      <c r="Y82" s="72">
        <f>IF('A4-1管路(初期設定)'!$S$14="","-",IF('A4-1管路(初期設定)'!$S$14="○",A3管路!Y82,IF(A3管路!Y82="-","-",'A4-1管路(初期設定)'!$S$14*A3管路!Y82)))</f>
        <v>2327</v>
      </c>
      <c r="Z82" s="57">
        <f t="shared" si="201"/>
        <v>2327</v>
      </c>
      <c r="AA82" s="62" t="str">
        <f>IF('A4-1管路(初期設定)'!$T$14="","-",IF('A4-1管路(初期設定)'!$T$14="○",A3管路!AA82,IF(A3管路!AA82="-","-",'A4-1管路(初期設定)'!$T$14*A3管路!AA82)))</f>
        <v>-</v>
      </c>
      <c r="AB82" s="72" t="str">
        <f>IF('A4-1管路(初期設定)'!$U$14="","-",IF('A4-1管路(初期設定)'!$U$14="○",A3管路!AB82,IF(A3管路!AB82="-","-",'A4-1管路(初期設定)'!$U$14*A3管路!AB82)))</f>
        <v>-</v>
      </c>
      <c r="AC82" s="57" t="str">
        <f t="shared" si="202"/>
        <v>-</v>
      </c>
      <c r="AD82" s="62" t="str">
        <f>IF('A4-1管路(初期設定)'!$V$14="","-",IF('A4-1管路(初期設定)'!$V$14="○",A3管路!AD82,IF(A3管路!AD82="-","-",'A4-1管路(初期設定)'!$V$14*A3管路!AD82)))</f>
        <v>-</v>
      </c>
      <c r="AE82" s="72">
        <f>IF('A4-1管路(初期設定)'!$W$14="","-",IF('A4-1管路(初期設定)'!$W$14="○",A3管路!AE82,IF(A3管路!AE82="-","-",'A4-1管路(初期設定)'!$W$14*A3管路!AE82)))</f>
        <v>62</v>
      </c>
      <c r="AF82" s="57">
        <f t="shared" si="203"/>
        <v>62</v>
      </c>
      <c r="AG82" s="62" t="str">
        <f>IF('A4-1管路(初期設定)'!$X$14="","-",IF('A4-1管路(初期設定)'!$X$14="○",A3管路!AG82,IF(A3管路!AZ82="-","-",'A4-1管路(初期設定)'!$X$14*A3管路!AG82)))</f>
        <v>-</v>
      </c>
      <c r="AH82" s="72">
        <f>IF('A4-1管路(初期設定)'!$Y$14="","-",IF('A4-1管路(初期設定)'!$Y$14="○",A3管路!AH82,IF(A3管路!AH82="-","-",'A4-1管路(初期設定)'!$Y$14*A3管路!AH82)))</f>
        <v>567</v>
      </c>
      <c r="AI82" s="57">
        <f t="shared" si="204"/>
        <v>567</v>
      </c>
      <c r="AJ82" s="62" t="str">
        <f>IF('A4-1管路(初期設定)'!$Z$14="","-",IF('A4-1管路(初期設定)'!$Z$14="○",A3管路!AJ82,IF(A3管路!AJ82="-","-",'A4-1管路(初期設定)'!$Z$14*A3管路!AJ82)))</f>
        <v>-</v>
      </c>
      <c r="AK82" s="72">
        <f>IF('A4-1管路(初期設定)'!$AA$14="","-",IF('A4-1管路(初期設定)'!$AA$14="○",A3管路!AK82,IF(A3管路!AK82="-","-",'A4-1管路(初期設定)'!$AA$14*A3管路!AK82)))</f>
        <v>7167.5</v>
      </c>
      <c r="AL82" s="57">
        <f t="shared" si="205"/>
        <v>7167.5</v>
      </c>
      <c r="AM82" s="62" t="str">
        <f>IF('A4-1管路(初期設定)'!$AB$14="","-",IF('A4-1管路(初期設定)'!$AB$14="○",A3管路!AM82,IF(A3管路!AM82="-","-",'A4-1管路(初期設定)'!$AB$14*A3管路!AM82)))</f>
        <v>-</v>
      </c>
      <c r="AN82" s="72" t="str">
        <f>IF('A4-1管路(初期設定)'!$AC$14="","-",IF('A4-1管路(初期設定)'!$AC$14="○",A3管路!AN82,IF(A3管路!AN82="-","-",'A4-1管路(初期設定)'!$AC$14*A3管路!AN82)))</f>
        <v>-</v>
      </c>
      <c r="AO82" s="57" t="str">
        <f t="shared" si="206"/>
        <v>-</v>
      </c>
      <c r="AP82" s="62" t="str">
        <f>IF('A4-1管路(初期設定)'!$AD$14="","-",IF('A4-1管路(初期設定)'!$AD$14="○",A3管路!AP82,IF(A3管路!AP82="-","-",'A4-1管路(初期設定)'!$AD$14*A3管路!AP82)))</f>
        <v>-</v>
      </c>
      <c r="AQ82" s="72">
        <f>IF('A4-1管路(初期設定)'!$AE$14="","-",IF('A4-1管路(初期設定)'!$AE$14="○",A3管路!AQ82,IF(A3管路!AQ82="-","-",'A4-1管路(初期設定)'!$AE$14*A3管路!AQ82)))</f>
        <v>28.5</v>
      </c>
      <c r="AR82" s="57">
        <f t="shared" si="207"/>
        <v>28.5</v>
      </c>
      <c r="AS82" s="62" t="str">
        <f>IF('A4-1管路(初期設定)'!$AF$14="","-",IF('A4-1管路(初期設定)'!$AF$14="○",A3管路!AS82,IF(A3管路!AS82="-","-",'A4-1管路(初期設定)'!$AF$14*A3管路!AS82)))</f>
        <v>-</v>
      </c>
      <c r="AT82" s="72" t="str">
        <f>IF('A4-1管路(初期設定)'!$AG$14="","-",IF('A4-1管路(初期設定)'!$AG$14="○",A3管路!AT82,IF(A3管路!AT82="-","-",'A4-1管路(初期設定)'!$AG$14*A3管路!AT82)))</f>
        <v>-</v>
      </c>
      <c r="AU82" s="57" t="str">
        <f t="shared" si="208"/>
        <v>-</v>
      </c>
      <c r="AV82" s="67">
        <f t="shared" si="209"/>
        <v>10736</v>
      </c>
      <c r="AW82" s="84" t="s">
        <v>273</v>
      </c>
      <c r="AX82" s="70">
        <v>76</v>
      </c>
      <c r="AY82" s="45">
        <f t="shared" si="210"/>
        <v>815936</v>
      </c>
      <c r="BB82" s="832">
        <f t="shared" si="211"/>
        <v>0</v>
      </c>
      <c r="BC82" s="830"/>
      <c r="BD82" s="830">
        <f t="shared" si="212"/>
        <v>229</v>
      </c>
      <c r="BE82" s="830"/>
      <c r="BF82" s="830">
        <f t="shared" si="213"/>
        <v>2744</v>
      </c>
      <c r="BG82" s="830"/>
      <c r="BH82" s="830">
        <f t="shared" si="214"/>
        <v>7763</v>
      </c>
      <c r="BI82" s="830"/>
      <c r="BJ82" s="830">
        <f t="shared" si="215"/>
        <v>0</v>
      </c>
      <c r="BK82" s="830"/>
      <c r="BL82" s="832">
        <f t="shared" si="216"/>
        <v>0</v>
      </c>
      <c r="BM82" s="830"/>
      <c r="BN82" s="830">
        <f t="shared" si="217"/>
        <v>17404</v>
      </c>
      <c r="BO82" s="830"/>
      <c r="BP82" s="830">
        <f t="shared" si="218"/>
        <v>208544</v>
      </c>
      <c r="BQ82" s="830"/>
      <c r="BR82" s="830">
        <f t="shared" si="219"/>
        <v>589988</v>
      </c>
      <c r="BS82" s="830"/>
      <c r="BT82" s="830">
        <f t="shared" si="220"/>
        <v>0</v>
      </c>
      <c r="BU82" s="833"/>
      <c r="BV82" s="82"/>
    </row>
    <row r="83" spans="2:74" ht="13.5" customHeight="1">
      <c r="B83" s="1161"/>
      <c r="C83" s="1073"/>
      <c r="D83" s="1070"/>
      <c r="E83" s="1070"/>
      <c r="F83" s="80">
        <v>100</v>
      </c>
      <c r="G83" s="62" t="str">
        <f>IF('A4-1管路(初期設定)'!$F$14="","-",IF('A4-1管路(初期設定)'!$F$14="○",A3管路!G83,IF(A3管路!F83="-","-",'A4-1管路(初期設定)'!$F$14*A3管路!G83)))</f>
        <v>-</v>
      </c>
      <c r="H83" s="72" t="str">
        <f>IF('A4-1管路(初期設定)'!$G$14="","-",IF('A4-1管路(初期設定)'!$G$14="○",A3管路!H83,IF(A3管路!H83="-","-",'A4-1管路(初期設定)'!$G$14*A3管路!H83)))</f>
        <v>-</v>
      </c>
      <c r="I83" s="57" t="str">
        <f t="shared" si="196"/>
        <v>-</v>
      </c>
      <c r="J83" s="62" t="str">
        <f>IF('A4-1管路(初期設定)'!$H$14="","-",IF('A4-1管路(初期設定)'!$H$14="○",A3管路!J83,IF(A3管路!J83="-","-",'A4-1管路(初期設定)'!$H$14*A3管路!J83)))</f>
        <v>-</v>
      </c>
      <c r="K83" s="72" t="str">
        <f>IF('A4-1管路(初期設定)'!$I$14="","-",IF('A4-1管路(初期設定)'!$I$14="○",A3管路!K83,IF(A3管路!K83="-","-",'A4-1管路(初期設定)'!$I$14*A3管路!K83)))</f>
        <v>-</v>
      </c>
      <c r="L83" s="57" t="str">
        <f t="shared" si="197"/>
        <v>-</v>
      </c>
      <c r="M83" s="62" t="str">
        <f>IF('A4-1管路(初期設定)'!$J$14="","-",IF('A4-1管路(初期設定)'!$J$14="○",A3管路!M83,IF(A3管路!M83="-","-",'A4-1管路(初期設定)'!$J$14*A3管路!M83)))</f>
        <v>-</v>
      </c>
      <c r="N83" s="72" t="str">
        <f>IF('A4-1管路(初期設定)'!$K$14="","-",IF('A4-1管路(初期設定)'!$K$14="○",A3管路!N83,IF(A3管路!N83="-","-",'A4-1管路(初期設定)'!$K$14*A3管路!N83)))</f>
        <v>-</v>
      </c>
      <c r="O83" s="57" t="str">
        <f t="shared" si="198"/>
        <v>-</v>
      </c>
      <c r="P83" s="62" t="str">
        <f>IF('A4-1管路(初期設定)'!$L$14="","-",IF('A4-1管路(初期設定)'!$L$14="○",A3管路!P83,IF(A3管路!P83="-","-",'A4-1管路(初期設定)'!$L$14*A3管路!P83)))</f>
        <v>-</v>
      </c>
      <c r="Q83" s="72" t="str">
        <f>IF('A4-1管路(初期設定)'!$M$14="","-",IF('A4-1管路(初期設定)'!$M$14="○",A3管路!Q83,IF(A3管路!Q83="-","-",'A4-1管路(初期設定)'!$M$14*A3管路!Q83)))</f>
        <v>-</v>
      </c>
      <c r="R83" s="57" t="str">
        <f t="shared" si="199"/>
        <v>-</v>
      </c>
      <c r="S83" s="62" t="str">
        <f>IF('A4-1管路(初期設定)'!$N$14="","-",IF('A4-1管路(初期設定)'!$N$14="○",A3管路!S83,IF(A3管路!S83="-","-",'A4-1管路(初期設定)'!$N$14*A3管路!S83)))</f>
        <v>-</v>
      </c>
      <c r="T83" s="102">
        <f>IF('A4-1管路(初期設定)'!$O$14="","-",IF('A4-1管路(初期設定)'!$O$14="○",A3管路!T83,IF(A3管路!T83="-","-",'A4-1管路(初期設定)'!$O$14*A3管路!T83)))</f>
        <v>395</v>
      </c>
      <c r="U83" s="102" t="str">
        <f>IF('A4-1管路(初期設定)'!$P$14="","-",IF('A4-1管路(初期設定)'!$P$14="○",A3管路!U83,IF(A3管路!U83="-","-",'A4-1管路(初期設定)'!$P$14*A3管路!U83)))</f>
        <v>-</v>
      </c>
      <c r="V83" s="72">
        <f>IF('A4-1管路(初期設定)'!$Q$14="","-",IF('A4-1管路(初期設定)'!$Q$14="○",A3管路!V83,IF(A3管路!V83="-","-",'A4-1管路(初期設定)'!$Q$14*A3管路!V83)))</f>
        <v>987</v>
      </c>
      <c r="W83" s="57">
        <f t="shared" si="200"/>
        <v>1382</v>
      </c>
      <c r="X83" s="62" t="str">
        <f>IF('A4-1管路(初期設定)'!$R$14="","-",IF('A4-1管路(初期設定)'!$R$14="○",A3管路!X83,IF(A3管路!X83="-","-",'A4-1管路(初期設定)'!$R$14*A3管路!X83)))</f>
        <v>-</v>
      </c>
      <c r="Y83" s="72">
        <f>IF('A4-1管路(初期設定)'!$S$14="","-",IF('A4-1管路(初期設定)'!$S$14="○",A3管路!Y83,IF(A3管路!Y83="-","-",'A4-1管路(初期設定)'!$S$14*A3管路!Y83)))</f>
        <v>6438</v>
      </c>
      <c r="Z83" s="57">
        <f t="shared" si="201"/>
        <v>6438</v>
      </c>
      <c r="AA83" s="62" t="str">
        <f>IF('A4-1管路(初期設定)'!$T$14="","-",IF('A4-1管路(初期設定)'!$T$14="○",A3管路!AA83,IF(A3管路!AA83="-","-",'A4-1管路(初期設定)'!$T$14*A3管路!AA83)))</f>
        <v>-</v>
      </c>
      <c r="AB83" s="72" t="str">
        <f>IF('A4-1管路(初期設定)'!$U$14="","-",IF('A4-1管路(初期設定)'!$U$14="○",A3管路!AB83,IF(A3管路!AB83="-","-",'A4-1管路(初期設定)'!$U$14*A3管路!AB83)))</f>
        <v>-</v>
      </c>
      <c r="AC83" s="57" t="str">
        <f t="shared" si="202"/>
        <v>-</v>
      </c>
      <c r="AD83" s="62" t="str">
        <f>IF('A4-1管路(初期設定)'!$V$14="","-",IF('A4-1管路(初期設定)'!$V$14="○",A3管路!AD83,IF(A3管路!AD83="-","-",'A4-1管路(初期設定)'!$V$14*A3管路!AD83)))</f>
        <v>-</v>
      </c>
      <c r="AE83" s="72">
        <f>IF('A4-1管路(初期設定)'!$W$14="","-",IF('A4-1管路(初期設定)'!$W$14="○",A3管路!AE83,IF(A3管路!AE83="-","-",'A4-1管路(初期設定)'!$W$14*A3管路!AE83)))</f>
        <v>111</v>
      </c>
      <c r="AF83" s="57">
        <f t="shared" si="203"/>
        <v>111</v>
      </c>
      <c r="AG83" s="62" t="str">
        <f>IF('A4-1管路(初期設定)'!$X$14="","-",IF('A4-1管路(初期設定)'!$X$14="○",A3管路!AG83,IF(A3管路!AZ83="-","-",'A4-1管路(初期設定)'!$X$14*A3管路!AG83)))</f>
        <v>-</v>
      </c>
      <c r="AH83" s="72">
        <f>IF('A4-1管路(初期設定)'!$Y$14="","-",IF('A4-1管路(初期設定)'!$Y$14="○",A3管路!AH83,IF(A3管路!AH83="-","-",'A4-1管路(初期設定)'!$Y$14*A3管路!AH83)))</f>
        <v>6553</v>
      </c>
      <c r="AI83" s="57">
        <f t="shared" si="204"/>
        <v>6553</v>
      </c>
      <c r="AJ83" s="62" t="str">
        <f>IF('A4-1管路(初期設定)'!$Z$14="","-",IF('A4-1管路(初期設定)'!$Z$14="○",A3管路!AJ83,IF(A3管路!AJ83="-","-",'A4-1管路(初期設定)'!$Z$14*A3管路!AJ83)))</f>
        <v>-</v>
      </c>
      <c r="AK83" s="72">
        <f>IF('A4-1管路(初期設定)'!$AA$14="","-",IF('A4-1管路(初期設定)'!$AA$14="○",A3管路!AK83,IF(A3管路!AK83="-","-",'A4-1管路(初期設定)'!$AA$14*A3管路!AK83)))</f>
        <v>5324.8</v>
      </c>
      <c r="AL83" s="57">
        <f t="shared" si="205"/>
        <v>5324.8</v>
      </c>
      <c r="AM83" s="62" t="str">
        <f>IF('A4-1管路(初期設定)'!$AB$14="","-",IF('A4-1管路(初期設定)'!$AB$14="○",A3管路!AM83,IF(A3管路!AM83="-","-",'A4-1管路(初期設定)'!$AB$14*A3管路!AM83)))</f>
        <v>-</v>
      </c>
      <c r="AN83" s="72" t="str">
        <f>IF('A4-1管路(初期設定)'!$AC$14="","-",IF('A4-1管路(初期設定)'!$AC$14="○",A3管路!AN83,IF(A3管路!AN83="-","-",'A4-1管路(初期設定)'!$AC$14*A3管路!AN83)))</f>
        <v>-</v>
      </c>
      <c r="AO83" s="57" t="str">
        <f t="shared" si="206"/>
        <v>-</v>
      </c>
      <c r="AP83" s="62" t="str">
        <f>IF('A4-1管路(初期設定)'!$AD$14="","-",IF('A4-1管路(初期設定)'!$AD$14="○",A3管路!AP83,IF(A3管路!AP83="-","-",'A4-1管路(初期設定)'!$AD$14*A3管路!AP83)))</f>
        <v>-</v>
      </c>
      <c r="AQ83" s="72">
        <f>IF('A4-1管路(初期設定)'!$AE$14="","-",IF('A4-1管路(初期設定)'!$AE$14="○",A3管路!AQ83,IF(A3管路!AQ83="-","-",'A4-1管路(初期設定)'!$AE$14*A3管路!AQ83)))</f>
        <v>155.5</v>
      </c>
      <c r="AR83" s="57">
        <f t="shared" si="207"/>
        <v>155.5</v>
      </c>
      <c r="AS83" s="62" t="str">
        <f>IF('A4-1管路(初期設定)'!$AF$14="","-",IF('A4-1管路(初期設定)'!$AF$14="○",A3管路!AS83,IF(A3管路!AS83="-","-",'A4-1管路(初期設定)'!$AF$14*A3管路!AS83)))</f>
        <v>-</v>
      </c>
      <c r="AT83" s="72" t="str">
        <f>IF('A4-1管路(初期設定)'!$AG$14="","-",IF('A4-1管路(初期設定)'!$AG$14="○",A3管路!AT83,IF(A3管路!AT83="-","-",'A4-1管路(初期設定)'!$AG$14*A3管路!AT83)))</f>
        <v>-</v>
      </c>
      <c r="AU83" s="57" t="str">
        <f t="shared" si="208"/>
        <v>-</v>
      </c>
      <c r="AV83" s="67">
        <f t="shared" si="209"/>
        <v>19964.3</v>
      </c>
      <c r="AW83" s="84" t="s">
        <v>273</v>
      </c>
      <c r="AX83" s="70">
        <v>67</v>
      </c>
      <c r="AY83" s="45">
        <f t="shared" si="210"/>
        <v>1337608.0999999999</v>
      </c>
      <c r="BB83" s="832">
        <f t="shared" si="211"/>
        <v>0</v>
      </c>
      <c r="BC83" s="830"/>
      <c r="BD83" s="830">
        <f t="shared" si="212"/>
        <v>506</v>
      </c>
      <c r="BE83" s="830"/>
      <c r="BF83" s="830">
        <f t="shared" si="213"/>
        <v>7425</v>
      </c>
      <c r="BG83" s="830"/>
      <c r="BH83" s="830">
        <f t="shared" si="214"/>
        <v>12033.3</v>
      </c>
      <c r="BI83" s="830"/>
      <c r="BJ83" s="830">
        <f t="shared" si="215"/>
        <v>0</v>
      </c>
      <c r="BK83" s="830"/>
      <c r="BL83" s="832">
        <f t="shared" si="216"/>
        <v>0</v>
      </c>
      <c r="BM83" s="830"/>
      <c r="BN83" s="830">
        <f t="shared" si="217"/>
        <v>33902</v>
      </c>
      <c r="BO83" s="830"/>
      <c r="BP83" s="830">
        <f t="shared" si="218"/>
        <v>497475</v>
      </c>
      <c r="BQ83" s="830"/>
      <c r="BR83" s="830">
        <f t="shared" si="219"/>
        <v>806231.1</v>
      </c>
      <c r="BS83" s="830"/>
      <c r="BT83" s="830">
        <f t="shared" si="220"/>
        <v>0</v>
      </c>
      <c r="BU83" s="833"/>
      <c r="BV83" s="82"/>
    </row>
    <row r="84" spans="2:74" ht="13.5" customHeight="1">
      <c r="B84" s="1161"/>
      <c r="C84" s="1073"/>
      <c r="D84" s="1070"/>
      <c r="E84" s="1070"/>
      <c r="F84" s="80">
        <v>75</v>
      </c>
      <c r="G84" s="62" t="str">
        <f>IF('A4-1管路(初期設定)'!$F$14="","-",IF('A4-1管路(初期設定)'!$F$14="○",A3管路!G84,IF(A3管路!F84="-","-",'A4-1管路(初期設定)'!$F$14*A3管路!G84)))</f>
        <v>-</v>
      </c>
      <c r="H84" s="72" t="str">
        <f>IF('A4-1管路(初期設定)'!$G$14="","-",IF('A4-1管路(初期設定)'!$G$14="○",A3管路!H84,IF(A3管路!H84="-","-",'A4-1管路(初期設定)'!$G$14*A3管路!H84)))</f>
        <v>-</v>
      </c>
      <c r="I84" s="57" t="str">
        <f t="shared" si="196"/>
        <v>-</v>
      </c>
      <c r="J84" s="62" t="str">
        <f>IF('A4-1管路(初期設定)'!$H$14="","-",IF('A4-1管路(初期設定)'!$H$14="○",A3管路!J84,IF(A3管路!J84="-","-",'A4-1管路(初期設定)'!$H$14*A3管路!J84)))</f>
        <v>-</v>
      </c>
      <c r="K84" s="72" t="str">
        <f>IF('A4-1管路(初期設定)'!$I$14="","-",IF('A4-1管路(初期設定)'!$I$14="○",A3管路!K84,IF(A3管路!K84="-","-",'A4-1管路(初期設定)'!$I$14*A3管路!K84)))</f>
        <v>-</v>
      </c>
      <c r="L84" s="57" t="str">
        <f t="shared" si="197"/>
        <v>-</v>
      </c>
      <c r="M84" s="62" t="str">
        <f>IF('A4-1管路(初期設定)'!$J$14="","-",IF('A4-1管路(初期設定)'!$J$14="○",A3管路!M84,IF(A3管路!M84="-","-",'A4-1管路(初期設定)'!$J$14*A3管路!M84)))</f>
        <v>-</v>
      </c>
      <c r="N84" s="72" t="str">
        <f>IF('A4-1管路(初期設定)'!$K$14="","-",IF('A4-1管路(初期設定)'!$K$14="○",A3管路!N84,IF(A3管路!N84="-","-",'A4-1管路(初期設定)'!$K$14*A3管路!N84)))</f>
        <v>-</v>
      </c>
      <c r="O84" s="57" t="str">
        <f t="shared" si="198"/>
        <v>-</v>
      </c>
      <c r="P84" s="62" t="str">
        <f>IF('A4-1管路(初期設定)'!$L$14="","-",IF('A4-1管路(初期設定)'!$L$14="○",A3管路!P84,IF(A3管路!P84="-","-",'A4-1管路(初期設定)'!$L$14*A3管路!P84)))</f>
        <v>-</v>
      </c>
      <c r="Q84" s="72" t="str">
        <f>IF('A4-1管路(初期設定)'!$M$14="","-",IF('A4-1管路(初期設定)'!$M$14="○",A3管路!Q84,IF(A3管路!Q84="-","-",'A4-1管路(初期設定)'!$M$14*A3管路!Q84)))</f>
        <v>-</v>
      </c>
      <c r="R84" s="57" t="str">
        <f t="shared" si="199"/>
        <v>-</v>
      </c>
      <c r="S84" s="62" t="str">
        <f>IF('A4-1管路(初期設定)'!$N$14="","-",IF('A4-1管路(初期設定)'!$N$14="○",A3管路!S84,IF(A3管路!S84="-","-",'A4-1管路(初期設定)'!$N$14*A3管路!S84)))</f>
        <v>-</v>
      </c>
      <c r="T84" s="102">
        <f>IF('A4-1管路(初期設定)'!$O$14="","-",IF('A4-1管路(初期設定)'!$O$14="○",A3管路!T84,IF(A3管路!T84="-","-",'A4-1管路(初期設定)'!$O$14*A3管路!T84)))</f>
        <v>95</v>
      </c>
      <c r="U84" s="102" t="str">
        <f>IF('A4-1管路(初期設定)'!$P$14="","-",IF('A4-1管路(初期設定)'!$P$14="○",A3管路!U84,IF(A3管路!U84="-","-",'A4-1管路(初期設定)'!$P$14*A3管路!U84)))</f>
        <v>-</v>
      </c>
      <c r="V84" s="72">
        <f>IF('A4-1管路(初期設定)'!$Q$14="","-",IF('A4-1管路(初期設定)'!$Q$14="○",A3管路!V84,IF(A3管路!V84="-","-",'A4-1管路(初期設定)'!$Q$14*A3管路!V84)))</f>
        <v>237</v>
      </c>
      <c r="W84" s="57">
        <f t="shared" si="200"/>
        <v>332</v>
      </c>
      <c r="X84" s="62" t="str">
        <f>IF('A4-1管路(初期設定)'!$R$14="","-",IF('A4-1管路(初期設定)'!$R$14="○",A3管路!X84,IF(A3管路!X84="-","-",'A4-1管路(初期設定)'!$R$14*A3管路!X84)))</f>
        <v>-</v>
      </c>
      <c r="Y84" s="72">
        <f>IF('A4-1管路(初期設定)'!$S$14="","-",IF('A4-1管路(初期設定)'!$S$14="○",A3管路!Y84,IF(A3管路!Y84="-","-",'A4-1管路(初期設定)'!$S$14*A3管路!Y84)))</f>
        <v>2015.0000000000002</v>
      </c>
      <c r="Z84" s="57">
        <f t="shared" si="201"/>
        <v>2015.0000000000002</v>
      </c>
      <c r="AA84" s="62" t="str">
        <f>IF('A4-1管路(初期設定)'!$T$14="","-",IF('A4-1管路(初期設定)'!$T$14="○",A3管路!AA84,IF(A3管路!AA84="-","-",'A4-1管路(初期設定)'!$T$14*A3管路!AA84)))</f>
        <v>-</v>
      </c>
      <c r="AB84" s="72" t="str">
        <f>IF('A4-1管路(初期設定)'!$U$14="","-",IF('A4-1管路(初期設定)'!$U$14="○",A3管路!AB84,IF(A3管路!AB84="-","-",'A4-1管路(初期設定)'!$U$14*A3管路!AB84)))</f>
        <v>-</v>
      </c>
      <c r="AC84" s="57" t="str">
        <f t="shared" si="202"/>
        <v>-</v>
      </c>
      <c r="AD84" s="62" t="str">
        <f>IF('A4-1管路(初期設定)'!$V$14="","-",IF('A4-1管路(初期設定)'!$V$14="○",A3管路!AD84,IF(A3管路!AD84="-","-",'A4-1管路(初期設定)'!$V$14*A3管路!AD84)))</f>
        <v>-</v>
      </c>
      <c r="AE84" s="72">
        <f>IF('A4-1管路(初期設定)'!$W$14="","-",IF('A4-1管路(初期設定)'!$W$14="○",A3管路!AE84,IF(A3管路!AE84="-","-",'A4-1管路(初期設定)'!$W$14*A3管路!AE84)))</f>
        <v>857</v>
      </c>
      <c r="AF84" s="57">
        <f t="shared" si="203"/>
        <v>857</v>
      </c>
      <c r="AG84" s="62" t="str">
        <f>IF('A4-1管路(初期設定)'!$X$14="","-",IF('A4-1管路(初期設定)'!$X$14="○",A3管路!AG84,IF(A3管路!AZ84="-","-",'A4-1管路(初期設定)'!$X$14*A3管路!AG84)))</f>
        <v>-</v>
      </c>
      <c r="AH84" s="72">
        <f>IF('A4-1管路(初期設定)'!$Y$14="","-",IF('A4-1管路(初期設定)'!$Y$14="○",A3管路!AH84,IF(A3管路!AH84="-","-",'A4-1管路(初期設定)'!$Y$14*A3管路!AH84)))</f>
        <v>13932</v>
      </c>
      <c r="AI84" s="57">
        <f t="shared" si="204"/>
        <v>13932</v>
      </c>
      <c r="AJ84" s="62" t="str">
        <f>IF('A4-1管路(初期設定)'!$Z$14="","-",IF('A4-1管路(初期設定)'!$Z$14="○",A3管路!AJ84,IF(A3管路!AJ84="-","-",'A4-1管路(初期設定)'!$Z$14*A3管路!AJ84)))</f>
        <v>-</v>
      </c>
      <c r="AK84" s="72">
        <f>IF('A4-1管路(初期設定)'!$AA$14="","-",IF('A4-1管路(初期設定)'!$AA$14="○",A3管路!AK84,IF(A3管路!AK84="-","-",'A4-1管路(初期設定)'!$AA$14*A3管路!AK84)))</f>
        <v>1759.4</v>
      </c>
      <c r="AL84" s="57">
        <f t="shared" si="205"/>
        <v>1759.4</v>
      </c>
      <c r="AM84" s="62" t="str">
        <f>IF('A4-1管路(初期設定)'!$AB$14="","-",IF('A4-1管路(初期設定)'!$AB$14="○",A3管路!AM84,IF(A3管路!AM84="-","-",'A4-1管路(初期設定)'!$AB$14*A3管路!AM84)))</f>
        <v>-</v>
      </c>
      <c r="AN84" s="72" t="str">
        <f>IF('A4-1管路(初期設定)'!$AC$14="","-",IF('A4-1管路(初期設定)'!$AC$14="○",A3管路!AN84,IF(A3管路!AN84="-","-",'A4-1管路(初期設定)'!$AC$14*A3管路!AN84)))</f>
        <v>-</v>
      </c>
      <c r="AO84" s="57" t="str">
        <f t="shared" si="206"/>
        <v>-</v>
      </c>
      <c r="AP84" s="62" t="str">
        <f>IF('A4-1管路(初期設定)'!$AD$14="","-",IF('A4-1管路(初期設定)'!$AD$14="○",A3管路!AP84,IF(A3管路!AP84="-","-",'A4-1管路(初期設定)'!$AD$14*A3管路!AP84)))</f>
        <v>-</v>
      </c>
      <c r="AQ84" s="72">
        <f>IF('A4-1管路(初期設定)'!$AE$14="","-",IF('A4-1管路(初期設定)'!$AE$14="○",A3管路!AQ84,IF(A3管路!AQ84="-","-",'A4-1管路(初期設定)'!$AE$14*A3管路!AQ84)))</f>
        <v>183.89999999999998</v>
      </c>
      <c r="AR84" s="57">
        <f t="shared" si="207"/>
        <v>183.89999999999998</v>
      </c>
      <c r="AS84" s="62" t="str">
        <f>IF('A4-1管路(初期設定)'!$AF$14="","-",IF('A4-1管路(初期設定)'!$AF$14="○",A3管路!AS84,IF(A3管路!AS84="-","-",'A4-1管路(初期設定)'!$AF$14*A3管路!AS84)))</f>
        <v>-</v>
      </c>
      <c r="AT84" s="72" t="str">
        <f>IF('A4-1管路(初期設定)'!$AG$14="","-",IF('A4-1管路(初期設定)'!$AG$14="○",A3管路!AT84,IF(A3管路!AT84="-","-",'A4-1管路(初期設定)'!$AG$14*A3管路!AT84)))</f>
        <v>-</v>
      </c>
      <c r="AU84" s="57" t="str">
        <f t="shared" si="208"/>
        <v>-</v>
      </c>
      <c r="AV84" s="67">
        <f t="shared" si="209"/>
        <v>19079.300000000003</v>
      </c>
      <c r="AW84" s="84" t="s">
        <v>274</v>
      </c>
      <c r="AX84" s="70">
        <v>42</v>
      </c>
      <c r="AY84" s="45">
        <f t="shared" si="210"/>
        <v>801330.60000000009</v>
      </c>
      <c r="BB84" s="832">
        <f t="shared" si="211"/>
        <v>0</v>
      </c>
      <c r="BC84" s="830"/>
      <c r="BD84" s="830">
        <f t="shared" si="212"/>
        <v>952</v>
      </c>
      <c r="BE84" s="830"/>
      <c r="BF84" s="830">
        <f t="shared" si="213"/>
        <v>2252</v>
      </c>
      <c r="BG84" s="830"/>
      <c r="BH84" s="830">
        <f t="shared" si="214"/>
        <v>15875.3</v>
      </c>
      <c r="BI84" s="830"/>
      <c r="BJ84" s="830">
        <f t="shared" si="215"/>
        <v>0</v>
      </c>
      <c r="BK84" s="830"/>
      <c r="BL84" s="832">
        <f t="shared" si="216"/>
        <v>0</v>
      </c>
      <c r="BM84" s="830"/>
      <c r="BN84" s="830">
        <f t="shared" si="217"/>
        <v>39984</v>
      </c>
      <c r="BO84" s="830"/>
      <c r="BP84" s="830">
        <f t="shared" si="218"/>
        <v>94584</v>
      </c>
      <c r="BQ84" s="830"/>
      <c r="BR84" s="830">
        <f t="shared" si="219"/>
        <v>666762.6</v>
      </c>
      <c r="BS84" s="830"/>
      <c r="BT84" s="830">
        <f t="shared" si="220"/>
        <v>0</v>
      </c>
      <c r="BU84" s="833"/>
      <c r="BV84" s="82"/>
    </row>
    <row r="85" spans="2:74" ht="13.5" customHeight="1">
      <c r="B85" s="1161"/>
      <c r="C85" s="1074"/>
      <c r="D85" s="1070"/>
      <c r="E85" s="1071"/>
      <c r="F85" s="93" t="s">
        <v>49</v>
      </c>
      <c r="G85" s="186" t="str">
        <f t="shared" ref="G85:AV85" si="221">IF(SUM(G79:G84)=0,"-",SUM(G79:G84))</f>
        <v>-</v>
      </c>
      <c r="H85" s="59" t="str">
        <f t="shared" si="221"/>
        <v>-</v>
      </c>
      <c r="I85" s="60" t="str">
        <f t="shared" si="221"/>
        <v>-</v>
      </c>
      <c r="J85" s="58" t="str">
        <f t="shared" si="221"/>
        <v>-</v>
      </c>
      <c r="K85" s="59" t="str">
        <f t="shared" si="221"/>
        <v>-</v>
      </c>
      <c r="L85" s="60" t="str">
        <f t="shared" si="221"/>
        <v>-</v>
      </c>
      <c r="M85" s="58" t="str">
        <f t="shared" si="221"/>
        <v>-</v>
      </c>
      <c r="N85" s="59" t="str">
        <f t="shared" si="221"/>
        <v>-</v>
      </c>
      <c r="O85" s="60" t="str">
        <f t="shared" si="221"/>
        <v>-</v>
      </c>
      <c r="P85" s="58" t="str">
        <f t="shared" si="221"/>
        <v>-</v>
      </c>
      <c r="Q85" s="59" t="str">
        <f t="shared" si="221"/>
        <v>-</v>
      </c>
      <c r="R85" s="60" t="str">
        <f t="shared" si="221"/>
        <v>-</v>
      </c>
      <c r="S85" s="58" t="str">
        <f t="shared" si="221"/>
        <v>-</v>
      </c>
      <c r="T85" s="103">
        <f t="shared" si="221"/>
        <v>758</v>
      </c>
      <c r="U85" s="103" t="str">
        <f t="shared" si="221"/>
        <v>-</v>
      </c>
      <c r="V85" s="59">
        <f t="shared" si="221"/>
        <v>1895</v>
      </c>
      <c r="W85" s="60">
        <f t="shared" si="221"/>
        <v>2653</v>
      </c>
      <c r="X85" s="58" t="str">
        <f t="shared" si="221"/>
        <v>-</v>
      </c>
      <c r="Y85" s="59">
        <f t="shared" si="221"/>
        <v>11198</v>
      </c>
      <c r="Z85" s="60">
        <f t="shared" si="221"/>
        <v>11198</v>
      </c>
      <c r="AA85" s="58" t="str">
        <f t="shared" si="221"/>
        <v>-</v>
      </c>
      <c r="AB85" s="59" t="str">
        <f t="shared" si="221"/>
        <v>-</v>
      </c>
      <c r="AC85" s="60" t="str">
        <f t="shared" si="221"/>
        <v>-</v>
      </c>
      <c r="AD85" s="58" t="str">
        <f t="shared" si="221"/>
        <v>-</v>
      </c>
      <c r="AE85" s="59">
        <f t="shared" si="221"/>
        <v>1030</v>
      </c>
      <c r="AF85" s="60">
        <f t="shared" si="221"/>
        <v>1030</v>
      </c>
      <c r="AG85" s="186" t="str">
        <f t="shared" si="221"/>
        <v>-</v>
      </c>
      <c r="AH85" s="59">
        <f t="shared" si="221"/>
        <v>21060</v>
      </c>
      <c r="AI85" s="60">
        <f t="shared" si="221"/>
        <v>21060</v>
      </c>
      <c r="AJ85" s="58" t="str">
        <f t="shared" si="221"/>
        <v>-</v>
      </c>
      <c r="AK85" s="59">
        <f t="shared" si="221"/>
        <v>15047.699999999999</v>
      </c>
      <c r="AL85" s="60">
        <f t="shared" si="221"/>
        <v>15047.699999999999</v>
      </c>
      <c r="AM85" s="58" t="str">
        <f t="shared" si="221"/>
        <v>-</v>
      </c>
      <c r="AN85" s="59" t="str">
        <f t="shared" si="221"/>
        <v>-</v>
      </c>
      <c r="AO85" s="60" t="str">
        <f t="shared" si="221"/>
        <v>-</v>
      </c>
      <c r="AP85" s="58" t="str">
        <f t="shared" si="221"/>
        <v>-</v>
      </c>
      <c r="AQ85" s="59">
        <f t="shared" si="221"/>
        <v>367.9</v>
      </c>
      <c r="AR85" s="60">
        <f t="shared" si="221"/>
        <v>367.9</v>
      </c>
      <c r="AS85" s="58" t="str">
        <f t="shared" si="221"/>
        <v>-</v>
      </c>
      <c r="AT85" s="59" t="str">
        <f t="shared" si="221"/>
        <v>-</v>
      </c>
      <c r="AU85" s="60" t="str">
        <f t="shared" si="221"/>
        <v>-</v>
      </c>
      <c r="AV85" s="68">
        <f t="shared" si="221"/>
        <v>51356.600000000006</v>
      </c>
      <c r="AW85" s="86"/>
      <c r="AX85" s="92" t="s">
        <v>117</v>
      </c>
      <c r="AY85" s="51">
        <f t="shared" ref="AY85" si="222">IF(SUM(AY79:AY84)=0,"-",SUM(AY79:AY84))</f>
        <v>3099927.5</v>
      </c>
      <c r="BB85" s="834" t="str">
        <f>IF(SUM(BB79:BC84)=0,"-",SUM(BB79:BC84))</f>
        <v>-</v>
      </c>
      <c r="BC85" s="835"/>
      <c r="BD85" s="835">
        <f>IF(SUM(BD79:BE84)=0,"-",SUM(BD79:BE84))</f>
        <v>1788</v>
      </c>
      <c r="BE85" s="835"/>
      <c r="BF85" s="835">
        <f>IF(SUM(BF79:BG84)=0,"-",SUM(BF79:BG84))</f>
        <v>13093</v>
      </c>
      <c r="BG85" s="835"/>
      <c r="BH85" s="835">
        <f>IF(SUM(BH79:BI84)=0,"-",SUM(BH79:BI84))</f>
        <v>36475.599999999999</v>
      </c>
      <c r="BI85" s="835"/>
      <c r="BJ85" s="835" t="str">
        <f>IF(SUM(BJ79:BK84)=0,"-",SUM(BJ79:BK84))</f>
        <v>-</v>
      </c>
      <c r="BK85" s="835"/>
      <c r="BL85" s="834" t="str">
        <f>IF(SUM(BL79:BM84)=0,"-",SUM(BL79:BM84))</f>
        <v>-</v>
      </c>
      <c r="BM85" s="835"/>
      <c r="BN85" s="835">
        <f>IF(SUM(BN79:BO84)=0,"-",SUM(BN79:BO84))</f>
        <v>100500</v>
      </c>
      <c r="BO85" s="835"/>
      <c r="BP85" s="835">
        <f>IF(SUM(BP79:BQ84)=0,"-",SUM(BP79:BQ84))</f>
        <v>863805</v>
      </c>
      <c r="BQ85" s="835"/>
      <c r="BR85" s="835">
        <f>IF(SUM(BR79:BS84)=0,"-",SUM(BR79:BS84))</f>
        <v>2135622.5</v>
      </c>
      <c r="BS85" s="835"/>
      <c r="BT85" s="835" t="str">
        <f>IF(SUM(BT79:BU84)=0,"-",SUM(BT79:BU84))</f>
        <v>-</v>
      </c>
      <c r="BU85" s="838"/>
      <c r="BV85" s="82"/>
    </row>
    <row r="86" spans="2:74" ht="13.5" customHeight="1">
      <c r="B86" s="1161"/>
      <c r="C86" s="555" t="s">
        <v>427</v>
      </c>
      <c r="D86" s="1071"/>
      <c r="E86" s="1012" t="s">
        <v>410</v>
      </c>
      <c r="F86" s="1012"/>
      <c r="G86" s="542">
        <f>SUM(G53,G65,G77,G85)</f>
        <v>0</v>
      </c>
      <c r="H86" s="543">
        <f t="shared" ref="H86:AV86" si="223">SUM(H53,H65,H77,H85)</f>
        <v>0</v>
      </c>
      <c r="I86" s="545">
        <f t="shared" si="223"/>
        <v>0</v>
      </c>
      <c r="J86" s="542">
        <f t="shared" si="223"/>
        <v>0</v>
      </c>
      <c r="K86" s="543">
        <f t="shared" si="223"/>
        <v>0</v>
      </c>
      <c r="L86" s="545">
        <f t="shared" si="223"/>
        <v>0</v>
      </c>
      <c r="M86" s="542">
        <f t="shared" si="223"/>
        <v>0</v>
      </c>
      <c r="N86" s="543">
        <f t="shared" si="223"/>
        <v>0</v>
      </c>
      <c r="O86" s="545">
        <f t="shared" si="223"/>
        <v>0</v>
      </c>
      <c r="P86" s="367">
        <f t="shared" si="223"/>
        <v>0</v>
      </c>
      <c r="Q86" s="368">
        <f t="shared" si="223"/>
        <v>0</v>
      </c>
      <c r="R86" s="89">
        <f t="shared" si="223"/>
        <v>0</v>
      </c>
      <c r="S86" s="367">
        <f t="shared" si="223"/>
        <v>0</v>
      </c>
      <c r="T86" s="369">
        <f t="shared" si="223"/>
        <v>766</v>
      </c>
      <c r="U86" s="369">
        <f t="shared" si="223"/>
        <v>0</v>
      </c>
      <c r="V86" s="368">
        <f t="shared" si="223"/>
        <v>1914</v>
      </c>
      <c r="W86" s="89">
        <f t="shared" si="223"/>
        <v>2680</v>
      </c>
      <c r="X86" s="542">
        <f t="shared" si="223"/>
        <v>0</v>
      </c>
      <c r="Y86" s="543">
        <f t="shared" si="223"/>
        <v>11311</v>
      </c>
      <c r="Z86" s="545">
        <f t="shared" si="223"/>
        <v>11311</v>
      </c>
      <c r="AA86" s="542">
        <f t="shared" si="223"/>
        <v>0</v>
      </c>
      <c r="AB86" s="543">
        <f t="shared" si="223"/>
        <v>0</v>
      </c>
      <c r="AC86" s="545">
        <f t="shared" si="223"/>
        <v>0</v>
      </c>
      <c r="AD86" s="542">
        <f t="shared" si="223"/>
        <v>0</v>
      </c>
      <c r="AE86" s="543">
        <f t="shared" si="223"/>
        <v>1041</v>
      </c>
      <c r="AF86" s="545">
        <f t="shared" si="223"/>
        <v>1041</v>
      </c>
      <c r="AG86" s="542">
        <f t="shared" si="223"/>
        <v>0</v>
      </c>
      <c r="AH86" s="543">
        <f t="shared" si="223"/>
        <v>21060</v>
      </c>
      <c r="AI86" s="545">
        <f t="shared" si="223"/>
        <v>21060</v>
      </c>
      <c r="AJ86" s="542">
        <f t="shared" si="223"/>
        <v>0</v>
      </c>
      <c r="AK86" s="543">
        <f t="shared" si="223"/>
        <v>16245.699999999999</v>
      </c>
      <c r="AL86" s="545">
        <f t="shared" si="223"/>
        <v>16245.699999999999</v>
      </c>
      <c r="AM86" s="542">
        <f t="shared" si="223"/>
        <v>0</v>
      </c>
      <c r="AN86" s="543">
        <f t="shared" si="223"/>
        <v>0</v>
      </c>
      <c r="AO86" s="545">
        <f t="shared" si="223"/>
        <v>0</v>
      </c>
      <c r="AP86" s="542">
        <f t="shared" si="223"/>
        <v>0</v>
      </c>
      <c r="AQ86" s="543">
        <f t="shared" si="223"/>
        <v>371.9</v>
      </c>
      <c r="AR86" s="558">
        <f t="shared" si="223"/>
        <v>371.9</v>
      </c>
      <c r="AS86" s="542">
        <f t="shared" si="223"/>
        <v>0</v>
      </c>
      <c r="AT86" s="543">
        <f t="shared" si="223"/>
        <v>0</v>
      </c>
      <c r="AU86" s="545">
        <f t="shared" si="223"/>
        <v>0</v>
      </c>
      <c r="AV86" s="561">
        <f t="shared" si="223"/>
        <v>52709.600000000006</v>
      </c>
      <c r="AW86" s="86"/>
      <c r="AX86" s="550"/>
      <c r="AY86" s="51">
        <f>SUM(AY53,AY65,AY77,AY85)</f>
        <v>3216686.5</v>
      </c>
      <c r="BB86" s="834">
        <f t="shared" ref="BB86:BC86" si="224">SUM(BB53,BB65,BB77,BB85)</f>
        <v>0</v>
      </c>
      <c r="BC86" s="835">
        <f t="shared" si="224"/>
        <v>0</v>
      </c>
      <c r="BD86" s="837">
        <f t="shared" ref="BD86" si="225">SUM(BD53,BD65,BD77,BD85)</f>
        <v>1796</v>
      </c>
      <c r="BE86" s="836">
        <f t="shared" ref="BE86" si="226">SUM(BE53,BE65,BE77,BE85)</f>
        <v>0</v>
      </c>
      <c r="BF86" s="837">
        <f t="shared" ref="BF86" si="227">SUM(BF53,BF65,BF77,BF85)</f>
        <v>13236</v>
      </c>
      <c r="BG86" s="836">
        <f t="shared" ref="BG86" si="228">SUM(BG53,BG65,BG77,BG85)</f>
        <v>0</v>
      </c>
      <c r="BH86" s="837">
        <f t="shared" ref="BH86" si="229">SUM(BH53,BH65,BH77,BH85)</f>
        <v>37677.599999999999</v>
      </c>
      <c r="BI86" s="836">
        <f t="shared" ref="BI86" si="230">SUM(BI53,BI65,BI77,BI85)</f>
        <v>0</v>
      </c>
      <c r="BJ86" s="837">
        <f t="shared" ref="BJ86" si="231">SUM(BJ53,BJ65,BJ77,BJ85)</f>
        <v>0</v>
      </c>
      <c r="BK86" s="836">
        <f t="shared" ref="BK86" si="232">SUM(BK53,BK65,BK77,BK85)</f>
        <v>0</v>
      </c>
      <c r="BL86" s="951">
        <f t="shared" ref="BL86" si="233">SUM(BL53,BL65,BL77,BL85)</f>
        <v>0</v>
      </c>
      <c r="BM86" s="836">
        <f t="shared" ref="BM86" si="234">SUM(BM53,BM65,BM77,BM85)</f>
        <v>0</v>
      </c>
      <c r="BN86" s="837">
        <f t="shared" ref="BN86" si="235">SUM(BN53,BN65,BN77,BN85)</f>
        <v>101049</v>
      </c>
      <c r="BO86" s="836">
        <f t="shared" ref="BO86" si="236">SUM(BO53,BO65,BO77,BO85)</f>
        <v>0</v>
      </c>
      <c r="BP86" s="837">
        <f t="shared" ref="BP86" si="237">SUM(BP53,BP65,BP77,BP85)</f>
        <v>873049</v>
      </c>
      <c r="BQ86" s="836">
        <f t="shared" ref="BQ86" si="238">SUM(BQ53,BQ65,BQ77,BQ85)</f>
        <v>0</v>
      </c>
      <c r="BR86" s="837">
        <f t="shared" ref="BR86" si="239">SUM(BR53,BR65,BR77,BR85)</f>
        <v>2242588.5</v>
      </c>
      <c r="BS86" s="836">
        <f t="shared" ref="BS86" si="240">SUM(BS53,BS65,BS77,BS85)</f>
        <v>0</v>
      </c>
      <c r="BT86" s="837">
        <f t="shared" ref="BT86" si="241">SUM(BT53,BT65,BT77,BT85)</f>
        <v>0</v>
      </c>
      <c r="BU86" s="1011">
        <f t="shared" ref="BU86" si="242">SUM(BU53,BU65,BU77,BU85)</f>
        <v>0</v>
      </c>
      <c r="BV86" s="571"/>
    </row>
    <row r="87" spans="2:74" ht="13.5" customHeight="1">
      <c r="B87" s="1161"/>
      <c r="C87" s="870" t="s">
        <v>47</v>
      </c>
      <c r="D87" s="871"/>
      <c r="E87" s="871"/>
      <c r="F87" s="871"/>
      <c r="G87" s="186" t="str">
        <f>IF(SUM(G46,G86)=0,"-",SUM(G46,G86))</f>
        <v>-</v>
      </c>
      <c r="H87" s="59" t="str">
        <f t="shared" ref="H87:AV87" si="243">IF(SUM(H46,H86)=0,"-",SUM(H46,H86))</f>
        <v>-</v>
      </c>
      <c r="I87" s="60" t="str">
        <f t="shared" si="243"/>
        <v>-</v>
      </c>
      <c r="J87" s="58" t="str">
        <f t="shared" si="243"/>
        <v>-</v>
      </c>
      <c r="K87" s="59" t="str">
        <f t="shared" si="243"/>
        <v>-</v>
      </c>
      <c r="L87" s="60" t="str">
        <f t="shared" si="243"/>
        <v>-</v>
      </c>
      <c r="M87" s="58" t="str">
        <f t="shared" si="243"/>
        <v>-</v>
      </c>
      <c r="N87" s="59" t="str">
        <f t="shared" si="243"/>
        <v>-</v>
      </c>
      <c r="O87" s="60" t="str">
        <f t="shared" si="243"/>
        <v>-</v>
      </c>
      <c r="P87" s="58" t="str">
        <f t="shared" si="243"/>
        <v>-</v>
      </c>
      <c r="Q87" s="59" t="str">
        <f t="shared" si="243"/>
        <v>-</v>
      </c>
      <c r="R87" s="60" t="str">
        <f t="shared" si="243"/>
        <v>-</v>
      </c>
      <c r="S87" s="58" t="str">
        <f t="shared" si="243"/>
        <v>-</v>
      </c>
      <c r="T87" s="103">
        <f t="shared" si="243"/>
        <v>943</v>
      </c>
      <c r="U87" s="103" t="str">
        <f t="shared" si="243"/>
        <v>-</v>
      </c>
      <c r="V87" s="59">
        <f t="shared" si="243"/>
        <v>2356</v>
      </c>
      <c r="W87" s="60">
        <f t="shared" si="243"/>
        <v>3299</v>
      </c>
      <c r="X87" s="58" t="str">
        <f t="shared" si="243"/>
        <v>-</v>
      </c>
      <c r="Y87" s="59">
        <f t="shared" si="243"/>
        <v>16332</v>
      </c>
      <c r="Z87" s="60">
        <f t="shared" si="243"/>
        <v>16332</v>
      </c>
      <c r="AA87" s="58" t="str">
        <f t="shared" si="243"/>
        <v>-</v>
      </c>
      <c r="AB87" s="59" t="str">
        <f t="shared" si="243"/>
        <v>-</v>
      </c>
      <c r="AC87" s="60" t="str">
        <f t="shared" si="243"/>
        <v>-</v>
      </c>
      <c r="AD87" s="58" t="str">
        <f t="shared" si="243"/>
        <v>-</v>
      </c>
      <c r="AE87" s="59">
        <f t="shared" si="243"/>
        <v>1444</v>
      </c>
      <c r="AF87" s="60">
        <f t="shared" si="243"/>
        <v>1444</v>
      </c>
      <c r="AG87" s="186" t="str">
        <f t="shared" si="243"/>
        <v>-</v>
      </c>
      <c r="AH87" s="59">
        <f t="shared" si="243"/>
        <v>21871</v>
      </c>
      <c r="AI87" s="60">
        <f t="shared" si="243"/>
        <v>21871</v>
      </c>
      <c r="AJ87" s="58" t="str">
        <f t="shared" si="243"/>
        <v>-</v>
      </c>
      <c r="AK87" s="59">
        <f t="shared" si="243"/>
        <v>20157.099999999999</v>
      </c>
      <c r="AL87" s="60">
        <f t="shared" si="243"/>
        <v>20157.099999999999</v>
      </c>
      <c r="AM87" s="58" t="str">
        <f t="shared" si="243"/>
        <v>-</v>
      </c>
      <c r="AN87" s="59" t="str">
        <f t="shared" si="243"/>
        <v>-</v>
      </c>
      <c r="AO87" s="60" t="str">
        <f t="shared" si="243"/>
        <v>-</v>
      </c>
      <c r="AP87" s="58" t="str">
        <f t="shared" si="243"/>
        <v>-</v>
      </c>
      <c r="AQ87" s="59">
        <f t="shared" si="243"/>
        <v>1155.0999999999999</v>
      </c>
      <c r="AR87" s="60">
        <f t="shared" si="243"/>
        <v>1155.0999999999999</v>
      </c>
      <c r="AS87" s="58" t="str">
        <f t="shared" si="243"/>
        <v>-</v>
      </c>
      <c r="AT87" s="59" t="str">
        <f t="shared" si="243"/>
        <v>-</v>
      </c>
      <c r="AU87" s="60" t="str">
        <f t="shared" si="243"/>
        <v>-</v>
      </c>
      <c r="AV87" s="68">
        <f t="shared" si="243"/>
        <v>64258.200000000012</v>
      </c>
      <c r="AW87" s="86"/>
      <c r="AX87" s="51" t="s">
        <v>69</v>
      </c>
      <c r="AY87" s="51">
        <f>IF(SUM(AY46,AY86)=0,"-",SUM(AY46,AY86))</f>
        <v>4191630.3</v>
      </c>
      <c r="BB87" s="948" t="str">
        <f>IF(SUM(BB46,BB86)=0,"-",SUM(BB46,BB86))</f>
        <v>-</v>
      </c>
      <c r="BC87" s="942" t="str">
        <f t="shared" ref="BC87:BU87" si="244">IF(SUM(BC78,BC85)=0,"-",SUM(BC46,BC86))</f>
        <v>-</v>
      </c>
      <c r="BD87" s="942">
        <f t="shared" ref="BD87" si="245">IF(SUM(BD46,BD86)=0,"-",SUM(BD46,BD86))</f>
        <v>1973</v>
      </c>
      <c r="BE87" s="942" t="str">
        <f t="shared" si="244"/>
        <v>-</v>
      </c>
      <c r="BF87" s="942">
        <f t="shared" ref="BF87" si="246">IF(SUM(BF46,BF86)=0,"-",SUM(BF46,BF86))</f>
        <v>19102</v>
      </c>
      <c r="BG87" s="942" t="str">
        <f t="shared" si="244"/>
        <v>-</v>
      </c>
      <c r="BH87" s="942">
        <f t="shared" ref="BH87" si="247">IF(SUM(BH46,BH86)=0,"-",SUM(BH46,BH86))</f>
        <v>43183.199999999997</v>
      </c>
      <c r="BI87" s="942" t="str">
        <f t="shared" si="244"/>
        <v>-</v>
      </c>
      <c r="BJ87" s="942" t="str">
        <f t="shared" ref="BJ87" si="248">IF(SUM(BJ46,BJ86)=0,"-",SUM(BJ46,BJ86))</f>
        <v>-</v>
      </c>
      <c r="BK87" s="942" t="str">
        <f t="shared" si="244"/>
        <v>-</v>
      </c>
      <c r="BL87" s="948" t="str">
        <f t="shared" ref="BL87" si="249">IF(SUM(BL46,BL86)=0,"-",SUM(BL46,BL86))</f>
        <v>-</v>
      </c>
      <c r="BM87" s="942" t="str">
        <f t="shared" si="244"/>
        <v>-</v>
      </c>
      <c r="BN87" s="942">
        <f t="shared" ref="BN87" si="250">IF(SUM(BN46,BN86)=0,"-",SUM(BN46,BN86))</f>
        <v>115609</v>
      </c>
      <c r="BO87" s="942" t="str">
        <f t="shared" si="244"/>
        <v>-</v>
      </c>
      <c r="BP87" s="942">
        <f t="shared" ref="BP87" si="251">IF(SUM(BP46,BP86)=0,"-",SUM(BP46,BP86))</f>
        <v>1412945</v>
      </c>
      <c r="BQ87" s="942" t="str">
        <f t="shared" si="244"/>
        <v>-</v>
      </c>
      <c r="BR87" s="942">
        <f t="shared" ref="BR87" si="252">IF(SUM(BR46,BR86)=0,"-",SUM(BR46,BR86))</f>
        <v>2663076.2999999998</v>
      </c>
      <c r="BS87" s="942" t="str">
        <f t="shared" si="244"/>
        <v>-</v>
      </c>
      <c r="BT87" s="942" t="str">
        <f t="shared" ref="BT87" si="253">IF(SUM(BT46,BT86)=0,"-",SUM(BT46,BT86))</f>
        <v>-</v>
      </c>
      <c r="BU87" s="1016" t="str">
        <f t="shared" si="244"/>
        <v>-</v>
      </c>
      <c r="BV87" s="82"/>
    </row>
    <row r="88" spans="2:74" ht="13.5" customHeight="1">
      <c r="B88" s="1161"/>
      <c r="C88" s="871" t="s">
        <v>312</v>
      </c>
      <c r="D88" s="871"/>
      <c r="E88" s="889" t="s">
        <v>118</v>
      </c>
      <c r="F88" s="890"/>
      <c r="G88" s="840" t="str">
        <f>+A3管路!G88</f>
        <v>①</v>
      </c>
      <c r="H88" s="840"/>
      <c r="I88" s="840"/>
      <c r="J88" s="840" t="str">
        <f>+A3管路!J88</f>
        <v>①</v>
      </c>
      <c r="K88" s="840"/>
      <c r="L88" s="840"/>
      <c r="M88" s="840" t="str">
        <f>+A3管路!M88</f>
        <v>①</v>
      </c>
      <c r="N88" s="840"/>
      <c r="O88" s="840"/>
      <c r="P88" s="840" t="str">
        <f>+A3管路!P88</f>
        <v>②</v>
      </c>
      <c r="Q88" s="840"/>
      <c r="R88" s="840"/>
      <c r="S88" s="937" t="str">
        <f>+A3管路!S88</f>
        <v>②</v>
      </c>
      <c r="T88" s="938"/>
      <c r="U88" s="939" t="str">
        <f>+A3管路!U88</f>
        <v>③</v>
      </c>
      <c r="V88" s="940"/>
      <c r="W88" s="315"/>
      <c r="X88" s="840" t="str">
        <f>+A3管路!X88</f>
        <v>③</v>
      </c>
      <c r="Y88" s="840"/>
      <c r="Z88" s="840"/>
      <c r="AA88" s="840" t="str">
        <f>+A3管路!AA88</f>
        <v>③</v>
      </c>
      <c r="AB88" s="840"/>
      <c r="AC88" s="840"/>
      <c r="AD88" s="840" t="str">
        <f>+A3管路!AD88</f>
        <v>③</v>
      </c>
      <c r="AE88" s="840"/>
      <c r="AF88" s="840"/>
      <c r="AG88" s="840" t="str">
        <f>+A3管路!AG88</f>
        <v>④</v>
      </c>
      <c r="AH88" s="840"/>
      <c r="AI88" s="840"/>
      <c r="AJ88" s="840" t="str">
        <f>+A3管路!AJ88</f>
        <v>④</v>
      </c>
      <c r="AK88" s="840"/>
      <c r="AL88" s="840"/>
      <c r="AM88" s="840" t="str">
        <f>+A3管路!AM88</f>
        <v>④</v>
      </c>
      <c r="AN88" s="840"/>
      <c r="AO88" s="840"/>
      <c r="AP88" s="840" t="str">
        <f>+A3管路!AP88</f>
        <v>④</v>
      </c>
      <c r="AQ88" s="840"/>
      <c r="AR88" s="840"/>
      <c r="AS88" s="840" t="str">
        <f>+A3管路!AS88</f>
        <v>⑤</v>
      </c>
      <c r="AT88" s="840"/>
      <c r="AU88" s="840"/>
      <c r="AV88" s="1154"/>
      <c r="AW88" s="1154"/>
      <c r="AX88" s="1154"/>
      <c r="AY88" s="1154"/>
      <c r="BB88" s="1158"/>
      <c r="BC88" s="1159"/>
      <c r="BD88" s="1159"/>
      <c r="BE88" s="1159"/>
      <c r="BF88" s="1159"/>
      <c r="BG88" s="1159"/>
      <c r="BH88" s="1159"/>
      <c r="BI88" s="1159"/>
      <c r="BJ88" s="1159"/>
      <c r="BK88" s="1159"/>
      <c r="BL88" s="1158"/>
      <c r="BM88" s="1159"/>
      <c r="BN88" s="1159"/>
      <c r="BO88" s="1159"/>
      <c r="BP88" s="1159"/>
      <c r="BQ88" s="1159"/>
      <c r="BR88" s="1159"/>
      <c r="BS88" s="1159"/>
      <c r="BT88" s="1159"/>
      <c r="BU88" s="1160"/>
    </row>
    <row r="89" spans="2:74" ht="13.5" customHeight="1">
      <c r="B89" s="1161"/>
      <c r="C89" s="871"/>
      <c r="D89" s="871"/>
      <c r="E89" s="889" t="s">
        <v>111</v>
      </c>
      <c r="F89" s="890"/>
      <c r="G89" s="840" t="str">
        <f>+A3管路!G89</f>
        <v>①</v>
      </c>
      <c r="H89" s="840"/>
      <c r="I89" s="840"/>
      <c r="J89" s="840" t="str">
        <f>+A3管路!J89</f>
        <v>①</v>
      </c>
      <c r="K89" s="840"/>
      <c r="L89" s="840"/>
      <c r="M89" s="840" t="str">
        <f>+A3管路!M89</f>
        <v>①</v>
      </c>
      <c r="N89" s="840"/>
      <c r="O89" s="840"/>
      <c r="P89" s="840" t="str">
        <f>+A3管路!P89</f>
        <v>②</v>
      </c>
      <c r="Q89" s="840"/>
      <c r="R89" s="840"/>
      <c r="S89" s="937" t="str">
        <f>+A3管路!S89</f>
        <v>②</v>
      </c>
      <c r="T89" s="938"/>
      <c r="U89" s="939" t="str">
        <f>+A3管路!U89</f>
        <v>③</v>
      </c>
      <c r="V89" s="940"/>
      <c r="W89" s="570"/>
      <c r="X89" s="840" t="str">
        <f>+A3管路!X89</f>
        <v>③</v>
      </c>
      <c r="Y89" s="840"/>
      <c r="Z89" s="840"/>
      <c r="AA89" s="840" t="str">
        <f>+A3管路!AA89</f>
        <v>③</v>
      </c>
      <c r="AB89" s="840"/>
      <c r="AC89" s="840"/>
      <c r="AD89" s="840" t="str">
        <f>+A3管路!AD89</f>
        <v>②</v>
      </c>
      <c r="AE89" s="840"/>
      <c r="AF89" s="840"/>
      <c r="AG89" s="840" t="str">
        <f>+A3管路!AG89</f>
        <v>④</v>
      </c>
      <c r="AH89" s="840"/>
      <c r="AI89" s="840"/>
      <c r="AJ89" s="840" t="str">
        <f>+A3管路!AJ89</f>
        <v>④</v>
      </c>
      <c r="AK89" s="840"/>
      <c r="AL89" s="840"/>
      <c r="AM89" s="840" t="str">
        <f>+A3管路!AM89</f>
        <v>④</v>
      </c>
      <c r="AN89" s="840"/>
      <c r="AO89" s="840"/>
      <c r="AP89" s="840" t="str">
        <f>+A3管路!AP89</f>
        <v>④</v>
      </c>
      <c r="AQ89" s="840"/>
      <c r="AR89" s="840"/>
      <c r="AS89" s="840" t="str">
        <f>+A3管路!AS89</f>
        <v>⑤</v>
      </c>
      <c r="AT89" s="840"/>
      <c r="AU89" s="840"/>
      <c r="AV89" s="1154"/>
      <c r="AW89" s="1154"/>
      <c r="AX89" s="1154"/>
      <c r="AY89" s="1154"/>
      <c r="BB89" s="1158"/>
      <c r="BC89" s="1159"/>
      <c r="BD89" s="1159"/>
      <c r="BE89" s="1159"/>
      <c r="BF89" s="1159"/>
      <c r="BG89" s="1159"/>
      <c r="BH89" s="1159"/>
      <c r="BI89" s="1159"/>
      <c r="BJ89" s="1159"/>
      <c r="BK89" s="1159"/>
      <c r="BL89" s="1158"/>
      <c r="BM89" s="1159"/>
      <c r="BN89" s="1159"/>
      <c r="BO89" s="1159"/>
      <c r="BP89" s="1159"/>
      <c r="BQ89" s="1159"/>
      <c r="BR89" s="1159"/>
      <c r="BS89" s="1159"/>
      <c r="BT89" s="1159"/>
      <c r="BU89" s="1160"/>
    </row>
    <row r="90" spans="2:74" s="344" customFormat="1" ht="13.5" customHeight="1">
      <c r="B90" s="469"/>
      <c r="C90" s="577" t="s">
        <v>363</v>
      </c>
      <c r="D90" s="578" t="s">
        <v>392</v>
      </c>
      <c r="E90" s="470"/>
      <c r="F90" s="470"/>
      <c r="G90" s="470"/>
      <c r="H90" s="470"/>
      <c r="I90" s="470"/>
      <c r="J90" s="470"/>
      <c r="K90" s="470"/>
      <c r="L90" s="470"/>
      <c r="M90" s="470"/>
      <c r="N90" s="470"/>
      <c r="O90" s="470"/>
      <c r="P90" s="470"/>
      <c r="Q90" s="470"/>
      <c r="R90" s="470"/>
      <c r="S90" s="467"/>
      <c r="T90" s="467"/>
      <c r="U90" s="467"/>
      <c r="V90" s="467"/>
      <c r="W90" s="467"/>
      <c r="X90" s="470"/>
      <c r="Y90" s="470"/>
      <c r="Z90" s="470"/>
      <c r="AA90" s="470"/>
      <c r="AB90" s="470"/>
      <c r="AC90" s="470"/>
      <c r="AD90" s="470"/>
      <c r="AE90" s="470"/>
      <c r="AF90" s="470"/>
      <c r="AG90" s="470"/>
      <c r="AH90" s="470"/>
      <c r="AI90" s="470"/>
      <c r="AJ90" s="470"/>
      <c r="AK90" s="470"/>
      <c r="AL90" s="470"/>
      <c r="AM90" s="470"/>
      <c r="AN90" s="470"/>
      <c r="AO90" s="470"/>
      <c r="AP90" s="470"/>
      <c r="AQ90" s="470"/>
      <c r="AR90" s="470"/>
      <c r="AS90" s="470"/>
      <c r="AT90" s="470"/>
      <c r="AU90" s="470"/>
      <c r="AV90" s="494"/>
      <c r="AW90" s="494"/>
      <c r="AX90" s="494"/>
      <c r="AY90" s="494"/>
      <c r="BB90" s="495"/>
      <c r="BC90" s="495"/>
      <c r="BD90" s="495"/>
      <c r="BE90" s="495"/>
      <c r="BF90" s="495"/>
      <c r="BG90" s="495"/>
      <c r="BH90" s="495"/>
      <c r="BI90" s="495"/>
      <c r="BJ90" s="495"/>
      <c r="BK90" s="495"/>
      <c r="BL90" s="495"/>
      <c r="BM90" s="495"/>
      <c r="BN90" s="495"/>
      <c r="BO90" s="495"/>
      <c r="BP90" s="495"/>
      <c r="BQ90" s="495"/>
      <c r="BR90" s="495"/>
      <c r="BS90" s="495"/>
      <c r="BT90" s="495"/>
      <c r="BU90" s="495"/>
    </row>
    <row r="91" spans="2:74" s="344" customFormat="1" ht="13.5" customHeight="1">
      <c r="B91" s="469"/>
      <c r="C91" s="151"/>
      <c r="D91" s="151"/>
      <c r="E91" s="151"/>
      <c r="F91" s="151"/>
      <c r="G91" s="151"/>
      <c r="H91" s="151"/>
      <c r="I91" s="151"/>
      <c r="J91" s="151"/>
      <c r="K91" s="151"/>
      <c r="L91" s="151"/>
      <c r="M91" s="151"/>
      <c r="N91" s="151"/>
      <c r="O91" s="151"/>
      <c r="P91" s="151"/>
      <c r="Q91" s="151"/>
      <c r="R91" s="151"/>
      <c r="S91" s="468"/>
      <c r="T91" s="468"/>
      <c r="U91" s="468"/>
      <c r="V91" s="468"/>
      <c r="W91" s="468"/>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497"/>
      <c r="AW91" s="497"/>
      <c r="AX91" s="497"/>
      <c r="AY91" s="497"/>
      <c r="BB91" s="495"/>
      <c r="BC91" s="495"/>
      <c r="BD91" s="495"/>
      <c r="BE91" s="495"/>
      <c r="BF91" s="495"/>
      <c r="BG91" s="495"/>
      <c r="BH91" s="495"/>
      <c r="BI91" s="495"/>
      <c r="BJ91" s="495"/>
      <c r="BK91" s="495"/>
      <c r="BL91" s="495"/>
      <c r="BM91" s="495"/>
      <c r="BN91" s="495"/>
      <c r="BO91" s="495"/>
      <c r="BP91" s="495"/>
      <c r="BQ91" s="495"/>
      <c r="BR91" s="495"/>
      <c r="BS91" s="495"/>
      <c r="BT91" s="495"/>
      <c r="BU91" s="495"/>
    </row>
    <row r="92" spans="2:74" s="344" customFormat="1" ht="13.5" customHeight="1">
      <c r="B92" s="496"/>
      <c r="C92" s="472" t="s">
        <v>371</v>
      </c>
      <c r="D92" s="472"/>
      <c r="E92" s="471"/>
      <c r="F92" s="151"/>
      <c r="G92" s="151"/>
      <c r="H92" s="151"/>
      <c r="I92" s="151"/>
      <c r="J92" s="151"/>
      <c r="K92" s="151"/>
      <c r="L92" s="151"/>
      <c r="M92" s="151"/>
      <c r="N92" s="151"/>
      <c r="O92" s="151"/>
      <c r="P92" s="151"/>
      <c r="Q92" s="151"/>
      <c r="R92" s="151"/>
      <c r="S92" s="468"/>
      <c r="T92" s="468"/>
      <c r="U92" s="468"/>
      <c r="V92" s="468"/>
      <c r="W92" s="468"/>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497"/>
      <c r="AW92" s="497"/>
      <c r="AX92" s="497"/>
      <c r="AY92" s="497"/>
      <c r="BB92" s="495"/>
      <c r="BC92" s="495"/>
      <c r="BD92" s="495"/>
      <c r="BE92" s="495"/>
      <c r="BF92" s="495"/>
      <c r="BG92" s="495"/>
      <c r="BH92" s="495"/>
      <c r="BI92" s="495"/>
      <c r="BJ92" s="495"/>
      <c r="BK92" s="495"/>
      <c r="BL92" s="495"/>
      <c r="BM92" s="495"/>
      <c r="BN92" s="495"/>
      <c r="BO92" s="495"/>
      <c r="BP92" s="495"/>
      <c r="BQ92" s="495"/>
      <c r="BR92" s="495"/>
      <c r="BS92" s="495"/>
      <c r="BT92" s="495"/>
      <c r="BU92" s="495"/>
    </row>
    <row r="93" spans="2:74" ht="13.5" customHeight="1">
      <c r="B93" s="1162" t="s">
        <v>387</v>
      </c>
      <c r="C93" s="733" t="s">
        <v>405</v>
      </c>
      <c r="D93" s="909"/>
      <c r="E93" s="910"/>
      <c r="F93" s="79">
        <v>600</v>
      </c>
      <c r="G93" s="434" t="str">
        <f>IF('A4-1管路(初期設定)'!$F$17="","-",IF('A4-1管路(初期設定)'!$F$17="○",A3管路!G93,IF(A3管路!F93="-","-",'A4-1管路(初期設定)'!$F$17*A3管路!G93)))</f>
        <v>-</v>
      </c>
      <c r="H93" s="431" t="str">
        <f>IF('A4-1管路(初期設定)'!$G$17="","-",IF('A4-1管路(初期設定)'!$G$17="○",A3管路!H93,IF(A3管路!H93="-","-",'A4-1管路(初期設定)'!$G$17*A3管路!H93)))</f>
        <v>-</v>
      </c>
      <c r="I93" s="432" t="str">
        <f t="shared" ref="I93:I103" si="254">IF(SUM(G93:H93)=0,"-",SUM(G93:H93))</f>
        <v>-</v>
      </c>
      <c r="J93" s="434" t="str">
        <f>IF('A4-1管路(初期設定)'!$H$17="","-",IF('A4-1管路(初期設定)'!$H$17="○",A3管路!J93,IF(A3管路!J93="-","-",'A4-1管路(初期設定)'!$H$17*A3管路!J93)))</f>
        <v>-</v>
      </c>
      <c r="K93" s="431" t="str">
        <f>IF('A4-1管路(初期設定)'!$I$17="","-",IF('A4-1管路(初期設定)'!$I$17="○",A3管路!K93,IF(A3管路!K93="-","-",'A4-1管路(初期設定)'!$I$17*A3管路!K93)))</f>
        <v>-</v>
      </c>
      <c r="L93" s="432" t="str">
        <f t="shared" ref="L93:L103" si="255">IF(SUM(J93:K93)=0,"-",SUM(J93:K93))</f>
        <v>-</v>
      </c>
      <c r="M93" s="434" t="str">
        <f>IF('A4-1管路(初期設定)'!$J$17="","-",IF('A4-1管路(初期設定)'!$J$17="○",A3管路!M93,IF(A3管路!M93="-","-",'A4-1管路(初期設定)'!$J$17*A3管路!M93)))</f>
        <v>-</v>
      </c>
      <c r="N93" s="431" t="str">
        <f>IF('A4-1管路(初期設定)'!$K$17="","-",IF('A4-1管路(初期設定)'!$K$17="○",A3管路!N93,IF(A3管路!N93="-","-",'A4-1管路(初期設定)'!$K$17*A3管路!N93)))</f>
        <v>-</v>
      </c>
      <c r="O93" s="432" t="str">
        <f t="shared" ref="O93:O103" si="256">IF(SUM(M93:N93)=0,"-",SUM(M93:N93))</f>
        <v>-</v>
      </c>
      <c r="P93" s="434" t="str">
        <f>IF('A4-1管路(初期設定)'!$L$17="","-",IF('A4-1管路(初期設定)'!$L$17="○",A3管路!P93,IF(A3管路!P93="-","-",'A4-1管路(初期設定)'!$L$17*A3管路!P93)))</f>
        <v>-</v>
      </c>
      <c r="Q93" s="431" t="str">
        <f>IF('A4-1管路(初期設定)'!$M$17="","-",IF('A4-1管路(初期設定)'!$M$17="○",A3管路!Q93,IF(A3管路!Q93="-","-",'A4-1管路(初期設定)'!$M$17*A3管路!Q93)))</f>
        <v>-</v>
      </c>
      <c r="R93" s="432" t="str">
        <f t="shared" ref="R93:R103" si="257">IF(SUM(P93:Q93)=0,"-",SUM(P93:Q93))</f>
        <v>-</v>
      </c>
      <c r="S93" s="434" t="str">
        <f>IF('A4-1管路(初期設定)'!$N$17="","-",IF('A4-1管路(初期設定)'!$N$17="○",A3管路!S93,IF(A3管路!S93="-","-",'A4-1管路(初期設定)'!$N$17*A3管路!S93)))</f>
        <v>-</v>
      </c>
      <c r="T93" s="433" t="str">
        <f>IF('A4-1管路(初期設定)'!$O$17="","-",IF('A4-1管路(初期設定)'!$O$17="○",A3管路!T93,IF(A3管路!T93="-","-",'A4-1管路(初期設定)'!$O$17*A3管路!T93)))</f>
        <v>-</v>
      </c>
      <c r="U93" s="433" t="str">
        <f>IF('A4-1管路(初期設定)'!$P$17="","-",IF('A4-1管路(初期設定)'!$P$17="○",A3管路!U93,IF(A3管路!U93="-","-",'A4-1管路(初期設定)'!$P$17*A3管路!U93)))</f>
        <v>-</v>
      </c>
      <c r="V93" s="431" t="str">
        <f>IF('A4-1管路(初期設定)'!$Q$17="","-",IF('A4-1管路(初期設定)'!$Q$17="○",A3管路!V93,IF(A3管路!V93="-","-",'A4-1管路(初期設定)'!$Q$17*A3管路!V93)))</f>
        <v>-</v>
      </c>
      <c r="W93" s="432" t="str">
        <f t="shared" ref="W93:W103" si="258">IF(SUM(S93:V93)=0,"-",SUM(S93:V93))</f>
        <v>-</v>
      </c>
      <c r="X93" s="434" t="str">
        <f>IF('A4-1管路(初期設定)'!$R$17="","-",IF('A4-1管路(初期設定)'!$R$17="○",A3管路!X93,IF(A3管路!X93="-","-",'A4-1管路(初期設定)'!$R$17*A3管路!X93)))</f>
        <v>-</v>
      </c>
      <c r="Y93" s="431">
        <f>IF('A4-1管路(初期設定)'!$S$17="","-",IF('A4-1管路(初期設定)'!$S$17="○",A3管路!Y93,IF(A3管路!Y93="-","-",'A4-1管路(初期設定)'!$S$17*A3管路!Y93)))</f>
        <v>65.7</v>
      </c>
      <c r="Z93" s="432">
        <f t="shared" ref="Z93:Z103" si="259">IF(SUM(X93:Y93)=0,"-",SUM(X93:Y93))</f>
        <v>65.7</v>
      </c>
      <c r="AA93" s="434" t="str">
        <f>IF('A4-1管路(初期設定)'!$T$17="","-",IF('A4-1管路(初期設定)'!$T$17="○",A3管路!AA93,IF(A3管路!AA93="-","-",'A4-1管路(初期設定)'!$T$17*A3管路!AA93)))</f>
        <v>-</v>
      </c>
      <c r="AB93" s="431" t="str">
        <f>IF('A4-1管路(初期設定)'!$U$17="","-",IF('A4-1管路(初期設定)'!$U$17="○",A3管路!AB93,IF(A3管路!AB93="-","-",'A4-1管路(初期設定)'!$U$17*A3管路!AB93)))</f>
        <v>-</v>
      </c>
      <c r="AC93" s="432" t="str">
        <f t="shared" ref="AC93:AC103" si="260">IF(SUM(AA93:AB93)=0,"-",SUM(AA93:AB93))</f>
        <v>-</v>
      </c>
      <c r="AD93" s="434" t="str">
        <f>IF('A4-1管路(初期設定)'!$V$17="","-",IF('A4-1管路(初期設定)'!$V$17="○",A3管路!AD93,IF(A3管路!AD93="-","-",'A4-1管路(初期設定)'!$V$17*A3管路!AD93)))</f>
        <v>-</v>
      </c>
      <c r="AE93" s="431" t="str">
        <f>IF('A4-1管路(初期設定)'!$W$17="","-",IF('A4-1管路(初期設定)'!$W$17="○",A3管路!AE93,IF(A3管路!AE93="-","-",'A4-1管路(初期設定)'!$W$17*A3管路!AE93)))</f>
        <v>-</v>
      </c>
      <c r="AF93" s="432" t="str">
        <f t="shared" ref="AF93:AF103" si="261">IF(SUM(AD93:AE93)=0,"-",SUM(AD93:AE93))</f>
        <v>-</v>
      </c>
      <c r="AG93" s="434" t="str">
        <f>IF('A4-1管路(初期設定)'!$X$8="","-",IF('A4-1管路(初期設定)'!$X$8="○",A3管路!AG93,IF(A3管路!AZ93="-","-",'A4-1管路(初期設定)'!$X$8*A3管路!AG93)))</f>
        <v>-</v>
      </c>
      <c r="AH93" s="431" t="str">
        <f>IF('A4-1管路(初期設定)'!$Y$17="","-",IF('A4-1管路(初期設定)'!$Y$17="○",A3管路!AH93,IF(A3管路!AH93="-","-",'A4-1管路(初期設定)'!$Y$17*A3管路!AH93)))</f>
        <v>-</v>
      </c>
      <c r="AI93" s="432" t="str">
        <f t="shared" ref="AI93:AI103" si="262">IF(SUM(AG93:AH93)=0,"-",SUM(AG93:AH93))</f>
        <v>-</v>
      </c>
      <c r="AJ93" s="434" t="str">
        <f>IF('A4-1管路(初期設定)'!$Z$17="","-",IF('A4-1管路(初期設定)'!$Z$17="○",A3管路!AJ93,IF(A3管路!AJ93="-","-",'A4-1管路(初期設定)'!$Z$17*A3管路!AJ93)))</f>
        <v>-</v>
      </c>
      <c r="AK93" s="431" t="str">
        <f>IF('A4-1管路(初期設定)'!$AA$17="","-",IF('A4-1管路(初期設定)'!$AA$17="○",A3管路!AK93,IF(A3管路!AK93="-","-",'A4-1管路(初期設定)'!$AA$17*A3管路!AK93)))</f>
        <v>-</v>
      </c>
      <c r="AL93" s="432" t="str">
        <f t="shared" ref="AL93:AL103" si="263">IF(SUM(AJ93:AK93)=0,"-",SUM(AJ93:AK93))</f>
        <v>-</v>
      </c>
      <c r="AM93" s="434" t="str">
        <f>IF('A4-1管路(初期設定)'!$AB$17="","-",IF('A4-1管路(初期設定)'!$AB$17="○",A3管路!AM93,IF(A3管路!AM93="-","-",'A4-1管路(初期設定)'!$AB$17*A3管路!AM93)))</f>
        <v>-</v>
      </c>
      <c r="AN93" s="431" t="str">
        <f>IF('A4-1管路(初期設定)'!$AC$17="","-",IF('A4-1管路(初期設定)'!$AC$17="○",A3管路!AN93,IF(A3管路!AN93="-","-",'A4-1管路(初期設定)'!$AC$17*A3管路!AN93)))</f>
        <v>-</v>
      </c>
      <c r="AO93" s="432" t="str">
        <f t="shared" ref="AO93:AO103" si="264">IF(SUM(AM93:AN93)=0,"-",SUM(AM93:AN93))</f>
        <v>-</v>
      </c>
      <c r="AP93" s="434" t="str">
        <f>IF('A4-1管路(初期設定)'!$AD$17="","-",IF('A4-1管路(初期設定)'!$AD$17="○",A3管路!AP93,IF(A3管路!AP93="-","-",'A4-1管路(初期設定)'!$AD$17*A3管路!AP93)))</f>
        <v>-</v>
      </c>
      <c r="AQ93" s="431" t="str">
        <f>IF('A4-1管路(初期設定)'!$AE$17="","-",IF('A4-1管路(初期設定)'!$AE$17="○",A3管路!AQ93,IF(A3管路!AQ93="-","-",'A4-1管路(初期設定)'!$AE$17*A3管路!AQ93)))</f>
        <v>-</v>
      </c>
      <c r="AR93" s="432" t="str">
        <f t="shared" ref="AR93:AR103" si="265">IF(SUM(AP93:AQ93)=0,"-",SUM(AP93:AQ93))</f>
        <v>-</v>
      </c>
      <c r="AS93" s="434" t="str">
        <f>IF('A4-1管路(初期設定)'!$AF$17="","-",IF('A4-1管路(初期設定)'!$AF$17="○",A3管路!AS93,IF(A3管路!AS93="-","-",'A4-1管路(初期設定)'!$AF$17*A3管路!AS93)))</f>
        <v>-</v>
      </c>
      <c r="AT93" s="431" t="str">
        <f>IF('A4-1管路(初期設定)'!$AG$17="","-",IF('A4-1管路(初期設定)'!$AG$17="○",A3管路!AT93,IF(A3管路!AT93="-","-",'A4-1管路(初期設定)'!$AG$17*A3管路!AT93)))</f>
        <v>-</v>
      </c>
      <c r="AU93" s="432" t="str">
        <f t="shared" ref="AU93:AU103" si="266">IF(SUM(AS93:AT93)=0,"-",SUM(AS93:AT93))</f>
        <v>-</v>
      </c>
      <c r="AV93" s="443">
        <f t="shared" ref="AV93:AV103" si="267">IF(SUM(I93,L93,O93,R93,W93,Z93,AC93,AF93,AI93,AL93,AO93,AR93,AU93)=0,"-",SUM(I93,L93,O93,R93,W93,Z93,AC93,AF93,AI93,AL93,AO93,AR93,AU93))</f>
        <v>65.7</v>
      </c>
      <c r="AW93" s="85" t="s">
        <v>273</v>
      </c>
      <c r="AX93" s="69">
        <v>245</v>
      </c>
      <c r="AY93" s="50">
        <f t="shared" ref="AY93:AY103" si="268">IF(AV93="-","-",AX93*AV93)</f>
        <v>16096.5</v>
      </c>
      <c r="BB93" s="851">
        <f t="shared" ref="BB93:BB103" si="269">SUMIF(G$88,"①",I93)+SUMIF(J$88,"①",L93)+SUMIF(M$88,"①",O93)+SUMIF(P$88,"①",R93)+SUMIF(S$88,"①",S93)+SUMIF(S$88,"①",T93)+SUMIF(U$88,"①",U93)+SUMIF(U$88,"①",V93)+SUMIF(X$88,"①",Z93)+SUMIF(AA$88,"①",AC93)+SUMIF(AD$88,"①",AF93)+SUMIF(AG$88,"①",AI93)+SUMIF(AJ$88,"①",AL93)+SUMIF(AM$88,"①",AO93)+SUMIF(AP$88,"①",AR93)+SUMIF(AS$88,"①",AU93)</f>
        <v>0</v>
      </c>
      <c r="BC93" s="852"/>
      <c r="BD93" s="852">
        <f t="shared" ref="BD93:BD103" si="270">SUMIF(G$88,"②",I93)+SUMIF(J$88,"②",L93)+SUMIF(M$88,"②",O93)+SUMIF(P$88,"②",R93)+SUMIF(S$88,"②",S93)+SUMIF(S$88,"②",T93)+SUMIF(U$88,"②",U93)+SUMIF(U$88,"②",V93)+SUMIF(X$88,"②",Z93)+SUMIF(AA$88,"②",AC93)+SUMIF(AD$88,"②",AF93)+SUMIF(AG$88,"②",AI93)+SUMIF(AJ$88,"②",AL93)+SUMIF(AM$88,"②",AO93)+SUMIF(AP$88,"②",AR93)+SUMIF(AS$88,"②",AU93)</f>
        <v>0</v>
      </c>
      <c r="BE93" s="852"/>
      <c r="BF93" s="852">
        <f t="shared" ref="BF93:BF103" si="271">SUMIF(G$88,"③",I93)+SUMIF(J$88,"③",L93)+SUMIF(M$88,"③",O93)+SUMIF(P$88,"③",R93)+SUMIF(S$88,"③",S93)+SUMIF(S$88,"③",T93)+SUMIF(U$88,"③",U93)+SUMIF(U$88,"③",V93)+SUMIF(X$88,"③",Z93)+SUMIF(AA$88,"③",AC93)+SUMIF(AD$88,"③",AF93)+SUMIF(AG$88,"③",AI93)+SUMIF(AJ$88,"③",AL93)+SUMIF(AM$88,"③",AO93)+SUMIF(AP$88,"③",AR93)+SUMIF(AS$88,"③",AU93)</f>
        <v>65.7</v>
      </c>
      <c r="BG93" s="852"/>
      <c r="BH93" s="852">
        <f t="shared" ref="BH93:BH103" si="272">SUMIF(G$88,"④",I93)+SUMIF(J$88,"④",L93)+SUMIF(M$88,"④",O93)+SUMIF(P$88,"④",R93)+SUMIF(S$88,"④",S93)+SUMIF(S$88,"④",T93)+SUMIF(U$88,"④",U93)+SUMIF(U$88,"④",V93)+SUMIF(X$88,"④",Z93)+SUMIF(AA$88,"④",AC93)+SUMIF(AD$88,"④",AF93)+SUMIF(AG$88,"④",AI93)+SUMIF(AJ$88,"④",AL93)+SUMIF(AM$88,"④",AO93)+SUMIF(AP$88,"④",AR93)+SUMIF(AS$88,"④",AU93)</f>
        <v>0</v>
      </c>
      <c r="BI93" s="852"/>
      <c r="BJ93" s="852">
        <f t="shared" ref="BJ93:BJ103" si="273">SUMIF(G$88,"⑤",I93)+SUMIF(J$88,"⑤",L93)+SUMIF(M$88,"⑤",O93)+SUMIF(P$88,"⑤",R93)+SUMIF(S$88,"⑤",S93)+SUMIF(S$88,"⑤",T93)+SUMIF(U$88,"⑤",U93)+SUMIF(U$88,"⑤",V93)+SUMIF(X$88,"⑤",Z93)+SUMIF(AA$88,"⑤",AC93)+SUMIF(AD$88,"⑤",AF93)+SUMIF(AG$88,"⑤",AI93)+SUMIF(AJ$88,"⑤",AL93)+SUMIF(AM$88,"⑤",AO93)+SUMIF(AP$88,"⑤",AR93)+SUMIF(AS$88,"⑤",AU93)</f>
        <v>0</v>
      </c>
      <c r="BK93" s="852"/>
      <c r="BL93" s="851">
        <f t="shared" ref="BL93:BL103" si="274">IF($AY93="-",0,BB93*$AX93)</f>
        <v>0</v>
      </c>
      <c r="BM93" s="852"/>
      <c r="BN93" s="852">
        <f t="shared" ref="BN93:BN103" si="275">IF($AY93="-",0,BD93*$AX93)</f>
        <v>0</v>
      </c>
      <c r="BO93" s="852"/>
      <c r="BP93" s="852">
        <f t="shared" ref="BP93:BP103" si="276">IF($AY93="-",0,BF93*$AX93)</f>
        <v>16096.5</v>
      </c>
      <c r="BQ93" s="852"/>
      <c r="BR93" s="852">
        <f t="shared" ref="BR93:BR103" si="277">IF($AY93="-",0,BH93*$AX93)</f>
        <v>0</v>
      </c>
      <c r="BS93" s="852"/>
      <c r="BT93" s="852">
        <f t="shared" ref="BT93:BT103" si="278">IF($AY93="-",0,BJ93*$AX93)</f>
        <v>0</v>
      </c>
      <c r="BU93" s="1013"/>
    </row>
    <row r="94" spans="2:74" ht="13.5" customHeight="1">
      <c r="B94" s="1162"/>
      <c r="C94" s="911"/>
      <c r="D94" s="912"/>
      <c r="E94" s="913"/>
      <c r="F94" s="80">
        <v>500</v>
      </c>
      <c r="G94" s="430" t="str">
        <f>IF('A4-1管路(初期設定)'!$F$17="","-",IF('A4-1管路(初期設定)'!$F$17="○",A3管路!G94,IF(A3管路!F94="-","-",'A4-1管路(初期設定)'!$F$17*A3管路!G94)))</f>
        <v>-</v>
      </c>
      <c r="H94" s="427" t="str">
        <f>IF('A4-1管路(初期設定)'!$G$17="","-",IF('A4-1管路(初期設定)'!$G$17="○",A3管路!H94,IF(A3管路!H94="-","-",'A4-1管路(初期設定)'!$G$17*A3管路!H94)))</f>
        <v>-</v>
      </c>
      <c r="I94" s="428" t="str">
        <f t="shared" si="254"/>
        <v>-</v>
      </c>
      <c r="J94" s="430" t="str">
        <f>IF('A4-1管路(初期設定)'!$H$17="","-",IF('A4-1管路(初期設定)'!$H$17="○",A3管路!J94,IF(A3管路!J94="-","-",'A4-1管路(初期設定)'!$H$17*A3管路!J94)))</f>
        <v>-</v>
      </c>
      <c r="K94" s="427" t="str">
        <f>IF('A4-1管路(初期設定)'!$I$17="","-",IF('A4-1管路(初期設定)'!$I$17="○",A3管路!K94,IF(A3管路!K94="-","-",'A4-1管路(初期設定)'!$I$17*A3管路!K94)))</f>
        <v>-</v>
      </c>
      <c r="L94" s="428" t="str">
        <f t="shared" si="255"/>
        <v>-</v>
      </c>
      <c r="M94" s="430" t="str">
        <f>IF('A4-1管路(初期設定)'!$J$17="","-",IF('A4-1管路(初期設定)'!$J$17="○",A3管路!M94,IF(A3管路!M94="-","-",'A4-1管路(初期設定)'!$J$17*A3管路!M94)))</f>
        <v>-</v>
      </c>
      <c r="N94" s="427" t="str">
        <f>IF('A4-1管路(初期設定)'!$K$17="","-",IF('A4-1管路(初期設定)'!$K$17="○",A3管路!N94,IF(A3管路!N94="-","-",'A4-1管路(初期設定)'!$K$17*A3管路!N94)))</f>
        <v>-</v>
      </c>
      <c r="O94" s="428" t="str">
        <f t="shared" si="256"/>
        <v>-</v>
      </c>
      <c r="P94" s="430" t="str">
        <f>IF('A4-1管路(初期設定)'!$L$17="","-",IF('A4-1管路(初期設定)'!$L$17="○",A3管路!P94,IF(A3管路!P94="-","-",'A4-1管路(初期設定)'!$L$17*A3管路!P94)))</f>
        <v>-</v>
      </c>
      <c r="Q94" s="427" t="str">
        <f>IF('A4-1管路(初期設定)'!$M$17="","-",IF('A4-1管路(初期設定)'!$M$17="○",A3管路!Q94,IF(A3管路!Q94="-","-",'A4-1管路(初期設定)'!$M$17*A3管路!Q94)))</f>
        <v>-</v>
      </c>
      <c r="R94" s="428" t="str">
        <f t="shared" si="257"/>
        <v>-</v>
      </c>
      <c r="S94" s="430" t="str">
        <f>IF('A4-1管路(初期設定)'!$N$17="","-",IF('A4-1管路(初期設定)'!$N$17="○",A3管路!S94,IF(A3管路!S94="-","-",'A4-1管路(初期設定)'!$N$17*A3管路!S94)))</f>
        <v>-</v>
      </c>
      <c r="T94" s="429" t="str">
        <f>IF('A4-1管路(初期設定)'!$O$17="","-",IF('A4-1管路(初期設定)'!$O$17="○",A3管路!T94,IF(A3管路!T94="-","-",'A4-1管路(初期設定)'!$O$17*A3管路!T94)))</f>
        <v>-</v>
      </c>
      <c r="U94" s="429" t="str">
        <f>IF('A4-1管路(初期設定)'!$P$17="","-",IF('A4-1管路(初期設定)'!$P$17="○",A3管路!U94,IF(A3管路!U94="-","-",'A4-1管路(初期設定)'!$P$17*A3管路!U94)))</f>
        <v>-</v>
      </c>
      <c r="V94" s="427" t="str">
        <f>IF('A4-1管路(初期設定)'!$Q$17="","-",IF('A4-1管路(初期設定)'!$Q$17="○",A3管路!V94,IF(A3管路!V94="-","-",'A4-1管路(初期設定)'!$Q$17*A3管路!V94)))</f>
        <v>-</v>
      </c>
      <c r="W94" s="428" t="str">
        <f t="shared" si="258"/>
        <v>-</v>
      </c>
      <c r="X94" s="430" t="str">
        <f>IF('A4-1管路(初期設定)'!$R$17="","-",IF('A4-1管路(初期設定)'!$R$17="○",A3管路!X94,IF(A3管路!X94="-","-",'A4-1管路(初期設定)'!$R$17*A3管路!X94)))</f>
        <v>-</v>
      </c>
      <c r="Y94" s="427">
        <f>IF('A4-1管路(初期設定)'!$S$17="","-",IF('A4-1管路(初期設定)'!$S$17="○",A3管路!Y94,IF(A3管路!Y94="-","-",'A4-1管路(初期設定)'!$S$17*A3管路!Y94)))</f>
        <v>63.9</v>
      </c>
      <c r="Z94" s="428">
        <f t="shared" si="259"/>
        <v>63.9</v>
      </c>
      <c r="AA94" s="430" t="str">
        <f>IF('A4-1管路(初期設定)'!$T$17="","-",IF('A4-1管路(初期設定)'!$T$17="○",A3管路!AA94,IF(A3管路!AA94="-","-",'A4-1管路(初期設定)'!$T$17*A3管路!AA94)))</f>
        <v>-</v>
      </c>
      <c r="AB94" s="427" t="str">
        <f>IF('A4-1管路(初期設定)'!$U$17="","-",IF('A4-1管路(初期設定)'!$U$17="○",A3管路!AB94,IF(A3管路!AB94="-","-",'A4-1管路(初期設定)'!$U$17*A3管路!AB94)))</f>
        <v>-</v>
      </c>
      <c r="AC94" s="428" t="str">
        <f t="shared" si="260"/>
        <v>-</v>
      </c>
      <c r="AD94" s="430" t="str">
        <f>IF('A4-1管路(初期設定)'!$V$17="","-",IF('A4-1管路(初期設定)'!$V$17="○",A3管路!AD94,IF(A3管路!AD94="-","-",'A4-1管路(初期設定)'!$V$17*A3管路!AD94)))</f>
        <v>-</v>
      </c>
      <c r="AE94" s="427" t="str">
        <f>IF('A4-1管路(初期設定)'!$W$17="","-",IF('A4-1管路(初期設定)'!$W$17="○",A3管路!AE94,IF(A3管路!AE94="-","-",'A4-1管路(初期設定)'!$W$17*A3管路!AE94)))</f>
        <v>-</v>
      </c>
      <c r="AF94" s="428" t="str">
        <f t="shared" si="261"/>
        <v>-</v>
      </c>
      <c r="AG94" s="430" t="str">
        <f>IF('A4-1管路(初期設定)'!$X$8="","-",IF('A4-1管路(初期設定)'!$X$8="○",A3管路!AG94,IF(A3管路!AZ94="-","-",'A4-1管路(初期設定)'!$X$8*A3管路!AG94)))</f>
        <v>-</v>
      </c>
      <c r="AH94" s="427" t="str">
        <f>IF('A4-1管路(初期設定)'!$Y$17="","-",IF('A4-1管路(初期設定)'!$Y$17="○",A3管路!AH94,IF(A3管路!AH94="-","-",'A4-1管路(初期設定)'!$Y$17*A3管路!AH94)))</f>
        <v>-</v>
      </c>
      <c r="AI94" s="428" t="str">
        <f t="shared" si="262"/>
        <v>-</v>
      </c>
      <c r="AJ94" s="430" t="str">
        <f>IF('A4-1管路(初期設定)'!$Z$17="","-",IF('A4-1管路(初期設定)'!$Z$17="○",A3管路!AJ94,IF(A3管路!AJ94="-","-",'A4-1管路(初期設定)'!$Z$17*A3管路!AJ94)))</f>
        <v>-</v>
      </c>
      <c r="AK94" s="427" t="str">
        <f>IF('A4-1管路(初期設定)'!$AA$17="","-",IF('A4-1管路(初期設定)'!$AA$17="○",A3管路!AK94,IF(A3管路!AK94="-","-",'A4-1管路(初期設定)'!$AA$17*A3管路!AK94)))</f>
        <v>-</v>
      </c>
      <c r="AL94" s="428" t="str">
        <f t="shared" si="263"/>
        <v>-</v>
      </c>
      <c r="AM94" s="430" t="str">
        <f>IF('A4-1管路(初期設定)'!$AB$17="","-",IF('A4-1管路(初期設定)'!$AB$17="○",A3管路!AM94,IF(A3管路!AM94="-","-",'A4-1管路(初期設定)'!$AB$17*A3管路!AM94)))</f>
        <v>-</v>
      </c>
      <c r="AN94" s="427" t="str">
        <f>IF('A4-1管路(初期設定)'!$AC$17="","-",IF('A4-1管路(初期設定)'!$AC$17="○",A3管路!AN94,IF(A3管路!AN94="-","-",'A4-1管路(初期設定)'!$AC$17*A3管路!AN94)))</f>
        <v>-</v>
      </c>
      <c r="AO94" s="428" t="str">
        <f t="shared" si="264"/>
        <v>-</v>
      </c>
      <c r="AP94" s="430" t="str">
        <f>IF('A4-1管路(初期設定)'!$AD$17="","-",IF('A4-1管路(初期設定)'!$AD$17="○",A3管路!AP94,IF(A3管路!AP94="-","-",'A4-1管路(初期設定)'!$AD$17*A3管路!AP94)))</f>
        <v>-</v>
      </c>
      <c r="AQ94" s="427">
        <f>IF('A4-1管路(初期設定)'!$AE$17="","-",IF('A4-1管路(初期設定)'!$AE$17="○",A3管路!AQ94,IF(A3管路!AQ94="-","-",'A4-1管路(初期設定)'!$AE$17*A3管路!AQ94)))</f>
        <v>20.6</v>
      </c>
      <c r="AR94" s="428">
        <f t="shared" si="265"/>
        <v>20.6</v>
      </c>
      <c r="AS94" s="430" t="str">
        <f>IF('A4-1管路(初期設定)'!$AF$17="","-",IF('A4-1管路(初期設定)'!$AF$17="○",A3管路!AS94,IF(A3管路!AS94="-","-",'A4-1管路(初期設定)'!$AF$17*A3管路!AS94)))</f>
        <v>-</v>
      </c>
      <c r="AT94" s="427" t="str">
        <f>IF('A4-1管路(初期設定)'!$AG$17="","-",IF('A4-1管路(初期設定)'!$AG$17="○",A3管路!AT94,IF(A3管路!AT94="-","-",'A4-1管路(初期設定)'!$AG$17*A3管路!AT94)))</f>
        <v>-</v>
      </c>
      <c r="AU94" s="428" t="str">
        <f t="shared" si="266"/>
        <v>-</v>
      </c>
      <c r="AV94" s="441">
        <f t="shared" si="267"/>
        <v>84.5</v>
      </c>
      <c r="AW94" s="84" t="s">
        <v>273</v>
      </c>
      <c r="AX94" s="70">
        <v>189</v>
      </c>
      <c r="AY94" s="45">
        <f t="shared" si="268"/>
        <v>15970.5</v>
      </c>
      <c r="BB94" s="832">
        <f t="shared" si="269"/>
        <v>0</v>
      </c>
      <c r="BC94" s="830"/>
      <c r="BD94" s="830">
        <f t="shared" si="270"/>
        <v>0</v>
      </c>
      <c r="BE94" s="830"/>
      <c r="BF94" s="830">
        <f t="shared" si="271"/>
        <v>63.9</v>
      </c>
      <c r="BG94" s="830"/>
      <c r="BH94" s="830">
        <f t="shared" si="272"/>
        <v>20.6</v>
      </c>
      <c r="BI94" s="830"/>
      <c r="BJ94" s="830">
        <f t="shared" si="273"/>
        <v>0</v>
      </c>
      <c r="BK94" s="830"/>
      <c r="BL94" s="832">
        <f t="shared" si="274"/>
        <v>0</v>
      </c>
      <c r="BM94" s="830"/>
      <c r="BN94" s="830">
        <f t="shared" si="275"/>
        <v>0</v>
      </c>
      <c r="BO94" s="830"/>
      <c r="BP94" s="830">
        <f t="shared" si="276"/>
        <v>12077.1</v>
      </c>
      <c r="BQ94" s="830"/>
      <c r="BR94" s="830">
        <f t="shared" si="277"/>
        <v>3893.4</v>
      </c>
      <c r="BS94" s="830"/>
      <c r="BT94" s="830">
        <f t="shared" si="278"/>
        <v>0</v>
      </c>
      <c r="BU94" s="833"/>
    </row>
    <row r="95" spans="2:74" ht="13.5" customHeight="1">
      <c r="B95" s="1162"/>
      <c r="C95" s="911"/>
      <c r="D95" s="912"/>
      <c r="E95" s="913"/>
      <c r="F95" s="80">
        <v>450</v>
      </c>
      <c r="G95" s="430" t="str">
        <f>IF('A4-1管路(初期設定)'!$F$17="","-",IF('A4-1管路(初期設定)'!$F$17="○",A3管路!G95,IF(A3管路!F95="-","-",'A4-1管路(初期設定)'!$F$17*A3管路!G95)))</f>
        <v>-</v>
      </c>
      <c r="H95" s="427" t="str">
        <f>IF('A4-1管路(初期設定)'!$G$17="","-",IF('A4-1管路(初期設定)'!$G$17="○",A3管路!H95,IF(A3管路!H95="-","-",'A4-1管路(初期設定)'!$G$17*A3管路!H95)))</f>
        <v>-</v>
      </c>
      <c r="I95" s="428" t="str">
        <f t="shared" si="254"/>
        <v>-</v>
      </c>
      <c r="J95" s="430" t="str">
        <f>IF('A4-1管路(初期設定)'!$H$17="","-",IF('A4-1管路(初期設定)'!$H$17="○",A3管路!J95,IF(A3管路!J95="-","-",'A4-1管路(初期設定)'!$H$17*A3管路!J95)))</f>
        <v>-</v>
      </c>
      <c r="K95" s="427" t="str">
        <f>IF('A4-1管路(初期設定)'!$I$17="","-",IF('A4-1管路(初期設定)'!$I$17="○",A3管路!K95,IF(A3管路!K95="-","-",'A4-1管路(初期設定)'!$I$17*A3管路!K95)))</f>
        <v>-</v>
      </c>
      <c r="L95" s="428" t="str">
        <f t="shared" si="255"/>
        <v>-</v>
      </c>
      <c r="M95" s="430" t="str">
        <f>IF('A4-1管路(初期設定)'!$J$17="","-",IF('A4-1管路(初期設定)'!$J$17="○",A3管路!M95,IF(A3管路!M95="-","-",'A4-1管路(初期設定)'!$J$17*A3管路!M95)))</f>
        <v>-</v>
      </c>
      <c r="N95" s="427" t="str">
        <f>IF('A4-1管路(初期設定)'!$K$17="","-",IF('A4-1管路(初期設定)'!$K$17="○",A3管路!N95,IF(A3管路!N95="-","-",'A4-1管路(初期設定)'!$K$17*A3管路!N95)))</f>
        <v>-</v>
      </c>
      <c r="O95" s="428" t="str">
        <f t="shared" si="256"/>
        <v>-</v>
      </c>
      <c r="P95" s="430" t="str">
        <f>IF('A4-1管路(初期設定)'!$L$17="","-",IF('A4-1管路(初期設定)'!$L$17="○",A3管路!P95,IF(A3管路!P95="-","-",'A4-1管路(初期設定)'!$L$17*A3管路!P95)))</f>
        <v>-</v>
      </c>
      <c r="Q95" s="427" t="str">
        <f>IF('A4-1管路(初期設定)'!$M$17="","-",IF('A4-1管路(初期設定)'!$M$17="○",A3管路!Q95,IF(A3管路!Q95="-","-",'A4-1管路(初期設定)'!$M$17*A3管路!Q95)))</f>
        <v>-</v>
      </c>
      <c r="R95" s="428" t="str">
        <f t="shared" si="257"/>
        <v>-</v>
      </c>
      <c r="S95" s="430" t="str">
        <f>IF('A4-1管路(初期設定)'!$N$17="","-",IF('A4-1管路(初期設定)'!$N$17="○",A3管路!S95,IF(A3管路!S95="-","-",'A4-1管路(初期設定)'!$N$17*A3管路!S95)))</f>
        <v>-</v>
      </c>
      <c r="T95" s="429" t="str">
        <f>IF('A4-1管路(初期設定)'!$O$17="","-",IF('A4-1管路(初期設定)'!$O$17="○",A3管路!T95,IF(A3管路!T95="-","-",'A4-1管路(初期設定)'!$O$17*A3管路!T95)))</f>
        <v>-</v>
      </c>
      <c r="U95" s="429" t="str">
        <f>IF('A4-1管路(初期設定)'!$P$17="","-",IF('A4-1管路(初期設定)'!$P$17="○",A3管路!U95,IF(A3管路!U95="-","-",'A4-1管路(初期設定)'!$P$17*A3管路!U95)))</f>
        <v>-</v>
      </c>
      <c r="V95" s="427" t="str">
        <f>IF('A4-1管路(初期設定)'!$Q$17="","-",IF('A4-1管路(初期設定)'!$Q$17="○",A3管路!V95,IF(A3管路!V95="-","-",'A4-1管路(初期設定)'!$Q$17*A3管路!V95)))</f>
        <v>-</v>
      </c>
      <c r="W95" s="428" t="str">
        <f t="shared" si="258"/>
        <v>-</v>
      </c>
      <c r="X95" s="430" t="str">
        <f>IF('A4-1管路(初期設定)'!$R$17="","-",IF('A4-1管路(初期設定)'!$R$17="○",A3管路!X95,IF(A3管路!X95="-","-",'A4-1管路(初期設定)'!$R$17*A3管路!X95)))</f>
        <v>-</v>
      </c>
      <c r="Y95" s="427">
        <f>IF('A4-1管路(初期設定)'!$S$17="","-",IF('A4-1管路(初期設定)'!$S$17="○",A3管路!Y95,IF(A3管路!Y95="-","-",'A4-1管路(初期設定)'!$S$17*A3管路!Y95)))</f>
        <v>324.89999999999998</v>
      </c>
      <c r="Z95" s="428">
        <f t="shared" si="259"/>
        <v>324.89999999999998</v>
      </c>
      <c r="AA95" s="430" t="str">
        <f>IF('A4-1管路(初期設定)'!$T$17="","-",IF('A4-1管路(初期設定)'!$T$17="○",A3管路!AA95,IF(A3管路!AA95="-","-",'A4-1管路(初期設定)'!$T$17*A3管路!AA95)))</f>
        <v>-</v>
      </c>
      <c r="AB95" s="427" t="str">
        <f>IF('A4-1管路(初期設定)'!$U$17="","-",IF('A4-1管路(初期設定)'!$U$17="○",A3管路!AB95,IF(A3管路!AB95="-","-",'A4-1管路(初期設定)'!$U$17*A3管路!AB95)))</f>
        <v>-</v>
      </c>
      <c r="AC95" s="428" t="str">
        <f t="shared" si="260"/>
        <v>-</v>
      </c>
      <c r="AD95" s="430" t="str">
        <f>IF('A4-1管路(初期設定)'!$V$17="","-",IF('A4-1管路(初期設定)'!$V$17="○",A3管路!AD95,IF(A3管路!AD95="-","-",'A4-1管路(初期設定)'!$V$17*A3管路!AD95)))</f>
        <v>-</v>
      </c>
      <c r="AE95" s="427" t="str">
        <f>IF('A4-1管路(初期設定)'!$W$17="","-",IF('A4-1管路(初期設定)'!$W$17="○",A3管路!AE95,IF(A3管路!AE95="-","-",'A4-1管路(初期設定)'!$W$17*A3管路!AE95)))</f>
        <v>-</v>
      </c>
      <c r="AF95" s="428" t="str">
        <f t="shared" si="261"/>
        <v>-</v>
      </c>
      <c r="AG95" s="430" t="str">
        <f>IF('A4-1管路(初期設定)'!$X$8="","-",IF('A4-1管路(初期設定)'!$X$8="○",A3管路!AG95,IF(A3管路!AZ95="-","-",'A4-1管路(初期設定)'!$X$8*A3管路!AG95)))</f>
        <v>-</v>
      </c>
      <c r="AH95" s="427" t="str">
        <f>IF('A4-1管路(初期設定)'!$Y$17="","-",IF('A4-1管路(初期設定)'!$Y$17="○",A3管路!AH95,IF(A3管路!AH95="-","-",'A4-1管路(初期設定)'!$Y$17*A3管路!AH95)))</f>
        <v>-</v>
      </c>
      <c r="AI95" s="428" t="str">
        <f t="shared" si="262"/>
        <v>-</v>
      </c>
      <c r="AJ95" s="430" t="str">
        <f>IF('A4-1管路(初期設定)'!$Z$17="","-",IF('A4-1管路(初期設定)'!$Z$17="○",A3管路!AJ95,IF(A3管路!AJ95="-","-",'A4-1管路(初期設定)'!$Z$17*A3管路!AJ95)))</f>
        <v>-</v>
      </c>
      <c r="AK95" s="427" t="str">
        <f>IF('A4-1管路(初期設定)'!$AA$17="","-",IF('A4-1管路(初期設定)'!$AA$17="○",A3管路!AK95,IF(A3管路!AK95="-","-",'A4-1管路(初期設定)'!$AA$17*A3管路!AK95)))</f>
        <v>-</v>
      </c>
      <c r="AL95" s="428" t="str">
        <f t="shared" si="263"/>
        <v>-</v>
      </c>
      <c r="AM95" s="430" t="str">
        <f>IF('A4-1管路(初期設定)'!$AB$17="","-",IF('A4-1管路(初期設定)'!$AB$17="○",A3管路!AM95,IF(A3管路!AM95="-","-",'A4-1管路(初期設定)'!$AB$17*A3管路!AM95)))</f>
        <v>-</v>
      </c>
      <c r="AN95" s="427" t="str">
        <f>IF('A4-1管路(初期設定)'!$AC$17="","-",IF('A4-1管路(初期設定)'!$AC$17="○",A3管路!AN95,IF(A3管路!AN95="-","-",'A4-1管路(初期設定)'!$AC$17*A3管路!AN95)))</f>
        <v>-</v>
      </c>
      <c r="AO95" s="428" t="str">
        <f t="shared" si="264"/>
        <v>-</v>
      </c>
      <c r="AP95" s="430" t="str">
        <f>IF('A4-1管路(初期設定)'!$AD$17="","-",IF('A4-1管路(初期設定)'!$AD$17="○",A3管路!AP95,IF(A3管路!AP95="-","-",'A4-1管路(初期設定)'!$AD$17*A3管路!AP95)))</f>
        <v>-</v>
      </c>
      <c r="AQ95" s="427" t="str">
        <f>IF('A4-1管路(初期設定)'!$AE$17="","-",IF('A4-1管路(初期設定)'!$AE$17="○",A3管路!AQ95,IF(A3管路!AQ95="-","-",'A4-1管路(初期設定)'!$AE$17*A3管路!AQ95)))</f>
        <v>-</v>
      </c>
      <c r="AR95" s="428" t="str">
        <f t="shared" si="265"/>
        <v>-</v>
      </c>
      <c r="AS95" s="430" t="str">
        <f>IF('A4-1管路(初期設定)'!$AF$17="","-",IF('A4-1管路(初期設定)'!$AF$17="○",A3管路!AS95,IF(A3管路!AS95="-","-",'A4-1管路(初期設定)'!$AF$17*A3管路!AS95)))</f>
        <v>-</v>
      </c>
      <c r="AT95" s="427" t="str">
        <f>IF('A4-1管路(初期設定)'!$AG$17="","-",IF('A4-1管路(初期設定)'!$AG$17="○",A3管路!AT95,IF(A3管路!AT95="-","-",'A4-1管路(初期設定)'!$AG$17*A3管路!AT95)))</f>
        <v>-</v>
      </c>
      <c r="AU95" s="428" t="str">
        <f t="shared" si="266"/>
        <v>-</v>
      </c>
      <c r="AV95" s="441">
        <f t="shared" si="267"/>
        <v>324.89999999999998</v>
      </c>
      <c r="AW95" s="84" t="s">
        <v>273</v>
      </c>
      <c r="AX95" s="70">
        <v>166</v>
      </c>
      <c r="AY95" s="45">
        <f t="shared" si="268"/>
        <v>53933.399999999994</v>
      </c>
      <c r="BB95" s="832">
        <f t="shared" si="269"/>
        <v>0</v>
      </c>
      <c r="BC95" s="830"/>
      <c r="BD95" s="830">
        <f t="shared" si="270"/>
        <v>0</v>
      </c>
      <c r="BE95" s="830"/>
      <c r="BF95" s="830">
        <f t="shared" si="271"/>
        <v>324.89999999999998</v>
      </c>
      <c r="BG95" s="830"/>
      <c r="BH95" s="830">
        <f t="shared" si="272"/>
        <v>0</v>
      </c>
      <c r="BI95" s="830"/>
      <c r="BJ95" s="830">
        <f t="shared" si="273"/>
        <v>0</v>
      </c>
      <c r="BK95" s="830"/>
      <c r="BL95" s="832">
        <f t="shared" si="274"/>
        <v>0</v>
      </c>
      <c r="BM95" s="830"/>
      <c r="BN95" s="830">
        <f t="shared" si="275"/>
        <v>0</v>
      </c>
      <c r="BO95" s="830"/>
      <c r="BP95" s="830">
        <f t="shared" si="276"/>
        <v>53933.399999999994</v>
      </c>
      <c r="BQ95" s="830"/>
      <c r="BR95" s="830">
        <f t="shared" si="277"/>
        <v>0</v>
      </c>
      <c r="BS95" s="830"/>
      <c r="BT95" s="830">
        <f t="shared" si="278"/>
        <v>0</v>
      </c>
      <c r="BU95" s="833"/>
    </row>
    <row r="96" spans="2:74" ht="13.5" customHeight="1">
      <c r="B96" s="1162"/>
      <c r="C96" s="911"/>
      <c r="D96" s="912"/>
      <c r="E96" s="913"/>
      <c r="F96" s="80">
        <v>400</v>
      </c>
      <c r="G96" s="430" t="str">
        <f>IF('A4-1管路(初期設定)'!$F$17="","-",IF('A4-1管路(初期設定)'!$F$17="○",A3管路!G96,IF(A3管路!F96="-","-",'A4-1管路(初期設定)'!$F$17*A3管路!G96)))</f>
        <v>-</v>
      </c>
      <c r="H96" s="427" t="str">
        <f>IF('A4-1管路(初期設定)'!$G$17="","-",IF('A4-1管路(初期設定)'!$G$17="○",A3管路!H96,IF(A3管路!H96="-","-",'A4-1管路(初期設定)'!$G$17*A3管路!H96)))</f>
        <v>-</v>
      </c>
      <c r="I96" s="428" t="str">
        <f t="shared" si="254"/>
        <v>-</v>
      </c>
      <c r="J96" s="430" t="str">
        <f>IF('A4-1管路(初期設定)'!$H$17="","-",IF('A4-1管路(初期設定)'!$H$17="○",A3管路!J96,IF(A3管路!J96="-","-",'A4-1管路(初期設定)'!$H$17*A3管路!J96)))</f>
        <v>-</v>
      </c>
      <c r="K96" s="427" t="str">
        <f>IF('A4-1管路(初期設定)'!$I$17="","-",IF('A4-1管路(初期設定)'!$I$17="○",A3管路!K96,IF(A3管路!K96="-","-",'A4-1管路(初期設定)'!$I$17*A3管路!K96)))</f>
        <v>-</v>
      </c>
      <c r="L96" s="428" t="str">
        <f t="shared" si="255"/>
        <v>-</v>
      </c>
      <c r="M96" s="430" t="str">
        <f>IF('A4-1管路(初期設定)'!$J$17="","-",IF('A4-1管路(初期設定)'!$J$17="○",A3管路!M96,IF(A3管路!M96="-","-",'A4-1管路(初期設定)'!$J$17*A3管路!M96)))</f>
        <v>-</v>
      </c>
      <c r="N96" s="427" t="str">
        <f>IF('A4-1管路(初期設定)'!$K$17="","-",IF('A4-1管路(初期設定)'!$K$17="○",A3管路!N96,IF(A3管路!N96="-","-",'A4-1管路(初期設定)'!$K$17*A3管路!N96)))</f>
        <v>-</v>
      </c>
      <c r="O96" s="428" t="str">
        <f t="shared" si="256"/>
        <v>-</v>
      </c>
      <c r="P96" s="430" t="str">
        <f>IF('A4-1管路(初期設定)'!$L$17="","-",IF('A4-1管路(初期設定)'!$L$17="○",A3管路!P96,IF(A3管路!P96="-","-",'A4-1管路(初期設定)'!$L$17*A3管路!P96)))</f>
        <v>-</v>
      </c>
      <c r="Q96" s="427" t="str">
        <f>IF('A4-1管路(初期設定)'!$M$17="","-",IF('A4-1管路(初期設定)'!$M$17="○",A3管路!Q96,IF(A3管路!Q96="-","-",'A4-1管路(初期設定)'!$M$17*A3管路!Q96)))</f>
        <v>-</v>
      </c>
      <c r="R96" s="428" t="str">
        <f t="shared" si="257"/>
        <v>-</v>
      </c>
      <c r="S96" s="430" t="str">
        <f>IF('A4-1管路(初期設定)'!$N$17="","-",IF('A4-1管路(初期設定)'!$N$17="○",A3管路!S96,IF(A3管路!S96="-","-",'A4-1管路(初期設定)'!$N$17*A3管路!S96)))</f>
        <v>-</v>
      </c>
      <c r="T96" s="429">
        <f>IF('A4-1管路(初期設定)'!$O$17="","-",IF('A4-1管路(初期設定)'!$O$17="○",A3管路!T96,IF(A3管路!T96="-","-",'A4-1管路(初期設定)'!$O$17*A3管路!T96)))</f>
        <v>3.6</v>
      </c>
      <c r="U96" s="429" t="str">
        <f>IF('A4-1管路(初期設定)'!$P$17="","-",IF('A4-1管路(初期設定)'!$P$17="○",A3管路!U96,IF(A3管路!U96="-","-",'A4-1管路(初期設定)'!$P$17*A3管路!U96)))</f>
        <v>-</v>
      </c>
      <c r="V96" s="427">
        <f>IF('A4-1管路(初期設定)'!$Q$17="","-",IF('A4-1管路(初期設定)'!$Q$17="○",A3管路!V96,IF(A3管路!V96="-","-",'A4-1管路(初期設定)'!$Q$17*A3管路!V96)))</f>
        <v>9</v>
      </c>
      <c r="W96" s="428">
        <f t="shared" si="258"/>
        <v>12.6</v>
      </c>
      <c r="X96" s="430" t="str">
        <f>IF('A4-1管路(初期設定)'!$R$17="","-",IF('A4-1管路(初期設定)'!$R$17="○",A3管路!X96,IF(A3管路!X96="-","-",'A4-1管路(初期設定)'!$R$17*A3管路!X96)))</f>
        <v>-</v>
      </c>
      <c r="Y96" s="427">
        <f>IF('A4-1管路(初期設定)'!$S$17="","-",IF('A4-1管路(初期設定)'!$S$17="○",A3管路!Y96,IF(A3管路!Y96="-","-",'A4-1管路(初期設定)'!$S$17*A3管路!Y96)))</f>
        <v>164.7</v>
      </c>
      <c r="Z96" s="428">
        <f t="shared" si="259"/>
        <v>164.7</v>
      </c>
      <c r="AA96" s="430" t="str">
        <f>IF('A4-1管路(初期設定)'!$T$17="","-",IF('A4-1管路(初期設定)'!$T$17="○",A3管路!AA96,IF(A3管路!AA96="-","-",'A4-1管路(初期設定)'!$T$17*A3管路!AA96)))</f>
        <v>-</v>
      </c>
      <c r="AB96" s="427" t="str">
        <f>IF('A4-1管路(初期設定)'!$U$17="","-",IF('A4-1管路(初期設定)'!$U$17="○",A3管路!AB96,IF(A3管路!AB96="-","-",'A4-1管路(初期設定)'!$U$17*A3管路!AB96)))</f>
        <v>-</v>
      </c>
      <c r="AC96" s="428" t="str">
        <f t="shared" si="260"/>
        <v>-</v>
      </c>
      <c r="AD96" s="430" t="str">
        <f>IF('A4-1管路(初期設定)'!$V$17="","-",IF('A4-1管路(初期設定)'!$V$17="○",A3管路!AD96,IF(A3管路!AD96="-","-",'A4-1管路(初期設定)'!$V$17*A3管路!AD96)))</f>
        <v>-</v>
      </c>
      <c r="AE96" s="427" t="str">
        <f>IF('A4-1管路(初期設定)'!$W$17="","-",IF('A4-1管路(初期設定)'!$W$17="○",A3管路!AE96,IF(A3管路!AE96="-","-",'A4-1管路(初期設定)'!$W$17*A3管路!AE96)))</f>
        <v>-</v>
      </c>
      <c r="AF96" s="428" t="str">
        <f t="shared" si="261"/>
        <v>-</v>
      </c>
      <c r="AG96" s="430" t="str">
        <f>IF('A4-1管路(初期設定)'!$X$8="","-",IF('A4-1管路(初期設定)'!$X$8="○",A3管路!AG96,IF(A3管路!AZ96="-","-",'A4-1管路(初期設定)'!$X$8*A3管路!AG96)))</f>
        <v>-</v>
      </c>
      <c r="AH96" s="427" t="str">
        <f>IF('A4-1管路(初期設定)'!$Y$17="","-",IF('A4-1管路(初期設定)'!$Y$17="○",A3管路!AH96,IF(A3管路!AH96="-","-",'A4-1管路(初期設定)'!$Y$17*A3管路!AH96)))</f>
        <v>-</v>
      </c>
      <c r="AI96" s="428" t="str">
        <f t="shared" si="262"/>
        <v>-</v>
      </c>
      <c r="AJ96" s="430" t="str">
        <f>IF('A4-1管路(初期設定)'!$Z$17="","-",IF('A4-1管路(初期設定)'!$Z$17="○",A3管路!AJ96,IF(A3管路!AJ96="-","-",'A4-1管路(初期設定)'!$Z$17*A3管路!AJ96)))</f>
        <v>-</v>
      </c>
      <c r="AK96" s="427" t="str">
        <f>IF('A4-1管路(初期設定)'!$AA$17="","-",IF('A4-1管路(初期設定)'!$AA$17="○",A3管路!AK96,IF(A3管路!AK96="-","-",'A4-1管路(初期設定)'!$AA$17*A3管路!AK96)))</f>
        <v>-</v>
      </c>
      <c r="AL96" s="428" t="str">
        <f t="shared" si="263"/>
        <v>-</v>
      </c>
      <c r="AM96" s="430" t="str">
        <f>IF('A4-1管路(初期設定)'!$AB$17="","-",IF('A4-1管路(初期設定)'!$AB$17="○",A3管路!AM96,IF(A3管路!AM96="-","-",'A4-1管路(初期設定)'!$AB$17*A3管路!AM96)))</f>
        <v>-</v>
      </c>
      <c r="AN96" s="427" t="str">
        <f>IF('A4-1管路(初期設定)'!$AC$17="","-",IF('A4-1管路(初期設定)'!$AC$17="○",A3管路!AN96,IF(A3管路!AN96="-","-",'A4-1管路(初期設定)'!$AC$17*A3管路!AN96)))</f>
        <v>-</v>
      </c>
      <c r="AO96" s="428" t="str">
        <f t="shared" si="264"/>
        <v>-</v>
      </c>
      <c r="AP96" s="430" t="str">
        <f>IF('A4-1管路(初期設定)'!$AD$17="","-",IF('A4-1管路(初期設定)'!$AD$17="○",A3管路!AP96,IF(A3管路!AP96="-","-",'A4-1管路(初期設定)'!$AD$17*A3管路!AP96)))</f>
        <v>-</v>
      </c>
      <c r="AQ96" s="427" t="str">
        <f>IF('A4-1管路(初期設定)'!$AE$17="","-",IF('A4-1管路(初期設定)'!$AE$17="○",A3管路!AQ96,IF(A3管路!AQ96="-","-",'A4-1管路(初期設定)'!$AE$17*A3管路!AQ96)))</f>
        <v>-</v>
      </c>
      <c r="AR96" s="428" t="str">
        <f t="shared" si="265"/>
        <v>-</v>
      </c>
      <c r="AS96" s="430" t="str">
        <f>IF('A4-1管路(初期設定)'!$AF$17="","-",IF('A4-1管路(初期設定)'!$AF$17="○",A3管路!AS96,IF(A3管路!AS96="-","-",'A4-1管路(初期設定)'!$AF$17*A3管路!AS96)))</f>
        <v>-</v>
      </c>
      <c r="AT96" s="427" t="str">
        <f>IF('A4-1管路(初期設定)'!$AG$17="","-",IF('A4-1管路(初期設定)'!$AG$17="○",A3管路!AT96,IF(A3管路!AT96="-","-",'A4-1管路(初期設定)'!$AG$17*A3管路!AT96)))</f>
        <v>-</v>
      </c>
      <c r="AU96" s="428" t="str">
        <f t="shared" si="266"/>
        <v>-</v>
      </c>
      <c r="AV96" s="441">
        <f t="shared" si="267"/>
        <v>177.29999999999998</v>
      </c>
      <c r="AW96" s="84" t="s">
        <v>273</v>
      </c>
      <c r="AX96" s="70">
        <v>146</v>
      </c>
      <c r="AY96" s="45">
        <f t="shared" si="268"/>
        <v>25885.8</v>
      </c>
      <c r="BB96" s="832">
        <f t="shared" si="269"/>
        <v>0</v>
      </c>
      <c r="BC96" s="830"/>
      <c r="BD96" s="830">
        <f t="shared" si="270"/>
        <v>3.6</v>
      </c>
      <c r="BE96" s="830"/>
      <c r="BF96" s="830">
        <f t="shared" si="271"/>
        <v>173.7</v>
      </c>
      <c r="BG96" s="830"/>
      <c r="BH96" s="830">
        <f t="shared" si="272"/>
        <v>0</v>
      </c>
      <c r="BI96" s="830"/>
      <c r="BJ96" s="830">
        <f t="shared" si="273"/>
        <v>0</v>
      </c>
      <c r="BK96" s="830"/>
      <c r="BL96" s="832">
        <f t="shared" si="274"/>
        <v>0</v>
      </c>
      <c r="BM96" s="830"/>
      <c r="BN96" s="830">
        <f t="shared" si="275"/>
        <v>525.6</v>
      </c>
      <c r="BO96" s="830"/>
      <c r="BP96" s="830">
        <f t="shared" si="276"/>
        <v>25360.199999999997</v>
      </c>
      <c r="BQ96" s="830"/>
      <c r="BR96" s="830">
        <f t="shared" si="277"/>
        <v>0</v>
      </c>
      <c r="BS96" s="830"/>
      <c r="BT96" s="830">
        <f t="shared" si="278"/>
        <v>0</v>
      </c>
      <c r="BU96" s="833"/>
    </row>
    <row r="97" spans="1:73" ht="13.5" customHeight="1">
      <c r="A97" s="152"/>
      <c r="B97" s="1162"/>
      <c r="C97" s="911"/>
      <c r="D97" s="912"/>
      <c r="E97" s="913"/>
      <c r="F97" s="80">
        <v>350</v>
      </c>
      <c r="G97" s="430" t="str">
        <f>IF('A4-1管路(初期設定)'!$F$17="","-",IF('A4-1管路(初期設定)'!$F$17="○",A3管路!G97,IF(A3管路!F97="-","-",'A4-1管路(初期設定)'!$F$17*A3管路!G97)))</f>
        <v>-</v>
      </c>
      <c r="H97" s="427" t="str">
        <f>IF('A4-1管路(初期設定)'!$G$17="","-",IF('A4-1管路(初期設定)'!$G$17="○",A3管路!H97,IF(A3管路!H97="-","-",'A4-1管路(初期設定)'!$G$17*A3管路!H97)))</f>
        <v>-</v>
      </c>
      <c r="I97" s="428" t="str">
        <f t="shared" si="254"/>
        <v>-</v>
      </c>
      <c r="J97" s="430" t="str">
        <f>IF('A4-1管路(初期設定)'!$H$17="","-",IF('A4-1管路(初期設定)'!$H$17="○",A3管路!J97,IF(A3管路!J97="-","-",'A4-1管路(初期設定)'!$H$17*A3管路!J97)))</f>
        <v>-</v>
      </c>
      <c r="K97" s="427" t="str">
        <f>IF('A4-1管路(初期設定)'!$I$17="","-",IF('A4-1管路(初期設定)'!$I$17="○",A3管路!K97,IF(A3管路!K97="-","-",'A4-1管路(初期設定)'!$I$17*A3管路!K97)))</f>
        <v>-</v>
      </c>
      <c r="L97" s="428" t="str">
        <f t="shared" si="255"/>
        <v>-</v>
      </c>
      <c r="M97" s="430" t="str">
        <f>IF('A4-1管路(初期設定)'!$J$17="","-",IF('A4-1管路(初期設定)'!$J$17="○",A3管路!M97,IF(A3管路!M97="-","-",'A4-1管路(初期設定)'!$J$17*A3管路!M97)))</f>
        <v>-</v>
      </c>
      <c r="N97" s="427" t="str">
        <f>IF('A4-1管路(初期設定)'!$K$17="","-",IF('A4-1管路(初期設定)'!$K$17="○",A3管路!N97,IF(A3管路!N97="-","-",'A4-1管路(初期設定)'!$K$17*A3管路!N97)))</f>
        <v>-</v>
      </c>
      <c r="O97" s="428" t="str">
        <f t="shared" si="256"/>
        <v>-</v>
      </c>
      <c r="P97" s="430" t="str">
        <f>IF('A4-1管路(初期設定)'!$L$17="","-",IF('A4-1管路(初期設定)'!$L$17="○",A3管路!P97,IF(A3管路!P97="-","-",'A4-1管路(初期設定)'!$L$17*A3管路!P97)))</f>
        <v>-</v>
      </c>
      <c r="Q97" s="427" t="str">
        <f>IF('A4-1管路(初期設定)'!$M$17="","-",IF('A4-1管路(初期設定)'!$M$17="○",A3管路!Q97,IF(A3管路!Q97="-","-",'A4-1管路(初期設定)'!$M$17*A3管路!Q97)))</f>
        <v>-</v>
      </c>
      <c r="R97" s="428" t="str">
        <f t="shared" si="257"/>
        <v>-</v>
      </c>
      <c r="S97" s="430" t="str">
        <f>IF('A4-1管路(初期設定)'!$N$17="","-",IF('A4-1管路(初期設定)'!$N$17="○",A3管路!S97,IF(A3管路!S97="-","-",'A4-1管路(初期設定)'!$N$17*A3管路!S97)))</f>
        <v>-</v>
      </c>
      <c r="T97" s="429" t="str">
        <f>IF('A4-1管路(初期設定)'!$O$17="","-",IF('A4-1管路(初期設定)'!$O$17="○",A3管路!T97,IF(A3管路!T97="-","-",'A4-1管路(初期設定)'!$O$17*A3管路!T97)))</f>
        <v>-</v>
      </c>
      <c r="U97" s="429" t="str">
        <f>IF('A4-1管路(初期設定)'!$P$17="","-",IF('A4-1管路(初期設定)'!$P$17="○",A3管路!U97,IF(A3管路!U97="-","-",'A4-1管路(初期設定)'!$P$17*A3管路!U97)))</f>
        <v>-</v>
      </c>
      <c r="V97" s="427" t="str">
        <f>IF('A4-1管路(初期設定)'!$Q$17="","-",IF('A4-1管路(初期設定)'!$Q$17="○",A3管路!V97,IF(A3管路!V97="-","-",'A4-1管路(初期設定)'!$Q$17*A3管路!V97)))</f>
        <v>-</v>
      </c>
      <c r="W97" s="428" t="str">
        <f t="shared" si="258"/>
        <v>-</v>
      </c>
      <c r="X97" s="430" t="str">
        <f>IF('A4-1管路(初期設定)'!$R$17="","-",IF('A4-1管路(初期設定)'!$R$17="○",A3管路!X97,IF(A3管路!X97="-","-",'A4-1管路(初期設定)'!$R$17*A3管路!X97)))</f>
        <v>-</v>
      </c>
      <c r="Y97" s="427">
        <f>IF('A4-1管路(初期設定)'!$S$17="","-",IF('A4-1管路(初期設定)'!$S$17="○",A3管路!Y97,IF(A3管路!Y97="-","-",'A4-1管路(初期設定)'!$S$17*A3管路!Y97)))</f>
        <v>26.1</v>
      </c>
      <c r="Z97" s="428">
        <f t="shared" si="259"/>
        <v>26.1</v>
      </c>
      <c r="AA97" s="430" t="str">
        <f>IF('A4-1管路(初期設定)'!$T$17="","-",IF('A4-1管路(初期設定)'!$T$17="○",A3管路!AA97,IF(A3管路!AA97="-","-",'A4-1管路(初期設定)'!$T$17*A3管路!AA97)))</f>
        <v>-</v>
      </c>
      <c r="AB97" s="427" t="str">
        <f>IF('A4-1管路(初期設定)'!$U$17="","-",IF('A4-1管路(初期設定)'!$U$17="○",A3管路!AB97,IF(A3管路!AB97="-","-",'A4-1管路(初期設定)'!$U$17*A3管路!AB97)))</f>
        <v>-</v>
      </c>
      <c r="AC97" s="428" t="str">
        <f t="shared" si="260"/>
        <v>-</v>
      </c>
      <c r="AD97" s="430" t="str">
        <f>IF('A4-1管路(初期設定)'!$V$17="","-",IF('A4-1管路(初期設定)'!$V$17="○",A3管路!AD97,IF(A3管路!AD97="-","-",'A4-1管路(初期設定)'!$V$17*A3管路!AD97)))</f>
        <v>-</v>
      </c>
      <c r="AE97" s="427" t="str">
        <f>IF('A4-1管路(初期設定)'!$W$17="","-",IF('A4-1管路(初期設定)'!$W$17="○",A3管路!AE97,IF(A3管路!AE97="-","-",'A4-1管路(初期設定)'!$W$17*A3管路!AE97)))</f>
        <v>-</v>
      </c>
      <c r="AF97" s="428" t="str">
        <f t="shared" si="261"/>
        <v>-</v>
      </c>
      <c r="AG97" s="430" t="str">
        <f>IF('A4-1管路(初期設定)'!$X$8="","-",IF('A4-1管路(初期設定)'!$X$8="○",A3管路!AG97,IF(A3管路!AZ97="-","-",'A4-1管路(初期設定)'!$X$8*A3管路!AG97)))</f>
        <v>-</v>
      </c>
      <c r="AH97" s="427" t="str">
        <f>IF('A4-1管路(初期設定)'!$Y$17="","-",IF('A4-1管路(初期設定)'!$Y$17="○",A3管路!AH97,IF(A3管路!AH97="-","-",'A4-1管路(初期設定)'!$Y$17*A3管路!AH97)))</f>
        <v>-</v>
      </c>
      <c r="AI97" s="428" t="str">
        <f t="shared" si="262"/>
        <v>-</v>
      </c>
      <c r="AJ97" s="430" t="str">
        <f>IF('A4-1管路(初期設定)'!$Z$17="","-",IF('A4-1管路(初期設定)'!$Z$17="○",A3管路!AJ97,IF(A3管路!AJ97="-","-",'A4-1管路(初期設定)'!$Z$17*A3管路!AJ97)))</f>
        <v>-</v>
      </c>
      <c r="AK97" s="427" t="str">
        <f>IF('A4-1管路(初期設定)'!$AA$17="","-",IF('A4-1管路(初期設定)'!$AA$17="○",A3管路!AK97,IF(A3管路!AK97="-","-",'A4-1管路(初期設定)'!$AA$17*A3管路!AK97)))</f>
        <v>-</v>
      </c>
      <c r="AL97" s="428" t="str">
        <f t="shared" si="263"/>
        <v>-</v>
      </c>
      <c r="AM97" s="430" t="str">
        <f>IF('A4-1管路(初期設定)'!$AB$17="","-",IF('A4-1管路(初期設定)'!$AB$17="○",A3管路!AM97,IF(A3管路!AM97="-","-",'A4-1管路(初期設定)'!$AB$17*A3管路!AM97)))</f>
        <v>-</v>
      </c>
      <c r="AN97" s="427" t="str">
        <f>IF('A4-1管路(初期設定)'!$AC$17="","-",IF('A4-1管路(初期設定)'!$AC$17="○",A3管路!AN97,IF(A3管路!AN97="-","-",'A4-1管路(初期設定)'!$AC$17*A3管路!AN97)))</f>
        <v>-</v>
      </c>
      <c r="AO97" s="428" t="str">
        <f t="shared" si="264"/>
        <v>-</v>
      </c>
      <c r="AP97" s="430" t="str">
        <f>IF('A4-1管路(初期設定)'!$AD$17="","-",IF('A4-1管路(初期設定)'!$AD$17="○",A3管路!AP97,IF(A3管路!AP97="-","-",'A4-1管路(初期設定)'!$AD$17*A3管路!AP97)))</f>
        <v>-</v>
      </c>
      <c r="AQ97" s="427" t="str">
        <f>IF('A4-1管路(初期設定)'!$AE$17="","-",IF('A4-1管路(初期設定)'!$AE$17="○",A3管路!AQ97,IF(A3管路!AQ97="-","-",'A4-1管路(初期設定)'!$AE$17*A3管路!AQ97)))</f>
        <v>-</v>
      </c>
      <c r="AR97" s="428" t="str">
        <f t="shared" si="265"/>
        <v>-</v>
      </c>
      <c r="AS97" s="430" t="str">
        <f>IF('A4-1管路(初期設定)'!$AF$17="","-",IF('A4-1管路(初期設定)'!$AF$17="○",A3管路!AS97,IF(A3管路!AS97="-","-",'A4-1管路(初期設定)'!$AF$17*A3管路!AS97)))</f>
        <v>-</v>
      </c>
      <c r="AT97" s="427" t="str">
        <f>IF('A4-1管路(初期設定)'!$AG$17="","-",IF('A4-1管路(初期設定)'!$AG$17="○",A3管路!AT97,IF(A3管路!AT97="-","-",'A4-1管路(初期設定)'!$AG$17*A3管路!AT97)))</f>
        <v>-</v>
      </c>
      <c r="AU97" s="428" t="str">
        <f t="shared" si="266"/>
        <v>-</v>
      </c>
      <c r="AV97" s="441">
        <f t="shared" si="267"/>
        <v>26.1</v>
      </c>
      <c r="AW97" s="84" t="s">
        <v>273</v>
      </c>
      <c r="AX97" s="70">
        <v>128</v>
      </c>
      <c r="AY97" s="45">
        <f t="shared" si="268"/>
        <v>3340.8</v>
      </c>
      <c r="BB97" s="832">
        <f t="shared" si="269"/>
        <v>0</v>
      </c>
      <c r="BC97" s="830"/>
      <c r="BD97" s="830">
        <f t="shared" si="270"/>
        <v>0</v>
      </c>
      <c r="BE97" s="830"/>
      <c r="BF97" s="830">
        <f t="shared" si="271"/>
        <v>26.1</v>
      </c>
      <c r="BG97" s="830"/>
      <c r="BH97" s="830">
        <f t="shared" si="272"/>
        <v>0</v>
      </c>
      <c r="BI97" s="830"/>
      <c r="BJ97" s="830">
        <f t="shared" si="273"/>
        <v>0</v>
      </c>
      <c r="BK97" s="830"/>
      <c r="BL97" s="832">
        <f t="shared" si="274"/>
        <v>0</v>
      </c>
      <c r="BM97" s="830"/>
      <c r="BN97" s="830">
        <f t="shared" si="275"/>
        <v>0</v>
      </c>
      <c r="BO97" s="830"/>
      <c r="BP97" s="830">
        <f t="shared" si="276"/>
        <v>3340.8</v>
      </c>
      <c r="BQ97" s="830"/>
      <c r="BR97" s="830">
        <f t="shared" si="277"/>
        <v>0</v>
      </c>
      <c r="BS97" s="830"/>
      <c r="BT97" s="830">
        <f t="shared" si="278"/>
        <v>0</v>
      </c>
      <c r="BU97" s="833"/>
    </row>
    <row r="98" spans="1:73" ht="13.5" customHeight="1">
      <c r="B98" s="1162"/>
      <c r="C98" s="911"/>
      <c r="D98" s="912"/>
      <c r="E98" s="913"/>
      <c r="F98" s="80">
        <v>300</v>
      </c>
      <c r="G98" s="430" t="str">
        <f>IF('A4-1管路(初期設定)'!$F$17="","-",IF('A4-1管路(初期設定)'!$F$17="○",A3管路!G98,IF(A3管路!F98="-","-",'A4-1管路(初期設定)'!$F$17*A3管路!G98)))</f>
        <v>-</v>
      </c>
      <c r="H98" s="427" t="str">
        <f>IF('A4-1管路(初期設定)'!$G$17="","-",IF('A4-1管路(初期設定)'!$G$17="○",A3管路!H98,IF(A3管路!H98="-","-",'A4-1管路(初期設定)'!$G$17*A3管路!H98)))</f>
        <v>-</v>
      </c>
      <c r="I98" s="428" t="str">
        <f t="shared" si="254"/>
        <v>-</v>
      </c>
      <c r="J98" s="430" t="str">
        <f>IF('A4-1管路(初期設定)'!$H$17="","-",IF('A4-1管路(初期設定)'!$H$17="○",A3管路!J98,IF(A3管路!J98="-","-",'A4-1管路(初期設定)'!$H$17*A3管路!J98)))</f>
        <v>-</v>
      </c>
      <c r="K98" s="427" t="str">
        <f>IF('A4-1管路(初期設定)'!$I$17="","-",IF('A4-1管路(初期設定)'!$I$17="○",A3管路!K98,IF(A3管路!K98="-","-",'A4-1管路(初期設定)'!$I$17*A3管路!K98)))</f>
        <v>-</v>
      </c>
      <c r="L98" s="428" t="str">
        <f t="shared" si="255"/>
        <v>-</v>
      </c>
      <c r="M98" s="430" t="str">
        <f>IF('A4-1管路(初期設定)'!$J$17="","-",IF('A4-1管路(初期設定)'!$J$17="○",A3管路!M98,IF(A3管路!M98="-","-",'A4-1管路(初期設定)'!$J$17*A3管路!M98)))</f>
        <v>-</v>
      </c>
      <c r="N98" s="427" t="str">
        <f>IF('A4-1管路(初期設定)'!$K$17="","-",IF('A4-1管路(初期設定)'!$K$17="○",A3管路!N98,IF(A3管路!N98="-","-",'A4-1管路(初期設定)'!$K$17*A3管路!N98)))</f>
        <v>-</v>
      </c>
      <c r="O98" s="428" t="str">
        <f t="shared" si="256"/>
        <v>-</v>
      </c>
      <c r="P98" s="430" t="str">
        <f>IF('A4-1管路(初期設定)'!$L$17="","-",IF('A4-1管路(初期設定)'!$L$17="○",A3管路!P98,IF(A3管路!P98="-","-",'A4-1管路(初期設定)'!$L$17*A3管路!P98)))</f>
        <v>-</v>
      </c>
      <c r="Q98" s="427" t="str">
        <f>IF('A4-1管路(初期設定)'!$M$17="","-",IF('A4-1管路(初期設定)'!$M$17="○",A3管路!Q98,IF(A3管路!Q98="-","-",'A4-1管路(初期設定)'!$M$17*A3管路!Q98)))</f>
        <v>-</v>
      </c>
      <c r="R98" s="428" t="str">
        <f t="shared" si="257"/>
        <v>-</v>
      </c>
      <c r="S98" s="430" t="str">
        <f>IF('A4-1管路(初期設定)'!$N$17="","-",IF('A4-1管路(初期設定)'!$N$17="○",A3管路!S98,IF(A3管路!S98="-","-",'A4-1管路(初期設定)'!$N$17*A3管路!S98)))</f>
        <v>-</v>
      </c>
      <c r="T98" s="429" t="str">
        <f>IF('A4-1管路(初期設定)'!$O$17="","-",IF('A4-1管路(初期設定)'!$O$17="○",A3管路!T98,IF(A3管路!T98="-","-",'A4-1管路(初期設定)'!$O$17*A3管路!T98)))</f>
        <v>-</v>
      </c>
      <c r="U98" s="429" t="str">
        <f>IF('A4-1管路(初期設定)'!$P$17="","-",IF('A4-1管路(初期設定)'!$P$17="○",A3管路!U98,IF(A3管路!U98="-","-",'A4-1管路(初期設定)'!$P$17*A3管路!U98)))</f>
        <v>-</v>
      </c>
      <c r="V98" s="427" t="str">
        <f>IF('A4-1管路(初期設定)'!$Q$17="","-",IF('A4-1管路(初期設定)'!$Q$17="○",A3管路!V98,IF(A3管路!V98="-","-",'A4-1管路(初期設定)'!$Q$17*A3管路!V98)))</f>
        <v>-</v>
      </c>
      <c r="W98" s="428" t="str">
        <f t="shared" si="258"/>
        <v>-</v>
      </c>
      <c r="X98" s="430" t="str">
        <f>IF('A4-1管路(初期設定)'!$R$17="","-",IF('A4-1管路(初期設定)'!$R$17="○",A3管路!X98,IF(A3管路!X98="-","-",'A4-1管路(初期設定)'!$R$17*A3管路!X98)))</f>
        <v>-</v>
      </c>
      <c r="Y98" s="427">
        <f>IF('A4-1管路(初期設定)'!$S$17="","-",IF('A4-1管路(初期設定)'!$S$17="○",A3管路!Y98,IF(A3管路!Y98="-","-",'A4-1管路(初期設定)'!$S$17*A3管路!Y98)))</f>
        <v>162</v>
      </c>
      <c r="Z98" s="428">
        <f t="shared" si="259"/>
        <v>162</v>
      </c>
      <c r="AA98" s="430" t="str">
        <f>IF('A4-1管路(初期設定)'!$T$17="","-",IF('A4-1管路(初期設定)'!$T$17="○",A3管路!AA98,IF(A3管路!AA98="-","-",'A4-1管路(初期設定)'!$T$17*A3管路!AA98)))</f>
        <v>-</v>
      </c>
      <c r="AB98" s="427" t="str">
        <f>IF('A4-1管路(初期設定)'!$U$17="","-",IF('A4-1管路(初期設定)'!$U$17="○",A3管路!AB98,IF(A3管路!AB98="-","-",'A4-1管路(初期設定)'!$U$17*A3管路!AB98)))</f>
        <v>-</v>
      </c>
      <c r="AC98" s="428" t="str">
        <f t="shared" si="260"/>
        <v>-</v>
      </c>
      <c r="AD98" s="430" t="str">
        <f>IF('A4-1管路(初期設定)'!$V$17="","-",IF('A4-1管路(初期設定)'!$V$17="○",A3管路!AD98,IF(A3管路!AD98="-","-",'A4-1管路(初期設定)'!$V$17*A3管路!AD98)))</f>
        <v>-</v>
      </c>
      <c r="AE98" s="427" t="str">
        <f>IF('A4-1管路(初期設定)'!$W$17="","-",IF('A4-1管路(初期設定)'!$W$17="○",A3管路!AE98,IF(A3管路!AE98="-","-",'A4-1管路(初期設定)'!$W$17*A3管路!AE98)))</f>
        <v>-</v>
      </c>
      <c r="AF98" s="428" t="str">
        <f t="shared" si="261"/>
        <v>-</v>
      </c>
      <c r="AG98" s="430" t="str">
        <f>IF('A4-1管路(初期設定)'!$X$8="","-",IF('A4-1管路(初期設定)'!$X$8="○",A3管路!AG98,IF(A3管路!AZ98="-","-",'A4-1管路(初期設定)'!$X$8*A3管路!AG98)))</f>
        <v>-</v>
      </c>
      <c r="AH98" s="427" t="str">
        <f>IF('A4-1管路(初期設定)'!$Y$17="","-",IF('A4-1管路(初期設定)'!$Y$17="○",A3管路!AH98,IF(A3管路!AH98="-","-",'A4-1管路(初期設定)'!$Y$17*A3管路!AH98)))</f>
        <v>-</v>
      </c>
      <c r="AI98" s="428" t="str">
        <f t="shared" si="262"/>
        <v>-</v>
      </c>
      <c r="AJ98" s="430" t="str">
        <f>IF('A4-1管路(初期設定)'!$Z$17="","-",IF('A4-1管路(初期設定)'!$Z$17="○",A3管路!AJ98,IF(A3管路!AJ98="-","-",'A4-1管路(初期設定)'!$Z$17*A3管路!AJ98)))</f>
        <v>-</v>
      </c>
      <c r="AK98" s="427" t="str">
        <f>IF('A4-1管路(初期設定)'!$AA$17="","-",IF('A4-1管路(初期設定)'!$AA$17="○",A3管路!AK98,IF(A3管路!AK98="-","-",'A4-1管路(初期設定)'!$AA$17*A3管路!AK98)))</f>
        <v>-</v>
      </c>
      <c r="AL98" s="428" t="str">
        <f t="shared" si="263"/>
        <v>-</v>
      </c>
      <c r="AM98" s="430" t="str">
        <f>IF('A4-1管路(初期設定)'!$AB$17="","-",IF('A4-1管路(初期設定)'!$AB$17="○",A3管路!AM98,IF(A3管路!AM98="-","-",'A4-1管路(初期設定)'!$AB$17*A3管路!AM98)))</f>
        <v>-</v>
      </c>
      <c r="AN98" s="427" t="str">
        <f>IF('A4-1管路(初期設定)'!$AC$17="","-",IF('A4-1管路(初期設定)'!$AC$17="○",A3管路!AN98,IF(A3管路!AN98="-","-",'A4-1管路(初期設定)'!$AC$17*A3管路!AN98)))</f>
        <v>-</v>
      </c>
      <c r="AO98" s="428" t="str">
        <f t="shared" si="264"/>
        <v>-</v>
      </c>
      <c r="AP98" s="430" t="str">
        <f>IF('A4-1管路(初期設定)'!$AD$17="","-",IF('A4-1管路(初期設定)'!$AD$17="○",A3管路!AP98,IF(A3管路!AP98="-","-",'A4-1管路(初期設定)'!$AD$17*A3管路!AP98)))</f>
        <v>-</v>
      </c>
      <c r="AQ98" s="427" t="str">
        <f>IF('A4-1管路(初期設定)'!$AE$17="","-",IF('A4-1管路(初期設定)'!$AE$17="○",A3管路!AQ98,IF(A3管路!AQ98="-","-",'A4-1管路(初期設定)'!$AE$17*A3管路!AQ98)))</f>
        <v>-</v>
      </c>
      <c r="AR98" s="428" t="str">
        <f t="shared" si="265"/>
        <v>-</v>
      </c>
      <c r="AS98" s="430" t="str">
        <f>IF('A4-1管路(初期設定)'!$AF$17="","-",IF('A4-1管路(初期設定)'!$AF$17="○",A3管路!AS98,IF(A3管路!AS98="-","-",'A4-1管路(初期設定)'!$AF$17*A3管路!AS98)))</f>
        <v>-</v>
      </c>
      <c r="AT98" s="427" t="str">
        <f>IF('A4-1管路(初期設定)'!$AG$17="","-",IF('A4-1管路(初期設定)'!$AG$17="○",A3管路!AT98,IF(A3管路!AT98="-","-",'A4-1管路(初期設定)'!$AG$17*A3管路!AT98)))</f>
        <v>-</v>
      </c>
      <c r="AU98" s="428" t="str">
        <f t="shared" si="266"/>
        <v>-</v>
      </c>
      <c r="AV98" s="441">
        <f t="shared" si="267"/>
        <v>162</v>
      </c>
      <c r="AW98" s="84" t="s">
        <v>273</v>
      </c>
      <c r="AX98" s="70">
        <v>112</v>
      </c>
      <c r="AY98" s="45">
        <f t="shared" si="268"/>
        <v>18144</v>
      </c>
      <c r="BB98" s="832">
        <f t="shared" si="269"/>
        <v>0</v>
      </c>
      <c r="BC98" s="830"/>
      <c r="BD98" s="830">
        <f t="shared" si="270"/>
        <v>0</v>
      </c>
      <c r="BE98" s="830"/>
      <c r="BF98" s="830">
        <f t="shared" si="271"/>
        <v>162</v>
      </c>
      <c r="BG98" s="830"/>
      <c r="BH98" s="830">
        <f t="shared" si="272"/>
        <v>0</v>
      </c>
      <c r="BI98" s="830"/>
      <c r="BJ98" s="830">
        <f t="shared" si="273"/>
        <v>0</v>
      </c>
      <c r="BK98" s="830"/>
      <c r="BL98" s="832">
        <f t="shared" si="274"/>
        <v>0</v>
      </c>
      <c r="BM98" s="830"/>
      <c r="BN98" s="830">
        <f t="shared" si="275"/>
        <v>0</v>
      </c>
      <c r="BO98" s="830"/>
      <c r="BP98" s="830">
        <f t="shared" si="276"/>
        <v>18144</v>
      </c>
      <c r="BQ98" s="830"/>
      <c r="BR98" s="830">
        <f t="shared" si="277"/>
        <v>0</v>
      </c>
      <c r="BS98" s="830"/>
      <c r="BT98" s="830">
        <f t="shared" si="278"/>
        <v>0</v>
      </c>
      <c r="BU98" s="833"/>
    </row>
    <row r="99" spans="1:73" ht="13.5" customHeight="1">
      <c r="B99" s="1162"/>
      <c r="C99" s="911"/>
      <c r="D99" s="912"/>
      <c r="E99" s="913"/>
      <c r="F99" s="80">
        <v>250</v>
      </c>
      <c r="G99" s="430" t="str">
        <f>IF('A4-1管路(初期設定)'!$F$17="","-",IF('A4-1管路(初期設定)'!$F$17="○",A3管路!G99,IF(A3管路!F99="-","-",'A4-1管路(初期設定)'!$F$17*A3管路!G99)))</f>
        <v>-</v>
      </c>
      <c r="H99" s="427" t="str">
        <f>IF('A4-1管路(初期設定)'!$G$17="","-",IF('A4-1管路(初期設定)'!$G$17="○",A3管路!H99,IF(A3管路!H99="-","-",'A4-1管路(初期設定)'!$G$17*A3管路!H99)))</f>
        <v>-</v>
      </c>
      <c r="I99" s="428" t="str">
        <f t="shared" si="254"/>
        <v>-</v>
      </c>
      <c r="J99" s="430" t="str">
        <f>IF('A4-1管路(初期設定)'!$H$17="","-",IF('A4-1管路(初期設定)'!$H$17="○",A3管路!J99,IF(A3管路!J99="-","-",'A4-1管路(初期設定)'!$H$17*A3管路!J99)))</f>
        <v>-</v>
      </c>
      <c r="K99" s="427" t="str">
        <f>IF('A4-1管路(初期設定)'!$I$17="","-",IF('A4-1管路(初期設定)'!$I$17="○",A3管路!K99,IF(A3管路!K99="-","-",'A4-1管路(初期設定)'!$I$17*A3管路!K99)))</f>
        <v>-</v>
      </c>
      <c r="L99" s="428" t="str">
        <f t="shared" si="255"/>
        <v>-</v>
      </c>
      <c r="M99" s="430" t="str">
        <f>IF('A4-1管路(初期設定)'!$J$17="","-",IF('A4-1管路(初期設定)'!$J$17="○",A3管路!M99,IF(A3管路!M99="-","-",'A4-1管路(初期設定)'!$J$17*A3管路!M99)))</f>
        <v>-</v>
      </c>
      <c r="N99" s="427" t="str">
        <f>IF('A4-1管路(初期設定)'!$K$17="","-",IF('A4-1管路(初期設定)'!$K$17="○",A3管路!N99,IF(A3管路!N99="-","-",'A4-1管路(初期設定)'!$K$17*A3管路!N99)))</f>
        <v>-</v>
      </c>
      <c r="O99" s="428" t="str">
        <f t="shared" si="256"/>
        <v>-</v>
      </c>
      <c r="P99" s="430" t="str">
        <f>IF('A4-1管路(初期設定)'!$L$17="","-",IF('A4-1管路(初期設定)'!$L$17="○",A3管路!P99,IF(A3管路!P99="-","-",'A4-1管路(初期設定)'!$L$17*A3管路!P99)))</f>
        <v>-</v>
      </c>
      <c r="Q99" s="427" t="str">
        <f>IF('A4-1管路(初期設定)'!$M$17="","-",IF('A4-1管路(初期設定)'!$M$17="○",A3管路!Q99,IF(A3管路!Q99="-","-",'A4-1管路(初期設定)'!$M$17*A3管路!Q99)))</f>
        <v>-</v>
      </c>
      <c r="R99" s="428" t="str">
        <f t="shared" si="257"/>
        <v>-</v>
      </c>
      <c r="S99" s="430" t="str">
        <f>IF('A4-1管路(初期設定)'!$N$17="","-",IF('A4-1管路(初期設定)'!$N$17="○",A3管路!S99,IF(A3管路!S99="-","-",'A4-1管路(初期設定)'!$N$17*A3管路!S99)))</f>
        <v>-</v>
      </c>
      <c r="T99" s="429">
        <f>IF('A4-1管路(初期設定)'!$O$17="","-",IF('A4-1管路(初期設定)'!$O$17="○",A3管路!T99,IF(A3管路!T99="-","-",'A4-1管路(初期設定)'!$O$17*A3管路!T99)))</f>
        <v>14.4</v>
      </c>
      <c r="U99" s="429" t="str">
        <f>IF('A4-1管路(初期設定)'!$P$17="","-",IF('A4-1管路(初期設定)'!$P$17="○",A3管路!U99,IF(A3管路!U99="-","-",'A4-1管路(初期設定)'!$P$17*A3管路!U99)))</f>
        <v>-</v>
      </c>
      <c r="V99" s="427">
        <f>IF('A4-1管路(初期設定)'!$Q$17="","-",IF('A4-1管路(初期設定)'!$Q$17="○",A3管路!V99,IF(A3管路!V99="-","-",'A4-1管路(初期設定)'!$Q$17*A3管路!V99)))</f>
        <v>36</v>
      </c>
      <c r="W99" s="428">
        <f t="shared" si="258"/>
        <v>50.4</v>
      </c>
      <c r="X99" s="430" t="str">
        <f>IF('A4-1管路(初期設定)'!$R$17="","-",IF('A4-1管路(初期設定)'!$R$17="○",A3管路!X99,IF(A3管路!X99="-","-",'A4-1管路(初期設定)'!$R$17*A3管路!X99)))</f>
        <v>-</v>
      </c>
      <c r="Y99" s="427">
        <f>IF('A4-1管路(初期設定)'!$S$17="","-",IF('A4-1管路(初期設定)'!$S$17="○",A3管路!Y99,IF(A3管路!Y99="-","-",'A4-1管路(初期設定)'!$S$17*A3管路!Y99)))</f>
        <v>441.9</v>
      </c>
      <c r="Z99" s="428">
        <f t="shared" si="259"/>
        <v>441.9</v>
      </c>
      <c r="AA99" s="430" t="str">
        <f>IF('A4-1管路(初期設定)'!$T$17="","-",IF('A4-1管路(初期設定)'!$T$17="○",A3管路!AA99,IF(A3管路!AA99="-","-",'A4-1管路(初期設定)'!$T$17*A3管路!AA99)))</f>
        <v>-</v>
      </c>
      <c r="AB99" s="427" t="str">
        <f>IF('A4-1管路(初期設定)'!$U$17="","-",IF('A4-1管路(初期設定)'!$U$17="○",A3管路!AB99,IF(A3管路!AB99="-","-",'A4-1管路(初期設定)'!$U$17*A3管路!AB99)))</f>
        <v>-</v>
      </c>
      <c r="AC99" s="428" t="str">
        <f t="shared" si="260"/>
        <v>-</v>
      </c>
      <c r="AD99" s="430" t="str">
        <f>IF('A4-1管路(初期設定)'!$V$17="","-",IF('A4-1管路(初期設定)'!$V$17="○",A3管路!AD99,IF(A3管路!AD99="-","-",'A4-1管路(初期設定)'!$V$17*A3管路!AD99)))</f>
        <v>-</v>
      </c>
      <c r="AE99" s="427" t="str">
        <f>IF('A4-1管路(初期設定)'!$W$17="","-",IF('A4-1管路(初期設定)'!$W$17="○",A3管路!AE99,IF(A3管路!AE99="-","-",'A4-1管路(初期設定)'!$W$17*A3管路!AE99)))</f>
        <v>-</v>
      </c>
      <c r="AF99" s="428" t="str">
        <f t="shared" si="261"/>
        <v>-</v>
      </c>
      <c r="AG99" s="430" t="str">
        <f>IF('A4-1管路(初期設定)'!$X$8="","-",IF('A4-1管路(初期設定)'!$X$8="○",A3管路!AG99,IF(A3管路!AZ99="-","-",'A4-1管路(初期設定)'!$X$8*A3管路!AG99)))</f>
        <v>-</v>
      </c>
      <c r="AH99" s="427" t="str">
        <f>IF('A4-1管路(初期設定)'!$Y$17="","-",IF('A4-1管路(初期設定)'!$Y$17="○",A3管路!AH99,IF(A3管路!AH99="-","-",'A4-1管路(初期設定)'!$Y$17*A3管路!AH99)))</f>
        <v>-</v>
      </c>
      <c r="AI99" s="428" t="str">
        <f t="shared" si="262"/>
        <v>-</v>
      </c>
      <c r="AJ99" s="430" t="str">
        <f>IF('A4-1管路(初期設定)'!$Z$17="","-",IF('A4-1管路(初期設定)'!$Z$17="○",A3管路!AJ99,IF(A3管路!AJ99="-","-",'A4-1管路(初期設定)'!$Z$17*A3管路!AJ99)))</f>
        <v>-</v>
      </c>
      <c r="AK99" s="427">
        <f>IF('A4-1管路(初期設定)'!$AA$17="","-",IF('A4-1管路(初期設定)'!$AA$17="○",A3管路!AK99,IF(A3管路!AK99="-","-",'A4-1管路(初期設定)'!$AA$17*A3管路!AK99)))</f>
        <v>615</v>
      </c>
      <c r="AL99" s="428">
        <f t="shared" si="263"/>
        <v>615</v>
      </c>
      <c r="AM99" s="430" t="str">
        <f>IF('A4-1管路(初期設定)'!$AB$17="","-",IF('A4-1管路(初期設定)'!$AB$17="○",A3管路!AM99,IF(A3管路!AM99="-","-",'A4-1管路(初期設定)'!$AB$17*A3管路!AM99)))</f>
        <v>-</v>
      </c>
      <c r="AN99" s="427" t="str">
        <f>IF('A4-1管路(初期設定)'!$AC$17="","-",IF('A4-1管路(初期設定)'!$AC$17="○",A3管路!AN99,IF(A3管路!AN99="-","-",'A4-1管路(初期設定)'!$AC$17*A3管路!AN99)))</f>
        <v>-</v>
      </c>
      <c r="AO99" s="428" t="str">
        <f t="shared" si="264"/>
        <v>-</v>
      </c>
      <c r="AP99" s="430" t="str">
        <f>IF('A4-1管路(初期設定)'!$AD$17="","-",IF('A4-1管路(初期設定)'!$AD$17="○",A3管路!AP99,IF(A3管路!AP99="-","-",'A4-1管路(初期設定)'!$AD$17*A3管路!AP99)))</f>
        <v>-</v>
      </c>
      <c r="AQ99" s="427">
        <f>IF('A4-1管路(初期設定)'!$AE$17="","-",IF('A4-1管路(初期設定)'!$AE$17="○",A3管路!AQ99,IF(A3管路!AQ99="-","-",'A4-1管路(初期設定)'!$AE$17*A3管路!AQ99)))</f>
        <v>8.5</v>
      </c>
      <c r="AR99" s="428">
        <f t="shared" si="265"/>
        <v>8.5</v>
      </c>
      <c r="AS99" s="430" t="str">
        <f>IF('A4-1管路(初期設定)'!$AF$17="","-",IF('A4-1管路(初期設定)'!$AF$17="○",A3管路!AS99,IF(A3管路!AS99="-","-",'A4-1管路(初期設定)'!$AF$17*A3管路!AS99)))</f>
        <v>-</v>
      </c>
      <c r="AT99" s="427" t="str">
        <f>IF('A4-1管路(初期設定)'!$AG$17="","-",IF('A4-1管路(初期設定)'!$AG$17="○",A3管路!AT99,IF(A3管路!AT99="-","-",'A4-1管路(初期設定)'!$AG$17*A3管路!AT99)))</f>
        <v>-</v>
      </c>
      <c r="AU99" s="428" t="str">
        <f t="shared" si="266"/>
        <v>-</v>
      </c>
      <c r="AV99" s="441">
        <f t="shared" si="267"/>
        <v>1115.8</v>
      </c>
      <c r="AW99" s="84" t="s">
        <v>273</v>
      </c>
      <c r="AX99" s="70">
        <v>99</v>
      </c>
      <c r="AY99" s="45">
        <f t="shared" si="268"/>
        <v>110464.2</v>
      </c>
      <c r="BB99" s="832">
        <f t="shared" si="269"/>
        <v>0</v>
      </c>
      <c r="BC99" s="830"/>
      <c r="BD99" s="830">
        <f t="shared" si="270"/>
        <v>14.4</v>
      </c>
      <c r="BE99" s="830"/>
      <c r="BF99" s="830">
        <f t="shared" si="271"/>
        <v>477.9</v>
      </c>
      <c r="BG99" s="830"/>
      <c r="BH99" s="830">
        <f t="shared" si="272"/>
        <v>623.5</v>
      </c>
      <c r="BI99" s="830"/>
      <c r="BJ99" s="830">
        <f t="shared" si="273"/>
        <v>0</v>
      </c>
      <c r="BK99" s="830"/>
      <c r="BL99" s="832">
        <f t="shared" si="274"/>
        <v>0</v>
      </c>
      <c r="BM99" s="830"/>
      <c r="BN99" s="830">
        <f t="shared" si="275"/>
        <v>1425.6000000000001</v>
      </c>
      <c r="BO99" s="830"/>
      <c r="BP99" s="830">
        <f t="shared" si="276"/>
        <v>47312.1</v>
      </c>
      <c r="BQ99" s="830"/>
      <c r="BR99" s="830">
        <f t="shared" si="277"/>
        <v>61726.5</v>
      </c>
      <c r="BS99" s="830"/>
      <c r="BT99" s="830">
        <f t="shared" si="278"/>
        <v>0</v>
      </c>
      <c r="BU99" s="833"/>
    </row>
    <row r="100" spans="1:73" ht="13.5" customHeight="1">
      <c r="B100" s="1162"/>
      <c r="C100" s="911"/>
      <c r="D100" s="912"/>
      <c r="E100" s="913"/>
      <c r="F100" s="80">
        <v>200</v>
      </c>
      <c r="G100" s="430" t="str">
        <f>IF('A4-1管路(初期設定)'!$F$17="","-",IF('A4-1管路(初期設定)'!$F$17="○",A3管路!G100,IF(A3管路!F100="-","-",'A4-1管路(初期設定)'!$F$17*A3管路!G100)))</f>
        <v>-</v>
      </c>
      <c r="H100" s="427" t="str">
        <f>IF('A4-1管路(初期設定)'!$G$17="","-",IF('A4-1管路(初期設定)'!$G$17="○",A3管路!H100,IF(A3管路!H100="-","-",'A4-1管路(初期設定)'!$G$17*A3管路!H100)))</f>
        <v>-</v>
      </c>
      <c r="I100" s="428" t="str">
        <f t="shared" si="254"/>
        <v>-</v>
      </c>
      <c r="J100" s="430" t="str">
        <f>IF('A4-1管路(初期設定)'!$H$17="","-",IF('A4-1管路(初期設定)'!$H$17="○",A3管路!J100,IF(A3管路!J100="-","-",'A4-1管路(初期設定)'!$H$17*A3管路!J100)))</f>
        <v>-</v>
      </c>
      <c r="K100" s="427" t="str">
        <f>IF('A4-1管路(初期設定)'!$I$17="","-",IF('A4-1管路(初期設定)'!$I$17="○",A3管路!K100,IF(A3管路!K100="-","-",'A4-1管路(初期設定)'!$I$17*A3管路!K100)))</f>
        <v>-</v>
      </c>
      <c r="L100" s="428" t="str">
        <f t="shared" si="255"/>
        <v>-</v>
      </c>
      <c r="M100" s="430" t="str">
        <f>IF('A4-1管路(初期設定)'!$J$17="","-",IF('A4-1管路(初期設定)'!$J$17="○",A3管路!M100,IF(A3管路!M100="-","-",'A4-1管路(初期設定)'!$J$17*A3管路!M100)))</f>
        <v>-</v>
      </c>
      <c r="N100" s="427" t="str">
        <f>IF('A4-1管路(初期設定)'!$K$17="","-",IF('A4-1管路(初期設定)'!$K$17="○",A3管路!N100,IF(A3管路!N100="-","-",'A4-1管路(初期設定)'!$K$17*A3管路!N100)))</f>
        <v>-</v>
      </c>
      <c r="O100" s="428" t="str">
        <f t="shared" si="256"/>
        <v>-</v>
      </c>
      <c r="P100" s="430" t="str">
        <f>IF('A4-1管路(初期設定)'!$L$17="","-",IF('A4-1管路(初期設定)'!$L$17="○",A3管路!P100,IF(A3管路!P100="-","-",'A4-1管路(初期設定)'!$L$17*A3管路!P100)))</f>
        <v>-</v>
      </c>
      <c r="Q100" s="427" t="str">
        <f>IF('A4-1管路(初期設定)'!$M$17="","-",IF('A4-1管路(初期設定)'!$M$17="○",A3管路!Q100,IF(A3管路!Q100="-","-",'A4-1管路(初期設定)'!$M$17*A3管路!Q100)))</f>
        <v>-</v>
      </c>
      <c r="R100" s="428" t="str">
        <f t="shared" si="257"/>
        <v>-</v>
      </c>
      <c r="S100" s="430" t="str">
        <f>IF('A4-1管路(初期設定)'!$N$17="","-",IF('A4-1管路(初期設定)'!$N$17="○",A3管路!S100,IF(A3管路!S100="-","-",'A4-1管路(初期設定)'!$N$17*A3管路!S100)))</f>
        <v>-</v>
      </c>
      <c r="T100" s="429">
        <f>IF('A4-1管路(初期設定)'!$O$17="","-",IF('A4-1管路(初期設定)'!$O$17="○",A3管路!T100,IF(A3管路!T100="-","-",'A4-1管路(初期設定)'!$O$17*A3管路!T100)))</f>
        <v>45</v>
      </c>
      <c r="U100" s="429" t="str">
        <f>IF('A4-1管路(初期設定)'!$P$17="","-",IF('A4-1管路(初期設定)'!$P$17="○",A3管路!U100,IF(A3管路!U100="-","-",'A4-1管路(初期設定)'!$P$17*A3管路!U100)))</f>
        <v>-</v>
      </c>
      <c r="V100" s="427">
        <f>IF('A4-1管路(初期設定)'!$Q$17="","-",IF('A4-1管路(初期設定)'!$Q$17="○",A3管路!V100,IF(A3管路!V100="-","-",'A4-1管路(初期設定)'!$Q$17*A3管路!V100)))</f>
        <v>112.5</v>
      </c>
      <c r="W100" s="428">
        <f t="shared" si="258"/>
        <v>157.5</v>
      </c>
      <c r="X100" s="430" t="str">
        <f>IF('A4-1管路(初期設定)'!$R$17="","-",IF('A4-1管路(初期設定)'!$R$17="○",A3管路!X100,IF(A3管路!X100="-","-",'A4-1管路(初期設定)'!$R$17*A3管路!X100)))</f>
        <v>-</v>
      </c>
      <c r="Y100" s="427">
        <f>IF('A4-1管路(初期設定)'!$S$17="","-",IF('A4-1管路(初期設定)'!$S$17="○",A3管路!Y100,IF(A3管路!Y100="-","-",'A4-1管路(初期設定)'!$S$17*A3管路!Y100)))</f>
        <v>1240.2</v>
      </c>
      <c r="Z100" s="428">
        <f t="shared" si="259"/>
        <v>1240.2</v>
      </c>
      <c r="AA100" s="430" t="str">
        <f>IF('A4-1管路(初期設定)'!$T$17="","-",IF('A4-1管路(初期設定)'!$T$17="○",A3管路!AA100,IF(A3管路!AA100="-","-",'A4-1管路(初期設定)'!$T$17*A3管路!AA100)))</f>
        <v>-</v>
      </c>
      <c r="AB100" s="427" t="str">
        <f>IF('A4-1管路(初期設定)'!$U$17="","-",IF('A4-1管路(初期設定)'!$U$17="○",A3管路!AB100,IF(A3管路!AB100="-","-",'A4-1管路(初期設定)'!$U$17*A3管路!AB100)))</f>
        <v>-</v>
      </c>
      <c r="AC100" s="428" t="str">
        <f t="shared" si="260"/>
        <v>-</v>
      </c>
      <c r="AD100" s="430" t="str">
        <f>IF('A4-1管路(初期設定)'!$V$17="","-",IF('A4-1管路(初期設定)'!$V$17="○",A3管路!AD100,IF(A3管路!AD100="-","-",'A4-1管路(初期設定)'!$V$17*A3管路!AD100)))</f>
        <v>-</v>
      </c>
      <c r="AE100" s="427" t="str">
        <f>IF('A4-1管路(初期設定)'!$W$17="","-",IF('A4-1管路(初期設定)'!$W$17="○",A3管路!AE100,IF(A3管路!AE100="-","-",'A4-1管路(初期設定)'!$W$17*A3管路!AE100)))</f>
        <v>-</v>
      </c>
      <c r="AF100" s="428" t="str">
        <f t="shared" si="261"/>
        <v>-</v>
      </c>
      <c r="AG100" s="430" t="str">
        <f>IF('A4-1管路(初期設定)'!$X$8="","-",IF('A4-1管路(初期設定)'!$X$8="○",A3管路!AG100,IF(A3管路!AZ100="-","-",'A4-1管路(初期設定)'!$X$8*A3管路!AG100)))</f>
        <v>-</v>
      </c>
      <c r="AH100" s="427" t="str">
        <f>IF('A4-1管路(初期設定)'!$Y$17="","-",IF('A4-1管路(初期設定)'!$Y$17="○",A3管路!AH100,IF(A3管路!AH100="-","-",'A4-1管路(初期設定)'!$Y$17*A3管路!AH100)))</f>
        <v>-</v>
      </c>
      <c r="AI100" s="428" t="str">
        <f t="shared" si="262"/>
        <v>-</v>
      </c>
      <c r="AJ100" s="430" t="str">
        <f>IF('A4-1管路(初期設定)'!$Z$17="","-",IF('A4-1管路(初期設定)'!$Z$17="○",A3管路!AJ100,IF(A3管路!AJ100="-","-",'A4-1管路(初期設定)'!$Z$17*A3管路!AJ100)))</f>
        <v>-</v>
      </c>
      <c r="AK100" s="427">
        <f>IF('A4-1管路(初期設定)'!$AA$17="","-",IF('A4-1管路(初期設定)'!$AA$17="○",A3管路!AK100,IF(A3管路!AK100="-","-",'A4-1管路(初期設定)'!$AA$17*A3管路!AK100)))</f>
        <v>1790.5</v>
      </c>
      <c r="AL100" s="428">
        <f t="shared" si="263"/>
        <v>1790.5</v>
      </c>
      <c r="AM100" s="430" t="str">
        <f>IF('A4-1管路(初期設定)'!$AB$17="","-",IF('A4-1管路(初期設定)'!$AB$17="○",A3管路!AM100,IF(A3管路!AM100="-","-",'A4-1管路(初期設定)'!$AB$17*A3管路!AM100)))</f>
        <v>-</v>
      </c>
      <c r="AN100" s="427" t="str">
        <f>IF('A4-1管路(初期設定)'!$AC$17="","-",IF('A4-1管路(初期設定)'!$AC$17="○",A3管路!AN100,IF(A3管路!AN100="-","-",'A4-1管路(初期設定)'!$AC$17*A3管路!AN100)))</f>
        <v>-</v>
      </c>
      <c r="AO100" s="428" t="str">
        <f t="shared" si="264"/>
        <v>-</v>
      </c>
      <c r="AP100" s="430" t="str">
        <f>IF('A4-1管路(初期設定)'!$AD$17="","-",IF('A4-1管路(初期設定)'!$AD$17="○",A3管路!AP100,IF(A3管路!AP100="-","-",'A4-1管路(初期設定)'!$AD$17*A3管路!AP100)))</f>
        <v>-</v>
      </c>
      <c r="AQ100" s="427" t="str">
        <f>IF('A4-1管路(初期設定)'!$AE$17="","-",IF('A4-1管路(初期設定)'!$AE$17="○",A3管路!AQ100,IF(A3管路!AQ100="-","-",'A4-1管路(初期設定)'!$AE$17*A3管路!AQ100)))</f>
        <v>-</v>
      </c>
      <c r="AR100" s="428" t="str">
        <f t="shared" si="265"/>
        <v>-</v>
      </c>
      <c r="AS100" s="430" t="str">
        <f>IF('A4-1管路(初期設定)'!$AF$17="","-",IF('A4-1管路(初期設定)'!$AF$17="○",A3管路!AS100,IF(A3管路!AS100="-","-",'A4-1管路(初期設定)'!$AF$17*A3管路!AS100)))</f>
        <v>-</v>
      </c>
      <c r="AT100" s="427" t="str">
        <f>IF('A4-1管路(初期設定)'!$AG$17="","-",IF('A4-1管路(初期設定)'!$AG$17="○",A3管路!AT100,IF(A3管路!AT100="-","-",'A4-1管路(初期設定)'!$AG$17*A3管路!AT100)))</f>
        <v>-</v>
      </c>
      <c r="AU100" s="428" t="str">
        <f t="shared" si="266"/>
        <v>-</v>
      </c>
      <c r="AV100" s="441">
        <f t="shared" si="267"/>
        <v>3188.2</v>
      </c>
      <c r="AW100" s="84" t="s">
        <v>273</v>
      </c>
      <c r="AX100" s="70">
        <v>87</v>
      </c>
      <c r="AY100" s="45">
        <f t="shared" si="268"/>
        <v>277373.39999999997</v>
      </c>
      <c r="BB100" s="832">
        <f t="shared" si="269"/>
        <v>0</v>
      </c>
      <c r="BC100" s="830"/>
      <c r="BD100" s="830">
        <f t="shared" si="270"/>
        <v>45</v>
      </c>
      <c r="BE100" s="830"/>
      <c r="BF100" s="830">
        <f t="shared" si="271"/>
        <v>1352.7</v>
      </c>
      <c r="BG100" s="830"/>
      <c r="BH100" s="830">
        <f t="shared" si="272"/>
        <v>1790.5</v>
      </c>
      <c r="BI100" s="830"/>
      <c r="BJ100" s="830">
        <f t="shared" si="273"/>
        <v>0</v>
      </c>
      <c r="BK100" s="830"/>
      <c r="BL100" s="832">
        <f t="shared" si="274"/>
        <v>0</v>
      </c>
      <c r="BM100" s="830"/>
      <c r="BN100" s="830">
        <f t="shared" si="275"/>
        <v>3915</v>
      </c>
      <c r="BO100" s="830"/>
      <c r="BP100" s="830">
        <f t="shared" si="276"/>
        <v>117684.90000000001</v>
      </c>
      <c r="BQ100" s="830"/>
      <c r="BR100" s="830">
        <f t="shared" si="277"/>
        <v>155773.5</v>
      </c>
      <c r="BS100" s="830"/>
      <c r="BT100" s="830">
        <f t="shared" si="278"/>
        <v>0</v>
      </c>
      <c r="BU100" s="833"/>
    </row>
    <row r="101" spans="1:73" ht="13.5" customHeight="1">
      <c r="B101" s="1162"/>
      <c r="C101" s="911"/>
      <c r="D101" s="912"/>
      <c r="E101" s="913"/>
      <c r="F101" s="80">
        <v>150</v>
      </c>
      <c r="G101" s="430" t="str">
        <f>IF('A4-1管路(初期設定)'!$F$17="","-",IF('A4-1管路(初期設定)'!$F$17="○",A3管路!G101,IF(A3管路!F101="-","-",'A4-1管路(初期設定)'!$F$17*A3管路!G101)))</f>
        <v>-</v>
      </c>
      <c r="H101" s="427" t="str">
        <f>IF('A4-1管路(初期設定)'!$G$17="","-",IF('A4-1管路(初期設定)'!$G$17="○",A3管路!H101,IF(A3管路!H101="-","-",'A4-1管路(初期設定)'!$G$17*A3管路!H101)))</f>
        <v>-</v>
      </c>
      <c r="I101" s="428" t="str">
        <f t="shared" si="254"/>
        <v>-</v>
      </c>
      <c r="J101" s="430" t="str">
        <f>IF('A4-1管路(初期設定)'!$H$17="","-",IF('A4-1管路(初期設定)'!$H$17="○",A3管路!J101,IF(A3管路!J101="-","-",'A4-1管路(初期設定)'!$H$17*A3管路!J101)))</f>
        <v>-</v>
      </c>
      <c r="K101" s="427" t="str">
        <f>IF('A4-1管路(初期設定)'!$I$17="","-",IF('A4-1管路(初期設定)'!$I$17="○",A3管路!K101,IF(A3管路!K101="-","-",'A4-1管路(初期設定)'!$I$17*A3管路!K101)))</f>
        <v>-</v>
      </c>
      <c r="L101" s="428" t="str">
        <f t="shared" si="255"/>
        <v>-</v>
      </c>
      <c r="M101" s="430" t="str">
        <f>IF('A4-1管路(初期設定)'!$J$17="","-",IF('A4-1管路(初期設定)'!$J$17="○",A3管路!M101,IF(A3管路!M101="-","-",'A4-1管路(初期設定)'!$J$17*A3管路!M101)))</f>
        <v>-</v>
      </c>
      <c r="N101" s="427" t="str">
        <f>IF('A4-1管路(初期設定)'!$K$17="","-",IF('A4-1管路(初期設定)'!$K$17="○",A3管路!N101,IF(A3管路!N101="-","-",'A4-1管路(初期設定)'!$K$17*A3管路!N101)))</f>
        <v>-</v>
      </c>
      <c r="O101" s="428" t="str">
        <f t="shared" si="256"/>
        <v>-</v>
      </c>
      <c r="P101" s="430" t="str">
        <f>IF('A4-1管路(初期設定)'!$L$17="","-",IF('A4-1管路(初期設定)'!$L$17="○",A3管路!P101,IF(A3管路!P101="-","-",'A4-1管路(初期設定)'!$L$17*A3管路!P101)))</f>
        <v>-</v>
      </c>
      <c r="Q101" s="427" t="str">
        <f>IF('A4-1管路(初期設定)'!$M$17="","-",IF('A4-1管路(初期設定)'!$M$17="○",A3管路!Q101,IF(A3管路!Q101="-","-",'A4-1管路(初期設定)'!$M$17*A3管路!Q101)))</f>
        <v>-</v>
      </c>
      <c r="R101" s="428" t="str">
        <f t="shared" si="257"/>
        <v>-</v>
      </c>
      <c r="S101" s="430" t="str">
        <f>IF('A4-1管路(初期設定)'!$N$17="","-",IF('A4-1管路(初期設定)'!$N$17="○",A3管路!S101,IF(A3管路!S101="-","-",'A4-1管路(初期設定)'!$N$17*A3管路!S101)))</f>
        <v>-</v>
      </c>
      <c r="T101" s="429">
        <f>IF('A4-1管路(初期設定)'!$O$17="","-",IF('A4-1管路(初期設定)'!$O$17="○",A3管路!T101,IF(A3管路!T101="-","-",'A4-1管路(初期設定)'!$O$17*A3管路!T101)))</f>
        <v>87.3</v>
      </c>
      <c r="U101" s="429" t="str">
        <f>IF('A4-1管路(初期設定)'!$P$17="","-",IF('A4-1管路(初期設定)'!$P$17="○",A3管路!U101,IF(A3管路!U101="-","-",'A4-1管路(初期設定)'!$P$17*A3管路!U101)))</f>
        <v>-</v>
      </c>
      <c r="V101" s="427">
        <f>IF('A4-1管路(初期設定)'!$Q$17="","-",IF('A4-1管路(初期設定)'!$Q$17="○",A3管路!V101,IF(A3管路!V101="-","-",'A4-1管路(初期設定)'!$Q$17*A3管路!V101)))</f>
        <v>217.8</v>
      </c>
      <c r="W101" s="428">
        <f t="shared" si="258"/>
        <v>305.10000000000002</v>
      </c>
      <c r="X101" s="430" t="str">
        <f>IF('A4-1管路(初期設定)'!$R$17="","-",IF('A4-1管路(初期設定)'!$R$17="○",A3管路!X101,IF(A3管路!X101="-","-",'A4-1管路(初期設定)'!$R$17*A3管路!X101)))</f>
        <v>-</v>
      </c>
      <c r="Y101" s="427">
        <f>IF('A4-1管路(初期設定)'!$S$17="","-",IF('A4-1管路(初期設定)'!$S$17="○",A3管路!Y101,IF(A3管路!Y101="-","-",'A4-1管路(初期設定)'!$S$17*A3管路!Y101)))</f>
        <v>1675.8</v>
      </c>
      <c r="Z101" s="428">
        <f t="shared" si="259"/>
        <v>1675.8</v>
      </c>
      <c r="AA101" s="430" t="str">
        <f>IF('A4-1管路(初期設定)'!$T$17="","-",IF('A4-1管路(初期設定)'!$T$17="○",A3管路!AA101,IF(A3管路!AA101="-","-",'A4-1管路(初期設定)'!$T$17*A3管路!AA101)))</f>
        <v>-</v>
      </c>
      <c r="AB101" s="427" t="str">
        <f>IF('A4-1管路(初期設定)'!$U$17="","-",IF('A4-1管路(初期設定)'!$U$17="○",A3管路!AB101,IF(A3管路!AB101="-","-",'A4-1管路(初期設定)'!$U$17*A3管路!AB101)))</f>
        <v>-</v>
      </c>
      <c r="AC101" s="428" t="str">
        <f t="shared" si="260"/>
        <v>-</v>
      </c>
      <c r="AD101" s="430" t="str">
        <f>IF('A4-1管路(初期設定)'!$V$17="","-",IF('A4-1管路(初期設定)'!$V$17="○",A3管路!AD101,IF(A3管路!AD101="-","-",'A4-1管路(初期設定)'!$V$17*A3管路!AD101)))</f>
        <v>-</v>
      </c>
      <c r="AE101" s="427" t="str">
        <f>IF('A4-1管路(初期設定)'!$W$17="","-",IF('A4-1管路(初期設定)'!$W$17="○",A3管路!AE101,IF(A3管路!AE101="-","-",'A4-1管路(初期設定)'!$W$17*A3管路!AE101)))</f>
        <v>-</v>
      </c>
      <c r="AF101" s="428" t="str">
        <f t="shared" si="261"/>
        <v>-</v>
      </c>
      <c r="AG101" s="430" t="str">
        <f>IF('A4-1管路(初期設定)'!$X$8="","-",IF('A4-1管路(初期設定)'!$X$8="○",A3管路!AG101,IF(A3管路!AZ101="-","-",'A4-1管路(初期設定)'!$X$8*A3管路!AG101)))</f>
        <v>-</v>
      </c>
      <c r="AH101" s="427">
        <f>IF('A4-1管路(初期設定)'!$Y$17="","-",IF('A4-1管路(初期設定)'!$Y$17="○",A3管路!AH101,IF(A3管路!AH101="-","-",'A4-1管路(初期設定)'!$Y$17*A3管路!AH101)))</f>
        <v>326.7</v>
      </c>
      <c r="AI101" s="428">
        <f t="shared" si="262"/>
        <v>326.7</v>
      </c>
      <c r="AJ101" s="430" t="str">
        <f>IF('A4-1管路(初期設定)'!$Z$17="","-",IF('A4-1管路(初期設定)'!$Z$17="○",A3管路!AJ101,IF(A3管路!AJ101="-","-",'A4-1管路(初期設定)'!$Z$17*A3管路!AJ101)))</f>
        <v>-</v>
      </c>
      <c r="AK101" s="427">
        <f>IF('A4-1管路(初期設定)'!$AA$17="","-",IF('A4-1管路(初期設定)'!$AA$17="○",A3管路!AK101,IF(A3管路!AK101="-","-",'A4-1管路(初期設定)'!$AA$17*A3管路!AK101)))</f>
        <v>877.1</v>
      </c>
      <c r="AL101" s="428">
        <f t="shared" si="263"/>
        <v>877.1</v>
      </c>
      <c r="AM101" s="430" t="str">
        <f>IF('A4-1管路(初期設定)'!$AB$17="","-",IF('A4-1管路(初期設定)'!$AB$17="○",A3管路!AM101,IF(A3管路!AM101="-","-",'A4-1管路(初期設定)'!$AB$17*A3管路!AM101)))</f>
        <v>-</v>
      </c>
      <c r="AN101" s="427" t="str">
        <f>IF('A4-1管路(初期設定)'!$AC$17="","-",IF('A4-1管路(初期設定)'!$AC$17="○",A3管路!AN101,IF(A3管路!AN101="-","-",'A4-1管路(初期設定)'!$AC$17*A3管路!AN101)))</f>
        <v>-</v>
      </c>
      <c r="AO101" s="428" t="str">
        <f t="shared" si="264"/>
        <v>-</v>
      </c>
      <c r="AP101" s="430" t="str">
        <f>IF('A4-1管路(初期設定)'!$AD$17="","-",IF('A4-1管路(初期設定)'!$AD$17="○",A3管路!AP101,IF(A3管路!AP101="-","-",'A4-1管路(初期設定)'!$AD$17*A3管路!AP101)))</f>
        <v>-</v>
      </c>
      <c r="AQ101" s="427">
        <f>IF('A4-1管路(初期設定)'!$AE$17="","-",IF('A4-1管路(初期設定)'!$AE$17="○",A3管路!AQ101,IF(A3管路!AQ101="-","-",'A4-1管路(初期設定)'!$AE$17*A3管路!AQ101)))</f>
        <v>30.7</v>
      </c>
      <c r="AR101" s="428">
        <f t="shared" si="265"/>
        <v>30.7</v>
      </c>
      <c r="AS101" s="430" t="str">
        <f>IF('A4-1管路(初期設定)'!$AF$17="","-",IF('A4-1管路(初期設定)'!$AF$17="○",A3管路!AS101,IF(A3管路!AS101="-","-",'A4-1管路(初期設定)'!$AF$17*A3管路!AS101)))</f>
        <v>-</v>
      </c>
      <c r="AT101" s="427" t="str">
        <f>IF('A4-1管路(初期設定)'!$AG$17="","-",IF('A4-1管路(初期設定)'!$AG$17="○",A3管路!AT101,IF(A3管路!AT101="-","-",'A4-1管路(初期設定)'!$AG$17*A3管路!AT101)))</f>
        <v>-</v>
      </c>
      <c r="AU101" s="428" t="str">
        <f t="shared" si="266"/>
        <v>-</v>
      </c>
      <c r="AV101" s="441">
        <f t="shared" si="267"/>
        <v>3215.3999999999996</v>
      </c>
      <c r="AW101" s="84" t="s">
        <v>273</v>
      </c>
      <c r="AX101" s="70">
        <v>76</v>
      </c>
      <c r="AY101" s="45">
        <f t="shared" si="268"/>
        <v>244370.39999999997</v>
      </c>
      <c r="BB101" s="832">
        <f t="shared" si="269"/>
        <v>0</v>
      </c>
      <c r="BC101" s="830"/>
      <c r="BD101" s="830">
        <f t="shared" si="270"/>
        <v>87.3</v>
      </c>
      <c r="BE101" s="830"/>
      <c r="BF101" s="830">
        <f t="shared" si="271"/>
        <v>1893.6</v>
      </c>
      <c r="BG101" s="830"/>
      <c r="BH101" s="830">
        <f t="shared" si="272"/>
        <v>1234.5</v>
      </c>
      <c r="BI101" s="830"/>
      <c r="BJ101" s="830">
        <f t="shared" si="273"/>
        <v>0</v>
      </c>
      <c r="BK101" s="830"/>
      <c r="BL101" s="832">
        <f t="shared" si="274"/>
        <v>0</v>
      </c>
      <c r="BM101" s="830"/>
      <c r="BN101" s="830">
        <f t="shared" si="275"/>
        <v>6634.8</v>
      </c>
      <c r="BO101" s="830"/>
      <c r="BP101" s="830">
        <f t="shared" si="276"/>
        <v>143913.60000000001</v>
      </c>
      <c r="BQ101" s="830"/>
      <c r="BR101" s="830">
        <f t="shared" si="277"/>
        <v>93822</v>
      </c>
      <c r="BS101" s="830"/>
      <c r="BT101" s="830">
        <f t="shared" si="278"/>
        <v>0</v>
      </c>
      <c r="BU101" s="833"/>
    </row>
    <row r="102" spans="1:73" ht="13.5" customHeight="1">
      <c r="B102" s="1162"/>
      <c r="C102" s="911"/>
      <c r="D102" s="912"/>
      <c r="E102" s="913"/>
      <c r="F102" s="80">
        <v>100</v>
      </c>
      <c r="G102" s="430" t="str">
        <f>IF('A4-1管路(初期設定)'!$F$17="","-",IF('A4-1管路(初期設定)'!$F$17="○",A3管路!G102,IF(A3管路!F102="-","-",'A4-1管路(初期設定)'!$F$17*A3管路!G102)))</f>
        <v>-</v>
      </c>
      <c r="H102" s="427" t="str">
        <f>IF('A4-1管路(初期設定)'!$G$17="","-",IF('A4-1管路(初期設定)'!$G$17="○",A3管路!H102,IF(A3管路!H102="-","-",'A4-1管路(初期設定)'!$G$17*A3管路!H102)))</f>
        <v>-</v>
      </c>
      <c r="I102" s="428" t="str">
        <f t="shared" si="254"/>
        <v>-</v>
      </c>
      <c r="J102" s="430" t="str">
        <f>IF('A4-1管路(初期設定)'!$H$17="","-",IF('A4-1管路(初期設定)'!$H$17="○",A3管路!J102,IF(A3管路!J102="-","-",'A4-1管路(初期設定)'!$H$17*A3管路!J102)))</f>
        <v>-</v>
      </c>
      <c r="K102" s="427" t="str">
        <f>IF('A4-1管路(初期設定)'!$I$17="","-",IF('A4-1管路(初期設定)'!$I$17="○",A3管路!K102,IF(A3管路!K102="-","-",'A4-1管路(初期設定)'!$I$17*A3管路!K102)))</f>
        <v>-</v>
      </c>
      <c r="L102" s="428" t="str">
        <f t="shared" si="255"/>
        <v>-</v>
      </c>
      <c r="M102" s="430" t="str">
        <f>IF('A4-1管路(初期設定)'!$J$17="","-",IF('A4-1管路(初期設定)'!$J$17="○",A3管路!M102,IF(A3管路!M102="-","-",'A4-1管路(初期設定)'!$J$17*A3管路!M102)))</f>
        <v>-</v>
      </c>
      <c r="N102" s="427" t="str">
        <f>IF('A4-1管路(初期設定)'!$K$17="","-",IF('A4-1管路(初期設定)'!$K$17="○",A3管路!N102,IF(A3管路!N102="-","-",'A4-1管路(初期設定)'!$K$17*A3管路!N102)))</f>
        <v>-</v>
      </c>
      <c r="O102" s="428" t="str">
        <f t="shared" si="256"/>
        <v>-</v>
      </c>
      <c r="P102" s="430" t="str">
        <f>IF('A4-1管路(初期設定)'!$L$17="","-",IF('A4-1管路(初期設定)'!$L$17="○",A3管路!P102,IF(A3管路!P102="-","-",'A4-1管路(初期設定)'!$L$17*A3管路!P102)))</f>
        <v>-</v>
      </c>
      <c r="Q102" s="427" t="str">
        <f>IF('A4-1管路(初期設定)'!$M$17="","-",IF('A4-1管路(初期設定)'!$M$17="○",A3管路!Q102,IF(A3管路!Q102="-","-",'A4-1管路(初期設定)'!$M$17*A3管路!Q102)))</f>
        <v>-</v>
      </c>
      <c r="R102" s="428" t="str">
        <f t="shared" si="257"/>
        <v>-</v>
      </c>
      <c r="S102" s="430" t="str">
        <f>IF('A4-1管路(初期設定)'!$N$17="","-",IF('A4-1管路(初期設定)'!$N$17="○",A3管路!S102,IF(A3管路!S102="-","-",'A4-1管路(初期設定)'!$N$17*A3管路!S102)))</f>
        <v>-</v>
      </c>
      <c r="T102" s="429">
        <f>IF('A4-1管路(初期設定)'!$O$17="","-",IF('A4-1管路(初期設定)'!$O$17="○",A3管路!T102,IF(A3管路!T102="-","-",'A4-1管路(初期設定)'!$O$17*A3管路!T102)))</f>
        <v>9</v>
      </c>
      <c r="U102" s="429" t="str">
        <f>IF('A4-1管路(初期設定)'!$P$17="","-",IF('A4-1管路(初期設定)'!$P$17="○",A3管路!U102,IF(A3管路!U102="-","-",'A4-1管路(初期設定)'!$P$17*A3管路!U102)))</f>
        <v>-</v>
      </c>
      <c r="V102" s="427">
        <f>IF('A4-1管路(初期設定)'!$Q$17="","-",IF('A4-1管路(初期設定)'!$Q$17="○",A3管路!V102,IF(A3管路!V102="-","-",'A4-1管路(初期設定)'!$Q$17*A3管路!V102)))</f>
        <v>22.5</v>
      </c>
      <c r="W102" s="428">
        <f t="shared" si="258"/>
        <v>31.5</v>
      </c>
      <c r="X102" s="430" t="str">
        <f>IF('A4-1管路(初期設定)'!$R$17="","-",IF('A4-1管路(初期設定)'!$R$17="○",A3管路!X102,IF(A3管路!X102="-","-",'A4-1管路(初期設定)'!$R$17*A3管路!X102)))</f>
        <v>-</v>
      </c>
      <c r="Y102" s="427">
        <f>IF('A4-1管路(初期設定)'!$S$17="","-",IF('A4-1管路(初期設定)'!$S$17="○",A3管路!Y102,IF(A3管路!Y102="-","-",'A4-1管路(初期設定)'!$S$17*A3管路!Y102)))</f>
        <v>329.4</v>
      </c>
      <c r="Z102" s="428">
        <f t="shared" si="259"/>
        <v>329.4</v>
      </c>
      <c r="AA102" s="430" t="str">
        <f>IF('A4-1管路(初期設定)'!$T$17="","-",IF('A4-1管路(初期設定)'!$T$17="○",A3管路!AA102,IF(A3管路!AA102="-","-",'A4-1管路(初期設定)'!$T$17*A3管路!AA102)))</f>
        <v>-</v>
      </c>
      <c r="AB102" s="427" t="str">
        <f>IF('A4-1管路(初期設定)'!$U$17="","-",IF('A4-1管路(初期設定)'!$U$17="○",A3管路!AB102,IF(A3管路!AB102="-","-",'A4-1管路(初期設定)'!$U$17*A3管路!AB102)))</f>
        <v>-</v>
      </c>
      <c r="AC102" s="428" t="str">
        <f t="shared" si="260"/>
        <v>-</v>
      </c>
      <c r="AD102" s="430" t="str">
        <f>IF('A4-1管路(初期設定)'!$V$17="","-",IF('A4-1管路(初期設定)'!$V$17="○",A3管路!AD102,IF(A3管路!AD102="-","-",'A4-1管路(初期設定)'!$V$17*A3管路!AD102)))</f>
        <v>-</v>
      </c>
      <c r="AE102" s="427">
        <f>IF('A4-1管路(初期設定)'!$W$17="","-",IF('A4-1管路(初期設定)'!$W$17="○",A3管路!AE102,IF(A3管路!AE102="-","-",'A4-1管路(初期設定)'!$W$17*A3管路!AE102)))</f>
        <v>328.5</v>
      </c>
      <c r="AF102" s="428">
        <f t="shared" si="261"/>
        <v>328.5</v>
      </c>
      <c r="AG102" s="430" t="str">
        <f>IF('A4-1管路(初期設定)'!$X$8="","-",IF('A4-1管路(初期設定)'!$X$8="○",A3管路!AG102,IF(A3管路!AZ102="-","-",'A4-1管路(初期設定)'!$X$8*A3管路!AG102)))</f>
        <v>-</v>
      </c>
      <c r="AH102" s="427">
        <f>IF('A4-1管路(初期設定)'!$Y$17="","-",IF('A4-1管路(初期設定)'!$Y$17="○",A3管路!AH102,IF(A3管路!AH102="-","-",'A4-1管路(初期設定)'!$Y$17*A3管路!AH102)))</f>
        <v>106.2</v>
      </c>
      <c r="AI102" s="428">
        <f t="shared" si="262"/>
        <v>106.2</v>
      </c>
      <c r="AJ102" s="430" t="str">
        <f>IF('A4-1管路(初期設定)'!$Z$17="","-",IF('A4-1管路(初期設定)'!$Z$17="○",A3管路!AJ102,IF(A3管路!AJ102="-","-",'A4-1管路(初期設定)'!$Z$17*A3管路!AJ102)))</f>
        <v>-</v>
      </c>
      <c r="AK102" s="427">
        <f>IF('A4-1管路(初期設定)'!$AA$17="","-",IF('A4-1管路(初期設定)'!$AA$17="○",A3管路!AK102,IF(A3管路!AK102="-","-",'A4-1管路(初期設定)'!$AA$17*A3管路!AK102)))</f>
        <v>237.8</v>
      </c>
      <c r="AL102" s="428">
        <f t="shared" si="263"/>
        <v>237.8</v>
      </c>
      <c r="AM102" s="430" t="str">
        <f>IF('A4-1管路(初期設定)'!$AB$17="","-",IF('A4-1管路(初期設定)'!$AB$17="○",A3管路!AM102,IF(A3管路!AM102="-","-",'A4-1管路(初期設定)'!$AB$17*A3管路!AM102)))</f>
        <v>-</v>
      </c>
      <c r="AN102" s="427" t="str">
        <f>IF('A4-1管路(初期設定)'!$AC$17="","-",IF('A4-1管路(初期設定)'!$AC$17="○",A3管路!AN102,IF(A3管路!AN102="-","-",'A4-1管路(初期設定)'!$AC$17*A3管路!AN102)))</f>
        <v>-</v>
      </c>
      <c r="AO102" s="428" t="str">
        <f t="shared" si="264"/>
        <v>-</v>
      </c>
      <c r="AP102" s="430" t="str">
        <f>IF('A4-1管路(初期設定)'!$AD$17="","-",IF('A4-1管路(初期設定)'!$AD$17="○",A3管路!AP102,IF(A3管路!AP102="-","-",'A4-1管路(初期設定)'!$AD$17*A3管路!AP102)))</f>
        <v>-</v>
      </c>
      <c r="AQ102" s="427">
        <f>IF('A4-1管路(初期設定)'!$AE$17="","-",IF('A4-1管路(初期設定)'!$AE$17="○",A3管路!AQ102,IF(A3管路!AQ102="-","-",'A4-1管路(初期設定)'!$AE$17*A3管路!AQ102)))</f>
        <v>24.8</v>
      </c>
      <c r="AR102" s="428">
        <f t="shared" si="265"/>
        <v>24.8</v>
      </c>
      <c r="AS102" s="430" t="str">
        <f>IF('A4-1管路(初期設定)'!$AF$17="","-",IF('A4-1管路(初期設定)'!$AF$17="○",A3管路!AS102,IF(A3管路!AS102="-","-",'A4-1管路(初期設定)'!$AF$17*A3管路!AS102)))</f>
        <v>-</v>
      </c>
      <c r="AT102" s="427" t="str">
        <f>IF('A4-1管路(初期設定)'!$AG$17="","-",IF('A4-1管路(初期設定)'!$AG$17="○",A3管路!AT102,IF(A3管路!AT102="-","-",'A4-1管路(初期設定)'!$AG$17*A3管路!AT102)))</f>
        <v>-</v>
      </c>
      <c r="AU102" s="428" t="str">
        <f t="shared" si="266"/>
        <v>-</v>
      </c>
      <c r="AV102" s="441">
        <f t="shared" si="267"/>
        <v>1058.2</v>
      </c>
      <c r="AW102" s="84" t="s">
        <v>273</v>
      </c>
      <c r="AX102" s="70">
        <v>67</v>
      </c>
      <c r="AY102" s="45">
        <f t="shared" si="268"/>
        <v>70899.400000000009</v>
      </c>
      <c r="BB102" s="832">
        <f t="shared" si="269"/>
        <v>0</v>
      </c>
      <c r="BC102" s="830"/>
      <c r="BD102" s="830">
        <f t="shared" si="270"/>
        <v>9</v>
      </c>
      <c r="BE102" s="830"/>
      <c r="BF102" s="830">
        <f t="shared" si="271"/>
        <v>680.4</v>
      </c>
      <c r="BG102" s="830"/>
      <c r="BH102" s="830">
        <f t="shared" si="272"/>
        <v>368.8</v>
      </c>
      <c r="BI102" s="830"/>
      <c r="BJ102" s="830">
        <f t="shared" si="273"/>
        <v>0</v>
      </c>
      <c r="BK102" s="830"/>
      <c r="BL102" s="832">
        <f t="shared" si="274"/>
        <v>0</v>
      </c>
      <c r="BM102" s="830"/>
      <c r="BN102" s="830">
        <f t="shared" si="275"/>
        <v>603</v>
      </c>
      <c r="BO102" s="830"/>
      <c r="BP102" s="830">
        <f t="shared" si="276"/>
        <v>45586.799999999996</v>
      </c>
      <c r="BQ102" s="830"/>
      <c r="BR102" s="830">
        <f t="shared" si="277"/>
        <v>24709.600000000002</v>
      </c>
      <c r="BS102" s="830"/>
      <c r="BT102" s="830">
        <f t="shared" si="278"/>
        <v>0</v>
      </c>
      <c r="BU102" s="833"/>
    </row>
    <row r="103" spans="1:73" ht="13.5" customHeight="1">
      <c r="B103" s="1162"/>
      <c r="C103" s="911"/>
      <c r="D103" s="912"/>
      <c r="E103" s="913"/>
      <c r="F103" s="81" t="s">
        <v>70</v>
      </c>
      <c r="G103" s="430" t="str">
        <f>IF('A4-1管路(初期設定)'!$F$17="","-",IF('A4-1管路(初期設定)'!$F$17="○",A3管路!G103,IF(A3管路!F103="-","-",'A4-1管路(初期設定)'!$F$17*A3管路!G103)))</f>
        <v>-</v>
      </c>
      <c r="H103" s="427" t="str">
        <f>IF('A4-1管路(初期設定)'!$G$17="","-",IF('A4-1管路(初期設定)'!$G$17="○",A3管路!H103,IF(A3管路!H103="-","-",'A4-1管路(初期設定)'!$G$17*A3管路!H103)))</f>
        <v>-</v>
      </c>
      <c r="I103" s="428" t="str">
        <f t="shared" si="254"/>
        <v>-</v>
      </c>
      <c r="J103" s="430" t="str">
        <f>IF('A4-1管路(初期設定)'!$H$17="","-",IF('A4-1管路(初期設定)'!$H$17="○",A3管路!J103,IF(A3管路!J103="-","-",'A4-1管路(初期設定)'!$H$17*A3管路!J103)))</f>
        <v>-</v>
      </c>
      <c r="K103" s="427" t="str">
        <f>IF('A4-1管路(初期設定)'!$I$17="","-",IF('A4-1管路(初期設定)'!$I$17="○",A3管路!K103,IF(A3管路!K103="-","-",'A4-1管路(初期設定)'!$I$17*A3管路!K103)))</f>
        <v>-</v>
      </c>
      <c r="L103" s="428" t="str">
        <f t="shared" si="255"/>
        <v>-</v>
      </c>
      <c r="M103" s="430" t="str">
        <f>IF('A4-1管路(初期設定)'!$J$17="","-",IF('A4-1管路(初期設定)'!$J$17="○",A3管路!M103,IF(A3管路!M103="-","-",'A4-1管路(初期設定)'!$J$17*A3管路!M103)))</f>
        <v>-</v>
      </c>
      <c r="N103" s="427" t="str">
        <f>IF('A4-1管路(初期設定)'!$K$17="","-",IF('A4-1管路(初期設定)'!$K$17="○",A3管路!N103,IF(A3管路!N103="-","-",'A4-1管路(初期設定)'!$K$17*A3管路!N103)))</f>
        <v>-</v>
      </c>
      <c r="O103" s="428" t="str">
        <f t="shared" si="256"/>
        <v>-</v>
      </c>
      <c r="P103" s="430" t="str">
        <f>IF('A4-1管路(初期設定)'!$L$17="","-",IF('A4-1管路(初期設定)'!$L$17="○",A3管路!P103,IF(A3管路!P103="-","-",'A4-1管路(初期設定)'!$L$17*A3管路!P103)))</f>
        <v>-</v>
      </c>
      <c r="Q103" s="427" t="str">
        <f>IF('A4-1管路(初期設定)'!$M$17="","-",IF('A4-1管路(初期設定)'!$M$17="○",A3管路!Q103,IF(A3管路!Q103="-","-",'A4-1管路(初期設定)'!$M$17*A3管路!Q103)))</f>
        <v>-</v>
      </c>
      <c r="R103" s="428" t="str">
        <f t="shared" si="257"/>
        <v>-</v>
      </c>
      <c r="S103" s="430" t="str">
        <f>IF('A4-1管路(初期設定)'!$N$17="","-",IF('A4-1管路(初期設定)'!$N$17="○",A3管路!S103,IF(A3管路!S103="-","-",'A4-1管路(初期設定)'!$N$17*A3管路!S103)))</f>
        <v>-</v>
      </c>
      <c r="T103" s="429" t="str">
        <f>IF('A4-1管路(初期設定)'!$O$17="","-",IF('A4-1管路(初期設定)'!$O$17="○",A3管路!T103,IF(A3管路!T103="-","-",'A4-1管路(初期設定)'!$O$17*A3管路!T103)))</f>
        <v>-</v>
      </c>
      <c r="U103" s="429" t="str">
        <f>IF('A4-1管路(初期設定)'!$P$17="","-",IF('A4-1管路(初期設定)'!$P$17="○",A3管路!U103,IF(A3管路!U103="-","-",'A4-1管路(初期設定)'!$P$17*A3管路!U103)))</f>
        <v>-</v>
      </c>
      <c r="V103" s="427" t="str">
        <f>IF('A4-1管路(初期設定)'!$Q$17="","-",IF('A4-1管路(初期設定)'!$Q$17="○",A3管路!V103,IF(A3管路!V103="-","-",'A4-1管路(初期設定)'!$Q$17*A3管路!V103)))</f>
        <v>-</v>
      </c>
      <c r="W103" s="428" t="str">
        <f t="shared" si="258"/>
        <v>-</v>
      </c>
      <c r="X103" s="430" t="str">
        <f>IF('A4-1管路(初期設定)'!$R$17="","-",IF('A4-1管路(初期設定)'!$R$17="○",A3管路!X103,IF(A3管路!X103="-","-",'A4-1管路(初期設定)'!$R$17*A3管路!X103)))</f>
        <v>-</v>
      </c>
      <c r="Y103" s="427">
        <f>IF('A4-1管路(初期設定)'!$S$17="","-",IF('A4-1管路(初期設定)'!$S$17="○",A3管路!Y103,IF(A3管路!Y103="-","-",'A4-1管路(初期設定)'!$S$17*A3管路!Y103)))</f>
        <v>24.3</v>
      </c>
      <c r="Z103" s="428">
        <f t="shared" si="259"/>
        <v>24.3</v>
      </c>
      <c r="AA103" s="430" t="str">
        <f>IF('A4-1管路(初期設定)'!$T$17="","-",IF('A4-1管路(初期設定)'!$T$17="○",A3管路!AA103,IF(A3管路!AA103="-","-",'A4-1管路(初期設定)'!$T$17*A3管路!AA103)))</f>
        <v>-</v>
      </c>
      <c r="AB103" s="427" t="str">
        <f>IF('A4-1管路(初期設定)'!$U$17="","-",IF('A4-1管路(初期設定)'!$U$17="○",A3管路!AB103,IF(A3管路!AB103="-","-",'A4-1管路(初期設定)'!$U$17*A3管路!AB103)))</f>
        <v>-</v>
      </c>
      <c r="AC103" s="428" t="str">
        <f t="shared" si="260"/>
        <v>-</v>
      </c>
      <c r="AD103" s="430" t="str">
        <f>IF('A4-1管路(初期設定)'!$V$17="","-",IF('A4-1管路(初期設定)'!$V$17="○",A3管路!AD103,IF(A3管路!AD103="-","-",'A4-1管路(初期設定)'!$V$17*A3管路!AD103)))</f>
        <v>-</v>
      </c>
      <c r="AE103" s="427">
        <f>IF('A4-1管路(初期設定)'!$W$17="","-",IF('A4-1管路(初期設定)'!$W$17="○",A3管路!AE103,IF(A3管路!AE103="-","-",'A4-1管路(初期設定)'!$W$17*A3管路!AE103)))</f>
        <v>34.200000000000003</v>
      </c>
      <c r="AF103" s="428">
        <f t="shared" si="261"/>
        <v>34.200000000000003</v>
      </c>
      <c r="AG103" s="430" t="str">
        <f>IF('A4-1管路(初期設定)'!$X$8="","-",IF('A4-1管路(初期設定)'!$X$8="○",A3管路!AG103,IF(A3管路!AZ103="-","-",'A4-1管路(初期設定)'!$X$8*A3管路!AG103)))</f>
        <v>-</v>
      </c>
      <c r="AH103" s="427">
        <f>IF('A4-1管路(初期設定)'!$Y$17="","-",IF('A4-1管路(初期設定)'!$Y$17="○",A3管路!AH103,IF(A3管路!AH103="-","-",'A4-1管路(初期設定)'!$Y$17*A3管路!AH103)))</f>
        <v>297</v>
      </c>
      <c r="AI103" s="428">
        <f t="shared" si="262"/>
        <v>297</v>
      </c>
      <c r="AJ103" s="430" t="str">
        <f>IF('A4-1管路(初期設定)'!$Z$17="","-",IF('A4-1管路(初期設定)'!$Z$17="○",A3管路!AJ103,IF(A3管路!AJ103="-","-",'A4-1管路(初期設定)'!$Z$17*A3管路!AJ103)))</f>
        <v>-</v>
      </c>
      <c r="AK103" s="427" t="str">
        <f>IF('A4-1管路(初期設定)'!$AA$17="","-",IF('A4-1管路(初期設定)'!$AA$17="○",A3管路!AK103,IF(A3管路!AK103="-","-",'A4-1管路(初期設定)'!$AA$17*A3管路!AK103)))</f>
        <v>-</v>
      </c>
      <c r="AL103" s="428" t="str">
        <f t="shared" si="263"/>
        <v>-</v>
      </c>
      <c r="AM103" s="430" t="str">
        <f>IF('A4-1管路(初期設定)'!$AB$17="","-",IF('A4-1管路(初期設定)'!$AB$17="○",A3管路!AM103,IF(A3管路!AM103="-","-",'A4-1管路(初期設定)'!$AB$17*A3管路!AM103)))</f>
        <v>-</v>
      </c>
      <c r="AN103" s="427" t="str">
        <f>IF('A4-1管路(初期設定)'!$AC$17="","-",IF('A4-1管路(初期設定)'!$AC$17="○",A3管路!AN103,IF(A3管路!AN103="-","-",'A4-1管路(初期設定)'!$AC$17*A3管路!AN103)))</f>
        <v>-</v>
      </c>
      <c r="AO103" s="428" t="str">
        <f t="shared" si="264"/>
        <v>-</v>
      </c>
      <c r="AP103" s="430" t="str">
        <f>IF('A4-1管路(初期設定)'!$AD$17="","-",IF('A4-1管路(初期設定)'!$AD$17="○",A3管路!AP103,IF(A3管路!AP103="-","-",'A4-1管路(初期設定)'!$AD$17*A3管路!AP103)))</f>
        <v>-</v>
      </c>
      <c r="AQ103" s="427">
        <f>IF('A4-1管路(初期設定)'!$AE$17="","-",IF('A4-1管路(初期設定)'!$AE$17="○",A3管路!AQ103,IF(A3管路!AQ103="-","-",'A4-1管路(初期設定)'!$AE$17*A3管路!AQ103)))</f>
        <v>620.29999999999995</v>
      </c>
      <c r="AR103" s="428">
        <f t="shared" si="265"/>
        <v>620.29999999999995</v>
      </c>
      <c r="AS103" s="430" t="str">
        <f>IF('A4-1管路(初期設定)'!$AF$17="","-",IF('A4-1管路(初期設定)'!$AF$17="○",A3管路!AS103,IF(A3管路!AS103="-","-",'A4-1管路(初期設定)'!$AF$17*A3管路!AS103)))</f>
        <v>-</v>
      </c>
      <c r="AT103" s="427" t="str">
        <f>IF('A4-1管路(初期設定)'!$AG$17="","-",IF('A4-1管路(初期設定)'!$AG$17="○",A3管路!AT103,IF(A3管路!AT103="-","-",'A4-1管路(初期設定)'!$AG$17*A3管路!AT103)))</f>
        <v>-</v>
      </c>
      <c r="AU103" s="428" t="str">
        <f t="shared" si="266"/>
        <v>-</v>
      </c>
      <c r="AV103" s="441">
        <f t="shared" si="267"/>
        <v>975.8</v>
      </c>
      <c r="AW103" s="84" t="s">
        <v>274</v>
      </c>
      <c r="AX103" s="70">
        <v>42</v>
      </c>
      <c r="AY103" s="45">
        <f t="shared" si="268"/>
        <v>40983.599999999999</v>
      </c>
      <c r="BB103" s="832">
        <f t="shared" si="269"/>
        <v>0</v>
      </c>
      <c r="BC103" s="830"/>
      <c r="BD103" s="830">
        <f t="shared" si="270"/>
        <v>0</v>
      </c>
      <c r="BE103" s="830"/>
      <c r="BF103" s="830">
        <f t="shared" si="271"/>
        <v>58.5</v>
      </c>
      <c r="BG103" s="830"/>
      <c r="BH103" s="830">
        <f t="shared" si="272"/>
        <v>917.3</v>
      </c>
      <c r="BI103" s="830"/>
      <c r="BJ103" s="830">
        <f t="shared" si="273"/>
        <v>0</v>
      </c>
      <c r="BK103" s="830"/>
      <c r="BL103" s="832">
        <f t="shared" si="274"/>
        <v>0</v>
      </c>
      <c r="BM103" s="830"/>
      <c r="BN103" s="830">
        <f t="shared" si="275"/>
        <v>0</v>
      </c>
      <c r="BO103" s="830"/>
      <c r="BP103" s="830">
        <f t="shared" si="276"/>
        <v>2457</v>
      </c>
      <c r="BQ103" s="830"/>
      <c r="BR103" s="830">
        <f t="shared" si="277"/>
        <v>38526.6</v>
      </c>
      <c r="BS103" s="830"/>
      <c r="BT103" s="830">
        <f t="shared" si="278"/>
        <v>0</v>
      </c>
      <c r="BU103" s="833"/>
    </row>
    <row r="104" spans="1:73" ht="13.5" customHeight="1">
      <c r="B104" s="1162"/>
      <c r="C104" s="914"/>
      <c r="D104" s="915"/>
      <c r="E104" s="916"/>
      <c r="F104" s="439" t="s">
        <v>49</v>
      </c>
      <c r="G104" s="423" t="str">
        <f t="shared" ref="G104:AV104" si="279">IF(SUM(G93:G103)=0,"-",SUM(G93:G103))</f>
        <v>-</v>
      </c>
      <c r="H104" s="424" t="str">
        <f t="shared" si="279"/>
        <v>-</v>
      </c>
      <c r="I104" s="425" t="str">
        <f t="shared" si="279"/>
        <v>-</v>
      </c>
      <c r="J104" s="423" t="str">
        <f t="shared" si="279"/>
        <v>-</v>
      </c>
      <c r="K104" s="424" t="str">
        <f t="shared" si="279"/>
        <v>-</v>
      </c>
      <c r="L104" s="425" t="str">
        <f t="shared" si="279"/>
        <v>-</v>
      </c>
      <c r="M104" s="423" t="str">
        <f t="shared" si="279"/>
        <v>-</v>
      </c>
      <c r="N104" s="424" t="str">
        <f t="shared" si="279"/>
        <v>-</v>
      </c>
      <c r="O104" s="425" t="str">
        <f t="shared" si="279"/>
        <v>-</v>
      </c>
      <c r="P104" s="423" t="str">
        <f t="shared" si="279"/>
        <v>-</v>
      </c>
      <c r="Q104" s="424" t="str">
        <f t="shared" si="279"/>
        <v>-</v>
      </c>
      <c r="R104" s="425" t="str">
        <f t="shared" si="279"/>
        <v>-</v>
      </c>
      <c r="S104" s="423" t="str">
        <f t="shared" si="279"/>
        <v>-</v>
      </c>
      <c r="T104" s="426">
        <f t="shared" si="279"/>
        <v>159.30000000000001</v>
      </c>
      <c r="U104" s="426" t="str">
        <f t="shared" si="279"/>
        <v>-</v>
      </c>
      <c r="V104" s="424">
        <f t="shared" si="279"/>
        <v>397.8</v>
      </c>
      <c r="W104" s="425">
        <f t="shared" si="279"/>
        <v>557.1</v>
      </c>
      <c r="X104" s="423" t="str">
        <f t="shared" si="279"/>
        <v>-</v>
      </c>
      <c r="Y104" s="424">
        <f t="shared" si="279"/>
        <v>4518.8999999999996</v>
      </c>
      <c r="Z104" s="425">
        <f t="shared" si="279"/>
        <v>4518.8999999999996</v>
      </c>
      <c r="AA104" s="423" t="str">
        <f t="shared" si="279"/>
        <v>-</v>
      </c>
      <c r="AB104" s="424" t="str">
        <f t="shared" si="279"/>
        <v>-</v>
      </c>
      <c r="AC104" s="425" t="str">
        <f t="shared" si="279"/>
        <v>-</v>
      </c>
      <c r="AD104" s="423" t="str">
        <f t="shared" si="279"/>
        <v>-</v>
      </c>
      <c r="AE104" s="424">
        <f t="shared" si="279"/>
        <v>362.7</v>
      </c>
      <c r="AF104" s="425">
        <f t="shared" si="279"/>
        <v>362.7</v>
      </c>
      <c r="AG104" s="423" t="str">
        <f t="shared" si="279"/>
        <v>-</v>
      </c>
      <c r="AH104" s="424">
        <f t="shared" si="279"/>
        <v>729.9</v>
      </c>
      <c r="AI104" s="425">
        <f t="shared" si="279"/>
        <v>729.9</v>
      </c>
      <c r="AJ104" s="423" t="str">
        <f t="shared" si="279"/>
        <v>-</v>
      </c>
      <c r="AK104" s="424">
        <f t="shared" si="279"/>
        <v>3520.4</v>
      </c>
      <c r="AL104" s="425">
        <f t="shared" si="279"/>
        <v>3520.4</v>
      </c>
      <c r="AM104" s="423" t="str">
        <f t="shared" si="279"/>
        <v>-</v>
      </c>
      <c r="AN104" s="424" t="str">
        <f t="shared" si="279"/>
        <v>-</v>
      </c>
      <c r="AO104" s="425" t="str">
        <f t="shared" si="279"/>
        <v>-</v>
      </c>
      <c r="AP104" s="423" t="str">
        <f t="shared" si="279"/>
        <v>-</v>
      </c>
      <c r="AQ104" s="424">
        <f t="shared" si="279"/>
        <v>704.9</v>
      </c>
      <c r="AR104" s="425">
        <f t="shared" si="279"/>
        <v>704.9</v>
      </c>
      <c r="AS104" s="423" t="str">
        <f t="shared" si="279"/>
        <v>-</v>
      </c>
      <c r="AT104" s="424" t="str">
        <f t="shared" si="279"/>
        <v>-</v>
      </c>
      <c r="AU104" s="425" t="str">
        <f t="shared" si="279"/>
        <v>-</v>
      </c>
      <c r="AV104" s="440">
        <f t="shared" si="279"/>
        <v>10393.9</v>
      </c>
      <c r="AW104" s="86"/>
      <c r="AX104" s="51" t="s">
        <v>69</v>
      </c>
      <c r="AY104" s="51">
        <f>IF(SUM(AY93:AY103)=0,"-",SUM(AY93:AY103))</f>
        <v>877462</v>
      </c>
      <c r="BB104" s="834" t="str">
        <f>IF(SUM(BB93:BC103)=0,"-",SUM(BB93:BC103))</f>
        <v>-</v>
      </c>
      <c r="BC104" s="835"/>
      <c r="BD104" s="835">
        <f>IF(SUM(BD93:BE103)=0,"-",SUM(BD93:BE103))</f>
        <v>159.30000000000001</v>
      </c>
      <c r="BE104" s="835"/>
      <c r="BF104" s="835">
        <f>IF(SUM(BF93:BG103)=0,"-",SUM(BF93:BG103))</f>
        <v>5279.4</v>
      </c>
      <c r="BG104" s="835"/>
      <c r="BH104" s="835">
        <f>IF(SUM(BH93:BI103)=0,"-",SUM(BH93:BI103))</f>
        <v>4955.2</v>
      </c>
      <c r="BI104" s="835"/>
      <c r="BJ104" s="835" t="str">
        <f>IF(SUM(BJ93:BK103)=0,"-",SUM(BJ93:BK103))</f>
        <v>-</v>
      </c>
      <c r="BK104" s="835"/>
      <c r="BL104" s="834" t="str">
        <f>IF(SUM(BL93:BM103)=0,"-",SUM(BL93:BM103))</f>
        <v>-</v>
      </c>
      <c r="BM104" s="835"/>
      <c r="BN104" s="835">
        <f>IF(SUM(BN93:BO103)=0,"-",SUM(BN93:BO103))</f>
        <v>13104</v>
      </c>
      <c r="BO104" s="835"/>
      <c r="BP104" s="835">
        <f>IF(SUM(BP93:BQ103)=0,"-",SUM(BP93:BQ103))</f>
        <v>485906.39999999997</v>
      </c>
      <c r="BQ104" s="835"/>
      <c r="BR104" s="835">
        <f>IF(SUM(BR93:BS103)=0,"-",SUM(BR93:BS103))</f>
        <v>378451.6</v>
      </c>
      <c r="BS104" s="835"/>
      <c r="BT104" s="835" t="str">
        <f>IF(SUM(BT93:BU103)=0,"-",SUM(BT93:BU103))</f>
        <v>-</v>
      </c>
      <c r="BU104" s="838"/>
    </row>
    <row r="105" spans="1:73" ht="13.5" customHeight="1">
      <c r="B105" s="1162"/>
      <c r="C105" s="733" t="s">
        <v>430</v>
      </c>
      <c r="D105" s="909"/>
      <c r="E105" s="910"/>
      <c r="F105" s="79">
        <v>300</v>
      </c>
      <c r="G105" s="556" t="str">
        <f>+G47</f>
        <v>-</v>
      </c>
      <c r="H105" s="551" t="str">
        <f t="shared" ref="H105:AY105" si="280">+H47</f>
        <v>-</v>
      </c>
      <c r="I105" s="552" t="str">
        <f t="shared" si="280"/>
        <v>-</v>
      </c>
      <c r="J105" s="556" t="str">
        <f t="shared" si="280"/>
        <v>-</v>
      </c>
      <c r="K105" s="551" t="str">
        <f t="shared" si="280"/>
        <v>-</v>
      </c>
      <c r="L105" s="552" t="str">
        <f t="shared" si="280"/>
        <v>-</v>
      </c>
      <c r="M105" s="556" t="str">
        <f t="shared" si="280"/>
        <v>-</v>
      </c>
      <c r="N105" s="551" t="str">
        <f t="shared" si="280"/>
        <v>-</v>
      </c>
      <c r="O105" s="552" t="str">
        <f t="shared" si="280"/>
        <v>-</v>
      </c>
      <c r="P105" s="556" t="str">
        <f t="shared" si="280"/>
        <v>-</v>
      </c>
      <c r="Q105" s="551" t="str">
        <f t="shared" si="280"/>
        <v>-</v>
      </c>
      <c r="R105" s="552" t="str">
        <f t="shared" si="280"/>
        <v>-</v>
      </c>
      <c r="S105" s="556" t="str">
        <f t="shared" si="280"/>
        <v>-</v>
      </c>
      <c r="T105" s="553" t="str">
        <f t="shared" si="280"/>
        <v>-</v>
      </c>
      <c r="U105" s="553" t="str">
        <f t="shared" si="280"/>
        <v>-</v>
      </c>
      <c r="V105" s="551" t="str">
        <f t="shared" si="280"/>
        <v>-</v>
      </c>
      <c r="W105" s="552" t="str">
        <f t="shared" si="280"/>
        <v>-</v>
      </c>
      <c r="X105" s="556" t="str">
        <f t="shared" si="280"/>
        <v>-</v>
      </c>
      <c r="Y105" s="551">
        <f t="shared" si="280"/>
        <v>1</v>
      </c>
      <c r="Z105" s="552">
        <f t="shared" si="280"/>
        <v>1</v>
      </c>
      <c r="AA105" s="556" t="str">
        <f t="shared" si="280"/>
        <v>-</v>
      </c>
      <c r="AB105" s="551" t="str">
        <f t="shared" si="280"/>
        <v>-</v>
      </c>
      <c r="AC105" s="552" t="str">
        <f t="shared" si="280"/>
        <v>-</v>
      </c>
      <c r="AD105" s="556" t="str">
        <f t="shared" si="280"/>
        <v>-</v>
      </c>
      <c r="AE105" s="551" t="str">
        <f t="shared" si="280"/>
        <v>-</v>
      </c>
      <c r="AF105" s="552" t="str">
        <f t="shared" si="280"/>
        <v>-</v>
      </c>
      <c r="AG105" s="556" t="str">
        <f t="shared" si="280"/>
        <v>-</v>
      </c>
      <c r="AH105" s="551" t="str">
        <f t="shared" si="280"/>
        <v>-</v>
      </c>
      <c r="AI105" s="552" t="str">
        <f t="shared" si="280"/>
        <v>-</v>
      </c>
      <c r="AJ105" s="556" t="str">
        <f t="shared" si="280"/>
        <v>-</v>
      </c>
      <c r="AK105" s="551" t="str">
        <f t="shared" si="280"/>
        <v>-</v>
      </c>
      <c r="AL105" s="552" t="str">
        <f t="shared" si="280"/>
        <v>-</v>
      </c>
      <c r="AM105" s="556" t="str">
        <f t="shared" si="280"/>
        <v>-</v>
      </c>
      <c r="AN105" s="551" t="str">
        <f t="shared" si="280"/>
        <v>-</v>
      </c>
      <c r="AO105" s="552" t="str">
        <f t="shared" si="280"/>
        <v>-</v>
      </c>
      <c r="AP105" s="556" t="str">
        <f t="shared" si="280"/>
        <v>-</v>
      </c>
      <c r="AQ105" s="551" t="str">
        <f t="shared" si="280"/>
        <v>-</v>
      </c>
      <c r="AR105" s="552" t="str">
        <f t="shared" si="280"/>
        <v>-</v>
      </c>
      <c r="AS105" s="556" t="str">
        <f t="shared" si="280"/>
        <v>-</v>
      </c>
      <c r="AT105" s="551" t="str">
        <f t="shared" si="280"/>
        <v>-</v>
      </c>
      <c r="AU105" s="552" t="str">
        <f t="shared" si="280"/>
        <v>-</v>
      </c>
      <c r="AV105" s="564">
        <f t="shared" si="280"/>
        <v>1</v>
      </c>
      <c r="AW105" s="155" t="str">
        <f t="shared" si="280"/>
        <v>ダクタイル鋳鉄管(NS形継手等)</v>
      </c>
      <c r="AX105" s="585">
        <f t="shared" si="280"/>
        <v>112</v>
      </c>
      <c r="AY105" s="50">
        <f t="shared" si="280"/>
        <v>112</v>
      </c>
      <c r="BB105" s="851">
        <f t="shared" ref="BB105:BU105" si="281">+BB47</f>
        <v>0</v>
      </c>
      <c r="BC105" s="852">
        <f t="shared" si="281"/>
        <v>0</v>
      </c>
      <c r="BD105" s="852">
        <f t="shared" si="281"/>
        <v>0</v>
      </c>
      <c r="BE105" s="852">
        <f t="shared" si="281"/>
        <v>0</v>
      </c>
      <c r="BF105" s="852">
        <f t="shared" si="281"/>
        <v>1</v>
      </c>
      <c r="BG105" s="852">
        <f t="shared" si="281"/>
        <v>0</v>
      </c>
      <c r="BH105" s="852">
        <f>+BH47</f>
        <v>0</v>
      </c>
      <c r="BI105" s="852">
        <f t="shared" si="281"/>
        <v>0</v>
      </c>
      <c r="BJ105" s="852">
        <f t="shared" si="281"/>
        <v>0</v>
      </c>
      <c r="BK105" s="852">
        <f t="shared" si="281"/>
        <v>0</v>
      </c>
      <c r="BL105" s="851">
        <f t="shared" si="281"/>
        <v>0</v>
      </c>
      <c r="BM105" s="852">
        <f t="shared" si="281"/>
        <v>0</v>
      </c>
      <c r="BN105" s="852">
        <f t="shared" si="281"/>
        <v>0</v>
      </c>
      <c r="BO105" s="852">
        <f t="shared" si="281"/>
        <v>0</v>
      </c>
      <c r="BP105" s="852">
        <f t="shared" si="281"/>
        <v>112</v>
      </c>
      <c r="BQ105" s="852">
        <f t="shared" si="281"/>
        <v>0</v>
      </c>
      <c r="BR105" s="852">
        <f t="shared" si="281"/>
        <v>0</v>
      </c>
      <c r="BS105" s="852">
        <f t="shared" si="281"/>
        <v>0</v>
      </c>
      <c r="BT105" s="852">
        <f t="shared" si="281"/>
        <v>0</v>
      </c>
      <c r="BU105" s="1013">
        <f t="shared" si="281"/>
        <v>0</v>
      </c>
    </row>
    <row r="106" spans="1:73" ht="13.5" customHeight="1">
      <c r="B106" s="1162"/>
      <c r="C106" s="911"/>
      <c r="D106" s="912"/>
      <c r="E106" s="913"/>
      <c r="F106" s="80">
        <v>250</v>
      </c>
      <c r="G106" s="548" t="str">
        <f t="shared" ref="G106:AY106" si="282">+G48</f>
        <v>-</v>
      </c>
      <c r="H106" s="547" t="str">
        <f t="shared" si="282"/>
        <v>-</v>
      </c>
      <c r="I106" s="549" t="str">
        <f t="shared" si="282"/>
        <v>-</v>
      </c>
      <c r="J106" s="548" t="str">
        <f t="shared" si="282"/>
        <v>-</v>
      </c>
      <c r="K106" s="547" t="str">
        <f t="shared" si="282"/>
        <v>-</v>
      </c>
      <c r="L106" s="549" t="str">
        <f t="shared" si="282"/>
        <v>-</v>
      </c>
      <c r="M106" s="548" t="str">
        <f t="shared" si="282"/>
        <v>-</v>
      </c>
      <c r="N106" s="547" t="str">
        <f t="shared" si="282"/>
        <v>-</v>
      </c>
      <c r="O106" s="549" t="str">
        <f t="shared" si="282"/>
        <v>-</v>
      </c>
      <c r="P106" s="548" t="str">
        <f t="shared" si="282"/>
        <v>-</v>
      </c>
      <c r="Q106" s="547" t="str">
        <f t="shared" si="282"/>
        <v>-</v>
      </c>
      <c r="R106" s="549" t="str">
        <f t="shared" si="282"/>
        <v>-</v>
      </c>
      <c r="S106" s="548" t="str">
        <f t="shared" si="282"/>
        <v>-</v>
      </c>
      <c r="T106" s="546" t="str">
        <f t="shared" si="282"/>
        <v>-</v>
      </c>
      <c r="U106" s="546" t="str">
        <f t="shared" si="282"/>
        <v>-</v>
      </c>
      <c r="V106" s="547">
        <f t="shared" si="282"/>
        <v>1</v>
      </c>
      <c r="W106" s="549">
        <f t="shared" si="282"/>
        <v>1</v>
      </c>
      <c r="X106" s="548" t="str">
        <f t="shared" si="282"/>
        <v>-</v>
      </c>
      <c r="Y106" s="547" t="str">
        <f t="shared" si="282"/>
        <v>-</v>
      </c>
      <c r="Z106" s="549" t="str">
        <f t="shared" si="282"/>
        <v>-</v>
      </c>
      <c r="AA106" s="548" t="str">
        <f t="shared" si="282"/>
        <v>-</v>
      </c>
      <c r="AB106" s="547" t="str">
        <f t="shared" si="282"/>
        <v>-</v>
      </c>
      <c r="AC106" s="549" t="str">
        <f t="shared" si="282"/>
        <v>-</v>
      </c>
      <c r="AD106" s="548" t="str">
        <f t="shared" si="282"/>
        <v>-</v>
      </c>
      <c r="AE106" s="547" t="str">
        <f t="shared" si="282"/>
        <v>-</v>
      </c>
      <c r="AF106" s="549" t="str">
        <f t="shared" si="282"/>
        <v>-</v>
      </c>
      <c r="AG106" s="548" t="str">
        <f t="shared" si="282"/>
        <v>-</v>
      </c>
      <c r="AH106" s="547" t="str">
        <f t="shared" si="282"/>
        <v>-</v>
      </c>
      <c r="AI106" s="549" t="str">
        <f t="shared" si="282"/>
        <v>-</v>
      </c>
      <c r="AJ106" s="548" t="str">
        <f t="shared" si="282"/>
        <v>-</v>
      </c>
      <c r="AK106" s="547" t="str">
        <f t="shared" si="282"/>
        <v>-</v>
      </c>
      <c r="AL106" s="549" t="str">
        <f t="shared" si="282"/>
        <v>-</v>
      </c>
      <c r="AM106" s="548" t="str">
        <f t="shared" si="282"/>
        <v>-</v>
      </c>
      <c r="AN106" s="547" t="str">
        <f t="shared" si="282"/>
        <v>-</v>
      </c>
      <c r="AO106" s="549" t="str">
        <f t="shared" si="282"/>
        <v>-</v>
      </c>
      <c r="AP106" s="548" t="str">
        <f t="shared" si="282"/>
        <v>-</v>
      </c>
      <c r="AQ106" s="547" t="str">
        <f t="shared" si="282"/>
        <v>-</v>
      </c>
      <c r="AR106" s="549" t="str">
        <f t="shared" si="282"/>
        <v>-</v>
      </c>
      <c r="AS106" s="548" t="str">
        <f t="shared" si="282"/>
        <v>-</v>
      </c>
      <c r="AT106" s="547" t="str">
        <f t="shared" si="282"/>
        <v>-</v>
      </c>
      <c r="AU106" s="549" t="str">
        <f t="shared" si="282"/>
        <v>-</v>
      </c>
      <c r="AV106" s="562">
        <f t="shared" si="282"/>
        <v>1</v>
      </c>
      <c r="AW106" s="157" t="str">
        <f t="shared" si="282"/>
        <v>ダクタイル鋳鉄管(NS形継手等)</v>
      </c>
      <c r="AX106" s="584">
        <f t="shared" si="282"/>
        <v>99</v>
      </c>
      <c r="AY106" s="45">
        <f t="shared" si="282"/>
        <v>99</v>
      </c>
      <c r="BB106" s="832">
        <f t="shared" ref="BB106:BU106" si="283">+BB48</f>
        <v>0</v>
      </c>
      <c r="BC106" s="830">
        <f t="shared" si="283"/>
        <v>0</v>
      </c>
      <c r="BD106" s="830">
        <f t="shared" si="283"/>
        <v>0</v>
      </c>
      <c r="BE106" s="830">
        <f t="shared" si="283"/>
        <v>0</v>
      </c>
      <c r="BF106" s="830">
        <f t="shared" si="283"/>
        <v>1</v>
      </c>
      <c r="BG106" s="830">
        <f t="shared" si="283"/>
        <v>0</v>
      </c>
      <c r="BH106" s="830">
        <f t="shared" si="283"/>
        <v>0</v>
      </c>
      <c r="BI106" s="830">
        <f t="shared" si="283"/>
        <v>0</v>
      </c>
      <c r="BJ106" s="830">
        <f t="shared" si="283"/>
        <v>0</v>
      </c>
      <c r="BK106" s="830">
        <f t="shared" si="283"/>
        <v>0</v>
      </c>
      <c r="BL106" s="832">
        <f t="shared" si="283"/>
        <v>0</v>
      </c>
      <c r="BM106" s="830">
        <f t="shared" si="283"/>
        <v>0</v>
      </c>
      <c r="BN106" s="830">
        <f t="shared" si="283"/>
        <v>0</v>
      </c>
      <c r="BO106" s="830">
        <f t="shared" si="283"/>
        <v>0</v>
      </c>
      <c r="BP106" s="830">
        <f t="shared" si="283"/>
        <v>99</v>
      </c>
      <c r="BQ106" s="830">
        <f t="shared" si="283"/>
        <v>0</v>
      </c>
      <c r="BR106" s="830">
        <f t="shared" si="283"/>
        <v>0</v>
      </c>
      <c r="BS106" s="830">
        <f t="shared" si="283"/>
        <v>0</v>
      </c>
      <c r="BT106" s="830">
        <f t="shared" si="283"/>
        <v>0</v>
      </c>
      <c r="BU106" s="833">
        <f t="shared" si="283"/>
        <v>0</v>
      </c>
    </row>
    <row r="107" spans="1:73" ht="13.5" customHeight="1">
      <c r="B107" s="1162"/>
      <c r="C107" s="911"/>
      <c r="D107" s="912"/>
      <c r="E107" s="913"/>
      <c r="F107" s="80">
        <v>200</v>
      </c>
      <c r="G107" s="548" t="str">
        <f t="shared" ref="G107:AY107" si="284">+G49</f>
        <v>-</v>
      </c>
      <c r="H107" s="547" t="str">
        <f t="shared" si="284"/>
        <v>-</v>
      </c>
      <c r="I107" s="549" t="str">
        <f t="shared" si="284"/>
        <v>-</v>
      </c>
      <c r="J107" s="548" t="str">
        <f t="shared" si="284"/>
        <v>-</v>
      </c>
      <c r="K107" s="547" t="str">
        <f t="shared" si="284"/>
        <v>-</v>
      </c>
      <c r="L107" s="549" t="str">
        <f t="shared" si="284"/>
        <v>-</v>
      </c>
      <c r="M107" s="548" t="str">
        <f t="shared" si="284"/>
        <v>-</v>
      </c>
      <c r="N107" s="547" t="str">
        <f t="shared" si="284"/>
        <v>-</v>
      </c>
      <c r="O107" s="549" t="str">
        <f t="shared" si="284"/>
        <v>-</v>
      </c>
      <c r="P107" s="548" t="str">
        <f t="shared" si="284"/>
        <v>-</v>
      </c>
      <c r="Q107" s="547" t="str">
        <f t="shared" si="284"/>
        <v>-</v>
      </c>
      <c r="R107" s="549" t="str">
        <f t="shared" si="284"/>
        <v>-</v>
      </c>
      <c r="S107" s="548" t="str">
        <f t="shared" si="284"/>
        <v>-</v>
      </c>
      <c r="T107" s="546">
        <f t="shared" si="284"/>
        <v>1</v>
      </c>
      <c r="U107" s="546" t="str">
        <f t="shared" si="284"/>
        <v>-</v>
      </c>
      <c r="V107" s="547">
        <f t="shared" si="284"/>
        <v>2</v>
      </c>
      <c r="W107" s="549">
        <f t="shared" si="284"/>
        <v>3</v>
      </c>
      <c r="X107" s="548" t="str">
        <f t="shared" si="284"/>
        <v>-</v>
      </c>
      <c r="Y107" s="547">
        <f t="shared" si="284"/>
        <v>3</v>
      </c>
      <c r="Z107" s="549">
        <f t="shared" si="284"/>
        <v>3</v>
      </c>
      <c r="AA107" s="548" t="str">
        <f t="shared" si="284"/>
        <v>-</v>
      </c>
      <c r="AB107" s="547" t="str">
        <f t="shared" si="284"/>
        <v>-</v>
      </c>
      <c r="AC107" s="549" t="str">
        <f t="shared" si="284"/>
        <v>-</v>
      </c>
      <c r="AD107" s="548" t="str">
        <f t="shared" si="284"/>
        <v>-</v>
      </c>
      <c r="AE107" s="547" t="str">
        <f t="shared" si="284"/>
        <v>-</v>
      </c>
      <c r="AF107" s="549" t="str">
        <f t="shared" si="284"/>
        <v>-</v>
      </c>
      <c r="AG107" s="548" t="str">
        <f t="shared" si="284"/>
        <v>-</v>
      </c>
      <c r="AH107" s="547" t="str">
        <f t="shared" si="284"/>
        <v>-</v>
      </c>
      <c r="AI107" s="549" t="str">
        <f t="shared" si="284"/>
        <v>-</v>
      </c>
      <c r="AJ107" s="548" t="str">
        <f t="shared" si="284"/>
        <v>-</v>
      </c>
      <c r="AK107" s="547" t="str">
        <f t="shared" si="284"/>
        <v>-</v>
      </c>
      <c r="AL107" s="549" t="str">
        <f t="shared" si="284"/>
        <v>-</v>
      </c>
      <c r="AM107" s="548" t="str">
        <f t="shared" si="284"/>
        <v>-</v>
      </c>
      <c r="AN107" s="547" t="str">
        <f t="shared" si="284"/>
        <v>-</v>
      </c>
      <c r="AO107" s="549" t="str">
        <f t="shared" si="284"/>
        <v>-</v>
      </c>
      <c r="AP107" s="548" t="str">
        <f t="shared" si="284"/>
        <v>-</v>
      </c>
      <c r="AQ107" s="547" t="str">
        <f t="shared" si="284"/>
        <v>-</v>
      </c>
      <c r="AR107" s="549" t="str">
        <f t="shared" si="284"/>
        <v>-</v>
      </c>
      <c r="AS107" s="548" t="str">
        <f t="shared" si="284"/>
        <v>-</v>
      </c>
      <c r="AT107" s="547" t="str">
        <f t="shared" si="284"/>
        <v>-</v>
      </c>
      <c r="AU107" s="549" t="str">
        <f t="shared" si="284"/>
        <v>-</v>
      </c>
      <c r="AV107" s="562">
        <f t="shared" si="284"/>
        <v>6</v>
      </c>
      <c r="AW107" s="157" t="str">
        <f t="shared" si="284"/>
        <v>ダクタイル鋳鉄管(NS形継手等)</v>
      </c>
      <c r="AX107" s="584">
        <f t="shared" si="284"/>
        <v>87</v>
      </c>
      <c r="AY107" s="45">
        <f t="shared" si="284"/>
        <v>522</v>
      </c>
      <c r="BB107" s="832">
        <f t="shared" ref="BB107:BU107" si="285">+BB49</f>
        <v>0</v>
      </c>
      <c r="BC107" s="830">
        <f t="shared" si="285"/>
        <v>0</v>
      </c>
      <c r="BD107" s="830">
        <f t="shared" si="285"/>
        <v>1</v>
      </c>
      <c r="BE107" s="830">
        <f t="shared" si="285"/>
        <v>0</v>
      </c>
      <c r="BF107" s="830">
        <f t="shared" si="285"/>
        <v>5</v>
      </c>
      <c r="BG107" s="830">
        <f t="shared" si="285"/>
        <v>0</v>
      </c>
      <c r="BH107" s="830">
        <f t="shared" si="285"/>
        <v>0</v>
      </c>
      <c r="BI107" s="830">
        <f t="shared" si="285"/>
        <v>0</v>
      </c>
      <c r="BJ107" s="830">
        <f t="shared" si="285"/>
        <v>0</v>
      </c>
      <c r="BK107" s="830">
        <f t="shared" si="285"/>
        <v>0</v>
      </c>
      <c r="BL107" s="832">
        <f t="shared" si="285"/>
        <v>0</v>
      </c>
      <c r="BM107" s="830">
        <f t="shared" si="285"/>
        <v>0</v>
      </c>
      <c r="BN107" s="830">
        <f t="shared" si="285"/>
        <v>87</v>
      </c>
      <c r="BO107" s="830">
        <f t="shared" si="285"/>
        <v>0</v>
      </c>
      <c r="BP107" s="830">
        <f t="shared" si="285"/>
        <v>435</v>
      </c>
      <c r="BQ107" s="830">
        <f t="shared" si="285"/>
        <v>0</v>
      </c>
      <c r="BR107" s="830">
        <f t="shared" si="285"/>
        <v>0</v>
      </c>
      <c r="BS107" s="830">
        <f t="shared" si="285"/>
        <v>0</v>
      </c>
      <c r="BT107" s="830">
        <f t="shared" si="285"/>
        <v>0</v>
      </c>
      <c r="BU107" s="833">
        <f t="shared" si="285"/>
        <v>0</v>
      </c>
    </row>
    <row r="108" spans="1:73" ht="13.5" customHeight="1">
      <c r="B108" s="1162"/>
      <c r="C108" s="911"/>
      <c r="D108" s="912"/>
      <c r="E108" s="913"/>
      <c r="F108" s="80">
        <v>150</v>
      </c>
      <c r="G108" s="548" t="str">
        <f t="shared" ref="G108:AY108" si="286">+G50</f>
        <v>-</v>
      </c>
      <c r="H108" s="547" t="str">
        <f t="shared" si="286"/>
        <v>-</v>
      </c>
      <c r="I108" s="549" t="str">
        <f t="shared" si="286"/>
        <v>-</v>
      </c>
      <c r="J108" s="548" t="str">
        <f t="shared" si="286"/>
        <v>-</v>
      </c>
      <c r="K108" s="547" t="str">
        <f t="shared" si="286"/>
        <v>-</v>
      </c>
      <c r="L108" s="549" t="str">
        <f t="shared" si="286"/>
        <v>-</v>
      </c>
      <c r="M108" s="548" t="str">
        <f t="shared" si="286"/>
        <v>-</v>
      </c>
      <c r="N108" s="547" t="str">
        <f t="shared" si="286"/>
        <v>-</v>
      </c>
      <c r="O108" s="549" t="str">
        <f t="shared" si="286"/>
        <v>-</v>
      </c>
      <c r="P108" s="548" t="str">
        <f t="shared" si="286"/>
        <v>-</v>
      </c>
      <c r="Q108" s="547" t="str">
        <f t="shared" si="286"/>
        <v>-</v>
      </c>
      <c r="R108" s="549" t="str">
        <f t="shared" si="286"/>
        <v>-</v>
      </c>
      <c r="S108" s="548" t="str">
        <f t="shared" si="286"/>
        <v>-</v>
      </c>
      <c r="T108" s="546">
        <f t="shared" si="286"/>
        <v>2</v>
      </c>
      <c r="U108" s="546" t="str">
        <f t="shared" si="286"/>
        <v>-</v>
      </c>
      <c r="V108" s="547">
        <f t="shared" si="286"/>
        <v>4</v>
      </c>
      <c r="W108" s="549">
        <f t="shared" si="286"/>
        <v>6</v>
      </c>
      <c r="X108" s="548" t="str">
        <f t="shared" si="286"/>
        <v>-</v>
      </c>
      <c r="Y108" s="547">
        <f t="shared" si="286"/>
        <v>24</v>
      </c>
      <c r="Z108" s="549">
        <f t="shared" si="286"/>
        <v>24</v>
      </c>
      <c r="AA108" s="548" t="str">
        <f t="shared" si="286"/>
        <v>-</v>
      </c>
      <c r="AB108" s="547" t="str">
        <f t="shared" si="286"/>
        <v>-</v>
      </c>
      <c r="AC108" s="549" t="str">
        <f t="shared" si="286"/>
        <v>-</v>
      </c>
      <c r="AD108" s="548" t="str">
        <f t="shared" si="286"/>
        <v>-</v>
      </c>
      <c r="AE108" s="547">
        <f t="shared" si="286"/>
        <v>1</v>
      </c>
      <c r="AF108" s="549">
        <f t="shared" si="286"/>
        <v>1</v>
      </c>
      <c r="AG108" s="548" t="str">
        <f t="shared" si="286"/>
        <v>-</v>
      </c>
      <c r="AH108" s="547" t="str">
        <f t="shared" si="286"/>
        <v>-</v>
      </c>
      <c r="AI108" s="549" t="str">
        <f t="shared" si="286"/>
        <v>-</v>
      </c>
      <c r="AJ108" s="548" t="str">
        <f t="shared" si="286"/>
        <v>-</v>
      </c>
      <c r="AK108" s="547" t="str">
        <f t="shared" si="286"/>
        <v>-</v>
      </c>
      <c r="AL108" s="549" t="str">
        <f t="shared" si="286"/>
        <v>-</v>
      </c>
      <c r="AM108" s="548" t="str">
        <f t="shared" si="286"/>
        <v>-</v>
      </c>
      <c r="AN108" s="547" t="str">
        <f t="shared" si="286"/>
        <v>-</v>
      </c>
      <c r="AO108" s="549" t="str">
        <f t="shared" si="286"/>
        <v>-</v>
      </c>
      <c r="AP108" s="548" t="str">
        <f t="shared" si="286"/>
        <v>-</v>
      </c>
      <c r="AQ108" s="547" t="str">
        <f t="shared" si="286"/>
        <v>-</v>
      </c>
      <c r="AR108" s="549" t="str">
        <f t="shared" si="286"/>
        <v>-</v>
      </c>
      <c r="AS108" s="548" t="str">
        <f t="shared" si="286"/>
        <v>-</v>
      </c>
      <c r="AT108" s="547" t="str">
        <f t="shared" si="286"/>
        <v>-</v>
      </c>
      <c r="AU108" s="549" t="str">
        <f t="shared" si="286"/>
        <v>-</v>
      </c>
      <c r="AV108" s="562">
        <f t="shared" si="286"/>
        <v>31</v>
      </c>
      <c r="AW108" s="157" t="str">
        <f t="shared" si="286"/>
        <v>ダクタイル鋳鉄管(NS形継手等)</v>
      </c>
      <c r="AX108" s="584">
        <f t="shared" si="286"/>
        <v>76</v>
      </c>
      <c r="AY108" s="45">
        <f t="shared" si="286"/>
        <v>2356</v>
      </c>
      <c r="BB108" s="832">
        <f t="shared" ref="BB108:BU108" si="287">+BB50</f>
        <v>0</v>
      </c>
      <c r="BC108" s="830">
        <f t="shared" si="287"/>
        <v>0</v>
      </c>
      <c r="BD108" s="830">
        <f t="shared" si="287"/>
        <v>2</v>
      </c>
      <c r="BE108" s="830">
        <f t="shared" si="287"/>
        <v>0</v>
      </c>
      <c r="BF108" s="830">
        <f t="shared" si="287"/>
        <v>29</v>
      </c>
      <c r="BG108" s="830">
        <f t="shared" si="287"/>
        <v>0</v>
      </c>
      <c r="BH108" s="830">
        <f t="shared" si="287"/>
        <v>0</v>
      </c>
      <c r="BI108" s="830">
        <f t="shared" si="287"/>
        <v>0</v>
      </c>
      <c r="BJ108" s="830">
        <f t="shared" si="287"/>
        <v>0</v>
      </c>
      <c r="BK108" s="830">
        <f t="shared" si="287"/>
        <v>0</v>
      </c>
      <c r="BL108" s="832">
        <f t="shared" si="287"/>
        <v>0</v>
      </c>
      <c r="BM108" s="830">
        <f t="shared" si="287"/>
        <v>0</v>
      </c>
      <c r="BN108" s="830">
        <f t="shared" si="287"/>
        <v>152</v>
      </c>
      <c r="BO108" s="830">
        <f t="shared" si="287"/>
        <v>0</v>
      </c>
      <c r="BP108" s="830">
        <f t="shared" si="287"/>
        <v>2204</v>
      </c>
      <c r="BQ108" s="830">
        <f t="shared" si="287"/>
        <v>0</v>
      </c>
      <c r="BR108" s="830">
        <f t="shared" si="287"/>
        <v>0</v>
      </c>
      <c r="BS108" s="830">
        <f t="shared" si="287"/>
        <v>0</v>
      </c>
      <c r="BT108" s="830">
        <f t="shared" si="287"/>
        <v>0</v>
      </c>
      <c r="BU108" s="833">
        <f t="shared" si="287"/>
        <v>0</v>
      </c>
    </row>
    <row r="109" spans="1:73" ht="13.5" customHeight="1">
      <c r="B109" s="1162"/>
      <c r="C109" s="911"/>
      <c r="D109" s="912"/>
      <c r="E109" s="913"/>
      <c r="F109" s="80">
        <v>100</v>
      </c>
      <c r="G109" s="548" t="str">
        <f t="shared" ref="G109:AY109" si="288">+G51</f>
        <v>-</v>
      </c>
      <c r="H109" s="547" t="str">
        <f t="shared" si="288"/>
        <v>-</v>
      </c>
      <c r="I109" s="549" t="str">
        <f t="shared" si="288"/>
        <v>-</v>
      </c>
      <c r="J109" s="548" t="str">
        <f t="shared" si="288"/>
        <v>-</v>
      </c>
      <c r="K109" s="547" t="str">
        <f t="shared" si="288"/>
        <v>-</v>
      </c>
      <c r="L109" s="549" t="str">
        <f t="shared" si="288"/>
        <v>-</v>
      </c>
      <c r="M109" s="548" t="str">
        <f t="shared" si="288"/>
        <v>-</v>
      </c>
      <c r="N109" s="547" t="str">
        <f t="shared" si="288"/>
        <v>-</v>
      </c>
      <c r="O109" s="549" t="str">
        <f t="shared" si="288"/>
        <v>-</v>
      </c>
      <c r="P109" s="548" t="str">
        <f t="shared" si="288"/>
        <v>-</v>
      </c>
      <c r="Q109" s="547" t="str">
        <f t="shared" si="288"/>
        <v>-</v>
      </c>
      <c r="R109" s="549" t="str">
        <f t="shared" si="288"/>
        <v>-</v>
      </c>
      <c r="S109" s="548" t="str">
        <f t="shared" si="288"/>
        <v>-</v>
      </c>
      <c r="T109" s="546">
        <f t="shared" si="288"/>
        <v>4</v>
      </c>
      <c r="U109" s="546" t="str">
        <f t="shared" si="288"/>
        <v>-</v>
      </c>
      <c r="V109" s="547">
        <f t="shared" si="288"/>
        <v>10</v>
      </c>
      <c r="W109" s="549">
        <f t="shared" si="288"/>
        <v>14</v>
      </c>
      <c r="X109" s="548" t="str">
        <f t="shared" si="288"/>
        <v>-</v>
      </c>
      <c r="Y109" s="547">
        <f t="shared" si="288"/>
        <v>65</v>
      </c>
      <c r="Z109" s="549">
        <f t="shared" si="288"/>
        <v>65</v>
      </c>
      <c r="AA109" s="548" t="str">
        <f t="shared" si="288"/>
        <v>-</v>
      </c>
      <c r="AB109" s="547" t="str">
        <f t="shared" si="288"/>
        <v>-</v>
      </c>
      <c r="AC109" s="549" t="str">
        <f t="shared" si="288"/>
        <v>-</v>
      </c>
      <c r="AD109" s="548" t="str">
        <f t="shared" si="288"/>
        <v>-</v>
      </c>
      <c r="AE109" s="547">
        <f t="shared" si="288"/>
        <v>1</v>
      </c>
      <c r="AF109" s="549">
        <f t="shared" si="288"/>
        <v>1</v>
      </c>
      <c r="AG109" s="548" t="str">
        <f t="shared" si="288"/>
        <v>-</v>
      </c>
      <c r="AH109" s="547" t="str">
        <f t="shared" si="288"/>
        <v>-</v>
      </c>
      <c r="AI109" s="549" t="str">
        <f t="shared" si="288"/>
        <v>-</v>
      </c>
      <c r="AJ109" s="548" t="str">
        <f t="shared" si="288"/>
        <v>-</v>
      </c>
      <c r="AK109" s="547" t="str">
        <f t="shared" si="288"/>
        <v>-</v>
      </c>
      <c r="AL109" s="549" t="str">
        <f t="shared" si="288"/>
        <v>-</v>
      </c>
      <c r="AM109" s="548" t="str">
        <f t="shared" si="288"/>
        <v>-</v>
      </c>
      <c r="AN109" s="547" t="str">
        <f t="shared" si="288"/>
        <v>-</v>
      </c>
      <c r="AO109" s="549" t="str">
        <f t="shared" si="288"/>
        <v>-</v>
      </c>
      <c r="AP109" s="548" t="str">
        <f t="shared" si="288"/>
        <v>-</v>
      </c>
      <c r="AQ109" s="547">
        <f t="shared" si="288"/>
        <v>2</v>
      </c>
      <c r="AR109" s="549">
        <f t="shared" si="288"/>
        <v>2</v>
      </c>
      <c r="AS109" s="548" t="str">
        <f t="shared" si="288"/>
        <v>-</v>
      </c>
      <c r="AT109" s="547" t="str">
        <f t="shared" si="288"/>
        <v>-</v>
      </c>
      <c r="AU109" s="549" t="str">
        <f t="shared" si="288"/>
        <v>-</v>
      </c>
      <c r="AV109" s="562">
        <f t="shared" si="288"/>
        <v>82</v>
      </c>
      <c r="AW109" s="157" t="str">
        <f t="shared" si="288"/>
        <v>ダクタイル鋳鉄管(NS形継手等)</v>
      </c>
      <c r="AX109" s="584">
        <f t="shared" si="288"/>
        <v>67</v>
      </c>
      <c r="AY109" s="45">
        <f t="shared" si="288"/>
        <v>5494</v>
      </c>
      <c r="BB109" s="832">
        <f t="shared" ref="BB109:BU109" si="289">+BB51</f>
        <v>0</v>
      </c>
      <c r="BC109" s="830">
        <f t="shared" si="289"/>
        <v>0</v>
      </c>
      <c r="BD109" s="830">
        <f t="shared" si="289"/>
        <v>4</v>
      </c>
      <c r="BE109" s="830">
        <f t="shared" si="289"/>
        <v>0</v>
      </c>
      <c r="BF109" s="830">
        <f t="shared" si="289"/>
        <v>76</v>
      </c>
      <c r="BG109" s="830">
        <f t="shared" si="289"/>
        <v>0</v>
      </c>
      <c r="BH109" s="830">
        <f t="shared" si="289"/>
        <v>2</v>
      </c>
      <c r="BI109" s="830">
        <f t="shared" si="289"/>
        <v>0</v>
      </c>
      <c r="BJ109" s="830">
        <f t="shared" si="289"/>
        <v>0</v>
      </c>
      <c r="BK109" s="830">
        <f t="shared" si="289"/>
        <v>0</v>
      </c>
      <c r="BL109" s="832">
        <f t="shared" si="289"/>
        <v>0</v>
      </c>
      <c r="BM109" s="830">
        <f t="shared" si="289"/>
        <v>0</v>
      </c>
      <c r="BN109" s="830">
        <f t="shared" si="289"/>
        <v>268</v>
      </c>
      <c r="BO109" s="830">
        <f t="shared" si="289"/>
        <v>0</v>
      </c>
      <c r="BP109" s="830">
        <f t="shared" si="289"/>
        <v>5092</v>
      </c>
      <c r="BQ109" s="830">
        <f t="shared" si="289"/>
        <v>0</v>
      </c>
      <c r="BR109" s="830">
        <f t="shared" si="289"/>
        <v>134</v>
      </c>
      <c r="BS109" s="830">
        <f t="shared" si="289"/>
        <v>0</v>
      </c>
      <c r="BT109" s="830">
        <f t="shared" si="289"/>
        <v>0</v>
      </c>
      <c r="BU109" s="833">
        <f t="shared" si="289"/>
        <v>0</v>
      </c>
    </row>
    <row r="110" spans="1:73" ht="13.5" customHeight="1">
      <c r="B110" s="1162"/>
      <c r="C110" s="911"/>
      <c r="D110" s="912"/>
      <c r="E110" s="913"/>
      <c r="F110" s="538" t="s">
        <v>70</v>
      </c>
      <c r="G110" s="548" t="str">
        <f t="shared" ref="G110:AY110" si="290">+G52</f>
        <v>-</v>
      </c>
      <c r="H110" s="547" t="str">
        <f t="shared" si="290"/>
        <v>-</v>
      </c>
      <c r="I110" s="549" t="str">
        <f t="shared" si="290"/>
        <v>-</v>
      </c>
      <c r="J110" s="548" t="str">
        <f t="shared" si="290"/>
        <v>-</v>
      </c>
      <c r="K110" s="547" t="str">
        <f t="shared" si="290"/>
        <v>-</v>
      </c>
      <c r="L110" s="549" t="str">
        <f t="shared" si="290"/>
        <v>-</v>
      </c>
      <c r="M110" s="548" t="str">
        <f t="shared" si="290"/>
        <v>-</v>
      </c>
      <c r="N110" s="547" t="str">
        <f t="shared" si="290"/>
        <v>-</v>
      </c>
      <c r="O110" s="549" t="str">
        <f t="shared" si="290"/>
        <v>-</v>
      </c>
      <c r="P110" s="548" t="str">
        <f t="shared" si="290"/>
        <v>-</v>
      </c>
      <c r="Q110" s="547" t="str">
        <f t="shared" si="290"/>
        <v>-</v>
      </c>
      <c r="R110" s="549" t="str">
        <f t="shared" si="290"/>
        <v>-</v>
      </c>
      <c r="S110" s="548" t="str">
        <f t="shared" si="290"/>
        <v>-</v>
      </c>
      <c r="T110" s="546">
        <f t="shared" si="290"/>
        <v>1</v>
      </c>
      <c r="U110" s="546" t="str">
        <f t="shared" si="290"/>
        <v>-</v>
      </c>
      <c r="V110" s="547">
        <f t="shared" si="290"/>
        <v>2</v>
      </c>
      <c r="W110" s="549">
        <f t="shared" si="290"/>
        <v>3</v>
      </c>
      <c r="X110" s="548" t="str">
        <f t="shared" si="290"/>
        <v>-</v>
      </c>
      <c r="Y110" s="547">
        <f t="shared" si="290"/>
        <v>20</v>
      </c>
      <c r="Z110" s="549">
        <f t="shared" si="290"/>
        <v>20</v>
      </c>
      <c r="AA110" s="548" t="str">
        <f t="shared" si="290"/>
        <v>-</v>
      </c>
      <c r="AB110" s="547" t="str">
        <f t="shared" si="290"/>
        <v>-</v>
      </c>
      <c r="AC110" s="549" t="str">
        <f t="shared" si="290"/>
        <v>-</v>
      </c>
      <c r="AD110" s="548" t="str">
        <f t="shared" si="290"/>
        <v>-</v>
      </c>
      <c r="AE110" s="547">
        <f t="shared" si="290"/>
        <v>9</v>
      </c>
      <c r="AF110" s="549">
        <f t="shared" si="290"/>
        <v>9</v>
      </c>
      <c r="AG110" s="548" t="str">
        <f t="shared" si="290"/>
        <v>-</v>
      </c>
      <c r="AH110" s="547" t="str">
        <f t="shared" si="290"/>
        <v>-</v>
      </c>
      <c r="AI110" s="549" t="str">
        <f t="shared" si="290"/>
        <v>-</v>
      </c>
      <c r="AJ110" s="548" t="str">
        <f t="shared" si="290"/>
        <v>-</v>
      </c>
      <c r="AK110" s="547" t="str">
        <f t="shared" si="290"/>
        <v>-</v>
      </c>
      <c r="AL110" s="549" t="str">
        <f t="shared" si="290"/>
        <v>-</v>
      </c>
      <c r="AM110" s="548" t="str">
        <f t="shared" si="290"/>
        <v>-</v>
      </c>
      <c r="AN110" s="547" t="str">
        <f t="shared" si="290"/>
        <v>-</v>
      </c>
      <c r="AO110" s="549" t="str">
        <f t="shared" si="290"/>
        <v>-</v>
      </c>
      <c r="AP110" s="548" t="str">
        <f t="shared" si="290"/>
        <v>-</v>
      </c>
      <c r="AQ110" s="547">
        <f t="shared" si="290"/>
        <v>2</v>
      </c>
      <c r="AR110" s="549">
        <f t="shared" si="290"/>
        <v>2</v>
      </c>
      <c r="AS110" s="548" t="str">
        <f t="shared" si="290"/>
        <v>-</v>
      </c>
      <c r="AT110" s="547" t="str">
        <f t="shared" si="290"/>
        <v>-</v>
      </c>
      <c r="AU110" s="549" t="str">
        <f t="shared" si="290"/>
        <v>-</v>
      </c>
      <c r="AV110" s="562">
        <f t="shared" si="290"/>
        <v>34</v>
      </c>
      <c r="AW110" s="157" t="str">
        <f t="shared" si="290"/>
        <v>配水用ポリエチレン管(融着継手)</v>
      </c>
      <c r="AX110" s="584">
        <f t="shared" si="290"/>
        <v>42</v>
      </c>
      <c r="AY110" s="45">
        <f t="shared" si="290"/>
        <v>1428</v>
      </c>
      <c r="BB110" s="832">
        <f t="shared" ref="BB110:BU110" si="291">+BB52</f>
        <v>0</v>
      </c>
      <c r="BC110" s="830">
        <f t="shared" si="291"/>
        <v>0</v>
      </c>
      <c r="BD110" s="830">
        <f t="shared" si="291"/>
        <v>1</v>
      </c>
      <c r="BE110" s="830">
        <f t="shared" si="291"/>
        <v>0</v>
      </c>
      <c r="BF110" s="830">
        <f t="shared" si="291"/>
        <v>31</v>
      </c>
      <c r="BG110" s="830">
        <f t="shared" si="291"/>
        <v>0</v>
      </c>
      <c r="BH110" s="830">
        <f t="shared" si="291"/>
        <v>2</v>
      </c>
      <c r="BI110" s="830">
        <f t="shared" si="291"/>
        <v>0</v>
      </c>
      <c r="BJ110" s="830">
        <f t="shared" si="291"/>
        <v>0</v>
      </c>
      <c r="BK110" s="830">
        <f t="shared" si="291"/>
        <v>0</v>
      </c>
      <c r="BL110" s="832">
        <f t="shared" si="291"/>
        <v>0</v>
      </c>
      <c r="BM110" s="830">
        <f t="shared" si="291"/>
        <v>0</v>
      </c>
      <c r="BN110" s="830">
        <f t="shared" si="291"/>
        <v>42</v>
      </c>
      <c r="BO110" s="830">
        <f t="shared" si="291"/>
        <v>0</v>
      </c>
      <c r="BP110" s="830">
        <f t="shared" si="291"/>
        <v>1302</v>
      </c>
      <c r="BQ110" s="830">
        <f t="shared" si="291"/>
        <v>0</v>
      </c>
      <c r="BR110" s="830">
        <f t="shared" si="291"/>
        <v>84</v>
      </c>
      <c r="BS110" s="830">
        <f t="shared" si="291"/>
        <v>0</v>
      </c>
      <c r="BT110" s="830">
        <f t="shared" si="291"/>
        <v>0</v>
      </c>
      <c r="BU110" s="833">
        <f t="shared" si="291"/>
        <v>0</v>
      </c>
    </row>
    <row r="111" spans="1:73" ht="13.5" customHeight="1">
      <c r="B111" s="1162"/>
      <c r="C111" s="914"/>
      <c r="D111" s="915"/>
      <c r="E111" s="916"/>
      <c r="F111" s="567" t="s">
        <v>49</v>
      </c>
      <c r="G111" s="542" t="str">
        <f t="shared" ref="G111:AY111" si="292">+G53</f>
        <v>-</v>
      </c>
      <c r="H111" s="543" t="str">
        <f t="shared" si="292"/>
        <v>-</v>
      </c>
      <c r="I111" s="545" t="str">
        <f t="shared" si="292"/>
        <v>-</v>
      </c>
      <c r="J111" s="542" t="str">
        <f t="shared" si="292"/>
        <v>-</v>
      </c>
      <c r="K111" s="543" t="str">
        <f t="shared" si="292"/>
        <v>-</v>
      </c>
      <c r="L111" s="545" t="str">
        <f t="shared" si="292"/>
        <v>-</v>
      </c>
      <c r="M111" s="542" t="str">
        <f t="shared" si="292"/>
        <v>-</v>
      </c>
      <c r="N111" s="543" t="str">
        <f t="shared" si="292"/>
        <v>-</v>
      </c>
      <c r="O111" s="545" t="str">
        <f t="shared" si="292"/>
        <v>-</v>
      </c>
      <c r="P111" s="542" t="str">
        <f t="shared" si="292"/>
        <v>-</v>
      </c>
      <c r="Q111" s="543" t="str">
        <f t="shared" si="292"/>
        <v>-</v>
      </c>
      <c r="R111" s="545" t="str">
        <f t="shared" si="292"/>
        <v>-</v>
      </c>
      <c r="S111" s="542" t="str">
        <f t="shared" si="292"/>
        <v>-</v>
      </c>
      <c r="T111" s="544">
        <f t="shared" si="292"/>
        <v>8</v>
      </c>
      <c r="U111" s="544" t="str">
        <f t="shared" si="292"/>
        <v>-</v>
      </c>
      <c r="V111" s="543">
        <f t="shared" si="292"/>
        <v>19</v>
      </c>
      <c r="W111" s="545">
        <f t="shared" si="292"/>
        <v>27</v>
      </c>
      <c r="X111" s="542" t="str">
        <f t="shared" si="292"/>
        <v>-</v>
      </c>
      <c r="Y111" s="543">
        <f t="shared" si="292"/>
        <v>113</v>
      </c>
      <c r="Z111" s="545">
        <f t="shared" si="292"/>
        <v>113</v>
      </c>
      <c r="AA111" s="542" t="str">
        <f t="shared" si="292"/>
        <v>-</v>
      </c>
      <c r="AB111" s="543" t="str">
        <f t="shared" si="292"/>
        <v>-</v>
      </c>
      <c r="AC111" s="545" t="str">
        <f t="shared" si="292"/>
        <v>-</v>
      </c>
      <c r="AD111" s="542" t="str">
        <f t="shared" si="292"/>
        <v>-</v>
      </c>
      <c r="AE111" s="543">
        <f t="shared" si="292"/>
        <v>11</v>
      </c>
      <c r="AF111" s="545">
        <f t="shared" si="292"/>
        <v>11</v>
      </c>
      <c r="AG111" s="542" t="str">
        <f t="shared" si="292"/>
        <v>-</v>
      </c>
      <c r="AH111" s="543" t="str">
        <f t="shared" si="292"/>
        <v>-</v>
      </c>
      <c r="AI111" s="545" t="str">
        <f t="shared" si="292"/>
        <v>-</v>
      </c>
      <c r="AJ111" s="542" t="str">
        <f t="shared" si="292"/>
        <v>-</v>
      </c>
      <c r="AK111" s="543" t="str">
        <f t="shared" si="292"/>
        <v>-</v>
      </c>
      <c r="AL111" s="545" t="str">
        <f t="shared" si="292"/>
        <v>-</v>
      </c>
      <c r="AM111" s="542" t="str">
        <f t="shared" si="292"/>
        <v>-</v>
      </c>
      <c r="AN111" s="543" t="str">
        <f t="shared" si="292"/>
        <v>-</v>
      </c>
      <c r="AO111" s="545" t="str">
        <f t="shared" si="292"/>
        <v>-</v>
      </c>
      <c r="AP111" s="542" t="str">
        <f t="shared" si="292"/>
        <v>-</v>
      </c>
      <c r="AQ111" s="543">
        <f t="shared" si="292"/>
        <v>4</v>
      </c>
      <c r="AR111" s="545">
        <f t="shared" si="292"/>
        <v>4</v>
      </c>
      <c r="AS111" s="542" t="str">
        <f t="shared" si="292"/>
        <v>-</v>
      </c>
      <c r="AT111" s="543" t="str">
        <f t="shared" si="292"/>
        <v>-</v>
      </c>
      <c r="AU111" s="545" t="str">
        <f t="shared" si="292"/>
        <v>-</v>
      </c>
      <c r="AV111" s="561">
        <f t="shared" si="292"/>
        <v>155</v>
      </c>
      <c r="AW111" s="86"/>
      <c r="AX111" s="51" t="str">
        <f t="shared" si="292"/>
        <v>-</v>
      </c>
      <c r="AY111" s="51">
        <f t="shared" si="292"/>
        <v>10011</v>
      </c>
      <c r="BB111" s="834" t="str">
        <f t="shared" ref="BB111:BU111" si="293">+BB53</f>
        <v>-</v>
      </c>
      <c r="BC111" s="835">
        <f t="shared" si="293"/>
        <v>0</v>
      </c>
      <c r="BD111" s="835">
        <f t="shared" si="293"/>
        <v>8</v>
      </c>
      <c r="BE111" s="835">
        <f t="shared" si="293"/>
        <v>0</v>
      </c>
      <c r="BF111" s="835">
        <f t="shared" si="293"/>
        <v>143</v>
      </c>
      <c r="BG111" s="835">
        <f t="shared" si="293"/>
        <v>0</v>
      </c>
      <c r="BH111" s="835">
        <f t="shared" si="293"/>
        <v>4</v>
      </c>
      <c r="BI111" s="835">
        <f t="shared" si="293"/>
        <v>0</v>
      </c>
      <c r="BJ111" s="835" t="str">
        <f t="shared" si="293"/>
        <v>-</v>
      </c>
      <c r="BK111" s="835">
        <f t="shared" si="293"/>
        <v>0</v>
      </c>
      <c r="BL111" s="834" t="str">
        <f t="shared" si="293"/>
        <v>-</v>
      </c>
      <c r="BM111" s="835">
        <f t="shared" si="293"/>
        <v>0</v>
      </c>
      <c r="BN111" s="835">
        <f t="shared" si="293"/>
        <v>549</v>
      </c>
      <c r="BO111" s="835">
        <f t="shared" si="293"/>
        <v>0</v>
      </c>
      <c r="BP111" s="835">
        <f t="shared" si="293"/>
        <v>9244</v>
      </c>
      <c r="BQ111" s="835">
        <f t="shared" si="293"/>
        <v>0</v>
      </c>
      <c r="BR111" s="835">
        <f t="shared" si="293"/>
        <v>218</v>
      </c>
      <c r="BS111" s="835">
        <f t="shared" si="293"/>
        <v>0</v>
      </c>
      <c r="BT111" s="835" t="str">
        <f t="shared" si="293"/>
        <v>-</v>
      </c>
      <c r="BU111" s="838">
        <f t="shared" si="293"/>
        <v>0</v>
      </c>
    </row>
    <row r="112" spans="1:73" ht="13.5" customHeight="1">
      <c r="B112" s="1162"/>
      <c r="C112" s="733" t="s">
        <v>41</v>
      </c>
      <c r="D112" s="909"/>
      <c r="E112" s="910"/>
      <c r="F112" s="79">
        <v>600</v>
      </c>
      <c r="G112" s="434" t="str">
        <f t="shared" ref="G112:H116" si="294">IF(G93=0,"-",G93)</f>
        <v>-</v>
      </c>
      <c r="H112" s="431" t="str">
        <f t="shared" si="294"/>
        <v>-</v>
      </c>
      <c r="I112" s="432" t="str">
        <f t="shared" ref="I112:I116" si="295">IF(SUM(G112:H112)=0,"-",SUM(G112:H112))</f>
        <v>-</v>
      </c>
      <c r="J112" s="434" t="str">
        <f t="shared" ref="J112:K116" si="296">IF(J93=0,"-",J93)</f>
        <v>-</v>
      </c>
      <c r="K112" s="431" t="str">
        <f t="shared" si="296"/>
        <v>-</v>
      </c>
      <c r="L112" s="432" t="str">
        <f t="shared" ref="L112:L116" si="297">IF(SUM(J112:K112)=0,"-",SUM(J112:K112))</f>
        <v>-</v>
      </c>
      <c r="M112" s="434" t="str">
        <f t="shared" ref="M112:N116" si="298">IF(M93=0,"-",M93)</f>
        <v>-</v>
      </c>
      <c r="N112" s="431" t="str">
        <f t="shared" si="298"/>
        <v>-</v>
      </c>
      <c r="O112" s="432" t="str">
        <f t="shared" ref="O112:O116" si="299">IF(SUM(M112:N112)=0,"-",SUM(M112:N112))</f>
        <v>-</v>
      </c>
      <c r="P112" s="434" t="str">
        <f t="shared" ref="P112:Q116" si="300">IF(P93=0,"-",P93)</f>
        <v>-</v>
      </c>
      <c r="Q112" s="431" t="str">
        <f t="shared" si="300"/>
        <v>-</v>
      </c>
      <c r="R112" s="432" t="str">
        <f t="shared" ref="R112:R116" si="301">IF(SUM(P112:Q112)=0,"-",SUM(P112:Q112))</f>
        <v>-</v>
      </c>
      <c r="S112" s="434" t="str">
        <f t="shared" ref="S112:V116" si="302">IF(S93=0,"-",S93)</f>
        <v>-</v>
      </c>
      <c r="T112" s="433" t="str">
        <f t="shared" si="302"/>
        <v>-</v>
      </c>
      <c r="U112" s="433" t="str">
        <f t="shared" si="302"/>
        <v>-</v>
      </c>
      <c r="V112" s="431" t="str">
        <f t="shared" si="302"/>
        <v>-</v>
      </c>
      <c r="W112" s="432" t="str">
        <f t="shared" ref="W112:W116" si="303">IF(SUM(S112:V112)=0,"-",SUM(S112:V112))</f>
        <v>-</v>
      </c>
      <c r="X112" s="434" t="str">
        <f t="shared" ref="X112:Y116" si="304">IF(X93=0,"-",X93)</f>
        <v>-</v>
      </c>
      <c r="Y112" s="431">
        <f t="shared" si="304"/>
        <v>65.7</v>
      </c>
      <c r="Z112" s="432">
        <f t="shared" ref="Z112:Z116" si="305">IF(SUM(X112:Y112)=0,"-",SUM(X112:Y112))</f>
        <v>65.7</v>
      </c>
      <c r="AA112" s="434" t="str">
        <f t="shared" ref="AA112:AB116" si="306">IF(AA93=0,"-",AA93)</f>
        <v>-</v>
      </c>
      <c r="AB112" s="431" t="str">
        <f t="shared" si="306"/>
        <v>-</v>
      </c>
      <c r="AC112" s="432" t="str">
        <f t="shared" ref="AC112:AC116" si="307">IF(SUM(AA112:AB112)=0,"-",SUM(AA112:AB112))</f>
        <v>-</v>
      </c>
      <c r="AD112" s="434" t="str">
        <f t="shared" ref="AD112:AE116" si="308">IF(AD93=0,"-",AD93)</f>
        <v>-</v>
      </c>
      <c r="AE112" s="431" t="str">
        <f t="shared" si="308"/>
        <v>-</v>
      </c>
      <c r="AF112" s="432" t="str">
        <f t="shared" ref="AF112:AF116" si="309">IF(SUM(AD112:AE112)=0,"-",SUM(AD112:AE112))</f>
        <v>-</v>
      </c>
      <c r="AG112" s="434" t="str">
        <f t="shared" ref="AG112:AH116" si="310">IF(AG93=0,"-",AG93)</f>
        <v>-</v>
      </c>
      <c r="AH112" s="431" t="str">
        <f t="shared" si="310"/>
        <v>-</v>
      </c>
      <c r="AI112" s="432" t="str">
        <f t="shared" ref="AI112:AI116" si="311">IF(SUM(AG112:AH112)=0,"-",SUM(AG112:AH112))</f>
        <v>-</v>
      </c>
      <c r="AJ112" s="434" t="str">
        <f t="shared" ref="AJ112:AK116" si="312">IF(AJ93=0,"-",AJ93)</f>
        <v>-</v>
      </c>
      <c r="AK112" s="431" t="str">
        <f t="shared" si="312"/>
        <v>-</v>
      </c>
      <c r="AL112" s="432" t="str">
        <f t="shared" ref="AL112:AL116" si="313">IF(SUM(AJ112:AK112)=0,"-",SUM(AJ112:AK112))</f>
        <v>-</v>
      </c>
      <c r="AM112" s="434" t="str">
        <f t="shared" ref="AM112:AN116" si="314">IF(AM93=0,"-",AM93)</f>
        <v>-</v>
      </c>
      <c r="AN112" s="431" t="str">
        <f t="shared" si="314"/>
        <v>-</v>
      </c>
      <c r="AO112" s="432" t="str">
        <f t="shared" ref="AO112:AO116" si="315">IF(SUM(AM112:AN112)=0,"-",SUM(AM112:AN112))</f>
        <v>-</v>
      </c>
      <c r="AP112" s="434" t="str">
        <f t="shared" ref="AP112:AQ116" si="316">IF(AP93=0,"-",AP93)</f>
        <v>-</v>
      </c>
      <c r="AQ112" s="431" t="str">
        <f t="shared" si="316"/>
        <v>-</v>
      </c>
      <c r="AR112" s="432" t="str">
        <f t="shared" ref="AR112:AR116" si="317">IF(SUM(AP112:AQ112)=0,"-",SUM(AP112:AQ112))</f>
        <v>-</v>
      </c>
      <c r="AS112" s="434" t="str">
        <f t="shared" ref="AS112:AT116" si="318">IF(AS93=0,"-",AS93)</f>
        <v>-</v>
      </c>
      <c r="AT112" s="431" t="str">
        <f t="shared" si="318"/>
        <v>-</v>
      </c>
      <c r="AU112" s="432" t="str">
        <f t="shared" ref="AU112:AU116" si="319">IF(SUM(AS112:AT112)=0,"-",SUM(AS112:AT112))</f>
        <v>-</v>
      </c>
      <c r="AV112" s="443">
        <f t="shared" ref="AV112:AV116" si="320">IF(SUM(I112,L112,O112,R112,W112,Z112,AC112,AF112,AI112,AL112,AO112,AR112,AU112)=0,"-",SUM(I112,L112,O112,R112,W112,Z112,AC112,AF112,AI112,AL112,AO112,AR112,AU112))</f>
        <v>65.7</v>
      </c>
      <c r="AW112" s="85" t="s">
        <v>273</v>
      </c>
      <c r="AX112" s="69">
        <v>245</v>
      </c>
      <c r="AY112" s="50">
        <f t="shared" ref="AY112:AY122" si="321">IF(AV112="-","-",AX112*AV112)</f>
        <v>16096.5</v>
      </c>
      <c r="BB112" s="865">
        <f t="shared" ref="BB112:BB122" si="322">SUMIF(G$88,"①",I112)+SUMIF(J$88,"①",L112)+SUMIF(M$88,"①",O112)+SUMIF(P$88,"①",R112)+SUMIF(S$88,"①",S112)+SUMIF(S$88,"①",T112)+SUMIF(U$88,"①",U112)+SUMIF(U$88,"①",V112)+SUMIF(X$88,"①",Z112)+SUMIF(AA$88,"①",AC112)+SUMIF(AD$88,"①",AF112)+SUMIF(AG$88,"①",AI112)+SUMIF(AJ$88,"①",AL112)+SUMIF(AM$88,"①",AO112)+SUMIF(AP$88,"①",AR112)+SUMIF(AS$88,"①",AU112)</f>
        <v>0</v>
      </c>
      <c r="BC112" s="866"/>
      <c r="BD112" s="866">
        <f t="shared" ref="BD112:BD122" si="323">SUMIF(G$88,"②",I112)+SUMIF(J$88,"②",L112)+SUMIF(M$88,"②",O112)+SUMIF(P$88,"②",R112)+SUMIF(S$88,"②",S112)+SUMIF(S$88,"②",T112)+SUMIF(U$88,"②",U112)+SUMIF(U$88,"②",V112)+SUMIF(X$88,"②",Z112)+SUMIF(AA$88,"②",AC112)+SUMIF(AD$88,"②",AF112)+SUMIF(AG$88,"②",AI112)+SUMIF(AJ$88,"②",AL112)+SUMIF(AM$88,"②",AO112)+SUMIF(AP$88,"②",AR112)+SUMIF(AS$88,"②",AU112)</f>
        <v>0</v>
      </c>
      <c r="BE112" s="866"/>
      <c r="BF112" s="866">
        <f t="shared" ref="BF112:BF122" si="324">SUMIF(G$88,"③",I112)+SUMIF(J$88,"③",L112)+SUMIF(M$88,"③",O112)+SUMIF(P$88,"③",R112)+SUMIF(S$88,"③",S112)+SUMIF(S$88,"③",T112)+SUMIF(U$88,"③",U112)+SUMIF(U$88,"③",V112)+SUMIF(X$88,"③",Z112)+SUMIF(AA$88,"③",AC112)+SUMIF(AD$88,"③",AF112)+SUMIF(AG$88,"③",AI112)+SUMIF(AJ$88,"③",AL112)+SUMIF(AM$88,"③",AO112)+SUMIF(AP$88,"③",AR112)+SUMIF(AS$88,"③",AU112)</f>
        <v>65.7</v>
      </c>
      <c r="BG112" s="866"/>
      <c r="BH112" s="866">
        <f t="shared" ref="BH112:BH122" si="325">SUMIF(G$88,"④",I112)+SUMIF(J$88,"④",L112)+SUMIF(M$88,"④",O112)+SUMIF(P$88,"④",R112)+SUMIF(S$88,"④",S112)+SUMIF(S$88,"④",T112)+SUMIF(U$88,"④",U112)+SUMIF(U$88,"④",V112)+SUMIF(X$88,"④",Z112)+SUMIF(AA$88,"④",AC112)+SUMIF(AD$88,"④",AF112)+SUMIF(AG$88,"④",AI112)+SUMIF(AJ$88,"④",AL112)+SUMIF(AM$88,"④",AO112)+SUMIF(AP$88,"④",AR112)+SUMIF(AS$88,"④",AU112)</f>
        <v>0</v>
      </c>
      <c r="BI112" s="866"/>
      <c r="BJ112" s="866">
        <f t="shared" ref="BJ112:BJ122" si="326">SUMIF(G$88,"⑤",I112)+SUMIF(J$88,"⑤",L112)+SUMIF(M$88,"⑤",O112)+SUMIF(P$88,"⑤",R112)+SUMIF(S$88,"⑤",S112)+SUMIF(S$88,"⑤",T112)+SUMIF(U$88,"⑤",U112)+SUMIF(U$88,"⑤",V112)+SUMIF(X$88,"⑤",Z112)+SUMIF(AA$88,"⑤",AC112)+SUMIF(AD$88,"⑤",AF112)+SUMIF(AG$88,"⑤",AI112)+SUMIF(AJ$88,"⑤",AL112)+SUMIF(AM$88,"⑤",AO112)+SUMIF(AP$88,"⑤",AR112)+SUMIF(AS$88,"⑤",AU112)</f>
        <v>0</v>
      </c>
      <c r="BK112" s="866"/>
      <c r="BL112" s="865">
        <f t="shared" ref="BL112:BL122" si="327">IF($AY112="-",0,BB112*$AX112)</f>
        <v>0</v>
      </c>
      <c r="BM112" s="866"/>
      <c r="BN112" s="866">
        <f t="shared" ref="BN112:BN122" si="328">IF($AY112="-",0,BD112*$AX112)</f>
        <v>0</v>
      </c>
      <c r="BO112" s="866"/>
      <c r="BP112" s="866">
        <f t="shared" ref="BP112:BP122" si="329">IF($AY112="-",0,BF112*$AX112)</f>
        <v>16096.5</v>
      </c>
      <c r="BQ112" s="866"/>
      <c r="BR112" s="866">
        <f t="shared" ref="BR112:BR122" si="330">IF($AY112="-",0,BH112*$AX112)</f>
        <v>0</v>
      </c>
      <c r="BS112" s="866"/>
      <c r="BT112" s="866">
        <f t="shared" ref="BT112:BT122" si="331">IF($AY112="-",0,BJ112*$AX112)</f>
        <v>0</v>
      </c>
      <c r="BU112" s="869"/>
    </row>
    <row r="113" spans="2:73" ht="13.5" customHeight="1">
      <c r="B113" s="1162"/>
      <c r="C113" s="911"/>
      <c r="D113" s="912"/>
      <c r="E113" s="913"/>
      <c r="F113" s="80">
        <v>500</v>
      </c>
      <c r="G113" s="430" t="str">
        <f t="shared" si="294"/>
        <v>-</v>
      </c>
      <c r="H113" s="427" t="str">
        <f t="shared" si="294"/>
        <v>-</v>
      </c>
      <c r="I113" s="428" t="str">
        <f t="shared" si="295"/>
        <v>-</v>
      </c>
      <c r="J113" s="430" t="str">
        <f t="shared" si="296"/>
        <v>-</v>
      </c>
      <c r="K113" s="427" t="str">
        <f t="shared" si="296"/>
        <v>-</v>
      </c>
      <c r="L113" s="428" t="str">
        <f t="shared" si="297"/>
        <v>-</v>
      </c>
      <c r="M113" s="430" t="str">
        <f t="shared" si="298"/>
        <v>-</v>
      </c>
      <c r="N113" s="427" t="str">
        <f t="shared" si="298"/>
        <v>-</v>
      </c>
      <c r="O113" s="428" t="str">
        <f t="shared" si="299"/>
        <v>-</v>
      </c>
      <c r="P113" s="430" t="str">
        <f t="shared" si="300"/>
        <v>-</v>
      </c>
      <c r="Q113" s="427" t="str">
        <f t="shared" si="300"/>
        <v>-</v>
      </c>
      <c r="R113" s="428" t="str">
        <f t="shared" si="301"/>
        <v>-</v>
      </c>
      <c r="S113" s="430" t="str">
        <f t="shared" si="302"/>
        <v>-</v>
      </c>
      <c r="T113" s="429" t="str">
        <f t="shared" si="302"/>
        <v>-</v>
      </c>
      <c r="U113" s="429" t="str">
        <f t="shared" si="302"/>
        <v>-</v>
      </c>
      <c r="V113" s="427" t="str">
        <f t="shared" si="302"/>
        <v>-</v>
      </c>
      <c r="W113" s="428" t="str">
        <f t="shared" si="303"/>
        <v>-</v>
      </c>
      <c r="X113" s="430" t="str">
        <f t="shared" si="304"/>
        <v>-</v>
      </c>
      <c r="Y113" s="427">
        <f t="shared" si="304"/>
        <v>63.9</v>
      </c>
      <c r="Z113" s="428">
        <f t="shared" si="305"/>
        <v>63.9</v>
      </c>
      <c r="AA113" s="430" t="str">
        <f t="shared" si="306"/>
        <v>-</v>
      </c>
      <c r="AB113" s="427" t="str">
        <f t="shared" si="306"/>
        <v>-</v>
      </c>
      <c r="AC113" s="428" t="str">
        <f t="shared" si="307"/>
        <v>-</v>
      </c>
      <c r="AD113" s="430" t="str">
        <f t="shared" si="308"/>
        <v>-</v>
      </c>
      <c r="AE113" s="427" t="str">
        <f t="shared" si="308"/>
        <v>-</v>
      </c>
      <c r="AF113" s="428" t="str">
        <f t="shared" si="309"/>
        <v>-</v>
      </c>
      <c r="AG113" s="430" t="str">
        <f t="shared" si="310"/>
        <v>-</v>
      </c>
      <c r="AH113" s="427" t="str">
        <f t="shared" si="310"/>
        <v>-</v>
      </c>
      <c r="AI113" s="428" t="str">
        <f t="shared" si="311"/>
        <v>-</v>
      </c>
      <c r="AJ113" s="430" t="str">
        <f t="shared" si="312"/>
        <v>-</v>
      </c>
      <c r="AK113" s="427" t="str">
        <f t="shared" si="312"/>
        <v>-</v>
      </c>
      <c r="AL113" s="428" t="str">
        <f t="shared" si="313"/>
        <v>-</v>
      </c>
      <c r="AM113" s="430" t="str">
        <f t="shared" si="314"/>
        <v>-</v>
      </c>
      <c r="AN113" s="427" t="str">
        <f t="shared" si="314"/>
        <v>-</v>
      </c>
      <c r="AO113" s="428" t="str">
        <f t="shared" si="315"/>
        <v>-</v>
      </c>
      <c r="AP113" s="430" t="str">
        <f t="shared" si="316"/>
        <v>-</v>
      </c>
      <c r="AQ113" s="427">
        <f t="shared" si="316"/>
        <v>20.6</v>
      </c>
      <c r="AR113" s="428">
        <f t="shared" si="317"/>
        <v>20.6</v>
      </c>
      <c r="AS113" s="430" t="str">
        <f t="shared" si="318"/>
        <v>-</v>
      </c>
      <c r="AT113" s="427" t="str">
        <f t="shared" si="318"/>
        <v>-</v>
      </c>
      <c r="AU113" s="428" t="str">
        <f t="shared" si="319"/>
        <v>-</v>
      </c>
      <c r="AV113" s="441">
        <f t="shared" si="320"/>
        <v>84.5</v>
      </c>
      <c r="AW113" s="84" t="s">
        <v>273</v>
      </c>
      <c r="AX113" s="70">
        <v>189</v>
      </c>
      <c r="AY113" s="45">
        <f t="shared" si="321"/>
        <v>15970.5</v>
      </c>
      <c r="BB113" s="832">
        <f t="shared" si="322"/>
        <v>0</v>
      </c>
      <c r="BC113" s="830"/>
      <c r="BD113" s="830">
        <f t="shared" si="323"/>
        <v>0</v>
      </c>
      <c r="BE113" s="830"/>
      <c r="BF113" s="830">
        <f t="shared" si="324"/>
        <v>63.9</v>
      </c>
      <c r="BG113" s="830"/>
      <c r="BH113" s="830">
        <f t="shared" si="325"/>
        <v>20.6</v>
      </c>
      <c r="BI113" s="830"/>
      <c r="BJ113" s="830">
        <f t="shared" si="326"/>
        <v>0</v>
      </c>
      <c r="BK113" s="830"/>
      <c r="BL113" s="832">
        <f t="shared" si="327"/>
        <v>0</v>
      </c>
      <c r="BM113" s="830"/>
      <c r="BN113" s="830">
        <f t="shared" si="328"/>
        <v>0</v>
      </c>
      <c r="BO113" s="830"/>
      <c r="BP113" s="830">
        <f t="shared" si="329"/>
        <v>12077.1</v>
      </c>
      <c r="BQ113" s="830"/>
      <c r="BR113" s="830">
        <f t="shared" si="330"/>
        <v>3893.4</v>
      </c>
      <c r="BS113" s="830"/>
      <c r="BT113" s="830">
        <f t="shared" si="331"/>
        <v>0</v>
      </c>
      <c r="BU113" s="833"/>
    </row>
    <row r="114" spans="2:73" ht="13.5" customHeight="1">
      <c r="B114" s="1162"/>
      <c r="C114" s="911"/>
      <c r="D114" s="912"/>
      <c r="E114" s="913"/>
      <c r="F114" s="80">
        <v>450</v>
      </c>
      <c r="G114" s="430" t="str">
        <f t="shared" si="294"/>
        <v>-</v>
      </c>
      <c r="H114" s="427" t="str">
        <f t="shared" si="294"/>
        <v>-</v>
      </c>
      <c r="I114" s="428" t="str">
        <f t="shared" si="295"/>
        <v>-</v>
      </c>
      <c r="J114" s="430" t="str">
        <f t="shared" si="296"/>
        <v>-</v>
      </c>
      <c r="K114" s="427" t="str">
        <f t="shared" si="296"/>
        <v>-</v>
      </c>
      <c r="L114" s="428" t="str">
        <f t="shared" si="297"/>
        <v>-</v>
      </c>
      <c r="M114" s="430" t="str">
        <f t="shared" si="298"/>
        <v>-</v>
      </c>
      <c r="N114" s="427" t="str">
        <f t="shared" si="298"/>
        <v>-</v>
      </c>
      <c r="O114" s="428" t="str">
        <f t="shared" si="299"/>
        <v>-</v>
      </c>
      <c r="P114" s="430" t="str">
        <f t="shared" si="300"/>
        <v>-</v>
      </c>
      <c r="Q114" s="427" t="str">
        <f t="shared" si="300"/>
        <v>-</v>
      </c>
      <c r="R114" s="428" t="str">
        <f t="shared" si="301"/>
        <v>-</v>
      </c>
      <c r="S114" s="430" t="str">
        <f t="shared" si="302"/>
        <v>-</v>
      </c>
      <c r="T114" s="429" t="str">
        <f t="shared" si="302"/>
        <v>-</v>
      </c>
      <c r="U114" s="429" t="str">
        <f t="shared" si="302"/>
        <v>-</v>
      </c>
      <c r="V114" s="427" t="str">
        <f t="shared" si="302"/>
        <v>-</v>
      </c>
      <c r="W114" s="428" t="str">
        <f t="shared" si="303"/>
        <v>-</v>
      </c>
      <c r="X114" s="430" t="str">
        <f t="shared" si="304"/>
        <v>-</v>
      </c>
      <c r="Y114" s="427">
        <f t="shared" si="304"/>
        <v>324.89999999999998</v>
      </c>
      <c r="Z114" s="428">
        <f t="shared" si="305"/>
        <v>324.89999999999998</v>
      </c>
      <c r="AA114" s="430" t="str">
        <f t="shared" si="306"/>
        <v>-</v>
      </c>
      <c r="AB114" s="427" t="str">
        <f t="shared" si="306"/>
        <v>-</v>
      </c>
      <c r="AC114" s="428" t="str">
        <f t="shared" si="307"/>
        <v>-</v>
      </c>
      <c r="AD114" s="430" t="str">
        <f t="shared" si="308"/>
        <v>-</v>
      </c>
      <c r="AE114" s="427" t="str">
        <f t="shared" si="308"/>
        <v>-</v>
      </c>
      <c r="AF114" s="428" t="str">
        <f t="shared" si="309"/>
        <v>-</v>
      </c>
      <c r="AG114" s="430" t="str">
        <f t="shared" si="310"/>
        <v>-</v>
      </c>
      <c r="AH114" s="427" t="str">
        <f t="shared" si="310"/>
        <v>-</v>
      </c>
      <c r="AI114" s="428" t="str">
        <f t="shared" si="311"/>
        <v>-</v>
      </c>
      <c r="AJ114" s="430" t="str">
        <f t="shared" si="312"/>
        <v>-</v>
      </c>
      <c r="AK114" s="427" t="str">
        <f t="shared" si="312"/>
        <v>-</v>
      </c>
      <c r="AL114" s="428" t="str">
        <f t="shared" si="313"/>
        <v>-</v>
      </c>
      <c r="AM114" s="430" t="str">
        <f t="shared" si="314"/>
        <v>-</v>
      </c>
      <c r="AN114" s="427" t="str">
        <f t="shared" si="314"/>
        <v>-</v>
      </c>
      <c r="AO114" s="428" t="str">
        <f t="shared" si="315"/>
        <v>-</v>
      </c>
      <c r="AP114" s="430" t="str">
        <f t="shared" si="316"/>
        <v>-</v>
      </c>
      <c r="AQ114" s="427" t="str">
        <f t="shared" si="316"/>
        <v>-</v>
      </c>
      <c r="AR114" s="428" t="str">
        <f t="shared" si="317"/>
        <v>-</v>
      </c>
      <c r="AS114" s="430" t="str">
        <f t="shared" si="318"/>
        <v>-</v>
      </c>
      <c r="AT114" s="427" t="str">
        <f t="shared" si="318"/>
        <v>-</v>
      </c>
      <c r="AU114" s="428" t="str">
        <f t="shared" si="319"/>
        <v>-</v>
      </c>
      <c r="AV114" s="441">
        <f t="shared" si="320"/>
        <v>324.89999999999998</v>
      </c>
      <c r="AW114" s="84" t="s">
        <v>273</v>
      </c>
      <c r="AX114" s="70">
        <v>166</v>
      </c>
      <c r="AY114" s="45">
        <f t="shared" si="321"/>
        <v>53933.399999999994</v>
      </c>
      <c r="BB114" s="832">
        <f t="shared" si="322"/>
        <v>0</v>
      </c>
      <c r="BC114" s="830"/>
      <c r="BD114" s="830">
        <f t="shared" si="323"/>
        <v>0</v>
      </c>
      <c r="BE114" s="830"/>
      <c r="BF114" s="830">
        <f t="shared" si="324"/>
        <v>324.89999999999998</v>
      </c>
      <c r="BG114" s="830"/>
      <c r="BH114" s="830">
        <f t="shared" si="325"/>
        <v>0</v>
      </c>
      <c r="BI114" s="830"/>
      <c r="BJ114" s="830">
        <f t="shared" si="326"/>
        <v>0</v>
      </c>
      <c r="BK114" s="830"/>
      <c r="BL114" s="832">
        <f t="shared" si="327"/>
        <v>0</v>
      </c>
      <c r="BM114" s="830"/>
      <c r="BN114" s="830">
        <f t="shared" si="328"/>
        <v>0</v>
      </c>
      <c r="BO114" s="830"/>
      <c r="BP114" s="830">
        <f t="shared" si="329"/>
        <v>53933.399999999994</v>
      </c>
      <c r="BQ114" s="830"/>
      <c r="BR114" s="830">
        <f t="shared" si="330"/>
        <v>0</v>
      </c>
      <c r="BS114" s="830"/>
      <c r="BT114" s="830">
        <f t="shared" si="331"/>
        <v>0</v>
      </c>
      <c r="BU114" s="833"/>
    </row>
    <row r="115" spans="2:73" ht="13.5" customHeight="1">
      <c r="B115" s="1162"/>
      <c r="C115" s="911"/>
      <c r="D115" s="912"/>
      <c r="E115" s="913"/>
      <c r="F115" s="80">
        <v>400</v>
      </c>
      <c r="G115" s="430" t="str">
        <f t="shared" si="294"/>
        <v>-</v>
      </c>
      <c r="H115" s="427" t="str">
        <f t="shared" si="294"/>
        <v>-</v>
      </c>
      <c r="I115" s="428" t="str">
        <f t="shared" si="295"/>
        <v>-</v>
      </c>
      <c r="J115" s="430" t="str">
        <f t="shared" si="296"/>
        <v>-</v>
      </c>
      <c r="K115" s="427" t="str">
        <f t="shared" si="296"/>
        <v>-</v>
      </c>
      <c r="L115" s="428" t="str">
        <f t="shared" si="297"/>
        <v>-</v>
      </c>
      <c r="M115" s="430" t="str">
        <f t="shared" si="298"/>
        <v>-</v>
      </c>
      <c r="N115" s="427" t="str">
        <f t="shared" si="298"/>
        <v>-</v>
      </c>
      <c r="O115" s="428" t="str">
        <f t="shared" si="299"/>
        <v>-</v>
      </c>
      <c r="P115" s="430" t="str">
        <f t="shared" si="300"/>
        <v>-</v>
      </c>
      <c r="Q115" s="427" t="str">
        <f t="shared" si="300"/>
        <v>-</v>
      </c>
      <c r="R115" s="428" t="str">
        <f t="shared" si="301"/>
        <v>-</v>
      </c>
      <c r="S115" s="430" t="str">
        <f t="shared" si="302"/>
        <v>-</v>
      </c>
      <c r="T115" s="429">
        <f t="shared" si="302"/>
        <v>3.6</v>
      </c>
      <c r="U115" s="429" t="str">
        <f t="shared" si="302"/>
        <v>-</v>
      </c>
      <c r="V115" s="427">
        <f t="shared" si="302"/>
        <v>9</v>
      </c>
      <c r="W115" s="428">
        <f t="shared" si="303"/>
        <v>12.6</v>
      </c>
      <c r="X115" s="430" t="str">
        <f t="shared" si="304"/>
        <v>-</v>
      </c>
      <c r="Y115" s="427">
        <f t="shared" si="304"/>
        <v>164.7</v>
      </c>
      <c r="Z115" s="428">
        <f t="shared" si="305"/>
        <v>164.7</v>
      </c>
      <c r="AA115" s="430" t="str">
        <f t="shared" si="306"/>
        <v>-</v>
      </c>
      <c r="AB115" s="427" t="str">
        <f t="shared" si="306"/>
        <v>-</v>
      </c>
      <c r="AC115" s="428" t="str">
        <f t="shared" si="307"/>
        <v>-</v>
      </c>
      <c r="AD115" s="430" t="str">
        <f t="shared" si="308"/>
        <v>-</v>
      </c>
      <c r="AE115" s="427" t="str">
        <f t="shared" si="308"/>
        <v>-</v>
      </c>
      <c r="AF115" s="428" t="str">
        <f t="shared" si="309"/>
        <v>-</v>
      </c>
      <c r="AG115" s="430" t="str">
        <f t="shared" si="310"/>
        <v>-</v>
      </c>
      <c r="AH115" s="427" t="str">
        <f t="shared" si="310"/>
        <v>-</v>
      </c>
      <c r="AI115" s="428" t="str">
        <f t="shared" si="311"/>
        <v>-</v>
      </c>
      <c r="AJ115" s="430" t="str">
        <f t="shared" si="312"/>
        <v>-</v>
      </c>
      <c r="AK115" s="427" t="str">
        <f t="shared" si="312"/>
        <v>-</v>
      </c>
      <c r="AL115" s="428" t="str">
        <f t="shared" si="313"/>
        <v>-</v>
      </c>
      <c r="AM115" s="430" t="str">
        <f t="shared" si="314"/>
        <v>-</v>
      </c>
      <c r="AN115" s="427" t="str">
        <f t="shared" si="314"/>
        <v>-</v>
      </c>
      <c r="AO115" s="428" t="str">
        <f t="shared" si="315"/>
        <v>-</v>
      </c>
      <c r="AP115" s="430" t="str">
        <f t="shared" si="316"/>
        <v>-</v>
      </c>
      <c r="AQ115" s="427" t="str">
        <f t="shared" si="316"/>
        <v>-</v>
      </c>
      <c r="AR115" s="428" t="str">
        <f t="shared" si="317"/>
        <v>-</v>
      </c>
      <c r="AS115" s="430" t="str">
        <f t="shared" si="318"/>
        <v>-</v>
      </c>
      <c r="AT115" s="427" t="str">
        <f t="shared" si="318"/>
        <v>-</v>
      </c>
      <c r="AU115" s="428" t="str">
        <f t="shared" si="319"/>
        <v>-</v>
      </c>
      <c r="AV115" s="441">
        <f t="shared" si="320"/>
        <v>177.29999999999998</v>
      </c>
      <c r="AW115" s="84" t="s">
        <v>273</v>
      </c>
      <c r="AX115" s="70">
        <v>146</v>
      </c>
      <c r="AY115" s="45">
        <f t="shared" si="321"/>
        <v>25885.8</v>
      </c>
      <c r="BB115" s="832">
        <f t="shared" si="322"/>
        <v>0</v>
      </c>
      <c r="BC115" s="830"/>
      <c r="BD115" s="830">
        <f t="shared" si="323"/>
        <v>3.6</v>
      </c>
      <c r="BE115" s="830"/>
      <c r="BF115" s="830">
        <f t="shared" si="324"/>
        <v>173.7</v>
      </c>
      <c r="BG115" s="830"/>
      <c r="BH115" s="830">
        <f t="shared" si="325"/>
        <v>0</v>
      </c>
      <c r="BI115" s="830"/>
      <c r="BJ115" s="830">
        <f t="shared" si="326"/>
        <v>0</v>
      </c>
      <c r="BK115" s="830"/>
      <c r="BL115" s="832">
        <f t="shared" si="327"/>
        <v>0</v>
      </c>
      <c r="BM115" s="830"/>
      <c r="BN115" s="830">
        <f t="shared" si="328"/>
        <v>525.6</v>
      </c>
      <c r="BO115" s="830"/>
      <c r="BP115" s="830">
        <f t="shared" si="329"/>
        <v>25360.199999999997</v>
      </c>
      <c r="BQ115" s="830"/>
      <c r="BR115" s="830">
        <f t="shared" si="330"/>
        <v>0</v>
      </c>
      <c r="BS115" s="830"/>
      <c r="BT115" s="830">
        <f t="shared" si="331"/>
        <v>0</v>
      </c>
      <c r="BU115" s="833"/>
    </row>
    <row r="116" spans="2:73" ht="13.5" customHeight="1">
      <c r="B116" s="1162"/>
      <c r="C116" s="911"/>
      <c r="D116" s="912"/>
      <c r="E116" s="913"/>
      <c r="F116" s="80">
        <v>350</v>
      </c>
      <c r="G116" s="430" t="str">
        <f t="shared" si="294"/>
        <v>-</v>
      </c>
      <c r="H116" s="427" t="str">
        <f t="shared" si="294"/>
        <v>-</v>
      </c>
      <c r="I116" s="428" t="str">
        <f t="shared" si="295"/>
        <v>-</v>
      </c>
      <c r="J116" s="430" t="str">
        <f t="shared" si="296"/>
        <v>-</v>
      </c>
      <c r="K116" s="427" t="str">
        <f t="shared" si="296"/>
        <v>-</v>
      </c>
      <c r="L116" s="428" t="str">
        <f t="shared" si="297"/>
        <v>-</v>
      </c>
      <c r="M116" s="430" t="str">
        <f t="shared" si="298"/>
        <v>-</v>
      </c>
      <c r="N116" s="427" t="str">
        <f t="shared" si="298"/>
        <v>-</v>
      </c>
      <c r="O116" s="428" t="str">
        <f t="shared" si="299"/>
        <v>-</v>
      </c>
      <c r="P116" s="430" t="str">
        <f t="shared" si="300"/>
        <v>-</v>
      </c>
      <c r="Q116" s="427" t="str">
        <f t="shared" si="300"/>
        <v>-</v>
      </c>
      <c r="R116" s="428" t="str">
        <f t="shared" si="301"/>
        <v>-</v>
      </c>
      <c r="S116" s="430" t="str">
        <f t="shared" si="302"/>
        <v>-</v>
      </c>
      <c r="T116" s="429" t="str">
        <f t="shared" si="302"/>
        <v>-</v>
      </c>
      <c r="U116" s="429" t="str">
        <f t="shared" si="302"/>
        <v>-</v>
      </c>
      <c r="V116" s="427" t="str">
        <f t="shared" si="302"/>
        <v>-</v>
      </c>
      <c r="W116" s="428" t="str">
        <f t="shared" si="303"/>
        <v>-</v>
      </c>
      <c r="X116" s="430" t="str">
        <f t="shared" si="304"/>
        <v>-</v>
      </c>
      <c r="Y116" s="427">
        <f t="shared" si="304"/>
        <v>26.1</v>
      </c>
      <c r="Z116" s="428">
        <f t="shared" si="305"/>
        <v>26.1</v>
      </c>
      <c r="AA116" s="430" t="str">
        <f t="shared" si="306"/>
        <v>-</v>
      </c>
      <c r="AB116" s="427" t="str">
        <f t="shared" si="306"/>
        <v>-</v>
      </c>
      <c r="AC116" s="428" t="str">
        <f t="shared" si="307"/>
        <v>-</v>
      </c>
      <c r="AD116" s="430" t="str">
        <f t="shared" si="308"/>
        <v>-</v>
      </c>
      <c r="AE116" s="427" t="str">
        <f t="shared" si="308"/>
        <v>-</v>
      </c>
      <c r="AF116" s="428" t="str">
        <f t="shared" si="309"/>
        <v>-</v>
      </c>
      <c r="AG116" s="430" t="str">
        <f t="shared" si="310"/>
        <v>-</v>
      </c>
      <c r="AH116" s="427" t="str">
        <f t="shared" si="310"/>
        <v>-</v>
      </c>
      <c r="AI116" s="428" t="str">
        <f t="shared" si="311"/>
        <v>-</v>
      </c>
      <c r="AJ116" s="430" t="str">
        <f t="shared" si="312"/>
        <v>-</v>
      </c>
      <c r="AK116" s="427" t="str">
        <f t="shared" si="312"/>
        <v>-</v>
      </c>
      <c r="AL116" s="428" t="str">
        <f t="shared" si="313"/>
        <v>-</v>
      </c>
      <c r="AM116" s="430" t="str">
        <f t="shared" si="314"/>
        <v>-</v>
      </c>
      <c r="AN116" s="427" t="str">
        <f t="shared" si="314"/>
        <v>-</v>
      </c>
      <c r="AO116" s="428" t="str">
        <f t="shared" si="315"/>
        <v>-</v>
      </c>
      <c r="AP116" s="430" t="str">
        <f t="shared" si="316"/>
        <v>-</v>
      </c>
      <c r="AQ116" s="427" t="str">
        <f t="shared" si="316"/>
        <v>-</v>
      </c>
      <c r="AR116" s="428" t="str">
        <f t="shared" si="317"/>
        <v>-</v>
      </c>
      <c r="AS116" s="430" t="str">
        <f t="shared" si="318"/>
        <v>-</v>
      </c>
      <c r="AT116" s="427" t="str">
        <f t="shared" si="318"/>
        <v>-</v>
      </c>
      <c r="AU116" s="428" t="str">
        <f t="shared" si="319"/>
        <v>-</v>
      </c>
      <c r="AV116" s="441">
        <f t="shared" si="320"/>
        <v>26.1</v>
      </c>
      <c r="AW116" s="84" t="s">
        <v>273</v>
      </c>
      <c r="AX116" s="70">
        <v>128</v>
      </c>
      <c r="AY116" s="45">
        <f t="shared" si="321"/>
        <v>3340.8</v>
      </c>
      <c r="BB116" s="832">
        <f t="shared" si="322"/>
        <v>0</v>
      </c>
      <c r="BC116" s="830"/>
      <c r="BD116" s="830">
        <f t="shared" si="323"/>
        <v>0</v>
      </c>
      <c r="BE116" s="830"/>
      <c r="BF116" s="830">
        <f t="shared" si="324"/>
        <v>26.1</v>
      </c>
      <c r="BG116" s="830"/>
      <c r="BH116" s="830">
        <f t="shared" si="325"/>
        <v>0</v>
      </c>
      <c r="BI116" s="830"/>
      <c r="BJ116" s="830">
        <f t="shared" si="326"/>
        <v>0</v>
      </c>
      <c r="BK116" s="830"/>
      <c r="BL116" s="832">
        <f t="shared" si="327"/>
        <v>0</v>
      </c>
      <c r="BM116" s="830"/>
      <c r="BN116" s="830">
        <f t="shared" si="328"/>
        <v>0</v>
      </c>
      <c r="BO116" s="830"/>
      <c r="BP116" s="830">
        <f t="shared" si="329"/>
        <v>3340.8</v>
      </c>
      <c r="BQ116" s="830"/>
      <c r="BR116" s="830">
        <f t="shared" si="330"/>
        <v>0</v>
      </c>
      <c r="BS116" s="830"/>
      <c r="BT116" s="830">
        <f t="shared" si="331"/>
        <v>0</v>
      </c>
      <c r="BU116" s="833"/>
    </row>
    <row r="117" spans="2:73" ht="13.5" customHeight="1">
      <c r="B117" s="1162"/>
      <c r="C117" s="911"/>
      <c r="D117" s="912"/>
      <c r="E117" s="913"/>
      <c r="F117" s="80">
        <v>300</v>
      </c>
      <c r="G117" s="430" t="str">
        <f>IF(SUM(G105,G98)=0,"-",SUM(G47,G98))</f>
        <v>-</v>
      </c>
      <c r="H117" s="427" t="str">
        <f t="shared" ref="H117:AV117" si="332">IF(SUM(H105,H98)=0,"-",SUM(H47,H98))</f>
        <v>-</v>
      </c>
      <c r="I117" s="428" t="str">
        <f t="shared" si="332"/>
        <v>-</v>
      </c>
      <c r="J117" s="430" t="str">
        <f t="shared" si="332"/>
        <v>-</v>
      </c>
      <c r="K117" s="427" t="str">
        <f t="shared" si="332"/>
        <v>-</v>
      </c>
      <c r="L117" s="428" t="str">
        <f t="shared" si="332"/>
        <v>-</v>
      </c>
      <c r="M117" s="430" t="str">
        <f t="shared" si="332"/>
        <v>-</v>
      </c>
      <c r="N117" s="427" t="str">
        <f t="shared" si="332"/>
        <v>-</v>
      </c>
      <c r="O117" s="428" t="str">
        <f t="shared" si="332"/>
        <v>-</v>
      </c>
      <c r="P117" s="430" t="str">
        <f t="shared" si="332"/>
        <v>-</v>
      </c>
      <c r="Q117" s="427" t="str">
        <f t="shared" si="332"/>
        <v>-</v>
      </c>
      <c r="R117" s="428" t="str">
        <f t="shared" si="332"/>
        <v>-</v>
      </c>
      <c r="S117" s="430" t="str">
        <f t="shared" si="332"/>
        <v>-</v>
      </c>
      <c r="T117" s="429" t="str">
        <f t="shared" si="332"/>
        <v>-</v>
      </c>
      <c r="U117" s="429" t="str">
        <f t="shared" si="332"/>
        <v>-</v>
      </c>
      <c r="V117" s="427" t="str">
        <f t="shared" si="332"/>
        <v>-</v>
      </c>
      <c r="W117" s="428" t="str">
        <f t="shared" si="332"/>
        <v>-</v>
      </c>
      <c r="X117" s="430" t="str">
        <f t="shared" si="332"/>
        <v>-</v>
      </c>
      <c r="Y117" s="427">
        <f t="shared" si="332"/>
        <v>163</v>
      </c>
      <c r="Z117" s="428">
        <f t="shared" si="332"/>
        <v>163</v>
      </c>
      <c r="AA117" s="430" t="str">
        <f t="shared" si="332"/>
        <v>-</v>
      </c>
      <c r="AB117" s="427" t="str">
        <f t="shared" si="332"/>
        <v>-</v>
      </c>
      <c r="AC117" s="428" t="str">
        <f t="shared" si="332"/>
        <v>-</v>
      </c>
      <c r="AD117" s="430" t="str">
        <f t="shared" si="332"/>
        <v>-</v>
      </c>
      <c r="AE117" s="427" t="str">
        <f t="shared" si="332"/>
        <v>-</v>
      </c>
      <c r="AF117" s="428" t="str">
        <f t="shared" si="332"/>
        <v>-</v>
      </c>
      <c r="AG117" s="430" t="str">
        <f t="shared" si="332"/>
        <v>-</v>
      </c>
      <c r="AH117" s="427" t="str">
        <f t="shared" si="332"/>
        <v>-</v>
      </c>
      <c r="AI117" s="428" t="str">
        <f t="shared" si="332"/>
        <v>-</v>
      </c>
      <c r="AJ117" s="430" t="str">
        <f t="shared" si="332"/>
        <v>-</v>
      </c>
      <c r="AK117" s="427" t="str">
        <f t="shared" si="332"/>
        <v>-</v>
      </c>
      <c r="AL117" s="428" t="str">
        <f t="shared" si="332"/>
        <v>-</v>
      </c>
      <c r="AM117" s="430" t="str">
        <f t="shared" si="332"/>
        <v>-</v>
      </c>
      <c r="AN117" s="427" t="str">
        <f t="shared" si="332"/>
        <v>-</v>
      </c>
      <c r="AO117" s="428" t="str">
        <f t="shared" si="332"/>
        <v>-</v>
      </c>
      <c r="AP117" s="430" t="str">
        <f t="shared" si="332"/>
        <v>-</v>
      </c>
      <c r="AQ117" s="427" t="str">
        <f t="shared" si="332"/>
        <v>-</v>
      </c>
      <c r="AR117" s="428" t="str">
        <f t="shared" si="332"/>
        <v>-</v>
      </c>
      <c r="AS117" s="430" t="str">
        <f t="shared" si="332"/>
        <v>-</v>
      </c>
      <c r="AT117" s="427" t="str">
        <f t="shared" si="332"/>
        <v>-</v>
      </c>
      <c r="AU117" s="428" t="str">
        <f t="shared" si="332"/>
        <v>-</v>
      </c>
      <c r="AV117" s="441">
        <f t="shared" si="332"/>
        <v>163</v>
      </c>
      <c r="AW117" s="84" t="s">
        <v>273</v>
      </c>
      <c r="AX117" s="70">
        <v>112</v>
      </c>
      <c r="AY117" s="45">
        <f t="shared" si="321"/>
        <v>18256</v>
      </c>
      <c r="BB117" s="832">
        <f t="shared" si="322"/>
        <v>0</v>
      </c>
      <c r="BC117" s="830"/>
      <c r="BD117" s="830">
        <f t="shared" si="323"/>
        <v>0</v>
      </c>
      <c r="BE117" s="830"/>
      <c r="BF117" s="830">
        <f t="shared" si="324"/>
        <v>163</v>
      </c>
      <c r="BG117" s="830"/>
      <c r="BH117" s="830">
        <f t="shared" si="325"/>
        <v>0</v>
      </c>
      <c r="BI117" s="830"/>
      <c r="BJ117" s="830">
        <f t="shared" si="326"/>
        <v>0</v>
      </c>
      <c r="BK117" s="830"/>
      <c r="BL117" s="832">
        <f t="shared" si="327"/>
        <v>0</v>
      </c>
      <c r="BM117" s="830"/>
      <c r="BN117" s="830">
        <f t="shared" si="328"/>
        <v>0</v>
      </c>
      <c r="BO117" s="830"/>
      <c r="BP117" s="830">
        <f t="shared" si="329"/>
        <v>18256</v>
      </c>
      <c r="BQ117" s="830"/>
      <c r="BR117" s="830">
        <f t="shared" si="330"/>
        <v>0</v>
      </c>
      <c r="BS117" s="830"/>
      <c r="BT117" s="830">
        <f t="shared" si="331"/>
        <v>0</v>
      </c>
      <c r="BU117" s="833"/>
    </row>
    <row r="118" spans="2:73" ht="13.5" customHeight="1">
      <c r="B118" s="1162"/>
      <c r="C118" s="911"/>
      <c r="D118" s="912"/>
      <c r="E118" s="913"/>
      <c r="F118" s="80">
        <v>250</v>
      </c>
      <c r="G118" s="430" t="str">
        <f t="shared" ref="G118:AV118" si="333">IF(SUM(G106,G99)=0,"-",SUM(G48,G99))</f>
        <v>-</v>
      </c>
      <c r="H118" s="427" t="str">
        <f t="shared" si="333"/>
        <v>-</v>
      </c>
      <c r="I118" s="428" t="str">
        <f t="shared" si="333"/>
        <v>-</v>
      </c>
      <c r="J118" s="430" t="str">
        <f t="shared" si="333"/>
        <v>-</v>
      </c>
      <c r="K118" s="427" t="str">
        <f t="shared" si="333"/>
        <v>-</v>
      </c>
      <c r="L118" s="428" t="str">
        <f t="shared" si="333"/>
        <v>-</v>
      </c>
      <c r="M118" s="430" t="str">
        <f t="shared" si="333"/>
        <v>-</v>
      </c>
      <c r="N118" s="427" t="str">
        <f t="shared" si="333"/>
        <v>-</v>
      </c>
      <c r="O118" s="428" t="str">
        <f t="shared" si="333"/>
        <v>-</v>
      </c>
      <c r="P118" s="430" t="str">
        <f t="shared" si="333"/>
        <v>-</v>
      </c>
      <c r="Q118" s="427" t="str">
        <f t="shared" si="333"/>
        <v>-</v>
      </c>
      <c r="R118" s="428" t="str">
        <f t="shared" si="333"/>
        <v>-</v>
      </c>
      <c r="S118" s="430" t="str">
        <f t="shared" si="333"/>
        <v>-</v>
      </c>
      <c r="T118" s="429">
        <f t="shared" si="333"/>
        <v>14.4</v>
      </c>
      <c r="U118" s="429" t="str">
        <f t="shared" si="333"/>
        <v>-</v>
      </c>
      <c r="V118" s="427">
        <f t="shared" si="333"/>
        <v>37</v>
      </c>
      <c r="W118" s="428">
        <f t="shared" si="333"/>
        <v>51.4</v>
      </c>
      <c r="X118" s="430" t="str">
        <f t="shared" si="333"/>
        <v>-</v>
      </c>
      <c r="Y118" s="427">
        <f t="shared" si="333"/>
        <v>441.9</v>
      </c>
      <c r="Z118" s="428">
        <f t="shared" si="333"/>
        <v>441.9</v>
      </c>
      <c r="AA118" s="430" t="str">
        <f t="shared" si="333"/>
        <v>-</v>
      </c>
      <c r="AB118" s="427" t="str">
        <f t="shared" si="333"/>
        <v>-</v>
      </c>
      <c r="AC118" s="428" t="str">
        <f t="shared" si="333"/>
        <v>-</v>
      </c>
      <c r="AD118" s="430" t="str">
        <f t="shared" si="333"/>
        <v>-</v>
      </c>
      <c r="AE118" s="427" t="str">
        <f t="shared" si="333"/>
        <v>-</v>
      </c>
      <c r="AF118" s="428" t="str">
        <f t="shared" si="333"/>
        <v>-</v>
      </c>
      <c r="AG118" s="430" t="str">
        <f t="shared" si="333"/>
        <v>-</v>
      </c>
      <c r="AH118" s="427" t="str">
        <f t="shared" si="333"/>
        <v>-</v>
      </c>
      <c r="AI118" s="428" t="str">
        <f t="shared" si="333"/>
        <v>-</v>
      </c>
      <c r="AJ118" s="430" t="str">
        <f t="shared" si="333"/>
        <v>-</v>
      </c>
      <c r="AK118" s="427">
        <f t="shared" si="333"/>
        <v>615</v>
      </c>
      <c r="AL118" s="428">
        <f t="shared" si="333"/>
        <v>615</v>
      </c>
      <c r="AM118" s="430" t="str">
        <f t="shared" si="333"/>
        <v>-</v>
      </c>
      <c r="AN118" s="427" t="str">
        <f t="shared" si="333"/>
        <v>-</v>
      </c>
      <c r="AO118" s="428" t="str">
        <f t="shared" si="333"/>
        <v>-</v>
      </c>
      <c r="AP118" s="430" t="str">
        <f t="shared" si="333"/>
        <v>-</v>
      </c>
      <c r="AQ118" s="427">
        <f t="shared" si="333"/>
        <v>8.5</v>
      </c>
      <c r="AR118" s="428">
        <f t="shared" si="333"/>
        <v>8.5</v>
      </c>
      <c r="AS118" s="430" t="str">
        <f t="shared" si="333"/>
        <v>-</v>
      </c>
      <c r="AT118" s="427" t="str">
        <f t="shared" si="333"/>
        <v>-</v>
      </c>
      <c r="AU118" s="428" t="str">
        <f t="shared" si="333"/>
        <v>-</v>
      </c>
      <c r="AV118" s="441">
        <f t="shared" si="333"/>
        <v>1116.8</v>
      </c>
      <c r="AW118" s="84" t="s">
        <v>273</v>
      </c>
      <c r="AX118" s="70">
        <v>99</v>
      </c>
      <c r="AY118" s="45">
        <f t="shared" si="321"/>
        <v>110563.2</v>
      </c>
      <c r="BB118" s="832">
        <f t="shared" si="322"/>
        <v>0</v>
      </c>
      <c r="BC118" s="830"/>
      <c r="BD118" s="830">
        <f t="shared" si="323"/>
        <v>14.4</v>
      </c>
      <c r="BE118" s="830"/>
      <c r="BF118" s="830">
        <f t="shared" si="324"/>
        <v>478.9</v>
      </c>
      <c r="BG118" s="830"/>
      <c r="BH118" s="830">
        <f t="shared" si="325"/>
        <v>623.5</v>
      </c>
      <c r="BI118" s="830"/>
      <c r="BJ118" s="830">
        <f t="shared" si="326"/>
        <v>0</v>
      </c>
      <c r="BK118" s="830"/>
      <c r="BL118" s="832">
        <f t="shared" si="327"/>
        <v>0</v>
      </c>
      <c r="BM118" s="830"/>
      <c r="BN118" s="830">
        <f t="shared" si="328"/>
        <v>1425.6000000000001</v>
      </c>
      <c r="BO118" s="830"/>
      <c r="BP118" s="830">
        <f t="shared" si="329"/>
        <v>47411.1</v>
      </c>
      <c r="BQ118" s="830"/>
      <c r="BR118" s="830">
        <f t="shared" si="330"/>
        <v>61726.5</v>
      </c>
      <c r="BS118" s="830"/>
      <c r="BT118" s="830">
        <f t="shared" si="331"/>
        <v>0</v>
      </c>
      <c r="BU118" s="833"/>
    </row>
    <row r="119" spans="2:73" ht="13.5" customHeight="1">
      <c r="B119" s="1162"/>
      <c r="C119" s="911"/>
      <c r="D119" s="912"/>
      <c r="E119" s="913"/>
      <c r="F119" s="80">
        <v>200</v>
      </c>
      <c r="G119" s="430" t="str">
        <f t="shared" ref="G119:AV119" si="334">IF(SUM(G107,G100)=0,"-",SUM(G49,G100))</f>
        <v>-</v>
      </c>
      <c r="H119" s="427" t="str">
        <f t="shared" si="334"/>
        <v>-</v>
      </c>
      <c r="I119" s="428" t="str">
        <f t="shared" si="334"/>
        <v>-</v>
      </c>
      <c r="J119" s="430" t="str">
        <f t="shared" si="334"/>
        <v>-</v>
      </c>
      <c r="K119" s="427" t="str">
        <f t="shared" si="334"/>
        <v>-</v>
      </c>
      <c r="L119" s="428" t="str">
        <f t="shared" si="334"/>
        <v>-</v>
      </c>
      <c r="M119" s="430" t="str">
        <f t="shared" si="334"/>
        <v>-</v>
      </c>
      <c r="N119" s="427" t="str">
        <f t="shared" si="334"/>
        <v>-</v>
      </c>
      <c r="O119" s="428" t="str">
        <f t="shared" si="334"/>
        <v>-</v>
      </c>
      <c r="P119" s="430" t="str">
        <f t="shared" si="334"/>
        <v>-</v>
      </c>
      <c r="Q119" s="427" t="str">
        <f t="shared" si="334"/>
        <v>-</v>
      </c>
      <c r="R119" s="428" t="str">
        <f t="shared" si="334"/>
        <v>-</v>
      </c>
      <c r="S119" s="430" t="str">
        <f t="shared" si="334"/>
        <v>-</v>
      </c>
      <c r="T119" s="429">
        <f t="shared" si="334"/>
        <v>46</v>
      </c>
      <c r="U119" s="429" t="str">
        <f t="shared" si="334"/>
        <v>-</v>
      </c>
      <c r="V119" s="427">
        <f t="shared" si="334"/>
        <v>114.5</v>
      </c>
      <c r="W119" s="428">
        <f t="shared" si="334"/>
        <v>160.5</v>
      </c>
      <c r="X119" s="430" t="str">
        <f t="shared" si="334"/>
        <v>-</v>
      </c>
      <c r="Y119" s="427">
        <f t="shared" si="334"/>
        <v>1243.2</v>
      </c>
      <c r="Z119" s="428">
        <f t="shared" si="334"/>
        <v>1243.2</v>
      </c>
      <c r="AA119" s="430" t="str">
        <f t="shared" si="334"/>
        <v>-</v>
      </c>
      <c r="AB119" s="427" t="str">
        <f t="shared" si="334"/>
        <v>-</v>
      </c>
      <c r="AC119" s="428" t="str">
        <f t="shared" si="334"/>
        <v>-</v>
      </c>
      <c r="AD119" s="430" t="str">
        <f t="shared" si="334"/>
        <v>-</v>
      </c>
      <c r="AE119" s="427" t="str">
        <f t="shared" si="334"/>
        <v>-</v>
      </c>
      <c r="AF119" s="428" t="str">
        <f t="shared" si="334"/>
        <v>-</v>
      </c>
      <c r="AG119" s="430" t="str">
        <f t="shared" si="334"/>
        <v>-</v>
      </c>
      <c r="AH119" s="427" t="str">
        <f t="shared" si="334"/>
        <v>-</v>
      </c>
      <c r="AI119" s="428" t="str">
        <f t="shared" si="334"/>
        <v>-</v>
      </c>
      <c r="AJ119" s="430" t="str">
        <f t="shared" si="334"/>
        <v>-</v>
      </c>
      <c r="AK119" s="427">
        <f t="shared" si="334"/>
        <v>1790.5</v>
      </c>
      <c r="AL119" s="428">
        <f t="shared" si="334"/>
        <v>1790.5</v>
      </c>
      <c r="AM119" s="430" t="str">
        <f t="shared" si="334"/>
        <v>-</v>
      </c>
      <c r="AN119" s="427" t="str">
        <f t="shared" si="334"/>
        <v>-</v>
      </c>
      <c r="AO119" s="428" t="str">
        <f t="shared" si="334"/>
        <v>-</v>
      </c>
      <c r="AP119" s="430" t="str">
        <f t="shared" si="334"/>
        <v>-</v>
      </c>
      <c r="AQ119" s="427" t="str">
        <f t="shared" si="334"/>
        <v>-</v>
      </c>
      <c r="AR119" s="428" t="str">
        <f t="shared" si="334"/>
        <v>-</v>
      </c>
      <c r="AS119" s="430" t="str">
        <f t="shared" si="334"/>
        <v>-</v>
      </c>
      <c r="AT119" s="427" t="str">
        <f t="shared" si="334"/>
        <v>-</v>
      </c>
      <c r="AU119" s="428" t="str">
        <f t="shared" si="334"/>
        <v>-</v>
      </c>
      <c r="AV119" s="441">
        <f t="shared" si="334"/>
        <v>3194.2</v>
      </c>
      <c r="AW119" s="84" t="s">
        <v>273</v>
      </c>
      <c r="AX119" s="70">
        <v>87</v>
      </c>
      <c r="AY119" s="45">
        <f t="shared" si="321"/>
        <v>277895.39999999997</v>
      </c>
      <c r="BB119" s="832">
        <f t="shared" si="322"/>
        <v>0</v>
      </c>
      <c r="BC119" s="830"/>
      <c r="BD119" s="830">
        <f t="shared" si="323"/>
        <v>46</v>
      </c>
      <c r="BE119" s="830"/>
      <c r="BF119" s="830">
        <f t="shared" si="324"/>
        <v>1357.7</v>
      </c>
      <c r="BG119" s="830"/>
      <c r="BH119" s="830">
        <f t="shared" si="325"/>
        <v>1790.5</v>
      </c>
      <c r="BI119" s="830"/>
      <c r="BJ119" s="830">
        <f t="shared" si="326"/>
        <v>0</v>
      </c>
      <c r="BK119" s="830"/>
      <c r="BL119" s="832">
        <f t="shared" si="327"/>
        <v>0</v>
      </c>
      <c r="BM119" s="830"/>
      <c r="BN119" s="830">
        <f t="shared" si="328"/>
        <v>4002</v>
      </c>
      <c r="BO119" s="830"/>
      <c r="BP119" s="830">
        <f t="shared" si="329"/>
        <v>118119.90000000001</v>
      </c>
      <c r="BQ119" s="830"/>
      <c r="BR119" s="830">
        <f t="shared" si="330"/>
        <v>155773.5</v>
      </c>
      <c r="BS119" s="830"/>
      <c r="BT119" s="830">
        <f t="shared" si="331"/>
        <v>0</v>
      </c>
      <c r="BU119" s="833"/>
    </row>
    <row r="120" spans="2:73" ht="13.5" customHeight="1">
      <c r="B120" s="1162"/>
      <c r="C120" s="911"/>
      <c r="D120" s="912"/>
      <c r="E120" s="913"/>
      <c r="F120" s="80">
        <v>150</v>
      </c>
      <c r="G120" s="430" t="str">
        <f t="shared" ref="G120:AV120" si="335">IF(SUM(G108,G101)=0,"-",SUM(G50,G101))</f>
        <v>-</v>
      </c>
      <c r="H120" s="427" t="str">
        <f t="shared" si="335"/>
        <v>-</v>
      </c>
      <c r="I120" s="428" t="str">
        <f t="shared" si="335"/>
        <v>-</v>
      </c>
      <c r="J120" s="430" t="str">
        <f t="shared" si="335"/>
        <v>-</v>
      </c>
      <c r="K120" s="427" t="str">
        <f t="shared" si="335"/>
        <v>-</v>
      </c>
      <c r="L120" s="428" t="str">
        <f t="shared" si="335"/>
        <v>-</v>
      </c>
      <c r="M120" s="430" t="str">
        <f t="shared" si="335"/>
        <v>-</v>
      </c>
      <c r="N120" s="427" t="str">
        <f t="shared" si="335"/>
        <v>-</v>
      </c>
      <c r="O120" s="428" t="str">
        <f t="shared" si="335"/>
        <v>-</v>
      </c>
      <c r="P120" s="430" t="str">
        <f t="shared" si="335"/>
        <v>-</v>
      </c>
      <c r="Q120" s="427" t="str">
        <f t="shared" si="335"/>
        <v>-</v>
      </c>
      <c r="R120" s="428" t="str">
        <f t="shared" si="335"/>
        <v>-</v>
      </c>
      <c r="S120" s="430" t="str">
        <f t="shared" si="335"/>
        <v>-</v>
      </c>
      <c r="T120" s="429">
        <f t="shared" si="335"/>
        <v>89.3</v>
      </c>
      <c r="U120" s="429" t="str">
        <f t="shared" si="335"/>
        <v>-</v>
      </c>
      <c r="V120" s="427">
        <f t="shared" si="335"/>
        <v>221.8</v>
      </c>
      <c r="W120" s="428">
        <f t="shared" si="335"/>
        <v>311.10000000000002</v>
      </c>
      <c r="X120" s="430" t="str">
        <f t="shared" si="335"/>
        <v>-</v>
      </c>
      <c r="Y120" s="427">
        <f t="shared" si="335"/>
        <v>1699.8</v>
      </c>
      <c r="Z120" s="428">
        <f t="shared" si="335"/>
        <v>1699.8</v>
      </c>
      <c r="AA120" s="430" t="str">
        <f t="shared" si="335"/>
        <v>-</v>
      </c>
      <c r="AB120" s="427" t="str">
        <f t="shared" si="335"/>
        <v>-</v>
      </c>
      <c r="AC120" s="428" t="str">
        <f t="shared" si="335"/>
        <v>-</v>
      </c>
      <c r="AD120" s="430" t="str">
        <f t="shared" si="335"/>
        <v>-</v>
      </c>
      <c r="AE120" s="427">
        <f t="shared" si="335"/>
        <v>1</v>
      </c>
      <c r="AF120" s="428">
        <f t="shared" si="335"/>
        <v>1</v>
      </c>
      <c r="AG120" s="430" t="str">
        <f t="shared" si="335"/>
        <v>-</v>
      </c>
      <c r="AH120" s="427">
        <f t="shared" si="335"/>
        <v>326.7</v>
      </c>
      <c r="AI120" s="428">
        <f t="shared" si="335"/>
        <v>326.7</v>
      </c>
      <c r="AJ120" s="430" t="str">
        <f t="shared" si="335"/>
        <v>-</v>
      </c>
      <c r="AK120" s="427">
        <f t="shared" si="335"/>
        <v>877.1</v>
      </c>
      <c r="AL120" s="428">
        <f t="shared" si="335"/>
        <v>877.1</v>
      </c>
      <c r="AM120" s="430" t="str">
        <f t="shared" si="335"/>
        <v>-</v>
      </c>
      <c r="AN120" s="427" t="str">
        <f t="shared" si="335"/>
        <v>-</v>
      </c>
      <c r="AO120" s="428" t="str">
        <f t="shared" si="335"/>
        <v>-</v>
      </c>
      <c r="AP120" s="430" t="str">
        <f t="shared" si="335"/>
        <v>-</v>
      </c>
      <c r="AQ120" s="427">
        <f t="shared" si="335"/>
        <v>30.7</v>
      </c>
      <c r="AR120" s="428">
        <f t="shared" si="335"/>
        <v>30.7</v>
      </c>
      <c r="AS120" s="430" t="str">
        <f t="shared" si="335"/>
        <v>-</v>
      </c>
      <c r="AT120" s="427" t="str">
        <f t="shared" si="335"/>
        <v>-</v>
      </c>
      <c r="AU120" s="428" t="str">
        <f t="shared" si="335"/>
        <v>-</v>
      </c>
      <c r="AV120" s="441">
        <f t="shared" si="335"/>
        <v>3246.3999999999996</v>
      </c>
      <c r="AW120" s="84" t="s">
        <v>273</v>
      </c>
      <c r="AX120" s="70">
        <v>76</v>
      </c>
      <c r="AY120" s="45">
        <f t="shared" si="321"/>
        <v>246726.39999999997</v>
      </c>
      <c r="BB120" s="832">
        <f t="shared" si="322"/>
        <v>0</v>
      </c>
      <c r="BC120" s="830"/>
      <c r="BD120" s="830">
        <f t="shared" si="323"/>
        <v>89.3</v>
      </c>
      <c r="BE120" s="830"/>
      <c r="BF120" s="830">
        <f t="shared" si="324"/>
        <v>1922.6</v>
      </c>
      <c r="BG120" s="830"/>
      <c r="BH120" s="830">
        <f t="shared" si="325"/>
        <v>1234.5</v>
      </c>
      <c r="BI120" s="830"/>
      <c r="BJ120" s="830">
        <f t="shared" si="326"/>
        <v>0</v>
      </c>
      <c r="BK120" s="830"/>
      <c r="BL120" s="832">
        <f t="shared" si="327"/>
        <v>0</v>
      </c>
      <c r="BM120" s="830"/>
      <c r="BN120" s="830">
        <f t="shared" si="328"/>
        <v>6786.8</v>
      </c>
      <c r="BO120" s="830"/>
      <c r="BP120" s="830">
        <f t="shared" si="329"/>
        <v>146117.6</v>
      </c>
      <c r="BQ120" s="830"/>
      <c r="BR120" s="830">
        <f t="shared" si="330"/>
        <v>93822</v>
      </c>
      <c r="BS120" s="830"/>
      <c r="BT120" s="830">
        <f t="shared" si="331"/>
        <v>0</v>
      </c>
      <c r="BU120" s="833"/>
    </row>
    <row r="121" spans="2:73" ht="13.5" customHeight="1">
      <c r="B121" s="1162"/>
      <c r="C121" s="911"/>
      <c r="D121" s="912"/>
      <c r="E121" s="913"/>
      <c r="F121" s="80">
        <v>100</v>
      </c>
      <c r="G121" s="430" t="str">
        <f t="shared" ref="G121:AV121" si="336">IF(SUM(G109,G102)=0,"-",SUM(G51,G102))</f>
        <v>-</v>
      </c>
      <c r="H121" s="427" t="str">
        <f t="shared" si="336"/>
        <v>-</v>
      </c>
      <c r="I121" s="428" t="str">
        <f t="shared" si="336"/>
        <v>-</v>
      </c>
      <c r="J121" s="430" t="str">
        <f t="shared" si="336"/>
        <v>-</v>
      </c>
      <c r="K121" s="427" t="str">
        <f t="shared" si="336"/>
        <v>-</v>
      </c>
      <c r="L121" s="428" t="str">
        <f t="shared" si="336"/>
        <v>-</v>
      </c>
      <c r="M121" s="430" t="str">
        <f t="shared" si="336"/>
        <v>-</v>
      </c>
      <c r="N121" s="427" t="str">
        <f t="shared" si="336"/>
        <v>-</v>
      </c>
      <c r="O121" s="428" t="str">
        <f t="shared" si="336"/>
        <v>-</v>
      </c>
      <c r="P121" s="430" t="str">
        <f t="shared" si="336"/>
        <v>-</v>
      </c>
      <c r="Q121" s="427" t="str">
        <f t="shared" si="336"/>
        <v>-</v>
      </c>
      <c r="R121" s="428" t="str">
        <f t="shared" si="336"/>
        <v>-</v>
      </c>
      <c r="S121" s="430" t="str">
        <f t="shared" si="336"/>
        <v>-</v>
      </c>
      <c r="T121" s="429">
        <f t="shared" si="336"/>
        <v>13</v>
      </c>
      <c r="U121" s="429" t="str">
        <f t="shared" si="336"/>
        <v>-</v>
      </c>
      <c r="V121" s="427">
        <f t="shared" si="336"/>
        <v>32.5</v>
      </c>
      <c r="W121" s="428">
        <f t="shared" si="336"/>
        <v>45.5</v>
      </c>
      <c r="X121" s="430" t="str">
        <f t="shared" si="336"/>
        <v>-</v>
      </c>
      <c r="Y121" s="427">
        <f t="shared" si="336"/>
        <v>394.4</v>
      </c>
      <c r="Z121" s="428">
        <f t="shared" si="336"/>
        <v>394.4</v>
      </c>
      <c r="AA121" s="430" t="str">
        <f t="shared" si="336"/>
        <v>-</v>
      </c>
      <c r="AB121" s="427" t="str">
        <f t="shared" si="336"/>
        <v>-</v>
      </c>
      <c r="AC121" s="428" t="str">
        <f t="shared" si="336"/>
        <v>-</v>
      </c>
      <c r="AD121" s="430" t="str">
        <f t="shared" si="336"/>
        <v>-</v>
      </c>
      <c r="AE121" s="427">
        <f t="shared" si="336"/>
        <v>329.5</v>
      </c>
      <c r="AF121" s="428">
        <f t="shared" si="336"/>
        <v>329.5</v>
      </c>
      <c r="AG121" s="430" t="str">
        <f t="shared" si="336"/>
        <v>-</v>
      </c>
      <c r="AH121" s="427">
        <f t="shared" si="336"/>
        <v>106.2</v>
      </c>
      <c r="AI121" s="428">
        <f t="shared" si="336"/>
        <v>106.2</v>
      </c>
      <c r="AJ121" s="430" t="str">
        <f t="shared" si="336"/>
        <v>-</v>
      </c>
      <c r="AK121" s="427">
        <f t="shared" si="336"/>
        <v>237.8</v>
      </c>
      <c r="AL121" s="428">
        <f t="shared" si="336"/>
        <v>237.8</v>
      </c>
      <c r="AM121" s="430" t="str">
        <f t="shared" si="336"/>
        <v>-</v>
      </c>
      <c r="AN121" s="427" t="str">
        <f t="shared" si="336"/>
        <v>-</v>
      </c>
      <c r="AO121" s="428" t="str">
        <f t="shared" si="336"/>
        <v>-</v>
      </c>
      <c r="AP121" s="430" t="str">
        <f t="shared" si="336"/>
        <v>-</v>
      </c>
      <c r="AQ121" s="427">
        <f t="shared" si="336"/>
        <v>26.8</v>
      </c>
      <c r="AR121" s="428">
        <f t="shared" si="336"/>
        <v>26.8</v>
      </c>
      <c r="AS121" s="430" t="str">
        <f t="shared" si="336"/>
        <v>-</v>
      </c>
      <c r="AT121" s="427" t="str">
        <f t="shared" si="336"/>
        <v>-</v>
      </c>
      <c r="AU121" s="428" t="str">
        <f t="shared" si="336"/>
        <v>-</v>
      </c>
      <c r="AV121" s="441">
        <f t="shared" si="336"/>
        <v>1140.2</v>
      </c>
      <c r="AW121" s="84" t="s">
        <v>273</v>
      </c>
      <c r="AX121" s="70">
        <v>67</v>
      </c>
      <c r="AY121" s="45">
        <f t="shared" si="321"/>
        <v>76393.400000000009</v>
      </c>
      <c r="BB121" s="832">
        <f t="shared" si="322"/>
        <v>0</v>
      </c>
      <c r="BC121" s="830"/>
      <c r="BD121" s="830">
        <f t="shared" si="323"/>
        <v>13</v>
      </c>
      <c r="BE121" s="830"/>
      <c r="BF121" s="830">
        <f t="shared" si="324"/>
        <v>756.4</v>
      </c>
      <c r="BG121" s="830"/>
      <c r="BH121" s="830">
        <f t="shared" si="325"/>
        <v>370.8</v>
      </c>
      <c r="BI121" s="830"/>
      <c r="BJ121" s="830">
        <f t="shared" si="326"/>
        <v>0</v>
      </c>
      <c r="BK121" s="830"/>
      <c r="BL121" s="832">
        <f t="shared" si="327"/>
        <v>0</v>
      </c>
      <c r="BM121" s="830"/>
      <c r="BN121" s="830">
        <f t="shared" si="328"/>
        <v>871</v>
      </c>
      <c r="BO121" s="830"/>
      <c r="BP121" s="830">
        <f t="shared" si="329"/>
        <v>50678.799999999996</v>
      </c>
      <c r="BQ121" s="830"/>
      <c r="BR121" s="830">
        <f t="shared" si="330"/>
        <v>24843.600000000002</v>
      </c>
      <c r="BS121" s="830"/>
      <c r="BT121" s="830">
        <f t="shared" si="331"/>
        <v>0</v>
      </c>
      <c r="BU121" s="833"/>
    </row>
    <row r="122" spans="2:73" ht="13.5" customHeight="1">
      <c r="B122" s="1162"/>
      <c r="C122" s="911"/>
      <c r="D122" s="912"/>
      <c r="E122" s="913"/>
      <c r="F122" s="81" t="s">
        <v>70</v>
      </c>
      <c r="G122" s="430" t="str">
        <f t="shared" ref="G122:AV122" si="337">IF(SUM(G110,G103)=0,"-",SUM(G52,G103))</f>
        <v>-</v>
      </c>
      <c r="H122" s="427" t="str">
        <f t="shared" si="337"/>
        <v>-</v>
      </c>
      <c r="I122" s="428" t="str">
        <f t="shared" si="337"/>
        <v>-</v>
      </c>
      <c r="J122" s="430" t="str">
        <f t="shared" si="337"/>
        <v>-</v>
      </c>
      <c r="K122" s="427" t="str">
        <f t="shared" si="337"/>
        <v>-</v>
      </c>
      <c r="L122" s="428" t="str">
        <f t="shared" si="337"/>
        <v>-</v>
      </c>
      <c r="M122" s="430" t="str">
        <f t="shared" si="337"/>
        <v>-</v>
      </c>
      <c r="N122" s="427" t="str">
        <f t="shared" si="337"/>
        <v>-</v>
      </c>
      <c r="O122" s="428" t="str">
        <f t="shared" si="337"/>
        <v>-</v>
      </c>
      <c r="P122" s="430" t="str">
        <f t="shared" si="337"/>
        <v>-</v>
      </c>
      <c r="Q122" s="427" t="str">
        <f t="shared" si="337"/>
        <v>-</v>
      </c>
      <c r="R122" s="428" t="str">
        <f t="shared" si="337"/>
        <v>-</v>
      </c>
      <c r="S122" s="430" t="str">
        <f t="shared" si="337"/>
        <v>-</v>
      </c>
      <c r="T122" s="429">
        <f t="shared" si="337"/>
        <v>1</v>
      </c>
      <c r="U122" s="429" t="str">
        <f t="shared" si="337"/>
        <v>-</v>
      </c>
      <c r="V122" s="427">
        <f t="shared" si="337"/>
        <v>2</v>
      </c>
      <c r="W122" s="428">
        <f t="shared" si="337"/>
        <v>3</v>
      </c>
      <c r="X122" s="430" t="str">
        <f t="shared" si="337"/>
        <v>-</v>
      </c>
      <c r="Y122" s="427">
        <f t="shared" si="337"/>
        <v>44.3</v>
      </c>
      <c r="Z122" s="428">
        <f t="shared" si="337"/>
        <v>44.3</v>
      </c>
      <c r="AA122" s="430" t="str">
        <f t="shared" si="337"/>
        <v>-</v>
      </c>
      <c r="AB122" s="427" t="str">
        <f t="shared" si="337"/>
        <v>-</v>
      </c>
      <c r="AC122" s="428" t="str">
        <f t="shared" si="337"/>
        <v>-</v>
      </c>
      <c r="AD122" s="430" t="str">
        <f t="shared" si="337"/>
        <v>-</v>
      </c>
      <c r="AE122" s="427">
        <f t="shared" si="337"/>
        <v>43.2</v>
      </c>
      <c r="AF122" s="428">
        <f t="shared" si="337"/>
        <v>43.2</v>
      </c>
      <c r="AG122" s="430" t="str">
        <f t="shared" si="337"/>
        <v>-</v>
      </c>
      <c r="AH122" s="427">
        <f t="shared" si="337"/>
        <v>297</v>
      </c>
      <c r="AI122" s="428">
        <f t="shared" si="337"/>
        <v>297</v>
      </c>
      <c r="AJ122" s="430" t="str">
        <f t="shared" si="337"/>
        <v>-</v>
      </c>
      <c r="AK122" s="427" t="str">
        <f t="shared" si="337"/>
        <v>-</v>
      </c>
      <c r="AL122" s="428" t="str">
        <f t="shared" si="337"/>
        <v>-</v>
      </c>
      <c r="AM122" s="430" t="str">
        <f t="shared" si="337"/>
        <v>-</v>
      </c>
      <c r="AN122" s="427" t="str">
        <f t="shared" si="337"/>
        <v>-</v>
      </c>
      <c r="AO122" s="428" t="str">
        <f t="shared" si="337"/>
        <v>-</v>
      </c>
      <c r="AP122" s="430" t="str">
        <f t="shared" si="337"/>
        <v>-</v>
      </c>
      <c r="AQ122" s="427">
        <f t="shared" si="337"/>
        <v>622.29999999999995</v>
      </c>
      <c r="AR122" s="428">
        <f t="shared" si="337"/>
        <v>622.29999999999995</v>
      </c>
      <c r="AS122" s="430" t="str">
        <f t="shared" si="337"/>
        <v>-</v>
      </c>
      <c r="AT122" s="427" t="str">
        <f t="shared" si="337"/>
        <v>-</v>
      </c>
      <c r="AU122" s="428" t="str">
        <f t="shared" si="337"/>
        <v>-</v>
      </c>
      <c r="AV122" s="441">
        <f t="shared" si="337"/>
        <v>1009.8</v>
      </c>
      <c r="AW122" s="84" t="s">
        <v>274</v>
      </c>
      <c r="AX122" s="70">
        <v>42</v>
      </c>
      <c r="AY122" s="45">
        <f t="shared" si="321"/>
        <v>42411.6</v>
      </c>
      <c r="BB122" s="832">
        <f t="shared" si="322"/>
        <v>0</v>
      </c>
      <c r="BC122" s="830"/>
      <c r="BD122" s="830">
        <f t="shared" si="323"/>
        <v>1</v>
      </c>
      <c r="BE122" s="830"/>
      <c r="BF122" s="830">
        <f t="shared" si="324"/>
        <v>89.5</v>
      </c>
      <c r="BG122" s="830"/>
      <c r="BH122" s="830">
        <f t="shared" si="325"/>
        <v>919.3</v>
      </c>
      <c r="BI122" s="830"/>
      <c r="BJ122" s="830">
        <f t="shared" si="326"/>
        <v>0</v>
      </c>
      <c r="BK122" s="830"/>
      <c r="BL122" s="832">
        <f t="shared" si="327"/>
        <v>0</v>
      </c>
      <c r="BM122" s="830"/>
      <c r="BN122" s="830">
        <f t="shared" si="328"/>
        <v>42</v>
      </c>
      <c r="BO122" s="830"/>
      <c r="BP122" s="830">
        <f t="shared" si="329"/>
        <v>3759</v>
      </c>
      <c r="BQ122" s="830"/>
      <c r="BR122" s="830">
        <f t="shared" si="330"/>
        <v>38610.6</v>
      </c>
      <c r="BS122" s="830"/>
      <c r="BT122" s="830">
        <f t="shared" si="331"/>
        <v>0</v>
      </c>
      <c r="BU122" s="833"/>
    </row>
    <row r="123" spans="2:73" ht="13.5" customHeight="1">
      <c r="B123" s="1162"/>
      <c r="C123" s="914"/>
      <c r="D123" s="915"/>
      <c r="E123" s="916"/>
      <c r="F123" s="439" t="s">
        <v>49</v>
      </c>
      <c r="G123" s="423" t="str">
        <f t="shared" ref="G123:AV123" si="338">IF(SUM(G112:G122)=0,"-",SUM(G112:G122))</f>
        <v>-</v>
      </c>
      <c r="H123" s="424" t="str">
        <f t="shared" si="338"/>
        <v>-</v>
      </c>
      <c r="I123" s="425" t="str">
        <f t="shared" si="338"/>
        <v>-</v>
      </c>
      <c r="J123" s="423" t="str">
        <f t="shared" si="338"/>
        <v>-</v>
      </c>
      <c r="K123" s="424" t="str">
        <f t="shared" si="338"/>
        <v>-</v>
      </c>
      <c r="L123" s="425" t="str">
        <f t="shared" si="338"/>
        <v>-</v>
      </c>
      <c r="M123" s="423" t="str">
        <f t="shared" si="338"/>
        <v>-</v>
      </c>
      <c r="N123" s="424" t="str">
        <f t="shared" si="338"/>
        <v>-</v>
      </c>
      <c r="O123" s="425" t="str">
        <f t="shared" si="338"/>
        <v>-</v>
      </c>
      <c r="P123" s="423" t="str">
        <f t="shared" si="338"/>
        <v>-</v>
      </c>
      <c r="Q123" s="424" t="str">
        <f t="shared" si="338"/>
        <v>-</v>
      </c>
      <c r="R123" s="425" t="str">
        <f t="shared" si="338"/>
        <v>-</v>
      </c>
      <c r="S123" s="423" t="str">
        <f t="shared" si="338"/>
        <v>-</v>
      </c>
      <c r="T123" s="426">
        <f t="shared" si="338"/>
        <v>167.3</v>
      </c>
      <c r="U123" s="426" t="str">
        <f t="shared" si="338"/>
        <v>-</v>
      </c>
      <c r="V123" s="424">
        <f t="shared" si="338"/>
        <v>416.8</v>
      </c>
      <c r="W123" s="425">
        <f t="shared" si="338"/>
        <v>584.1</v>
      </c>
      <c r="X123" s="423" t="str">
        <f t="shared" si="338"/>
        <v>-</v>
      </c>
      <c r="Y123" s="424">
        <f t="shared" si="338"/>
        <v>4631.8999999999996</v>
      </c>
      <c r="Z123" s="425">
        <f t="shared" si="338"/>
        <v>4631.8999999999996</v>
      </c>
      <c r="AA123" s="423" t="str">
        <f t="shared" si="338"/>
        <v>-</v>
      </c>
      <c r="AB123" s="424" t="str">
        <f t="shared" si="338"/>
        <v>-</v>
      </c>
      <c r="AC123" s="425" t="str">
        <f t="shared" si="338"/>
        <v>-</v>
      </c>
      <c r="AD123" s="423" t="str">
        <f t="shared" si="338"/>
        <v>-</v>
      </c>
      <c r="AE123" s="424">
        <f t="shared" si="338"/>
        <v>373.7</v>
      </c>
      <c r="AF123" s="425">
        <f t="shared" si="338"/>
        <v>373.7</v>
      </c>
      <c r="AG123" s="423" t="str">
        <f t="shared" si="338"/>
        <v>-</v>
      </c>
      <c r="AH123" s="424">
        <f t="shared" si="338"/>
        <v>729.9</v>
      </c>
      <c r="AI123" s="425">
        <f t="shared" si="338"/>
        <v>729.9</v>
      </c>
      <c r="AJ123" s="423" t="str">
        <f t="shared" si="338"/>
        <v>-</v>
      </c>
      <c r="AK123" s="424">
        <f t="shared" si="338"/>
        <v>3520.4</v>
      </c>
      <c r="AL123" s="425">
        <f t="shared" si="338"/>
        <v>3520.4</v>
      </c>
      <c r="AM123" s="423" t="str">
        <f t="shared" si="338"/>
        <v>-</v>
      </c>
      <c r="AN123" s="424" t="str">
        <f t="shared" si="338"/>
        <v>-</v>
      </c>
      <c r="AO123" s="425" t="str">
        <f t="shared" si="338"/>
        <v>-</v>
      </c>
      <c r="AP123" s="423" t="str">
        <f t="shared" si="338"/>
        <v>-</v>
      </c>
      <c r="AQ123" s="424">
        <f t="shared" si="338"/>
        <v>708.9</v>
      </c>
      <c r="AR123" s="425">
        <f t="shared" si="338"/>
        <v>708.9</v>
      </c>
      <c r="AS123" s="423" t="str">
        <f t="shared" si="338"/>
        <v>-</v>
      </c>
      <c r="AT123" s="424" t="str">
        <f t="shared" si="338"/>
        <v>-</v>
      </c>
      <c r="AU123" s="425" t="str">
        <f t="shared" si="338"/>
        <v>-</v>
      </c>
      <c r="AV123" s="440">
        <f t="shared" si="338"/>
        <v>10548.9</v>
      </c>
      <c r="AW123" s="86"/>
      <c r="AX123" s="51" t="s">
        <v>69</v>
      </c>
      <c r="AY123" s="51">
        <f t="shared" ref="AY123" si="339">IF(SUM(AY112:AY122)=0,"-",SUM(AY112:AY122))</f>
        <v>887473</v>
      </c>
      <c r="BB123" s="834" t="str">
        <f>IF(SUM(BB112:BC122)=0,"-",SUM(BB112:BC122))</f>
        <v>-</v>
      </c>
      <c r="BC123" s="835"/>
      <c r="BD123" s="835">
        <f>IF(SUM(BD112:BE122)=0,"-",SUM(BD112:BE122))</f>
        <v>167.3</v>
      </c>
      <c r="BE123" s="835"/>
      <c r="BF123" s="835">
        <f>IF(SUM(BF112:BG122)=0,"-",SUM(BF112:BG122))</f>
        <v>5422.4</v>
      </c>
      <c r="BG123" s="835"/>
      <c r="BH123" s="835">
        <f>IF(SUM(BH112:BI122)=0,"-",SUM(BH112:BI122))</f>
        <v>4959.2</v>
      </c>
      <c r="BI123" s="835"/>
      <c r="BJ123" s="835" t="str">
        <f>IF(SUM(BJ112:BK122)=0,"-",SUM(BJ112:BK122))</f>
        <v>-</v>
      </c>
      <c r="BK123" s="835"/>
      <c r="BL123" s="834" t="str">
        <f>IF(SUM(BL112:BM122)=0,"-",SUM(BL112:BM122))</f>
        <v>-</v>
      </c>
      <c r="BM123" s="835"/>
      <c r="BN123" s="835">
        <f>IF(SUM(BN112:BO122)=0,"-",SUM(BN112:BO122))</f>
        <v>13653</v>
      </c>
      <c r="BO123" s="835"/>
      <c r="BP123" s="835">
        <f>IF(SUM(BP112:BQ122)=0,"-",SUM(BP112:BQ122))</f>
        <v>495150.39999999997</v>
      </c>
      <c r="BQ123" s="835"/>
      <c r="BR123" s="835">
        <f>IF(SUM(BR112:BS122)=0,"-",SUM(BR112:BS122))</f>
        <v>378669.6</v>
      </c>
      <c r="BS123" s="835"/>
      <c r="BT123" s="835" t="str">
        <f>IF(SUM(BT112:BU122)=0,"-",SUM(BT112:BU122))</f>
        <v>-</v>
      </c>
      <c r="BU123" s="838"/>
    </row>
    <row r="124" spans="2:73" ht="13.5" customHeight="1">
      <c r="B124" s="1162"/>
      <c r="C124" s="871" t="s">
        <v>368</v>
      </c>
      <c r="D124" s="871"/>
      <c r="E124" s="889" t="s">
        <v>118</v>
      </c>
      <c r="F124" s="890"/>
      <c r="G124" s="840" t="str">
        <f>+G88</f>
        <v>①</v>
      </c>
      <c r="H124" s="840"/>
      <c r="I124" s="840"/>
      <c r="J124" s="840" t="str">
        <f>+J88</f>
        <v>①</v>
      </c>
      <c r="K124" s="840"/>
      <c r="L124" s="840"/>
      <c r="M124" s="840" t="str">
        <f>+M88</f>
        <v>①</v>
      </c>
      <c r="N124" s="840"/>
      <c r="O124" s="840"/>
      <c r="P124" s="840" t="str">
        <f>+P88</f>
        <v>②</v>
      </c>
      <c r="Q124" s="840"/>
      <c r="R124" s="840"/>
      <c r="S124" s="937" t="str">
        <f>+S88</f>
        <v>②</v>
      </c>
      <c r="T124" s="938"/>
      <c r="U124" s="939" t="str">
        <f>+U88</f>
        <v>③</v>
      </c>
      <c r="V124" s="940"/>
      <c r="W124" s="570"/>
      <c r="X124" s="840" t="str">
        <f>+X88</f>
        <v>③</v>
      </c>
      <c r="Y124" s="840"/>
      <c r="Z124" s="840"/>
      <c r="AA124" s="840" t="str">
        <f>+AA88</f>
        <v>③</v>
      </c>
      <c r="AB124" s="840"/>
      <c r="AC124" s="840"/>
      <c r="AD124" s="840" t="str">
        <f>+AD88</f>
        <v>③</v>
      </c>
      <c r="AE124" s="840"/>
      <c r="AF124" s="840"/>
      <c r="AG124" s="840" t="str">
        <f>+AG88</f>
        <v>④</v>
      </c>
      <c r="AH124" s="840"/>
      <c r="AI124" s="840"/>
      <c r="AJ124" s="840" t="str">
        <f>+AJ88</f>
        <v>④</v>
      </c>
      <c r="AK124" s="840"/>
      <c r="AL124" s="840"/>
      <c r="AM124" s="840" t="str">
        <f>+AM88</f>
        <v>④</v>
      </c>
      <c r="AN124" s="840"/>
      <c r="AO124" s="840"/>
      <c r="AP124" s="840" t="str">
        <f>+AP88</f>
        <v>④</v>
      </c>
      <c r="AQ124" s="840"/>
      <c r="AR124" s="840"/>
      <c r="AS124" s="840" t="str">
        <f>+AS88</f>
        <v>⑤</v>
      </c>
      <c r="AT124" s="840"/>
      <c r="AU124" s="840"/>
      <c r="AV124" s="1154"/>
      <c r="AW124" s="1154"/>
      <c r="AX124" s="1154"/>
      <c r="AY124" s="1154"/>
      <c r="BB124" s="1158"/>
      <c r="BC124" s="1159"/>
      <c r="BD124" s="1159"/>
      <c r="BE124" s="1159"/>
      <c r="BF124" s="1159"/>
      <c r="BG124" s="1159"/>
      <c r="BH124" s="1159"/>
      <c r="BI124" s="1159"/>
      <c r="BJ124" s="1159"/>
      <c r="BK124" s="1159"/>
      <c r="BL124" s="1158"/>
      <c r="BM124" s="1159"/>
      <c r="BN124" s="1159"/>
      <c r="BO124" s="1159"/>
      <c r="BP124" s="1159"/>
      <c r="BQ124" s="1159"/>
      <c r="BR124" s="1159"/>
      <c r="BS124" s="1159"/>
      <c r="BT124" s="1159"/>
      <c r="BU124" s="1160"/>
    </row>
    <row r="125" spans="2:73" ht="13.5" customHeight="1">
      <c r="B125" s="1162"/>
      <c r="C125" s="871"/>
      <c r="D125" s="871"/>
      <c r="E125" s="889" t="s">
        <v>111</v>
      </c>
      <c r="F125" s="890"/>
      <c r="G125" s="840" t="str">
        <f>+G89</f>
        <v>①</v>
      </c>
      <c r="H125" s="840"/>
      <c r="I125" s="840"/>
      <c r="J125" s="840" t="str">
        <f>+J89</f>
        <v>①</v>
      </c>
      <c r="K125" s="840"/>
      <c r="L125" s="840"/>
      <c r="M125" s="840" t="str">
        <f>+M89</f>
        <v>①</v>
      </c>
      <c r="N125" s="840"/>
      <c r="O125" s="840"/>
      <c r="P125" s="840" t="str">
        <f>+P89</f>
        <v>②</v>
      </c>
      <c r="Q125" s="840"/>
      <c r="R125" s="840"/>
      <c r="S125" s="937" t="str">
        <f>+S89</f>
        <v>②</v>
      </c>
      <c r="T125" s="938"/>
      <c r="U125" s="939" t="str">
        <f>+U89</f>
        <v>③</v>
      </c>
      <c r="V125" s="940"/>
      <c r="W125" s="570"/>
      <c r="X125" s="840" t="str">
        <f>+X89</f>
        <v>③</v>
      </c>
      <c r="Y125" s="840"/>
      <c r="Z125" s="840"/>
      <c r="AA125" s="840" t="str">
        <f>+AA89</f>
        <v>③</v>
      </c>
      <c r="AB125" s="840"/>
      <c r="AC125" s="840"/>
      <c r="AD125" s="840" t="str">
        <f>+AD89</f>
        <v>②</v>
      </c>
      <c r="AE125" s="840"/>
      <c r="AF125" s="840"/>
      <c r="AG125" s="840" t="str">
        <f>+AG89</f>
        <v>④</v>
      </c>
      <c r="AH125" s="840"/>
      <c r="AI125" s="840"/>
      <c r="AJ125" s="840" t="str">
        <f>+AJ89</f>
        <v>④</v>
      </c>
      <c r="AK125" s="840"/>
      <c r="AL125" s="840"/>
      <c r="AM125" s="840" t="str">
        <f>+AM89</f>
        <v>④</v>
      </c>
      <c r="AN125" s="840"/>
      <c r="AO125" s="840"/>
      <c r="AP125" s="840" t="str">
        <f>+AP89</f>
        <v>④</v>
      </c>
      <c r="AQ125" s="840"/>
      <c r="AR125" s="840"/>
      <c r="AS125" s="840" t="str">
        <f>+AS89</f>
        <v>⑤</v>
      </c>
      <c r="AT125" s="840"/>
      <c r="AU125" s="840"/>
      <c r="AV125" s="1154"/>
      <c r="AW125" s="1154"/>
      <c r="AX125" s="1154"/>
      <c r="AY125" s="1154"/>
      <c r="BB125" s="1158"/>
      <c r="BC125" s="1159"/>
      <c r="BD125" s="1159"/>
      <c r="BE125" s="1159"/>
      <c r="BF125" s="1159"/>
      <c r="BG125" s="1159"/>
      <c r="BH125" s="1159"/>
      <c r="BI125" s="1159"/>
      <c r="BJ125" s="1159"/>
      <c r="BK125" s="1159"/>
      <c r="BL125" s="1158"/>
      <c r="BM125" s="1159"/>
      <c r="BN125" s="1159"/>
      <c r="BO125" s="1159"/>
      <c r="BP125" s="1159"/>
      <c r="BQ125" s="1159"/>
      <c r="BR125" s="1159"/>
      <c r="BS125" s="1159"/>
      <c r="BT125" s="1159"/>
      <c r="BU125" s="1160"/>
    </row>
    <row r="127" spans="2:73">
      <c r="AY127" s="82"/>
    </row>
    <row r="128" spans="2:73">
      <c r="AY128" s="82"/>
    </row>
    <row r="129" spans="51:51">
      <c r="AY129" s="82"/>
    </row>
    <row r="130" spans="51:51">
      <c r="AY130" s="82"/>
    </row>
    <row r="131" spans="51:51">
      <c r="AY131" s="82"/>
    </row>
    <row r="132" spans="51:51">
      <c r="AY132" s="82"/>
    </row>
    <row r="133" spans="51:51">
      <c r="AY133" s="82"/>
    </row>
    <row r="134" spans="51:51">
      <c r="AY134" s="82"/>
    </row>
    <row r="135" spans="51:51">
      <c r="AY135" s="82"/>
    </row>
    <row r="136" spans="51:51">
      <c r="AY136" s="82"/>
    </row>
    <row r="137" spans="51:51">
      <c r="AY137" s="82"/>
    </row>
  </sheetData>
  <mergeCells count="1276">
    <mergeCell ref="BJ7:BK9"/>
    <mergeCell ref="BL7:BM9"/>
    <mergeCell ref="BN7:BO9"/>
    <mergeCell ref="BP7:BQ9"/>
    <mergeCell ref="BR7:BS9"/>
    <mergeCell ref="BT7:BU9"/>
    <mergeCell ref="BB3:BK5"/>
    <mergeCell ref="BL3:BU5"/>
    <mergeCell ref="AM124:AO124"/>
    <mergeCell ref="AP124:AR124"/>
    <mergeCell ref="AS124:AU124"/>
    <mergeCell ref="AV124:AY124"/>
    <mergeCell ref="BB124:BK124"/>
    <mergeCell ref="BL124:BU124"/>
    <mergeCell ref="E125:F125"/>
    <mergeCell ref="G125:I125"/>
    <mergeCell ref="J125:L125"/>
    <mergeCell ref="M125:O125"/>
    <mergeCell ref="P125:R125"/>
    <mergeCell ref="S125:T125"/>
    <mergeCell ref="U125:V125"/>
    <mergeCell ref="X125:Z125"/>
    <mergeCell ref="AA125:AC125"/>
    <mergeCell ref="AD125:AF125"/>
    <mergeCell ref="AG125:AI125"/>
    <mergeCell ref="AJ125:AL125"/>
    <mergeCell ref="AM125:AO125"/>
    <mergeCell ref="AP125:AR125"/>
    <mergeCell ref="AS125:AU125"/>
    <mergeCell ref="AV125:AY125"/>
    <mergeCell ref="BB125:BK125"/>
    <mergeCell ref="BL125:BU125"/>
    <mergeCell ref="C88:D89"/>
    <mergeCell ref="B10:B89"/>
    <mergeCell ref="E88:F88"/>
    <mergeCell ref="E89:F89"/>
    <mergeCell ref="C124:D125"/>
    <mergeCell ref="E124:F124"/>
    <mergeCell ref="G124:I124"/>
    <mergeCell ref="J124:L124"/>
    <mergeCell ref="M124:O124"/>
    <mergeCell ref="P124:R124"/>
    <mergeCell ref="S124:T124"/>
    <mergeCell ref="U124:V124"/>
    <mergeCell ref="X124:Z124"/>
    <mergeCell ref="AA124:AC124"/>
    <mergeCell ref="AD124:AF124"/>
    <mergeCell ref="AG124:AI124"/>
    <mergeCell ref="AJ124:AL124"/>
    <mergeCell ref="B93:B125"/>
    <mergeCell ref="E46:F46"/>
    <mergeCell ref="J88:L88"/>
    <mergeCell ref="M88:O88"/>
    <mergeCell ref="G88:I88"/>
    <mergeCell ref="C10:C78"/>
    <mergeCell ref="E10:E21"/>
    <mergeCell ref="E78:F78"/>
    <mergeCell ref="E22:E33"/>
    <mergeCell ref="E34:E45"/>
    <mergeCell ref="E54:E65"/>
    <mergeCell ref="E66:E77"/>
    <mergeCell ref="C93:E104"/>
    <mergeCell ref="C112:E123"/>
    <mergeCell ref="C87:F87"/>
    <mergeCell ref="BB111:BC111"/>
    <mergeCell ref="BD111:BE111"/>
    <mergeCell ref="BF111:BG111"/>
    <mergeCell ref="BH111:BI111"/>
    <mergeCell ref="BJ111:BK111"/>
    <mergeCell ref="BN111:BO111"/>
    <mergeCell ref="BP111:BQ111"/>
    <mergeCell ref="BR111:BS111"/>
    <mergeCell ref="BT111:BU111"/>
    <mergeCell ref="E47:E53"/>
    <mergeCell ref="G89:I89"/>
    <mergeCell ref="J89:L89"/>
    <mergeCell ref="M89:O89"/>
    <mergeCell ref="P89:R89"/>
    <mergeCell ref="S89:T89"/>
    <mergeCell ref="U89:V89"/>
    <mergeCell ref="X89:Z89"/>
    <mergeCell ref="AA89:AC89"/>
    <mergeCell ref="AD89:AF89"/>
    <mergeCell ref="AG89:AI89"/>
    <mergeCell ref="AJ89:AL89"/>
    <mergeCell ref="AM89:AO89"/>
    <mergeCell ref="AP89:AR89"/>
    <mergeCell ref="AS89:AU89"/>
    <mergeCell ref="AV89:AY89"/>
    <mergeCell ref="BB89:BK89"/>
    <mergeCell ref="BL89:BU89"/>
    <mergeCell ref="BB109:BC109"/>
    <mergeCell ref="BD109:BE109"/>
    <mergeCell ref="BF109:BG109"/>
    <mergeCell ref="BH109:BI109"/>
    <mergeCell ref="BJ109:BK109"/>
    <mergeCell ref="BP110:BQ110"/>
    <mergeCell ref="BR110:BS110"/>
    <mergeCell ref="BT110:BU110"/>
    <mergeCell ref="BB107:BC107"/>
    <mergeCell ref="BD107:BE107"/>
    <mergeCell ref="BF107:BG107"/>
    <mergeCell ref="BH107:BI107"/>
    <mergeCell ref="BJ107:BK107"/>
    <mergeCell ref="BL107:BM107"/>
    <mergeCell ref="BN107:BO107"/>
    <mergeCell ref="BP107:BQ107"/>
    <mergeCell ref="BR107:BS107"/>
    <mergeCell ref="BT107:BU107"/>
    <mergeCell ref="BB108:BC108"/>
    <mergeCell ref="BD108:BE108"/>
    <mergeCell ref="BF108:BG108"/>
    <mergeCell ref="BH108:BI108"/>
    <mergeCell ref="BJ108:BK108"/>
    <mergeCell ref="BN108:BO108"/>
    <mergeCell ref="BP108:BQ108"/>
    <mergeCell ref="BR108:BS108"/>
    <mergeCell ref="BT108:BU108"/>
    <mergeCell ref="BB106:BC106"/>
    <mergeCell ref="BD106:BE106"/>
    <mergeCell ref="BF106:BG106"/>
    <mergeCell ref="BH106:BI106"/>
    <mergeCell ref="BJ106:BK106"/>
    <mergeCell ref="BL106:BM106"/>
    <mergeCell ref="BN106:BO106"/>
    <mergeCell ref="BP106:BQ106"/>
    <mergeCell ref="BR106:BS106"/>
    <mergeCell ref="BT106:BU106"/>
    <mergeCell ref="C105:E111"/>
    <mergeCell ref="BB105:BC105"/>
    <mergeCell ref="BD105:BE105"/>
    <mergeCell ref="BF105:BG105"/>
    <mergeCell ref="BH105:BI105"/>
    <mergeCell ref="BJ105:BK105"/>
    <mergeCell ref="BL105:BM105"/>
    <mergeCell ref="BN105:BO105"/>
    <mergeCell ref="BP105:BQ105"/>
    <mergeCell ref="BR105:BS105"/>
    <mergeCell ref="BT105:BU105"/>
    <mergeCell ref="BL109:BM109"/>
    <mergeCell ref="BN109:BO109"/>
    <mergeCell ref="BP109:BQ109"/>
    <mergeCell ref="BR109:BS109"/>
    <mergeCell ref="BT109:BU109"/>
    <mergeCell ref="BB110:BC110"/>
    <mergeCell ref="BD110:BE110"/>
    <mergeCell ref="BF110:BG110"/>
    <mergeCell ref="BH110:BI110"/>
    <mergeCell ref="BJ110:BK110"/>
    <mergeCell ref="BN110:BO110"/>
    <mergeCell ref="D10:D46"/>
    <mergeCell ref="E86:F86"/>
    <mergeCell ref="D47:D86"/>
    <mergeCell ref="BB86:BC86"/>
    <mergeCell ref="BD86:BE86"/>
    <mergeCell ref="BF86:BG86"/>
    <mergeCell ref="BH86:BI86"/>
    <mergeCell ref="BJ86:BK86"/>
    <mergeCell ref="BL86:BM86"/>
    <mergeCell ref="BN86:BO86"/>
    <mergeCell ref="BP86:BQ86"/>
    <mergeCell ref="BR86:BS86"/>
    <mergeCell ref="BT86:BU86"/>
    <mergeCell ref="BR74:BS74"/>
    <mergeCell ref="BR76:BS76"/>
    <mergeCell ref="BT76:BU76"/>
    <mergeCell ref="BB77:BC77"/>
    <mergeCell ref="BD77:BE77"/>
    <mergeCell ref="BF77:BG77"/>
    <mergeCell ref="BH77:BI77"/>
    <mergeCell ref="BJ77:BK77"/>
    <mergeCell ref="BL77:BM77"/>
    <mergeCell ref="BN77:BO77"/>
    <mergeCell ref="BP77:BQ77"/>
    <mergeCell ref="BR77:BS77"/>
    <mergeCell ref="BT77:BU77"/>
    <mergeCell ref="BB76:BC76"/>
    <mergeCell ref="BD76:BE76"/>
    <mergeCell ref="BF76:BG76"/>
    <mergeCell ref="BH76:BI76"/>
    <mergeCell ref="BJ76:BK76"/>
    <mergeCell ref="BL76:BM76"/>
    <mergeCell ref="B2:AY2"/>
    <mergeCell ref="BB122:BC122"/>
    <mergeCell ref="BD122:BE122"/>
    <mergeCell ref="BF122:BG122"/>
    <mergeCell ref="BH122:BI122"/>
    <mergeCell ref="BJ122:BK122"/>
    <mergeCell ref="BL110:BM110"/>
    <mergeCell ref="BL122:BM122"/>
    <mergeCell ref="BN122:BO122"/>
    <mergeCell ref="BP122:BQ122"/>
    <mergeCell ref="BR122:BS122"/>
    <mergeCell ref="BT122:BU122"/>
    <mergeCell ref="BB123:BC123"/>
    <mergeCell ref="BD123:BE123"/>
    <mergeCell ref="BF123:BG123"/>
    <mergeCell ref="BH123:BI123"/>
    <mergeCell ref="BJ123:BK123"/>
    <mergeCell ref="BL111:BM111"/>
    <mergeCell ref="BL123:BM123"/>
    <mergeCell ref="BN123:BO123"/>
    <mergeCell ref="BP123:BQ123"/>
    <mergeCell ref="BR123:BS123"/>
    <mergeCell ref="BT123:BU123"/>
    <mergeCell ref="BB120:BC120"/>
    <mergeCell ref="BD120:BE120"/>
    <mergeCell ref="BF120:BG120"/>
    <mergeCell ref="BH120:BI120"/>
    <mergeCell ref="BJ120:BK120"/>
    <mergeCell ref="BL108:BM108"/>
    <mergeCell ref="BL120:BM120"/>
    <mergeCell ref="BN120:BO120"/>
    <mergeCell ref="BP120:BQ120"/>
    <mergeCell ref="BR120:BS120"/>
    <mergeCell ref="BT120:BU120"/>
    <mergeCell ref="BB121:BC121"/>
    <mergeCell ref="BD121:BE121"/>
    <mergeCell ref="BF121:BG121"/>
    <mergeCell ref="BH121:BI121"/>
    <mergeCell ref="BJ121:BK121"/>
    <mergeCell ref="BL121:BM121"/>
    <mergeCell ref="BN121:BO121"/>
    <mergeCell ref="BP121:BQ121"/>
    <mergeCell ref="BR121:BS121"/>
    <mergeCell ref="BT121:BU121"/>
    <mergeCell ref="BB118:BC118"/>
    <mergeCell ref="BD118:BE118"/>
    <mergeCell ref="BF118:BG118"/>
    <mergeCell ref="BH118:BI118"/>
    <mergeCell ref="BJ118:BK118"/>
    <mergeCell ref="BL118:BM118"/>
    <mergeCell ref="BN118:BO118"/>
    <mergeCell ref="BP118:BQ118"/>
    <mergeCell ref="BR118:BS118"/>
    <mergeCell ref="BT118:BU118"/>
    <mergeCell ref="BB119:BC119"/>
    <mergeCell ref="BD119:BE119"/>
    <mergeCell ref="BF119:BG119"/>
    <mergeCell ref="BH119:BI119"/>
    <mergeCell ref="BJ119:BK119"/>
    <mergeCell ref="BL119:BM119"/>
    <mergeCell ref="BN119:BO119"/>
    <mergeCell ref="BP119:BQ119"/>
    <mergeCell ref="BR119:BS119"/>
    <mergeCell ref="BT119:BU119"/>
    <mergeCell ref="BB116:BC116"/>
    <mergeCell ref="BD116:BE116"/>
    <mergeCell ref="BF116:BG116"/>
    <mergeCell ref="BH116:BI116"/>
    <mergeCell ref="BJ116:BK116"/>
    <mergeCell ref="BL116:BM116"/>
    <mergeCell ref="BN116:BO116"/>
    <mergeCell ref="BP116:BQ116"/>
    <mergeCell ref="BR116:BS116"/>
    <mergeCell ref="BT116:BU116"/>
    <mergeCell ref="BB117:BC117"/>
    <mergeCell ref="BD117:BE117"/>
    <mergeCell ref="BF117:BG117"/>
    <mergeCell ref="BH117:BI117"/>
    <mergeCell ref="BJ117:BK117"/>
    <mergeCell ref="BL117:BM117"/>
    <mergeCell ref="BN117:BO117"/>
    <mergeCell ref="BP117:BQ117"/>
    <mergeCell ref="BR117:BS117"/>
    <mergeCell ref="BT117:BU117"/>
    <mergeCell ref="BB114:BC114"/>
    <mergeCell ref="BD114:BE114"/>
    <mergeCell ref="BF114:BG114"/>
    <mergeCell ref="BH114:BI114"/>
    <mergeCell ref="BJ114:BK114"/>
    <mergeCell ref="BL114:BM114"/>
    <mergeCell ref="BN114:BO114"/>
    <mergeCell ref="BP114:BQ114"/>
    <mergeCell ref="BR114:BS114"/>
    <mergeCell ref="BT114:BU114"/>
    <mergeCell ref="BB115:BC115"/>
    <mergeCell ref="BD115:BE115"/>
    <mergeCell ref="BF115:BG115"/>
    <mergeCell ref="BH115:BI115"/>
    <mergeCell ref="BJ115:BK115"/>
    <mergeCell ref="BL115:BM115"/>
    <mergeCell ref="BN115:BO115"/>
    <mergeCell ref="BP115:BQ115"/>
    <mergeCell ref="BR115:BS115"/>
    <mergeCell ref="BT115:BU115"/>
    <mergeCell ref="BB112:BC112"/>
    <mergeCell ref="BD112:BE112"/>
    <mergeCell ref="BF112:BG112"/>
    <mergeCell ref="BH112:BI112"/>
    <mergeCell ref="BJ112:BK112"/>
    <mergeCell ref="BL112:BM112"/>
    <mergeCell ref="BN112:BO112"/>
    <mergeCell ref="BP112:BQ112"/>
    <mergeCell ref="BR112:BS112"/>
    <mergeCell ref="BT112:BU112"/>
    <mergeCell ref="BB113:BC113"/>
    <mergeCell ref="BD113:BE113"/>
    <mergeCell ref="BF113:BG113"/>
    <mergeCell ref="BH113:BI113"/>
    <mergeCell ref="BJ113:BK113"/>
    <mergeCell ref="BL113:BM113"/>
    <mergeCell ref="BN113:BO113"/>
    <mergeCell ref="BP113:BQ113"/>
    <mergeCell ref="BR113:BS113"/>
    <mergeCell ref="BT113:BU113"/>
    <mergeCell ref="BB103:BC103"/>
    <mergeCell ref="BD103:BE103"/>
    <mergeCell ref="BF103:BG103"/>
    <mergeCell ref="BH103:BI103"/>
    <mergeCell ref="BJ103:BK103"/>
    <mergeCell ref="BL103:BM103"/>
    <mergeCell ref="BN103:BO103"/>
    <mergeCell ref="BP103:BQ103"/>
    <mergeCell ref="BR103:BS103"/>
    <mergeCell ref="BT103:BU103"/>
    <mergeCell ref="BB104:BC104"/>
    <mergeCell ref="BD104:BE104"/>
    <mergeCell ref="BF104:BG104"/>
    <mergeCell ref="BH104:BI104"/>
    <mergeCell ref="BJ104:BK104"/>
    <mergeCell ref="BL104:BM104"/>
    <mergeCell ref="BN104:BO104"/>
    <mergeCell ref="BP104:BQ104"/>
    <mergeCell ref="BR104:BS104"/>
    <mergeCell ref="BT104:BU104"/>
    <mergeCell ref="BB101:BC101"/>
    <mergeCell ref="BD101:BE101"/>
    <mergeCell ref="BF101:BG101"/>
    <mergeCell ref="BH101:BI101"/>
    <mergeCell ref="BJ101:BK101"/>
    <mergeCell ref="BL101:BM101"/>
    <mergeCell ref="BN101:BO101"/>
    <mergeCell ref="BP101:BQ101"/>
    <mergeCell ref="BR101:BS101"/>
    <mergeCell ref="BT101:BU101"/>
    <mergeCell ref="BB102:BC102"/>
    <mergeCell ref="BD102:BE102"/>
    <mergeCell ref="BF102:BG102"/>
    <mergeCell ref="BH102:BI102"/>
    <mergeCell ref="BJ102:BK102"/>
    <mergeCell ref="BL102:BM102"/>
    <mergeCell ref="BN102:BO102"/>
    <mergeCell ref="BP102:BQ102"/>
    <mergeCell ref="BR102:BS102"/>
    <mergeCell ref="BT102:BU102"/>
    <mergeCell ref="BB99:BC99"/>
    <mergeCell ref="BD99:BE99"/>
    <mergeCell ref="BF99:BG99"/>
    <mergeCell ref="BH99:BI99"/>
    <mergeCell ref="BJ99:BK99"/>
    <mergeCell ref="BL99:BM99"/>
    <mergeCell ref="BN99:BO99"/>
    <mergeCell ref="BP99:BQ99"/>
    <mergeCell ref="BR99:BS99"/>
    <mergeCell ref="BT99:BU99"/>
    <mergeCell ref="BB100:BC100"/>
    <mergeCell ref="BD100:BE100"/>
    <mergeCell ref="BF100:BG100"/>
    <mergeCell ref="BH100:BI100"/>
    <mergeCell ref="BJ100:BK100"/>
    <mergeCell ref="BL100:BM100"/>
    <mergeCell ref="BN100:BO100"/>
    <mergeCell ref="BP100:BQ100"/>
    <mergeCell ref="BR100:BS100"/>
    <mergeCell ref="BT100:BU100"/>
    <mergeCell ref="BB97:BC97"/>
    <mergeCell ref="BD97:BE97"/>
    <mergeCell ref="BF97:BG97"/>
    <mergeCell ref="BH97:BI97"/>
    <mergeCell ref="BJ97:BK97"/>
    <mergeCell ref="BL97:BM97"/>
    <mergeCell ref="BN97:BO97"/>
    <mergeCell ref="BP97:BQ97"/>
    <mergeCell ref="BR97:BS97"/>
    <mergeCell ref="BT97:BU97"/>
    <mergeCell ref="BB98:BC98"/>
    <mergeCell ref="BD98:BE98"/>
    <mergeCell ref="BF98:BG98"/>
    <mergeCell ref="BH98:BI98"/>
    <mergeCell ref="BJ98:BK98"/>
    <mergeCell ref="BL98:BM98"/>
    <mergeCell ref="BN98:BO98"/>
    <mergeCell ref="BP98:BQ98"/>
    <mergeCell ref="BR98:BS98"/>
    <mergeCell ref="BT98:BU98"/>
    <mergeCell ref="BB95:BC95"/>
    <mergeCell ref="BD95:BE95"/>
    <mergeCell ref="BF95:BG95"/>
    <mergeCell ref="BH95:BI95"/>
    <mergeCell ref="BJ95:BK95"/>
    <mergeCell ref="BL95:BM95"/>
    <mergeCell ref="BN95:BO95"/>
    <mergeCell ref="BP95:BQ95"/>
    <mergeCell ref="BR95:BS95"/>
    <mergeCell ref="BT95:BU95"/>
    <mergeCell ref="BB96:BC96"/>
    <mergeCell ref="BD96:BE96"/>
    <mergeCell ref="BF96:BG96"/>
    <mergeCell ref="BH96:BI96"/>
    <mergeCell ref="BJ96:BK96"/>
    <mergeCell ref="BL96:BM96"/>
    <mergeCell ref="BN96:BO96"/>
    <mergeCell ref="BP96:BQ96"/>
    <mergeCell ref="BR96:BS96"/>
    <mergeCell ref="BT96:BU96"/>
    <mergeCell ref="BB93:BC93"/>
    <mergeCell ref="BD93:BE93"/>
    <mergeCell ref="BF93:BG93"/>
    <mergeCell ref="BH93:BI93"/>
    <mergeCell ref="BJ93:BK93"/>
    <mergeCell ref="BL93:BM93"/>
    <mergeCell ref="BN93:BO93"/>
    <mergeCell ref="BP93:BQ93"/>
    <mergeCell ref="BR93:BS93"/>
    <mergeCell ref="BT93:BU93"/>
    <mergeCell ref="BB94:BC94"/>
    <mergeCell ref="BD94:BE94"/>
    <mergeCell ref="BF94:BG94"/>
    <mergeCell ref="BH94:BI94"/>
    <mergeCell ref="BJ94:BK94"/>
    <mergeCell ref="BL94:BM94"/>
    <mergeCell ref="BN94:BO94"/>
    <mergeCell ref="BP94:BQ94"/>
    <mergeCell ref="BR94:BS94"/>
    <mergeCell ref="BT94:BU94"/>
    <mergeCell ref="BB88:BK88"/>
    <mergeCell ref="BL88:BU88"/>
    <mergeCell ref="BR64:BS64"/>
    <mergeCell ref="BT64:BU64"/>
    <mergeCell ref="BB75:BC75"/>
    <mergeCell ref="BD75:BE75"/>
    <mergeCell ref="BF75:BG75"/>
    <mergeCell ref="BH75:BI75"/>
    <mergeCell ref="BJ75:BK75"/>
    <mergeCell ref="BL75:BM75"/>
    <mergeCell ref="BN75:BO75"/>
    <mergeCell ref="BP75:BQ75"/>
    <mergeCell ref="BR75:BS75"/>
    <mergeCell ref="BT75:BU75"/>
    <mergeCell ref="BB64:BC64"/>
    <mergeCell ref="BD64:BE64"/>
    <mergeCell ref="BF64:BG64"/>
    <mergeCell ref="BH64:BI64"/>
    <mergeCell ref="BJ64:BK64"/>
    <mergeCell ref="BL64:BM64"/>
    <mergeCell ref="BN64:BO64"/>
    <mergeCell ref="BP64:BQ64"/>
    <mergeCell ref="BR73:BS73"/>
    <mergeCell ref="BT73:BU73"/>
    <mergeCell ref="BB74:BC74"/>
    <mergeCell ref="BD74:BE74"/>
    <mergeCell ref="BF74:BG74"/>
    <mergeCell ref="BH74:BI74"/>
    <mergeCell ref="BJ74:BK74"/>
    <mergeCell ref="BL74:BM74"/>
    <mergeCell ref="BN74:BO74"/>
    <mergeCell ref="BP74:BQ74"/>
    <mergeCell ref="BN76:BO76"/>
    <mergeCell ref="BP76:BQ76"/>
    <mergeCell ref="BT74:BU74"/>
    <mergeCell ref="BB73:BC73"/>
    <mergeCell ref="BD73:BE73"/>
    <mergeCell ref="BF73:BG73"/>
    <mergeCell ref="BH73:BI73"/>
    <mergeCell ref="BJ73:BK73"/>
    <mergeCell ref="BL73:BM73"/>
    <mergeCell ref="BN73:BO73"/>
    <mergeCell ref="BP73:BQ73"/>
    <mergeCell ref="BB72:BC72"/>
    <mergeCell ref="BD72:BE72"/>
    <mergeCell ref="BF72:BG72"/>
    <mergeCell ref="BH72:BI72"/>
    <mergeCell ref="BJ72:BK72"/>
    <mergeCell ref="BL72:BM72"/>
    <mergeCell ref="BN72:BO72"/>
    <mergeCell ref="BP72:BQ72"/>
    <mergeCell ref="BR72:BS72"/>
    <mergeCell ref="BT72:BU72"/>
    <mergeCell ref="BL68:BM68"/>
    <mergeCell ref="BN68:BO68"/>
    <mergeCell ref="BP68:BQ68"/>
    <mergeCell ref="BR68:BS68"/>
    <mergeCell ref="BT68:BU68"/>
    <mergeCell ref="BB71:BC71"/>
    <mergeCell ref="BD71:BE71"/>
    <mergeCell ref="BF71:BG71"/>
    <mergeCell ref="BH71:BI71"/>
    <mergeCell ref="BJ71:BK71"/>
    <mergeCell ref="BL71:BM71"/>
    <mergeCell ref="BN71:BO71"/>
    <mergeCell ref="BP71:BQ71"/>
    <mergeCell ref="BB70:BC70"/>
    <mergeCell ref="BD70:BE70"/>
    <mergeCell ref="BF70:BG70"/>
    <mergeCell ref="BH70:BI70"/>
    <mergeCell ref="BJ70:BK70"/>
    <mergeCell ref="BL70:BM70"/>
    <mergeCell ref="BN70:BO70"/>
    <mergeCell ref="BP70:BQ70"/>
    <mergeCell ref="BR70:BS70"/>
    <mergeCell ref="BL59:BM59"/>
    <mergeCell ref="BN59:BO59"/>
    <mergeCell ref="BP59:BQ59"/>
    <mergeCell ref="BR59:BS59"/>
    <mergeCell ref="BT61:BU61"/>
    <mergeCell ref="BB67:BC67"/>
    <mergeCell ref="BD67:BE67"/>
    <mergeCell ref="BF67:BG67"/>
    <mergeCell ref="BH67:BI67"/>
    <mergeCell ref="BJ67:BK67"/>
    <mergeCell ref="BL67:BM67"/>
    <mergeCell ref="BN67:BO67"/>
    <mergeCell ref="BP67:BQ67"/>
    <mergeCell ref="BB66:BC66"/>
    <mergeCell ref="BD66:BE66"/>
    <mergeCell ref="BF66:BG66"/>
    <mergeCell ref="BH66:BI66"/>
    <mergeCell ref="BJ66:BK66"/>
    <mergeCell ref="BL66:BM66"/>
    <mergeCell ref="BN66:BO66"/>
    <mergeCell ref="BP66:BQ66"/>
    <mergeCell ref="BR66:BS66"/>
    <mergeCell ref="BB65:BC65"/>
    <mergeCell ref="BD65:BE65"/>
    <mergeCell ref="BF65:BG65"/>
    <mergeCell ref="BH65:BI65"/>
    <mergeCell ref="BJ65:BK65"/>
    <mergeCell ref="BL65:BM65"/>
    <mergeCell ref="BN65:BO65"/>
    <mergeCell ref="BP65:BQ65"/>
    <mergeCell ref="BB61:BC61"/>
    <mergeCell ref="BD61:BE61"/>
    <mergeCell ref="BR80:BS80"/>
    <mergeCell ref="BL78:BM78"/>
    <mergeCell ref="BN78:BO78"/>
    <mergeCell ref="BP78:BQ78"/>
    <mergeCell ref="BT78:BU78"/>
    <mergeCell ref="BR78:BS78"/>
    <mergeCell ref="BN61:BO61"/>
    <mergeCell ref="BP61:BQ61"/>
    <mergeCell ref="BR61:BS61"/>
    <mergeCell ref="BB60:BC60"/>
    <mergeCell ref="BD60:BE60"/>
    <mergeCell ref="BF60:BG60"/>
    <mergeCell ref="BH60:BI60"/>
    <mergeCell ref="BJ60:BK60"/>
    <mergeCell ref="BL60:BM60"/>
    <mergeCell ref="BN60:BO60"/>
    <mergeCell ref="BP60:BQ60"/>
    <mergeCell ref="BF61:BG61"/>
    <mergeCell ref="BH61:BI61"/>
    <mergeCell ref="BJ61:BK61"/>
    <mergeCell ref="BL61:BM61"/>
    <mergeCell ref="BT70:BU70"/>
    <mergeCell ref="BB69:BC69"/>
    <mergeCell ref="BD69:BE69"/>
    <mergeCell ref="BF69:BG69"/>
    <mergeCell ref="BH69:BI69"/>
    <mergeCell ref="BJ69:BK69"/>
    <mergeCell ref="BL69:BM69"/>
    <mergeCell ref="BN69:BO69"/>
    <mergeCell ref="BP69:BQ69"/>
    <mergeCell ref="BB68:BC68"/>
    <mergeCell ref="BD68:BE68"/>
    <mergeCell ref="BL81:BM81"/>
    <mergeCell ref="BN81:BO81"/>
    <mergeCell ref="BP81:BQ81"/>
    <mergeCell ref="BT81:BU81"/>
    <mergeCell ref="BL82:BM82"/>
    <mergeCell ref="BN82:BO82"/>
    <mergeCell ref="BT59:BU59"/>
    <mergeCell ref="BB58:BC58"/>
    <mergeCell ref="BD58:BE58"/>
    <mergeCell ref="BF58:BG58"/>
    <mergeCell ref="BH58:BI58"/>
    <mergeCell ref="BJ58:BK58"/>
    <mergeCell ref="BL58:BM58"/>
    <mergeCell ref="BN58:BO58"/>
    <mergeCell ref="BP58:BQ58"/>
    <mergeCell ref="BL85:BM85"/>
    <mergeCell ref="BN85:BO85"/>
    <mergeCell ref="BP85:BQ85"/>
    <mergeCell ref="BT85:BU85"/>
    <mergeCell ref="BP82:BQ82"/>
    <mergeCell ref="BT82:BU82"/>
    <mergeCell ref="BR81:BS81"/>
    <mergeCell ref="BR82:BS82"/>
    <mergeCell ref="BL79:BM79"/>
    <mergeCell ref="BN79:BO79"/>
    <mergeCell ref="BP79:BQ79"/>
    <mergeCell ref="BT79:BU79"/>
    <mergeCell ref="BL80:BM80"/>
    <mergeCell ref="BN80:BO80"/>
    <mergeCell ref="BP80:BQ80"/>
    <mergeCell ref="BT80:BU80"/>
    <mergeCell ref="BR79:BS79"/>
    <mergeCell ref="BN56:BO56"/>
    <mergeCell ref="BP56:BQ56"/>
    <mergeCell ref="BR58:BS58"/>
    <mergeCell ref="BT58:BU58"/>
    <mergeCell ref="BR60:BS60"/>
    <mergeCell ref="BT60:BU60"/>
    <mergeCell ref="BL87:BM87"/>
    <mergeCell ref="BN87:BO87"/>
    <mergeCell ref="BP87:BQ87"/>
    <mergeCell ref="BT87:BU87"/>
    <mergeCell ref="BR85:BS85"/>
    <mergeCell ref="BR87:BS87"/>
    <mergeCell ref="BL62:BM62"/>
    <mergeCell ref="BN62:BO62"/>
    <mergeCell ref="BP62:BQ62"/>
    <mergeCell ref="BT62:BU62"/>
    <mergeCell ref="BL63:BM63"/>
    <mergeCell ref="BN63:BO63"/>
    <mergeCell ref="BP63:BQ63"/>
    <mergeCell ref="BT63:BU63"/>
    <mergeCell ref="BR62:BS62"/>
    <mergeCell ref="BR63:BS63"/>
    <mergeCell ref="BL83:BM83"/>
    <mergeCell ref="BN83:BO83"/>
    <mergeCell ref="BP83:BQ83"/>
    <mergeCell ref="BT83:BU83"/>
    <mergeCell ref="BL84:BM84"/>
    <mergeCell ref="BN84:BO84"/>
    <mergeCell ref="BP84:BQ84"/>
    <mergeCell ref="BT84:BU84"/>
    <mergeCell ref="BR83:BS83"/>
    <mergeCell ref="BR84:BS84"/>
    <mergeCell ref="BR65:BS65"/>
    <mergeCell ref="BT65:BU65"/>
    <mergeCell ref="BR67:BS67"/>
    <mergeCell ref="BT67:BU67"/>
    <mergeCell ref="BR69:BS69"/>
    <mergeCell ref="BT69:BU69"/>
    <mergeCell ref="BR71:BS71"/>
    <mergeCell ref="BT71:BU71"/>
    <mergeCell ref="BT66:BU66"/>
    <mergeCell ref="BL53:BM53"/>
    <mergeCell ref="BN53:BO53"/>
    <mergeCell ref="BP53:BQ53"/>
    <mergeCell ref="BT53:BU53"/>
    <mergeCell ref="BR54:BS54"/>
    <mergeCell ref="BR53:BS53"/>
    <mergeCell ref="BL55:BM55"/>
    <mergeCell ref="BN55:BO55"/>
    <mergeCell ref="BP55:BQ55"/>
    <mergeCell ref="BR55:BS55"/>
    <mergeCell ref="BT55:BU55"/>
    <mergeCell ref="BL54:BM54"/>
    <mergeCell ref="BN54:BO54"/>
    <mergeCell ref="BP54:BQ54"/>
    <mergeCell ref="BT54:BU54"/>
    <mergeCell ref="BR56:BS56"/>
    <mergeCell ref="BT56:BU56"/>
    <mergeCell ref="BL57:BM57"/>
    <mergeCell ref="BN57:BO57"/>
    <mergeCell ref="BP57:BQ57"/>
    <mergeCell ref="BR57:BS57"/>
    <mergeCell ref="BT57:BU57"/>
    <mergeCell ref="BL56:BM56"/>
    <mergeCell ref="BL52:BM52"/>
    <mergeCell ref="BN52:BO52"/>
    <mergeCell ref="BP52:BQ52"/>
    <mergeCell ref="BT52:BU52"/>
    <mergeCell ref="BR52:BS52"/>
    <mergeCell ref="BL50:BM50"/>
    <mergeCell ref="BN50:BO50"/>
    <mergeCell ref="BP50:BQ50"/>
    <mergeCell ref="BT50:BU50"/>
    <mergeCell ref="BL51:BM51"/>
    <mergeCell ref="BN51:BO51"/>
    <mergeCell ref="BP51:BQ51"/>
    <mergeCell ref="BT51:BU51"/>
    <mergeCell ref="BR50:BS50"/>
    <mergeCell ref="BR51:BS51"/>
    <mergeCell ref="BL48:BM48"/>
    <mergeCell ref="BN48:BO48"/>
    <mergeCell ref="BP48:BQ48"/>
    <mergeCell ref="BT48:BU48"/>
    <mergeCell ref="BL49:BM49"/>
    <mergeCell ref="BN49:BO49"/>
    <mergeCell ref="BP49:BQ49"/>
    <mergeCell ref="BT49:BU49"/>
    <mergeCell ref="BR48:BS48"/>
    <mergeCell ref="BR49:BS49"/>
    <mergeCell ref="BL45:BM45"/>
    <mergeCell ref="BN45:BO45"/>
    <mergeCell ref="BP45:BQ45"/>
    <mergeCell ref="BT45:BU45"/>
    <mergeCell ref="BL47:BM47"/>
    <mergeCell ref="BN47:BO47"/>
    <mergeCell ref="BP47:BQ47"/>
    <mergeCell ref="BT47:BU47"/>
    <mergeCell ref="BR45:BS45"/>
    <mergeCell ref="BR47:BS47"/>
    <mergeCell ref="BL46:BM46"/>
    <mergeCell ref="BN46:BO46"/>
    <mergeCell ref="BP46:BQ46"/>
    <mergeCell ref="BR46:BS46"/>
    <mergeCell ref="BT46:BU46"/>
    <mergeCell ref="BL43:BM43"/>
    <mergeCell ref="BN43:BO43"/>
    <mergeCell ref="BP43:BQ43"/>
    <mergeCell ref="BT43:BU43"/>
    <mergeCell ref="BL44:BM44"/>
    <mergeCell ref="BN44:BO44"/>
    <mergeCell ref="BP44:BQ44"/>
    <mergeCell ref="BT44:BU44"/>
    <mergeCell ref="BR43:BS43"/>
    <mergeCell ref="BR44:BS44"/>
    <mergeCell ref="BL41:BM41"/>
    <mergeCell ref="BN41:BO41"/>
    <mergeCell ref="BP41:BQ41"/>
    <mergeCell ref="BT41:BU41"/>
    <mergeCell ref="BL42:BM42"/>
    <mergeCell ref="BN42:BO42"/>
    <mergeCell ref="BP42:BQ42"/>
    <mergeCell ref="BT42:BU42"/>
    <mergeCell ref="BR41:BS41"/>
    <mergeCell ref="BR42:BS42"/>
    <mergeCell ref="BL39:BM39"/>
    <mergeCell ref="BN39:BO39"/>
    <mergeCell ref="BP39:BQ39"/>
    <mergeCell ref="BT39:BU39"/>
    <mergeCell ref="BL40:BM40"/>
    <mergeCell ref="BN40:BO40"/>
    <mergeCell ref="BP40:BQ40"/>
    <mergeCell ref="BT40:BU40"/>
    <mergeCell ref="BR39:BS39"/>
    <mergeCell ref="BR40:BS40"/>
    <mergeCell ref="BL37:BM37"/>
    <mergeCell ref="BN37:BO37"/>
    <mergeCell ref="BP37:BQ37"/>
    <mergeCell ref="BT37:BU37"/>
    <mergeCell ref="BL38:BM38"/>
    <mergeCell ref="BN38:BO38"/>
    <mergeCell ref="BP38:BQ38"/>
    <mergeCell ref="BT38:BU38"/>
    <mergeCell ref="BR37:BS37"/>
    <mergeCell ref="BR38:BS38"/>
    <mergeCell ref="BL35:BM35"/>
    <mergeCell ref="BN35:BO35"/>
    <mergeCell ref="BP35:BQ35"/>
    <mergeCell ref="BT35:BU35"/>
    <mergeCell ref="BL36:BM36"/>
    <mergeCell ref="BN36:BO36"/>
    <mergeCell ref="BP36:BQ36"/>
    <mergeCell ref="BT36:BU36"/>
    <mergeCell ref="BR35:BS35"/>
    <mergeCell ref="BR36:BS36"/>
    <mergeCell ref="BL33:BM33"/>
    <mergeCell ref="BN33:BO33"/>
    <mergeCell ref="BP33:BQ33"/>
    <mergeCell ref="BT33:BU33"/>
    <mergeCell ref="BL34:BM34"/>
    <mergeCell ref="BN34:BO34"/>
    <mergeCell ref="BP34:BQ34"/>
    <mergeCell ref="BT34:BU34"/>
    <mergeCell ref="BR33:BS33"/>
    <mergeCell ref="BR34:BS34"/>
    <mergeCell ref="BL31:BM31"/>
    <mergeCell ref="BN31:BO31"/>
    <mergeCell ref="BP31:BQ31"/>
    <mergeCell ref="BT31:BU31"/>
    <mergeCell ref="BL32:BM32"/>
    <mergeCell ref="BN32:BO32"/>
    <mergeCell ref="BP32:BQ32"/>
    <mergeCell ref="BT32:BU32"/>
    <mergeCell ref="BR31:BS31"/>
    <mergeCell ref="BR32:BS32"/>
    <mergeCell ref="BL29:BM29"/>
    <mergeCell ref="BN29:BO29"/>
    <mergeCell ref="BP29:BQ29"/>
    <mergeCell ref="BT29:BU29"/>
    <mergeCell ref="BL30:BM30"/>
    <mergeCell ref="BN30:BO30"/>
    <mergeCell ref="BP30:BQ30"/>
    <mergeCell ref="BT30:BU30"/>
    <mergeCell ref="BR29:BS29"/>
    <mergeCell ref="BR30:BS30"/>
    <mergeCell ref="BL27:BM27"/>
    <mergeCell ref="BN27:BO27"/>
    <mergeCell ref="BP27:BQ27"/>
    <mergeCell ref="BT27:BU27"/>
    <mergeCell ref="BL28:BM28"/>
    <mergeCell ref="BN28:BO28"/>
    <mergeCell ref="BP28:BQ28"/>
    <mergeCell ref="BT28:BU28"/>
    <mergeCell ref="BR27:BS27"/>
    <mergeCell ref="BR28:BS28"/>
    <mergeCell ref="BL25:BM25"/>
    <mergeCell ref="BN25:BO25"/>
    <mergeCell ref="BP25:BQ25"/>
    <mergeCell ref="BT25:BU25"/>
    <mergeCell ref="BL26:BM26"/>
    <mergeCell ref="BN26:BO26"/>
    <mergeCell ref="BP26:BQ26"/>
    <mergeCell ref="BT26:BU26"/>
    <mergeCell ref="BR25:BS25"/>
    <mergeCell ref="BR26:BS26"/>
    <mergeCell ref="BL23:BM23"/>
    <mergeCell ref="BN23:BO23"/>
    <mergeCell ref="BP23:BQ23"/>
    <mergeCell ref="BT23:BU23"/>
    <mergeCell ref="BL24:BM24"/>
    <mergeCell ref="BN24:BO24"/>
    <mergeCell ref="BP24:BQ24"/>
    <mergeCell ref="BT24:BU24"/>
    <mergeCell ref="BR23:BS23"/>
    <mergeCell ref="BR24:BS24"/>
    <mergeCell ref="BL21:BM21"/>
    <mergeCell ref="BN21:BO21"/>
    <mergeCell ref="BP21:BQ21"/>
    <mergeCell ref="BT21:BU21"/>
    <mergeCell ref="BL22:BM22"/>
    <mergeCell ref="BN22:BO22"/>
    <mergeCell ref="BP22:BQ22"/>
    <mergeCell ref="BT22:BU22"/>
    <mergeCell ref="BR21:BS21"/>
    <mergeCell ref="BR22:BS22"/>
    <mergeCell ref="BL19:BM19"/>
    <mergeCell ref="BN19:BO19"/>
    <mergeCell ref="BP19:BQ19"/>
    <mergeCell ref="BT19:BU19"/>
    <mergeCell ref="BL20:BM20"/>
    <mergeCell ref="BN20:BO20"/>
    <mergeCell ref="BP20:BQ20"/>
    <mergeCell ref="BT20:BU20"/>
    <mergeCell ref="BR19:BS19"/>
    <mergeCell ref="BR20:BS20"/>
    <mergeCell ref="BL17:BM17"/>
    <mergeCell ref="BN17:BO17"/>
    <mergeCell ref="BP17:BQ17"/>
    <mergeCell ref="BT17:BU17"/>
    <mergeCell ref="BL18:BM18"/>
    <mergeCell ref="BN18:BO18"/>
    <mergeCell ref="BP18:BQ18"/>
    <mergeCell ref="BT18:BU18"/>
    <mergeCell ref="BR17:BS17"/>
    <mergeCell ref="BR18:BS18"/>
    <mergeCell ref="BL15:BM15"/>
    <mergeCell ref="BN15:BO15"/>
    <mergeCell ref="BP15:BQ15"/>
    <mergeCell ref="BT15:BU15"/>
    <mergeCell ref="BL16:BM16"/>
    <mergeCell ref="BN16:BO16"/>
    <mergeCell ref="BP16:BQ16"/>
    <mergeCell ref="BT16:BU16"/>
    <mergeCell ref="BR15:BS15"/>
    <mergeCell ref="BR16:BS16"/>
    <mergeCell ref="BB85:BC85"/>
    <mergeCell ref="BD85:BE85"/>
    <mergeCell ref="BF85:BG85"/>
    <mergeCell ref="BJ85:BK85"/>
    <mergeCell ref="BB87:BC87"/>
    <mergeCell ref="BD87:BE87"/>
    <mergeCell ref="BF87:BG87"/>
    <mergeCell ref="BJ87:BK87"/>
    <mergeCell ref="BH85:BI85"/>
    <mergeCell ref="BH87:BI87"/>
    <mergeCell ref="BB62:BC62"/>
    <mergeCell ref="BD62:BE62"/>
    <mergeCell ref="BF62:BG62"/>
    <mergeCell ref="BJ62:BK62"/>
    <mergeCell ref="BB63:BC63"/>
    <mergeCell ref="BD63:BE63"/>
    <mergeCell ref="BF63:BG63"/>
    <mergeCell ref="BJ63:BK63"/>
    <mergeCell ref="BH62:BI62"/>
    <mergeCell ref="BH63:BI63"/>
    <mergeCell ref="BB83:BC83"/>
    <mergeCell ref="BD83:BE83"/>
    <mergeCell ref="BF83:BG83"/>
    <mergeCell ref="BJ83:BK83"/>
    <mergeCell ref="BB84:BC84"/>
    <mergeCell ref="BD84:BE84"/>
    <mergeCell ref="BF84:BG84"/>
    <mergeCell ref="BJ84:BK84"/>
    <mergeCell ref="BH83:BI83"/>
    <mergeCell ref="BH84:BI84"/>
    <mergeCell ref="BB81:BC81"/>
    <mergeCell ref="BD81:BE81"/>
    <mergeCell ref="BF81:BG81"/>
    <mergeCell ref="BJ81:BK81"/>
    <mergeCell ref="BB82:BC82"/>
    <mergeCell ref="BD82:BE82"/>
    <mergeCell ref="BF82:BG82"/>
    <mergeCell ref="BJ82:BK82"/>
    <mergeCell ref="BH81:BI81"/>
    <mergeCell ref="BH82:BI82"/>
    <mergeCell ref="BB79:BC79"/>
    <mergeCell ref="BD79:BE79"/>
    <mergeCell ref="BF79:BG79"/>
    <mergeCell ref="BJ79:BK79"/>
    <mergeCell ref="BB80:BC80"/>
    <mergeCell ref="BD80:BE80"/>
    <mergeCell ref="BF80:BG80"/>
    <mergeCell ref="BJ80:BK80"/>
    <mergeCell ref="BH79:BI79"/>
    <mergeCell ref="BH80:BI80"/>
    <mergeCell ref="BB78:BC78"/>
    <mergeCell ref="BD78:BE78"/>
    <mergeCell ref="BF78:BG78"/>
    <mergeCell ref="BJ78:BK78"/>
    <mergeCell ref="BH78:BI78"/>
    <mergeCell ref="BB54:BC54"/>
    <mergeCell ref="BD54:BE54"/>
    <mergeCell ref="BF54:BG54"/>
    <mergeCell ref="BJ54:BK54"/>
    <mergeCell ref="BB57:BC57"/>
    <mergeCell ref="BD57:BE57"/>
    <mergeCell ref="BF57:BG57"/>
    <mergeCell ref="BH57:BI57"/>
    <mergeCell ref="BJ57:BK57"/>
    <mergeCell ref="BB56:BC56"/>
    <mergeCell ref="BD56:BE56"/>
    <mergeCell ref="BF56:BG56"/>
    <mergeCell ref="BH56:BI56"/>
    <mergeCell ref="BJ56:BK56"/>
    <mergeCell ref="BB59:BC59"/>
    <mergeCell ref="BD59:BE59"/>
    <mergeCell ref="BF59:BG59"/>
    <mergeCell ref="BH59:BI59"/>
    <mergeCell ref="BJ59:BK59"/>
    <mergeCell ref="BF68:BG68"/>
    <mergeCell ref="BH68:BI68"/>
    <mergeCell ref="BJ68:BK68"/>
    <mergeCell ref="BB53:BC53"/>
    <mergeCell ref="BD53:BE53"/>
    <mergeCell ref="BF53:BG53"/>
    <mergeCell ref="BJ53:BK53"/>
    <mergeCell ref="BH54:BI54"/>
    <mergeCell ref="BH53:BI53"/>
    <mergeCell ref="BB55:BC55"/>
    <mergeCell ref="BD55:BE55"/>
    <mergeCell ref="BF55:BG55"/>
    <mergeCell ref="BH55:BI55"/>
    <mergeCell ref="BJ55:BK55"/>
    <mergeCell ref="BB52:BC52"/>
    <mergeCell ref="BD52:BE52"/>
    <mergeCell ref="BF52:BG52"/>
    <mergeCell ref="BJ52:BK52"/>
    <mergeCell ref="BH52:BI52"/>
    <mergeCell ref="BB50:BC50"/>
    <mergeCell ref="BD50:BE50"/>
    <mergeCell ref="BF50:BG50"/>
    <mergeCell ref="BJ50:BK50"/>
    <mergeCell ref="BB51:BC51"/>
    <mergeCell ref="BD51:BE51"/>
    <mergeCell ref="BF51:BG51"/>
    <mergeCell ref="BJ51:BK51"/>
    <mergeCell ref="BH50:BI50"/>
    <mergeCell ref="BH51:BI51"/>
    <mergeCell ref="BB48:BC48"/>
    <mergeCell ref="BD48:BE48"/>
    <mergeCell ref="BF48:BG48"/>
    <mergeCell ref="BJ48:BK48"/>
    <mergeCell ref="BB49:BC49"/>
    <mergeCell ref="BD49:BE49"/>
    <mergeCell ref="BF49:BG49"/>
    <mergeCell ref="BJ49:BK49"/>
    <mergeCell ref="BH48:BI48"/>
    <mergeCell ref="BH49:BI49"/>
    <mergeCell ref="BB45:BC45"/>
    <mergeCell ref="BD45:BE45"/>
    <mergeCell ref="BF45:BG45"/>
    <mergeCell ref="BJ45:BK45"/>
    <mergeCell ref="BB47:BC47"/>
    <mergeCell ref="BD47:BE47"/>
    <mergeCell ref="BF47:BG47"/>
    <mergeCell ref="BJ47:BK47"/>
    <mergeCell ref="BH45:BI45"/>
    <mergeCell ref="BH47:BI47"/>
    <mergeCell ref="BB46:BC46"/>
    <mergeCell ref="BD46:BE46"/>
    <mergeCell ref="BF46:BG46"/>
    <mergeCell ref="BH46:BI46"/>
    <mergeCell ref="BJ46:BK46"/>
    <mergeCell ref="BB43:BC43"/>
    <mergeCell ref="BD43:BE43"/>
    <mergeCell ref="BF43:BG43"/>
    <mergeCell ref="BJ43:BK43"/>
    <mergeCell ref="BB44:BC44"/>
    <mergeCell ref="BD44:BE44"/>
    <mergeCell ref="BF44:BG44"/>
    <mergeCell ref="BJ44:BK44"/>
    <mergeCell ref="BH43:BI43"/>
    <mergeCell ref="BH44:BI44"/>
    <mergeCell ref="BB41:BC41"/>
    <mergeCell ref="BD41:BE41"/>
    <mergeCell ref="BF41:BG41"/>
    <mergeCell ref="BJ41:BK41"/>
    <mergeCell ref="BB42:BC42"/>
    <mergeCell ref="BD42:BE42"/>
    <mergeCell ref="BF42:BG42"/>
    <mergeCell ref="BJ42:BK42"/>
    <mergeCell ref="BH41:BI41"/>
    <mergeCell ref="BH42:BI42"/>
    <mergeCell ref="BB39:BC39"/>
    <mergeCell ref="BD39:BE39"/>
    <mergeCell ref="BF39:BG39"/>
    <mergeCell ref="BJ39:BK39"/>
    <mergeCell ref="BB40:BC40"/>
    <mergeCell ref="BD40:BE40"/>
    <mergeCell ref="BF40:BG40"/>
    <mergeCell ref="BJ40:BK40"/>
    <mergeCell ref="BH39:BI39"/>
    <mergeCell ref="BH40:BI40"/>
    <mergeCell ref="BB37:BC37"/>
    <mergeCell ref="BD37:BE37"/>
    <mergeCell ref="BF37:BG37"/>
    <mergeCell ref="BJ37:BK37"/>
    <mergeCell ref="BB38:BC38"/>
    <mergeCell ref="BD38:BE38"/>
    <mergeCell ref="BF38:BG38"/>
    <mergeCell ref="BJ38:BK38"/>
    <mergeCell ref="BH37:BI37"/>
    <mergeCell ref="BH38:BI38"/>
    <mergeCell ref="BB35:BC35"/>
    <mergeCell ref="BD35:BE35"/>
    <mergeCell ref="BF35:BG35"/>
    <mergeCell ref="BJ35:BK35"/>
    <mergeCell ref="BB36:BC36"/>
    <mergeCell ref="BD36:BE36"/>
    <mergeCell ref="BF36:BG36"/>
    <mergeCell ref="BJ36:BK36"/>
    <mergeCell ref="BH35:BI35"/>
    <mergeCell ref="BH36:BI36"/>
    <mergeCell ref="BB33:BC33"/>
    <mergeCell ref="BD33:BE33"/>
    <mergeCell ref="BF33:BG33"/>
    <mergeCell ref="BJ33:BK33"/>
    <mergeCell ref="BB34:BC34"/>
    <mergeCell ref="BD34:BE34"/>
    <mergeCell ref="BF34:BG34"/>
    <mergeCell ref="BJ34:BK34"/>
    <mergeCell ref="BH33:BI33"/>
    <mergeCell ref="BH34:BI34"/>
    <mergeCell ref="BB31:BC31"/>
    <mergeCell ref="BD31:BE31"/>
    <mergeCell ref="BF31:BG31"/>
    <mergeCell ref="BJ31:BK31"/>
    <mergeCell ref="BB32:BC32"/>
    <mergeCell ref="BD32:BE32"/>
    <mergeCell ref="BF32:BG32"/>
    <mergeCell ref="BJ32:BK32"/>
    <mergeCell ref="BH31:BI31"/>
    <mergeCell ref="BH32:BI32"/>
    <mergeCell ref="BB29:BC29"/>
    <mergeCell ref="BD29:BE29"/>
    <mergeCell ref="BF29:BG29"/>
    <mergeCell ref="BJ29:BK29"/>
    <mergeCell ref="BB30:BC30"/>
    <mergeCell ref="BD30:BE30"/>
    <mergeCell ref="BF30:BG30"/>
    <mergeCell ref="BJ30:BK30"/>
    <mergeCell ref="BH29:BI29"/>
    <mergeCell ref="BH30:BI30"/>
    <mergeCell ref="BB27:BC27"/>
    <mergeCell ref="BD27:BE27"/>
    <mergeCell ref="BF27:BG27"/>
    <mergeCell ref="BJ27:BK27"/>
    <mergeCell ref="BB28:BC28"/>
    <mergeCell ref="BD28:BE28"/>
    <mergeCell ref="BF28:BG28"/>
    <mergeCell ref="BJ28:BK28"/>
    <mergeCell ref="BH27:BI27"/>
    <mergeCell ref="BH28:BI28"/>
    <mergeCell ref="BB25:BC25"/>
    <mergeCell ref="BD25:BE25"/>
    <mergeCell ref="BF25:BG25"/>
    <mergeCell ref="BJ25:BK25"/>
    <mergeCell ref="BB26:BC26"/>
    <mergeCell ref="BD26:BE26"/>
    <mergeCell ref="BF26:BG26"/>
    <mergeCell ref="BJ26:BK26"/>
    <mergeCell ref="BH25:BI25"/>
    <mergeCell ref="BH26:BI26"/>
    <mergeCell ref="BB23:BC23"/>
    <mergeCell ref="BD23:BE23"/>
    <mergeCell ref="BF23:BG23"/>
    <mergeCell ref="BJ23:BK23"/>
    <mergeCell ref="BB24:BC24"/>
    <mergeCell ref="BD24:BE24"/>
    <mergeCell ref="BF24:BG24"/>
    <mergeCell ref="BJ24:BK24"/>
    <mergeCell ref="BH23:BI23"/>
    <mergeCell ref="BH24:BI24"/>
    <mergeCell ref="BD21:BE21"/>
    <mergeCell ref="BF21:BG21"/>
    <mergeCell ref="BJ21:BK21"/>
    <mergeCell ref="BB22:BC22"/>
    <mergeCell ref="BD22:BE22"/>
    <mergeCell ref="BF22:BG22"/>
    <mergeCell ref="BJ22:BK22"/>
    <mergeCell ref="BB21:BC21"/>
    <mergeCell ref="BH21:BI21"/>
    <mergeCell ref="BH22:BI22"/>
    <mergeCell ref="BD11:BE11"/>
    <mergeCell ref="BF11:BG11"/>
    <mergeCell ref="BJ11:BK11"/>
    <mergeCell ref="BB12:BC12"/>
    <mergeCell ref="BD12:BE12"/>
    <mergeCell ref="BF12:BG12"/>
    <mergeCell ref="BJ12:BK12"/>
    <mergeCell ref="BB11:BC11"/>
    <mergeCell ref="BH11:BI11"/>
    <mergeCell ref="BH12:BI12"/>
    <mergeCell ref="BD19:BE19"/>
    <mergeCell ref="BF19:BG19"/>
    <mergeCell ref="BJ19:BK19"/>
    <mergeCell ref="BB20:BC20"/>
    <mergeCell ref="BD20:BE20"/>
    <mergeCell ref="BF20:BG20"/>
    <mergeCell ref="BJ20:BK20"/>
    <mergeCell ref="BB19:BC19"/>
    <mergeCell ref="BH19:BI19"/>
    <mergeCell ref="BH20:BI20"/>
    <mergeCell ref="BB18:BC18"/>
    <mergeCell ref="BD18:BE18"/>
    <mergeCell ref="BF18:BG18"/>
    <mergeCell ref="BJ18:BK18"/>
    <mergeCell ref="BB17:BC17"/>
    <mergeCell ref="BH17:BI17"/>
    <mergeCell ref="BH18:BI18"/>
    <mergeCell ref="BD17:BE17"/>
    <mergeCell ref="BF17:BG17"/>
    <mergeCell ref="BJ17:BK17"/>
    <mergeCell ref="BL10:BM10"/>
    <mergeCell ref="BN10:BO10"/>
    <mergeCell ref="BP10:BQ10"/>
    <mergeCell ref="BT10:BU10"/>
    <mergeCell ref="BL11:BM11"/>
    <mergeCell ref="BN11:BO11"/>
    <mergeCell ref="BP11:BQ11"/>
    <mergeCell ref="BT11:BU11"/>
    <mergeCell ref="BR10:BS10"/>
    <mergeCell ref="BR11:BS11"/>
    <mergeCell ref="BR12:BS12"/>
    <mergeCell ref="BP13:BQ13"/>
    <mergeCell ref="BT13:BU13"/>
    <mergeCell ref="BL14:BM14"/>
    <mergeCell ref="BN14:BO14"/>
    <mergeCell ref="BP14:BQ14"/>
    <mergeCell ref="BT14:BU14"/>
    <mergeCell ref="BR13:BS13"/>
    <mergeCell ref="BR14:BS14"/>
    <mergeCell ref="BL13:BM13"/>
    <mergeCell ref="BN13:BO13"/>
    <mergeCell ref="AP88:AR88"/>
    <mergeCell ref="AS88:AU88"/>
    <mergeCell ref="AV88:AY88"/>
    <mergeCell ref="P88:R88"/>
    <mergeCell ref="S88:T88"/>
    <mergeCell ref="U88:V88"/>
    <mergeCell ref="X88:Z88"/>
    <mergeCell ref="AA88:AC88"/>
    <mergeCell ref="AD88:AF88"/>
    <mergeCell ref="AG88:AI88"/>
    <mergeCell ref="AJ88:AL88"/>
    <mergeCell ref="AM88:AO88"/>
    <mergeCell ref="BD13:BE13"/>
    <mergeCell ref="BF13:BG13"/>
    <mergeCell ref="BJ13:BK13"/>
    <mergeCell ref="BB14:BC14"/>
    <mergeCell ref="BD14:BE14"/>
    <mergeCell ref="BF14:BG14"/>
    <mergeCell ref="BJ14:BK14"/>
    <mergeCell ref="BD15:BE15"/>
    <mergeCell ref="BF15:BG15"/>
    <mergeCell ref="BJ15:BK15"/>
    <mergeCell ref="BB16:BC16"/>
    <mergeCell ref="BD16:BE16"/>
    <mergeCell ref="BF16:BG16"/>
    <mergeCell ref="BJ16:BK16"/>
    <mergeCell ref="BB15:BC15"/>
    <mergeCell ref="BH15:BI15"/>
    <mergeCell ref="BH16:BI16"/>
    <mergeCell ref="BB13:BC13"/>
    <mergeCell ref="BH13:BI13"/>
    <mergeCell ref="BH14:BI14"/>
    <mergeCell ref="BB10:BC10"/>
    <mergeCell ref="BB6:BK6"/>
    <mergeCell ref="BD10:BE10"/>
    <mergeCell ref="BF10:BG10"/>
    <mergeCell ref="BH10:BI10"/>
    <mergeCell ref="BJ10:BK10"/>
    <mergeCell ref="BL12:BM12"/>
    <mergeCell ref="BN12:BO12"/>
    <mergeCell ref="M4:O4"/>
    <mergeCell ref="AV4:AV8"/>
    <mergeCell ref="Z6:Z8"/>
    <mergeCell ref="AH6:AH8"/>
    <mergeCell ref="AA6:AA8"/>
    <mergeCell ref="AB6:AB8"/>
    <mergeCell ref="AC6:AC8"/>
    <mergeCell ref="AD6:AD8"/>
    <mergeCell ref="AE6:AE8"/>
    <mergeCell ref="AF6:AF8"/>
    <mergeCell ref="AG6:AG8"/>
    <mergeCell ref="AL6:AL8"/>
    <mergeCell ref="X6:X8"/>
    <mergeCell ref="Y6:Y8"/>
    <mergeCell ref="BL6:BU6"/>
    <mergeCell ref="AQ6:AQ8"/>
    <mergeCell ref="AR6:AR8"/>
    <mergeCell ref="AS6:AS8"/>
    <mergeCell ref="BB7:BC9"/>
    <mergeCell ref="BD7:BE9"/>
    <mergeCell ref="BF7:BG9"/>
    <mergeCell ref="BH7:BI9"/>
    <mergeCell ref="BP12:BQ12"/>
    <mergeCell ref="BT12:BU12"/>
    <mergeCell ref="U6:V6"/>
    <mergeCell ref="X5:Z5"/>
    <mergeCell ref="AA5:AC5"/>
    <mergeCell ref="AS4:AU4"/>
    <mergeCell ref="B3:E9"/>
    <mergeCell ref="M6:M8"/>
    <mergeCell ref="N6:N8"/>
    <mergeCell ref="O6:O8"/>
    <mergeCell ref="X4:Z4"/>
    <mergeCell ref="AO6:AO8"/>
    <mergeCell ref="AP6:AP8"/>
    <mergeCell ref="AG4:AI4"/>
    <mergeCell ref="AJ4:AL4"/>
    <mergeCell ref="AD5:AF5"/>
    <mergeCell ref="AG5:AI5"/>
    <mergeCell ref="AI6:AI8"/>
    <mergeCell ref="AJ6:AJ8"/>
    <mergeCell ref="AK6:AK8"/>
    <mergeCell ref="P6:P8"/>
    <mergeCell ref="Q6:Q8"/>
    <mergeCell ref="R6:R8"/>
    <mergeCell ref="W6:W8"/>
    <mergeCell ref="T7:T8"/>
    <mergeCell ref="U7:U8"/>
    <mergeCell ref="V7:V8"/>
    <mergeCell ref="G5:I5"/>
    <mergeCell ref="J5:L5"/>
    <mergeCell ref="M5:O5"/>
    <mergeCell ref="P5:R5"/>
    <mergeCell ref="S5:T5"/>
    <mergeCell ref="C79:C85"/>
    <mergeCell ref="E79:E85"/>
    <mergeCell ref="F3:F9"/>
    <mergeCell ref="P4:R4"/>
    <mergeCell ref="G3:AY3"/>
    <mergeCell ref="AY4:AY8"/>
    <mergeCell ref="AP5:AR5"/>
    <mergeCell ref="AS5:AU5"/>
    <mergeCell ref="AM4:AO4"/>
    <mergeCell ref="AP4:AR4"/>
    <mergeCell ref="AJ5:AL5"/>
    <mergeCell ref="AM5:AO5"/>
    <mergeCell ref="AM6:AM8"/>
    <mergeCell ref="J4:L4"/>
    <mergeCell ref="AA4:AC4"/>
    <mergeCell ref="L6:L8"/>
    <mergeCell ref="G6:G8"/>
    <mergeCell ref="H6:H8"/>
    <mergeCell ref="I6:I8"/>
    <mergeCell ref="J6:J8"/>
    <mergeCell ref="K6:K8"/>
    <mergeCell ref="AX4:AX8"/>
    <mergeCell ref="AW4:AW8"/>
    <mergeCell ref="AT6:AT8"/>
    <mergeCell ref="AU6:AU8"/>
    <mergeCell ref="S7:S8"/>
    <mergeCell ref="U5:V5"/>
    <mergeCell ref="S4:W4"/>
    <mergeCell ref="AD4:AF4"/>
    <mergeCell ref="AN6:AN8"/>
    <mergeCell ref="G4:I4"/>
    <mergeCell ref="S6:T6"/>
  </mergeCells>
  <phoneticPr fontId="4"/>
  <printOptions horizontalCentered="1" verticalCentered="1"/>
  <pageMargins left="0" right="0" top="0.35433070866141736" bottom="0.35433070866141736"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showGridLines="0" zoomScale="75" zoomScaleNormal="75" zoomScaleSheetLayoutView="100" workbookViewId="0">
      <selection activeCell="H34" sqref="H34"/>
    </sheetView>
  </sheetViews>
  <sheetFormatPr defaultColWidth="10.25" defaultRowHeight="12"/>
  <cols>
    <col min="1" max="1" width="11.75" style="3" bestFit="1" customWidth="1"/>
    <col min="2" max="3" width="9.5" style="3" customWidth="1"/>
    <col min="4" max="4" width="31.625" style="3" customWidth="1"/>
    <col min="5" max="10" width="19.375" style="3" customWidth="1"/>
    <col min="11" max="16384" width="10.25" style="3"/>
  </cols>
  <sheetData>
    <row r="1" spans="2:10" ht="17.25">
      <c r="B1" s="49" t="s">
        <v>353</v>
      </c>
    </row>
    <row r="2" spans="2:10" ht="17.25">
      <c r="B2" s="730" t="s">
        <v>159</v>
      </c>
      <c r="C2" s="730"/>
      <c r="D2" s="730"/>
      <c r="E2" s="1171"/>
      <c r="F2" s="1171"/>
      <c r="G2" s="1171"/>
      <c r="H2" s="1171"/>
      <c r="I2" s="1171"/>
      <c r="J2" s="730"/>
    </row>
    <row r="3" spans="2:10" ht="36" customHeight="1">
      <c r="B3" s="733" t="s">
        <v>124</v>
      </c>
      <c r="C3" s="734"/>
      <c r="D3" s="731" t="s">
        <v>313</v>
      </c>
      <c r="E3" s="1172" t="s">
        <v>431</v>
      </c>
      <c r="F3" s="1173" t="s">
        <v>432</v>
      </c>
      <c r="G3" s="1173" t="s">
        <v>458</v>
      </c>
      <c r="H3" s="1173" t="s">
        <v>461</v>
      </c>
      <c r="I3" s="1174" t="s">
        <v>435</v>
      </c>
      <c r="J3" s="1140" t="s">
        <v>150</v>
      </c>
    </row>
    <row r="4" spans="2:10" ht="36" customHeight="1">
      <c r="B4" s="735"/>
      <c r="C4" s="736"/>
      <c r="D4" s="731"/>
      <c r="E4" s="1172"/>
      <c r="F4" s="1173"/>
      <c r="G4" s="1173"/>
      <c r="H4" s="1173"/>
      <c r="I4" s="1174"/>
      <c r="J4" s="1168"/>
    </row>
    <row r="5" spans="2:10" ht="30" customHeight="1">
      <c r="B5" s="1144" t="s">
        <v>388</v>
      </c>
      <c r="C5" s="1144"/>
      <c r="D5" s="595" t="s">
        <v>451</v>
      </c>
      <c r="E5" s="605" t="str">
        <f>+A3管路!K137</f>
        <v xml:space="preserve">(1) (2) (3) </v>
      </c>
      <c r="F5" s="610" t="str">
        <f>+A3管路!M137</f>
        <v xml:space="preserve">(4) (5) </v>
      </c>
      <c r="G5" s="610" t="str">
        <f>+A3管路!O137</f>
        <v xml:space="preserve">(6) (7) (8) (9) </v>
      </c>
      <c r="H5" s="610" t="str">
        <f>+A3管路!Q137</f>
        <v xml:space="preserve">(10) (11) (12) (13) </v>
      </c>
      <c r="I5" s="598" t="str">
        <f>+A3管路!S137</f>
        <v xml:space="preserve">(14) </v>
      </c>
      <c r="J5" s="1168"/>
    </row>
    <row r="6" spans="2:10" ht="30" customHeight="1">
      <c r="B6" s="1144"/>
      <c r="C6" s="1144"/>
      <c r="D6" s="563" t="s">
        <v>452</v>
      </c>
      <c r="E6" s="606" t="str">
        <f>+A3管路!K138</f>
        <v xml:space="preserve">(1) (2) (3) </v>
      </c>
      <c r="F6" s="611" t="str">
        <f>+A3管路!M138</f>
        <v xml:space="preserve">(4) (5) (9) </v>
      </c>
      <c r="G6" s="611" t="str">
        <f>+A3管路!O138</f>
        <v xml:space="preserve">(6) (7) (8) </v>
      </c>
      <c r="H6" s="611" t="str">
        <f>+A3管路!Q138</f>
        <v xml:space="preserve">(10) (11) (12) (13) </v>
      </c>
      <c r="I6" s="599" t="str">
        <f>+A3管路!S138</f>
        <v xml:space="preserve">(14) </v>
      </c>
      <c r="J6" s="1169"/>
    </row>
    <row r="7" spans="2:10" ht="30" customHeight="1">
      <c r="B7" s="882" t="s">
        <v>366</v>
      </c>
      <c r="C7" s="1144" t="s">
        <v>314</v>
      </c>
      <c r="D7" s="540" t="s">
        <v>367</v>
      </c>
      <c r="E7" s="607">
        <f>SUM('A4-2管路(初期設定)'!BB78:BC78)</f>
        <v>0</v>
      </c>
      <c r="F7" s="612">
        <f>SUM('A4-2管路(初期設定)'!BD78:BE78)</f>
        <v>185</v>
      </c>
      <c r="G7" s="612">
        <f>SUM('A4-2管路(初期設定)'!BF78:BG78)</f>
        <v>6009</v>
      </c>
      <c r="H7" s="612">
        <f>SUM('A4-2管路(初期設定)'!BH78:BI78)</f>
        <v>6707.6</v>
      </c>
      <c r="I7" s="600">
        <f>SUM('A4-2管路(初期設定)'!BJ78:BK78)</f>
        <v>0</v>
      </c>
      <c r="J7" s="597">
        <f t="shared" ref="J7:J12" si="0">SUM(E7:I7)</f>
        <v>12901.6</v>
      </c>
    </row>
    <row r="8" spans="2:10" ht="30" customHeight="1">
      <c r="B8" s="918"/>
      <c r="C8" s="871"/>
      <c r="D8" s="563" t="s">
        <v>107</v>
      </c>
      <c r="E8" s="608">
        <f>SUM('A4-2管路(初期設定)'!BB85:BC85)</f>
        <v>0</v>
      </c>
      <c r="F8" s="613">
        <f>SUM('A4-2管路(初期設定)'!BD85:BE85)</f>
        <v>1788</v>
      </c>
      <c r="G8" s="613">
        <f>SUM('A4-2管路(初期設定)'!BF85:BG85)</f>
        <v>13093</v>
      </c>
      <c r="H8" s="613">
        <f>SUM('A4-2管路(初期設定)'!BH85:BI85)</f>
        <v>36475.599999999999</v>
      </c>
      <c r="I8" s="601">
        <f>SUM('A4-2管路(初期設定)'!BJ85:BK85)</f>
        <v>0</v>
      </c>
      <c r="J8" s="596">
        <f t="shared" si="0"/>
        <v>51356.6</v>
      </c>
    </row>
    <row r="9" spans="2:10" ht="30" customHeight="1">
      <c r="B9" s="918"/>
      <c r="C9" s="871"/>
      <c r="D9" s="439" t="s">
        <v>150</v>
      </c>
      <c r="E9" s="609">
        <f t="shared" ref="E9:I9" si="1">SUM(E7:E8)</f>
        <v>0</v>
      </c>
      <c r="F9" s="614">
        <f t="shared" si="1"/>
        <v>1973</v>
      </c>
      <c r="G9" s="614">
        <f t="shared" si="1"/>
        <v>19102</v>
      </c>
      <c r="H9" s="614">
        <f t="shared" si="1"/>
        <v>43183.199999999997</v>
      </c>
      <c r="I9" s="602">
        <f t="shared" si="1"/>
        <v>0</v>
      </c>
      <c r="J9" s="417">
        <f t="shared" si="0"/>
        <v>64258.2</v>
      </c>
    </row>
    <row r="10" spans="2:10" ht="30" customHeight="1">
      <c r="B10" s="918"/>
      <c r="C10" s="1144" t="s">
        <v>315</v>
      </c>
      <c r="D10" s="540" t="s">
        <v>367</v>
      </c>
      <c r="E10" s="607">
        <f>SUM('A4-2管路(初期設定)'!BL78:BM78)</f>
        <v>0</v>
      </c>
      <c r="F10" s="615">
        <f>SUM('A4-2管路(初期設定)'!BN78:BO78)</f>
        <v>15109</v>
      </c>
      <c r="G10" s="615">
        <f>SUM('A4-2管路(初期設定)'!BP78:BQ78)</f>
        <v>549140</v>
      </c>
      <c r="H10" s="615">
        <f>SUM('A4-2管路(初期設定)'!BR78:BS78)</f>
        <v>527453.80000000005</v>
      </c>
      <c r="I10" s="603">
        <f>SUM('A4-2管路(初期設定)'!BT78:BU78)</f>
        <v>0</v>
      </c>
      <c r="J10" s="597">
        <f t="shared" si="0"/>
        <v>1091702.8</v>
      </c>
    </row>
    <row r="11" spans="2:10" ht="30" customHeight="1">
      <c r="B11" s="918"/>
      <c r="C11" s="871"/>
      <c r="D11" s="563" t="s">
        <v>107</v>
      </c>
      <c r="E11" s="608">
        <f>SUM('A4-2管路(初期設定)'!BL85:BM85)</f>
        <v>0</v>
      </c>
      <c r="F11" s="616">
        <f>SUM('A4-2管路(初期設定)'!BN85:BO85)</f>
        <v>100500</v>
      </c>
      <c r="G11" s="616">
        <f>SUM('A4-2管路(初期設定)'!BP85:BQ85)</f>
        <v>863805</v>
      </c>
      <c r="H11" s="616">
        <f>SUM('A4-2管路(初期設定)'!BR85:BS85)</f>
        <v>2135622.5</v>
      </c>
      <c r="I11" s="604">
        <f>SUM('A4-2管路(初期設定)'!BT85:BU85)</f>
        <v>0</v>
      </c>
      <c r="J11" s="596">
        <f t="shared" si="0"/>
        <v>3099927.5</v>
      </c>
    </row>
    <row r="12" spans="2:10" ht="30" customHeight="1">
      <c r="B12" s="919"/>
      <c r="C12" s="871"/>
      <c r="D12" s="439" t="s">
        <v>41</v>
      </c>
      <c r="E12" s="609">
        <f t="shared" ref="E12:I12" si="2">SUM(E10:E11)</f>
        <v>0</v>
      </c>
      <c r="F12" s="614">
        <f t="shared" si="2"/>
        <v>115609</v>
      </c>
      <c r="G12" s="614">
        <f t="shared" si="2"/>
        <v>1412945</v>
      </c>
      <c r="H12" s="614">
        <f t="shared" si="2"/>
        <v>2663076.2999999998</v>
      </c>
      <c r="I12" s="602">
        <f t="shared" si="2"/>
        <v>0</v>
      </c>
      <c r="J12" s="417">
        <f t="shared" si="0"/>
        <v>4191630.3</v>
      </c>
    </row>
    <row r="13" spans="2:10" ht="20.100000000000001" customHeight="1">
      <c r="B13" s="498"/>
      <c r="C13" s="470"/>
      <c r="D13" s="470"/>
      <c r="E13" s="499"/>
      <c r="F13" s="499"/>
      <c r="G13" s="499"/>
      <c r="H13" s="499"/>
      <c r="I13" s="499"/>
      <c r="J13" s="499"/>
    </row>
    <row r="14" spans="2:10" ht="20.100000000000001" customHeight="1">
      <c r="B14" s="490"/>
      <c r="C14" s="493" t="s">
        <v>371</v>
      </c>
      <c r="D14" s="471"/>
      <c r="E14" s="500"/>
      <c r="F14" s="500"/>
      <c r="G14" s="500"/>
      <c r="H14" s="500"/>
      <c r="I14" s="500"/>
      <c r="J14" s="500"/>
    </row>
    <row r="15" spans="2:10" ht="30" customHeight="1">
      <c r="B15" s="1170" t="s">
        <v>385</v>
      </c>
      <c r="C15" s="1144" t="s">
        <v>314</v>
      </c>
      <c r="D15" s="540" t="s">
        <v>420</v>
      </c>
      <c r="E15" s="617">
        <f>SUM('A4-2管路(初期設定)'!BB104)</f>
        <v>0</v>
      </c>
      <c r="F15" s="619">
        <f>SUM('A4-2管路(初期設定)'!BD104)</f>
        <v>159.30000000000001</v>
      </c>
      <c r="G15" s="619">
        <f>SUM('A4-2管路(初期設定)'!BF104)</f>
        <v>5279.4</v>
      </c>
      <c r="H15" s="619">
        <f>SUM('A4-2管路(初期設定)'!BH104)</f>
        <v>4955.2</v>
      </c>
      <c r="I15" s="600">
        <f>SUM('A4-2管路(初期設定)'!BJ104)</f>
        <v>0</v>
      </c>
      <c r="J15" s="597">
        <f t="shared" ref="J15:J20" si="3">SUM(E15:I15)</f>
        <v>10393.9</v>
      </c>
    </row>
    <row r="16" spans="2:10" ht="30" customHeight="1">
      <c r="B16" s="918"/>
      <c r="C16" s="871"/>
      <c r="D16" s="563" t="s">
        <v>426</v>
      </c>
      <c r="E16" s="618">
        <f>SUM('A4-2管路(初期設定)'!BB111)</f>
        <v>0</v>
      </c>
      <c r="F16" s="620">
        <f>SUM('A4-2管路(初期設定)'!BD111)</f>
        <v>8</v>
      </c>
      <c r="G16" s="620">
        <f>SUM('A4-2管路(初期設定)'!BF111)</f>
        <v>143</v>
      </c>
      <c r="H16" s="620">
        <f>SUM('A4-2管路(初期設定)'!BH111)</f>
        <v>4</v>
      </c>
      <c r="I16" s="601">
        <f>SUM('A4-2管路(初期設定)'!BJ111)</f>
        <v>0</v>
      </c>
      <c r="J16" s="596">
        <f t="shared" si="3"/>
        <v>155</v>
      </c>
    </row>
    <row r="17" spans="2:10" ht="30" customHeight="1">
      <c r="B17" s="918"/>
      <c r="C17" s="871"/>
      <c r="D17" s="439" t="s">
        <v>41</v>
      </c>
      <c r="E17" s="609">
        <f t="shared" ref="E17:I17" si="4">SUM(E15:E16)</f>
        <v>0</v>
      </c>
      <c r="F17" s="621">
        <f t="shared" si="4"/>
        <v>167.3</v>
      </c>
      <c r="G17" s="621">
        <f t="shared" si="4"/>
        <v>5422.4</v>
      </c>
      <c r="H17" s="621">
        <f t="shared" si="4"/>
        <v>4959.2</v>
      </c>
      <c r="I17" s="602">
        <f t="shared" si="4"/>
        <v>0</v>
      </c>
      <c r="J17" s="417">
        <f t="shared" si="3"/>
        <v>10548.9</v>
      </c>
    </row>
    <row r="18" spans="2:10" ht="30" customHeight="1">
      <c r="B18" s="918"/>
      <c r="C18" s="1144" t="s">
        <v>315</v>
      </c>
      <c r="D18" s="540" t="s">
        <v>420</v>
      </c>
      <c r="E18" s="617">
        <f>SUM('A4-2管路(初期設定)'!BL104)</f>
        <v>0</v>
      </c>
      <c r="F18" s="619">
        <f>SUM('A4-2管路(初期設定)'!BN104)</f>
        <v>13104</v>
      </c>
      <c r="G18" s="619">
        <f>SUM('A4-2管路(初期設定)'!BP104)</f>
        <v>485906.39999999997</v>
      </c>
      <c r="H18" s="619">
        <f>SUM('A4-2管路(初期設定)'!BR104)</f>
        <v>378451.6</v>
      </c>
      <c r="I18" s="600">
        <f>SUM('A4-2管路(初期設定)'!BT104)</f>
        <v>0</v>
      </c>
      <c r="J18" s="597">
        <f t="shared" si="3"/>
        <v>877462</v>
      </c>
    </row>
    <row r="19" spans="2:10" ht="30" customHeight="1">
      <c r="B19" s="918"/>
      <c r="C19" s="871"/>
      <c r="D19" s="563" t="s">
        <v>426</v>
      </c>
      <c r="E19" s="618">
        <f>SUM('A4-2管路(初期設定)'!BL111)</f>
        <v>0</v>
      </c>
      <c r="F19" s="620">
        <f>SUM('A4-2管路(初期設定)'!BN111)</f>
        <v>549</v>
      </c>
      <c r="G19" s="620">
        <f>SUM('A4-2管路(初期設定)'!BP111)</f>
        <v>9244</v>
      </c>
      <c r="H19" s="620">
        <f>SUM('A4-2管路(初期設定)'!BR111)</f>
        <v>218</v>
      </c>
      <c r="I19" s="601">
        <f>SUM('A4-2管路(初期設定)'!BT111)</f>
        <v>0</v>
      </c>
      <c r="J19" s="596">
        <f t="shared" si="3"/>
        <v>10011</v>
      </c>
    </row>
    <row r="20" spans="2:10" ht="30" customHeight="1">
      <c r="B20" s="919"/>
      <c r="C20" s="871"/>
      <c r="D20" s="439" t="s">
        <v>41</v>
      </c>
      <c r="E20" s="609">
        <f t="shared" ref="E20:I20" si="5">SUM(E18:E19)</f>
        <v>0</v>
      </c>
      <c r="F20" s="621">
        <f t="shared" si="5"/>
        <v>13653</v>
      </c>
      <c r="G20" s="621">
        <f t="shared" si="5"/>
        <v>495150.39999999997</v>
      </c>
      <c r="H20" s="621">
        <f t="shared" si="5"/>
        <v>378669.6</v>
      </c>
      <c r="I20" s="602">
        <f t="shared" si="5"/>
        <v>0</v>
      </c>
      <c r="J20" s="417">
        <f t="shared" si="3"/>
        <v>887473</v>
      </c>
    </row>
    <row r="21" spans="2:10" ht="15" customHeight="1">
      <c r="B21" s="458" t="s">
        <v>363</v>
      </c>
      <c r="C21" s="459" t="s">
        <v>377</v>
      </c>
      <c r="D21" s="455"/>
      <c r="E21" s="460"/>
      <c r="F21" s="461"/>
      <c r="G21" s="461"/>
      <c r="H21" s="461"/>
      <c r="I21" s="461"/>
      <c r="J21" s="461"/>
    </row>
    <row r="22" spans="2:10" ht="14.25" customHeight="1">
      <c r="C22" s="1166" t="s">
        <v>436</v>
      </c>
      <c r="D22" s="1167"/>
      <c r="E22" s="1167"/>
      <c r="F22" s="1167"/>
      <c r="G22" s="1167"/>
      <c r="H22" s="1167"/>
      <c r="I22" s="1167"/>
      <c r="J22" s="1167"/>
    </row>
    <row r="23" spans="2:10" ht="14.25" customHeight="1">
      <c r="C23" s="1167"/>
      <c r="D23" s="1167"/>
      <c r="E23" s="1167"/>
      <c r="F23" s="1167"/>
      <c r="G23" s="1167"/>
      <c r="H23" s="1167"/>
      <c r="I23" s="1167"/>
      <c r="J23" s="1167"/>
    </row>
    <row r="24" spans="2:10" ht="14.25" customHeight="1">
      <c r="C24" s="1167"/>
      <c r="D24" s="1167"/>
      <c r="E24" s="1167"/>
      <c r="F24" s="1167"/>
      <c r="G24" s="1167"/>
      <c r="H24" s="1167"/>
      <c r="I24" s="1167"/>
      <c r="J24" s="1167"/>
    </row>
    <row r="25" spans="2:10" ht="14.25" customHeight="1">
      <c r="C25" s="1167"/>
      <c r="D25" s="1167"/>
      <c r="E25" s="1167"/>
      <c r="F25" s="1167"/>
      <c r="G25" s="1167"/>
      <c r="H25" s="1167"/>
      <c r="I25" s="1167"/>
      <c r="J25" s="1167"/>
    </row>
    <row r="26" spans="2:10" ht="14.25" customHeight="1">
      <c r="C26" s="1167"/>
      <c r="D26" s="1167"/>
      <c r="E26" s="1167"/>
      <c r="F26" s="1167"/>
      <c r="G26" s="1167"/>
      <c r="H26" s="1167"/>
      <c r="I26" s="1167"/>
      <c r="J26" s="1167"/>
    </row>
    <row r="27" spans="2:10" ht="15" customHeight="1"/>
    <row r="39" spans="3:3">
      <c r="C39" s="2"/>
    </row>
  </sheetData>
  <mergeCells count="17">
    <mergeCell ref="B2:J2"/>
    <mergeCell ref="D3:D4"/>
    <mergeCell ref="E3:E4"/>
    <mergeCell ref="F3:F4"/>
    <mergeCell ref="G3:G4"/>
    <mergeCell ref="H3:H4"/>
    <mergeCell ref="I3:I4"/>
    <mergeCell ref="C10:C12"/>
    <mergeCell ref="C22:J26"/>
    <mergeCell ref="B3:C4"/>
    <mergeCell ref="B5:C6"/>
    <mergeCell ref="J3:J6"/>
    <mergeCell ref="B7:B12"/>
    <mergeCell ref="B15:B20"/>
    <mergeCell ref="C15:C17"/>
    <mergeCell ref="C18:C20"/>
    <mergeCell ref="C7:C9"/>
  </mergeCells>
  <phoneticPr fontId="4"/>
  <printOptions horizontalCentered="1" verticalCentered="1"/>
  <pageMargins left="0" right="0" top="0.35433070866141736" bottom="0.35433070866141736"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A1施設</vt:lpstr>
      <vt:lpstr>A2-1施設(初期設定)</vt:lpstr>
      <vt:lpstr>A2-2,3,4施設(初期設定)</vt:lpstr>
      <vt:lpstr>A2-1施設(計画設定) </vt:lpstr>
      <vt:lpstr>A2-2,3,4施設(計画設定)</vt:lpstr>
      <vt:lpstr>A3管路</vt:lpstr>
      <vt:lpstr>A4-1管路(初期設定)</vt:lpstr>
      <vt:lpstr>A4-2管路(初期設定)</vt:lpstr>
      <vt:lpstr>A4-3管路(初期設定)</vt:lpstr>
      <vt:lpstr>A4-4,5管路(初期設定)</vt:lpstr>
      <vt:lpstr>A4-1管路(計画設定)</vt:lpstr>
      <vt:lpstr>A4-2管路(計画設定)</vt:lpstr>
      <vt:lpstr>A4-3管路(計画設定)</vt:lpstr>
      <vt:lpstr>A4-4,5管路(計画設定)</vt:lpstr>
      <vt:lpstr>A5計画書</vt:lpstr>
      <vt:lpstr>A1施設!Print_Area</vt:lpstr>
      <vt:lpstr>'A2-1施設(計画設定) '!Print_Area</vt:lpstr>
      <vt:lpstr>'A2-1施設(初期設定)'!Print_Area</vt:lpstr>
      <vt:lpstr>'A2-2,3,4施設(計画設定)'!Print_Area</vt:lpstr>
      <vt:lpstr>'A2-2,3,4施設(初期設定)'!Print_Area</vt:lpstr>
      <vt:lpstr>A3管路!Print_Area</vt:lpstr>
      <vt:lpstr>'A4-1管路(計画設定)'!Print_Area</vt:lpstr>
      <vt:lpstr>'A4-1管路(初期設定)'!Print_Area</vt:lpstr>
      <vt:lpstr>'A4-2管路(計画設定)'!Print_Area</vt:lpstr>
      <vt:lpstr>'A4-2管路(初期設定)'!Print_Area</vt:lpstr>
      <vt:lpstr>'A4-3管路(計画設定)'!Print_Area</vt:lpstr>
      <vt:lpstr>'A4-3管路(初期設定)'!Print_Area</vt:lpstr>
      <vt:lpstr>'A4-4,5管路(計画設定)'!Print_Area</vt:lpstr>
      <vt:lpstr>'A4-4,5管路(初期設定)'!Print_Area</vt:lpstr>
      <vt:lpstr>A5計画書!Print_Area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小原 卓朗</dc:creator>
  <cp:lastModifiedBy>下田 佑貴</cp:lastModifiedBy>
  <cp:lastPrinted>2015-06-16T00:34:40Z</cp:lastPrinted>
  <dcterms:created xsi:type="dcterms:W3CDTF">2015-02-15T01:45:45Z</dcterms:created>
  <dcterms:modified xsi:type="dcterms:W3CDTF">2015-06-22T07:54:34Z</dcterms:modified>
</cp:coreProperties>
</file>