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325" yWindow="1890" windowWidth="19260" windowHeight="4350" tabRatio="759" activeTab="1"/>
  </bookViews>
  <sheets>
    <sheet name="別紙１２" sheetId="1" r:id="rId1"/>
    <sheet name="別紙１２の（１）" sheetId="2" r:id="rId2"/>
    <sheet name="別紙１２の（１）A（総括表）" sheetId="3" r:id="rId3"/>
    <sheet name="別紙１２の（１）Ｂ" sheetId="4" r:id="rId4"/>
    <sheet name="別紙１２の（１）C" sheetId="5" r:id="rId5"/>
    <sheet name="別紙１２の（２）" sheetId="6" r:id="rId6"/>
    <sheet name="別紙１２の（３）" sheetId="7" r:id="rId7"/>
  </sheets>
  <externalReferences>
    <externalReference r:id="rId10"/>
  </externalReferences>
  <definedNames>
    <definedName name="_xlfn.IFERROR" hidden="1">#NAME?</definedName>
    <definedName name="_xlnm.Print_Area" localSheetId="1">'別紙１２の（１）'!$A$1:$Z$166</definedName>
    <definedName name="_xlnm.Print_Area" localSheetId="2">'別紙１２の（１）A（総括表）'!$A$1:$Y$44</definedName>
    <definedName name="_xlnm.Print_Area" localSheetId="3">'別紙１２の（１）Ｂ'!$A$1:$G$52</definedName>
    <definedName name="_xlnm.Print_Area" localSheetId="4">'別紙１２の（１）C'!$A$1:$G$27</definedName>
    <definedName name="_xlnm.Print_Area" localSheetId="5">'別紙１２の（２）'!$A$1:$AQ$164</definedName>
    <definedName name="_xlnm.Print_Area" localSheetId="6">'別紙１２の（３）'!$A$1:$AQ$40</definedName>
  </definedNames>
  <calcPr fullCalcOnLoad="1"/>
</workbook>
</file>

<file path=xl/sharedStrings.xml><?xml version="1.0" encoding="utf-8"?>
<sst xmlns="http://schemas.openxmlformats.org/spreadsheetml/2006/main" count="944" uniqueCount="488">
  <si>
    <t>１学年平均研修医数 e</t>
  </si>
  <si>
    <t>補助対象・補助対象外</t>
  </si>
  <si>
    <t>【補助対象】計</t>
  </si>
  <si>
    <t>【補助対象外】計</t>
  </si>
  <si>
    <t>　合　　　　　計</t>
  </si>
  <si>
    <t>（注２）eの１学年平均研修医数は、研修医数（cとdの和）を研修を実施している学年数で除して、小数点以下を四捨
　　　　五入して得た数とする。</t>
  </si>
  <si>
    <t>１年次生</t>
  </si>
  <si>
    <t>２年次生</t>
  </si>
  <si>
    <t>指導医又は上級医と組んで（又はオンコール体制の下に（２年次生に限る））行われる宿日直研修である。</t>
  </si>
  <si>
    <r>
      <t>事業延月数</t>
    </r>
    <r>
      <rPr>
        <sz val="9"/>
        <rFont val="ＭＳ 明朝"/>
        <family val="1"/>
      </rPr>
      <t xml:space="preserve">
(月４回以上)</t>
    </r>
  </si>
  <si>
    <t>大学病院</t>
  </si>
  <si>
    <t>臨床研修病院</t>
  </si>
  <si>
    <t>手当</t>
  </si>
  <si>
    <t>期　　　　間</t>
  </si>
  <si>
    <t>備　　　　　考</t>
  </si>
  <si>
    <t>合　　　　計</t>
  </si>
  <si>
    <t>二次又は三次救急病院</t>
  </si>
  <si>
    <t>回</t>
  </si>
  <si>
    <t>％</t>
  </si>
  <si>
    <t>円／月額）</t>
  </si>
  <si>
    <t>円）</t>
  </si>
  <si>
    <t>【合　　　　　計】</t>
  </si>
  <si>
    <t>円</t>
  </si>
  <si>
    <t>医師臨床研修費補助金に係る基準額の算出条件として、病院と臨床研修医の間において、原則として雇用契約の中にアルバイト診療を行わない旨を明らかにされていること。</t>
  </si>
  <si>
    <r>
      <t>事業延日数</t>
    </r>
    <r>
      <rPr>
        <sz val="9"/>
        <rFont val="ＭＳ 明朝"/>
        <family val="1"/>
      </rPr>
      <t xml:space="preserve">
(月４回未満)</t>
    </r>
  </si>
  <si>
    <t>（１）指導医経費</t>
  </si>
  <si>
    <t>次救急医療機関</t>
  </si>
  <si>
    <t>４種地域</t>
  </si>
  <si>
    <t>５種地域</t>
  </si>
  <si>
    <t>基準額算出に係る条件確認</t>
  </si>
  <si>
    <t>（チェック欄）</t>
  </si>
  <si>
    <t>（注１）ｃ、d、f及びgの研修医数は、研修医延人数を１２で除して、小数点以下第３位を四捨五入して得た数とす
        る。</t>
  </si>
  <si>
    <t>地域</t>
  </si>
  <si>
    <t>種</t>
  </si>
  <si>
    <t>３種地域</t>
  </si>
  <si>
    <t>対　象　経　費　の　支　出　予　定　額　算　出　内　訳</t>
  </si>
  <si>
    <t>金　　額</t>
  </si>
  <si>
    <t>積　　　算　　　内　　　訳</t>
  </si>
  <si>
    <t>小　　計</t>
  </si>
  <si>
    <t>２　プログラム責任者人件費内訳</t>
  </si>
  <si>
    <t>Ⅰ　教育指導経費</t>
  </si>
  <si>
    <t>区　　　　　分</t>
  </si>
  <si>
    <t>支 出 予 定 額</t>
  </si>
  <si>
    <t>委員会
回　数</t>
  </si>
  <si>
    <t>１回当た
り所要額</t>
  </si>
  <si>
    <t>備　　　　考</t>
  </si>
  <si>
    <t>回</t>
  </si>
  <si>
    <t xml:space="preserve"> 報　　償　　費</t>
  </si>
  <si>
    <t xml:space="preserve"> （研修管理委員会出席謝金）</t>
  </si>
  <si>
    <t xml:space="preserve"> 旅　　　　　費</t>
  </si>
  <si>
    <t xml:space="preserve"> （研修管理委員会出席旅費）</t>
  </si>
  <si>
    <t xml:space="preserve"> 需　　用　　費</t>
  </si>
  <si>
    <t xml:space="preserve"> 　消　耗　品　費</t>
  </si>
  <si>
    <t xml:space="preserve"> 　印 刷 製 本 費</t>
  </si>
  <si>
    <t xml:space="preserve"> 　会　　議　　費</t>
  </si>
  <si>
    <t xml:space="preserve"> 役　　務　　費</t>
  </si>
  <si>
    <t xml:space="preserve"> 　通 信 運 搬 費</t>
  </si>
  <si>
    <t>小　　　　　計</t>
  </si>
  <si>
    <t>プログラム
責任者数</t>
  </si>
  <si>
    <t>年間給与額等</t>
  </si>
  <si>
    <t>業務
比率</t>
  </si>
  <si>
    <t>金　　　額</t>
  </si>
  <si>
    <t>名</t>
  </si>
  <si>
    <t>事　　務
補助員数</t>
  </si>
  <si>
    <t>４　役務費内訳</t>
  </si>
  <si>
    <t>支出予定額</t>
  </si>
  <si>
    <t xml:space="preserve"> 通 信 運 搬 費</t>
  </si>
  <si>
    <t>５－２　プログラム責任者にかかる謝金、人件費、手当内訳</t>
  </si>
  <si>
    <t>（注）</t>
  </si>
  <si>
    <t>支 出 予 定 額</t>
  </si>
  <si>
    <t xml:space="preserve"> 旅　　　費</t>
  </si>
  <si>
    <t xml:space="preserve"> 需　用　費</t>
  </si>
  <si>
    <t xml:space="preserve"> 　図書購入費</t>
  </si>
  <si>
    <t xml:space="preserve"> 　教材等材料費</t>
  </si>
  <si>
    <t xml:space="preserve"> 　消耗品費</t>
  </si>
  <si>
    <t xml:space="preserve"> 報　償　費</t>
  </si>
  <si>
    <t>区　分</t>
  </si>
  <si>
    <t>所　要　額</t>
  </si>
  <si>
    <t>人数</t>
  </si>
  <si>
    <t>人</t>
  </si>
  <si>
    <t>旅　費</t>
  </si>
  <si>
    <t>手　当　額</t>
  </si>
  <si>
    <t>回数</t>
  </si>
  <si>
    <t>宿日直手当</t>
  </si>
  <si>
    <t>１年次</t>
  </si>
  <si>
    <t>（注）</t>
  </si>
  <si>
    <t>１　教育指導経費</t>
  </si>
  <si>
    <t>×</t>
  </si>
  <si>
    <t>（１）研修医延人数　【附表Ａ】</t>
  </si>
  <si>
    <t>研 修 医 延 人 数</t>
  </si>
  <si>
    <t>人</t>
  </si>
  <si>
    <t>① 病院群全体</t>
  </si>
  <si>
    <t>月</t>
  </si>
  <si>
    <t>研修医数</t>
  </si>
  <si>
    <t>② 補助対象</t>
  </si>
  <si>
    <t>日</t>
  </si>
  <si>
    <t>宿日直研修が、臨床研修の一環として、研修プログラム単位で実施され、当該プログラムが研修管理委員会により適正に管理運営されている。</t>
  </si>
  <si>
    <t>円</t>
  </si>
  <si>
    <t>１　教育指導経費</t>
  </si>
  <si>
    <t>円／月額）</t>
  </si>
  <si>
    <t>円】</t>
  </si>
  <si>
    <t>（２）剖検経費</t>
  </si>
  <si>
    <t>円／年額）</t>
  </si>
  <si>
    <t>（３）プログラム責任者等経費</t>
  </si>
  <si>
    <t>円／日額）</t>
  </si>
  <si>
    <t>事業延日数</t>
  </si>
  <si>
    <t>１種地域
及び２種
地域</t>
  </si>
  <si>
    <t>計</t>
  </si>
  <si>
    <t>合　　　　　計</t>
  </si>
  <si>
    <t>国庫補助</t>
  </si>
  <si>
    <t>基 本 額</t>
  </si>
  <si>
    <t>所 要 額</t>
  </si>
  <si>
    <t>寄 付 金</t>
  </si>
  <si>
    <t>その他の</t>
  </si>
  <si>
    <t>差引額</t>
  </si>
  <si>
    <t>選定額</t>
  </si>
  <si>
    <t>収 入 額</t>
  </si>
  <si>
    <t>予 定 額</t>
  </si>
  <si>
    <t>総事業費</t>
  </si>
  <si>
    <t>基準額</t>
  </si>
  <si>
    <t>対象経費</t>
  </si>
  <si>
    <t>区分</t>
  </si>
  <si>
    <t>の 支 出</t>
  </si>
  <si>
    <t>備考</t>
  </si>
  <si>
    <t>２年次</t>
  </si>
  <si>
    <t>人</t>
  </si>
  <si>
    <t>１年次生研修医延人数</t>
  </si>
  <si>
    <t>２年次生研修医延人数</t>
  </si>
  <si>
    <t>１学年平均研修医数</t>
  </si>
  <si>
    <t>教育指導経費</t>
  </si>
  <si>
    <t>１学年平均研修医数e</t>
  </si>
  <si>
    <t>基幹型病院（協力型病院が申請する場合は代理申請協力型病院の種別及び救急の認定を記載）</t>
  </si>
  <si>
    <t>①指導医経費</t>
  </si>
  <si>
    <t>②賃金</t>
  </si>
  <si>
    <t>←協力型臨床研修病院等が申請する場合１を入力</t>
  </si>
  <si>
    <t>研修医の募集定員が20人以上で将来小児科医又は産科医になることを希望する研修医を対象とした研修プログラムを設けた病院は○を付すこと</t>
  </si>
  <si>
    <t>①　研修管理委員会経費</t>
  </si>
  <si>
    <t>※上限２回</t>
  </si>
  <si>
    <t>②　地域医療対策協議会等連絡調整</t>
  </si>
  <si>
    <t>該当の法律等</t>
  </si>
  <si>
    <t xml:space="preserve"> 【研修管理委員会】</t>
  </si>
  <si>
    <t xml:space="preserve"> 【地域医療対策協議会等連絡調整】</t>
  </si>
  <si>
    <t xml:space="preserve"> 報　　償　　費（諸　謝　金）</t>
  </si>
  <si>
    <t xml:space="preserve"> 旅　　　　　費</t>
  </si>
  <si>
    <t xml:space="preserve"> 需　　用　　費</t>
  </si>
  <si>
    <t>　 消　耗　品　費</t>
  </si>
  <si>
    <t xml:space="preserve"> 　印 刷 製 本 費</t>
  </si>
  <si>
    <t xml:space="preserve">   会    議    費</t>
  </si>
  <si>
    <t xml:space="preserve"> 役　　務　　費</t>
  </si>
  <si>
    <t xml:space="preserve">   通 信 運 搬 費</t>
  </si>
  <si>
    <t>１　研修医を指導する指導医、臨床研修協力施設の指導者又はいわゆる「屋根瓦方式」の上級医の経費に限る。</t>
  </si>
  <si>
    <t>２　研修医を指導する指導医で、プログラム責任者でもある場合は、次項５－２に計上すること。</t>
  </si>
  <si>
    <t>（注）プログラム責任者養成講習会修了者又は臨床研修指導医養成講習会修了者がより高度な指導等を行うため情報収集等を行う場合の経費に限る。</t>
  </si>
  <si>
    <t>１　研修医の宿日直を指導した指導医、臨床研修協力施設の指導者又は上級医の経費に限る。</t>
  </si>
  <si>
    <t>円】</t>
  </si>
  <si>
    <t>（基幹型病院名）</t>
  </si>
  <si>
    <t>※いずれか該当する□に○を付すこと。</t>
  </si>
  <si>
    <t>（４）研修管理委員会等経費</t>
  </si>
  <si>
    <t>（５）へき地診療所等研修支援経費</t>
  </si>
  <si>
    <t>（注）実日数の内訳を備考欄に記入すること。（例：平日△日、土日×日）</t>
  </si>
  <si>
    <t>へき地診療所等研修支援事業計画調書</t>
  </si>
  <si>
    <t>診療所等名称</t>
  </si>
  <si>
    <t>研修医氏名</t>
  </si>
  <si>
    <t>（基幹型病院名）</t>
  </si>
  <si>
    <t>１　研修管理委員会等経費内訳</t>
  </si>
  <si>
    <t>プログラム責任者氏名</t>
  </si>
  <si>
    <t>事務補助員氏名</t>
  </si>
  <si>
    <t>５－１　指導医等にかかる謝金、人件費、手当内訳</t>
  </si>
  <si>
    <t>指導医等数</t>
  </si>
  <si>
    <t>指導医等氏名</t>
  </si>
  <si>
    <t>（注）臨床研修の指導医としての業務に関する経費に限る。</t>
  </si>
  <si>
    <t>宿日直指導医等氏名</t>
  </si>
  <si>
    <t>２　オンコール手当は２年次生の研修医の当直の際にオンコール体制を組んだ指導医等の経費に限る。</t>
  </si>
  <si>
    <t>（注）各項目毎の基準額の端数については、小数点以下を切り捨てて得た額とします。</t>
  </si>
  <si>
    <t>（注）各項目毎の支出予定額の算出の際に発生する端数については、それぞれ小数点以下を切り捨てて得た額とします。</t>
  </si>
  <si>
    <t>地域協議会経費</t>
  </si>
  <si>
    <t>当直</t>
  </si>
  <si>
    <t>オンコール</t>
  </si>
  <si>
    <t>①指導医等が研修医と当直</t>
  </si>
  <si>
    <t>②指導医等がオンコール体制</t>
  </si>
  <si>
    <t>臨床研修に関する地域協議会の対象経費の支出予定額算出内訳</t>
  </si>
  <si>
    <t>（臨床研修に関する地域協議会名）</t>
  </si>
  <si>
    <t>（地域協議会の設置者）</t>
  </si>
  <si>
    <t>１　地域における募集定員の調整又は臨床研修病院群の形成について協議・検討するための経費に限る。</t>
  </si>
  <si>
    <t>２　地域協議会の会則等や構成員が分かる資料について別途添付すること。</t>
  </si>
  <si>
    <t>２　賃金内訳</t>
  </si>
  <si>
    <t>（注）地域における募集定員の調整又は臨床研修病院群の形成について協議・検討する際の事務補助にかかる賃金に限る。</t>
  </si>
  <si>
    <t>教育指導経費－計（Ⅰ）</t>
  </si>
  <si>
    <t>円</t>
  </si>
  <si>
    <t>区　　　　　分</t>
  </si>
  <si>
    <t>支 出 予 定 額</t>
  </si>
  <si>
    <t>積　　　算　　　内　　　訳</t>
  </si>
  <si>
    <t>委員会
回　数</t>
  </si>
  <si>
    <t>１回当た
り所要額</t>
  </si>
  <si>
    <t>備　　　　考</t>
  </si>
  <si>
    <t>金　　額</t>
  </si>
  <si>
    <t>積　　　算　　　内　　　訳</t>
  </si>
  <si>
    <t>備　　　　考</t>
  </si>
  <si>
    <t>％</t>
  </si>
  <si>
    <t>小　　計</t>
  </si>
  <si>
    <t>３　賃金内訳</t>
  </si>
  <si>
    <t>６　情報収集及び学会等出席経費内訳</t>
  </si>
  <si>
    <t>区　　　　分</t>
  </si>
  <si>
    <t>７　剖検経費内訳</t>
  </si>
  <si>
    <t>８　へき地診療所等研修経費</t>
  </si>
  <si>
    <t>オンコール</t>
  </si>
  <si>
    <t>１　協議会開催経費内訳</t>
  </si>
  <si>
    <t xml:space="preserve"> （地域協議会出席謝金等）</t>
  </si>
  <si>
    <t xml:space="preserve"> （地域協議会出席旅費等）</t>
  </si>
  <si>
    <r>
      <t>事業延日数 p</t>
    </r>
    <r>
      <rPr>
        <sz val="8"/>
        <rFont val="ＭＳ 明朝"/>
        <family val="1"/>
      </rPr>
      <t xml:space="preserve">
(月４回未満)</t>
    </r>
  </si>
  <si>
    <r>
      <t>事業延月数 o</t>
    </r>
    <r>
      <rPr>
        <sz val="8"/>
        <rFont val="ＭＳ 明朝"/>
        <family val="1"/>
      </rPr>
      <t xml:space="preserve">
(月４回以上)</t>
    </r>
  </si>
  <si>
    <t xml:space="preserve"> 会　　議　　費</t>
  </si>
  <si>
    <t>（注２）当該年度に研修を開始した研修医については１年次、それより前に研修を開始した研修医については２年次</t>
  </si>
  <si>
    <t>当該年度に研修を開始した研修医に決まって支払われる給与</t>
  </si>
  <si>
    <t>①当該年度（１年次給与）</t>
  </si>
  <si>
    <t>ア当該年度４月１日現在の１年次研修医受入数が20人未満の基幹型病院の場合（協力型病院が申請する場合にも適用）</t>
  </si>
  <si>
    <t>イ当該年度４月１日現在の１年次研修医受入数が20人以上の基幹型病院の場合</t>
  </si>
  <si>
    <t>①が630万円を超え、720万円以下の場合は、上記教育指導経費計（Ⅰ）の金額に0.9を乗じる</t>
  </si>
  <si>
    <t>当該年度４月１日現在の１年次研修医受入数</t>
  </si>
  <si>
    <t>研修実日数</t>
  </si>
  <si>
    <t>（６）産婦人科宿日直研修事業経費　</t>
  </si>
  <si>
    <t>（７）小児科宿日直研修事業経費　</t>
  </si>
  <si>
    <t>９　産婦人科宿日直研修事業費、小児科宿日直研修事業費内訳</t>
  </si>
  <si>
    <t>（１）産婦人科</t>
  </si>
  <si>
    <t>（２）小児科</t>
  </si>
  <si>
    <t>基準額 1,932,000円</t>
  </si>
  <si>
    <t>　オンコール分はN、Sと一致</t>
  </si>
  <si>
    <t>　オンコール分はR、Tと一致</t>
  </si>
  <si>
    <r>
      <t>事業延月数 i</t>
    </r>
    <r>
      <rPr>
        <sz val="8"/>
        <rFont val="ＭＳ 明朝"/>
        <family val="1"/>
      </rPr>
      <t xml:space="preserve">
(月４回以上)</t>
    </r>
  </si>
  <si>
    <r>
      <t>事業延日数 j</t>
    </r>
    <r>
      <rPr>
        <sz val="8"/>
        <rFont val="ＭＳ 明朝"/>
        <family val="1"/>
      </rPr>
      <t xml:space="preserve">
(月４回未満)</t>
    </r>
  </si>
  <si>
    <r>
      <t>事業延月数 k</t>
    </r>
    <r>
      <rPr>
        <sz val="8"/>
        <rFont val="ＭＳ 明朝"/>
        <family val="1"/>
      </rPr>
      <t xml:space="preserve">
(月４回以上)</t>
    </r>
  </si>
  <si>
    <r>
      <t>事業延日数 l</t>
    </r>
    <r>
      <rPr>
        <sz val="8"/>
        <rFont val="ＭＳ 明朝"/>
        <family val="1"/>
      </rPr>
      <t xml:space="preserve">
(月４回未満)</t>
    </r>
  </si>
  <si>
    <r>
      <t>事業延月数 m</t>
    </r>
    <r>
      <rPr>
        <sz val="8"/>
        <rFont val="ＭＳ 明朝"/>
        <family val="1"/>
      </rPr>
      <t xml:space="preserve">
(月４回以上)</t>
    </r>
  </si>
  <si>
    <r>
      <t>事業延日数 n</t>
    </r>
    <r>
      <rPr>
        <sz val="8"/>
        <rFont val="ＭＳ 明朝"/>
        <family val="1"/>
      </rPr>
      <t xml:space="preserve">
(月４回未満)</t>
    </r>
  </si>
  <si>
    <t>実施回数　q</t>
  </si>
  <si>
    <t>（注）研修プログラムの企画立案・管理等に関する経費に限る。</t>
  </si>
  <si>
    <t>（注）指導医又はプログラム責任者の事務補助のために雇用された職員に対する賃金に限る。</t>
  </si>
  <si>
    <t>県立○○病院</t>
  </si>
  <si>
    <t>✔</t>
  </si>
  <si>
    <t>○</t>
  </si>
  <si>
    <t>赤川　六郎</t>
  </si>
  <si>
    <t>所在地市町村名　◎◎村</t>
  </si>
  <si>
    <t>病床数　１４床</t>
  </si>
  <si>
    <t>「へき地保健対策実施要綱」</t>
  </si>
  <si>
    <t>平日１９日　土日５日</t>
  </si>
  <si>
    <t>■■診療所</t>
  </si>
  <si>
    <t>～</t>
  </si>
  <si>
    <t>外部委員（6人×10,000円）</t>
  </si>
  <si>
    <t>外部委員（6人×3,000円）</t>
  </si>
  <si>
    <t>コピー用紙</t>
  </si>
  <si>
    <t>お茶代（10人×500円）</t>
  </si>
  <si>
    <t>資料等郵送</t>
  </si>
  <si>
    <t>3,000円×3人</t>
  </si>
  <si>
    <t>お茶代（5人×500円）</t>
  </si>
  <si>
    <t>加藤　太郎</t>
  </si>
  <si>
    <t>宮本　三郎</t>
  </si>
  <si>
    <t>毎週（2日/5日*1時間/8時間）</t>
  </si>
  <si>
    <t>毎週（5日/5日*4時間/8時間）</t>
  </si>
  <si>
    <t>切手代80円＊30枚</t>
  </si>
  <si>
    <t>野田　二郎</t>
  </si>
  <si>
    <t>森川　一</t>
  </si>
  <si>
    <t>東　金太郎</t>
  </si>
  <si>
    <t>朝日　桃太郎</t>
  </si>
  <si>
    <t>夕日　秋夫</t>
  </si>
  <si>
    <t>五月　春男</t>
  </si>
  <si>
    <t>週10時間/40時間*26週/52週</t>
  </si>
  <si>
    <t>週5時間/40時間*30週/52週</t>
  </si>
  <si>
    <t>週6時間/40時間*12週/52週</t>
  </si>
  <si>
    <t>毎週（1日/5日*1時間/8時間）</t>
  </si>
  <si>
    <t>第10回○○学会　7月4日（野田　二郎）</t>
  </si>
  <si>
    <t>第5回○○大会　12月6日（森川　一）</t>
  </si>
  <si>
    <t>○○大学　松本　太郎　10,000円*2回</t>
  </si>
  <si>
    <t>△△大学　藤田　二郎　20,000円*3回</t>
  </si>
  <si>
    <t>5,000円*5回分（遺族への謝金）</t>
  </si>
  <si>
    <t xml:space="preserve"> 消耗品費</t>
  </si>
  <si>
    <t>○○診療所</t>
  </si>
  <si>
    <t>旅費往復20,000円*1人</t>
  </si>
  <si>
    <t>宿泊代10,000円*21日*1人</t>
  </si>
  <si>
    <t>宿泊代10,000円*23日*1人</t>
  </si>
  <si>
    <t>○○県臨床研修協議会</t>
  </si>
  <si>
    <t>合同研修プログラム作成検討（5人×8,100円）</t>
  </si>
  <si>
    <t>募集定員調整検討会（15人×10,000）</t>
  </si>
  <si>
    <t>20人×3,000円</t>
  </si>
  <si>
    <t>20人×500円</t>
  </si>
  <si>
    <t>厚生　太郎</t>
  </si>
  <si>
    <t>毎週（2日/5日*4時間/8時間）</t>
  </si>
  <si>
    <t>厚生　花子</t>
  </si>
  <si>
    <t>※研修医受入数には、中断後の再開者及び産科・小児科プログラム加算分の数は含まない。
※協力型臨床研修病院等が申請する場合であっても、基幹型臨床研修病院の研修医受入数を記載すること。</t>
  </si>
  <si>
    <t>研修医の処遇について</t>
  </si>
  <si>
    <t>（単位:円）</t>
  </si>
  <si>
    <t>研修医の種別(常勤・非常勤）</t>
  </si>
  <si>
    <t>　　　　　当該年度に研修を開始する研修医　　　　　　　　　　　　　　　　　　　　　　　　　　　　　※都道府県の要請等により受け入れた自治医科大学
　医学部卒の研修医を除く。</t>
  </si>
  <si>
    <t>備考</t>
  </si>
  <si>
    <t>１年次（当該年度）</t>
  </si>
  <si>
    <t>①基本給月給（決定ベース）</t>
  </si>
  <si>
    <t>②年額賞与(決定ベース）</t>
  </si>
  <si>
    <t>推計年収（①×12+②)　　　　</t>
  </si>
  <si>
    <t>【記載要領】</t>
  </si>
  <si>
    <r>
      <t>（１）</t>
    </r>
    <r>
      <rPr>
        <u val="single"/>
        <sz val="14"/>
        <rFont val="ＭＳ ゴシック"/>
        <family val="3"/>
      </rPr>
      <t>本調査には都道府県の要請等により受け入れた自治医科大学医学部卒の研修医は含めないこと。</t>
    </r>
  </si>
  <si>
    <t>（２）当該年度４月１日現在の１年次研修医受入数は、基幹型臨床研修病院における当該年度４月１日現在の１年次研修医受入数を記載してください。</t>
  </si>
  <si>
    <t>（３）研修医の常勤・非常勤の別は、基幹型臨床研修病院で研修している際の種別を選択してください。</t>
  </si>
  <si>
    <t>（４）当該年度に研修を開始する研修医の欄は、基幹型臨床研修病院の処遇を記載してください。</t>
  </si>
  <si>
    <t>（５）①基本給月給、②年額賞与の欄は以下の通り記載して下さい。</t>
  </si>
  <si>
    <t>　　　　　①基本給月給</t>
  </si>
  <si>
    <r>
      <t>　　　　　　　</t>
    </r>
    <r>
      <rPr>
        <u val="single"/>
        <sz val="14"/>
        <rFont val="ＭＳ Ｐゴシック"/>
        <family val="3"/>
      </rPr>
      <t>「基本給」は、研修医の業務量、住居、通勤経路、家族構成にかかわらず研修医に決まって支払われる給与とします。</t>
    </r>
    <r>
      <rPr>
        <sz val="14"/>
        <rFont val="ＭＳ Ｐゴシック"/>
        <family val="3"/>
      </rPr>
      <t>国家公務員の給与では、</t>
    </r>
  </si>
  <si>
    <t>　　　　　②年額賞与</t>
  </si>
  <si>
    <t>　　　　　　年額賞与（国家公務員の給与では「期末手当」、「勤勉手当」が該当）は、各年度で支払われる賞与（年度で複数回ならその合計金額）を記載して下さい。</t>
  </si>
  <si>
    <t>　　　　　注）ここでいう「決定ベース」とは、研修医を募集する際に募集要項等で公表している給与（事前に定められている給与）のこと。</t>
  </si>
  <si>
    <t>　　　　　　   ただし、公募後に変更が決まっている場合は、変更後の処遇により記載して下さい。</t>
  </si>
  <si>
    <t>非常勤</t>
  </si>
  <si>
    <t>　　　　　注）受入人数が０人であっても、１年次研修医に支払われる推計年収が６３０万円以上の場合は、定められた申請する金額に係数を乗じることとなります。</t>
  </si>
  <si>
    <t>（３）地元出身研修医の採用数（4月１日現在）</t>
  </si>
  <si>
    <t>１年次生研修医数</t>
  </si>
  <si>
    <t>うち地元出身研修医の採用数</t>
  </si>
  <si>
    <t>２年次生研修医数</t>
  </si>
  <si>
    <t>うち地元出身研修医の採用数</t>
  </si>
  <si>
    <t>地元出身研修医の採用割合</t>
  </si>
  <si>
    <t>※協力型病院が申請する場合は、基幹型病院の研修医数及び採用数を記載すること。</t>
  </si>
  <si>
    <t>（４）地元出身研修医延人数</t>
  </si>
  <si>
    <t>【補助対象（うち、地元出身）】計</t>
  </si>
  <si>
    <t>宿日直事業経費に係る条件確認（下記(6)～(7)）</t>
  </si>
  <si>
    <t>a</t>
  </si>
  <si>
    <t>b</t>
  </si>
  <si>
    <t>（注１）研修医延人数は、当該年度内における各月の末日に在籍する研修医数の総和であること。</t>
  </si>
  <si>
    <t>　とすること。</t>
  </si>
  <si>
    <t>（２）研修医数</t>
  </si>
  <si>
    <t>c</t>
  </si>
  <si>
    <t>d</t>
  </si>
  <si>
    <t>e</t>
  </si>
  <si>
    <t>f</t>
  </si>
  <si>
    <t>g</t>
  </si>
  <si>
    <t>a'</t>
  </si>
  <si>
    <t>（５）へき地診療所等研修支援事業延日数　【附表Ｂ】の研修実日数合計と一致</t>
  </si>
  <si>
    <t>事業延日数</t>
  </si>
  <si>
    <t>h</t>
  </si>
  <si>
    <t>①</t>
  </si>
  <si>
    <t>②</t>
  </si>
  <si>
    <t xml:space="preserve">（６）産婦人科宿日直研修事業延日数
　当直分は【附表Ａ（総括表）】のD、Iの1、
2年次生の合計と一致    </t>
  </si>
  <si>
    <t>i</t>
  </si>
  <si>
    <t>j</t>
  </si>
  <si>
    <t>k</t>
  </si>
  <si>
    <t>l</t>
  </si>
  <si>
    <t>（７）小児科宿日直研修事業延日数
　当直分は【附表Ａ（総括表）】のH、Jの1、2年次生の合計と一致</t>
  </si>
  <si>
    <t>m</t>
  </si>
  <si>
    <t>n</t>
  </si>
  <si>
    <t>o</t>
  </si>
  <si>
    <t>p</t>
  </si>
  <si>
    <t>２　基準額適用</t>
  </si>
  <si>
    <t>【</t>
  </si>
  <si>
    <t>（</t>
  </si>
  <si>
    <t>（</t>
  </si>
  <si>
    <t>研修医延人数 a</t>
  </si>
  <si>
    <t>地元研修医採用
等加算</t>
  </si>
  <si>
    <t>研修医延人数 a’</t>
  </si>
  <si>
    <t>円×0.5／月額）</t>
  </si>
  <si>
    <t>（</t>
  </si>
  <si>
    <t>×</t>
  </si>
  <si>
    <t>【</t>
  </si>
  <si>
    <t>a</t>
  </si>
  <si>
    <t>×</t>
  </si>
  <si>
    <t>（</t>
  </si>
  <si>
    <t>（</t>
  </si>
  <si>
    <t>h</t>
  </si>
  <si>
    <t>【</t>
  </si>
  <si>
    <t>（</t>
  </si>
  <si>
    <t>×</t>
  </si>
  <si>
    <t>（</t>
  </si>
  <si>
    <t>（</t>
  </si>
  <si>
    <t>×</t>
  </si>
  <si>
    <t>（</t>
  </si>
  <si>
    <t>①が720万円を超える場合は、上記教育指導経費計（Ⅰ）の金額に0.8を乗じる</t>
  </si>
  <si>
    <t>※【附表C】の推計年収と一致。</t>
  </si>
  <si>
    <t>✔</t>
  </si>
  <si>
    <t>基　準　額　算　出　内　訳</t>
  </si>
  <si>
    <t>○</t>
  </si>
  <si>
    <t>　</t>
  </si>
  <si>
    <t>（</t>
  </si>
  <si>
    <t>研修医延人数 a</t>
  </si>
  <si>
    <t>研修医延人数 a’</t>
  </si>
  <si>
    <t>／</t>
  </si>
  <si>
    <t>b</t>
  </si>
  <si>
    <t>）</t>
  </si>
  <si>
    <t>※協力型臨床研修病院等が申請する場合（３）～（５）は計上しないこと。</t>
  </si>
  <si>
    <t>【</t>
  </si>
  <si>
    <r>
      <t>※1種地域及び2種地域に所在する病院であって、１（3）の地元出身研修医の採用割合が</t>
    </r>
    <r>
      <rPr>
        <b/>
        <u val="single"/>
        <sz val="8"/>
        <color indexed="10"/>
        <rFont val="ＭＳ 明朝"/>
        <family val="1"/>
      </rPr>
      <t>50%以上</t>
    </r>
    <r>
      <rPr>
        <sz val="8"/>
        <color indexed="10"/>
        <rFont val="ＭＳ 明朝"/>
        <family val="1"/>
      </rPr>
      <t>の場合に、以下の加算を行う。</t>
    </r>
  </si>
  <si>
    <r>
      <t>※1種地域及び2種地域に所在する病院であって、１（3）の地元出身研修医の採用割合が</t>
    </r>
    <r>
      <rPr>
        <b/>
        <u val="single"/>
        <sz val="8"/>
        <color indexed="10"/>
        <rFont val="ＭＳ 明朝"/>
        <family val="1"/>
      </rPr>
      <t>50%未満</t>
    </r>
    <r>
      <rPr>
        <sz val="8"/>
        <color indexed="10"/>
        <rFont val="ＭＳ 明朝"/>
        <family val="1"/>
      </rPr>
      <t>の場合に、以下の加算を行う。</t>
    </r>
  </si>
  <si>
    <t>県立○○病院</t>
  </si>
  <si>
    <t>病　　院　　名</t>
  </si>
  <si>
    <t>当該年度４月１日現在の１年次研修医受入数</t>
  </si>
  <si>
    <t>α</t>
  </si>
  <si>
    <t>　　　　　　 「職員俸給」、「地域手当」、「初任給調整手当」、「寒冷地手当」、「特地勤務手当」などが該当します。「超過勤務手当」、「当直手当」、「住居手当」、</t>
  </si>
  <si>
    <t>　　　　　　 「通勤手当」、「扶養手当」などは該当しません。</t>
  </si>
  <si>
    <t>（協力型臨床研修病院等が申請する場合であっても、【附表Ｃ】の基幹型臨床研修病院のの金額を記載すること。）</t>
  </si>
  <si>
    <t>臨　　床　　研　　修　　事　　業　　所　　要　　額　　調　　書　</t>
  </si>
  <si>
    <t>都道府県</t>
  </si>
  <si>
    <t>市町村</t>
  </si>
  <si>
    <t>施設番号</t>
  </si>
  <si>
    <t>設置主体</t>
  </si>
  <si>
    <t>施 設 名</t>
  </si>
  <si>
    <t>所属部課名</t>
  </si>
  <si>
    <t>担当者氏名</t>
  </si>
  <si>
    <t>電話（内線）</t>
  </si>
  <si>
    <t>Ａ</t>
  </si>
  <si>
    <t>Ｂ</t>
  </si>
  <si>
    <t>Ｃ=(Ａ－Ｂ)</t>
  </si>
  <si>
    <t>Ｄ</t>
  </si>
  <si>
    <t>Ｅ</t>
  </si>
  <si>
    <t>Ｆ</t>
  </si>
  <si>
    <t>Ｇ</t>
  </si>
  <si>
    <t>Ｈ</t>
  </si>
  <si>
    <t xml:space="preserve">
円 </t>
  </si>
  <si>
    <t>（注）１　F欄には、D欄の金額とE欄の金額とを比較して少ない方の額を記入すること。</t>
  </si>
  <si>
    <t>　　　２　G欄には、C欄の金額とF欄の金額とを比較して少ない方の額を記入すること。</t>
  </si>
  <si>
    <t>１年次生又は再開者</t>
  </si>
  <si>
    <t>補助対象</t>
  </si>
  <si>
    <t>宿日直研修計画月数</t>
  </si>
  <si>
    <t>産婦人科</t>
  </si>
  <si>
    <t>小児科</t>
  </si>
  <si>
    <t>対象</t>
  </si>
  <si>
    <t>対象外</t>
  </si>
  <si>
    <t>月１回</t>
  </si>
  <si>
    <t>月２回</t>
  </si>
  <si>
    <t>月３回</t>
  </si>
  <si>
    <t>月４回
以上</t>
  </si>
  <si>
    <t>合計</t>
  </si>
  <si>
    <t>分野</t>
  </si>
  <si>
    <t>A</t>
  </si>
  <si>
    <t>B</t>
  </si>
  <si>
    <t>C</t>
  </si>
  <si>
    <t>D</t>
  </si>
  <si>
    <t>E</t>
  </si>
  <si>
    <t>F</t>
  </si>
  <si>
    <t>G</t>
  </si>
  <si>
    <t>H</t>
  </si>
  <si>
    <t>宿日直</t>
  </si>
  <si>
    <t>産婦人科</t>
  </si>
  <si>
    <t>小児科</t>
  </si>
  <si>
    <t>１年次生又は再開者</t>
  </si>
  <si>
    <r>
      <t>事業延</t>
    </r>
    <r>
      <rPr>
        <b/>
        <sz val="11"/>
        <rFont val="ＭＳ 明朝"/>
        <family val="1"/>
      </rPr>
      <t>月数</t>
    </r>
    <r>
      <rPr>
        <sz val="11"/>
        <rFont val="ＭＳ 明朝"/>
        <family val="1"/>
      </rPr>
      <t xml:space="preserve">
(月４回以上)　　　　　　　　　</t>
    </r>
  </si>
  <si>
    <t>Ｄ</t>
  </si>
  <si>
    <t>月</t>
  </si>
  <si>
    <t>Ｈ</t>
  </si>
  <si>
    <r>
      <t>事業延</t>
    </r>
    <r>
      <rPr>
        <b/>
        <sz val="11"/>
        <rFont val="ＭＳ 明朝"/>
        <family val="1"/>
      </rPr>
      <t>日数</t>
    </r>
    <r>
      <rPr>
        <sz val="11"/>
        <rFont val="ＭＳ 明朝"/>
        <family val="1"/>
      </rPr>
      <t xml:space="preserve">
(月４回未満)
</t>
    </r>
  </si>
  <si>
    <t>I</t>
  </si>
  <si>
    <t>A+(B×2)+(C×3)</t>
  </si>
  <si>
    <t>J</t>
  </si>
  <si>
    <t>E+(F×2)+(G×3)</t>
  </si>
  <si>
    <t>日</t>
  </si>
  <si>
    <t>２年次生又は再開者</t>
  </si>
  <si>
    <t>２年次生
又は
再開者</t>
  </si>
  <si>
    <t>A</t>
  </si>
  <si>
    <t>B</t>
  </si>
  <si>
    <t>C</t>
  </si>
  <si>
    <t>D</t>
  </si>
  <si>
    <t>E</t>
  </si>
  <si>
    <t>F</t>
  </si>
  <si>
    <t>G</t>
  </si>
  <si>
    <t>H</t>
  </si>
  <si>
    <t>オンコール</t>
  </si>
  <si>
    <t>K</t>
  </si>
  <si>
    <t>L</t>
  </si>
  <si>
    <t>M</t>
  </si>
  <si>
    <t>N</t>
  </si>
  <si>
    <t>O</t>
  </si>
  <si>
    <t>P</t>
  </si>
  <si>
    <t>Q</t>
  </si>
  <si>
    <t>R</t>
  </si>
  <si>
    <t>指導医等が研修医と当直</t>
  </si>
  <si>
    <t>指導医等がオンコール体制</t>
  </si>
  <si>
    <t>２年次生
又は
再開者</t>
  </si>
  <si>
    <t>N</t>
  </si>
  <si>
    <t>R</t>
  </si>
  <si>
    <t>S</t>
  </si>
  <si>
    <t>K+(L×2)+(M×3)</t>
  </si>
  <si>
    <t>T</t>
  </si>
  <si>
    <t>O+(P×2)+(Q×3)</t>
  </si>
  <si>
    <t>総　　計</t>
  </si>
  <si>
    <t>総    計</t>
  </si>
  <si>
    <t>日</t>
  </si>
  <si>
    <t>別紙１２</t>
  </si>
  <si>
    <t>別紙１２の（１）</t>
  </si>
  <si>
    <t>別紙１２の（１）　附表Ａ(総括表）</t>
  </si>
  <si>
    <t>別紙１２の（１）　附表Ｂ</t>
  </si>
  <si>
    <t>別紙１２の（１）　附表C</t>
  </si>
  <si>
    <t>別紙１２の（２）</t>
  </si>
  <si>
    <t>別紙１２の（３）</t>
  </si>
  <si>
    <t xml:space="preserve"> 内訳は別紙１２の
（１）、（２）の
 とおり</t>
  </si>
  <si>
    <t>内訳は別紙１２の
（３）のとおり</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</si>
</sst>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Red]\(0\)"/>
    <numFmt numFmtId="179" formatCode="#,##0_ "/>
    <numFmt numFmtId="180" formatCode="#,##0_);[Red]\(#,##0\)"/>
    <numFmt numFmtId="181" formatCode="#,##0.000"/>
    <numFmt numFmtId="182" formatCode="[Red]##,#0_;&quot;△ &quot;#,##0"/>
    <numFmt numFmtId="183" formatCode="[Red]#,##0;&quot;△ &quot;#,##0"/>
    <numFmt numFmtId="184" formatCode="#,##0.0;[Red]\-#,##0.0"/>
    <numFmt numFmtId="185" formatCode="#,##0;[Red]&quot;△ &quot;#,##0"/>
    <numFmt numFmtId="186" formatCode="#,##0.000;[Red]\-#,##0.000"/>
    <numFmt numFmtId="187" formatCode="#,##0.0000;[Red]\-#,##0.0000"/>
    <numFmt numFmtId="188" formatCode="#,##0\ &quot;校&quot;"/>
    <numFmt numFmtId="189" formatCode="#,##0\ \ &quot;校&quot;"/>
    <numFmt numFmtId="190" formatCode="#\ ?/4"/>
    <numFmt numFmtId="191" formatCode="&quot;Yes&quot;;&quot;Yes&quot;;&quot;No&quot;"/>
    <numFmt numFmtId="192" formatCode="&quot;True&quot;;&quot;True&quot;;&quot;False&quot;"/>
    <numFmt numFmtId="193" formatCode="&quot;On&quot;;&quot;On&quot;;&quot;Off&quot;"/>
    <numFmt numFmtId="194" formatCode="[$-411]ggge&quot;年&quot;m&quot;月&quot;d&quot;日&quot;;@"/>
    <numFmt numFmtId="195" formatCode="000000"/>
    <numFmt numFmtId="196" formatCode="mmm\-yyyy"/>
    <numFmt numFmtId="197" formatCode="[$-411]ge\.m\.d;@"/>
    <numFmt numFmtId="198" formatCode="0_ "/>
    <numFmt numFmtId="199" formatCode="[$€-2]\ #,##0.00_);[Red]\([$€-2]\ #,##0.00\)"/>
    <numFmt numFmtId="200" formatCode="#,##0;&quot;▲ &quot;#,##0"/>
    <numFmt numFmtId="201" formatCode="0_);\(0\)"/>
    <numFmt numFmtId="202" formatCode="#,##0_);\(#,##0\)"/>
    <numFmt numFmtId="203" formatCode="#,##0_ ;[Red]\-#,##0\ "/>
    <numFmt numFmtId="204" formatCode="0;&quot;▲ &quot;0"/>
    <numFmt numFmtId="205" formatCode="0.0%"/>
    <numFmt numFmtId="206" formatCode="&quot;0&quot;0"/>
  </numFmts>
  <fonts count="125">
    <font>
      <sz val="11"/>
      <name val="ＭＳ Ｐ明朝"/>
      <family val="1"/>
    </font>
    <font>
      <b/>
      <sz val="11"/>
      <name val="ＭＳ Ｐ明朝"/>
      <family val="1"/>
    </font>
    <font>
      <i/>
      <sz val="11"/>
      <name val="ＭＳ Ｐ明朝"/>
      <family val="1"/>
    </font>
    <font>
      <b/>
      <i/>
      <sz val="11"/>
      <name val="ＭＳ Ｐ明朝"/>
      <family val="1"/>
    </font>
    <font>
      <sz val="11"/>
      <name val="ＭＳ 明朝"/>
      <family val="1"/>
    </font>
    <font>
      <sz val="12"/>
      <name val="ＭＳ 明朝"/>
      <family val="1"/>
    </font>
    <font>
      <sz val="10"/>
      <name val="ＭＳ 明朝"/>
      <family val="1"/>
    </font>
    <font>
      <sz val="9"/>
      <name val="ＭＳ 明朝"/>
      <family val="1"/>
    </font>
    <font>
      <sz val="13"/>
      <name val="ＭＳ 明朝"/>
      <family val="1"/>
    </font>
    <font>
      <sz val="9"/>
      <name val="ＭＳ Ｐ明朝"/>
      <family val="1"/>
    </font>
    <font>
      <sz val="14"/>
      <name val="ＭＳ 明朝"/>
      <family val="1"/>
    </font>
    <font>
      <sz val="6"/>
      <name val="ＭＳ Ｐ明朝"/>
      <family val="1"/>
    </font>
    <font>
      <u val="single"/>
      <sz val="11"/>
      <color indexed="12"/>
      <name val="ＭＳ Ｐ明朝"/>
      <family val="1"/>
    </font>
    <font>
      <u val="single"/>
      <sz val="11"/>
      <color indexed="36"/>
      <name val="ＭＳ Ｐ明朝"/>
      <family val="1"/>
    </font>
    <font>
      <sz val="8"/>
      <name val="ＭＳ 明朝"/>
      <family val="1"/>
    </font>
    <font>
      <sz val="6"/>
      <name val="ＭＳ ゴシック"/>
      <family val="3"/>
    </font>
    <font>
      <u val="single"/>
      <sz val="9"/>
      <name val="ＭＳ 明朝"/>
      <family val="1"/>
    </font>
    <font>
      <sz val="11"/>
      <color indexed="8"/>
      <name val="ＭＳ 明朝"/>
      <family val="1"/>
    </font>
    <font>
      <strike/>
      <sz val="11"/>
      <name val="ＭＳ 明朝"/>
      <family val="1"/>
    </font>
    <font>
      <strike/>
      <sz val="9"/>
      <name val="ＭＳ 明朝"/>
      <family val="1"/>
    </font>
    <font>
      <strike/>
      <sz val="11"/>
      <name val="ＭＳ Ｐ明朝"/>
      <family val="1"/>
    </font>
    <font>
      <b/>
      <sz val="11"/>
      <color indexed="12"/>
      <name val="ＭＳ 明朝"/>
      <family val="1"/>
    </font>
    <font>
      <sz val="24"/>
      <name val="ＭＳ Ｐゴシック"/>
      <family val="3"/>
    </font>
    <font>
      <sz val="22"/>
      <name val="ＭＳ Ｐゴシック"/>
      <family val="3"/>
    </font>
    <font>
      <sz val="6"/>
      <name val="ＭＳ Ｐゴシック"/>
      <family val="3"/>
    </font>
    <font>
      <sz val="18"/>
      <name val="ＭＳ Ｐゴシック"/>
      <family val="3"/>
    </font>
    <font>
      <sz val="16"/>
      <name val="ＭＳ ゴシック"/>
      <family val="3"/>
    </font>
    <font>
      <sz val="14"/>
      <name val="ＭＳ Ｐゴシック"/>
      <family val="3"/>
    </font>
    <font>
      <sz val="14"/>
      <name val="ＭＳ ゴシック"/>
      <family val="3"/>
    </font>
    <font>
      <sz val="16"/>
      <name val="ＭＳ Ｐゴシック"/>
      <family val="3"/>
    </font>
    <font>
      <b/>
      <sz val="14"/>
      <name val="ＭＳ ゴシック"/>
      <family val="3"/>
    </font>
    <font>
      <u val="single"/>
      <sz val="14"/>
      <name val="ＭＳ ゴシック"/>
      <family val="3"/>
    </font>
    <font>
      <u val="single"/>
      <sz val="14"/>
      <name val="ＭＳ Ｐゴシック"/>
      <family val="3"/>
    </font>
    <font>
      <sz val="8"/>
      <color indexed="10"/>
      <name val="ＭＳ 明朝"/>
      <family val="1"/>
    </font>
    <font>
      <b/>
      <u val="single"/>
      <sz val="8"/>
      <color indexed="10"/>
      <name val="ＭＳ 明朝"/>
      <family val="1"/>
    </font>
    <font>
      <b/>
      <sz val="12"/>
      <name val="ＭＳ 明朝"/>
      <family val="1"/>
    </font>
    <font>
      <b/>
      <u val="single"/>
      <sz val="14"/>
      <name val="ＭＳ 明朝"/>
      <family val="1"/>
    </font>
    <font>
      <b/>
      <sz val="9"/>
      <color indexed="10"/>
      <name val="ＭＳ Ｐ明朝"/>
      <family val="1"/>
    </font>
    <font>
      <b/>
      <sz val="14"/>
      <name val="ＭＳ 明朝"/>
      <family val="1"/>
    </font>
    <font>
      <b/>
      <sz val="10"/>
      <color indexed="12"/>
      <name val="ＭＳ 明朝"/>
      <family val="1"/>
    </font>
    <font>
      <b/>
      <sz val="10"/>
      <color indexed="10"/>
      <name val="ＭＳ 明朝"/>
      <family val="1"/>
    </font>
    <font>
      <b/>
      <sz val="11"/>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9"/>
      <color indexed="8"/>
      <name val="ＭＳ 明朝"/>
      <family val="1"/>
    </font>
    <font>
      <sz val="11"/>
      <color indexed="8"/>
      <name val="ＭＳ Ｐ明朝"/>
      <family val="1"/>
    </font>
    <font>
      <sz val="11"/>
      <color indexed="10"/>
      <name val="ＭＳ 明朝"/>
      <family val="1"/>
    </font>
    <font>
      <sz val="22"/>
      <color indexed="8"/>
      <name val="ＭＳ Ｐゴシック"/>
      <family val="3"/>
    </font>
    <font>
      <b/>
      <sz val="11"/>
      <color indexed="10"/>
      <name val="ＭＳ 明朝"/>
      <family val="1"/>
    </font>
    <font>
      <sz val="8"/>
      <color indexed="8"/>
      <name val="ＭＳ 明朝"/>
      <family val="1"/>
    </font>
    <font>
      <sz val="10"/>
      <color indexed="10"/>
      <name val="ＭＳ 明朝"/>
      <family val="1"/>
    </font>
    <font>
      <sz val="9"/>
      <color indexed="10"/>
      <name val="ＭＳ 明朝"/>
      <family val="1"/>
    </font>
    <font>
      <sz val="11"/>
      <color indexed="62"/>
      <name val="ＭＳ 明朝"/>
      <family val="1"/>
    </font>
    <font>
      <sz val="9"/>
      <color indexed="8"/>
      <name val="ＭＳ Ｐ明朝"/>
      <family val="1"/>
    </font>
    <font>
      <sz val="11"/>
      <color indexed="10"/>
      <name val="ＭＳ Ｐ明朝"/>
      <family val="1"/>
    </font>
    <font>
      <sz val="10"/>
      <color indexed="10"/>
      <name val="ＭＳ Ｐ明朝"/>
      <family val="1"/>
    </font>
    <font>
      <b/>
      <sz val="11"/>
      <color indexed="30"/>
      <name val="ＭＳ 明朝"/>
      <family val="1"/>
    </font>
    <font>
      <b/>
      <sz val="10"/>
      <color indexed="30"/>
      <name val="ＭＳ 明朝"/>
      <family val="1"/>
    </font>
    <font>
      <b/>
      <sz val="11"/>
      <color indexed="12"/>
      <name val="ＭＳ Ｐ明朝"/>
      <family val="1"/>
    </font>
    <font>
      <sz val="12"/>
      <color indexed="10"/>
      <name val="ＭＳ 明朝"/>
      <family val="1"/>
    </font>
    <font>
      <b/>
      <sz val="10"/>
      <color indexed="62"/>
      <name val="ＭＳ 明朝"/>
      <family val="1"/>
    </font>
    <font>
      <b/>
      <sz val="11"/>
      <color indexed="30"/>
      <name val="ＭＳ Ｐ明朝"/>
      <family val="1"/>
    </font>
    <font>
      <strike/>
      <sz val="11"/>
      <color indexed="8"/>
      <name val="ＭＳ Ｐゴシック"/>
      <family val="3"/>
    </font>
    <font>
      <sz val="14"/>
      <color indexed="8"/>
      <name val="ＭＳ 明朝"/>
      <family val="1"/>
    </font>
    <font>
      <b/>
      <sz val="11"/>
      <color indexed="8"/>
      <name val="Calibri"/>
      <family val="2"/>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
      <sz val="9"/>
      <color theme="1"/>
      <name val="ＭＳ 明朝"/>
      <family val="1"/>
    </font>
    <font>
      <sz val="11"/>
      <color theme="1"/>
      <name val="ＭＳ Ｐ明朝"/>
      <family val="1"/>
    </font>
    <font>
      <sz val="11"/>
      <color rgb="FFFF0000"/>
      <name val="ＭＳ 明朝"/>
      <family val="1"/>
    </font>
    <font>
      <sz val="22"/>
      <color theme="1"/>
      <name val="Calibri"/>
      <family val="3"/>
    </font>
    <font>
      <b/>
      <sz val="11"/>
      <color rgb="FF0000FF"/>
      <name val="ＭＳ 明朝"/>
      <family val="1"/>
    </font>
    <font>
      <b/>
      <sz val="11"/>
      <color rgb="FFFF0000"/>
      <name val="ＭＳ 明朝"/>
      <family val="1"/>
    </font>
    <font>
      <sz val="8"/>
      <color theme="1"/>
      <name val="ＭＳ 明朝"/>
      <family val="1"/>
    </font>
    <font>
      <sz val="8"/>
      <color rgb="FFFF0000"/>
      <name val="ＭＳ 明朝"/>
      <family val="1"/>
    </font>
    <font>
      <sz val="10"/>
      <color rgb="FFFF0000"/>
      <name val="ＭＳ 明朝"/>
      <family val="1"/>
    </font>
    <font>
      <sz val="9"/>
      <color rgb="FFFF0000"/>
      <name val="ＭＳ 明朝"/>
      <family val="1"/>
    </font>
    <font>
      <sz val="11"/>
      <color rgb="FF7030A0"/>
      <name val="ＭＳ 明朝"/>
      <family val="1"/>
    </font>
    <font>
      <sz val="9"/>
      <color theme="1"/>
      <name val="ＭＳ Ｐ明朝"/>
      <family val="1"/>
    </font>
    <font>
      <sz val="11"/>
      <color rgb="FFFF0000"/>
      <name val="ＭＳ Ｐ明朝"/>
      <family val="1"/>
    </font>
    <font>
      <sz val="11"/>
      <color theme="1"/>
      <name val="ＭＳ Ｐゴシック"/>
      <family val="3"/>
    </font>
    <font>
      <sz val="10"/>
      <color rgb="FFFF0000"/>
      <name val="ＭＳ Ｐ明朝"/>
      <family val="1"/>
    </font>
    <font>
      <b/>
      <sz val="11"/>
      <color rgb="FF0070C0"/>
      <name val="ＭＳ 明朝"/>
      <family val="1"/>
    </font>
    <font>
      <b/>
      <sz val="10"/>
      <color rgb="FF0070C0"/>
      <name val="ＭＳ 明朝"/>
      <family val="1"/>
    </font>
    <font>
      <b/>
      <sz val="11"/>
      <color rgb="FF0000FF"/>
      <name val="ＭＳ Ｐ明朝"/>
      <family val="1"/>
    </font>
    <font>
      <b/>
      <sz val="10"/>
      <color rgb="FF0000FF"/>
      <name val="ＭＳ 明朝"/>
      <family val="1"/>
    </font>
    <font>
      <sz val="12"/>
      <color rgb="FFFF0000"/>
      <name val="ＭＳ 明朝"/>
      <family val="1"/>
    </font>
    <font>
      <b/>
      <sz val="10"/>
      <color theme="4" tint="-0.24997000396251678"/>
      <name val="ＭＳ 明朝"/>
      <family val="1"/>
    </font>
    <font>
      <b/>
      <sz val="11"/>
      <color rgb="FF0070C0"/>
      <name val="ＭＳ Ｐ明朝"/>
      <family val="1"/>
    </font>
    <font>
      <strike/>
      <sz val="11"/>
      <color theme="1"/>
      <name val="ＭＳ Ｐゴシック"/>
      <family val="3"/>
    </font>
    <font>
      <sz val="14"/>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ck"/>
      <right style="thick"/>
      <top style="thick"/>
      <bottom/>
    </border>
    <border>
      <left style="thick"/>
      <right style="thick"/>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color theme="1"/>
      </top>
      <bottom style="thin"/>
    </border>
    <border>
      <left>
        <color indexed="63"/>
      </left>
      <right style="thin">
        <color theme="1"/>
      </right>
      <top style="thin">
        <color theme="1"/>
      </top>
      <bottom style="thin"/>
    </border>
    <border>
      <left>
        <color indexed="63"/>
      </left>
      <right style="thin">
        <color theme="1"/>
      </right>
      <top style="thin"/>
      <bottom style="thin"/>
    </border>
    <border>
      <left>
        <color indexed="63"/>
      </left>
      <right>
        <color indexed="63"/>
      </right>
      <top style="thin"/>
      <bottom style="thin">
        <color theme="1"/>
      </bottom>
    </border>
    <border>
      <left>
        <color indexed="63"/>
      </left>
      <right style="thin">
        <color theme="1"/>
      </right>
      <top style="thin"/>
      <bottom style="thin">
        <color theme="1"/>
      </bottom>
    </border>
    <border>
      <left style="medium">
        <color theme="1"/>
      </left>
      <right style="medium">
        <color theme="1"/>
      </right>
      <top style="medium">
        <color theme="1"/>
      </top>
      <bottom style="medium">
        <color theme="1"/>
      </bottom>
    </border>
    <border>
      <left style="medium"/>
      <right style="medium"/>
      <top style="medium"/>
      <bottom style="medium"/>
    </border>
    <border>
      <left style="medium">
        <color rgb="FFFF0000"/>
      </left>
      <right style="medium">
        <color rgb="FFFF0000"/>
      </right>
      <top style="medium">
        <color rgb="FFFF0000"/>
      </top>
      <bottom style="medium">
        <color rgb="FFFF0000"/>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thin"/>
      <top style="double"/>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right/>
      <top style="hair"/>
      <bottom style="thin"/>
    </border>
    <border>
      <left>
        <color indexed="63"/>
      </left>
      <right style="thin"/>
      <top style="hair"/>
      <bottom style="thin"/>
    </border>
    <border>
      <left style="thick"/>
      <right style="thin"/>
      <top/>
      <bottom style="thick"/>
    </border>
    <border>
      <left style="thick"/>
      <right/>
      <top/>
      <bottom style="thick"/>
    </border>
    <border>
      <left style="thin"/>
      <right/>
      <top/>
      <bottom style="thick"/>
    </border>
    <border>
      <left>
        <color indexed="63"/>
      </left>
      <right style="thick"/>
      <top>
        <color indexed="63"/>
      </top>
      <bottom style="thick"/>
    </border>
    <border>
      <left style="thin"/>
      <right style="thin"/>
      <top style="double"/>
      <bottom style="thin"/>
    </border>
    <border>
      <left style="thin"/>
      <right/>
      <top style="thin"/>
      <bottom style="hair"/>
    </border>
    <border>
      <left style="thin"/>
      <right style="thin"/>
      <top style="medium"/>
      <bottom/>
    </border>
    <border>
      <left style="thin"/>
      <right style="medium"/>
      <top style="medium"/>
      <bottom/>
    </border>
    <border>
      <left style="thin"/>
      <right>
        <color indexed="63"/>
      </right>
      <top style="hair"/>
      <bottom style="thin"/>
    </border>
    <border>
      <left style="thin"/>
      <right style="thin"/>
      <top/>
      <bottom style="medium"/>
    </border>
    <border>
      <left style="thin"/>
      <right style="medium"/>
      <top/>
      <bottom style="medium"/>
    </border>
    <border>
      <left style="medium"/>
      <right style="thin"/>
      <top style="medium"/>
      <bottom style="hair"/>
    </border>
    <border>
      <left style="thin"/>
      <right/>
      <top style="medium"/>
      <bottom style="hair"/>
    </border>
    <border>
      <left style="medium"/>
      <right/>
      <top style="hair"/>
      <bottom style="medium"/>
    </border>
    <border>
      <left style="thin"/>
      <right/>
      <top style="hair"/>
      <bottom style="medium"/>
    </border>
    <border>
      <left style="medium"/>
      <right style="thin"/>
      <top style="medium"/>
      <bottom style="thin"/>
    </border>
    <border>
      <left style="thin"/>
      <right style="thin"/>
      <top style="medium"/>
      <bottom style="thin"/>
    </border>
    <border>
      <left style="medium"/>
      <right style="thin"/>
      <top style="thin"/>
      <bottom/>
    </border>
    <border>
      <left/>
      <right style="medium"/>
      <top style="thin"/>
      <bottom/>
    </border>
    <border>
      <left style="medium"/>
      <right style="thin"/>
      <top style="medium"/>
      <bottom/>
    </border>
    <border>
      <left style="medium"/>
      <right style="thin"/>
      <top/>
      <bottom style="medium"/>
    </border>
    <border>
      <left>
        <color indexed="63"/>
      </left>
      <right>
        <color indexed="63"/>
      </right>
      <top>
        <color indexed="63"/>
      </top>
      <bottom style="medium">
        <color theme="1"/>
      </bottom>
    </border>
    <border>
      <left style="thin"/>
      <right>
        <color indexed="63"/>
      </right>
      <top style="double"/>
      <bottom>
        <color indexed="63"/>
      </bottom>
    </border>
    <border>
      <left>
        <color indexed="63"/>
      </left>
      <right>
        <color indexed="63"/>
      </right>
      <top style="double"/>
      <bottom>
        <color indexed="63"/>
      </bottom>
    </border>
    <border>
      <left style="thin">
        <color theme="1"/>
      </left>
      <right>
        <color indexed="63"/>
      </right>
      <top>
        <color indexed="63"/>
      </top>
      <bottom>
        <color indexed="63"/>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style="thin"/>
      <right style="thin">
        <color rgb="FFFF0000"/>
      </right>
      <top style="thin"/>
      <bottom style="thin"/>
    </border>
    <border>
      <left style="thin">
        <color rgb="FFFF0000"/>
      </left>
      <right style="thin">
        <color rgb="FFFF0000"/>
      </right>
      <top style="thin"/>
      <bottom style="thin"/>
    </border>
    <border>
      <left style="thin">
        <color rgb="FFFF0000"/>
      </left>
      <right style="thin"/>
      <top style="thin"/>
      <bottom style="thin"/>
    </border>
    <border>
      <left>
        <color indexed="63"/>
      </left>
      <right style="thin">
        <color rgb="FFFF0000"/>
      </right>
      <top style="thin"/>
      <bottom style="thin"/>
    </border>
    <border>
      <left style="thin">
        <color rgb="FFFF0000"/>
      </left>
      <right>
        <color indexed="63"/>
      </right>
      <top style="thin"/>
      <bottom style="thin"/>
    </border>
    <border>
      <left style="thin"/>
      <right style="thin">
        <color rgb="FFFF0000"/>
      </right>
      <top style="thin"/>
      <bottom style="thin">
        <color theme="1"/>
      </bottom>
    </border>
    <border>
      <left style="thin">
        <color rgb="FFFF0000"/>
      </left>
      <right style="thin">
        <color rgb="FFFF0000"/>
      </right>
      <top style="thin"/>
      <bottom style="thin">
        <color theme="1"/>
      </bottom>
    </border>
    <border>
      <left style="thin">
        <color rgb="FFFF0000"/>
      </left>
      <right style="thin"/>
      <top style="thin"/>
      <bottom style="thin">
        <color theme="1"/>
      </bottom>
    </border>
    <border>
      <left>
        <color indexed="63"/>
      </left>
      <right style="thin">
        <color rgb="FFFF0000"/>
      </right>
      <top style="thin"/>
      <bottom style="thin">
        <color theme="1"/>
      </bottom>
    </border>
    <border>
      <left style="thin">
        <color rgb="FFFF0000"/>
      </left>
      <right>
        <color indexed="63"/>
      </right>
      <top style="thin"/>
      <bottom style="thin">
        <color theme="1"/>
      </bottom>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style="thin"/>
      <right style="thin">
        <color rgb="FFFF0000"/>
      </right>
      <top style="thin">
        <color theme="1"/>
      </top>
      <bottom style="thin"/>
    </border>
    <border>
      <left style="thin">
        <color rgb="FFFF0000"/>
      </left>
      <right style="thin">
        <color rgb="FFFF0000"/>
      </right>
      <top style="thin">
        <color theme="1"/>
      </top>
      <bottom style="thin"/>
    </border>
    <border>
      <left style="thin">
        <color rgb="FFFF0000"/>
      </left>
      <right style="thin"/>
      <top style="thin">
        <color theme="1"/>
      </top>
      <bottom style="thin"/>
    </border>
    <border>
      <left>
        <color indexed="63"/>
      </left>
      <right style="thin">
        <color rgb="FFFF0000"/>
      </right>
      <top style="thin">
        <color theme="1"/>
      </top>
      <bottom style="thin"/>
    </border>
    <border>
      <left style="thin">
        <color rgb="FFFF0000"/>
      </left>
      <right>
        <color indexed="63"/>
      </right>
      <top style="thin">
        <color theme="1"/>
      </top>
      <bottom style="thin"/>
    </border>
    <border>
      <left style="thin"/>
      <right style="medium"/>
      <top style="thin"/>
      <bottom/>
    </border>
    <border>
      <left style="thin"/>
      <right style="medium"/>
      <top/>
      <bottom style="thin"/>
    </border>
    <border>
      <left style="medium"/>
      <right style="thick"/>
      <top style="thick"/>
      <bottom/>
    </border>
    <border>
      <left style="medium"/>
      <right style="thick"/>
      <top/>
      <bottom/>
    </border>
    <border>
      <left>
        <color indexed="63"/>
      </left>
      <right style="thick"/>
      <top/>
      <bottom/>
    </border>
    <border>
      <left style="thick"/>
      <right/>
      <top style="thick"/>
      <bottom/>
    </border>
    <border>
      <left/>
      <right/>
      <top style="thick"/>
      <bottom/>
    </border>
    <border>
      <left style="thick"/>
      <right/>
      <top/>
      <bottom style="thin"/>
    </border>
    <border>
      <left style="thick"/>
      <right style="thin"/>
      <top style="thin"/>
      <bottom>
        <color indexed="63"/>
      </bottom>
    </border>
    <border>
      <left style="thick"/>
      <right style="thick"/>
      <top/>
      <bottom/>
    </border>
    <border>
      <left style="thick"/>
      <right/>
      <top style="thick"/>
      <bottom style="thick"/>
    </border>
    <border>
      <left/>
      <right/>
      <top style="thick"/>
      <bottom style="thick"/>
    </border>
    <border>
      <left>
        <color indexed="63"/>
      </left>
      <right style="medium"/>
      <top style="thick"/>
      <bottom style="thick"/>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thin">
        <color theme="1"/>
      </right>
      <top style="thin">
        <color theme="1"/>
      </top>
      <bottom>
        <color indexed="63"/>
      </bottom>
    </border>
    <border>
      <left>
        <color indexed="63"/>
      </left>
      <right style="thin">
        <color theme="1"/>
      </right>
      <top>
        <color indexed="63"/>
      </top>
      <bottom style="thin">
        <color theme="1"/>
      </bottom>
    </border>
    <border>
      <left style="thin">
        <color theme="1"/>
      </left>
      <right style="thin">
        <color rgb="FFFF0000"/>
      </right>
      <top style="thin">
        <color theme="1"/>
      </top>
      <bottom style="thin">
        <color theme="1"/>
      </bottom>
    </border>
    <border>
      <left style="thin">
        <color rgb="FFFF0000"/>
      </left>
      <right style="thin">
        <color rgb="FFFF0000"/>
      </right>
      <top style="thin">
        <color theme="1"/>
      </top>
      <bottom style="thin">
        <color theme="1"/>
      </bottom>
    </border>
    <border>
      <left style="thin">
        <color rgb="FFFF0000"/>
      </left>
      <right>
        <color indexed="63"/>
      </right>
      <top style="thin">
        <color theme="1"/>
      </top>
      <bottom style="thin">
        <color theme="1"/>
      </bottom>
    </border>
    <border>
      <left style="thin">
        <color rgb="FFFF0000"/>
      </left>
      <right style="thin">
        <color theme="1"/>
      </right>
      <top style="thin">
        <color theme="1"/>
      </top>
      <bottom style="thin">
        <color theme="1"/>
      </bottom>
    </border>
    <border>
      <left>
        <color indexed="63"/>
      </left>
      <right>
        <color indexed="63"/>
      </right>
      <top style="thin">
        <color theme="1"/>
      </top>
      <bottom style="thin">
        <color theme="1"/>
      </bottom>
    </border>
    <border>
      <left>
        <color indexed="63"/>
      </left>
      <right style="thin">
        <color theme="1"/>
      </right>
      <top style="thin">
        <color theme="1"/>
      </top>
      <bottom style="thin">
        <color theme="1"/>
      </bottom>
    </border>
    <border>
      <left>
        <color indexed="63"/>
      </left>
      <right style="thin">
        <color theme="1"/>
      </right>
      <top>
        <color indexed="63"/>
      </top>
      <bottom>
        <color indexed="63"/>
      </bottom>
    </border>
    <border>
      <left>
        <color indexed="63"/>
      </left>
      <right style="thin">
        <color rgb="FFFF0000"/>
      </right>
      <top>
        <color indexed="63"/>
      </top>
      <bottom>
        <color indexed="63"/>
      </bottom>
    </border>
    <border>
      <left style="thin">
        <color rgb="FFFF0000"/>
      </left>
      <right style="thin">
        <color rgb="FFFF0000"/>
      </right>
      <top>
        <color indexed="63"/>
      </top>
      <bottom>
        <color indexed="63"/>
      </bottom>
    </border>
    <border>
      <left style="thin">
        <color rgb="FFFF0000"/>
      </left>
      <right>
        <color indexed="63"/>
      </right>
      <top>
        <color indexed="63"/>
      </top>
      <bottom>
        <color indexed="63"/>
      </bottom>
    </border>
    <border>
      <left style="thin">
        <color theme="1"/>
      </left>
      <right style="thin">
        <color rgb="FFFF0000"/>
      </right>
      <top>
        <color indexed="63"/>
      </top>
      <bottom>
        <color indexed="63"/>
      </bottom>
    </border>
    <border>
      <left style="thin">
        <color rgb="FFFF0000"/>
      </left>
      <right style="thin">
        <color theme="1"/>
      </right>
      <top>
        <color indexed="63"/>
      </top>
      <bottom>
        <color indexed="63"/>
      </bottom>
    </border>
    <border>
      <left style="thin">
        <color theme="1"/>
      </left>
      <right style="thin">
        <color rgb="FFFF0000"/>
      </right>
      <top>
        <color indexed="63"/>
      </top>
      <bottom style="thin">
        <color theme="1"/>
      </bottom>
    </border>
    <border>
      <left style="thin">
        <color rgb="FFFF0000"/>
      </left>
      <right style="thin">
        <color rgb="FFFF0000"/>
      </right>
      <top>
        <color indexed="63"/>
      </top>
      <bottom style="thin">
        <color theme="1"/>
      </bottom>
    </border>
    <border>
      <left style="thin">
        <color rgb="FFFF0000"/>
      </left>
      <right style="thin">
        <color theme="1"/>
      </right>
      <top>
        <color indexed="63"/>
      </top>
      <bottom style="thin">
        <color theme="1"/>
      </bottom>
    </border>
    <border>
      <left style="thin">
        <color theme="1"/>
      </left>
      <right>
        <color indexed="63"/>
      </right>
      <top style="thin">
        <color theme="1"/>
      </top>
      <bottom style="thin">
        <color theme="1"/>
      </bottom>
    </border>
    <border>
      <left style="thin">
        <color theme="1"/>
      </left>
      <right style="thin">
        <color theme="1"/>
      </right>
      <top style="thin">
        <color theme="1"/>
      </top>
      <bottom style="thin">
        <color theme="1"/>
      </bottom>
    </border>
    <border>
      <left style="thin">
        <color theme="1"/>
      </left>
      <right style="thin">
        <color theme="1"/>
      </right>
      <top style="thin">
        <color theme="1"/>
      </top>
      <bottom>
        <color indexed="63"/>
      </bottom>
    </border>
    <border>
      <left style="thin">
        <color theme="1"/>
      </left>
      <right style="thin">
        <color theme="1"/>
      </right>
      <top>
        <color indexed="63"/>
      </top>
      <bottom>
        <color indexed="63"/>
      </bottom>
    </border>
    <border>
      <left style="thin">
        <color theme="1"/>
      </left>
      <right style="thin">
        <color rgb="FFFF0000"/>
      </right>
      <top style="thin">
        <color theme="1"/>
      </top>
      <bottom>
        <color indexed="63"/>
      </bottom>
    </border>
    <border>
      <left style="thin">
        <color rgb="FFFF0000"/>
      </left>
      <right style="thin">
        <color rgb="FFFF0000"/>
      </right>
      <top style="thin">
        <color theme="1"/>
      </top>
      <bottom>
        <color indexed="63"/>
      </bottom>
    </border>
    <border>
      <left style="thin">
        <color rgb="FFFF0000"/>
      </left>
      <right>
        <color indexed="63"/>
      </right>
      <top style="thin">
        <color theme="1"/>
      </top>
      <bottom>
        <color indexed="63"/>
      </bottom>
    </border>
    <border>
      <left style="thin">
        <color rgb="FFFF0000"/>
      </left>
      <right style="thin">
        <color theme="1"/>
      </right>
      <top style="thin">
        <color theme="1"/>
      </top>
      <bottom>
        <color indexed="63"/>
      </bottom>
    </border>
    <border>
      <left>
        <color indexed="63"/>
      </left>
      <right style="thin">
        <color rgb="FFFF0000"/>
      </right>
      <top style="thin">
        <color theme="1"/>
      </top>
      <bottom>
        <color indexed="63"/>
      </bottom>
    </border>
    <border>
      <left>
        <color indexed="63"/>
      </left>
      <right style="thin">
        <color rgb="FFFF0000"/>
      </right>
      <top>
        <color indexed="63"/>
      </top>
      <bottom style="thin">
        <color theme="1"/>
      </bottom>
    </border>
    <border>
      <left style="thin">
        <color rgb="FFFF0000"/>
      </left>
      <right>
        <color indexed="63"/>
      </right>
      <top>
        <color indexed="63"/>
      </top>
      <bottom style="thin">
        <color theme="1"/>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0" borderId="0" applyNumberFormat="0" applyFill="0" applyBorder="0" applyAlignment="0" applyProtection="0"/>
    <xf numFmtId="0" fontId="85" fillId="26" borderId="1" applyNumberFormat="0" applyAlignment="0" applyProtection="0"/>
    <xf numFmtId="0" fontId="86"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87" fillId="0" borderId="3" applyNumberFormat="0" applyFill="0" applyAlignment="0" applyProtection="0"/>
    <xf numFmtId="0" fontId="88" fillId="29" borderId="0" applyNumberFormat="0" applyBorder="0" applyAlignment="0" applyProtection="0"/>
    <xf numFmtId="0" fontId="89" fillId="30" borderId="4" applyNumberFormat="0" applyAlignment="0" applyProtection="0"/>
    <xf numFmtId="0" fontId="9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2" fillId="0" borderId="0" applyFont="0" applyFill="0" applyBorder="0" applyAlignment="0" applyProtection="0"/>
    <xf numFmtId="0" fontId="91" fillId="0" borderId="5" applyNumberFormat="0" applyFill="0" applyAlignment="0" applyProtection="0"/>
    <xf numFmtId="0" fontId="92" fillId="0" borderId="6" applyNumberFormat="0" applyFill="0" applyAlignment="0" applyProtection="0"/>
    <xf numFmtId="0" fontId="93" fillId="0" borderId="7" applyNumberFormat="0" applyFill="0" applyAlignment="0" applyProtection="0"/>
    <xf numFmtId="0" fontId="93" fillId="0" borderId="0" applyNumberFormat="0" applyFill="0" applyBorder="0" applyAlignment="0" applyProtection="0"/>
    <xf numFmtId="0" fontId="94" fillId="0" borderId="8" applyNumberFormat="0" applyFill="0" applyAlignment="0" applyProtection="0"/>
    <xf numFmtId="0" fontId="95" fillId="30" borderId="9" applyNumberFormat="0" applyAlignment="0" applyProtection="0"/>
    <xf numFmtId="0" fontId="9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7" fillId="31" borderId="4" applyNumberFormat="0" applyAlignment="0" applyProtection="0"/>
    <xf numFmtId="0" fontId="0" fillId="0" borderId="0">
      <alignment/>
      <protection/>
    </xf>
    <xf numFmtId="0" fontId="13" fillId="0" borderId="0" applyNumberFormat="0" applyFill="0" applyBorder="0" applyAlignment="0" applyProtection="0"/>
    <xf numFmtId="0" fontId="98" fillId="32" borderId="0" applyNumberFormat="0" applyBorder="0" applyAlignment="0" applyProtection="0"/>
  </cellStyleXfs>
  <cellXfs count="997">
    <xf numFmtId="0" fontId="0" fillId="0" borderId="0" xfId="0" applyAlignment="1">
      <alignment/>
    </xf>
    <xf numFmtId="0" fontId="4" fillId="0" borderId="0" xfId="0" applyFont="1" applyAlignment="1">
      <alignment/>
    </xf>
    <xf numFmtId="0" fontId="4" fillId="0" borderId="0" xfId="0" applyFont="1" applyAlignment="1">
      <alignment vertical="center"/>
    </xf>
    <xf numFmtId="0" fontId="4" fillId="0" borderId="10" xfId="0" applyFont="1" applyBorder="1" applyAlignment="1">
      <alignment/>
    </xf>
    <xf numFmtId="0" fontId="4" fillId="0" borderId="0" xfId="0" applyFont="1" applyBorder="1" applyAlignment="1">
      <alignment/>
    </xf>
    <xf numFmtId="0" fontId="6" fillId="0" borderId="11" xfId="0" applyFont="1" applyBorder="1" applyAlignment="1">
      <alignment horizontal="center"/>
    </xf>
    <xf numFmtId="0" fontId="6" fillId="0" borderId="12" xfId="0" applyFont="1" applyBorder="1" applyAlignment="1">
      <alignment/>
    </xf>
    <xf numFmtId="0" fontId="6" fillId="0" borderId="12" xfId="0" applyFont="1" applyBorder="1" applyAlignment="1">
      <alignment horizontal="center"/>
    </xf>
    <xf numFmtId="0" fontId="4" fillId="0" borderId="0" xfId="0" applyFont="1" applyBorder="1" applyAlignment="1">
      <alignment/>
    </xf>
    <xf numFmtId="0" fontId="4" fillId="0" borderId="0" xfId="0" applyFont="1" applyFill="1" applyBorder="1" applyAlignment="1">
      <alignment/>
    </xf>
    <xf numFmtId="0" fontId="4" fillId="0" borderId="0" xfId="0" applyFont="1" applyBorder="1" applyAlignment="1">
      <alignment horizontal="center"/>
    </xf>
    <xf numFmtId="38" fontId="4" fillId="0" borderId="0" xfId="49" applyFont="1" applyBorder="1" applyAlignment="1">
      <alignment/>
    </xf>
    <xf numFmtId="0" fontId="6" fillId="0" borderId="0" xfId="0" applyFont="1" applyAlignment="1">
      <alignment/>
    </xf>
    <xf numFmtId="0" fontId="6" fillId="0" borderId="13" xfId="0" applyFont="1" applyBorder="1" applyAlignment="1">
      <alignment horizontal="center"/>
    </xf>
    <xf numFmtId="0" fontId="6" fillId="0" borderId="14" xfId="0" applyFont="1" applyBorder="1" applyAlignment="1">
      <alignment/>
    </xf>
    <xf numFmtId="0" fontId="7" fillId="0" borderId="0" xfId="0" applyFont="1" applyAlignment="1">
      <alignment vertical="center"/>
    </xf>
    <xf numFmtId="0" fontId="4" fillId="0" borderId="0" xfId="0" applyFont="1" applyFill="1" applyBorder="1" applyAlignment="1">
      <alignment/>
    </xf>
    <xf numFmtId="0" fontId="4" fillId="0" borderId="0" xfId="0" applyFont="1" applyFill="1" applyAlignment="1">
      <alignment/>
    </xf>
    <xf numFmtId="0" fontId="6" fillId="0" borderId="0" xfId="0" applyFont="1" applyBorder="1" applyAlignment="1">
      <alignment horizontal="center"/>
    </xf>
    <xf numFmtId="0" fontId="6" fillId="0" borderId="0" xfId="0" applyFont="1" applyAlignment="1">
      <alignment horizontal="center"/>
    </xf>
    <xf numFmtId="57" fontId="6" fillId="0" borderId="11" xfId="0" applyNumberFormat="1" applyFont="1" applyBorder="1" applyAlignment="1">
      <alignment horizontal="center"/>
    </xf>
    <xf numFmtId="57" fontId="6" fillId="0" borderId="13" xfId="0" applyNumberFormat="1" applyFont="1" applyBorder="1" applyAlignment="1">
      <alignment horizontal="center"/>
    </xf>
    <xf numFmtId="0" fontId="6" fillId="0" borderId="15" xfId="0" applyFont="1" applyBorder="1" applyAlignment="1">
      <alignment/>
    </xf>
    <xf numFmtId="0" fontId="6" fillId="0" borderId="16" xfId="0" applyFont="1" applyBorder="1" applyAlignment="1">
      <alignment/>
    </xf>
    <xf numFmtId="0" fontId="6" fillId="0" borderId="17" xfId="0" applyFont="1" applyBorder="1" applyAlignment="1">
      <alignment horizontal="center"/>
    </xf>
    <xf numFmtId="0" fontId="6" fillId="0" borderId="17" xfId="0" applyFont="1" applyBorder="1" applyAlignment="1">
      <alignment/>
    </xf>
    <xf numFmtId="0" fontId="6" fillId="0" borderId="18" xfId="0" applyFont="1" applyBorder="1" applyAlignment="1">
      <alignment horizontal="center"/>
    </xf>
    <xf numFmtId="0" fontId="7" fillId="0" borderId="0" xfId="0" applyFont="1" applyBorder="1" applyAlignment="1">
      <alignment/>
    </xf>
    <xf numFmtId="0" fontId="4" fillId="0" borderId="0" xfId="0" applyFont="1" applyAlignment="1">
      <alignment horizontal="center"/>
    </xf>
    <xf numFmtId="0" fontId="4" fillId="0" borderId="11" xfId="0" applyFont="1" applyBorder="1" applyAlignment="1">
      <alignment horizontal="center"/>
    </xf>
    <xf numFmtId="0" fontId="4" fillId="0" borderId="13" xfId="0" applyFont="1" applyBorder="1" applyAlignment="1">
      <alignment horizontal="center"/>
    </xf>
    <xf numFmtId="0" fontId="4" fillId="0" borderId="11" xfId="0" applyFont="1" applyBorder="1" applyAlignment="1">
      <alignment wrapText="1"/>
    </xf>
    <xf numFmtId="0" fontId="4" fillId="0" borderId="0" xfId="0" applyFont="1" applyBorder="1" applyAlignment="1">
      <alignment wrapText="1"/>
    </xf>
    <xf numFmtId="0" fontId="4" fillId="0" borderId="13" xfId="0" applyFont="1" applyBorder="1" applyAlignment="1">
      <alignment wrapText="1"/>
    </xf>
    <xf numFmtId="0" fontId="99" fillId="0" borderId="0" xfId="0" applyFont="1" applyAlignment="1">
      <alignment/>
    </xf>
    <xf numFmtId="0" fontId="100" fillId="0" borderId="19" xfId="0" applyFont="1" applyBorder="1" applyAlignment="1">
      <alignment horizontal="center"/>
    </xf>
    <xf numFmtId="0" fontId="100" fillId="0" borderId="20" xfId="0" applyFont="1" applyBorder="1" applyAlignment="1">
      <alignment horizontal="center"/>
    </xf>
    <xf numFmtId="0" fontId="100" fillId="0" borderId="12" xfId="0" applyFont="1" applyBorder="1" applyAlignment="1">
      <alignment horizontal="center"/>
    </xf>
    <xf numFmtId="0" fontId="100" fillId="0" borderId="11" xfId="0" applyFont="1" applyBorder="1" applyAlignment="1">
      <alignment horizontal="center"/>
    </xf>
    <xf numFmtId="0" fontId="101" fillId="0" borderId="0" xfId="0" applyFont="1" applyAlignment="1">
      <alignment/>
    </xf>
    <xf numFmtId="0" fontId="101" fillId="0" borderId="0" xfId="0" applyFont="1" applyAlignment="1">
      <alignment vertical="center"/>
    </xf>
    <xf numFmtId="0" fontId="7" fillId="0" borderId="0" xfId="0" applyFont="1" applyFill="1" applyBorder="1" applyAlignment="1">
      <alignment/>
    </xf>
    <xf numFmtId="0" fontId="102" fillId="0" borderId="0" xfId="0" applyFont="1" applyAlignment="1">
      <alignment wrapText="1"/>
    </xf>
    <xf numFmtId="0" fontId="0" fillId="0" borderId="0" xfId="0" applyFont="1" applyAlignment="1">
      <alignment wrapText="1"/>
    </xf>
    <xf numFmtId="0" fontId="99" fillId="0" borderId="0" xfId="0" applyFont="1" applyBorder="1" applyAlignment="1">
      <alignment horizontal="center"/>
    </xf>
    <xf numFmtId="0" fontId="99" fillId="0" borderId="0" xfId="0" applyFont="1" applyBorder="1" applyAlignment="1">
      <alignment/>
    </xf>
    <xf numFmtId="38" fontId="99" fillId="0" borderId="0" xfId="49" applyFont="1" applyBorder="1" applyAlignment="1">
      <alignment/>
    </xf>
    <xf numFmtId="0" fontId="4" fillId="0" borderId="0" xfId="0" applyFont="1" applyFill="1" applyAlignment="1">
      <alignment vertical="center"/>
    </xf>
    <xf numFmtId="0" fontId="100" fillId="0" borderId="0" xfId="0" applyFont="1" applyAlignment="1">
      <alignment horizontal="center"/>
    </xf>
    <xf numFmtId="0" fontId="100" fillId="0" borderId="0" xfId="0" applyFont="1" applyAlignment="1">
      <alignment/>
    </xf>
    <xf numFmtId="0" fontId="100" fillId="0" borderId="10" xfId="0" applyFont="1" applyBorder="1" applyAlignment="1">
      <alignment horizontal="distributed" indent="2"/>
    </xf>
    <xf numFmtId="0" fontId="100" fillId="0" borderId="10" xfId="0" applyFont="1" applyBorder="1" applyAlignment="1">
      <alignment horizontal="center"/>
    </xf>
    <xf numFmtId="0" fontId="100" fillId="0" borderId="19" xfId="0" applyFont="1" applyBorder="1" applyAlignment="1">
      <alignment/>
    </xf>
    <xf numFmtId="0" fontId="100" fillId="0" borderId="21" xfId="0" applyFont="1" applyBorder="1" applyAlignment="1">
      <alignment horizontal="center"/>
    </xf>
    <xf numFmtId="0" fontId="100" fillId="0" borderId="22" xfId="0" applyFont="1" applyBorder="1" applyAlignment="1">
      <alignment horizontal="center"/>
    </xf>
    <xf numFmtId="0" fontId="100" fillId="0" borderId="12" xfId="0" applyFont="1" applyBorder="1" applyAlignment="1">
      <alignment/>
    </xf>
    <xf numFmtId="57" fontId="100" fillId="0" borderId="11" xfId="0" applyNumberFormat="1" applyFont="1" applyBorder="1" applyAlignment="1">
      <alignment horizontal="center"/>
    </xf>
    <xf numFmtId="0" fontId="100" fillId="0" borderId="0" xfId="0" applyFont="1" applyBorder="1" applyAlignment="1">
      <alignment horizontal="center"/>
    </xf>
    <xf numFmtId="57" fontId="100" fillId="0" borderId="13" xfId="0" applyNumberFormat="1" applyFont="1" applyBorder="1" applyAlignment="1">
      <alignment horizontal="center"/>
    </xf>
    <xf numFmtId="0" fontId="100" fillId="0" borderId="13" xfId="0" applyFont="1" applyBorder="1" applyAlignment="1">
      <alignment horizontal="center"/>
    </xf>
    <xf numFmtId="0" fontId="101" fillId="0" borderId="0" xfId="0" applyFont="1" applyBorder="1" applyAlignment="1">
      <alignment vertical="center"/>
    </xf>
    <xf numFmtId="0" fontId="17" fillId="0" borderId="0" xfId="0" applyFont="1" applyAlignment="1">
      <alignment/>
    </xf>
    <xf numFmtId="0" fontId="20" fillId="0" borderId="0" xfId="0" applyFont="1" applyBorder="1" applyAlignment="1">
      <alignment wrapText="1"/>
    </xf>
    <xf numFmtId="0" fontId="103" fillId="0" borderId="0" xfId="0" applyFont="1" applyAlignment="1">
      <alignment/>
    </xf>
    <xf numFmtId="0" fontId="103" fillId="0" borderId="11" xfId="0" applyFont="1" applyBorder="1" applyAlignment="1">
      <alignment horizontal="right"/>
    </xf>
    <xf numFmtId="38" fontId="103" fillId="0" borderId="0" xfId="49" applyFont="1" applyBorder="1" applyAlignment="1">
      <alignment/>
    </xf>
    <xf numFmtId="0" fontId="103" fillId="0" borderId="13" xfId="0" applyFont="1" applyBorder="1" applyAlignment="1">
      <alignment/>
    </xf>
    <xf numFmtId="0" fontId="103" fillId="0" borderId="0" xfId="0" applyFont="1" applyFill="1" applyAlignment="1">
      <alignment/>
    </xf>
    <xf numFmtId="0" fontId="100" fillId="0" borderId="10" xfId="0" applyFont="1" applyBorder="1" applyAlignment="1">
      <alignment horizontal="center" shrinkToFit="1"/>
    </xf>
    <xf numFmtId="0" fontId="4" fillId="0" borderId="0" xfId="0" applyFont="1" applyBorder="1" applyAlignment="1">
      <alignment horizontal="center" vertical="center"/>
    </xf>
    <xf numFmtId="56" fontId="6" fillId="0" borderId="11" xfId="0" applyNumberFormat="1" applyFont="1" applyBorder="1" applyAlignment="1">
      <alignment horizontal="center"/>
    </xf>
    <xf numFmtId="56" fontId="6" fillId="0" borderId="13" xfId="0" applyNumberFormat="1" applyFont="1" applyBorder="1" applyAlignment="1">
      <alignment horizontal="center"/>
    </xf>
    <xf numFmtId="0" fontId="104" fillId="0" borderId="0" xfId="0" applyFont="1" applyFill="1" applyAlignment="1">
      <alignment/>
    </xf>
    <xf numFmtId="0" fontId="22" fillId="0" borderId="0" xfId="0" applyFont="1" applyFill="1" applyBorder="1" applyAlignment="1">
      <alignment/>
    </xf>
    <xf numFmtId="0" fontId="22" fillId="0" borderId="0" xfId="0" applyFont="1" applyFill="1" applyAlignment="1">
      <alignment/>
    </xf>
    <xf numFmtId="0" fontId="23" fillId="0" borderId="0" xfId="0" applyFont="1" applyFill="1" applyBorder="1" applyAlignment="1">
      <alignment/>
    </xf>
    <xf numFmtId="0" fontId="25" fillId="0" borderId="0" xfId="0" applyFont="1" applyFill="1" applyAlignment="1">
      <alignment horizontal="right"/>
    </xf>
    <xf numFmtId="0" fontId="28" fillId="0" borderId="0" xfId="0" applyFont="1" applyFill="1" applyAlignment="1">
      <alignment/>
    </xf>
    <xf numFmtId="0" fontId="30" fillId="0" borderId="23" xfId="0" applyFont="1" applyFill="1" applyBorder="1" applyAlignment="1">
      <alignment vertical="center" wrapText="1"/>
    </xf>
    <xf numFmtId="0" fontId="30" fillId="0" borderId="24" xfId="0" applyFont="1" applyFill="1" applyBorder="1" applyAlignment="1">
      <alignment horizontal="center" vertical="center" wrapText="1"/>
    </xf>
    <xf numFmtId="200" fontId="27" fillId="0" borderId="24" xfId="0" applyNumberFormat="1" applyFont="1" applyFill="1" applyBorder="1" applyAlignment="1">
      <alignment horizontal="right" vertical="center"/>
    </xf>
    <xf numFmtId="200" fontId="27" fillId="0" borderId="0" xfId="0" applyNumberFormat="1" applyFont="1" applyFill="1" applyAlignment="1">
      <alignment/>
    </xf>
    <xf numFmtId="200" fontId="28" fillId="0" borderId="0" xfId="0" applyNumberFormat="1" applyFont="1" applyFill="1" applyBorder="1" applyAlignment="1">
      <alignment horizontal="left" vertical="center" wrapText="1"/>
    </xf>
    <xf numFmtId="200" fontId="28" fillId="0" borderId="0" xfId="49" applyNumberFormat="1" applyFont="1" applyFill="1" applyBorder="1" applyAlignment="1">
      <alignment horizontal="left" vertical="center" wrapText="1"/>
    </xf>
    <xf numFmtId="200" fontId="27" fillId="0" borderId="0" xfId="49" applyNumberFormat="1" applyFont="1" applyFill="1" applyBorder="1" applyAlignment="1">
      <alignment horizontal="right" vertical="center"/>
    </xf>
    <xf numFmtId="200" fontId="27" fillId="0" borderId="0" xfId="0" applyNumberFormat="1" applyFont="1" applyFill="1" applyBorder="1" applyAlignment="1">
      <alignment horizontal="left" vertical="center"/>
    </xf>
    <xf numFmtId="200" fontId="27" fillId="0" borderId="0" xfId="0" applyNumberFormat="1" applyFont="1" applyFill="1" applyBorder="1" applyAlignment="1">
      <alignment horizontal="right" vertical="center"/>
    </xf>
    <xf numFmtId="200" fontId="28" fillId="0" borderId="0" xfId="0" applyNumberFormat="1" applyFont="1" applyFill="1" applyBorder="1" applyAlignment="1">
      <alignment horizontal="left" vertical="center"/>
    </xf>
    <xf numFmtId="200" fontId="27" fillId="0" borderId="0" xfId="0" applyNumberFormat="1" applyFont="1" applyFill="1" applyBorder="1" applyAlignment="1">
      <alignment horizontal="left" vertical="center" wrapText="1"/>
    </xf>
    <xf numFmtId="0" fontId="27" fillId="0" borderId="0" xfId="0" applyFont="1" applyFill="1" applyAlignment="1">
      <alignment/>
    </xf>
    <xf numFmtId="38" fontId="28" fillId="0" borderId="0" xfId="49" applyFont="1" applyFill="1" applyBorder="1" applyAlignment="1">
      <alignment horizontal="left" vertical="center" wrapText="1"/>
    </xf>
    <xf numFmtId="38" fontId="27" fillId="0" borderId="0" xfId="49" applyFont="1" applyFill="1" applyBorder="1" applyAlignment="1">
      <alignment horizontal="right" vertical="center"/>
    </xf>
    <xf numFmtId="0" fontId="27" fillId="0" borderId="0" xfId="0" applyNumberFormat="1" applyFont="1" applyFill="1" applyBorder="1" applyAlignment="1">
      <alignment horizontal="left" vertical="center"/>
    </xf>
    <xf numFmtId="0" fontId="27" fillId="0" borderId="0" xfId="0" applyFont="1" applyFill="1" applyAlignment="1">
      <alignment vertical="center"/>
    </xf>
    <xf numFmtId="0" fontId="4" fillId="0" borderId="0" xfId="0" applyFont="1" applyBorder="1" applyAlignment="1" applyProtection="1">
      <alignment/>
      <protection/>
    </xf>
    <xf numFmtId="0" fontId="4" fillId="0" borderId="0" xfId="0" applyFont="1" applyBorder="1" applyAlignment="1" applyProtection="1">
      <alignment vertical="center"/>
      <protection/>
    </xf>
    <xf numFmtId="0" fontId="7" fillId="0" borderId="0" xfId="0" applyFont="1" applyBorder="1" applyAlignment="1" applyProtection="1">
      <alignment/>
      <protection/>
    </xf>
    <xf numFmtId="0" fontId="4" fillId="0" borderId="10" xfId="0" applyFont="1" applyFill="1" applyBorder="1" applyAlignment="1" applyProtection="1">
      <alignment horizontal="center" vertical="center"/>
      <protection locked="0"/>
    </xf>
    <xf numFmtId="0" fontId="4" fillId="0" borderId="0" xfId="0" applyFont="1" applyBorder="1" applyAlignment="1" applyProtection="1">
      <alignment horizontal="center"/>
      <protection/>
    </xf>
    <xf numFmtId="0" fontId="4" fillId="0" borderId="25" xfId="0" applyFont="1" applyBorder="1" applyAlignment="1" applyProtection="1">
      <alignment horizontal="center"/>
      <protection/>
    </xf>
    <xf numFmtId="0" fontId="4" fillId="0" borderId="25" xfId="0" applyFont="1" applyFill="1" applyBorder="1" applyAlignment="1" applyProtection="1">
      <alignment horizontal="center"/>
      <protection/>
    </xf>
    <xf numFmtId="0" fontId="4" fillId="0" borderId="26" xfId="0" applyFont="1" applyFill="1" applyBorder="1" applyAlignment="1" applyProtection="1">
      <alignment horizontal="center"/>
      <protection/>
    </xf>
    <xf numFmtId="0" fontId="4" fillId="0" borderId="25" xfId="0" applyFont="1" applyBorder="1" applyAlignment="1" applyProtection="1">
      <alignment/>
      <protection/>
    </xf>
    <xf numFmtId="0" fontId="4" fillId="0" borderId="26" xfId="0" applyFont="1" applyBorder="1" applyAlignment="1" applyProtection="1">
      <alignment/>
      <protection/>
    </xf>
    <xf numFmtId="0" fontId="4" fillId="0" borderId="26" xfId="0" applyFont="1" applyFill="1" applyBorder="1" applyAlignment="1" applyProtection="1">
      <alignment horizontal="right"/>
      <protection/>
    </xf>
    <xf numFmtId="38" fontId="4" fillId="0" borderId="26" xfId="49" applyFont="1" applyFill="1" applyBorder="1" applyAlignment="1" applyProtection="1">
      <alignment horizontal="right"/>
      <protection/>
    </xf>
    <xf numFmtId="0" fontId="4" fillId="0" borderId="27" xfId="0" applyFont="1" applyFill="1" applyBorder="1" applyAlignment="1" applyProtection="1">
      <alignment horizontal="right"/>
      <protection/>
    </xf>
    <xf numFmtId="0" fontId="4" fillId="0" borderId="26" xfId="0" applyFont="1" applyFill="1" applyBorder="1" applyAlignment="1" applyProtection="1">
      <alignment horizontal="left"/>
      <protection/>
    </xf>
    <xf numFmtId="38" fontId="4" fillId="0" borderId="27" xfId="49" applyFont="1" applyFill="1" applyBorder="1" applyAlignment="1" applyProtection="1">
      <alignment horizontal="right"/>
      <protection/>
    </xf>
    <xf numFmtId="38" fontId="4" fillId="0" borderId="26" xfId="49" applyFont="1" applyFill="1" applyBorder="1" applyAlignment="1" applyProtection="1">
      <alignment horizontal="left"/>
      <protection/>
    </xf>
    <xf numFmtId="0" fontId="7" fillId="0" borderId="0" xfId="0" applyFont="1" applyBorder="1" applyAlignment="1" applyProtection="1">
      <alignment/>
      <protection/>
    </xf>
    <xf numFmtId="0" fontId="7" fillId="0" borderId="21" xfId="0" applyFont="1" applyBorder="1" applyAlignment="1" applyProtection="1">
      <alignment/>
      <protection/>
    </xf>
    <xf numFmtId="0" fontId="4" fillId="0" borderId="21" xfId="0" applyFont="1" applyBorder="1" applyAlignment="1" applyProtection="1">
      <alignment/>
      <protection/>
    </xf>
    <xf numFmtId="0" fontId="4" fillId="0" borderId="25" xfId="0" applyFont="1" applyFill="1" applyBorder="1" applyAlignment="1" applyProtection="1">
      <alignment/>
      <protection/>
    </xf>
    <xf numFmtId="0" fontId="14" fillId="0" borderId="26" xfId="0" applyFont="1" applyFill="1" applyBorder="1" applyAlignment="1" applyProtection="1">
      <alignment/>
      <protection/>
    </xf>
    <xf numFmtId="0" fontId="14" fillId="0" borderId="27" xfId="0" applyFont="1" applyFill="1" applyBorder="1" applyAlignment="1" applyProtection="1">
      <alignment/>
      <protection/>
    </xf>
    <xf numFmtId="0" fontId="4" fillId="0" borderId="27" xfId="0" applyFont="1" applyFill="1" applyBorder="1" applyAlignment="1" applyProtection="1">
      <alignment/>
      <protection/>
    </xf>
    <xf numFmtId="0" fontId="4" fillId="0" borderId="26" xfId="0" applyFont="1" applyFill="1" applyBorder="1" applyAlignment="1" applyProtection="1">
      <alignment/>
      <protection/>
    </xf>
    <xf numFmtId="0" fontId="4" fillId="0" borderId="27" xfId="0" applyFont="1" applyFill="1" applyBorder="1" applyAlignment="1" applyProtection="1">
      <alignment/>
      <protection/>
    </xf>
    <xf numFmtId="0" fontId="4" fillId="0" borderId="21" xfId="0" applyFont="1" applyFill="1" applyBorder="1" applyAlignment="1" applyProtection="1">
      <alignment horizontal="center"/>
      <protection/>
    </xf>
    <xf numFmtId="38" fontId="4" fillId="0" borderId="21" xfId="0" applyNumberFormat="1" applyFont="1" applyFill="1" applyBorder="1" applyAlignment="1" applyProtection="1">
      <alignment/>
      <protection/>
    </xf>
    <xf numFmtId="0" fontId="4" fillId="0" borderId="21" xfId="0" applyFont="1" applyFill="1" applyBorder="1" applyAlignment="1" applyProtection="1">
      <alignment/>
      <protection/>
    </xf>
    <xf numFmtId="0" fontId="4" fillId="0" borderId="26" xfId="0" applyFont="1" applyFill="1" applyBorder="1" applyAlignment="1" applyProtection="1">
      <alignment/>
      <protection/>
    </xf>
    <xf numFmtId="0" fontId="105" fillId="0" borderId="25" xfId="0" applyFont="1" applyFill="1" applyBorder="1" applyAlignment="1" applyProtection="1">
      <alignment horizontal="center"/>
      <protection/>
    </xf>
    <xf numFmtId="0" fontId="4" fillId="0" borderId="0" xfId="0" applyFont="1" applyFill="1" applyBorder="1" applyAlignment="1" applyProtection="1">
      <alignment horizontal="center"/>
      <protection/>
    </xf>
    <xf numFmtId="38" fontId="4" fillId="0" borderId="0" xfId="0" applyNumberFormat="1" applyFont="1" applyFill="1" applyBorder="1" applyAlignment="1" applyProtection="1">
      <alignment/>
      <protection/>
    </xf>
    <xf numFmtId="0" fontId="4" fillId="0" borderId="0" xfId="0" applyFont="1" applyFill="1" applyBorder="1" applyAlignment="1" applyProtection="1">
      <alignment/>
      <protection/>
    </xf>
    <xf numFmtId="0" fontId="4" fillId="0" borderId="0" xfId="0" applyFont="1" applyAlignment="1" applyProtection="1">
      <alignment/>
      <protection/>
    </xf>
    <xf numFmtId="0" fontId="7" fillId="0" borderId="0" xfId="0" applyFont="1" applyFill="1" applyBorder="1" applyAlignment="1" applyProtection="1">
      <alignment horizontal="left" vertical="center" wrapText="1"/>
      <protection/>
    </xf>
    <xf numFmtId="0" fontId="4" fillId="0" borderId="0" xfId="0" applyFont="1" applyBorder="1" applyAlignment="1" applyProtection="1">
      <alignment/>
      <protection/>
    </xf>
    <xf numFmtId="0" fontId="4" fillId="0" borderId="13" xfId="0" applyFont="1" applyBorder="1" applyAlignment="1" applyProtection="1">
      <alignment horizontal="center"/>
      <protection/>
    </xf>
    <xf numFmtId="0" fontId="4" fillId="0" borderId="27" xfId="0" applyFont="1" applyBorder="1" applyAlignment="1" applyProtection="1">
      <alignment/>
      <protection/>
    </xf>
    <xf numFmtId="0" fontId="5" fillId="0" borderId="0" xfId="0" applyFont="1" applyAlignment="1" applyProtection="1">
      <alignment/>
      <protection/>
    </xf>
    <xf numFmtId="0" fontId="4"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wrapText="1"/>
      <protection/>
    </xf>
    <xf numFmtId="0" fontId="4" fillId="0" borderId="0" xfId="0" applyFont="1" applyFill="1" applyBorder="1" applyAlignment="1" applyProtection="1">
      <alignment horizontal="right"/>
      <protection/>
    </xf>
    <xf numFmtId="0" fontId="4" fillId="0" borderId="0" xfId="0" applyFont="1" applyFill="1" applyBorder="1" applyAlignment="1" applyProtection="1">
      <alignment/>
      <protection/>
    </xf>
    <xf numFmtId="0" fontId="4" fillId="0" borderId="0" xfId="0" applyFont="1" applyFill="1" applyBorder="1" applyAlignment="1" applyProtection="1">
      <alignment horizontal="left" vertical="top" wrapText="1"/>
      <protection/>
    </xf>
    <xf numFmtId="0" fontId="4" fillId="0" borderId="28" xfId="0" applyFont="1" applyFill="1" applyBorder="1" applyAlignment="1" applyProtection="1">
      <alignment horizontal="right"/>
      <protection/>
    </xf>
    <xf numFmtId="0" fontId="4" fillId="0" borderId="29" xfId="0" applyFont="1" applyFill="1" applyBorder="1" applyAlignment="1" applyProtection="1">
      <alignment/>
      <protection/>
    </xf>
    <xf numFmtId="0" fontId="4" fillId="0" borderId="30" xfId="0" applyFont="1" applyFill="1" applyBorder="1" applyAlignment="1" applyProtection="1">
      <alignment/>
      <protection/>
    </xf>
    <xf numFmtId="0" fontId="4" fillId="0" borderId="31" xfId="0" applyFont="1" applyFill="1" applyBorder="1" applyAlignment="1" applyProtection="1">
      <alignment horizontal="right"/>
      <protection/>
    </xf>
    <xf numFmtId="0" fontId="4" fillId="0" borderId="32" xfId="0" applyFont="1" applyFill="1" applyBorder="1" applyAlignment="1" applyProtection="1">
      <alignment/>
      <protection/>
    </xf>
    <xf numFmtId="0" fontId="4" fillId="0" borderId="20" xfId="0" applyFont="1" applyBorder="1" applyAlignment="1" applyProtection="1">
      <alignment/>
      <protection/>
    </xf>
    <xf numFmtId="0" fontId="4" fillId="0" borderId="21" xfId="0" applyFont="1" applyBorder="1" applyAlignment="1" applyProtection="1">
      <alignment/>
      <protection/>
    </xf>
    <xf numFmtId="0" fontId="4" fillId="0" borderId="22" xfId="0" applyFont="1" applyBorder="1" applyAlignment="1" applyProtection="1">
      <alignment/>
      <protection/>
    </xf>
    <xf numFmtId="0" fontId="4" fillId="0" borderId="11" xfId="0" applyFont="1" applyBorder="1" applyAlignment="1" applyProtection="1">
      <alignment/>
      <protection/>
    </xf>
    <xf numFmtId="0" fontId="4" fillId="0" borderId="10" xfId="0" applyFont="1" applyFill="1" applyBorder="1" applyAlignment="1" applyProtection="1">
      <alignment/>
      <protection locked="0"/>
    </xf>
    <xf numFmtId="0" fontId="4" fillId="0" borderId="11" xfId="0" applyFont="1" applyBorder="1" applyAlignment="1" applyProtection="1">
      <alignment horizontal="right"/>
      <protection/>
    </xf>
    <xf numFmtId="0" fontId="4" fillId="0" borderId="13" xfId="0" applyFont="1" applyBorder="1" applyAlignment="1" applyProtection="1">
      <alignment/>
      <protection/>
    </xf>
    <xf numFmtId="0" fontId="106" fillId="0" borderId="0" xfId="0" applyFont="1" applyFill="1" applyAlignment="1">
      <alignment/>
    </xf>
    <xf numFmtId="0" fontId="103" fillId="0" borderId="0" xfId="0" applyFont="1" applyAlignment="1" applyProtection="1">
      <alignment/>
      <protection/>
    </xf>
    <xf numFmtId="0" fontId="103" fillId="0" borderId="11" xfId="0" applyFont="1" applyBorder="1" applyAlignment="1" applyProtection="1">
      <alignment horizontal="right"/>
      <protection/>
    </xf>
    <xf numFmtId="38" fontId="105" fillId="0" borderId="0" xfId="49" applyFont="1" applyBorder="1" applyAlignment="1" applyProtection="1">
      <alignment/>
      <protection/>
    </xf>
    <xf numFmtId="0" fontId="103" fillId="0" borderId="13" xfId="0" applyFont="1" applyBorder="1" applyAlignment="1" applyProtection="1">
      <alignment/>
      <protection/>
    </xf>
    <xf numFmtId="0" fontId="106" fillId="0" borderId="0" xfId="0" applyFont="1" applyFill="1" applyBorder="1" applyAlignment="1">
      <alignment/>
    </xf>
    <xf numFmtId="0" fontId="99" fillId="0" borderId="0" xfId="0" applyFont="1" applyBorder="1" applyAlignment="1" applyProtection="1">
      <alignment horizontal="right"/>
      <protection/>
    </xf>
    <xf numFmtId="0" fontId="99" fillId="0" borderId="0" xfId="0" applyFont="1" applyBorder="1" applyAlignment="1" applyProtection="1">
      <alignment/>
      <protection/>
    </xf>
    <xf numFmtId="0" fontId="99" fillId="0" borderId="0" xfId="0" applyFont="1" applyBorder="1" applyAlignment="1" applyProtection="1">
      <alignment horizontal="center"/>
      <protection/>
    </xf>
    <xf numFmtId="0" fontId="99" fillId="0" borderId="11" xfId="0" applyFont="1" applyBorder="1" applyAlignment="1" applyProtection="1">
      <alignment shrinkToFit="1"/>
      <protection/>
    </xf>
    <xf numFmtId="0" fontId="99" fillId="0" borderId="0" xfId="0" applyFont="1" applyBorder="1" applyAlignment="1" applyProtection="1">
      <alignment shrinkToFit="1"/>
      <protection/>
    </xf>
    <xf numFmtId="38" fontId="99" fillId="0" borderId="0" xfId="49" applyFont="1" applyBorder="1" applyAlignment="1" applyProtection="1">
      <alignment horizontal="center"/>
      <protection/>
    </xf>
    <xf numFmtId="0" fontId="99" fillId="0" borderId="0" xfId="0" applyFont="1" applyBorder="1" applyAlignment="1" applyProtection="1">
      <alignment horizontal="distributed"/>
      <protection/>
    </xf>
    <xf numFmtId="38" fontId="105" fillId="0" borderId="0" xfId="49" applyFont="1" applyBorder="1" applyAlignment="1" applyProtection="1">
      <alignment horizontal="center"/>
      <protection/>
    </xf>
    <xf numFmtId="0" fontId="99" fillId="0" borderId="11" xfId="0" applyFont="1" applyBorder="1" applyAlignment="1" applyProtection="1">
      <alignment horizontal="center" shrinkToFit="1"/>
      <protection/>
    </xf>
    <xf numFmtId="0" fontId="99" fillId="0" borderId="0" xfId="0" applyFont="1" applyBorder="1" applyAlignment="1" applyProtection="1">
      <alignment horizontal="center" shrinkToFit="1"/>
      <protection/>
    </xf>
    <xf numFmtId="38" fontId="99" fillId="0" borderId="0" xfId="49" applyFont="1" applyBorder="1" applyAlignment="1" applyProtection="1">
      <alignment horizontal="center" wrapText="1"/>
      <protection/>
    </xf>
    <xf numFmtId="0" fontId="99" fillId="0" borderId="0" xfId="0" applyFont="1" applyBorder="1" applyAlignment="1" applyProtection="1">
      <alignment/>
      <protection/>
    </xf>
    <xf numFmtId="38" fontId="105" fillId="0" borderId="0" xfId="49" applyNumberFormat="1" applyFont="1" applyBorder="1" applyAlignment="1" applyProtection="1">
      <alignment horizontal="center"/>
      <protection/>
    </xf>
    <xf numFmtId="0" fontId="99" fillId="0" borderId="0" xfId="0" applyFont="1" applyBorder="1" applyAlignment="1" applyProtection="1">
      <alignment horizontal="right" vertical="center"/>
      <protection/>
    </xf>
    <xf numFmtId="0" fontId="99" fillId="0" borderId="0" xfId="0" applyFont="1" applyBorder="1" applyAlignment="1" applyProtection="1">
      <alignment vertical="center"/>
      <protection/>
    </xf>
    <xf numFmtId="0" fontId="99" fillId="0" borderId="0" xfId="0" applyFont="1" applyBorder="1" applyAlignment="1" applyProtection="1">
      <alignment horizontal="center" vertical="center"/>
      <protection/>
    </xf>
    <xf numFmtId="0" fontId="107" fillId="0" borderId="11" xfId="0" applyFont="1" applyBorder="1" applyAlignment="1" applyProtection="1">
      <alignment horizontal="center" wrapText="1"/>
      <protection/>
    </xf>
    <xf numFmtId="0" fontId="107" fillId="0" borderId="0" xfId="0" applyFont="1" applyBorder="1" applyAlignment="1" applyProtection="1">
      <alignment horizontal="center" wrapText="1"/>
      <protection/>
    </xf>
    <xf numFmtId="38" fontId="99" fillId="0" borderId="0" xfId="49" applyFont="1" applyBorder="1" applyAlignment="1" applyProtection="1">
      <alignment horizontal="center" vertical="center"/>
      <protection/>
    </xf>
    <xf numFmtId="38" fontId="99" fillId="0" borderId="0" xfId="49" applyNumberFormat="1" applyFont="1" applyBorder="1" applyAlignment="1" applyProtection="1">
      <alignment horizontal="center"/>
      <protection/>
    </xf>
    <xf numFmtId="0" fontId="108" fillId="0" borderId="11" xfId="0" applyFont="1" applyBorder="1" applyAlignment="1">
      <alignment horizontal="center" wrapText="1"/>
    </xf>
    <xf numFmtId="0" fontId="108" fillId="0" borderId="0" xfId="0" applyFont="1" applyBorder="1" applyAlignment="1">
      <alignment horizontal="center" wrapText="1"/>
    </xf>
    <xf numFmtId="0" fontId="103" fillId="0" borderId="0" xfId="0" applyFont="1" applyBorder="1" applyAlignment="1">
      <alignment horizontal="right" vertical="center"/>
    </xf>
    <xf numFmtId="38" fontId="103" fillId="0" borderId="0" xfId="49" applyFont="1" applyBorder="1" applyAlignment="1">
      <alignment horizontal="center" vertical="center"/>
    </xf>
    <xf numFmtId="0" fontId="108" fillId="0" borderId="0" xfId="0" applyFont="1" applyBorder="1" applyAlignment="1">
      <alignment vertical="center"/>
    </xf>
    <xf numFmtId="0" fontId="103" fillId="0" borderId="0" xfId="0" applyFont="1" applyBorder="1" applyAlignment="1">
      <alignment vertical="center"/>
    </xf>
    <xf numFmtId="0" fontId="103" fillId="0" borderId="0" xfId="0" applyFont="1" applyBorder="1" applyAlignment="1">
      <alignment horizontal="center" vertical="center"/>
    </xf>
    <xf numFmtId="0" fontId="109" fillId="0" borderId="0" xfId="0" applyFont="1" applyBorder="1" applyAlignment="1">
      <alignment vertical="center"/>
    </xf>
    <xf numFmtId="38" fontId="103" fillId="0" borderId="0" xfId="49" applyNumberFormat="1" applyFont="1" applyBorder="1" applyAlignment="1">
      <alignment horizontal="center" vertical="center"/>
    </xf>
    <xf numFmtId="38" fontId="105" fillId="0" borderId="0" xfId="49" applyFont="1" applyFill="1" applyBorder="1" applyAlignment="1" applyProtection="1">
      <alignment/>
      <protection/>
    </xf>
    <xf numFmtId="0" fontId="4" fillId="0" borderId="0" xfId="0" applyFont="1" applyAlignment="1" applyProtection="1">
      <alignment vertical="center"/>
      <protection/>
    </xf>
    <xf numFmtId="0" fontId="99" fillId="0" borderId="11" xfId="0" applyFont="1" applyBorder="1" applyAlignment="1" applyProtection="1">
      <alignment vertical="center"/>
      <protection/>
    </xf>
    <xf numFmtId="0" fontId="107" fillId="0" borderId="0" xfId="0" applyFont="1" applyBorder="1" applyAlignment="1" applyProtection="1">
      <alignment horizontal="center" vertical="center" wrapText="1"/>
      <protection/>
    </xf>
    <xf numFmtId="0" fontId="4" fillId="0" borderId="11" xfId="0" applyFont="1" applyBorder="1" applyAlignment="1" applyProtection="1">
      <alignment horizontal="right" vertical="center"/>
      <protection/>
    </xf>
    <xf numFmtId="0" fontId="4" fillId="0" borderId="13" xfId="0" applyFont="1" applyBorder="1" applyAlignment="1" applyProtection="1">
      <alignment vertical="center"/>
      <protection/>
    </xf>
    <xf numFmtId="0" fontId="14" fillId="0" borderId="11" xfId="0" applyFont="1" applyBorder="1" applyAlignment="1" applyProtection="1">
      <alignment wrapText="1"/>
      <protection/>
    </xf>
    <xf numFmtId="0" fontId="14" fillId="0" borderId="0" xfId="0" applyFont="1" applyBorder="1" applyAlignment="1" applyProtection="1">
      <alignment wrapText="1"/>
      <protection/>
    </xf>
    <xf numFmtId="0" fontId="4" fillId="0" borderId="0" xfId="0" applyFont="1" applyBorder="1" applyAlignment="1" applyProtection="1">
      <alignment horizontal="right"/>
      <protection/>
    </xf>
    <xf numFmtId="38" fontId="4" fillId="0" borderId="0" xfId="49" applyFont="1" applyBorder="1" applyAlignment="1" applyProtection="1">
      <alignment horizontal="center"/>
      <protection/>
    </xf>
    <xf numFmtId="38" fontId="4" fillId="0" borderId="0" xfId="49" applyNumberFormat="1" applyFont="1" applyBorder="1" applyAlignment="1" applyProtection="1">
      <alignment horizontal="center"/>
      <protection/>
    </xf>
    <xf numFmtId="0" fontId="99" fillId="0" borderId="0" xfId="0" applyFont="1" applyFill="1" applyBorder="1" applyAlignment="1" applyProtection="1">
      <alignment/>
      <protection/>
    </xf>
    <xf numFmtId="0" fontId="110" fillId="0" borderId="0" xfId="0" applyFont="1" applyFill="1" applyBorder="1" applyAlignment="1" applyProtection="1">
      <alignment/>
      <protection/>
    </xf>
    <xf numFmtId="0" fontId="4" fillId="0" borderId="33" xfId="0" applyFont="1" applyFill="1" applyBorder="1" applyAlignment="1" applyProtection="1">
      <alignment horizontal="center"/>
      <protection locked="0"/>
    </xf>
    <xf numFmtId="38" fontId="111" fillId="0" borderId="0" xfId="51" applyFont="1" applyFill="1" applyBorder="1" applyAlignment="1" applyProtection="1">
      <alignment/>
      <protection/>
    </xf>
    <xf numFmtId="38" fontId="17" fillId="0" borderId="0" xfId="51" applyFont="1" applyFill="1" applyBorder="1" applyAlignment="1" applyProtection="1">
      <alignment/>
      <protection/>
    </xf>
    <xf numFmtId="0" fontId="105" fillId="0" borderId="0" xfId="0" applyFont="1" applyFill="1" applyBorder="1" applyAlignment="1" applyProtection="1">
      <alignment/>
      <protection/>
    </xf>
    <xf numFmtId="0" fontId="4" fillId="0" borderId="34" xfId="0" applyFont="1" applyFill="1" applyBorder="1" applyAlignment="1" applyProtection="1">
      <alignment horizontal="center"/>
      <protection locked="0"/>
    </xf>
    <xf numFmtId="0" fontId="9" fillId="0" borderId="0" xfId="0" applyFont="1" applyAlignment="1" applyProtection="1">
      <alignment/>
      <protection/>
    </xf>
    <xf numFmtId="0" fontId="16" fillId="0" borderId="0" xfId="0" applyFont="1" applyBorder="1" applyAlignment="1" applyProtection="1">
      <alignment/>
      <protection/>
    </xf>
    <xf numFmtId="0" fontId="101" fillId="0" borderId="35" xfId="0" applyFont="1" applyFill="1" applyBorder="1" applyAlignment="1" applyProtection="1">
      <alignment horizontal="center"/>
      <protection locked="0"/>
    </xf>
    <xf numFmtId="0" fontId="110" fillId="0" borderId="0" xfId="0" applyFont="1" applyBorder="1" applyAlignment="1" applyProtection="1">
      <alignment/>
      <protection/>
    </xf>
    <xf numFmtId="0" fontId="18" fillId="0" borderId="0" xfId="0" applyFont="1" applyBorder="1" applyAlignment="1" applyProtection="1">
      <alignment/>
      <protection/>
    </xf>
    <xf numFmtId="0" fontId="18" fillId="0" borderId="0" xfId="0" applyFont="1" applyBorder="1" applyAlignment="1" applyProtection="1">
      <alignment/>
      <protection/>
    </xf>
    <xf numFmtId="0" fontId="4" fillId="0" borderId="35" xfId="0" applyFont="1" applyFill="1" applyBorder="1" applyAlignment="1" applyProtection="1">
      <alignment horizontal="center"/>
      <protection locked="0"/>
    </xf>
    <xf numFmtId="38" fontId="4" fillId="0" borderId="0" xfId="49" applyFont="1" applyBorder="1" applyAlignment="1" applyProtection="1">
      <alignment/>
      <protection/>
    </xf>
    <xf numFmtId="0" fontId="4" fillId="0" borderId="10" xfId="0" applyFont="1" applyFill="1" applyBorder="1" applyAlignment="1">
      <alignment/>
    </xf>
    <xf numFmtId="0" fontId="6" fillId="0" borderId="0" xfId="0" applyFont="1" applyBorder="1" applyAlignment="1" applyProtection="1">
      <alignment/>
      <protection/>
    </xf>
    <xf numFmtId="0" fontId="4" fillId="0" borderId="0" xfId="0" applyFont="1" applyBorder="1" applyAlignment="1" applyProtection="1">
      <alignment horizontal="distributed"/>
      <protection/>
    </xf>
    <xf numFmtId="0" fontId="4" fillId="0" borderId="0" xfId="0" applyFont="1" applyFill="1" applyAlignment="1" applyProtection="1">
      <alignment/>
      <protection/>
    </xf>
    <xf numFmtId="0" fontId="4" fillId="0" borderId="11" xfId="0" applyFont="1" applyFill="1" applyBorder="1" applyAlignment="1" applyProtection="1">
      <alignment/>
      <protection/>
    </xf>
    <xf numFmtId="0" fontId="7" fillId="0" borderId="0" xfId="0" applyFont="1" applyFill="1" applyBorder="1" applyAlignment="1" applyProtection="1">
      <alignment horizontal="left" vertical="center"/>
      <protection/>
    </xf>
    <xf numFmtId="0" fontId="4" fillId="0" borderId="13" xfId="0" applyFont="1" applyFill="1" applyBorder="1" applyAlignment="1" applyProtection="1">
      <alignment vertical="center"/>
      <protection/>
    </xf>
    <xf numFmtId="0" fontId="4" fillId="0" borderId="11" xfId="0" applyFont="1" applyFill="1" applyBorder="1" applyAlignment="1" applyProtection="1">
      <alignment horizontal="right"/>
      <protection/>
    </xf>
    <xf numFmtId="0" fontId="4" fillId="0" borderId="13" xfId="0" applyFont="1" applyFill="1" applyBorder="1" applyAlignment="1" applyProtection="1">
      <alignment/>
      <protection/>
    </xf>
    <xf numFmtId="0" fontId="4" fillId="0" borderId="0" xfId="0" applyFont="1" applyFill="1" applyBorder="1" applyAlignment="1" applyProtection="1">
      <alignment horizontal="distributed"/>
      <protection/>
    </xf>
    <xf numFmtId="38" fontId="4" fillId="0" borderId="0" xfId="49" applyFont="1" applyFill="1" applyBorder="1" applyAlignment="1" applyProtection="1">
      <alignment/>
      <protection/>
    </xf>
    <xf numFmtId="0" fontId="4" fillId="0" borderId="11" xfId="0" applyFont="1" applyFill="1" applyBorder="1" applyAlignment="1" applyProtection="1">
      <alignment horizontal="right" vertical="center"/>
      <protection/>
    </xf>
    <xf numFmtId="0" fontId="105" fillId="0" borderId="0" xfId="0" applyFont="1" applyFill="1" applyBorder="1" applyAlignment="1" applyProtection="1">
      <alignment horizontal="center" vertical="center"/>
      <protection/>
    </xf>
    <xf numFmtId="38" fontId="105" fillId="0" borderId="0" xfId="49" applyFont="1" applyFill="1" applyBorder="1" applyAlignment="1" applyProtection="1">
      <alignment vertical="center"/>
      <protection/>
    </xf>
    <xf numFmtId="0" fontId="4" fillId="0" borderId="13" xfId="0" applyFont="1" applyBorder="1" applyAlignment="1" applyProtection="1">
      <alignment/>
      <protection/>
    </xf>
    <xf numFmtId="0" fontId="6" fillId="0" borderId="0" xfId="0" applyFont="1" applyBorder="1" applyAlignment="1" applyProtection="1">
      <alignment vertical="center"/>
      <protection/>
    </xf>
    <xf numFmtId="0" fontId="7" fillId="0" borderId="0" xfId="0" applyFont="1" applyBorder="1" applyAlignment="1" applyProtection="1">
      <alignment vertical="center" wrapText="1"/>
      <protection/>
    </xf>
    <xf numFmtId="0" fontId="0" fillId="0" borderId="0" xfId="0" applyFont="1" applyAlignment="1" applyProtection="1">
      <alignment vertical="center" wrapText="1"/>
      <protection/>
    </xf>
    <xf numFmtId="0" fontId="4" fillId="0" borderId="0" xfId="0" applyFont="1" applyBorder="1" applyAlignment="1" applyProtection="1">
      <alignment horizontal="left"/>
      <protection/>
    </xf>
    <xf numFmtId="38" fontId="4" fillId="0" borderId="0" xfId="0" applyNumberFormat="1" applyFont="1" applyAlignment="1">
      <alignment/>
    </xf>
    <xf numFmtId="0" fontId="4" fillId="0" borderId="36" xfId="0" applyFont="1" applyBorder="1" applyAlignment="1" applyProtection="1">
      <alignment/>
      <protection/>
    </xf>
    <xf numFmtId="0" fontId="4" fillId="0" borderId="37" xfId="0" applyFont="1" applyBorder="1" applyAlignment="1" applyProtection="1">
      <alignment/>
      <protection/>
    </xf>
    <xf numFmtId="0" fontId="4" fillId="0" borderId="38" xfId="0" applyFont="1" applyBorder="1" applyAlignment="1" applyProtection="1">
      <alignment/>
      <protection/>
    </xf>
    <xf numFmtId="0" fontId="99" fillId="0" borderId="39" xfId="0" applyFont="1" applyFill="1" applyBorder="1" applyAlignment="1" applyProtection="1">
      <alignment/>
      <protection/>
    </xf>
    <xf numFmtId="0" fontId="99" fillId="0" borderId="13" xfId="0" applyFont="1" applyFill="1" applyBorder="1" applyAlignment="1" applyProtection="1">
      <alignment/>
      <protection/>
    </xf>
    <xf numFmtId="38" fontId="4" fillId="0" borderId="0" xfId="0" applyNumberFormat="1" applyFont="1" applyAlignment="1">
      <alignment shrinkToFit="1"/>
    </xf>
    <xf numFmtId="0" fontId="102" fillId="0" borderId="11" xfId="0" applyFont="1" applyFill="1" applyBorder="1" applyAlignment="1" applyProtection="1">
      <alignment vertical="center"/>
      <protection/>
    </xf>
    <xf numFmtId="0" fontId="112" fillId="0" borderId="0" xfId="0" applyFont="1" applyFill="1" applyBorder="1" applyAlignment="1" applyProtection="1">
      <alignment vertical="center"/>
      <protection/>
    </xf>
    <xf numFmtId="0" fontId="113" fillId="0" borderId="0" xfId="0" applyFont="1" applyFill="1" applyBorder="1" applyAlignment="1" applyProtection="1">
      <alignment vertical="center"/>
      <protection/>
    </xf>
    <xf numFmtId="0" fontId="103" fillId="0" borderId="0" xfId="0" applyFont="1" applyFill="1" applyBorder="1" applyAlignment="1" applyProtection="1">
      <alignment/>
      <protection/>
    </xf>
    <xf numFmtId="0" fontId="103" fillId="0" borderId="13" xfId="0" applyFont="1" applyFill="1" applyBorder="1" applyAlignment="1" applyProtection="1">
      <alignment/>
      <protection/>
    </xf>
    <xf numFmtId="0" fontId="99" fillId="0" borderId="11" xfId="0" applyFont="1" applyFill="1" applyBorder="1" applyAlignment="1" applyProtection="1">
      <alignment horizontal="right"/>
      <protection/>
    </xf>
    <xf numFmtId="0" fontId="99" fillId="0" borderId="40" xfId="0" applyFont="1" applyFill="1" applyBorder="1" applyAlignment="1" applyProtection="1">
      <alignment/>
      <protection/>
    </xf>
    <xf numFmtId="0" fontId="99" fillId="0" borderId="41" xfId="0" applyFont="1" applyFill="1" applyBorder="1" applyAlignment="1" applyProtection="1">
      <alignment/>
      <protection/>
    </xf>
    <xf numFmtId="0" fontId="114" fillId="0" borderId="0" xfId="0" applyFont="1" applyFill="1" applyBorder="1" applyAlignment="1" applyProtection="1">
      <alignment vertical="center" wrapText="1"/>
      <protection/>
    </xf>
    <xf numFmtId="200" fontId="114" fillId="0" borderId="0" xfId="0" applyNumberFormat="1" applyFont="1" applyFill="1" applyBorder="1" applyAlignment="1" applyProtection="1">
      <alignment/>
      <protection/>
    </xf>
    <xf numFmtId="0" fontId="114" fillId="0" borderId="13" xfId="0" applyFont="1" applyFill="1" applyBorder="1" applyAlignment="1" applyProtection="1">
      <alignment/>
      <protection/>
    </xf>
    <xf numFmtId="38" fontId="99" fillId="0" borderId="0" xfId="49" applyFont="1" applyFill="1" applyBorder="1" applyAlignment="1" applyProtection="1">
      <alignment horizontal="right"/>
      <protection/>
    </xf>
    <xf numFmtId="0" fontId="114" fillId="0" borderId="40" xfId="0" applyFont="1" applyFill="1" applyBorder="1" applyAlignment="1" applyProtection="1">
      <alignment/>
      <protection/>
    </xf>
    <xf numFmtId="0" fontId="114" fillId="0" borderId="41" xfId="0" applyFont="1" applyFill="1" applyBorder="1" applyAlignment="1" applyProtection="1">
      <alignment/>
      <protection/>
    </xf>
    <xf numFmtId="0" fontId="114" fillId="0" borderId="42" xfId="0" applyFont="1" applyFill="1" applyBorder="1" applyAlignment="1" applyProtection="1">
      <alignment/>
      <protection/>
    </xf>
    <xf numFmtId="0" fontId="99" fillId="0" borderId="42" xfId="0" applyFont="1" applyFill="1" applyBorder="1" applyAlignment="1" applyProtection="1">
      <alignment/>
      <protection/>
    </xf>
    <xf numFmtId="49" fontId="7" fillId="0" borderId="0" xfId="0" applyNumberFormat="1" applyFont="1" applyBorder="1" applyAlignment="1" applyProtection="1">
      <alignment/>
      <protection/>
    </xf>
    <xf numFmtId="49" fontId="19" fillId="0" borderId="0" xfId="0" applyNumberFormat="1" applyFont="1" applyBorder="1" applyAlignment="1" applyProtection="1">
      <alignment wrapText="1"/>
      <protection/>
    </xf>
    <xf numFmtId="0" fontId="20" fillId="0" borderId="0" xfId="0" applyFont="1" applyBorder="1" applyAlignment="1" applyProtection="1">
      <alignment wrapText="1"/>
      <protection/>
    </xf>
    <xf numFmtId="0" fontId="103" fillId="0" borderId="0" xfId="0" applyFont="1" applyBorder="1" applyAlignment="1">
      <alignment/>
    </xf>
    <xf numFmtId="0" fontId="103" fillId="0" borderId="25" xfId="0" applyFont="1" applyFill="1" applyBorder="1" applyAlignment="1">
      <alignment/>
    </xf>
    <xf numFmtId="0" fontId="108" fillId="0" borderId="26" xfId="0" applyFont="1" applyFill="1" applyBorder="1" applyAlignment="1">
      <alignment/>
    </xf>
    <xf numFmtId="0" fontId="108" fillId="0" borderId="27" xfId="0" applyFont="1" applyFill="1" applyBorder="1" applyAlignment="1">
      <alignment/>
    </xf>
    <xf numFmtId="0" fontId="103" fillId="0" borderId="27" xfId="0" applyFont="1" applyFill="1" applyBorder="1" applyAlignment="1">
      <alignment/>
    </xf>
    <xf numFmtId="0" fontId="108" fillId="0" borderId="25" xfId="0" applyFont="1" applyFill="1" applyBorder="1" applyAlignment="1">
      <alignment/>
    </xf>
    <xf numFmtId="0" fontId="103" fillId="0" borderId="26" xfId="0" applyFont="1" applyFill="1" applyBorder="1" applyAlignment="1">
      <alignment/>
    </xf>
    <xf numFmtId="0" fontId="103" fillId="0" borderId="27" xfId="0" applyFont="1" applyFill="1" applyBorder="1" applyAlignment="1">
      <alignment horizontal="center"/>
    </xf>
    <xf numFmtId="178" fontId="103" fillId="0" borderId="25" xfId="49" applyNumberFormat="1" applyFont="1" applyFill="1" applyBorder="1" applyAlignment="1">
      <alignment/>
    </xf>
    <xf numFmtId="0" fontId="103" fillId="0" borderId="21" xfId="0" applyFont="1" applyFill="1" applyBorder="1" applyAlignment="1">
      <alignment horizontal="center"/>
    </xf>
    <xf numFmtId="38" fontId="103" fillId="0" borderId="21" xfId="0" applyNumberFormat="1" applyFont="1" applyFill="1" applyBorder="1" applyAlignment="1">
      <alignment/>
    </xf>
    <xf numFmtId="0" fontId="103" fillId="0" borderId="21" xfId="0" applyFont="1" applyFill="1" applyBorder="1" applyAlignment="1">
      <alignment/>
    </xf>
    <xf numFmtId="0" fontId="103" fillId="0" borderId="26" xfId="0" applyFont="1" applyFill="1" applyBorder="1" applyAlignment="1">
      <alignment/>
    </xf>
    <xf numFmtId="0" fontId="103" fillId="0" borderId="26" xfId="0" applyFont="1" applyFill="1" applyBorder="1" applyAlignment="1">
      <alignment horizontal="center"/>
    </xf>
    <xf numFmtId="0" fontId="103" fillId="0" borderId="26" xfId="0" applyFont="1" applyFill="1" applyBorder="1" applyAlignment="1">
      <alignment horizontal="left"/>
    </xf>
    <xf numFmtId="178" fontId="103" fillId="0" borderId="27" xfId="0" applyNumberFormat="1" applyFont="1" applyFill="1" applyBorder="1" applyAlignment="1">
      <alignment horizontal="center"/>
    </xf>
    <xf numFmtId="0" fontId="103" fillId="0" borderId="0" xfId="0" applyFont="1" applyFill="1" applyBorder="1" applyAlignment="1">
      <alignment horizontal="center"/>
    </xf>
    <xf numFmtId="38" fontId="103" fillId="0" borderId="0" xfId="0" applyNumberFormat="1" applyFont="1" applyFill="1" applyBorder="1" applyAlignment="1">
      <alignment/>
    </xf>
    <xf numFmtId="0" fontId="103" fillId="0" borderId="0" xfId="0" applyFont="1" applyFill="1" applyBorder="1" applyAlignment="1">
      <alignment/>
    </xf>
    <xf numFmtId="0" fontId="109" fillId="0" borderId="25" xfId="0" applyFont="1" applyFill="1" applyBorder="1" applyAlignment="1">
      <alignment/>
    </xf>
    <xf numFmtId="0" fontId="109" fillId="0" borderId="0" xfId="0" applyFont="1" applyFill="1" applyBorder="1" applyAlignment="1">
      <alignment/>
    </xf>
    <xf numFmtId="0" fontId="103" fillId="0" borderId="0" xfId="0" applyFont="1" applyFill="1" applyBorder="1" applyAlignment="1">
      <alignment/>
    </xf>
    <xf numFmtId="0" fontId="103" fillId="0" borderId="0" xfId="0" applyFont="1" applyFill="1" applyBorder="1" applyAlignment="1">
      <alignment horizontal="left"/>
    </xf>
    <xf numFmtId="205" fontId="103" fillId="0" borderId="0" xfId="49" applyNumberFormat="1" applyFont="1" applyFill="1" applyBorder="1" applyAlignment="1">
      <alignment/>
    </xf>
    <xf numFmtId="205" fontId="103" fillId="0" borderId="0" xfId="0" applyNumberFormat="1" applyFont="1" applyFill="1" applyBorder="1" applyAlignment="1">
      <alignment/>
    </xf>
    <xf numFmtId="0" fontId="115" fillId="0" borderId="0" xfId="0" applyFont="1" applyBorder="1" applyAlignment="1">
      <alignment horizontal="left" wrapText="1"/>
    </xf>
    <xf numFmtId="0" fontId="103" fillId="0" borderId="20" xfId="0" applyFont="1" applyBorder="1" applyAlignment="1">
      <alignment/>
    </xf>
    <xf numFmtId="0" fontId="103" fillId="0" borderId="21" xfId="0" applyFont="1" applyBorder="1" applyAlignment="1">
      <alignment/>
    </xf>
    <xf numFmtId="38" fontId="103" fillId="0" borderId="21" xfId="49" applyFont="1" applyFill="1" applyBorder="1" applyAlignment="1">
      <alignment horizontal="right"/>
    </xf>
    <xf numFmtId="0" fontId="103" fillId="0" borderId="22" xfId="0" applyFont="1" applyFill="1" applyBorder="1" applyAlignment="1">
      <alignment horizontal="right"/>
    </xf>
    <xf numFmtId="0" fontId="103" fillId="0" borderId="21" xfId="0" applyFont="1" applyFill="1" applyBorder="1" applyAlignment="1">
      <alignment horizontal="left"/>
    </xf>
    <xf numFmtId="38" fontId="103" fillId="0" borderId="43" xfId="49" applyFont="1" applyFill="1" applyBorder="1" applyAlignment="1">
      <alignment horizontal="right"/>
    </xf>
    <xf numFmtId="0" fontId="103" fillId="0" borderId="44" xfId="0" applyFont="1" applyFill="1" applyBorder="1" applyAlignment="1">
      <alignment horizontal="right"/>
    </xf>
    <xf numFmtId="0" fontId="103" fillId="0" borderId="43" xfId="0" applyFont="1" applyFill="1" applyBorder="1" applyAlignment="1">
      <alignment horizontal="left"/>
    </xf>
    <xf numFmtId="0" fontId="110" fillId="0" borderId="0" xfId="0" applyFont="1" applyBorder="1" applyAlignment="1">
      <alignment/>
    </xf>
    <xf numFmtId="0" fontId="110" fillId="0" borderId="21" xfId="0" applyFont="1" applyBorder="1" applyAlignment="1">
      <alignment/>
    </xf>
    <xf numFmtId="0" fontId="110" fillId="0" borderId="0" xfId="0" applyFont="1" applyBorder="1" applyAlignment="1">
      <alignment/>
    </xf>
    <xf numFmtId="200" fontId="28" fillId="0" borderId="45" xfId="0" applyNumberFormat="1" applyFont="1" applyFill="1" applyBorder="1" applyAlignment="1" applyProtection="1">
      <alignment horizontal="left" vertical="center" wrapText="1"/>
      <protection locked="0"/>
    </xf>
    <xf numFmtId="200" fontId="28" fillId="0" borderId="24" xfId="49" applyNumberFormat="1" applyFont="1" applyFill="1" applyBorder="1" applyAlignment="1" applyProtection="1">
      <alignment horizontal="right" vertical="center" wrapText="1"/>
      <protection locked="0"/>
    </xf>
    <xf numFmtId="200" fontId="28" fillId="0" borderId="46" xfId="49" applyNumberFormat="1" applyFont="1" applyFill="1" applyBorder="1" applyAlignment="1" applyProtection="1">
      <alignment horizontal="center" vertical="center" wrapText="1"/>
      <protection locked="0"/>
    </xf>
    <xf numFmtId="200" fontId="27" fillId="0" borderId="45" xfId="49" applyNumberFormat="1" applyFont="1" applyFill="1" applyBorder="1" applyAlignment="1" applyProtection="1">
      <alignment horizontal="right" vertical="center"/>
      <protection locked="0"/>
    </xf>
    <xf numFmtId="200" fontId="27" fillId="0" borderId="47" xfId="0" applyNumberFormat="1" applyFont="1" applyFill="1" applyBorder="1" applyAlignment="1" applyProtection="1">
      <alignment horizontal="right" vertical="center"/>
      <protection locked="0"/>
    </xf>
    <xf numFmtId="200" fontId="27" fillId="0" borderId="48" xfId="0" applyNumberFormat="1" applyFont="1" applyFill="1" applyBorder="1" applyAlignment="1" applyProtection="1">
      <alignment/>
      <protection locked="0"/>
    </xf>
    <xf numFmtId="0" fontId="4" fillId="0" borderId="0" xfId="0" applyFont="1" applyAlignment="1" applyProtection="1">
      <alignment horizontal="centerContinuous"/>
      <protection/>
    </xf>
    <xf numFmtId="0" fontId="6" fillId="0" borderId="0" xfId="0" applyFont="1" applyAlignment="1" applyProtection="1">
      <alignment horizontal="distributed"/>
      <protection/>
    </xf>
    <xf numFmtId="49" fontId="4" fillId="0" borderId="0" xfId="0" applyNumberFormat="1" applyFont="1" applyFill="1" applyAlignment="1" applyProtection="1">
      <alignment horizontal="left" vertical="center"/>
      <protection locked="0"/>
    </xf>
    <xf numFmtId="0" fontId="6" fillId="0" borderId="0" xfId="0" applyFont="1" applyAlignment="1" applyProtection="1">
      <alignment horizontal="distributed" vertical="center"/>
      <protection/>
    </xf>
    <xf numFmtId="0" fontId="4" fillId="0" borderId="0" xfId="0" applyFont="1" applyFill="1" applyAlignment="1" applyProtection="1">
      <alignment vertical="center"/>
      <protection locked="0"/>
    </xf>
    <xf numFmtId="0" fontId="6" fillId="0" borderId="0" xfId="0" applyFont="1" applyAlignment="1" applyProtection="1">
      <alignment horizontal="distributed" vertical="top"/>
      <protection/>
    </xf>
    <xf numFmtId="0" fontId="7" fillId="0" borderId="0" xfId="0" applyFont="1" applyAlignment="1" applyProtection="1">
      <alignment horizontal="distributed" vertical="center"/>
      <protection/>
    </xf>
    <xf numFmtId="0" fontId="4" fillId="0" borderId="0" xfId="0" applyFont="1" applyFill="1" applyAlignment="1" applyProtection="1">
      <alignment horizontal="left" vertical="center"/>
      <protection locked="0"/>
    </xf>
    <xf numFmtId="0" fontId="100" fillId="0" borderId="0" xfId="0" applyFont="1" applyAlignment="1" applyProtection="1">
      <alignment horizontal="distributed" vertical="top"/>
      <protection/>
    </xf>
    <xf numFmtId="0" fontId="4" fillId="0" borderId="19" xfId="0" applyFont="1" applyBorder="1" applyAlignment="1" applyProtection="1">
      <alignment/>
      <protection/>
    </xf>
    <xf numFmtId="0" fontId="4" fillId="0" borderId="19" xfId="0" applyFont="1" applyBorder="1" applyAlignment="1" applyProtection="1">
      <alignment horizontal="center"/>
      <protection/>
    </xf>
    <xf numFmtId="0" fontId="4" fillId="0" borderId="12" xfId="0" applyFont="1" applyBorder="1" applyAlignment="1" applyProtection="1">
      <alignment horizontal="distributed"/>
      <protection/>
    </xf>
    <xf numFmtId="0" fontId="4" fillId="0" borderId="12" xfId="0" applyFont="1" applyBorder="1" applyAlignment="1" applyProtection="1">
      <alignment horizontal="center"/>
      <protection/>
    </xf>
    <xf numFmtId="0" fontId="4" fillId="0" borderId="12" xfId="0" applyFont="1" applyBorder="1" applyAlignment="1" applyProtection="1">
      <alignment horizontal="center" vertical="top"/>
      <protection/>
    </xf>
    <xf numFmtId="0" fontId="4" fillId="0" borderId="12" xfId="0" applyFont="1" applyBorder="1" applyAlignment="1" applyProtection="1">
      <alignment/>
      <protection/>
    </xf>
    <xf numFmtId="0" fontId="4" fillId="0" borderId="12" xfId="0" applyFont="1" applyBorder="1" applyAlignment="1" applyProtection="1">
      <alignment horizontal="center" vertical="center"/>
      <protection/>
    </xf>
    <xf numFmtId="0" fontId="4" fillId="0" borderId="14" xfId="0" applyFont="1" applyBorder="1" applyAlignment="1" applyProtection="1">
      <alignment vertical="center"/>
      <protection/>
    </xf>
    <xf numFmtId="0" fontId="4" fillId="0" borderId="14" xfId="0" applyFont="1" applyBorder="1" applyAlignment="1" applyProtection="1">
      <alignment horizontal="left" vertical="center"/>
      <protection/>
    </xf>
    <xf numFmtId="0" fontId="6" fillId="0" borderId="14" xfId="0" applyFont="1" applyBorder="1" applyAlignment="1" applyProtection="1">
      <alignment horizontal="left" vertical="center"/>
      <protection/>
    </xf>
    <xf numFmtId="0" fontId="4" fillId="0" borderId="19" xfId="0" applyFont="1" applyFill="1" applyBorder="1" applyAlignment="1" applyProtection="1">
      <alignment/>
      <protection/>
    </xf>
    <xf numFmtId="0" fontId="4" fillId="0" borderId="19" xfId="0" applyFont="1" applyFill="1" applyBorder="1" applyAlignment="1" applyProtection="1">
      <alignment horizontal="right" vertical="center"/>
      <protection/>
    </xf>
    <xf numFmtId="0" fontId="4" fillId="0" borderId="40" xfId="0" applyFont="1" applyFill="1" applyBorder="1" applyAlignment="1" applyProtection="1">
      <alignment horizontal="distributed" vertical="center"/>
      <protection/>
    </xf>
    <xf numFmtId="200" fontId="4" fillId="0" borderId="14" xfId="0" applyNumberFormat="1" applyFont="1" applyFill="1" applyBorder="1" applyAlignment="1" applyProtection="1">
      <alignment horizontal="right" shrinkToFit="1"/>
      <protection locked="0"/>
    </xf>
    <xf numFmtId="200" fontId="105" fillId="0" borderId="14" xfId="0" applyNumberFormat="1" applyFont="1" applyFill="1" applyBorder="1" applyAlignment="1" applyProtection="1">
      <alignment horizontal="right" shrinkToFit="1"/>
      <protection/>
    </xf>
    <xf numFmtId="200" fontId="116" fillId="0" borderId="14" xfId="0" applyNumberFormat="1" applyFont="1" applyFill="1" applyBorder="1" applyAlignment="1" applyProtection="1">
      <alignment horizontal="right" shrinkToFit="1"/>
      <protection/>
    </xf>
    <xf numFmtId="0" fontId="4" fillId="0" borderId="25" xfId="0" applyFont="1" applyBorder="1" applyAlignment="1" applyProtection="1">
      <alignment horizontal="center" vertical="center"/>
      <protection/>
    </xf>
    <xf numFmtId="3" fontId="21" fillId="0" borderId="10" xfId="62" applyNumberFormat="1" applyFont="1" applyBorder="1" applyAlignment="1" applyProtection="1">
      <alignment shrinkToFit="1"/>
      <protection/>
    </xf>
    <xf numFmtId="0" fontId="117" fillId="0" borderId="49" xfId="0" applyFont="1" applyFill="1" applyBorder="1" applyAlignment="1">
      <alignment horizontal="center"/>
    </xf>
    <xf numFmtId="0" fontId="4" fillId="0" borderId="0" xfId="62" applyFont="1">
      <alignment/>
      <protection/>
    </xf>
    <xf numFmtId="0" fontId="35" fillId="0" borderId="0" xfId="0" applyFont="1" applyFill="1" applyAlignment="1">
      <alignment horizontal="left" vertical="center"/>
    </xf>
    <xf numFmtId="0" fontId="36" fillId="0" borderId="0" xfId="0" applyFont="1" applyFill="1" applyAlignment="1">
      <alignment horizontal="left"/>
    </xf>
    <xf numFmtId="0" fontId="10" fillId="0" borderId="0" xfId="0" applyFont="1" applyFill="1" applyAlignment="1">
      <alignment horizontal="center"/>
    </xf>
    <xf numFmtId="0" fontId="37" fillId="0" borderId="0" xfId="62" applyFont="1" applyFill="1" applyAlignment="1">
      <alignment wrapText="1"/>
      <protection/>
    </xf>
    <xf numFmtId="0" fontId="37" fillId="0" borderId="0" xfId="62" applyFont="1" applyFill="1" applyAlignment="1">
      <alignment/>
      <protection/>
    </xf>
    <xf numFmtId="0" fontId="37" fillId="0" borderId="0" xfId="62" applyFont="1" applyAlignment="1">
      <alignment wrapText="1"/>
      <protection/>
    </xf>
    <xf numFmtId="49" fontId="14" fillId="0" borderId="20" xfId="62" applyNumberFormat="1" applyFont="1" applyFill="1" applyBorder="1" applyAlignment="1">
      <alignment horizontal="center" vertical="center" wrapText="1"/>
      <protection/>
    </xf>
    <xf numFmtId="49" fontId="14" fillId="0" borderId="19" xfId="62" applyNumberFormat="1" applyFont="1" applyFill="1" applyBorder="1" applyAlignment="1">
      <alignment horizontal="center" vertical="center" wrapText="1"/>
      <protection/>
    </xf>
    <xf numFmtId="49" fontId="14" fillId="0" borderId="19" xfId="0" applyNumberFormat="1" applyFont="1" applyBorder="1" applyAlignment="1">
      <alignment horizontal="center" vertical="center" wrapText="1"/>
    </xf>
    <xf numFmtId="0" fontId="7" fillId="0" borderId="10" xfId="0" applyFont="1" applyFill="1" applyBorder="1" applyAlignment="1">
      <alignment horizontal="center" vertical="center" wrapText="1"/>
    </xf>
    <xf numFmtId="0" fontId="6" fillId="0" borderId="50" xfId="0" applyFont="1" applyFill="1" applyBorder="1" applyAlignment="1">
      <alignment horizontal="center" vertical="center"/>
    </xf>
    <xf numFmtId="0" fontId="100" fillId="0" borderId="51" xfId="0" applyFont="1" applyFill="1" applyBorder="1" applyAlignment="1">
      <alignment horizontal="left" vertical="top"/>
    </xf>
    <xf numFmtId="0" fontId="100" fillId="0" borderId="52" xfId="0" applyFont="1" applyFill="1" applyBorder="1" applyAlignment="1">
      <alignment horizontal="left" vertical="top"/>
    </xf>
    <xf numFmtId="0" fontId="6" fillId="0" borderId="53" xfId="0" applyFont="1" applyFill="1" applyBorder="1" applyAlignment="1">
      <alignment horizontal="center" vertical="center"/>
    </xf>
    <xf numFmtId="0" fontId="118" fillId="0" borderId="54" xfId="0" applyFont="1" applyFill="1" applyBorder="1" applyAlignment="1">
      <alignment/>
    </xf>
    <xf numFmtId="0" fontId="118" fillId="0" borderId="55" xfId="0" applyFont="1" applyFill="1" applyBorder="1" applyAlignment="1">
      <alignment/>
    </xf>
    <xf numFmtId="0" fontId="6" fillId="0" borderId="0" xfId="0" applyFont="1" applyFill="1" applyAlignment="1">
      <alignment/>
    </xf>
    <xf numFmtId="0" fontId="40" fillId="0" borderId="0" xfId="62" applyFont="1" applyFill="1" applyBorder="1" applyAlignment="1">
      <alignment horizontal="center"/>
      <protection/>
    </xf>
    <xf numFmtId="0" fontId="6" fillId="0" borderId="0" xfId="62" applyFont="1" applyFill="1" applyBorder="1">
      <alignment/>
      <protection/>
    </xf>
    <xf numFmtId="0" fontId="37" fillId="0" borderId="0" xfId="62" applyFont="1" applyAlignment="1">
      <alignment/>
      <protection/>
    </xf>
    <xf numFmtId="0" fontId="6" fillId="0" borderId="0" xfId="0" applyFont="1" applyBorder="1" applyAlignment="1">
      <alignment vertical="center"/>
    </xf>
    <xf numFmtId="0" fontId="100" fillId="0" borderId="0" xfId="0" applyFont="1" applyBorder="1" applyAlignment="1">
      <alignment vertical="center"/>
    </xf>
    <xf numFmtId="0" fontId="6" fillId="0" borderId="0" xfId="0" applyFont="1" applyBorder="1" applyAlignment="1">
      <alignment vertical="center" wrapText="1"/>
    </xf>
    <xf numFmtId="0" fontId="6" fillId="0" borderId="0" xfId="62" applyFont="1" applyFill="1" applyBorder="1" applyAlignment="1">
      <alignment vertical="center"/>
      <protection/>
    </xf>
    <xf numFmtId="0" fontId="109" fillId="0" borderId="0" xfId="0" applyFont="1" applyFill="1" applyBorder="1" applyAlignment="1">
      <alignment wrapText="1"/>
    </xf>
    <xf numFmtId="0" fontId="6" fillId="0" borderId="0" xfId="0" applyFont="1" applyFill="1" applyBorder="1" applyAlignment="1">
      <alignment wrapText="1"/>
    </xf>
    <xf numFmtId="0" fontId="6" fillId="0" borderId="25" xfId="0" applyFont="1" applyBorder="1" applyAlignment="1">
      <alignment horizontal="left" vertical="top" wrapText="1"/>
    </xf>
    <xf numFmtId="0" fontId="6" fillId="0" borderId="27" xfId="0" applyFont="1" applyFill="1" applyBorder="1" applyAlignment="1">
      <alignment horizontal="left" vertical="center"/>
    </xf>
    <xf numFmtId="0" fontId="6" fillId="0" borderId="25" xfId="0" applyFont="1" applyFill="1" applyBorder="1" applyAlignment="1">
      <alignment horizontal="left" vertical="top"/>
    </xf>
    <xf numFmtId="0" fontId="6" fillId="0" borderId="0" xfId="0" applyFont="1" applyFill="1" applyBorder="1" applyAlignment="1">
      <alignment vertical="center" wrapText="1"/>
    </xf>
    <xf numFmtId="49" fontId="14" fillId="0" borderId="0" xfId="0" applyNumberFormat="1" applyFont="1" applyBorder="1" applyAlignment="1">
      <alignment horizontal="center" vertical="center" wrapText="1"/>
    </xf>
    <xf numFmtId="49" fontId="6" fillId="0" borderId="0" xfId="0" applyNumberFormat="1" applyFont="1" applyBorder="1" applyAlignment="1">
      <alignment horizontal="center" vertical="center"/>
    </xf>
    <xf numFmtId="49" fontId="14" fillId="0" borderId="0" xfId="62" applyNumberFormat="1" applyFont="1" applyFill="1" applyBorder="1" applyAlignment="1">
      <alignment horizontal="center" vertical="center" wrapText="1"/>
      <protection/>
    </xf>
    <xf numFmtId="49" fontId="14" fillId="0" borderId="0" xfId="0" applyNumberFormat="1" applyFont="1" applyFill="1" applyBorder="1" applyAlignment="1">
      <alignment horizontal="center" vertical="center" wrapText="1"/>
    </xf>
    <xf numFmtId="0" fontId="6" fillId="0" borderId="42" xfId="0" applyFont="1" applyFill="1" applyBorder="1" applyAlignment="1">
      <alignment vertical="center"/>
    </xf>
    <xf numFmtId="0" fontId="6" fillId="0" borderId="0" xfId="0" applyFont="1" applyFill="1" applyBorder="1" applyAlignment="1">
      <alignment horizontal="center" vertical="center"/>
    </xf>
    <xf numFmtId="0" fontId="119" fillId="0" borderId="0" xfId="0" applyFont="1" applyFill="1" applyBorder="1" applyAlignment="1">
      <alignment horizontal="center" vertical="center"/>
    </xf>
    <xf numFmtId="0" fontId="39" fillId="0" borderId="0" xfId="62" applyFont="1" applyFill="1" applyBorder="1" applyAlignment="1">
      <alignment horizontal="center" vertical="center"/>
      <protection/>
    </xf>
    <xf numFmtId="0" fontId="6" fillId="0" borderId="0" xfId="0" applyFont="1" applyFill="1" applyBorder="1" applyAlignment="1">
      <alignment vertical="center"/>
    </xf>
    <xf numFmtId="0" fontId="100" fillId="0" borderId="0" xfId="0" applyFont="1" applyFill="1" applyBorder="1" applyAlignment="1">
      <alignment horizontal="center" vertical="center"/>
    </xf>
    <xf numFmtId="0" fontId="40" fillId="0" borderId="0" xfId="62" applyFont="1" applyFill="1" applyBorder="1" applyAlignment="1">
      <alignment horizontal="center" vertical="center"/>
      <protection/>
    </xf>
    <xf numFmtId="0" fontId="36" fillId="0" borderId="0" xfId="0" applyFont="1" applyBorder="1" applyAlignment="1">
      <alignment/>
    </xf>
    <xf numFmtId="0" fontId="7"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0" xfId="0" applyFont="1" applyFill="1" applyBorder="1" applyAlignment="1">
      <alignment vertical="center" wrapText="1"/>
    </xf>
    <xf numFmtId="0" fontId="100" fillId="0" borderId="0" xfId="0" applyFont="1" applyFill="1" applyBorder="1" applyAlignment="1">
      <alignment horizontal="left" vertical="top"/>
    </xf>
    <xf numFmtId="0" fontId="118" fillId="0" borderId="0" xfId="0" applyFont="1" applyFill="1" applyBorder="1" applyAlignment="1">
      <alignment/>
    </xf>
    <xf numFmtId="0" fontId="102" fillId="0" borderId="19" xfId="0" applyFont="1" applyFill="1" applyBorder="1" applyAlignment="1">
      <alignment horizontal="left" vertical="top"/>
    </xf>
    <xf numFmtId="0" fontId="102" fillId="0" borderId="21" xfId="0" applyFont="1" applyFill="1" applyBorder="1" applyAlignment="1">
      <alignment horizontal="left" vertical="top"/>
    </xf>
    <xf numFmtId="0" fontId="6" fillId="0" borderId="0" xfId="0" applyFont="1" applyBorder="1" applyAlignment="1">
      <alignment/>
    </xf>
    <xf numFmtId="0" fontId="6" fillId="0" borderId="0" xfId="62" applyFont="1">
      <alignment/>
      <protection/>
    </xf>
    <xf numFmtId="0" fontId="5" fillId="0" borderId="0" xfId="0" applyFont="1" applyFill="1" applyAlignment="1">
      <alignment vertical="top" wrapText="1"/>
    </xf>
    <xf numFmtId="0" fontId="109" fillId="0" borderId="0" xfId="0" applyFont="1" applyAlignment="1">
      <alignment/>
    </xf>
    <xf numFmtId="0" fontId="120" fillId="0" borderId="0" xfId="0" applyFont="1" applyAlignment="1">
      <alignment/>
    </xf>
    <xf numFmtId="0" fontId="6" fillId="0" borderId="0" xfId="62" applyFont="1" applyBorder="1">
      <alignment/>
      <protection/>
    </xf>
    <xf numFmtId="0" fontId="36" fillId="0" borderId="0" xfId="0" applyFont="1" applyAlignment="1">
      <alignment/>
    </xf>
    <xf numFmtId="0" fontId="5" fillId="0" borderId="0" xfId="0" applyFont="1" applyAlignment="1">
      <alignment horizontal="center" vertical="center"/>
    </xf>
    <xf numFmtId="49" fontId="14" fillId="0" borderId="10" xfId="0" applyNumberFormat="1" applyFont="1" applyBorder="1" applyAlignment="1">
      <alignment horizontal="center" vertical="center" wrapText="1"/>
    </xf>
    <xf numFmtId="0" fontId="39" fillId="0" borderId="10" xfId="62" applyFont="1" applyFill="1" applyBorder="1" applyAlignment="1">
      <alignment horizontal="center" vertical="center"/>
      <protection/>
    </xf>
    <xf numFmtId="0" fontId="121" fillId="0" borderId="19" xfId="62" applyFont="1" applyFill="1" applyBorder="1" applyAlignment="1">
      <alignment horizontal="center" vertical="center"/>
      <protection/>
    </xf>
    <xf numFmtId="0" fontId="102" fillId="0" borderId="22" xfId="0" applyFont="1" applyFill="1" applyBorder="1" applyAlignment="1">
      <alignment horizontal="left" vertical="top"/>
    </xf>
    <xf numFmtId="0" fontId="118" fillId="0" borderId="14" xfId="0" applyFont="1" applyFill="1" applyBorder="1" applyAlignment="1">
      <alignment/>
    </xf>
    <xf numFmtId="0" fontId="6" fillId="0" borderId="27" xfId="0" applyFont="1" applyBorder="1" applyAlignment="1">
      <alignment horizontal="left" vertical="center"/>
    </xf>
    <xf numFmtId="0" fontId="6" fillId="0" borderId="25" xfId="0" applyFont="1" applyBorder="1" applyAlignment="1">
      <alignment horizontal="left" vertical="top"/>
    </xf>
    <xf numFmtId="0" fontId="6" fillId="0" borderId="42" xfId="0" applyFont="1" applyBorder="1" applyAlignment="1">
      <alignment vertical="center"/>
    </xf>
    <xf numFmtId="0" fontId="6" fillId="0" borderId="51" xfId="0" applyFont="1" applyFill="1" applyBorder="1" applyAlignment="1">
      <alignment horizontal="left" vertical="top"/>
    </xf>
    <xf numFmtId="0" fontId="6" fillId="0" borderId="52" xfId="0" applyFont="1" applyFill="1" applyBorder="1" applyAlignment="1">
      <alignment horizontal="left" vertical="top"/>
    </xf>
    <xf numFmtId="0" fontId="6" fillId="0" borderId="56" xfId="62" applyFont="1" applyFill="1" applyBorder="1" applyAlignment="1">
      <alignment horizontal="center" vertical="center"/>
      <protection/>
    </xf>
    <xf numFmtId="0" fontId="6" fillId="0" borderId="57" xfId="62" applyFont="1" applyFill="1" applyBorder="1" applyAlignment="1">
      <alignment horizontal="center" vertical="center"/>
      <protection/>
    </xf>
    <xf numFmtId="0" fontId="6" fillId="0" borderId="58" xfId="62" applyFont="1" applyFill="1" applyBorder="1" applyAlignment="1">
      <alignment horizontal="center" vertical="center"/>
      <protection/>
    </xf>
    <xf numFmtId="0" fontId="6" fillId="0" borderId="59" xfId="62" applyFont="1" applyFill="1" applyBorder="1" applyAlignment="1">
      <alignment horizontal="center" vertical="center"/>
      <protection/>
    </xf>
    <xf numFmtId="0" fontId="0" fillId="0" borderId="54" xfId="0" applyFont="1" applyFill="1" applyBorder="1" applyAlignment="1">
      <alignment/>
    </xf>
    <xf numFmtId="0" fontId="0" fillId="0" borderId="55" xfId="0" applyFont="1" applyFill="1" applyBorder="1" applyAlignment="1">
      <alignment/>
    </xf>
    <xf numFmtId="0" fontId="6" fillId="0" borderId="60" xfId="62" applyFont="1" applyFill="1" applyBorder="1" applyAlignment="1">
      <alignment horizontal="center" vertical="center"/>
      <protection/>
    </xf>
    <xf numFmtId="0" fontId="6" fillId="0" borderId="61" xfId="62" applyFont="1" applyFill="1" applyBorder="1" applyAlignment="1">
      <alignment horizontal="center" vertical="center"/>
      <protection/>
    </xf>
    <xf numFmtId="0" fontId="6" fillId="0" borderId="62" xfId="62" applyFont="1" applyFill="1" applyBorder="1" applyAlignment="1">
      <alignment horizontal="center" vertical="center"/>
      <protection/>
    </xf>
    <xf numFmtId="0" fontId="0" fillId="0" borderId="19" xfId="0" applyFont="1" applyFill="1" applyBorder="1" applyAlignment="1">
      <alignment horizontal="left" vertical="top"/>
    </xf>
    <xf numFmtId="0" fontId="0" fillId="0" borderId="21" xfId="0" applyFont="1" applyFill="1" applyBorder="1" applyAlignment="1">
      <alignment horizontal="left" vertical="top"/>
    </xf>
    <xf numFmtId="0" fontId="0" fillId="0" borderId="63" xfId="0" applyFont="1" applyFill="1" applyBorder="1" applyAlignment="1">
      <alignment horizontal="left" vertical="top"/>
    </xf>
    <xf numFmtId="0" fontId="117" fillId="0" borderId="10" xfId="0" applyFont="1" applyFill="1" applyBorder="1" applyAlignment="1">
      <alignment horizontal="center" vertical="center"/>
    </xf>
    <xf numFmtId="0" fontId="117" fillId="0" borderId="11" xfId="0" applyFont="1" applyFill="1" applyBorder="1" applyAlignment="1">
      <alignment horizontal="center" vertical="center"/>
    </xf>
    <xf numFmtId="0" fontId="39" fillId="0" borderId="25" xfId="62" applyFont="1" applyFill="1" applyBorder="1" applyAlignment="1">
      <alignment horizontal="center" vertical="center"/>
      <protection/>
    </xf>
    <xf numFmtId="0" fontId="121" fillId="0" borderId="20" xfId="62" applyFont="1" applyFill="1" applyBorder="1" applyAlignment="1">
      <alignment horizontal="center" vertical="center"/>
      <protection/>
    </xf>
    <xf numFmtId="0" fontId="100" fillId="0" borderId="64" xfId="0" applyFont="1" applyFill="1" applyBorder="1" applyAlignment="1">
      <alignment horizontal="left" vertical="top"/>
    </xf>
    <xf numFmtId="0" fontId="118" fillId="0" borderId="65" xfId="0" applyFont="1" applyFill="1" applyBorder="1" applyAlignment="1">
      <alignment/>
    </xf>
    <xf numFmtId="0" fontId="4" fillId="0" borderId="20" xfId="0" applyFont="1" applyFill="1" applyBorder="1" applyAlignment="1" applyProtection="1">
      <alignment horizontal="center" vertical="center" wrapText="1"/>
      <protection/>
    </xf>
    <xf numFmtId="0" fontId="4" fillId="0" borderId="21"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4" fillId="0" borderId="40" xfId="0" applyFont="1" applyFill="1" applyBorder="1" applyAlignment="1" applyProtection="1">
      <alignment horizontal="center" vertical="center" wrapText="1"/>
      <protection/>
    </xf>
    <xf numFmtId="0" fontId="4" fillId="0" borderId="41" xfId="0" applyFont="1" applyFill="1" applyBorder="1" applyAlignment="1" applyProtection="1">
      <alignment horizontal="center" vertical="center" wrapText="1"/>
      <protection/>
    </xf>
    <xf numFmtId="0" fontId="4" fillId="0" borderId="42" xfId="0" applyFont="1" applyFill="1" applyBorder="1" applyAlignment="1" applyProtection="1">
      <alignment horizontal="center" vertical="center" wrapText="1"/>
      <protection/>
    </xf>
    <xf numFmtId="0" fontId="4" fillId="0" borderId="25" xfId="0" applyFont="1" applyBorder="1" applyAlignment="1" applyProtection="1">
      <alignment horizontal="center"/>
      <protection/>
    </xf>
    <xf numFmtId="0" fontId="4" fillId="0" borderId="26" xfId="0" applyFont="1" applyBorder="1" applyAlignment="1" applyProtection="1">
      <alignment horizontal="center"/>
      <protection/>
    </xf>
    <xf numFmtId="0" fontId="4" fillId="0" borderId="27" xfId="0" applyFont="1" applyBorder="1" applyAlignment="1" applyProtection="1">
      <alignment horizontal="center"/>
      <protection/>
    </xf>
    <xf numFmtId="0" fontId="4" fillId="0" borderId="20" xfId="0" applyFont="1" applyBorder="1" applyAlignment="1" applyProtection="1">
      <alignment horizontal="center"/>
      <protection/>
    </xf>
    <xf numFmtId="0" fontId="4" fillId="0" borderId="21" xfId="0" applyFont="1" applyBorder="1" applyAlignment="1" applyProtection="1">
      <alignment horizontal="center"/>
      <protection/>
    </xf>
    <xf numFmtId="0" fontId="4" fillId="0" borderId="22" xfId="0" applyFont="1" applyBorder="1" applyAlignment="1" applyProtection="1">
      <alignment horizontal="center"/>
      <protection/>
    </xf>
    <xf numFmtId="0" fontId="4" fillId="0" borderId="11"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40" xfId="0" applyFont="1" applyBorder="1" applyAlignment="1" applyProtection="1">
      <alignment horizontal="center" vertical="center" wrapText="1"/>
      <protection/>
    </xf>
    <xf numFmtId="0" fontId="4" fillId="0" borderId="41" xfId="0" applyFont="1" applyBorder="1" applyAlignment="1" applyProtection="1">
      <alignment horizontal="center" vertical="center" wrapText="1"/>
      <protection/>
    </xf>
    <xf numFmtId="0" fontId="4" fillId="0" borderId="42" xfId="0" applyFont="1" applyBorder="1" applyAlignment="1" applyProtection="1">
      <alignment horizontal="center" vertical="center" wrapText="1"/>
      <protection/>
    </xf>
    <xf numFmtId="200" fontId="4" fillId="0" borderId="12" xfId="0" applyNumberFormat="1" applyFont="1" applyFill="1" applyBorder="1" applyAlignment="1" applyProtection="1">
      <alignment horizontal="right" shrinkToFit="1"/>
      <protection locked="0"/>
    </xf>
    <xf numFmtId="200" fontId="0" fillId="0" borderId="14" xfId="0" applyNumberFormat="1" applyFill="1" applyBorder="1" applyAlignment="1" applyProtection="1">
      <alignment horizontal="right" shrinkToFit="1"/>
      <protection locked="0"/>
    </xf>
    <xf numFmtId="200" fontId="105" fillId="0" borderId="12" xfId="0" applyNumberFormat="1" applyFont="1" applyBorder="1" applyAlignment="1" applyProtection="1">
      <alignment horizontal="right" shrinkToFit="1"/>
      <protection/>
    </xf>
    <xf numFmtId="200" fontId="118" fillId="0" borderId="14" xfId="0" applyNumberFormat="1" applyFont="1" applyBorder="1" applyAlignment="1" applyProtection="1">
      <alignment horizontal="right" shrinkToFit="1"/>
      <protection/>
    </xf>
    <xf numFmtId="200" fontId="116" fillId="0" borderId="12" xfId="0" applyNumberFormat="1" applyFont="1" applyFill="1" applyBorder="1" applyAlignment="1" applyProtection="1">
      <alignment horizontal="right" shrinkToFit="1"/>
      <protection/>
    </xf>
    <xf numFmtId="200" fontId="122" fillId="0" borderId="14" xfId="0" applyNumberFormat="1" applyFont="1" applyFill="1" applyBorder="1" applyAlignment="1" applyProtection="1">
      <alignment horizontal="right" shrinkToFit="1"/>
      <protection/>
    </xf>
    <xf numFmtId="200" fontId="105" fillId="0" borderId="12" xfId="0" applyNumberFormat="1" applyFont="1" applyFill="1" applyBorder="1" applyAlignment="1" applyProtection="1">
      <alignment horizontal="right" shrinkToFit="1"/>
      <protection/>
    </xf>
    <xf numFmtId="200" fontId="105" fillId="0" borderId="14" xfId="0" applyNumberFormat="1" applyFont="1" applyFill="1" applyBorder="1" applyAlignment="1" applyProtection="1">
      <alignment horizontal="right" shrinkToFit="1"/>
      <protection/>
    </xf>
    <xf numFmtId="200" fontId="118" fillId="0" borderId="14" xfId="0" applyNumberFormat="1" applyFont="1" applyFill="1" applyBorder="1" applyAlignment="1" applyProtection="1">
      <alignment horizontal="right" shrinkToFit="1"/>
      <protection/>
    </xf>
    <xf numFmtId="0" fontId="4" fillId="0" borderId="11" xfId="0" applyFont="1" applyBorder="1" applyAlignment="1" applyProtection="1">
      <alignment horizontal="center"/>
      <protection/>
    </xf>
    <xf numFmtId="0" fontId="4" fillId="0" borderId="0" xfId="0" applyFont="1" applyBorder="1" applyAlignment="1" applyProtection="1">
      <alignment horizontal="center"/>
      <protection/>
    </xf>
    <xf numFmtId="0" fontId="4" fillId="0" borderId="13" xfId="0" applyFont="1" applyBorder="1" applyAlignment="1" applyProtection="1">
      <alignment horizontal="center"/>
      <protection/>
    </xf>
    <xf numFmtId="0" fontId="4" fillId="0" borderId="40" xfId="0" applyFont="1" applyBorder="1" applyAlignment="1" applyProtection="1">
      <alignment horizontal="center" vertical="center"/>
      <protection/>
    </xf>
    <xf numFmtId="0" fontId="4" fillId="0" borderId="41" xfId="0" applyFont="1" applyBorder="1" applyAlignment="1" applyProtection="1">
      <alignment horizontal="center" vertical="center"/>
      <protection/>
    </xf>
    <xf numFmtId="0" fontId="4" fillId="0" borderId="42" xfId="0" applyFont="1" applyBorder="1" applyAlignment="1" applyProtection="1">
      <alignment horizontal="center" vertical="center"/>
      <protection/>
    </xf>
    <xf numFmtId="0" fontId="4" fillId="0" borderId="19" xfId="0" applyFont="1" applyBorder="1" applyAlignment="1" applyProtection="1">
      <alignment horizontal="right" vertical="top" wrapText="1"/>
      <protection/>
    </xf>
    <xf numFmtId="0" fontId="0" fillId="0" borderId="12" xfId="0" applyBorder="1" applyAlignment="1" applyProtection="1">
      <alignment horizontal="right" vertical="top"/>
      <protection/>
    </xf>
    <xf numFmtId="0" fontId="4" fillId="0" borderId="0" xfId="0" applyFont="1" applyFill="1" applyAlignment="1" applyProtection="1">
      <alignment horizontal="left" vertical="top"/>
      <protection locked="0"/>
    </xf>
    <xf numFmtId="0" fontId="4" fillId="0" borderId="11" xfId="0" applyFont="1" applyBorder="1" applyAlignment="1" applyProtection="1">
      <alignment horizontal="center"/>
      <protection/>
    </xf>
    <xf numFmtId="0" fontId="4" fillId="0" borderId="0" xfId="0" applyFont="1" applyBorder="1" applyAlignment="1" applyProtection="1">
      <alignment horizontal="center"/>
      <protection/>
    </xf>
    <xf numFmtId="0" fontId="4" fillId="0" borderId="13" xfId="0" applyFont="1" applyBorder="1" applyAlignment="1" applyProtection="1">
      <alignment horizontal="center"/>
      <protection/>
    </xf>
    <xf numFmtId="0" fontId="7" fillId="0" borderId="11"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center" wrapText="1"/>
      <protection/>
    </xf>
    <xf numFmtId="0" fontId="7" fillId="0" borderId="13" xfId="0" applyFont="1" applyFill="1" applyBorder="1" applyAlignment="1" applyProtection="1">
      <alignment horizontal="left" vertical="center" wrapText="1"/>
      <protection/>
    </xf>
    <xf numFmtId="0" fontId="108" fillId="0" borderId="41" xfId="0" applyFont="1" applyFill="1" applyBorder="1" applyAlignment="1" applyProtection="1">
      <alignment horizontal="left" vertical="center" wrapText="1"/>
      <protection/>
    </xf>
    <xf numFmtId="0" fontId="108" fillId="0" borderId="42" xfId="0" applyFont="1" applyFill="1" applyBorder="1" applyAlignment="1" applyProtection="1">
      <alignment horizontal="left" vertical="center" wrapText="1"/>
      <protection/>
    </xf>
    <xf numFmtId="38" fontId="105" fillId="0" borderId="0" xfId="49" applyFont="1" applyFill="1" applyBorder="1" applyAlignment="1" applyProtection="1">
      <alignment horizontal="right"/>
      <protection/>
    </xf>
    <xf numFmtId="0" fontId="100" fillId="0" borderId="11" xfId="0" applyFont="1" applyFill="1" applyBorder="1" applyAlignment="1" applyProtection="1">
      <alignment horizontal="left" wrapText="1"/>
      <protection/>
    </xf>
    <xf numFmtId="0" fontId="100" fillId="0" borderId="0" xfId="0" applyFont="1" applyFill="1" applyBorder="1" applyAlignment="1" applyProtection="1">
      <alignment horizontal="left" wrapText="1"/>
      <protection/>
    </xf>
    <xf numFmtId="0" fontId="100" fillId="0" borderId="13" xfId="0" applyFont="1" applyFill="1" applyBorder="1" applyAlignment="1" applyProtection="1">
      <alignment horizontal="left" wrapText="1"/>
      <protection/>
    </xf>
    <xf numFmtId="0" fontId="101" fillId="0" borderId="20" xfId="0" applyFont="1" applyFill="1" applyBorder="1" applyAlignment="1" applyProtection="1">
      <alignment vertical="center" wrapText="1"/>
      <protection/>
    </xf>
    <xf numFmtId="0" fontId="101" fillId="0" borderId="21" xfId="0" applyFont="1" applyFill="1" applyBorder="1" applyAlignment="1" applyProtection="1">
      <alignment vertical="center" wrapText="1"/>
      <protection/>
    </xf>
    <xf numFmtId="0" fontId="101" fillId="0" borderId="11" xfId="0" applyFont="1" applyFill="1" applyBorder="1" applyAlignment="1" applyProtection="1">
      <alignment vertical="center" wrapText="1"/>
      <protection/>
    </xf>
    <xf numFmtId="0" fontId="101" fillId="0" borderId="0" xfId="0" applyFont="1" applyFill="1" applyBorder="1" applyAlignment="1" applyProtection="1">
      <alignment vertical="center" wrapText="1"/>
      <protection/>
    </xf>
    <xf numFmtId="0" fontId="123" fillId="0" borderId="21" xfId="0" applyFont="1" applyFill="1" applyBorder="1" applyAlignment="1" applyProtection="1">
      <alignment horizontal="center" vertical="center" wrapText="1"/>
      <protection/>
    </xf>
    <xf numFmtId="0" fontId="112" fillId="0" borderId="0" xfId="0" applyFont="1" applyFill="1" applyBorder="1" applyAlignment="1" applyProtection="1">
      <alignment horizontal="left" vertical="center" wrapText="1"/>
      <protection/>
    </xf>
    <xf numFmtId="0" fontId="102" fillId="0" borderId="0" xfId="0" applyFont="1" applyFill="1" applyBorder="1" applyAlignment="1" applyProtection="1">
      <alignment horizontal="left" vertical="center" wrapText="1"/>
      <protection/>
    </xf>
    <xf numFmtId="200" fontId="99" fillId="0" borderId="66" xfId="0" applyNumberFormat="1" applyFont="1" applyFill="1" applyBorder="1" applyAlignment="1" applyProtection="1">
      <alignment/>
      <protection locked="0"/>
    </xf>
    <xf numFmtId="0" fontId="4" fillId="0" borderId="0" xfId="0" applyFont="1" applyFill="1" applyBorder="1" applyAlignment="1" applyProtection="1">
      <alignment horizontal="left" vertical="top" wrapText="1"/>
      <protection/>
    </xf>
    <xf numFmtId="0" fontId="101" fillId="0" borderId="67" xfId="0" applyFont="1" applyFill="1" applyBorder="1" applyAlignment="1" applyProtection="1">
      <alignment vertical="center" wrapText="1"/>
      <protection/>
    </xf>
    <xf numFmtId="0" fontId="112" fillId="0" borderId="68" xfId="0" applyFont="1" applyFill="1" applyBorder="1" applyAlignment="1" applyProtection="1">
      <alignment vertical="center" wrapText="1"/>
      <protection/>
    </xf>
    <xf numFmtId="0" fontId="112" fillId="0" borderId="11" xfId="0" applyFont="1" applyFill="1" applyBorder="1" applyAlignment="1" applyProtection="1">
      <alignment vertical="center" wrapText="1"/>
      <protection/>
    </xf>
    <xf numFmtId="0" fontId="112" fillId="0" borderId="0" xfId="0" applyFont="1" applyFill="1" applyBorder="1" applyAlignment="1" applyProtection="1">
      <alignment vertical="center" wrapText="1"/>
      <protection/>
    </xf>
    <xf numFmtId="0" fontId="102" fillId="0" borderId="68" xfId="0" applyFont="1" applyFill="1" applyBorder="1" applyAlignment="1" applyProtection="1">
      <alignment vertical="center" wrapText="1"/>
      <protection/>
    </xf>
    <xf numFmtId="200" fontId="99" fillId="0" borderId="68" xfId="0" applyNumberFormat="1" applyFont="1" applyFill="1" applyBorder="1" applyAlignment="1" applyProtection="1">
      <alignment/>
      <protection/>
    </xf>
    <xf numFmtId="0" fontId="100" fillId="0" borderId="67" xfId="0" applyFont="1" applyFill="1" applyBorder="1" applyAlignment="1" applyProtection="1">
      <alignment horizontal="left" wrapText="1"/>
      <protection/>
    </xf>
    <xf numFmtId="0" fontId="100" fillId="0" borderId="68" xfId="0" applyFont="1" applyFill="1" applyBorder="1" applyAlignment="1" applyProtection="1">
      <alignment horizontal="left" wrapText="1"/>
      <protection/>
    </xf>
    <xf numFmtId="0" fontId="100" fillId="0" borderId="39" xfId="0" applyFont="1" applyFill="1" applyBorder="1" applyAlignment="1" applyProtection="1">
      <alignment horizontal="left" wrapText="1"/>
      <protection/>
    </xf>
    <xf numFmtId="0" fontId="112" fillId="0" borderId="0" xfId="0" applyFont="1" applyFill="1" applyBorder="1" applyAlignment="1" applyProtection="1">
      <alignment horizontal="right" vertical="center" wrapText="1"/>
      <protection/>
    </xf>
    <xf numFmtId="0" fontId="102" fillId="0" borderId="0" xfId="0" applyFont="1" applyFill="1" applyBorder="1" applyAlignment="1" applyProtection="1">
      <alignment horizontal="right" vertical="center" wrapText="1"/>
      <protection/>
    </xf>
    <xf numFmtId="200" fontId="99" fillId="0" borderId="66" xfId="0" applyNumberFormat="1" applyFont="1" applyFill="1" applyBorder="1" applyAlignment="1" applyProtection="1">
      <alignment/>
      <protection/>
    </xf>
    <xf numFmtId="0" fontId="4" fillId="0" borderId="0" xfId="0" applyFont="1" applyFill="1" applyBorder="1" applyAlignment="1" applyProtection="1">
      <alignment horizontal="distributed"/>
      <protection/>
    </xf>
    <xf numFmtId="38" fontId="4" fillId="0" borderId="0" xfId="49" applyFont="1" applyFill="1" applyBorder="1" applyAlignment="1" applyProtection="1">
      <alignment/>
      <protection/>
    </xf>
    <xf numFmtId="0" fontId="7" fillId="0" borderId="0" xfId="0" applyFont="1" applyFill="1" applyBorder="1" applyAlignment="1" applyProtection="1">
      <alignment horizontal="left" vertical="center"/>
      <protection/>
    </xf>
    <xf numFmtId="0" fontId="105" fillId="0" borderId="0" xfId="0" applyFont="1" applyFill="1" applyBorder="1" applyAlignment="1" applyProtection="1">
      <alignment horizontal="center" vertical="center"/>
      <protection/>
    </xf>
    <xf numFmtId="38" fontId="105" fillId="0" borderId="0" xfId="49" applyFont="1" applyFill="1" applyBorder="1" applyAlignment="1" applyProtection="1">
      <alignment vertical="center"/>
      <protection/>
    </xf>
    <xf numFmtId="38" fontId="105" fillId="0" borderId="0" xfId="49" applyFont="1" applyFill="1" applyBorder="1" applyAlignment="1" applyProtection="1">
      <alignment/>
      <protection/>
    </xf>
    <xf numFmtId="38" fontId="4" fillId="0" borderId="0" xfId="49" applyFont="1" applyBorder="1" applyAlignment="1" applyProtection="1">
      <alignment horizontal="center"/>
      <protection/>
    </xf>
    <xf numFmtId="0" fontId="4" fillId="0" borderId="0" xfId="0" applyFont="1" applyBorder="1" applyAlignment="1" applyProtection="1">
      <alignment horizontal="distributed"/>
      <protection/>
    </xf>
    <xf numFmtId="38" fontId="105" fillId="0" borderId="0" xfId="49" applyFont="1" applyBorder="1" applyAlignment="1" applyProtection="1">
      <alignment horizontal="center"/>
      <protection/>
    </xf>
    <xf numFmtId="0" fontId="6" fillId="0" borderId="0" xfId="0" applyFont="1" applyBorder="1" applyAlignment="1" applyProtection="1">
      <alignment horizontal="left"/>
      <protection/>
    </xf>
    <xf numFmtId="38" fontId="99" fillId="0" borderId="0" xfId="49" applyNumberFormat="1" applyFont="1" applyFill="1" applyBorder="1" applyAlignment="1" applyProtection="1">
      <alignment horizontal="center"/>
      <protection locked="0"/>
    </xf>
    <xf numFmtId="0" fontId="18" fillId="0" borderId="0" xfId="0" applyFont="1" applyBorder="1" applyAlignment="1" applyProtection="1">
      <alignment horizontal="distributed"/>
      <protection/>
    </xf>
    <xf numFmtId="0" fontId="4" fillId="0" borderId="0" xfId="0" applyFont="1" applyFill="1" applyBorder="1" applyAlignment="1" applyProtection="1">
      <alignment horizontal="right"/>
      <protection/>
    </xf>
    <xf numFmtId="38" fontId="105" fillId="0" borderId="0" xfId="49" applyNumberFormat="1" applyFont="1" applyBorder="1" applyAlignment="1" applyProtection="1">
      <alignment horizontal="center"/>
      <protection/>
    </xf>
    <xf numFmtId="0" fontId="108" fillId="0" borderId="0" xfId="0" applyFont="1" applyBorder="1" applyAlignment="1" applyProtection="1">
      <alignment vertical="center" wrapText="1"/>
      <protection/>
    </xf>
    <xf numFmtId="0" fontId="108" fillId="0" borderId="13" xfId="0" applyFont="1" applyBorder="1" applyAlignment="1" applyProtection="1">
      <alignment vertical="center" wrapText="1"/>
      <protection/>
    </xf>
    <xf numFmtId="0" fontId="4" fillId="0" borderId="0" xfId="0" applyFont="1" applyFill="1" applyBorder="1" applyAlignment="1" applyProtection="1">
      <alignment horizontal="center"/>
      <protection/>
    </xf>
    <xf numFmtId="0" fontId="4" fillId="0" borderId="13" xfId="0" applyFont="1" applyFill="1" applyBorder="1" applyAlignment="1" applyProtection="1">
      <alignment horizontal="center"/>
      <protection/>
    </xf>
    <xf numFmtId="38" fontId="105" fillId="0" borderId="0" xfId="51" applyFont="1" applyFill="1" applyBorder="1" applyAlignment="1" applyProtection="1">
      <alignment/>
      <protection/>
    </xf>
    <xf numFmtId="38" fontId="17" fillId="0" borderId="10" xfId="51" applyFont="1" applyFill="1" applyBorder="1" applyAlignment="1" applyProtection="1">
      <alignment horizontal="center"/>
      <protection/>
    </xf>
    <xf numFmtId="38" fontId="105" fillId="0" borderId="0" xfId="0" applyNumberFormat="1" applyFont="1" applyBorder="1" applyAlignment="1" applyProtection="1">
      <alignment horizontal="center"/>
      <protection/>
    </xf>
    <xf numFmtId="0" fontId="105" fillId="0" borderId="0" xfId="0" applyFont="1" applyBorder="1" applyAlignment="1" applyProtection="1">
      <alignment horizontal="center"/>
      <protection/>
    </xf>
    <xf numFmtId="38" fontId="99" fillId="0" borderId="0" xfId="49" applyFont="1" applyBorder="1" applyAlignment="1" applyProtection="1">
      <alignment horizontal="center" vertical="center"/>
      <protection/>
    </xf>
    <xf numFmtId="0" fontId="99" fillId="0" borderId="0" xfId="0" applyFont="1" applyBorder="1" applyAlignment="1" applyProtection="1">
      <alignment vertical="center"/>
      <protection/>
    </xf>
    <xf numFmtId="0" fontId="105" fillId="0" borderId="0" xfId="0" applyFont="1" applyFill="1" applyBorder="1" applyAlignment="1" applyProtection="1">
      <alignment horizontal="right"/>
      <protection/>
    </xf>
    <xf numFmtId="0" fontId="108" fillId="0" borderId="11" xfId="0" applyFont="1" applyBorder="1" applyAlignment="1">
      <alignment horizontal="center" wrapText="1"/>
    </xf>
    <xf numFmtId="0" fontId="108" fillId="0" borderId="0" xfId="0" applyFont="1" applyBorder="1" applyAlignment="1">
      <alignment horizontal="center" wrapText="1"/>
    </xf>
    <xf numFmtId="38" fontId="103" fillId="0" borderId="0" xfId="49" applyFont="1" applyBorder="1" applyAlignment="1">
      <alignment horizontal="center" vertical="center"/>
    </xf>
    <xf numFmtId="0" fontId="109" fillId="0" borderId="0" xfId="0" applyFont="1" applyBorder="1" applyAlignment="1">
      <alignment vertical="center"/>
    </xf>
    <xf numFmtId="38" fontId="106" fillId="0" borderId="0" xfId="49" applyNumberFormat="1" applyFont="1" applyBorder="1" applyAlignment="1" applyProtection="1">
      <alignment horizontal="center"/>
      <protection/>
    </xf>
    <xf numFmtId="0" fontId="108" fillId="0" borderId="11" xfId="0" applyFont="1" applyBorder="1" applyAlignment="1">
      <alignment horizontal="left" wrapText="1" shrinkToFit="1"/>
    </xf>
    <xf numFmtId="0" fontId="108" fillId="0" borderId="0" xfId="0" applyFont="1" applyBorder="1" applyAlignment="1">
      <alignment horizontal="left" wrapText="1" shrinkToFit="1"/>
    </xf>
    <xf numFmtId="0" fontId="108" fillId="0" borderId="13" xfId="0" applyFont="1" applyBorder="1" applyAlignment="1">
      <alignment horizontal="left" wrapText="1" shrinkToFit="1"/>
    </xf>
    <xf numFmtId="38" fontId="99" fillId="0" borderId="0" xfId="49" applyFont="1" applyBorder="1" applyAlignment="1" applyProtection="1">
      <alignment horizontal="center"/>
      <protection/>
    </xf>
    <xf numFmtId="0" fontId="107" fillId="0" borderId="11" xfId="0" applyFont="1" applyBorder="1" applyAlignment="1" applyProtection="1">
      <alignment horizontal="center" wrapText="1"/>
      <protection/>
    </xf>
    <xf numFmtId="0" fontId="107" fillId="0" borderId="0" xfId="0" applyFont="1" applyBorder="1" applyAlignment="1" applyProtection="1">
      <alignment horizontal="center" wrapText="1"/>
      <protection/>
    </xf>
    <xf numFmtId="38" fontId="105" fillId="0" borderId="0" xfId="49" applyNumberFormat="1" applyFont="1" applyFill="1" applyBorder="1" applyAlignment="1" applyProtection="1">
      <alignment horizontal="center" vertical="center"/>
      <protection/>
    </xf>
    <xf numFmtId="0" fontId="107" fillId="0" borderId="11" xfId="0" applyFont="1" applyBorder="1" applyAlignment="1" applyProtection="1">
      <alignment horizontal="center" shrinkToFit="1"/>
      <protection/>
    </xf>
    <xf numFmtId="0" fontId="107" fillId="0" borderId="0" xfId="0" applyFont="1" applyBorder="1" applyAlignment="1" applyProtection="1">
      <alignment horizontal="center" shrinkToFit="1"/>
      <protection/>
    </xf>
    <xf numFmtId="0" fontId="99" fillId="0" borderId="0" xfId="0" applyFont="1" applyBorder="1" applyAlignment="1" applyProtection="1">
      <alignment/>
      <protection/>
    </xf>
    <xf numFmtId="38" fontId="105" fillId="0" borderId="0" xfId="49" applyNumberFormat="1" applyFont="1" applyFill="1" applyBorder="1" applyAlignment="1" applyProtection="1">
      <alignment horizontal="center"/>
      <protection/>
    </xf>
    <xf numFmtId="0" fontId="107" fillId="0" borderId="11" xfId="0" applyFont="1" applyBorder="1" applyAlignment="1" applyProtection="1">
      <alignment horizontal="center" wrapText="1" shrinkToFit="1"/>
      <protection/>
    </xf>
    <xf numFmtId="38" fontId="99" fillId="0" borderId="0" xfId="49" applyFont="1" applyBorder="1" applyAlignment="1" applyProtection="1">
      <alignment horizontal="center" wrapText="1"/>
      <protection/>
    </xf>
    <xf numFmtId="38" fontId="106" fillId="0" borderId="0" xfId="49" applyNumberFormat="1" applyFont="1" applyBorder="1" applyAlignment="1" applyProtection="1">
      <alignment horizontal="center" vertical="center"/>
      <protection/>
    </xf>
    <xf numFmtId="0" fontId="99" fillId="0" borderId="11" xfId="0" applyFont="1" applyBorder="1" applyAlignment="1" applyProtection="1">
      <alignment horizontal="left" wrapText="1"/>
      <protection/>
    </xf>
    <xf numFmtId="0" fontId="99" fillId="0" borderId="0" xfId="0" applyFont="1" applyBorder="1" applyAlignment="1" applyProtection="1">
      <alignment horizontal="left" wrapText="1"/>
      <protection/>
    </xf>
    <xf numFmtId="0" fontId="99" fillId="0" borderId="13" xfId="0" applyFont="1" applyBorder="1" applyAlignment="1" applyProtection="1">
      <alignment horizontal="left" wrapText="1"/>
      <protection/>
    </xf>
    <xf numFmtId="38" fontId="105" fillId="0" borderId="0" xfId="49" applyNumberFormat="1" applyFont="1" applyBorder="1" applyAlignment="1" applyProtection="1">
      <alignment horizontal="center" vertical="center"/>
      <protection/>
    </xf>
    <xf numFmtId="0" fontId="7" fillId="0" borderId="0" xfId="0" applyFont="1" applyBorder="1" applyAlignment="1" applyProtection="1">
      <alignment/>
      <protection/>
    </xf>
    <xf numFmtId="0" fontId="7" fillId="0" borderId="13" xfId="0" applyFont="1" applyBorder="1" applyAlignment="1" applyProtection="1">
      <alignment/>
      <protection/>
    </xf>
    <xf numFmtId="0" fontId="4" fillId="0" borderId="0" xfId="0" applyFont="1" applyBorder="1" applyAlignment="1" applyProtection="1">
      <alignment horizontal="right" vertical="center"/>
      <protection/>
    </xf>
    <xf numFmtId="0" fontId="4" fillId="0" borderId="13" xfId="0" applyFont="1" applyBorder="1" applyAlignment="1" applyProtection="1">
      <alignment horizontal="right" vertical="center"/>
      <protection/>
    </xf>
    <xf numFmtId="0" fontId="7" fillId="0" borderId="69" xfId="0" applyFont="1" applyFill="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4" fillId="0" borderId="70" xfId="0" applyFont="1" applyBorder="1" applyAlignment="1" applyProtection="1">
      <alignment horizontal="center" vertical="center" wrapText="1"/>
      <protection/>
    </xf>
    <xf numFmtId="0" fontId="4" fillId="0" borderId="71" xfId="0" applyFont="1" applyBorder="1" applyAlignment="1" applyProtection="1">
      <alignment horizontal="center" vertical="center" wrapText="1"/>
      <protection/>
    </xf>
    <xf numFmtId="0" fontId="4" fillId="0" borderId="72" xfId="0" applyFont="1" applyFill="1" applyBorder="1" applyAlignment="1" applyProtection="1">
      <alignment horizontal="center" wrapText="1"/>
      <protection/>
    </xf>
    <xf numFmtId="0" fontId="4" fillId="0" borderId="73" xfId="0" applyFont="1" applyBorder="1" applyAlignment="1" applyProtection="1">
      <alignment horizontal="center" wrapText="1"/>
      <protection/>
    </xf>
    <xf numFmtId="0" fontId="4" fillId="0" borderId="74" xfId="0" applyFont="1" applyBorder="1" applyAlignment="1" applyProtection="1">
      <alignment horizontal="center" wrapText="1"/>
      <protection/>
    </xf>
    <xf numFmtId="0" fontId="4" fillId="0" borderId="75" xfId="0" applyFont="1" applyFill="1" applyBorder="1" applyAlignment="1" applyProtection="1">
      <alignment/>
      <protection/>
    </xf>
    <xf numFmtId="0" fontId="4" fillId="0" borderId="73" xfId="0" applyFont="1" applyFill="1" applyBorder="1" applyAlignment="1" applyProtection="1">
      <alignment/>
      <protection/>
    </xf>
    <xf numFmtId="0" fontId="4" fillId="0" borderId="76" xfId="0" applyFont="1" applyFill="1" applyBorder="1" applyAlignment="1" applyProtection="1">
      <alignment/>
      <protection/>
    </xf>
    <xf numFmtId="0" fontId="4" fillId="0" borderId="77" xfId="0" applyFont="1" applyFill="1" applyBorder="1" applyAlignment="1" applyProtection="1">
      <alignment horizontal="center" wrapText="1"/>
      <protection/>
    </xf>
    <xf numFmtId="0" fontId="4" fillId="0" borderId="78" xfId="0" applyFont="1" applyBorder="1" applyAlignment="1" applyProtection="1">
      <alignment horizontal="center" wrapText="1"/>
      <protection/>
    </xf>
    <xf numFmtId="0" fontId="4" fillId="0" borderId="79" xfId="0" applyFont="1" applyBorder="1" applyAlignment="1" applyProtection="1">
      <alignment horizontal="center" wrapText="1"/>
      <protection/>
    </xf>
    <xf numFmtId="0" fontId="4" fillId="0" borderId="80" xfId="0" applyFont="1" applyFill="1" applyBorder="1" applyAlignment="1" applyProtection="1">
      <alignment/>
      <protection/>
    </xf>
    <xf numFmtId="0" fontId="4" fillId="0" borderId="78" xfId="0" applyFont="1" applyFill="1" applyBorder="1" applyAlignment="1" applyProtection="1">
      <alignment/>
      <protection/>
    </xf>
    <xf numFmtId="0" fontId="4" fillId="0" borderId="81" xfId="0" applyFont="1" applyFill="1" applyBorder="1" applyAlignment="1" applyProtection="1">
      <alignment/>
      <protection/>
    </xf>
    <xf numFmtId="0" fontId="4" fillId="0" borderId="82" xfId="0" applyFont="1" applyBorder="1" applyAlignment="1" applyProtection="1">
      <alignment horizontal="center" vertical="center" wrapText="1"/>
      <protection/>
    </xf>
    <xf numFmtId="0" fontId="4" fillId="0" borderId="83" xfId="0" applyFont="1" applyBorder="1" applyAlignment="1" applyProtection="1">
      <alignment horizontal="center" vertical="center" wrapText="1"/>
      <protection/>
    </xf>
    <xf numFmtId="0" fontId="4" fillId="0" borderId="70" xfId="0" applyFont="1" applyBorder="1" applyAlignment="1" applyProtection="1">
      <alignment wrapText="1"/>
      <protection/>
    </xf>
    <xf numFmtId="0" fontId="4" fillId="0" borderId="71" xfId="0" applyFont="1" applyBorder="1" applyAlignment="1" applyProtection="1">
      <alignment wrapText="1"/>
      <protection/>
    </xf>
    <xf numFmtId="0" fontId="4" fillId="0" borderId="84" xfId="0" applyFont="1" applyFill="1" applyBorder="1" applyAlignment="1" applyProtection="1">
      <alignment horizontal="center" wrapText="1"/>
      <protection/>
    </xf>
    <xf numFmtId="0" fontId="4" fillId="0" borderId="85" xfId="0" applyFont="1" applyBorder="1" applyAlignment="1" applyProtection="1">
      <alignment horizontal="center" wrapText="1"/>
      <protection/>
    </xf>
    <xf numFmtId="0" fontId="4" fillId="0" borderId="86" xfId="0" applyFont="1" applyBorder="1" applyAlignment="1" applyProtection="1">
      <alignment horizontal="center" wrapText="1"/>
      <protection/>
    </xf>
    <xf numFmtId="0" fontId="4" fillId="0" borderId="87" xfId="0" applyFont="1" applyFill="1" applyBorder="1" applyAlignment="1" applyProtection="1">
      <alignment/>
      <protection/>
    </xf>
    <xf numFmtId="0" fontId="4" fillId="0" borderId="85" xfId="0" applyFont="1" applyFill="1" applyBorder="1" applyAlignment="1" applyProtection="1">
      <alignment/>
      <protection/>
    </xf>
    <xf numFmtId="0" fontId="4" fillId="0" borderId="88" xfId="0" applyFont="1" applyFill="1" applyBorder="1" applyAlignment="1" applyProtection="1">
      <alignment/>
      <protection/>
    </xf>
    <xf numFmtId="0" fontId="7" fillId="0" borderId="11" xfId="0" applyFont="1" applyFill="1" applyBorder="1" applyAlignment="1" applyProtection="1">
      <alignment horizontal="center" vertical="center" wrapText="1"/>
      <protection/>
    </xf>
    <xf numFmtId="0" fontId="4" fillId="0" borderId="0" xfId="0" applyFont="1" applyBorder="1" applyAlignment="1" applyProtection="1">
      <alignment horizontal="center" vertical="center"/>
      <protection/>
    </xf>
    <xf numFmtId="0" fontId="6" fillId="0" borderId="0" xfId="0" applyFont="1" applyBorder="1" applyAlignment="1" applyProtection="1">
      <alignment horizontal="left" vertical="center" wrapText="1"/>
      <protection/>
    </xf>
    <xf numFmtId="0" fontId="6" fillId="0" borderId="13" xfId="0" applyFont="1" applyBorder="1" applyAlignment="1" applyProtection="1">
      <alignment horizontal="left" vertical="center" wrapText="1"/>
      <protection/>
    </xf>
    <xf numFmtId="0" fontId="4" fillId="0" borderId="20"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42" xfId="0" applyFont="1" applyFill="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xf>
    <xf numFmtId="0" fontId="4" fillId="0" borderId="22" xfId="0" applyFont="1" applyBorder="1" applyAlignment="1" applyProtection="1">
      <alignment horizontal="center" vertical="center" wrapText="1"/>
      <protection/>
    </xf>
    <xf numFmtId="0" fontId="4" fillId="0" borderId="40" xfId="0" applyFont="1" applyBorder="1" applyAlignment="1" applyProtection="1">
      <alignment wrapText="1"/>
      <protection/>
    </xf>
    <xf numFmtId="0" fontId="4" fillId="0" borderId="42" xfId="0" applyFont="1" applyBorder="1" applyAlignment="1" applyProtection="1">
      <alignment wrapText="1"/>
      <protection/>
    </xf>
    <xf numFmtId="0" fontId="110" fillId="0" borderId="0" xfId="0" applyFont="1" applyBorder="1" applyAlignment="1">
      <alignment/>
    </xf>
    <xf numFmtId="0" fontId="113" fillId="0" borderId="0" xfId="0" applyFont="1" applyAlignment="1">
      <alignment/>
    </xf>
    <xf numFmtId="0" fontId="0" fillId="0" borderId="25" xfId="0" applyFont="1" applyBorder="1" applyAlignment="1" applyProtection="1">
      <alignment wrapText="1"/>
      <protection/>
    </xf>
    <xf numFmtId="0" fontId="0" fillId="0" borderId="26" xfId="0" applyFont="1" applyBorder="1" applyAlignment="1" applyProtection="1">
      <alignment wrapText="1"/>
      <protection/>
    </xf>
    <xf numFmtId="0" fontId="0" fillId="0" borderId="27" xfId="0" applyFont="1" applyBorder="1" applyAlignment="1" applyProtection="1">
      <alignment wrapText="1"/>
      <protection/>
    </xf>
    <xf numFmtId="0" fontId="4" fillId="0" borderId="26" xfId="0" applyFont="1" applyFill="1" applyBorder="1" applyAlignment="1" applyProtection="1">
      <alignment/>
      <protection/>
    </xf>
    <xf numFmtId="0" fontId="4" fillId="0" borderId="10" xfId="0" applyFont="1" applyBorder="1" applyAlignment="1" applyProtection="1">
      <alignment horizontal="center" vertical="center"/>
      <protection/>
    </xf>
    <xf numFmtId="0" fontId="6" fillId="0" borderId="0" xfId="0" applyFont="1" applyBorder="1" applyAlignment="1" applyProtection="1">
      <alignment horizontal="left" vertical="top" wrapText="1"/>
      <protection/>
    </xf>
    <xf numFmtId="0" fontId="103" fillId="0" borderId="20" xfId="0" applyFont="1" applyFill="1" applyBorder="1" applyAlignment="1">
      <alignment horizontal="right"/>
    </xf>
    <xf numFmtId="0" fontId="103" fillId="0" borderId="21" xfId="0" applyFont="1" applyFill="1" applyBorder="1" applyAlignment="1">
      <alignment horizontal="right"/>
    </xf>
    <xf numFmtId="0" fontId="103" fillId="0" borderId="53" xfId="0" applyFont="1" applyBorder="1" applyAlignment="1">
      <alignment horizontal="left"/>
    </xf>
    <xf numFmtId="0" fontId="103" fillId="0" borderId="43" xfId="0" applyFont="1" applyBorder="1" applyAlignment="1">
      <alignment horizontal="left"/>
    </xf>
    <xf numFmtId="0" fontId="103" fillId="0" borderId="44" xfId="0" applyFont="1" applyBorder="1" applyAlignment="1">
      <alignment horizontal="left"/>
    </xf>
    <xf numFmtId="0" fontId="103" fillId="0" borderId="53" xfId="0" applyFont="1" applyFill="1" applyBorder="1" applyAlignment="1" applyProtection="1">
      <alignment horizontal="right"/>
      <protection locked="0"/>
    </xf>
    <xf numFmtId="0" fontId="103" fillId="0" borderId="43" xfId="0" applyFont="1" applyFill="1" applyBorder="1" applyAlignment="1" applyProtection="1">
      <alignment horizontal="right"/>
      <protection locked="0"/>
    </xf>
    <xf numFmtId="0" fontId="103" fillId="0" borderId="43" xfId="0" applyFont="1" applyFill="1" applyBorder="1" applyAlignment="1">
      <alignment horizontal="right"/>
    </xf>
    <xf numFmtId="38" fontId="103" fillId="0" borderId="25" xfId="0" applyNumberFormat="1" applyFont="1" applyFill="1" applyBorder="1" applyAlignment="1" applyProtection="1">
      <alignment horizontal="right"/>
      <protection locked="0"/>
    </xf>
    <xf numFmtId="38" fontId="103" fillId="0" borderId="26" xfId="0" applyNumberFormat="1" applyFont="1" applyFill="1" applyBorder="1" applyAlignment="1" applyProtection="1">
      <alignment horizontal="right"/>
      <protection locked="0"/>
    </xf>
    <xf numFmtId="178" fontId="103" fillId="0" borderId="25" xfId="49" applyNumberFormat="1" applyFont="1" applyFill="1" applyBorder="1" applyAlignment="1" applyProtection="1">
      <alignment horizontal="right"/>
      <protection locked="0"/>
    </xf>
    <xf numFmtId="178" fontId="103" fillId="0" borderId="26" xfId="49" applyNumberFormat="1" applyFont="1" applyFill="1" applyBorder="1" applyAlignment="1" applyProtection="1">
      <alignment horizontal="right"/>
      <protection locked="0"/>
    </xf>
    <xf numFmtId="178" fontId="103" fillId="33" borderId="26" xfId="49" applyNumberFormat="1" applyFont="1" applyFill="1" applyBorder="1" applyAlignment="1">
      <alignment/>
    </xf>
    <xf numFmtId="178" fontId="103" fillId="33" borderId="26" xfId="0" applyNumberFormat="1" applyFont="1" applyFill="1" applyBorder="1" applyAlignment="1">
      <alignment/>
    </xf>
    <xf numFmtId="205" fontId="103" fillId="33" borderId="26" xfId="49" applyNumberFormat="1" applyFont="1" applyFill="1" applyBorder="1" applyAlignment="1">
      <alignment/>
    </xf>
    <xf numFmtId="205" fontId="103" fillId="33" borderId="26" xfId="0" applyNumberFormat="1" applyFont="1" applyFill="1" applyBorder="1" applyAlignment="1">
      <alignment/>
    </xf>
    <xf numFmtId="0" fontId="115" fillId="0" borderId="0" xfId="0" applyFont="1" applyBorder="1" applyAlignment="1">
      <alignment horizontal="left" wrapText="1"/>
    </xf>
    <xf numFmtId="0" fontId="103" fillId="0" borderId="20" xfId="0" applyFont="1" applyBorder="1" applyAlignment="1">
      <alignment horizontal="center" vertical="center"/>
    </xf>
    <xf numFmtId="0" fontId="103" fillId="0" borderId="21" xfId="0" applyFont="1" applyBorder="1" applyAlignment="1">
      <alignment horizontal="center" vertical="center"/>
    </xf>
    <xf numFmtId="0" fontId="103" fillId="0" borderId="22" xfId="0" applyFont="1" applyBorder="1" applyAlignment="1">
      <alignment horizontal="center" vertical="center"/>
    </xf>
    <xf numFmtId="0" fontId="103" fillId="0" borderId="40" xfId="0" applyFont="1" applyBorder="1" applyAlignment="1">
      <alignment horizontal="center" vertical="center"/>
    </xf>
    <xf numFmtId="0" fontId="103" fillId="0" borderId="41" xfId="0" applyFont="1" applyBorder="1" applyAlignment="1">
      <alignment horizontal="center" vertical="center"/>
    </xf>
    <xf numFmtId="0" fontId="103" fillId="0" borderId="42" xfId="0" applyFont="1" applyBorder="1" applyAlignment="1">
      <alignment horizontal="center" vertical="center"/>
    </xf>
    <xf numFmtId="0" fontId="103" fillId="0" borderId="25" xfId="0" applyFont="1" applyBorder="1" applyAlignment="1">
      <alignment horizontal="center"/>
    </xf>
    <xf numFmtId="0" fontId="103" fillId="0" borderId="26" xfId="0" applyFont="1" applyBorder="1" applyAlignment="1">
      <alignment horizontal="center"/>
    </xf>
    <xf numFmtId="0" fontId="103" fillId="0" borderId="27" xfId="0" applyFont="1" applyBorder="1" applyAlignment="1">
      <alignment horizontal="center"/>
    </xf>
    <xf numFmtId="0" fontId="103" fillId="0" borderId="25" xfId="0" applyFont="1" applyFill="1" applyBorder="1" applyAlignment="1">
      <alignment horizontal="center"/>
    </xf>
    <xf numFmtId="0" fontId="103" fillId="0" borderId="26" xfId="0" applyFont="1" applyFill="1" applyBorder="1" applyAlignment="1">
      <alignment horizontal="center"/>
    </xf>
    <xf numFmtId="0" fontId="103" fillId="0" borderId="27" xfId="0" applyFont="1" applyFill="1" applyBorder="1" applyAlignment="1">
      <alignment horizontal="center"/>
    </xf>
    <xf numFmtId="38" fontId="105" fillId="0" borderId="25" xfId="0" applyNumberFormat="1" applyFont="1" applyFill="1" applyBorder="1" applyAlignment="1" applyProtection="1">
      <alignment/>
      <protection/>
    </xf>
    <xf numFmtId="38" fontId="105" fillId="0" borderId="26" xfId="0" applyNumberFormat="1" applyFont="1" applyFill="1" applyBorder="1" applyAlignment="1" applyProtection="1">
      <alignment/>
      <protection/>
    </xf>
    <xf numFmtId="40" fontId="105" fillId="0" borderId="26" xfId="49" applyNumberFormat="1" applyFont="1" applyFill="1" applyBorder="1" applyAlignment="1" applyProtection="1">
      <alignment horizontal="right"/>
      <protection/>
    </xf>
    <xf numFmtId="0" fontId="7" fillId="0" borderId="21" xfId="0" applyFont="1" applyFill="1" applyBorder="1" applyAlignment="1" applyProtection="1">
      <alignment horizontal="left" vertical="center" wrapText="1"/>
      <protection/>
    </xf>
    <xf numFmtId="0" fontId="7" fillId="0" borderId="0" xfId="0" applyFont="1" applyFill="1" applyBorder="1" applyAlignment="1" applyProtection="1">
      <alignment horizontal="left" wrapText="1"/>
      <protection/>
    </xf>
    <xf numFmtId="0" fontId="0" fillId="0" borderId="0" xfId="0" applyFont="1" applyBorder="1" applyAlignment="1" applyProtection="1">
      <alignment wrapText="1"/>
      <protection/>
    </xf>
    <xf numFmtId="38" fontId="105" fillId="0" borderId="25" xfId="0" applyNumberFormat="1" applyFont="1" applyFill="1" applyBorder="1" applyAlignment="1" applyProtection="1">
      <alignment horizontal="right"/>
      <protection/>
    </xf>
    <xf numFmtId="38" fontId="105" fillId="0" borderId="26" xfId="0" applyNumberFormat="1" applyFont="1" applyFill="1" applyBorder="1" applyAlignment="1" applyProtection="1">
      <alignment horizontal="right"/>
      <protection/>
    </xf>
    <xf numFmtId="40" fontId="105" fillId="0" borderId="26" xfId="49" applyNumberFormat="1" applyFont="1" applyFill="1" applyBorder="1" applyAlignment="1" applyProtection="1">
      <alignment/>
      <protection/>
    </xf>
    <xf numFmtId="40" fontId="105" fillId="0" borderId="26" xfId="0" applyNumberFormat="1" applyFont="1" applyFill="1" applyBorder="1" applyAlignment="1" applyProtection="1">
      <alignment/>
      <protection/>
    </xf>
    <xf numFmtId="38" fontId="105" fillId="0" borderId="26" xfId="49" applyNumberFormat="1" applyFont="1" applyFill="1" applyBorder="1" applyAlignment="1" applyProtection="1">
      <alignment/>
      <protection/>
    </xf>
    <xf numFmtId="0" fontId="105" fillId="0" borderId="25" xfId="0" applyFont="1" applyFill="1" applyBorder="1" applyAlignment="1" applyProtection="1">
      <alignment horizontal="right"/>
      <protection/>
    </xf>
    <xf numFmtId="0" fontId="105" fillId="0" borderId="26" xfId="0" applyFont="1" applyFill="1" applyBorder="1" applyAlignment="1" applyProtection="1">
      <alignment horizontal="right"/>
      <protection/>
    </xf>
    <xf numFmtId="38" fontId="105" fillId="0" borderId="25" xfId="49" applyFont="1" applyFill="1" applyBorder="1" applyAlignment="1" applyProtection="1">
      <alignment horizontal="right"/>
      <protection/>
    </xf>
    <xf numFmtId="38" fontId="105" fillId="0" borderId="26" xfId="49" applyFont="1" applyFill="1" applyBorder="1" applyAlignment="1" applyProtection="1">
      <alignment horizontal="right"/>
      <protection/>
    </xf>
    <xf numFmtId="0" fontId="0" fillId="0" borderId="0" xfId="0" applyFont="1" applyAlignment="1" applyProtection="1">
      <alignment/>
      <protection/>
    </xf>
    <xf numFmtId="0" fontId="4" fillId="0" borderId="25" xfId="0" applyFont="1" applyFill="1" applyBorder="1" applyAlignment="1" applyProtection="1">
      <alignment horizontal="right"/>
      <protection/>
    </xf>
    <xf numFmtId="0" fontId="4" fillId="0" borderId="26" xfId="0" applyFont="1" applyFill="1" applyBorder="1" applyAlignment="1" applyProtection="1">
      <alignment horizontal="right"/>
      <protection/>
    </xf>
    <xf numFmtId="0" fontId="10" fillId="0" borderId="0" xfId="0" applyFont="1" applyBorder="1" applyAlignment="1" applyProtection="1">
      <alignment horizontal="center"/>
      <protection/>
    </xf>
    <xf numFmtId="0" fontId="4" fillId="0" borderId="41" xfId="0" applyFont="1" applyFill="1" applyBorder="1" applyAlignment="1" applyProtection="1">
      <alignment horizontal="center"/>
      <protection locked="0"/>
    </xf>
    <xf numFmtId="0" fontId="4" fillId="0" borderId="0" xfId="0" applyFont="1" applyBorder="1" applyAlignment="1" applyProtection="1">
      <alignment horizontal="left" wrapText="1"/>
      <protection/>
    </xf>
    <xf numFmtId="0" fontId="4" fillId="0" borderId="20"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25" xfId="0" applyFont="1" applyFill="1" applyBorder="1" applyAlignment="1" applyProtection="1">
      <alignment horizontal="center"/>
      <protection/>
    </xf>
    <xf numFmtId="0" fontId="4" fillId="0" borderId="26" xfId="0" applyFont="1" applyFill="1" applyBorder="1" applyAlignment="1" applyProtection="1">
      <alignment horizontal="center"/>
      <protection/>
    </xf>
    <xf numFmtId="0" fontId="4" fillId="0" borderId="27" xfId="0" applyFont="1" applyFill="1" applyBorder="1" applyAlignment="1" applyProtection="1">
      <alignment horizontal="center"/>
      <protection/>
    </xf>
    <xf numFmtId="0" fontId="10" fillId="0" borderId="0" xfId="0" applyFont="1" applyFill="1" applyAlignment="1">
      <alignment horizontal="left" vertical="center" shrinkToFit="1"/>
    </xf>
    <xf numFmtId="0" fontId="38" fillId="0" borderId="20" xfId="0" applyFont="1" applyBorder="1" applyAlignment="1">
      <alignment horizontal="center" vertical="center"/>
    </xf>
    <xf numFmtId="0" fontId="38" fillId="0" borderId="21" xfId="0" applyFont="1" applyBorder="1" applyAlignment="1">
      <alignment horizontal="center" vertical="center"/>
    </xf>
    <xf numFmtId="0" fontId="38" fillId="0" borderId="22" xfId="0" applyFont="1" applyBorder="1" applyAlignment="1">
      <alignment horizontal="center" vertical="center"/>
    </xf>
    <xf numFmtId="0" fontId="38" fillId="0" borderId="11" xfId="0" applyFont="1" applyBorder="1" applyAlignment="1">
      <alignment horizontal="center" vertical="center"/>
    </xf>
    <xf numFmtId="0" fontId="38" fillId="0" borderId="0" xfId="0" applyFont="1" applyBorder="1" applyAlignment="1">
      <alignment horizontal="center" vertical="center"/>
    </xf>
    <xf numFmtId="0" fontId="38" fillId="0" borderId="13" xfId="0" applyFont="1" applyBorder="1" applyAlignment="1">
      <alignment horizontal="center" vertical="center"/>
    </xf>
    <xf numFmtId="0" fontId="38" fillId="0" borderId="40" xfId="0" applyFont="1" applyBorder="1" applyAlignment="1">
      <alignment horizontal="center" vertical="center"/>
    </xf>
    <xf numFmtId="0" fontId="38" fillId="0" borderId="41" xfId="0" applyFont="1" applyBorder="1" applyAlignment="1">
      <alignment horizontal="center" vertical="center"/>
    </xf>
    <xf numFmtId="0" fontId="38" fillId="0" borderId="42" xfId="0" applyFont="1" applyBorder="1" applyAlignment="1">
      <alignment horizontal="center" vertical="center"/>
    </xf>
    <xf numFmtId="0" fontId="6" fillId="0" borderId="20" xfId="62" applyFont="1" applyFill="1" applyBorder="1" applyAlignment="1">
      <alignment horizontal="center" vertical="center"/>
      <protection/>
    </xf>
    <xf numFmtId="0" fontId="6" fillId="0" borderId="22" xfId="62" applyFont="1" applyFill="1" applyBorder="1" applyAlignment="1">
      <alignment horizontal="center" vertical="center"/>
      <protection/>
    </xf>
    <xf numFmtId="0" fontId="6" fillId="0" borderId="40" xfId="62" applyFont="1" applyFill="1" applyBorder="1" applyAlignment="1">
      <alignment horizontal="center" vertical="center"/>
      <protection/>
    </xf>
    <xf numFmtId="0" fontId="6" fillId="0" borderId="42" xfId="62" applyFont="1" applyFill="1" applyBorder="1" applyAlignment="1">
      <alignment horizontal="center" vertical="center"/>
      <protection/>
    </xf>
    <xf numFmtId="0" fontId="6" fillId="0" borderId="10" xfId="0" applyFont="1" applyBorder="1" applyAlignment="1">
      <alignment horizontal="center" wrapText="1"/>
    </xf>
    <xf numFmtId="0" fontId="6" fillId="0" borderId="10" xfId="0" applyFont="1" applyBorder="1" applyAlignment="1">
      <alignment horizontal="center" vertical="center" wrapText="1"/>
    </xf>
    <xf numFmtId="0" fontId="6" fillId="0" borderId="19" xfId="0" applyFont="1" applyFill="1" applyBorder="1" applyAlignment="1">
      <alignment horizontal="center" vertical="center"/>
    </xf>
    <xf numFmtId="0" fontId="6" fillId="0" borderId="14" xfId="0" applyFont="1" applyFill="1" applyBorder="1" applyAlignment="1">
      <alignment horizontal="center" vertical="center"/>
    </xf>
    <xf numFmtId="0" fontId="5" fillId="0" borderId="10" xfId="0" applyFont="1" applyBorder="1" applyAlignment="1">
      <alignment horizontal="center" vertical="center"/>
    </xf>
    <xf numFmtId="0" fontId="4" fillId="0" borderId="2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7" xfId="0" applyFont="1" applyBorder="1" applyAlignment="1">
      <alignment horizontal="center" vertical="center" wrapText="1"/>
    </xf>
    <xf numFmtId="0" fontId="117" fillId="0" borderId="26" xfId="0" applyFont="1" applyFill="1" applyBorder="1" applyAlignment="1">
      <alignment horizontal="center" vertical="center"/>
    </xf>
    <xf numFmtId="0" fontId="4" fillId="0" borderId="22" xfId="0" applyFont="1" applyBorder="1" applyAlignment="1">
      <alignment horizontal="center" vertical="center" wrapText="1"/>
    </xf>
    <xf numFmtId="0" fontId="4" fillId="0" borderId="42" xfId="0" applyFont="1" applyBorder="1" applyAlignment="1">
      <alignment horizontal="center" vertical="center" wrapText="1"/>
    </xf>
    <xf numFmtId="0" fontId="6" fillId="0" borderId="20" xfId="0" applyFont="1" applyBorder="1" applyAlignment="1">
      <alignment horizontal="left" vertical="top" wrapText="1"/>
    </xf>
    <xf numFmtId="0" fontId="6" fillId="0" borderId="40" xfId="0" applyFont="1" applyBorder="1" applyAlignment="1">
      <alignment horizontal="left" vertical="top" wrapText="1"/>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0" fontId="6" fillId="0" borderId="20" xfId="0" applyFont="1" applyFill="1" applyBorder="1" applyAlignment="1">
      <alignment horizontal="left" vertical="top"/>
    </xf>
    <xf numFmtId="0" fontId="6" fillId="0" borderId="40" xfId="0" applyFont="1" applyFill="1" applyBorder="1" applyAlignment="1">
      <alignment horizontal="left" vertical="top"/>
    </xf>
    <xf numFmtId="0" fontId="117" fillId="0" borderId="41"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38" fillId="0" borderId="20" xfId="0" applyFont="1" applyBorder="1" applyAlignment="1">
      <alignment horizontal="center" vertical="center" wrapText="1"/>
    </xf>
    <xf numFmtId="0" fontId="6" fillId="0" borderId="10" xfId="62" applyFont="1" applyFill="1" applyBorder="1" applyAlignment="1">
      <alignment horizontal="center" vertical="center"/>
      <protection/>
    </xf>
    <xf numFmtId="0" fontId="6" fillId="0" borderId="12" xfId="0" applyFont="1" applyFill="1" applyBorder="1" applyAlignment="1">
      <alignment horizontal="center" vertical="center"/>
    </xf>
    <xf numFmtId="0" fontId="6" fillId="0" borderId="10" xfId="0" applyFont="1" applyBorder="1" applyAlignment="1">
      <alignment horizontal="center" vertical="center"/>
    </xf>
    <xf numFmtId="0" fontId="6" fillId="0" borderId="89" xfId="0" applyFont="1" applyFill="1" applyBorder="1" applyAlignment="1">
      <alignment horizontal="center" vertical="center"/>
    </xf>
    <xf numFmtId="0" fontId="6" fillId="0" borderId="90"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65" xfId="0" applyFont="1" applyFill="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41" fillId="0" borderId="20"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40" xfId="0" applyFont="1" applyBorder="1" applyAlignment="1">
      <alignment horizontal="center" vertical="center" wrapText="1"/>
    </xf>
    <xf numFmtId="0" fontId="41" fillId="0" borderId="19"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14"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41" xfId="0" applyFont="1" applyBorder="1" applyAlignment="1">
      <alignment horizontal="center" vertical="center" wrapText="1"/>
    </xf>
    <xf numFmtId="0" fontId="117" fillId="0" borderId="19" xfId="0" applyFont="1" applyFill="1" applyBorder="1" applyAlignment="1">
      <alignment horizontal="center" vertical="center"/>
    </xf>
    <xf numFmtId="0" fontId="117" fillId="0" borderId="14" xfId="0" applyFont="1" applyFill="1" applyBorder="1" applyAlignment="1">
      <alignment horizontal="center" vertical="center"/>
    </xf>
    <xf numFmtId="0" fontId="4" fillId="0" borderId="1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117" fillId="0" borderId="26" xfId="0" applyFont="1" applyBorder="1" applyAlignment="1">
      <alignment horizontal="center" vertical="center"/>
    </xf>
    <xf numFmtId="0" fontId="6" fillId="0" borderId="11" xfId="0" applyFont="1" applyBorder="1" applyAlignment="1">
      <alignment horizontal="left" vertical="top" wrapText="1"/>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6" fillId="0" borderId="11" xfId="0" applyFont="1" applyBorder="1" applyAlignment="1">
      <alignment horizontal="left" vertical="top"/>
    </xf>
    <xf numFmtId="0" fontId="6" fillId="0" borderId="40" xfId="0" applyFont="1" applyBorder="1" applyAlignment="1">
      <alignment horizontal="left" vertical="top"/>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42" xfId="0" applyFont="1" applyBorder="1" applyAlignment="1">
      <alignment horizontal="center" vertical="center"/>
    </xf>
    <xf numFmtId="0" fontId="124" fillId="0" borderId="0" xfId="0" applyFont="1" applyAlignment="1">
      <alignment horizontal="center"/>
    </xf>
    <xf numFmtId="0" fontId="102" fillId="0" borderId="0" xfId="0" applyFont="1" applyAlignment="1">
      <alignment/>
    </xf>
    <xf numFmtId="0" fontId="100" fillId="0" borderId="25" xfId="0" applyFont="1" applyBorder="1" applyAlignment="1">
      <alignment horizontal="center"/>
    </xf>
    <xf numFmtId="0" fontId="100" fillId="0" borderId="26" xfId="0" applyFont="1" applyBorder="1" applyAlignment="1">
      <alignment horizontal="center"/>
    </xf>
    <xf numFmtId="0" fontId="100" fillId="0" borderId="27" xfId="0" applyFont="1" applyBorder="1" applyAlignment="1">
      <alignment horizontal="center"/>
    </xf>
    <xf numFmtId="0" fontId="26" fillId="0" borderId="91" xfId="0" applyFont="1" applyFill="1" applyBorder="1" applyAlignment="1">
      <alignment horizontal="center" vertical="center" wrapText="1"/>
    </xf>
    <xf numFmtId="0" fontId="26" fillId="0" borderId="92" xfId="0" applyFont="1" applyFill="1" applyBorder="1" applyAlignment="1">
      <alignment horizontal="center" vertical="center" wrapText="1"/>
    </xf>
    <xf numFmtId="0" fontId="29" fillId="0" borderId="92" xfId="0" applyFont="1" applyFill="1" applyBorder="1" applyAlignment="1">
      <alignment horizontal="center" vertical="center" wrapText="1"/>
    </xf>
    <xf numFmtId="0" fontId="29" fillId="0" borderId="93" xfId="0" applyFont="1" applyFill="1" applyBorder="1" applyAlignment="1">
      <alignment horizontal="center" vertical="center" wrapText="1"/>
    </xf>
    <xf numFmtId="0" fontId="0" fillId="0" borderId="48" xfId="0" applyFill="1" applyBorder="1" applyAlignment="1">
      <alignment horizontal="center" vertical="center" wrapText="1"/>
    </xf>
    <xf numFmtId="0" fontId="26" fillId="0" borderId="94" xfId="0" applyFont="1" applyFill="1" applyBorder="1" applyAlignment="1">
      <alignment horizontal="center" vertical="center" wrapText="1"/>
    </xf>
    <xf numFmtId="0" fontId="29" fillId="0" borderId="95" xfId="0" applyFont="1" applyFill="1" applyBorder="1" applyAlignment="1">
      <alignment horizontal="center" vertical="center" wrapText="1"/>
    </xf>
    <xf numFmtId="0" fontId="29" fillId="0" borderId="96" xfId="0" applyFont="1" applyFill="1" applyBorder="1" applyAlignment="1">
      <alignment horizontal="center" vertical="center" wrapText="1"/>
    </xf>
    <xf numFmtId="0" fontId="29" fillId="0" borderId="41"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8" fillId="0" borderId="97" xfId="0" applyFont="1" applyFill="1" applyBorder="1" applyAlignment="1">
      <alignment vertical="center" wrapText="1"/>
    </xf>
    <xf numFmtId="0" fontId="0" fillId="0" borderId="45" xfId="0" applyFill="1" applyBorder="1" applyAlignment="1">
      <alignment vertical="center" wrapText="1"/>
    </xf>
    <xf numFmtId="0" fontId="28" fillId="0" borderId="20" xfId="0" applyFont="1" applyFill="1" applyBorder="1" applyAlignment="1">
      <alignment vertical="center" wrapText="1"/>
    </xf>
    <xf numFmtId="0" fontId="0" fillId="0" borderId="47" xfId="0" applyFill="1" applyBorder="1" applyAlignment="1">
      <alignment vertical="center" wrapText="1"/>
    </xf>
    <xf numFmtId="200" fontId="28" fillId="0" borderId="0" xfId="0" applyNumberFormat="1" applyFont="1" applyFill="1" applyBorder="1" applyAlignment="1">
      <alignment horizontal="left" vertical="center" wrapText="1"/>
    </xf>
    <xf numFmtId="0" fontId="27" fillId="0" borderId="0" xfId="0" applyFont="1" applyFill="1" applyAlignment="1">
      <alignment horizontal="left" wrapText="1"/>
    </xf>
    <xf numFmtId="0" fontId="26" fillId="0" borderId="23" xfId="0" applyFont="1" applyFill="1" applyBorder="1" applyAlignment="1">
      <alignment horizontal="center" vertical="center" wrapText="1"/>
    </xf>
    <xf numFmtId="0" fontId="26" fillId="0" borderId="98" xfId="0" applyFont="1" applyFill="1" applyBorder="1" applyAlignment="1">
      <alignment horizontal="center" vertical="center" wrapText="1"/>
    </xf>
    <xf numFmtId="0" fontId="0" fillId="0" borderId="24" xfId="0" applyFill="1" applyBorder="1" applyAlignment="1">
      <alignment horizontal="center" vertical="center" wrapText="1"/>
    </xf>
    <xf numFmtId="0" fontId="27" fillId="0" borderId="23" xfId="0" applyFont="1" applyFill="1" applyBorder="1" applyAlignment="1">
      <alignment horizontal="center" vertical="center" wrapText="1"/>
    </xf>
    <xf numFmtId="0" fontId="27" fillId="0" borderId="98" xfId="0" applyFont="1" applyFill="1" applyBorder="1" applyAlignment="1">
      <alignment horizontal="center" vertical="center" wrapText="1"/>
    </xf>
    <xf numFmtId="0" fontId="0" fillId="0" borderId="98" xfId="0" applyFill="1" applyBorder="1" applyAlignment="1">
      <alignment horizontal="center" vertical="center" wrapText="1"/>
    </xf>
    <xf numFmtId="0" fontId="28" fillId="0" borderId="99" xfId="0" applyFont="1" applyFill="1" applyBorder="1" applyAlignment="1">
      <alignment horizontal="left" vertical="center" wrapText="1"/>
    </xf>
    <xf numFmtId="0" fontId="27" fillId="0" borderId="100" xfId="0" applyFont="1" applyFill="1" applyBorder="1" applyAlignment="1">
      <alignment horizontal="left" wrapText="1"/>
    </xf>
    <xf numFmtId="0" fontId="27" fillId="0" borderId="101" xfId="0" applyFont="1" applyFill="1" applyBorder="1" applyAlignment="1">
      <alignment horizontal="left" wrapText="1"/>
    </xf>
    <xf numFmtId="0" fontId="7" fillId="0" borderId="11" xfId="0" applyFont="1" applyBorder="1" applyAlignment="1">
      <alignment/>
    </xf>
    <xf numFmtId="0" fontId="7" fillId="0" borderId="0" xfId="0" applyFont="1" applyAlignment="1">
      <alignment/>
    </xf>
    <xf numFmtId="0" fontId="7" fillId="0" borderId="13" xfId="0" applyFont="1" applyBorder="1" applyAlignment="1">
      <alignment/>
    </xf>
    <xf numFmtId="38" fontId="4" fillId="0" borderId="11" xfId="49" applyFont="1" applyBorder="1" applyAlignment="1">
      <alignment/>
    </xf>
    <xf numFmtId="38" fontId="4" fillId="0" borderId="0" xfId="49" applyFont="1" applyAlignment="1">
      <alignment/>
    </xf>
    <xf numFmtId="38" fontId="4" fillId="0" borderId="13" xfId="49" applyFont="1" applyBorder="1" applyAlignment="1">
      <alignment/>
    </xf>
    <xf numFmtId="176" fontId="4" fillId="0" borderId="11" xfId="0" applyNumberFormat="1" applyFont="1" applyBorder="1" applyAlignment="1">
      <alignment horizontal="center"/>
    </xf>
    <xf numFmtId="176" fontId="4" fillId="0" borderId="0" xfId="0" applyNumberFormat="1" applyFont="1" applyAlignment="1">
      <alignment horizontal="center"/>
    </xf>
    <xf numFmtId="176" fontId="4" fillId="0" borderId="13" xfId="0" applyNumberFormat="1" applyFont="1" applyBorder="1" applyAlignment="1">
      <alignment horizontal="center"/>
    </xf>
    <xf numFmtId="0" fontId="7" fillId="0" borderId="11" xfId="0" applyFont="1" applyBorder="1" applyAlignment="1">
      <alignment shrinkToFit="1"/>
    </xf>
    <xf numFmtId="0" fontId="7" fillId="0" borderId="0" xfId="0" applyFont="1" applyAlignment="1">
      <alignment shrinkToFit="1"/>
    </xf>
    <xf numFmtId="0" fontId="7" fillId="0" borderId="13" xfId="0" applyFont="1" applyBorder="1" applyAlignment="1">
      <alignment shrinkToFit="1"/>
    </xf>
    <xf numFmtId="0" fontId="4" fillId="0" borderId="11" xfId="0" applyFont="1" applyBorder="1" applyAlignment="1">
      <alignment horizontal="center"/>
    </xf>
    <xf numFmtId="0" fontId="4" fillId="0" borderId="0" xfId="0" applyFont="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38" fontId="4" fillId="0" borderId="11" xfId="49" applyFont="1" applyBorder="1" applyAlignment="1">
      <alignment horizontal="center"/>
    </xf>
    <xf numFmtId="38" fontId="4" fillId="0" borderId="0" xfId="49" applyFont="1" applyBorder="1" applyAlignment="1">
      <alignment horizontal="center"/>
    </xf>
    <xf numFmtId="38" fontId="4" fillId="0" borderId="13" xfId="49" applyFont="1" applyBorder="1" applyAlignment="1">
      <alignment horizontal="center"/>
    </xf>
    <xf numFmtId="176" fontId="4" fillId="0" borderId="0" xfId="0" applyNumberFormat="1" applyFont="1" applyBorder="1" applyAlignment="1">
      <alignment horizontal="center"/>
    </xf>
    <xf numFmtId="0" fontId="10" fillId="0" borderId="0" xfId="0" applyFont="1" applyAlignment="1">
      <alignment horizontal="center"/>
    </xf>
    <xf numFmtId="0" fontId="4" fillId="0" borderId="0" xfId="0" applyFont="1" applyAlignment="1">
      <alignment/>
    </xf>
    <xf numFmtId="0" fontId="4" fillId="0" borderId="41" xfId="0" applyFont="1" applyBorder="1" applyAlignment="1">
      <alignment/>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7" fillId="0" borderId="25" xfId="0" applyFont="1" applyBorder="1" applyAlignment="1">
      <alignment horizontal="center" vertical="center" wrapText="1"/>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99" fillId="0" borderId="20" xfId="0" applyFont="1" applyBorder="1" applyAlignment="1">
      <alignment/>
    </xf>
    <xf numFmtId="0" fontId="99" fillId="0" borderId="21" xfId="0" applyFont="1" applyBorder="1" applyAlignment="1">
      <alignment/>
    </xf>
    <xf numFmtId="0" fontId="99" fillId="0" borderId="22" xfId="0" applyFont="1" applyBorder="1" applyAlignment="1">
      <alignment/>
    </xf>
    <xf numFmtId="0" fontId="7" fillId="0" borderId="20" xfId="0" applyFont="1" applyBorder="1" applyAlignment="1">
      <alignment horizontal="right" vertical="top"/>
    </xf>
    <xf numFmtId="0" fontId="7" fillId="0" borderId="21" xfId="0" applyFont="1" applyBorder="1" applyAlignment="1">
      <alignment horizontal="right" vertical="top"/>
    </xf>
    <xf numFmtId="0" fontId="4" fillId="0" borderId="21" xfId="0" applyFont="1" applyBorder="1" applyAlignment="1">
      <alignment/>
    </xf>
    <xf numFmtId="0" fontId="4" fillId="0" borderId="21" xfId="0" applyFont="1" applyBorder="1" applyAlignment="1">
      <alignment horizontal="right" vertical="top"/>
    </xf>
    <xf numFmtId="0" fontId="4" fillId="0" borderId="22" xfId="0" applyFont="1" applyBorder="1" applyAlignment="1">
      <alignment horizontal="right" vertical="top"/>
    </xf>
    <xf numFmtId="0" fontId="7" fillId="0" borderId="20" xfId="0" applyFont="1" applyBorder="1" applyAlignment="1">
      <alignment/>
    </xf>
    <xf numFmtId="0" fontId="4" fillId="0" borderId="22" xfId="0" applyFont="1" applyBorder="1" applyAlignment="1">
      <alignment/>
    </xf>
    <xf numFmtId="0" fontId="4" fillId="0" borderId="11" xfId="0" applyFont="1" applyBorder="1" applyAlignment="1">
      <alignment/>
    </xf>
    <xf numFmtId="0" fontId="4" fillId="0" borderId="0" xfId="0" applyFont="1" applyBorder="1" applyAlignment="1">
      <alignment/>
    </xf>
    <xf numFmtId="0" fontId="4" fillId="0" borderId="13" xfId="0" applyFont="1" applyBorder="1" applyAlignment="1">
      <alignment/>
    </xf>
    <xf numFmtId="38" fontId="4" fillId="0" borderId="0" xfId="49" applyFont="1" applyBorder="1" applyAlignment="1">
      <alignment/>
    </xf>
    <xf numFmtId="38" fontId="4" fillId="0" borderId="0" xfId="49" applyFont="1" applyAlignment="1">
      <alignment horizontal="center"/>
    </xf>
    <xf numFmtId="0" fontId="7" fillId="0" borderId="11" xfId="0" applyFont="1" applyBorder="1" applyAlignment="1">
      <alignment vertical="top"/>
    </xf>
    <xf numFmtId="0" fontId="7" fillId="0" borderId="0" xfId="0" applyFont="1" applyBorder="1" applyAlignment="1">
      <alignment vertical="top"/>
    </xf>
    <xf numFmtId="0" fontId="4" fillId="0" borderId="40" xfId="0" applyFont="1" applyBorder="1" applyAlignment="1">
      <alignment/>
    </xf>
    <xf numFmtId="0" fontId="4" fillId="0" borderId="42" xfId="0" applyFont="1" applyBorder="1" applyAlignment="1">
      <alignment/>
    </xf>
    <xf numFmtId="38" fontId="4" fillId="0" borderId="40" xfId="49" applyFont="1" applyBorder="1" applyAlignment="1">
      <alignment horizontal="center"/>
    </xf>
    <xf numFmtId="38" fontId="4" fillId="0" borderId="41" xfId="49" applyFont="1" applyBorder="1" applyAlignment="1">
      <alignment horizontal="center"/>
    </xf>
    <xf numFmtId="38" fontId="4" fillId="0" borderId="42" xfId="49" applyFont="1" applyBorder="1" applyAlignment="1">
      <alignment horizontal="center"/>
    </xf>
    <xf numFmtId="38" fontId="4" fillId="0" borderId="40" xfId="49" applyFont="1" applyBorder="1" applyAlignment="1">
      <alignment/>
    </xf>
    <xf numFmtId="38" fontId="4" fillId="0" borderId="41" xfId="49" applyFont="1" applyBorder="1" applyAlignment="1">
      <alignment/>
    </xf>
    <xf numFmtId="38" fontId="4" fillId="0" borderId="42" xfId="49" applyFont="1" applyBorder="1" applyAlignment="1">
      <alignment/>
    </xf>
    <xf numFmtId="38" fontId="4" fillId="0" borderId="20" xfId="49" applyFont="1" applyBorder="1" applyAlignment="1">
      <alignment/>
    </xf>
    <xf numFmtId="38" fontId="4" fillId="0" borderId="21" xfId="49" applyFont="1" applyBorder="1" applyAlignment="1">
      <alignment/>
    </xf>
    <xf numFmtId="38" fontId="4" fillId="0" borderId="22" xfId="49" applyFont="1" applyBorder="1" applyAlignment="1">
      <alignment/>
    </xf>
    <xf numFmtId="0" fontId="99" fillId="0" borderId="11" xfId="0" applyFont="1" applyBorder="1" applyAlignment="1">
      <alignment/>
    </xf>
    <xf numFmtId="0" fontId="99" fillId="0" borderId="0" xfId="0" applyFont="1" applyBorder="1" applyAlignment="1">
      <alignment/>
    </xf>
    <xf numFmtId="0" fontId="99" fillId="0" borderId="13" xfId="0" applyFont="1" applyBorder="1" applyAlignment="1">
      <alignment/>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horizontal="center"/>
    </xf>
    <xf numFmtId="38" fontId="4" fillId="0" borderId="25" xfId="49" applyFont="1" applyBorder="1" applyAlignment="1">
      <alignment/>
    </xf>
    <xf numFmtId="38" fontId="4" fillId="0" borderId="26" xfId="49" applyFont="1" applyBorder="1" applyAlignment="1">
      <alignment/>
    </xf>
    <xf numFmtId="0" fontId="4" fillId="0" borderId="26" xfId="0" applyFont="1" applyBorder="1" applyAlignment="1">
      <alignment/>
    </xf>
    <xf numFmtId="0" fontId="4" fillId="0" borderId="27" xfId="0" applyFont="1" applyBorder="1" applyAlignment="1">
      <alignment/>
    </xf>
    <xf numFmtId="0" fontId="4" fillId="0" borderId="25" xfId="0" applyFont="1" applyBorder="1" applyAlignment="1">
      <alignment/>
    </xf>
    <xf numFmtId="0" fontId="7" fillId="0" borderId="20" xfId="0" applyFont="1" applyBorder="1" applyAlignment="1">
      <alignment horizontal="distributed" vertical="center" wrapText="1"/>
    </xf>
    <xf numFmtId="0" fontId="7" fillId="0" borderId="21" xfId="0" applyFont="1" applyBorder="1" applyAlignment="1">
      <alignment horizontal="distributed" vertical="center"/>
    </xf>
    <xf numFmtId="0" fontId="7" fillId="0" borderId="22" xfId="0" applyFont="1" applyBorder="1" applyAlignment="1">
      <alignment horizontal="distributed" vertical="center"/>
    </xf>
    <xf numFmtId="0" fontId="7" fillId="0" borderId="11" xfId="0" applyFont="1" applyBorder="1" applyAlignment="1">
      <alignment horizontal="distributed" vertical="center"/>
    </xf>
    <xf numFmtId="0" fontId="7" fillId="0" borderId="0" xfId="0" applyFont="1" applyBorder="1" applyAlignment="1">
      <alignment horizontal="distributed" vertical="center"/>
    </xf>
    <xf numFmtId="0" fontId="7" fillId="0" borderId="13" xfId="0" applyFont="1" applyBorder="1" applyAlignment="1">
      <alignment horizontal="distributed" vertical="center"/>
    </xf>
    <xf numFmtId="0" fontId="107" fillId="0" borderId="20" xfId="0" applyFont="1" applyBorder="1" applyAlignment="1">
      <alignment horizontal="center" vertical="center"/>
    </xf>
    <xf numFmtId="0" fontId="107" fillId="0" borderId="21" xfId="0" applyFont="1" applyBorder="1" applyAlignment="1">
      <alignment horizontal="center" vertical="center"/>
    </xf>
    <xf numFmtId="0" fontId="107" fillId="0" borderId="22" xfId="0" applyFont="1" applyBorder="1" applyAlignment="1">
      <alignment horizontal="center" vertical="center"/>
    </xf>
    <xf numFmtId="0" fontId="7" fillId="0" borderId="20" xfId="0" applyFont="1" applyBorder="1" applyAlignment="1">
      <alignment horizontal="center" vertical="center" wrapText="1"/>
    </xf>
    <xf numFmtId="0" fontId="7" fillId="0" borderId="22" xfId="0" applyFont="1" applyBorder="1" applyAlignment="1">
      <alignment horizontal="right" vertical="top"/>
    </xf>
    <xf numFmtId="0" fontId="4" fillId="0" borderId="20" xfId="0" applyFont="1" applyBorder="1" applyAlignment="1">
      <alignment/>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4" fillId="0" borderId="40" xfId="0" applyFont="1" applyBorder="1" applyAlignment="1">
      <alignment horizontal="center"/>
    </xf>
    <xf numFmtId="0" fontId="4" fillId="0" borderId="41" xfId="0" applyFont="1" applyBorder="1" applyAlignment="1">
      <alignment horizontal="center"/>
    </xf>
    <xf numFmtId="0" fontId="4" fillId="0" borderId="42" xfId="0" applyFont="1" applyBorder="1" applyAlignment="1">
      <alignment horizontal="center"/>
    </xf>
    <xf numFmtId="0" fontId="7" fillId="0" borderId="40" xfId="0" applyFont="1" applyBorder="1" applyAlignment="1">
      <alignment/>
    </xf>
    <xf numFmtId="0" fontId="7" fillId="0" borderId="41" xfId="0" applyFont="1" applyBorder="1" applyAlignment="1">
      <alignment/>
    </xf>
    <xf numFmtId="0" fontId="7" fillId="0" borderId="42" xfId="0" applyFont="1" applyBorder="1" applyAlignment="1">
      <alignment/>
    </xf>
    <xf numFmtId="38" fontId="4" fillId="0" borderId="27" xfId="49" applyFont="1" applyBorder="1" applyAlignment="1">
      <alignment/>
    </xf>
    <xf numFmtId="0" fontId="101" fillId="0" borderId="20" xfId="0" applyFont="1" applyBorder="1" applyAlignment="1">
      <alignment horizontal="center" vertical="center"/>
    </xf>
    <xf numFmtId="0" fontId="101" fillId="0" borderId="21" xfId="0" applyFont="1" applyBorder="1" applyAlignment="1">
      <alignment horizontal="center" vertical="center"/>
    </xf>
    <xf numFmtId="0" fontId="101" fillId="0" borderId="22" xfId="0" applyFont="1" applyBorder="1" applyAlignment="1">
      <alignment horizontal="center" vertical="center"/>
    </xf>
    <xf numFmtId="0" fontId="99" fillId="0" borderId="20" xfId="0" applyFont="1" applyBorder="1" applyAlignment="1">
      <alignment horizontal="center" vertical="center" wrapText="1"/>
    </xf>
    <xf numFmtId="0" fontId="99" fillId="0" borderId="21" xfId="0" applyFont="1" applyBorder="1" applyAlignment="1">
      <alignment horizontal="center" vertical="center"/>
    </xf>
    <xf numFmtId="0" fontId="99" fillId="0" borderId="22" xfId="0" applyFont="1" applyBorder="1" applyAlignment="1">
      <alignment horizontal="center" vertical="center"/>
    </xf>
    <xf numFmtId="0" fontId="99" fillId="0" borderId="40" xfId="0" applyFont="1" applyBorder="1" applyAlignment="1">
      <alignment horizontal="center" vertical="center"/>
    </xf>
    <xf numFmtId="0" fontId="99" fillId="0" borderId="41" xfId="0" applyFont="1" applyBorder="1" applyAlignment="1">
      <alignment horizontal="center" vertical="center"/>
    </xf>
    <xf numFmtId="0" fontId="99" fillId="0" borderId="42" xfId="0" applyFont="1" applyBorder="1" applyAlignment="1">
      <alignment horizontal="center" vertical="center"/>
    </xf>
    <xf numFmtId="0" fontId="101" fillId="0" borderId="25" xfId="0" applyFont="1" applyBorder="1" applyAlignment="1">
      <alignment horizontal="distributed" vertical="center"/>
    </xf>
    <xf numFmtId="0" fontId="101" fillId="0" borderId="26" xfId="0" applyFont="1" applyBorder="1" applyAlignment="1">
      <alignment horizontal="distributed" vertical="center"/>
    </xf>
    <xf numFmtId="0" fontId="101" fillId="0" borderId="27" xfId="0" applyFont="1" applyBorder="1" applyAlignment="1">
      <alignment horizontal="distributed" vertical="center"/>
    </xf>
    <xf numFmtId="49" fontId="7" fillId="0" borderId="11" xfId="0" applyNumberFormat="1" applyFont="1" applyBorder="1" applyAlignment="1">
      <alignment/>
    </xf>
    <xf numFmtId="49" fontId="7" fillId="0" borderId="0" xfId="0" applyNumberFormat="1" applyFont="1" applyAlignment="1">
      <alignment/>
    </xf>
    <xf numFmtId="49" fontId="7" fillId="0" borderId="13" xfId="0" applyNumberFormat="1" applyFont="1" applyBorder="1" applyAlignment="1">
      <alignment/>
    </xf>
    <xf numFmtId="0" fontId="101" fillId="0" borderId="21" xfId="0" applyFont="1" applyBorder="1" applyAlignment="1">
      <alignment horizontal="justify" vertical="center"/>
    </xf>
    <xf numFmtId="0" fontId="101" fillId="0" borderId="0" xfId="0" applyFont="1" applyBorder="1" applyAlignment="1">
      <alignment horizontal="justify"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20" xfId="0" applyFont="1" applyBorder="1" applyAlignment="1">
      <alignment shrinkToFit="1"/>
    </xf>
    <xf numFmtId="0" fontId="4" fillId="0" borderId="21" xfId="0" applyFont="1" applyBorder="1" applyAlignment="1">
      <alignment shrinkToFit="1"/>
    </xf>
    <xf numFmtId="0" fontId="4" fillId="0" borderId="22" xfId="0" applyFont="1" applyBorder="1" applyAlignment="1">
      <alignment shrinkToFit="1"/>
    </xf>
    <xf numFmtId="38" fontId="4" fillId="0" borderId="11" xfId="49" applyFont="1" applyFill="1" applyBorder="1" applyAlignment="1">
      <alignment/>
    </xf>
    <xf numFmtId="38" fontId="4" fillId="0" borderId="0" xfId="49" applyFont="1" applyFill="1" applyAlignment="1">
      <alignment/>
    </xf>
    <xf numFmtId="38" fontId="4" fillId="0" borderId="13" xfId="49" applyFont="1" applyFill="1" applyBorder="1" applyAlignment="1">
      <alignment/>
    </xf>
    <xf numFmtId="0" fontId="4" fillId="0" borderId="11" xfId="0" applyFont="1" applyBorder="1" applyAlignment="1">
      <alignment horizontal="left"/>
    </xf>
    <xf numFmtId="0" fontId="4" fillId="0" borderId="0" xfId="0" applyFont="1" applyAlignment="1">
      <alignment horizontal="left"/>
    </xf>
    <xf numFmtId="0" fontId="4" fillId="0" borderId="13" xfId="0" applyFont="1" applyBorder="1" applyAlignment="1">
      <alignment horizontal="left"/>
    </xf>
    <xf numFmtId="0" fontId="4" fillId="0" borderId="40" xfId="0" applyFont="1" applyFill="1" applyBorder="1" applyAlignment="1">
      <alignment horizontal="center"/>
    </xf>
    <xf numFmtId="0" fontId="4" fillId="0" borderId="41" xfId="0" applyFont="1" applyFill="1" applyBorder="1" applyAlignment="1">
      <alignment horizontal="center"/>
    </xf>
    <xf numFmtId="0" fontId="4" fillId="0" borderId="42" xfId="0" applyFont="1" applyFill="1" applyBorder="1" applyAlignment="1">
      <alignment horizontal="center"/>
    </xf>
    <xf numFmtId="0" fontId="4" fillId="0" borderId="11" xfId="0" applyFont="1" applyBorder="1" applyAlignment="1">
      <alignment horizontal="left" wrapText="1"/>
    </xf>
    <xf numFmtId="0" fontId="4" fillId="0" borderId="0" xfId="0" applyFont="1" applyBorder="1" applyAlignment="1">
      <alignment horizontal="left" wrapText="1"/>
    </xf>
    <xf numFmtId="0" fontId="4" fillId="0" borderId="13" xfId="0" applyFont="1" applyBorder="1" applyAlignment="1">
      <alignment horizontal="left" wrapText="1"/>
    </xf>
    <xf numFmtId="0" fontId="4" fillId="0" borderId="11" xfId="0" applyFont="1" applyFill="1" applyBorder="1" applyAlignment="1">
      <alignment horizontal="center"/>
    </xf>
    <xf numFmtId="0" fontId="4" fillId="0" borderId="0" xfId="0" applyFont="1" applyFill="1" applyAlignment="1">
      <alignment horizontal="center"/>
    </xf>
    <xf numFmtId="0" fontId="4" fillId="0" borderId="13" xfId="0" applyFont="1" applyFill="1" applyBorder="1" applyAlignment="1">
      <alignment horizontal="center"/>
    </xf>
    <xf numFmtId="38" fontId="4" fillId="0" borderId="40" xfId="49" applyFont="1" applyFill="1" applyBorder="1" applyAlignment="1">
      <alignment/>
    </xf>
    <xf numFmtId="38" fontId="4" fillId="0" borderId="41" xfId="49" applyFont="1" applyFill="1" applyBorder="1" applyAlignment="1">
      <alignment/>
    </xf>
    <xf numFmtId="38" fontId="4" fillId="0" borderId="42" xfId="49" applyFont="1" applyFill="1" applyBorder="1" applyAlignment="1">
      <alignment/>
    </xf>
    <xf numFmtId="38" fontId="4" fillId="0" borderId="11" xfId="49" applyFont="1" applyBorder="1" applyAlignment="1">
      <alignment vertical="center"/>
    </xf>
    <xf numFmtId="38" fontId="4" fillId="0" borderId="0" xfId="49" applyFont="1" applyBorder="1" applyAlignment="1">
      <alignment vertical="center"/>
    </xf>
    <xf numFmtId="38" fontId="4" fillId="0" borderId="13" xfId="49" applyFont="1" applyBorder="1" applyAlignment="1">
      <alignment vertical="center"/>
    </xf>
    <xf numFmtId="0" fontId="4" fillId="0" borderId="21" xfId="0" applyFont="1" applyBorder="1" applyAlignment="1">
      <alignment horizontal="justify" vertical="center"/>
    </xf>
    <xf numFmtId="0" fontId="4" fillId="0" borderId="0" xfId="0" applyFont="1" applyAlignment="1">
      <alignment horizontal="justify" vertical="center"/>
    </xf>
    <xf numFmtId="0" fontId="4" fillId="0" borderId="102" xfId="0" applyFont="1" applyBorder="1" applyAlignment="1">
      <alignment horizontal="center"/>
    </xf>
    <xf numFmtId="0" fontId="4" fillId="0" borderId="103" xfId="0" applyFont="1" applyBorder="1" applyAlignment="1">
      <alignment horizontal="center"/>
    </xf>
    <xf numFmtId="0" fontId="4" fillId="0" borderId="104" xfId="0" applyFont="1" applyBorder="1" applyAlignment="1">
      <alignment horizontal="center"/>
    </xf>
    <xf numFmtId="0" fontId="4" fillId="0" borderId="105" xfId="0" applyFont="1" applyBorder="1" applyAlignment="1">
      <alignment horizontal="center"/>
    </xf>
    <xf numFmtId="0" fontId="4" fillId="0" borderId="106" xfId="0" applyFont="1" applyBorder="1" applyAlignment="1">
      <alignment horizontal="center"/>
    </xf>
    <xf numFmtId="0" fontId="4" fillId="0" borderId="107" xfId="0" applyFont="1" applyBorder="1" applyAlignment="1">
      <alignment horizontal="center"/>
    </xf>
    <xf numFmtId="0" fontId="4" fillId="0" borderId="108" xfId="0" applyFont="1" applyBorder="1" applyAlignment="1">
      <alignment horizontal="center"/>
    </xf>
    <xf numFmtId="0" fontId="4" fillId="0" borderId="109" xfId="0" applyFont="1" applyBorder="1" applyAlignment="1">
      <alignment horizontal="center"/>
    </xf>
    <xf numFmtId="0" fontId="4" fillId="0" borderId="110" xfId="0" applyFont="1" applyBorder="1" applyAlignment="1">
      <alignment horizontal="center"/>
    </xf>
    <xf numFmtId="0" fontId="4" fillId="0" borderId="0" xfId="0" applyFont="1" applyFill="1" applyBorder="1" applyAlignment="1">
      <alignment horizontal="center" vertical="center" wrapText="1"/>
    </xf>
    <xf numFmtId="0" fontId="99" fillId="0" borderId="0" xfId="0" applyFont="1" applyAlignment="1">
      <alignment/>
    </xf>
    <xf numFmtId="0" fontId="99" fillId="0" borderId="71" xfId="0" applyFont="1" applyBorder="1" applyAlignment="1">
      <alignment/>
    </xf>
    <xf numFmtId="0" fontId="4" fillId="0" borderId="41" xfId="0" applyFont="1" applyFill="1" applyBorder="1" applyAlignment="1">
      <alignment/>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111"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112" xfId="0" applyFont="1" applyBorder="1" applyAlignment="1">
      <alignment horizontal="center" vertical="center"/>
    </xf>
    <xf numFmtId="0" fontId="99" fillId="0" borderId="82" xfId="0" applyFont="1" applyBorder="1" applyAlignment="1">
      <alignment horizontal="center" vertical="center"/>
    </xf>
    <xf numFmtId="0" fontId="99" fillId="0" borderId="83" xfId="0" applyFont="1" applyBorder="1" applyAlignment="1">
      <alignment horizontal="center" vertical="center"/>
    </xf>
    <xf numFmtId="0" fontId="99" fillId="0" borderId="111" xfId="0" applyFont="1" applyBorder="1" applyAlignment="1">
      <alignment horizontal="center" vertical="center"/>
    </xf>
    <xf numFmtId="0" fontId="99" fillId="0" borderId="70" xfId="0" applyFont="1" applyBorder="1" applyAlignment="1">
      <alignment horizontal="center" vertical="center"/>
    </xf>
    <xf numFmtId="0" fontId="99" fillId="0" borderId="71" xfId="0" applyFont="1" applyBorder="1" applyAlignment="1">
      <alignment horizontal="center" vertical="center"/>
    </xf>
    <xf numFmtId="0" fontId="99" fillId="0" borderId="112" xfId="0" applyFont="1" applyBorder="1" applyAlignment="1">
      <alignment horizontal="center" vertical="center"/>
    </xf>
    <xf numFmtId="0" fontId="101" fillId="0" borderId="113" xfId="0" applyFont="1" applyBorder="1" applyAlignment="1">
      <alignment horizontal="center" vertical="center" wrapText="1"/>
    </xf>
    <xf numFmtId="0" fontId="99" fillId="0" borderId="114" xfId="0" applyFont="1" applyBorder="1" applyAlignment="1">
      <alignment horizontal="center" vertical="center"/>
    </xf>
    <xf numFmtId="0" fontId="99" fillId="0" borderId="115" xfId="0" applyFont="1" applyBorder="1" applyAlignment="1">
      <alignment horizontal="center" vertical="center"/>
    </xf>
    <xf numFmtId="0" fontId="101" fillId="0" borderId="114" xfId="0" applyFont="1" applyBorder="1" applyAlignment="1">
      <alignment horizontal="center" vertical="center"/>
    </xf>
    <xf numFmtId="0" fontId="101" fillId="0" borderId="116" xfId="0" applyFont="1" applyBorder="1" applyAlignment="1">
      <alignment horizontal="center" vertical="center"/>
    </xf>
    <xf numFmtId="0" fontId="99" fillId="0" borderId="117" xfId="0" applyFont="1" applyBorder="1" applyAlignment="1">
      <alignment horizontal="center" vertical="center"/>
    </xf>
    <xf numFmtId="0" fontId="99" fillId="0" borderId="118" xfId="0" applyFont="1" applyBorder="1" applyAlignment="1">
      <alignment horizontal="center" vertical="center"/>
    </xf>
    <xf numFmtId="0" fontId="99" fillId="0" borderId="69" xfId="0" applyFont="1" applyBorder="1" applyAlignment="1">
      <alignment/>
    </xf>
    <xf numFmtId="38" fontId="99" fillId="0" borderId="69" xfId="49" applyFont="1" applyBorder="1" applyAlignment="1">
      <alignment horizontal="right" vertical="top"/>
    </xf>
    <xf numFmtId="38" fontId="99" fillId="0" borderId="0" xfId="49" applyFont="1" applyBorder="1" applyAlignment="1">
      <alignment horizontal="right" vertical="top"/>
    </xf>
    <xf numFmtId="38" fontId="99" fillId="0" borderId="0" xfId="49" applyFont="1" applyBorder="1" applyAlignment="1">
      <alignment/>
    </xf>
    <xf numFmtId="0" fontId="101" fillId="0" borderId="0" xfId="0" applyFont="1" applyBorder="1" applyAlignment="1">
      <alignment horizontal="right" vertical="top"/>
    </xf>
    <xf numFmtId="0" fontId="99" fillId="0" borderId="119" xfId="0" applyFont="1" applyBorder="1" applyAlignment="1">
      <alignment/>
    </xf>
    <xf numFmtId="38" fontId="99" fillId="0" borderId="120" xfId="49" applyFont="1" applyBorder="1" applyAlignment="1">
      <alignment horizontal="center"/>
    </xf>
    <xf numFmtId="38" fontId="99" fillId="0" borderId="121" xfId="49" applyFont="1" applyBorder="1" applyAlignment="1">
      <alignment horizontal="center"/>
    </xf>
    <xf numFmtId="38" fontId="99" fillId="0" borderId="122" xfId="49" applyFont="1" applyBorder="1" applyAlignment="1">
      <alignment horizontal="center"/>
    </xf>
    <xf numFmtId="38" fontId="99" fillId="0" borderId="123" xfId="49" applyFont="1" applyBorder="1" applyAlignment="1">
      <alignment/>
    </xf>
    <xf numFmtId="38" fontId="99" fillId="0" borderId="121" xfId="49" applyFont="1" applyBorder="1" applyAlignment="1">
      <alignment/>
    </xf>
    <xf numFmtId="38" fontId="99" fillId="0" borderId="124" xfId="49" applyFont="1" applyBorder="1" applyAlignment="1">
      <alignment/>
    </xf>
    <xf numFmtId="0" fontId="100" fillId="0" borderId="0" xfId="0" applyFont="1" applyBorder="1" applyAlignment="1">
      <alignment shrinkToFit="1"/>
    </xf>
    <xf numFmtId="0" fontId="100" fillId="0" borderId="119" xfId="0" applyFont="1" applyBorder="1" applyAlignment="1">
      <alignment shrinkToFit="1"/>
    </xf>
    <xf numFmtId="0" fontId="7" fillId="0" borderId="69" xfId="0" applyFont="1" applyFill="1" applyBorder="1" applyAlignment="1">
      <alignment vertical="top"/>
    </xf>
    <xf numFmtId="0" fontId="7" fillId="0" borderId="0" xfId="0" applyFont="1" applyFill="1" applyBorder="1" applyAlignment="1">
      <alignment vertical="top"/>
    </xf>
    <xf numFmtId="0" fontId="4" fillId="0" borderId="0" xfId="0" applyFont="1" applyFill="1" applyBorder="1" applyAlignment="1">
      <alignment/>
    </xf>
    <xf numFmtId="38" fontId="99" fillId="0" borderId="69" xfId="49" applyFont="1" applyBorder="1" applyAlignment="1">
      <alignment/>
    </xf>
    <xf numFmtId="38" fontId="99" fillId="0" borderId="119" xfId="49" applyFont="1" applyBorder="1" applyAlignment="1">
      <alignment/>
    </xf>
    <xf numFmtId="38" fontId="99" fillId="0" borderId="69" xfId="49" applyFont="1" applyFill="1" applyBorder="1" applyAlignment="1">
      <alignment/>
    </xf>
    <xf numFmtId="38" fontId="99" fillId="0" borderId="0" xfId="49" applyFont="1" applyFill="1" applyBorder="1" applyAlignment="1">
      <alignment/>
    </xf>
    <xf numFmtId="0" fontId="101" fillId="0" borderId="69" xfId="0" applyFont="1" applyFill="1" applyBorder="1" applyAlignment="1">
      <alignment vertical="top"/>
    </xf>
    <xf numFmtId="0" fontId="101" fillId="0" borderId="0" xfId="0" applyFont="1" applyFill="1" applyBorder="1" applyAlignment="1">
      <alignment vertical="top"/>
    </xf>
    <xf numFmtId="0" fontId="99" fillId="0" borderId="0" xfId="0" applyFont="1" applyFill="1" applyBorder="1" applyAlignment="1">
      <alignment/>
    </xf>
    <xf numFmtId="0" fontId="99" fillId="0" borderId="69" xfId="0" applyFont="1" applyBorder="1" applyAlignment="1">
      <alignment horizontal="left"/>
    </xf>
    <xf numFmtId="0" fontId="99" fillId="0" borderId="0" xfId="0" applyFont="1" applyBorder="1" applyAlignment="1">
      <alignment horizontal="left"/>
    </xf>
    <xf numFmtId="0" fontId="99" fillId="0" borderId="119" xfId="0" applyFont="1" applyBorder="1" applyAlignment="1">
      <alignment horizontal="left"/>
    </xf>
    <xf numFmtId="38" fontId="99" fillId="0" borderId="125" xfId="49" applyFont="1" applyBorder="1" applyAlignment="1">
      <alignment/>
    </xf>
    <xf numFmtId="38" fontId="99" fillId="0" borderId="126" xfId="49" applyFont="1" applyBorder="1" applyAlignment="1">
      <alignment/>
    </xf>
    <xf numFmtId="38" fontId="99" fillId="0" borderId="127" xfId="49" applyFont="1" applyBorder="1" applyAlignment="1">
      <alignment/>
    </xf>
    <xf numFmtId="0" fontId="99" fillId="0" borderId="128" xfId="0" applyFont="1" applyBorder="1" applyAlignment="1">
      <alignment horizontal="center"/>
    </xf>
    <xf numFmtId="0" fontId="99" fillId="0" borderId="117" xfId="0" applyFont="1" applyBorder="1" applyAlignment="1">
      <alignment horizontal="center"/>
    </xf>
    <xf numFmtId="38" fontId="99" fillId="0" borderId="128" xfId="49" applyFont="1" applyBorder="1" applyAlignment="1">
      <alignment/>
    </xf>
    <xf numFmtId="38" fontId="99" fillId="0" borderId="117" xfId="49" applyFont="1" applyBorder="1" applyAlignment="1">
      <alignment/>
    </xf>
    <xf numFmtId="0" fontId="99" fillId="0" borderId="117" xfId="0" applyFont="1" applyBorder="1" applyAlignment="1">
      <alignment/>
    </xf>
    <xf numFmtId="0" fontId="99" fillId="0" borderId="118" xfId="0" applyFont="1" applyBorder="1" applyAlignment="1">
      <alignment/>
    </xf>
    <xf numFmtId="0" fontId="101" fillId="0" borderId="129" xfId="0" applyFont="1" applyBorder="1" applyAlignment="1">
      <alignment horizontal="distributed" vertical="center" wrapText="1"/>
    </xf>
    <xf numFmtId="0" fontId="101" fillId="0" borderId="129" xfId="0" applyFont="1" applyBorder="1" applyAlignment="1">
      <alignment horizontal="distributed" vertical="center"/>
    </xf>
    <xf numFmtId="0" fontId="99" fillId="0" borderId="129" xfId="0" applyFont="1" applyBorder="1" applyAlignment="1">
      <alignment horizontal="center" vertical="center"/>
    </xf>
    <xf numFmtId="0" fontId="101" fillId="0" borderId="129" xfId="0" applyFont="1" applyBorder="1" applyAlignment="1">
      <alignment horizontal="center" vertical="center"/>
    </xf>
    <xf numFmtId="0" fontId="100" fillId="0" borderId="129" xfId="0" applyFont="1" applyBorder="1" applyAlignment="1">
      <alignment horizontal="center" vertical="center"/>
    </xf>
    <xf numFmtId="0" fontId="101" fillId="0" borderId="129" xfId="0" applyFont="1" applyBorder="1" applyAlignment="1">
      <alignment horizontal="center" vertical="center" wrapText="1"/>
    </xf>
    <xf numFmtId="0" fontId="101" fillId="0" borderId="69" xfId="0" applyFont="1" applyBorder="1" applyAlignment="1">
      <alignment horizontal="right" vertical="top"/>
    </xf>
    <xf numFmtId="0" fontId="101" fillId="0" borderId="130" xfId="0" applyFont="1" applyBorder="1" applyAlignment="1">
      <alignment horizontal="right" vertical="top"/>
    </xf>
    <xf numFmtId="0" fontId="99" fillId="0" borderId="130" xfId="0" applyFont="1" applyBorder="1" applyAlignment="1">
      <alignment/>
    </xf>
    <xf numFmtId="0" fontId="101" fillId="0" borderId="130" xfId="0" applyFont="1" applyBorder="1" applyAlignment="1">
      <alignment shrinkToFit="1"/>
    </xf>
    <xf numFmtId="38" fontId="99" fillId="0" borderId="131" xfId="49" applyFont="1" applyBorder="1" applyAlignment="1">
      <alignment/>
    </xf>
    <xf numFmtId="0" fontId="99" fillId="0" borderId="131" xfId="0" applyFont="1" applyBorder="1" applyAlignment="1">
      <alignment horizontal="center"/>
    </xf>
    <xf numFmtId="0" fontId="101" fillId="0" borderId="131" xfId="0" applyFont="1" applyBorder="1" applyAlignment="1">
      <alignment shrinkToFit="1"/>
    </xf>
    <xf numFmtId="0" fontId="99" fillId="0" borderId="69" xfId="0" applyFont="1" applyBorder="1" applyAlignment="1">
      <alignment horizontal="center"/>
    </xf>
    <xf numFmtId="0" fontId="99" fillId="0" borderId="0" xfId="0" applyFont="1" applyBorder="1" applyAlignment="1">
      <alignment horizontal="center"/>
    </xf>
    <xf numFmtId="0" fontId="99" fillId="0" borderId="132" xfId="0" applyFont="1" applyBorder="1" applyAlignment="1">
      <alignment/>
    </xf>
    <xf numFmtId="0" fontId="99" fillId="0" borderId="133" xfId="0" applyFont="1" applyBorder="1" applyAlignment="1">
      <alignment/>
    </xf>
    <xf numFmtId="0" fontId="99" fillId="0" borderId="134" xfId="0" applyFont="1" applyBorder="1" applyAlignment="1">
      <alignment/>
    </xf>
    <xf numFmtId="0" fontId="101" fillId="0" borderId="132" xfId="0" applyFont="1" applyBorder="1" applyAlignment="1">
      <alignment horizontal="right" vertical="top"/>
    </xf>
    <xf numFmtId="0" fontId="101" fillId="0" borderId="133" xfId="0" applyFont="1" applyBorder="1" applyAlignment="1">
      <alignment horizontal="right" vertical="top"/>
    </xf>
    <xf numFmtId="0" fontId="101" fillId="0" borderId="135" xfId="0" applyFont="1" applyBorder="1" applyAlignment="1">
      <alignment horizontal="right" vertical="top"/>
    </xf>
    <xf numFmtId="0" fontId="99" fillId="0" borderId="136" xfId="0" applyFont="1" applyBorder="1" applyAlignment="1">
      <alignment vertical="center"/>
    </xf>
    <xf numFmtId="0" fontId="99" fillId="0" borderId="133" xfId="0" applyFont="1" applyBorder="1" applyAlignment="1">
      <alignment vertical="center"/>
    </xf>
    <xf numFmtId="0" fontId="99" fillId="0" borderId="135" xfId="0" applyFont="1" applyBorder="1" applyAlignment="1">
      <alignment vertical="center"/>
    </xf>
    <xf numFmtId="0" fontId="99" fillId="0" borderId="120" xfId="0" applyFont="1" applyBorder="1" applyAlignment="1">
      <alignment vertical="center"/>
    </xf>
    <xf numFmtId="0" fontId="99" fillId="0" borderId="121" xfId="0" applyFont="1" applyBorder="1" applyAlignment="1">
      <alignment vertical="center"/>
    </xf>
    <xf numFmtId="0" fontId="99" fillId="0" borderId="124" xfId="0" applyFont="1" applyBorder="1" applyAlignment="1">
      <alignment vertical="center"/>
    </xf>
    <xf numFmtId="0" fontId="99" fillId="0" borderId="137" xfId="0" applyFont="1" applyBorder="1" applyAlignment="1">
      <alignment vertical="center"/>
    </xf>
    <xf numFmtId="0" fontId="99" fillId="0" borderId="126" xfId="0" applyFont="1" applyBorder="1" applyAlignment="1">
      <alignment vertical="center"/>
    </xf>
    <xf numFmtId="0" fontId="99" fillId="0" borderId="127" xfId="0" applyFont="1" applyBorder="1" applyAlignment="1">
      <alignment vertical="center"/>
    </xf>
    <xf numFmtId="0" fontId="99" fillId="0" borderId="69" xfId="0" applyFont="1" applyBorder="1" applyAlignment="1">
      <alignment horizontal="center" vertical="center" wrapText="1"/>
    </xf>
    <xf numFmtId="0" fontId="99" fillId="0" borderId="120" xfId="0" applyFont="1" applyFill="1" applyBorder="1" applyAlignment="1">
      <alignment horizontal="center" vertical="center" wrapText="1"/>
    </xf>
    <xf numFmtId="0" fontId="99" fillId="0" borderId="121" xfId="0" applyFont="1" applyFill="1" applyBorder="1" applyAlignment="1">
      <alignment horizontal="center" vertical="center" wrapText="1"/>
    </xf>
    <xf numFmtId="0" fontId="99" fillId="0" borderId="122" xfId="0" applyFont="1" applyFill="1" applyBorder="1" applyAlignment="1">
      <alignment horizontal="center" vertical="center" wrapText="1"/>
    </xf>
    <xf numFmtId="0" fontId="99" fillId="0" borderId="0" xfId="0" applyFont="1" applyBorder="1" applyAlignment="1">
      <alignment horizontal="center" vertical="center"/>
    </xf>
    <xf numFmtId="38" fontId="99" fillId="0" borderId="123" xfId="49" applyFont="1" applyBorder="1" applyAlignment="1">
      <alignment vertical="center"/>
    </xf>
    <xf numFmtId="38" fontId="99" fillId="0" borderId="121" xfId="49" applyFont="1" applyBorder="1" applyAlignment="1">
      <alignment vertical="center"/>
    </xf>
    <xf numFmtId="38" fontId="99" fillId="0" borderId="124" xfId="49" applyFont="1" applyBorder="1" applyAlignment="1">
      <alignment vertical="center"/>
    </xf>
    <xf numFmtId="0" fontId="99" fillId="0" borderId="125" xfId="0" applyFont="1" applyBorder="1" applyAlignment="1">
      <alignment/>
    </xf>
    <xf numFmtId="0" fontId="99" fillId="0" borderId="126" xfId="0" applyFont="1" applyBorder="1" applyAlignment="1">
      <alignment/>
    </xf>
    <xf numFmtId="0" fontId="99" fillId="0" borderId="138" xfId="0" applyFont="1" applyBorder="1" applyAlignment="1">
      <alignment/>
    </xf>
    <xf numFmtId="0" fontId="99" fillId="0" borderId="0" xfId="0" applyFont="1" applyBorder="1" applyAlignment="1">
      <alignment horizontal="justify" vertical="center"/>
    </xf>
    <xf numFmtId="0" fontId="99" fillId="0" borderId="0" xfId="0" applyFont="1" applyAlignment="1">
      <alignment horizontal="justify" vertical="center"/>
    </xf>
    <xf numFmtId="38" fontId="114" fillId="0" borderId="129" xfId="49" applyFont="1" applyBorder="1" applyAlignment="1">
      <alignment/>
    </xf>
    <xf numFmtId="0" fontId="114" fillId="0" borderId="129" xfId="0" applyFont="1" applyBorder="1" applyAlignment="1">
      <alignment/>
    </xf>
    <xf numFmtId="0" fontId="101" fillId="0" borderId="0" xfId="0" applyFont="1" applyBorder="1" applyAlignment="1">
      <alignment vertical="top" wrapText="1"/>
    </xf>
    <xf numFmtId="0" fontId="99" fillId="0" borderId="0" xfId="0" applyFont="1" applyBorder="1" applyAlignment="1">
      <alignment vertical="top" wrapText="1"/>
    </xf>
    <xf numFmtId="0" fontId="99" fillId="0" borderId="0" xfId="0" applyFont="1" applyAlignment="1">
      <alignment vertical="top" wrapText="1"/>
    </xf>
    <xf numFmtId="0" fontId="7" fillId="0" borderId="69" xfId="0" applyFont="1" applyFill="1" applyBorder="1" applyAlignment="1">
      <alignment horizontal="center" vertical="top"/>
    </xf>
    <xf numFmtId="0" fontId="7" fillId="0" borderId="0" xfId="0" applyFont="1" applyFill="1" applyBorder="1" applyAlignment="1">
      <alignment horizontal="center" vertical="top"/>
    </xf>
    <xf numFmtId="0" fontId="7" fillId="0" borderId="119" xfId="0" applyFont="1" applyFill="1" applyBorder="1" applyAlignment="1">
      <alignment horizontal="center" vertical="top"/>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dxfs count="16">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4</xdr:row>
      <xdr:rowOff>161925</xdr:rowOff>
    </xdr:from>
    <xdr:to>
      <xdr:col>2</xdr:col>
      <xdr:colOff>238125</xdr:colOff>
      <xdr:row>7</xdr:row>
      <xdr:rowOff>266700</xdr:rowOff>
    </xdr:to>
    <xdr:sp>
      <xdr:nvSpPr>
        <xdr:cNvPr id="1" name="四角形吹き出し 1"/>
        <xdr:cNvSpPr>
          <a:spLocks/>
        </xdr:cNvSpPr>
      </xdr:nvSpPr>
      <xdr:spPr>
        <a:xfrm>
          <a:off x="742950" y="942975"/>
          <a:ext cx="2095500" cy="762000"/>
        </a:xfrm>
        <a:prstGeom prst="wedgeRectCallout">
          <a:avLst>
            <a:gd name="adj1" fmla="val -43861"/>
            <a:gd name="adj2" fmla="val 309166"/>
          </a:avLst>
        </a:prstGeom>
        <a:solidFill>
          <a:srgbClr val="FFFFFF"/>
        </a:solidFill>
        <a:ln w="25400" cmpd="sng">
          <a:solidFill>
            <a:srgbClr val="FF0000"/>
          </a:solidFill>
          <a:headEnd type="none"/>
          <a:tailEnd type="none"/>
        </a:ln>
      </xdr:spPr>
      <xdr:txBody>
        <a:bodyPr vertOverflow="clip" wrap="square" lIns="18288" tIns="0" rIns="0" bIns="0"/>
        <a:p>
          <a:pPr algn="l">
            <a:defRPr/>
          </a:pPr>
          <a:r>
            <a:rPr lang="en-US" cap="none" sz="1100" b="0" i="0" u="none" baseline="0">
              <a:solidFill>
                <a:srgbClr val="000000"/>
              </a:solidFill>
            </a:rPr>
            <a:t>一つの事業のみの申請でも可（申請しない事業は斜線を引くこと）</a:t>
          </a:r>
        </a:p>
      </xdr:txBody>
    </xdr:sp>
    <xdr:clientData/>
  </xdr:twoCellAnchor>
  <xdr:twoCellAnchor>
    <xdr:from>
      <xdr:col>0</xdr:col>
      <xdr:colOff>504825</xdr:colOff>
      <xdr:row>15</xdr:row>
      <xdr:rowOff>247650</xdr:rowOff>
    </xdr:from>
    <xdr:to>
      <xdr:col>1</xdr:col>
      <xdr:colOff>247650</xdr:colOff>
      <xdr:row>16</xdr:row>
      <xdr:rowOff>152400</xdr:rowOff>
    </xdr:to>
    <xdr:sp>
      <xdr:nvSpPr>
        <xdr:cNvPr id="2" name="四角形吹き出し 2"/>
        <xdr:cNvSpPr>
          <a:spLocks/>
        </xdr:cNvSpPr>
      </xdr:nvSpPr>
      <xdr:spPr>
        <a:xfrm>
          <a:off x="504825" y="4200525"/>
          <a:ext cx="1152525" cy="561975"/>
        </a:xfrm>
        <a:prstGeom prst="wedgeRectCallout">
          <a:avLst>
            <a:gd name="adj1" fmla="val 146199"/>
            <a:gd name="adj2" fmla="val 127060"/>
          </a:avLst>
        </a:prstGeom>
        <a:solidFill>
          <a:srgbClr val="FFFFFF"/>
        </a:solidFill>
        <a:ln w="25400" cmpd="sng">
          <a:solidFill>
            <a:srgbClr val="FF0000"/>
          </a:solidFill>
          <a:headEnd type="none"/>
          <a:tailEnd type="none"/>
        </a:ln>
      </xdr:spPr>
      <xdr:txBody>
        <a:bodyPr vertOverflow="clip" wrap="square" lIns="18288" tIns="0" rIns="0" bIns="0"/>
        <a:p>
          <a:pPr algn="l">
            <a:defRPr/>
          </a:pPr>
          <a:r>
            <a:rPr lang="en-US" cap="none" sz="1100" b="0" i="0" u="none" baseline="0">
              <a:solidFill>
                <a:srgbClr val="000000"/>
              </a:solidFill>
            </a:rPr>
            <a:t>会員収入等がある場合は記載</a:t>
          </a:r>
        </a:p>
      </xdr:txBody>
    </xdr:sp>
    <xdr:clientData/>
  </xdr:twoCellAnchor>
  <xdr:twoCellAnchor>
    <xdr:from>
      <xdr:col>6</xdr:col>
      <xdr:colOff>342900</xdr:colOff>
      <xdr:row>18</xdr:row>
      <xdr:rowOff>466725</xdr:rowOff>
    </xdr:from>
    <xdr:to>
      <xdr:col>7</xdr:col>
      <xdr:colOff>323850</xdr:colOff>
      <xdr:row>19</xdr:row>
      <xdr:rowOff>257175</xdr:rowOff>
    </xdr:to>
    <xdr:sp>
      <xdr:nvSpPr>
        <xdr:cNvPr id="3" name="四角形吹き出し 3"/>
        <xdr:cNvSpPr>
          <a:spLocks/>
        </xdr:cNvSpPr>
      </xdr:nvSpPr>
      <xdr:spPr>
        <a:xfrm>
          <a:off x="7705725" y="6257925"/>
          <a:ext cx="1171575" cy="638175"/>
        </a:xfrm>
        <a:prstGeom prst="wedgeRectCallout">
          <a:avLst>
            <a:gd name="adj1" fmla="val -232662"/>
            <a:gd name="adj2" fmla="val 44499"/>
          </a:avLst>
        </a:prstGeom>
        <a:solidFill>
          <a:srgbClr val="FFFFFF"/>
        </a:solidFill>
        <a:ln w="25400" cmpd="sng">
          <a:solidFill>
            <a:srgbClr val="FF0000"/>
          </a:solidFill>
          <a:headEnd type="none"/>
          <a:tailEnd type="none"/>
        </a:ln>
      </xdr:spPr>
      <xdr:txBody>
        <a:bodyPr vertOverflow="clip" wrap="square" lIns="18288" tIns="0" rIns="0" bIns="0"/>
        <a:p>
          <a:pPr algn="l">
            <a:defRPr/>
          </a:pPr>
          <a:r>
            <a:rPr lang="en-US" cap="none" sz="1100" b="0" i="0" u="none" baseline="0">
              <a:solidFill>
                <a:srgbClr val="000000"/>
              </a:solidFill>
            </a:rPr>
            <a:t>注意書きを必ず読んでください。</a:t>
          </a:r>
        </a:p>
      </xdr:txBody>
    </xdr:sp>
    <xdr:clientData/>
  </xdr:twoCellAnchor>
  <xdr:twoCellAnchor>
    <xdr:from>
      <xdr:col>5</xdr:col>
      <xdr:colOff>409575</xdr:colOff>
      <xdr:row>1</xdr:row>
      <xdr:rowOff>47625</xdr:rowOff>
    </xdr:from>
    <xdr:to>
      <xdr:col>7</xdr:col>
      <xdr:colOff>1000125</xdr:colOff>
      <xdr:row>7</xdr:row>
      <xdr:rowOff>219075</xdr:rowOff>
    </xdr:to>
    <xdr:sp>
      <xdr:nvSpPr>
        <xdr:cNvPr id="4" name="四角形吹き出し 4"/>
        <xdr:cNvSpPr>
          <a:spLocks/>
        </xdr:cNvSpPr>
      </xdr:nvSpPr>
      <xdr:spPr>
        <a:xfrm>
          <a:off x="6581775" y="219075"/>
          <a:ext cx="2971800" cy="1438275"/>
        </a:xfrm>
        <a:prstGeom prst="wedgeRectCallout">
          <a:avLst>
            <a:gd name="adj1" fmla="val 99337"/>
            <a:gd name="adj2" fmla="val -15763"/>
          </a:avLst>
        </a:prstGeom>
        <a:solidFill>
          <a:srgbClr val="FFFFFF"/>
        </a:solidFill>
        <a:ln w="25400" cmpd="sng">
          <a:solidFill>
            <a:srgbClr val="FFFF00"/>
          </a:solidFill>
          <a:headEnd type="none"/>
          <a:tailEnd type="none"/>
        </a:ln>
      </xdr:spPr>
      <xdr:txBody>
        <a:bodyPr vertOverflow="clip" wrap="square" lIns="18288" tIns="0" rIns="0" bIns="0"/>
        <a:p>
          <a:pPr algn="l">
            <a:defRPr/>
          </a:pPr>
          <a:r>
            <a:rPr lang="en-US" cap="none" sz="1100" b="1" i="0" u="none" baseline="0">
              <a:solidFill>
                <a:srgbClr val="000000"/>
              </a:solidFill>
            </a:rPr>
            <a:t>すべての項目について入力をお願いします。</a:t>
          </a:r>
          <a:r>
            <a:rPr lang="en-US" cap="none" sz="1100" b="1" i="0" u="none" baseline="0">
              <a:solidFill>
                <a:srgbClr val="000000"/>
              </a:solidFill>
            </a:rPr>
            <a:t>
</a:t>
          </a:r>
          <a:r>
            <a:rPr lang="en-US" cap="none" sz="1100" b="1" i="0" u="none" baseline="0">
              <a:solidFill>
                <a:srgbClr val="000000"/>
              </a:solidFill>
            </a:rPr>
            <a:t>また、基幹型臨床研修病院が補助対象外の</a:t>
          </a:r>
          <a:r>
            <a:rPr lang="en-US" cap="none" sz="1100" b="1" i="0" u="none" baseline="0">
              <a:solidFill>
                <a:srgbClr val="000000"/>
              </a:solidFill>
            </a:rPr>
            <a:t>国（国立大学法人、独立行政法人国立病院機構及び国立高度専門医療研究センターを含む。）が開設する病院又は設置する協議会</a:t>
          </a:r>
          <a:r>
            <a:rPr lang="en-US" cap="none" sz="1100" b="1" i="0" u="none" baseline="0">
              <a:solidFill>
                <a:srgbClr val="000000"/>
              </a:solidFill>
            </a:rPr>
            <a:t>に係る申請をする場合においては、協力型臨床研修病院又は臨床研修協力施設の内容の記載をお願いします。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161</xdr:row>
      <xdr:rowOff>76200</xdr:rowOff>
    </xdr:from>
    <xdr:to>
      <xdr:col>14</xdr:col>
      <xdr:colOff>104775</xdr:colOff>
      <xdr:row>162</xdr:row>
      <xdr:rowOff>219075</xdr:rowOff>
    </xdr:to>
    <xdr:sp>
      <xdr:nvSpPr>
        <xdr:cNvPr id="1" name="四角形吹き出し 1"/>
        <xdr:cNvSpPr>
          <a:spLocks/>
        </xdr:cNvSpPr>
      </xdr:nvSpPr>
      <xdr:spPr>
        <a:xfrm>
          <a:off x="2019300" y="34642425"/>
          <a:ext cx="2009775" cy="523875"/>
        </a:xfrm>
        <a:prstGeom prst="wedgeRectCallout">
          <a:avLst>
            <a:gd name="adj1" fmla="val 74782"/>
            <a:gd name="adj2" fmla="val 59328"/>
          </a:avLst>
        </a:prstGeom>
        <a:noFill/>
        <a:ln w="25400" cmpd="sng">
          <a:solidFill>
            <a:srgbClr val="FF0000"/>
          </a:solidFill>
          <a:headEnd type="none"/>
          <a:tailEnd type="none"/>
        </a:ln>
      </xdr:spPr>
      <xdr:txBody>
        <a:bodyPr vertOverflow="clip" wrap="square" lIns="18288" tIns="0" rIns="0" bIns="0" anchor="ctr"/>
        <a:p>
          <a:pPr algn="l">
            <a:defRPr/>
          </a:pPr>
          <a:r>
            <a:rPr lang="en-US" cap="none" sz="900" b="0" i="0" u="none" baseline="0">
              <a:solidFill>
                <a:srgbClr val="000000"/>
              </a:solidFill>
            </a:rPr>
            <a:t>基幹型臨床研修病院における１年次研修医受入数を記載。（協力型臨床研修病院等が申請する場合も同じ）</a:t>
          </a:r>
        </a:p>
      </xdr:txBody>
    </xdr:sp>
    <xdr:clientData/>
  </xdr:twoCellAnchor>
  <xdr:twoCellAnchor>
    <xdr:from>
      <xdr:col>10</xdr:col>
      <xdr:colOff>38100</xdr:colOff>
      <xdr:row>156</xdr:row>
      <xdr:rowOff>0</xdr:rowOff>
    </xdr:from>
    <xdr:to>
      <xdr:col>18</xdr:col>
      <xdr:colOff>257175</xdr:colOff>
      <xdr:row>158</xdr:row>
      <xdr:rowOff>66675</xdr:rowOff>
    </xdr:to>
    <xdr:sp>
      <xdr:nvSpPr>
        <xdr:cNvPr id="2" name="四角形吹き出し 2"/>
        <xdr:cNvSpPr>
          <a:spLocks/>
        </xdr:cNvSpPr>
      </xdr:nvSpPr>
      <xdr:spPr>
        <a:xfrm>
          <a:off x="2857500" y="33147000"/>
          <a:ext cx="2428875" cy="523875"/>
        </a:xfrm>
        <a:prstGeom prst="wedgeRectCallout">
          <a:avLst>
            <a:gd name="adj1" fmla="val 73421"/>
            <a:gd name="adj2" fmla="val 140217"/>
          </a:avLst>
        </a:prstGeom>
        <a:solidFill>
          <a:srgbClr val="FFFFFF"/>
        </a:solidFill>
        <a:ln w="25400" cmpd="sng">
          <a:solidFill>
            <a:srgbClr val="FF0000"/>
          </a:solidFill>
          <a:headEnd type="none"/>
          <a:tailEnd type="none"/>
        </a:ln>
      </xdr:spPr>
      <xdr:txBody>
        <a:bodyPr vertOverflow="clip" wrap="square" lIns="18288" tIns="0" rIns="0" bIns="0" anchor="ctr"/>
        <a:p>
          <a:pPr algn="l">
            <a:defRPr/>
          </a:pPr>
          <a:r>
            <a:rPr lang="en-US" cap="none" sz="900" b="0" i="0" u="none" baseline="0">
              <a:solidFill>
                <a:srgbClr val="000000"/>
              </a:solidFill>
            </a:rPr>
            <a:t>１年次研修医受入がない場合であっても該当する場合、係数を乗じること。（協力型臨床研修病院等が申請する場合も同じ）</a:t>
          </a:r>
        </a:p>
      </xdr:txBody>
    </xdr:sp>
    <xdr:clientData/>
  </xdr:twoCellAnchor>
  <xdr:twoCellAnchor>
    <xdr:from>
      <xdr:col>0</xdr:col>
      <xdr:colOff>85725</xdr:colOff>
      <xdr:row>147</xdr:row>
      <xdr:rowOff>200025</xdr:rowOff>
    </xdr:from>
    <xdr:to>
      <xdr:col>6</xdr:col>
      <xdr:colOff>114300</xdr:colOff>
      <xdr:row>148</xdr:row>
      <xdr:rowOff>285750</xdr:rowOff>
    </xdr:to>
    <xdr:sp>
      <xdr:nvSpPr>
        <xdr:cNvPr id="3" name="四角形吹き出し 3"/>
        <xdr:cNvSpPr>
          <a:spLocks/>
        </xdr:cNvSpPr>
      </xdr:nvSpPr>
      <xdr:spPr>
        <a:xfrm>
          <a:off x="85725" y="31213425"/>
          <a:ext cx="1743075" cy="409575"/>
        </a:xfrm>
        <a:prstGeom prst="wedgeRectCallout">
          <a:avLst>
            <a:gd name="adj1" fmla="val -9046"/>
            <a:gd name="adj2" fmla="val -121981"/>
          </a:avLst>
        </a:prstGeom>
        <a:solidFill>
          <a:srgbClr val="FFFFFF"/>
        </a:solidFill>
        <a:ln w="25400" cmpd="sng">
          <a:solidFill>
            <a:srgbClr val="FF0000"/>
          </a:solidFill>
          <a:headEnd type="none"/>
          <a:tailEnd type="none"/>
        </a:ln>
      </xdr:spPr>
      <xdr:txBody>
        <a:bodyPr vertOverflow="clip" wrap="square" lIns="18288" tIns="0" rIns="0" bIns="0" anchor="ctr"/>
        <a:p>
          <a:pPr algn="l">
            <a:defRPr/>
          </a:pPr>
          <a:r>
            <a:rPr lang="en-US" cap="none" sz="900" b="0" i="0" u="none" baseline="0">
              <a:solidFill>
                <a:srgbClr val="000000"/>
              </a:solidFill>
            </a:rPr>
            <a:t>小児科の研修を行う病院又は診療所である場合のみ記入</a:t>
          </a:r>
        </a:p>
      </xdr:txBody>
    </xdr:sp>
    <xdr:clientData/>
  </xdr:twoCellAnchor>
  <xdr:twoCellAnchor>
    <xdr:from>
      <xdr:col>0</xdr:col>
      <xdr:colOff>104775</xdr:colOff>
      <xdr:row>138</xdr:row>
      <xdr:rowOff>180975</xdr:rowOff>
    </xdr:from>
    <xdr:to>
      <xdr:col>6</xdr:col>
      <xdr:colOff>104775</xdr:colOff>
      <xdr:row>139</xdr:row>
      <xdr:rowOff>257175</xdr:rowOff>
    </xdr:to>
    <xdr:sp>
      <xdr:nvSpPr>
        <xdr:cNvPr id="4" name="四角形吹き出し 4"/>
        <xdr:cNvSpPr>
          <a:spLocks/>
        </xdr:cNvSpPr>
      </xdr:nvSpPr>
      <xdr:spPr>
        <a:xfrm>
          <a:off x="104775" y="28965525"/>
          <a:ext cx="1714500" cy="400050"/>
        </a:xfrm>
        <a:prstGeom prst="wedgeRectCallout">
          <a:avLst>
            <a:gd name="adj1" fmla="val -4546"/>
            <a:gd name="adj2" fmla="val -133203"/>
          </a:avLst>
        </a:prstGeom>
        <a:solidFill>
          <a:srgbClr val="FFFFFF"/>
        </a:solidFill>
        <a:ln w="25400" cmpd="sng">
          <a:solidFill>
            <a:srgbClr val="FF0000"/>
          </a:solidFill>
          <a:headEnd type="none"/>
          <a:tailEnd type="none"/>
        </a:ln>
      </xdr:spPr>
      <xdr:txBody>
        <a:bodyPr vertOverflow="clip" wrap="square" lIns="18288" tIns="0" rIns="0" bIns="0" anchor="ctr"/>
        <a:p>
          <a:pPr algn="l">
            <a:defRPr/>
          </a:pPr>
          <a:r>
            <a:rPr lang="en-US" cap="none" sz="900" b="0" i="0" u="none" baseline="0">
              <a:solidFill>
                <a:srgbClr val="000000"/>
              </a:solidFill>
            </a:rPr>
            <a:t>産婦人科又は産科の研修を行う病院又は診療所である場合のみ記入</a:t>
          </a:r>
        </a:p>
      </xdr:txBody>
    </xdr:sp>
    <xdr:clientData/>
  </xdr:twoCellAnchor>
  <xdr:twoCellAnchor>
    <xdr:from>
      <xdr:col>10</xdr:col>
      <xdr:colOff>133350</xdr:colOff>
      <xdr:row>127</xdr:row>
      <xdr:rowOff>123825</xdr:rowOff>
    </xdr:from>
    <xdr:to>
      <xdr:col>18</xdr:col>
      <xdr:colOff>28575</xdr:colOff>
      <xdr:row>129</xdr:row>
      <xdr:rowOff>133350</xdr:rowOff>
    </xdr:to>
    <xdr:sp>
      <xdr:nvSpPr>
        <xdr:cNvPr id="5" name="四角形吹き出し 5"/>
        <xdr:cNvSpPr>
          <a:spLocks/>
        </xdr:cNvSpPr>
      </xdr:nvSpPr>
      <xdr:spPr>
        <a:xfrm>
          <a:off x="2952750" y="26793825"/>
          <a:ext cx="2105025" cy="390525"/>
        </a:xfrm>
        <a:prstGeom prst="wedgeRectCallout">
          <a:avLst>
            <a:gd name="adj1" fmla="val -150699"/>
            <a:gd name="adj2" fmla="val -97500"/>
          </a:avLst>
        </a:prstGeom>
        <a:solidFill>
          <a:srgbClr val="FFFFFF"/>
        </a:solidFill>
        <a:ln w="25400" cmpd="sng">
          <a:solidFill>
            <a:srgbClr val="FF0000"/>
          </a:solidFill>
          <a:headEnd type="none"/>
          <a:tailEnd type="none"/>
        </a:ln>
      </xdr:spPr>
      <xdr:txBody>
        <a:bodyPr vertOverflow="clip" wrap="square" lIns="18288" tIns="0" rIns="0" bIns="0" anchor="ctr"/>
        <a:p>
          <a:pPr algn="l">
            <a:defRPr/>
          </a:pPr>
          <a:r>
            <a:rPr lang="en-US" cap="none" sz="900" b="0" i="0" u="none" baseline="0">
              <a:solidFill>
                <a:srgbClr val="000000"/>
              </a:solidFill>
            </a:rPr>
            <a:t>募集定員が２０名以上で産科・小児科プログラム必置の病院は○を付すこと</a:t>
          </a:r>
        </a:p>
      </xdr:txBody>
    </xdr:sp>
    <xdr:clientData/>
  </xdr:twoCellAnchor>
  <xdr:twoCellAnchor>
    <xdr:from>
      <xdr:col>18</xdr:col>
      <xdr:colOff>38100</xdr:colOff>
      <xdr:row>121</xdr:row>
      <xdr:rowOff>19050</xdr:rowOff>
    </xdr:from>
    <xdr:to>
      <xdr:col>25</xdr:col>
      <xdr:colOff>104775</xdr:colOff>
      <xdr:row>123</xdr:row>
      <xdr:rowOff>123825</xdr:rowOff>
    </xdr:to>
    <xdr:sp>
      <xdr:nvSpPr>
        <xdr:cNvPr id="6" name="AutoShape 7"/>
        <xdr:cNvSpPr>
          <a:spLocks/>
        </xdr:cNvSpPr>
      </xdr:nvSpPr>
      <xdr:spPr>
        <a:xfrm>
          <a:off x="5067300" y="25660350"/>
          <a:ext cx="2152650" cy="466725"/>
        </a:xfrm>
        <a:prstGeom prst="wedgeRectCallout">
          <a:avLst>
            <a:gd name="adj1" fmla="val -3412"/>
            <a:gd name="adj2" fmla="val 76509"/>
          </a:avLst>
        </a:prstGeom>
        <a:solidFill>
          <a:srgbClr val="FFFFFF"/>
        </a:solidFill>
        <a:ln w="28575" cmpd="sng">
          <a:solidFill>
            <a:srgbClr val="FF0000"/>
          </a:solidFill>
          <a:headEnd type="none"/>
          <a:tailEnd type="none"/>
        </a:ln>
      </xdr:spPr>
      <xdr:txBody>
        <a:bodyPr vertOverflow="clip" wrap="square" lIns="36576" tIns="18288" rIns="0" bIns="0" anchor="ctr"/>
        <a:p>
          <a:pPr algn="l">
            <a:defRPr/>
          </a:pPr>
          <a:r>
            <a:rPr lang="en-US" cap="none" sz="900" b="0" i="0" u="none" baseline="0">
              <a:solidFill>
                <a:srgbClr val="000000"/>
              </a:solidFill>
            </a:rPr>
            <a:t>交付要綱に示している１学年平均研修医数に対応する額を記入</a:t>
          </a:r>
        </a:p>
      </xdr:txBody>
    </xdr:sp>
    <xdr:clientData/>
  </xdr:twoCellAnchor>
  <xdr:twoCellAnchor>
    <xdr:from>
      <xdr:col>0</xdr:col>
      <xdr:colOff>209550</xdr:colOff>
      <xdr:row>119</xdr:row>
      <xdr:rowOff>19050</xdr:rowOff>
    </xdr:from>
    <xdr:to>
      <xdr:col>2</xdr:col>
      <xdr:colOff>114300</xdr:colOff>
      <xdr:row>121</xdr:row>
      <xdr:rowOff>47625</xdr:rowOff>
    </xdr:to>
    <xdr:sp>
      <xdr:nvSpPr>
        <xdr:cNvPr id="7" name="四角形吹き出し 7"/>
        <xdr:cNvSpPr>
          <a:spLocks/>
        </xdr:cNvSpPr>
      </xdr:nvSpPr>
      <xdr:spPr>
        <a:xfrm>
          <a:off x="209550" y="25365075"/>
          <a:ext cx="514350" cy="323850"/>
        </a:xfrm>
        <a:prstGeom prst="wedgeRectCallout">
          <a:avLst>
            <a:gd name="adj1" fmla="val 74833"/>
            <a:gd name="adj2" fmla="val 53175"/>
          </a:avLst>
        </a:prstGeom>
        <a:solidFill>
          <a:srgbClr val="FFFFFF"/>
        </a:solidFill>
        <a:ln w="25400" cmpd="sng">
          <a:solidFill>
            <a:srgbClr val="FF0000"/>
          </a:solidFill>
          <a:headEnd type="none"/>
          <a:tailEnd type="none"/>
        </a:ln>
      </xdr:spPr>
      <xdr:txBody>
        <a:bodyPr vertOverflow="clip" wrap="square" lIns="18288" tIns="0" rIns="0" bIns="0" anchor="ctr"/>
        <a:p>
          <a:pPr algn="l">
            <a:defRPr/>
          </a:pPr>
          <a:r>
            <a:rPr lang="en-US" cap="none" sz="900" b="0" i="0" u="none" baseline="0">
              <a:solidFill>
                <a:srgbClr val="000000"/>
              </a:solidFill>
            </a:rPr>
            <a:t>注意！</a:t>
          </a:r>
        </a:p>
      </xdr:txBody>
    </xdr:sp>
    <xdr:clientData/>
  </xdr:twoCellAnchor>
  <xdr:twoCellAnchor>
    <xdr:from>
      <xdr:col>0</xdr:col>
      <xdr:colOff>19050</xdr:colOff>
      <xdr:row>97</xdr:row>
      <xdr:rowOff>57150</xdr:rowOff>
    </xdr:from>
    <xdr:to>
      <xdr:col>2</xdr:col>
      <xdr:colOff>76200</xdr:colOff>
      <xdr:row>98</xdr:row>
      <xdr:rowOff>0</xdr:rowOff>
    </xdr:to>
    <xdr:sp>
      <xdr:nvSpPr>
        <xdr:cNvPr id="8" name="AutoShape 12"/>
        <xdr:cNvSpPr>
          <a:spLocks/>
        </xdr:cNvSpPr>
      </xdr:nvSpPr>
      <xdr:spPr>
        <a:xfrm>
          <a:off x="19050" y="20097750"/>
          <a:ext cx="666750" cy="352425"/>
        </a:xfrm>
        <a:prstGeom prst="wedgeRectCallout">
          <a:avLst>
            <a:gd name="adj1" fmla="val -7412"/>
            <a:gd name="adj2" fmla="val -111916"/>
          </a:avLst>
        </a:prstGeom>
        <a:solidFill>
          <a:srgbClr val="FFFFFF"/>
        </a:solidFill>
        <a:ln w="28575" cmpd="sng">
          <a:solidFill>
            <a:srgbClr val="FF0000"/>
          </a:solidFill>
          <a:headEnd type="none"/>
          <a:tailEnd type="none"/>
        </a:ln>
      </xdr:spPr>
      <xdr:txBody>
        <a:bodyPr vertOverflow="clip" wrap="square" lIns="36576" tIns="18288" rIns="0" bIns="0"/>
        <a:p>
          <a:pPr algn="l">
            <a:defRPr/>
          </a:pPr>
          <a:r>
            <a:rPr lang="en-US" cap="none" sz="900" b="0" i="0" u="none" baseline="0">
              <a:solidFill>
                <a:srgbClr val="000000"/>
              </a:solidFill>
            </a:rPr>
            <a:t>イに該当する場合記入</a:t>
          </a:r>
        </a:p>
      </xdr:txBody>
    </xdr:sp>
    <xdr:clientData/>
  </xdr:twoCellAnchor>
  <xdr:twoCellAnchor>
    <xdr:from>
      <xdr:col>0</xdr:col>
      <xdr:colOff>38100</xdr:colOff>
      <xdr:row>80</xdr:row>
      <xdr:rowOff>38100</xdr:rowOff>
    </xdr:from>
    <xdr:to>
      <xdr:col>1</xdr:col>
      <xdr:colOff>180975</xdr:colOff>
      <xdr:row>81</xdr:row>
      <xdr:rowOff>104775</xdr:rowOff>
    </xdr:to>
    <xdr:sp>
      <xdr:nvSpPr>
        <xdr:cNvPr id="9" name="AutoShape 12"/>
        <xdr:cNvSpPr>
          <a:spLocks/>
        </xdr:cNvSpPr>
      </xdr:nvSpPr>
      <xdr:spPr>
        <a:xfrm>
          <a:off x="38100" y="15478125"/>
          <a:ext cx="476250" cy="476250"/>
        </a:xfrm>
        <a:prstGeom prst="wedgeRectCallout">
          <a:avLst>
            <a:gd name="adj1" fmla="val 23157"/>
            <a:gd name="adj2" fmla="val -99379"/>
          </a:avLst>
        </a:prstGeom>
        <a:solidFill>
          <a:srgbClr val="FFFFFF"/>
        </a:solidFill>
        <a:ln w="28575" cmpd="sng">
          <a:solidFill>
            <a:srgbClr val="FF0000"/>
          </a:solidFill>
          <a:headEnd type="none"/>
          <a:tailEnd type="none"/>
        </a:ln>
      </xdr:spPr>
      <xdr:txBody>
        <a:bodyPr vertOverflow="clip" wrap="square" lIns="36576" tIns="18288" rIns="0" bIns="0"/>
        <a:p>
          <a:pPr algn="l">
            <a:defRPr/>
          </a:pPr>
          <a:r>
            <a:rPr lang="en-US" cap="none" sz="900" b="0" i="0" u="none" baseline="0">
              <a:solidFill>
                <a:srgbClr val="000000"/>
              </a:solidFill>
            </a:rPr>
            <a:t>アに該当する場合記入</a:t>
          </a:r>
        </a:p>
      </xdr:txBody>
    </xdr:sp>
    <xdr:clientData/>
  </xdr:twoCellAnchor>
  <xdr:twoCellAnchor>
    <xdr:from>
      <xdr:col>20</xdr:col>
      <xdr:colOff>0</xdr:colOff>
      <xdr:row>86</xdr:row>
      <xdr:rowOff>0</xdr:rowOff>
    </xdr:from>
    <xdr:to>
      <xdr:col>25</xdr:col>
      <xdr:colOff>38100</xdr:colOff>
      <xdr:row>87</xdr:row>
      <xdr:rowOff>152400</xdr:rowOff>
    </xdr:to>
    <xdr:sp>
      <xdr:nvSpPr>
        <xdr:cNvPr id="10" name="四角形吹き出し 10"/>
        <xdr:cNvSpPr>
          <a:spLocks/>
        </xdr:cNvSpPr>
      </xdr:nvSpPr>
      <xdr:spPr>
        <a:xfrm>
          <a:off x="5581650" y="17002125"/>
          <a:ext cx="1571625" cy="381000"/>
        </a:xfrm>
        <a:prstGeom prst="wedgeRectCallout">
          <a:avLst>
            <a:gd name="adj1" fmla="val -71157"/>
            <a:gd name="adj2" fmla="val 84472"/>
          </a:avLst>
        </a:prstGeom>
        <a:solidFill>
          <a:srgbClr val="FFFFFF"/>
        </a:solidFill>
        <a:ln w="25400" cmpd="sng">
          <a:solidFill>
            <a:srgbClr val="FF0000"/>
          </a:solidFill>
          <a:headEnd type="none"/>
          <a:tailEnd type="none"/>
        </a:ln>
      </xdr:spPr>
      <xdr:txBody>
        <a:bodyPr vertOverflow="clip" wrap="square" lIns="18288" tIns="0" rIns="0" bIns="0" anchor="ctr"/>
        <a:p>
          <a:pPr algn="l">
            <a:defRPr/>
          </a:pPr>
          <a:r>
            <a:rPr lang="en-US" cap="none" sz="900" b="0" i="0" u="none" baseline="0">
              <a:solidFill>
                <a:srgbClr val="000000"/>
              </a:solidFill>
            </a:rPr>
            <a:t>２次又は３次救急病院に認定されている場合のみ記入</a:t>
          </a:r>
        </a:p>
      </xdr:txBody>
    </xdr:sp>
    <xdr:clientData/>
  </xdr:twoCellAnchor>
  <xdr:twoCellAnchor>
    <xdr:from>
      <xdr:col>18</xdr:col>
      <xdr:colOff>95250</xdr:colOff>
      <xdr:row>79</xdr:row>
      <xdr:rowOff>285750</xdr:rowOff>
    </xdr:from>
    <xdr:to>
      <xdr:col>23</xdr:col>
      <xdr:colOff>209550</xdr:colOff>
      <xdr:row>80</xdr:row>
      <xdr:rowOff>209550</xdr:rowOff>
    </xdr:to>
    <xdr:sp>
      <xdr:nvSpPr>
        <xdr:cNvPr id="11" name="四角形吹き出し 11"/>
        <xdr:cNvSpPr>
          <a:spLocks/>
        </xdr:cNvSpPr>
      </xdr:nvSpPr>
      <xdr:spPr>
        <a:xfrm>
          <a:off x="5124450" y="15344775"/>
          <a:ext cx="1571625" cy="304800"/>
        </a:xfrm>
        <a:prstGeom prst="wedgeRectCallout">
          <a:avLst>
            <a:gd name="adj1" fmla="val -54796"/>
            <a:gd name="adj2" fmla="val 84472"/>
          </a:avLst>
        </a:prstGeom>
        <a:solidFill>
          <a:srgbClr val="FFFFFF"/>
        </a:solidFill>
        <a:ln w="25400" cmpd="sng">
          <a:solidFill>
            <a:srgbClr val="FF0000"/>
          </a:solidFill>
          <a:headEnd type="none"/>
          <a:tailEnd type="none"/>
        </a:ln>
      </xdr:spPr>
      <xdr:txBody>
        <a:bodyPr vertOverflow="clip" wrap="square" lIns="18288" tIns="0" rIns="0" bIns="0" anchor="ctr"/>
        <a:p>
          <a:pPr algn="l">
            <a:defRPr/>
          </a:pPr>
          <a:r>
            <a:rPr lang="en-US" cap="none" sz="900" b="0" i="0" u="none" baseline="0">
              <a:solidFill>
                <a:srgbClr val="000000"/>
              </a:solidFill>
            </a:rPr>
            <a:t>対応する種別欄のみ記入</a:t>
          </a:r>
        </a:p>
      </xdr:txBody>
    </xdr:sp>
    <xdr:clientData/>
  </xdr:twoCellAnchor>
  <xdr:twoCellAnchor>
    <xdr:from>
      <xdr:col>5</xdr:col>
      <xdr:colOff>228600</xdr:colOff>
      <xdr:row>73</xdr:row>
      <xdr:rowOff>95250</xdr:rowOff>
    </xdr:from>
    <xdr:to>
      <xdr:col>11</xdr:col>
      <xdr:colOff>142875</xdr:colOff>
      <xdr:row>76</xdr:row>
      <xdr:rowOff>28575</xdr:rowOff>
    </xdr:to>
    <xdr:sp>
      <xdr:nvSpPr>
        <xdr:cNvPr id="12" name="四角形吹き出し 12"/>
        <xdr:cNvSpPr>
          <a:spLocks/>
        </xdr:cNvSpPr>
      </xdr:nvSpPr>
      <xdr:spPr>
        <a:xfrm>
          <a:off x="1666875" y="14173200"/>
          <a:ext cx="1571625" cy="342900"/>
        </a:xfrm>
        <a:prstGeom prst="wedgeRectCallout">
          <a:avLst>
            <a:gd name="adj1" fmla="val 27629"/>
            <a:gd name="adj2" fmla="val 98106"/>
          </a:avLst>
        </a:prstGeom>
        <a:solidFill>
          <a:srgbClr val="FFFFFF"/>
        </a:solidFill>
        <a:ln w="25400" cmpd="sng">
          <a:solidFill>
            <a:srgbClr val="FF0000"/>
          </a:solidFill>
          <a:headEnd type="none"/>
          <a:tailEnd type="none"/>
        </a:ln>
      </xdr:spPr>
      <xdr:txBody>
        <a:bodyPr vertOverflow="clip" wrap="square" lIns="18288" tIns="0" rIns="0" bIns="0" anchor="ctr"/>
        <a:p>
          <a:pPr algn="l">
            <a:defRPr/>
          </a:pPr>
          <a:r>
            <a:rPr lang="en-US" cap="none" sz="900" b="0" i="0" u="none" baseline="0">
              <a:solidFill>
                <a:srgbClr val="000000"/>
              </a:solidFill>
            </a:rPr>
            <a:t>医事課長通知に示している対応する地域種別を記入（必須）</a:t>
          </a:r>
        </a:p>
      </xdr:txBody>
    </xdr:sp>
    <xdr:clientData/>
  </xdr:twoCellAnchor>
  <xdr:twoCellAnchor>
    <xdr:from>
      <xdr:col>13</xdr:col>
      <xdr:colOff>238125</xdr:colOff>
      <xdr:row>73</xdr:row>
      <xdr:rowOff>76200</xdr:rowOff>
    </xdr:from>
    <xdr:to>
      <xdr:col>19</xdr:col>
      <xdr:colOff>152400</xdr:colOff>
      <xdr:row>76</xdr:row>
      <xdr:rowOff>47625</xdr:rowOff>
    </xdr:to>
    <xdr:sp>
      <xdr:nvSpPr>
        <xdr:cNvPr id="13" name="四角形吹き出し 13"/>
        <xdr:cNvSpPr>
          <a:spLocks/>
        </xdr:cNvSpPr>
      </xdr:nvSpPr>
      <xdr:spPr>
        <a:xfrm>
          <a:off x="3886200" y="14154150"/>
          <a:ext cx="1571625" cy="381000"/>
        </a:xfrm>
        <a:prstGeom prst="wedgeRectCallout">
          <a:avLst>
            <a:gd name="adj1" fmla="val -54796"/>
            <a:gd name="adj2" fmla="val 84472"/>
          </a:avLst>
        </a:prstGeom>
        <a:solidFill>
          <a:srgbClr val="FFFFFF"/>
        </a:solidFill>
        <a:ln w="25400" cmpd="sng">
          <a:solidFill>
            <a:srgbClr val="FF0000"/>
          </a:solidFill>
          <a:headEnd type="none"/>
          <a:tailEnd type="none"/>
        </a:ln>
      </xdr:spPr>
      <xdr:txBody>
        <a:bodyPr vertOverflow="clip" wrap="square" lIns="18288" tIns="0" rIns="0" bIns="0" anchor="ctr"/>
        <a:p>
          <a:pPr algn="l">
            <a:defRPr/>
          </a:pPr>
          <a:r>
            <a:rPr lang="en-US" cap="none" sz="900" b="0" i="0" u="none" baseline="0">
              <a:solidFill>
                <a:srgbClr val="000000"/>
              </a:solidFill>
            </a:rPr>
            <a:t>２次又は３次救急病院に認定されている場合のみ記入（必須）</a:t>
          </a:r>
        </a:p>
      </xdr:txBody>
    </xdr:sp>
    <xdr:clientData/>
  </xdr:twoCellAnchor>
  <xdr:twoCellAnchor>
    <xdr:from>
      <xdr:col>0</xdr:col>
      <xdr:colOff>190500</xdr:colOff>
      <xdr:row>1</xdr:row>
      <xdr:rowOff>85725</xdr:rowOff>
    </xdr:from>
    <xdr:to>
      <xdr:col>6</xdr:col>
      <xdr:colOff>180975</xdr:colOff>
      <xdr:row>4</xdr:row>
      <xdr:rowOff>38100</xdr:rowOff>
    </xdr:to>
    <xdr:sp>
      <xdr:nvSpPr>
        <xdr:cNvPr id="14" name="四角形吹き出し 14"/>
        <xdr:cNvSpPr>
          <a:spLocks/>
        </xdr:cNvSpPr>
      </xdr:nvSpPr>
      <xdr:spPr>
        <a:xfrm>
          <a:off x="190500" y="323850"/>
          <a:ext cx="1704975" cy="419100"/>
        </a:xfrm>
        <a:prstGeom prst="wedgeRectCallout">
          <a:avLst>
            <a:gd name="adj1" fmla="val 50115"/>
            <a:gd name="adj2" fmla="val -18796"/>
          </a:avLst>
        </a:prstGeom>
        <a:solidFill>
          <a:srgbClr val="FFFFFF"/>
        </a:solidFill>
        <a:ln w="25400" cmpd="sng">
          <a:solidFill>
            <a:srgbClr val="FF0000"/>
          </a:solidFill>
          <a:headEnd type="none"/>
          <a:tailEnd type="none"/>
        </a:ln>
      </xdr:spPr>
      <xdr:txBody>
        <a:bodyPr vertOverflow="clip" wrap="square" lIns="18288" tIns="0" rIns="0" bIns="0" anchor="ctr"/>
        <a:p>
          <a:pPr algn="l">
            <a:defRPr/>
          </a:pPr>
          <a:r>
            <a:rPr lang="en-US" cap="none" sz="900" b="0" i="0" u="none" baseline="0">
              <a:solidFill>
                <a:srgbClr val="000000"/>
              </a:solidFill>
            </a:rPr>
            <a:t>記入する数字はそれぞれ附表の</a:t>
          </a:r>
          <a:r>
            <a:rPr lang="en-US" cap="none" sz="900" b="0" i="0" u="none" baseline="0">
              <a:solidFill>
                <a:srgbClr val="000000"/>
              </a:solidFill>
            </a:rPr>
            <a:t>A</a:t>
          </a:r>
          <a:r>
            <a:rPr lang="en-US" cap="none" sz="900" b="0" i="0" u="none" baseline="0">
              <a:solidFill>
                <a:srgbClr val="000000"/>
              </a:solidFill>
            </a:rPr>
            <a:t>～</a:t>
          </a:r>
          <a:r>
            <a:rPr lang="en-US" cap="none" sz="900" b="0" i="0" u="none" baseline="0">
              <a:solidFill>
                <a:srgbClr val="000000"/>
              </a:solidFill>
            </a:rPr>
            <a:t>C</a:t>
          </a:r>
          <a:r>
            <a:rPr lang="en-US" cap="none" sz="900" b="0" i="0" u="none" baseline="0">
              <a:solidFill>
                <a:srgbClr val="000000"/>
              </a:solidFill>
            </a:rPr>
            <a:t>に合致させること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0</xdr:row>
      <xdr:rowOff>152400</xdr:rowOff>
    </xdr:from>
    <xdr:to>
      <xdr:col>6</xdr:col>
      <xdr:colOff>304800</xdr:colOff>
      <xdr:row>2</xdr:row>
      <xdr:rowOff>209550</xdr:rowOff>
    </xdr:to>
    <xdr:sp>
      <xdr:nvSpPr>
        <xdr:cNvPr id="1" name="四角形吹き出し 1"/>
        <xdr:cNvSpPr>
          <a:spLocks/>
        </xdr:cNvSpPr>
      </xdr:nvSpPr>
      <xdr:spPr>
        <a:xfrm>
          <a:off x="3228975" y="152400"/>
          <a:ext cx="1838325" cy="542925"/>
        </a:xfrm>
        <a:prstGeom prst="wedgeRectCallout">
          <a:avLst>
            <a:gd name="adj1" fmla="val 50115"/>
            <a:gd name="adj2" fmla="val -18796"/>
          </a:avLst>
        </a:prstGeom>
        <a:solidFill>
          <a:srgbClr val="FFFFFF"/>
        </a:solidFill>
        <a:ln w="25400" cmpd="sng">
          <a:solidFill>
            <a:srgbClr val="FF0000"/>
          </a:solidFill>
          <a:headEnd type="none"/>
          <a:tailEnd type="none"/>
        </a:ln>
      </xdr:spPr>
      <xdr:txBody>
        <a:bodyPr vertOverflow="clip" wrap="square" lIns="18288" tIns="0" rIns="0" bIns="0" anchor="ctr"/>
        <a:p>
          <a:pPr algn="l">
            <a:defRPr/>
          </a:pPr>
          <a:r>
            <a:rPr lang="en-US" cap="none" sz="900" b="0" i="0" u="none" baseline="0">
              <a:solidFill>
                <a:srgbClr val="000000"/>
              </a:solidFill>
            </a:rPr>
            <a:t>記入する数字はそれぞれ附表</a:t>
          </a:r>
          <a:r>
            <a:rPr lang="en-US" cap="none" sz="900" b="0" i="0" u="none" baseline="0">
              <a:solidFill>
                <a:srgbClr val="000000"/>
              </a:solidFill>
            </a:rPr>
            <a:t>A</a:t>
          </a:r>
          <a:r>
            <a:rPr lang="en-US" cap="none" sz="900" b="0" i="0" u="none" baseline="0">
              <a:solidFill>
                <a:srgbClr val="000000"/>
              </a:solidFill>
            </a:rPr>
            <a:t>の研修医データの合計と</a:t>
          </a:r>
          <a:r>
            <a:rPr lang="en-US" cap="none" sz="900" b="0" i="0" u="none" baseline="0">
              <a:solidFill>
                <a:srgbClr val="000000"/>
              </a:solidFill>
            </a:rPr>
            <a:t>合致させること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12</xdr:row>
      <xdr:rowOff>38100</xdr:rowOff>
    </xdr:from>
    <xdr:to>
      <xdr:col>1</xdr:col>
      <xdr:colOff>828675</xdr:colOff>
      <xdr:row>13</xdr:row>
      <xdr:rowOff>104775</xdr:rowOff>
    </xdr:to>
    <xdr:sp>
      <xdr:nvSpPr>
        <xdr:cNvPr id="1" name="四角形吹き出し 1"/>
        <xdr:cNvSpPr>
          <a:spLocks/>
        </xdr:cNvSpPr>
      </xdr:nvSpPr>
      <xdr:spPr>
        <a:xfrm>
          <a:off x="485775" y="2352675"/>
          <a:ext cx="2295525" cy="257175"/>
        </a:xfrm>
        <a:prstGeom prst="wedgeRectCallout">
          <a:avLst>
            <a:gd name="adj1" fmla="val -39250"/>
            <a:gd name="adj2" fmla="val -134916"/>
          </a:avLst>
        </a:prstGeom>
        <a:solidFill>
          <a:srgbClr val="FFFFFF"/>
        </a:solidFill>
        <a:ln w="25400" cmpd="sng">
          <a:solidFill>
            <a:srgbClr val="FF0000"/>
          </a:solidFill>
          <a:headEnd type="none"/>
          <a:tailEnd type="none"/>
        </a:ln>
      </xdr:spPr>
      <xdr:txBody>
        <a:bodyPr vertOverflow="clip" wrap="square" lIns="18288" tIns="0" rIns="0" bIns="0" anchor="ctr"/>
        <a:p>
          <a:pPr algn="l">
            <a:defRPr/>
          </a:pPr>
          <a:r>
            <a:rPr lang="en-US" cap="none" sz="900" b="0" i="0" u="none" baseline="0">
              <a:solidFill>
                <a:srgbClr val="000000"/>
              </a:solidFill>
            </a:rPr>
            <a:t>医事課長通知に定める診療所又は病院</a:t>
          </a:r>
        </a:p>
      </xdr:txBody>
    </xdr:sp>
    <xdr:clientData/>
  </xdr:twoCellAnchor>
  <xdr:twoCellAnchor>
    <xdr:from>
      <xdr:col>4</xdr:col>
      <xdr:colOff>190500</xdr:colOff>
      <xdr:row>11</xdr:row>
      <xdr:rowOff>114300</xdr:rowOff>
    </xdr:from>
    <xdr:to>
      <xdr:col>5</xdr:col>
      <xdr:colOff>285750</xdr:colOff>
      <xdr:row>12</xdr:row>
      <xdr:rowOff>171450</xdr:rowOff>
    </xdr:to>
    <xdr:sp>
      <xdr:nvSpPr>
        <xdr:cNvPr id="2" name="四角形吹き出し 2"/>
        <xdr:cNvSpPr>
          <a:spLocks/>
        </xdr:cNvSpPr>
      </xdr:nvSpPr>
      <xdr:spPr>
        <a:xfrm>
          <a:off x="4095750" y="2238375"/>
          <a:ext cx="809625" cy="247650"/>
        </a:xfrm>
        <a:prstGeom prst="wedgeRectCallout">
          <a:avLst>
            <a:gd name="adj1" fmla="val -27560"/>
            <a:gd name="adj2" fmla="val -104481"/>
          </a:avLst>
        </a:prstGeom>
        <a:solidFill>
          <a:srgbClr val="FFFFFF"/>
        </a:solidFill>
        <a:ln w="25400" cmpd="sng">
          <a:solidFill>
            <a:srgbClr val="FF0000"/>
          </a:solidFill>
          <a:headEnd type="none"/>
          <a:tailEnd type="none"/>
        </a:ln>
      </xdr:spPr>
      <xdr:txBody>
        <a:bodyPr vertOverflow="clip" wrap="square" lIns="18288" tIns="0" rIns="0" bIns="0" anchor="ctr"/>
        <a:p>
          <a:pPr algn="l">
            <a:defRPr/>
          </a:pPr>
          <a:r>
            <a:rPr lang="en-US" cap="none" sz="900" b="0" i="0" u="none" baseline="0">
              <a:solidFill>
                <a:srgbClr val="000000"/>
              </a:solidFill>
            </a:rPr>
            <a:t>附表</a:t>
          </a:r>
          <a:r>
            <a:rPr lang="en-US" cap="none" sz="900" b="0" i="0" u="none" baseline="0">
              <a:solidFill>
                <a:srgbClr val="000000"/>
              </a:solidFill>
            </a:rPr>
            <a:t>A</a:t>
          </a:r>
          <a:r>
            <a:rPr lang="en-US" cap="none" sz="900" b="0" i="0" u="none" baseline="0">
              <a:solidFill>
                <a:srgbClr val="000000"/>
              </a:solidFill>
            </a:rPr>
            <a:t>と合致</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149</xdr:row>
      <xdr:rowOff>133350</xdr:rowOff>
    </xdr:from>
    <xdr:to>
      <xdr:col>5</xdr:col>
      <xdr:colOff>533400</xdr:colOff>
      <xdr:row>152</xdr:row>
      <xdr:rowOff>38100</xdr:rowOff>
    </xdr:to>
    <xdr:sp>
      <xdr:nvSpPr>
        <xdr:cNvPr id="1" name="AutoShape 1"/>
        <xdr:cNvSpPr>
          <a:spLocks/>
        </xdr:cNvSpPr>
      </xdr:nvSpPr>
      <xdr:spPr>
        <a:xfrm>
          <a:off x="466725" y="26298525"/>
          <a:ext cx="866775" cy="419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34</xdr:col>
      <xdr:colOff>104775</xdr:colOff>
      <xdr:row>40</xdr:row>
      <xdr:rowOff>123825</xdr:rowOff>
    </xdr:from>
    <xdr:to>
      <xdr:col>41</xdr:col>
      <xdr:colOff>66675</xdr:colOff>
      <xdr:row>42</xdr:row>
      <xdr:rowOff>28575</xdr:rowOff>
    </xdr:to>
    <xdr:sp>
      <xdr:nvSpPr>
        <xdr:cNvPr id="2" name="四角形吹き出し 2"/>
        <xdr:cNvSpPr>
          <a:spLocks/>
        </xdr:cNvSpPr>
      </xdr:nvSpPr>
      <xdr:spPr>
        <a:xfrm>
          <a:off x="6296025" y="7258050"/>
          <a:ext cx="1095375" cy="247650"/>
        </a:xfrm>
        <a:prstGeom prst="wedgeRectCallout">
          <a:avLst>
            <a:gd name="adj1" fmla="val -27560"/>
            <a:gd name="adj2" fmla="val -104481"/>
          </a:avLst>
        </a:prstGeom>
        <a:solidFill>
          <a:srgbClr val="FFFFFF"/>
        </a:solidFill>
        <a:ln w="25400" cmpd="sng">
          <a:solidFill>
            <a:srgbClr val="FF0000"/>
          </a:solidFill>
          <a:headEnd type="none"/>
          <a:tailEnd type="none"/>
        </a:ln>
      </xdr:spPr>
      <xdr:txBody>
        <a:bodyPr vertOverflow="clip" wrap="square" lIns="18288" tIns="0" rIns="0" bIns="0" anchor="ctr"/>
        <a:p>
          <a:pPr algn="l">
            <a:defRPr/>
          </a:pPr>
          <a:r>
            <a:rPr lang="en-US" cap="none" sz="900" b="0" i="0" u="none" baseline="0">
              <a:solidFill>
                <a:srgbClr val="000000"/>
              </a:solidFill>
            </a:rPr>
            <a:t>業務比率に合致</a:t>
          </a:r>
        </a:p>
      </xdr:txBody>
    </xdr:sp>
    <xdr:clientData/>
  </xdr:twoCellAnchor>
  <xdr:twoCellAnchor>
    <xdr:from>
      <xdr:col>15</xdr:col>
      <xdr:colOff>123825</xdr:colOff>
      <xdr:row>94</xdr:row>
      <xdr:rowOff>57150</xdr:rowOff>
    </xdr:from>
    <xdr:to>
      <xdr:col>26</xdr:col>
      <xdr:colOff>38100</xdr:colOff>
      <xdr:row>96</xdr:row>
      <xdr:rowOff>152400</xdr:rowOff>
    </xdr:to>
    <xdr:sp>
      <xdr:nvSpPr>
        <xdr:cNvPr id="3" name="四角形吹き出し 3"/>
        <xdr:cNvSpPr>
          <a:spLocks/>
        </xdr:cNvSpPr>
      </xdr:nvSpPr>
      <xdr:spPr>
        <a:xfrm>
          <a:off x="3238500" y="16792575"/>
          <a:ext cx="1695450" cy="438150"/>
        </a:xfrm>
        <a:prstGeom prst="wedgeRectCallout">
          <a:avLst>
            <a:gd name="adj1" fmla="val -34865"/>
            <a:gd name="adj2" fmla="val -104481"/>
          </a:avLst>
        </a:prstGeom>
        <a:solidFill>
          <a:srgbClr val="FFFFFF"/>
        </a:solidFill>
        <a:ln w="25400" cmpd="sng">
          <a:solidFill>
            <a:srgbClr val="FF0000"/>
          </a:solidFill>
          <a:headEnd type="none"/>
          <a:tailEnd type="none"/>
        </a:ln>
      </xdr:spPr>
      <xdr:txBody>
        <a:bodyPr vertOverflow="clip" wrap="square" lIns="18288" tIns="0" rIns="0" bIns="0" anchor="ctr"/>
        <a:p>
          <a:pPr algn="l">
            <a:defRPr/>
          </a:pPr>
          <a:r>
            <a:rPr lang="en-US" cap="none" sz="900" b="0" i="0" u="none" baseline="0">
              <a:solidFill>
                <a:srgbClr val="000000"/>
              </a:solidFill>
            </a:rPr>
            <a:t>指導医としてのプログラム責任者の人件費等を記載</a:t>
          </a:r>
        </a:p>
      </xdr:txBody>
    </xdr:sp>
    <xdr:clientData/>
  </xdr:twoCellAnchor>
  <xdr:twoCellAnchor>
    <xdr:from>
      <xdr:col>16</xdr:col>
      <xdr:colOff>152400</xdr:colOff>
      <xdr:row>98</xdr:row>
      <xdr:rowOff>28575</xdr:rowOff>
    </xdr:from>
    <xdr:to>
      <xdr:col>30</xdr:col>
      <xdr:colOff>28575</xdr:colOff>
      <xdr:row>101</xdr:row>
      <xdr:rowOff>171450</xdr:rowOff>
    </xdr:to>
    <xdr:sp>
      <xdr:nvSpPr>
        <xdr:cNvPr id="4" name="四角形吹き出し 4"/>
        <xdr:cNvSpPr>
          <a:spLocks/>
        </xdr:cNvSpPr>
      </xdr:nvSpPr>
      <xdr:spPr>
        <a:xfrm>
          <a:off x="3429000" y="17449800"/>
          <a:ext cx="2143125" cy="666750"/>
        </a:xfrm>
        <a:prstGeom prst="wedgeRectCallout">
          <a:avLst>
            <a:gd name="adj1" fmla="val -79694"/>
            <a:gd name="adj2" fmla="val -12611"/>
          </a:avLst>
        </a:prstGeom>
        <a:solidFill>
          <a:srgbClr val="FFFFFF"/>
        </a:solidFill>
        <a:ln w="25400" cmpd="sng">
          <a:solidFill>
            <a:srgbClr val="FF0000"/>
          </a:solidFill>
          <a:headEnd type="none"/>
          <a:tailEnd type="none"/>
        </a:ln>
      </xdr:spPr>
      <xdr:txBody>
        <a:bodyPr vertOverflow="clip" wrap="square" lIns="18288" tIns="0" rIns="0" bIns="0" anchor="ctr"/>
        <a:p>
          <a:pPr algn="l">
            <a:defRPr/>
          </a:pPr>
          <a:r>
            <a:rPr lang="en-US" cap="none" sz="900" b="0" i="0" u="none" baseline="0">
              <a:solidFill>
                <a:srgbClr val="000000"/>
              </a:solidFill>
            </a:rPr>
            <a:t>プログラム責任者養成講習会修了者及び指導医養成講習会修了者がより高度な指導等を行うため情報収集等を行う場合</a:t>
          </a:r>
        </a:p>
      </xdr:txBody>
    </xdr:sp>
    <xdr:clientData/>
  </xdr:twoCellAnchor>
  <xdr:twoCellAnchor>
    <xdr:from>
      <xdr:col>21</xdr:col>
      <xdr:colOff>85725</xdr:colOff>
      <xdr:row>106</xdr:row>
      <xdr:rowOff>47625</xdr:rowOff>
    </xdr:from>
    <xdr:to>
      <xdr:col>32</xdr:col>
      <xdr:colOff>0</xdr:colOff>
      <xdr:row>108</xdr:row>
      <xdr:rowOff>142875</xdr:rowOff>
    </xdr:to>
    <xdr:sp>
      <xdr:nvSpPr>
        <xdr:cNvPr id="5" name="四角形吹き出し 5"/>
        <xdr:cNvSpPr>
          <a:spLocks/>
        </xdr:cNvSpPr>
      </xdr:nvSpPr>
      <xdr:spPr>
        <a:xfrm>
          <a:off x="4171950" y="18849975"/>
          <a:ext cx="1695450" cy="438150"/>
        </a:xfrm>
        <a:prstGeom prst="wedgeRectCallout">
          <a:avLst>
            <a:gd name="adj1" fmla="val -34865"/>
            <a:gd name="adj2" fmla="val -104481"/>
          </a:avLst>
        </a:prstGeom>
        <a:solidFill>
          <a:srgbClr val="FFFFFF"/>
        </a:solidFill>
        <a:ln w="25400" cmpd="sng">
          <a:solidFill>
            <a:srgbClr val="FF0000"/>
          </a:solidFill>
          <a:headEnd type="none"/>
          <a:tailEnd type="none"/>
        </a:ln>
      </xdr:spPr>
      <xdr:txBody>
        <a:bodyPr vertOverflow="clip" wrap="square" lIns="18288" tIns="0" rIns="0" bIns="0" anchor="ctr"/>
        <a:p>
          <a:pPr algn="l">
            <a:defRPr/>
          </a:pPr>
          <a:r>
            <a:rPr lang="en-US" cap="none" sz="900" b="0" i="0" u="none" baseline="0">
              <a:solidFill>
                <a:srgbClr val="000000"/>
              </a:solidFill>
            </a:rPr>
            <a:t>参加費及び指導医講習会に係る経費は含まない</a:t>
          </a:r>
        </a:p>
      </xdr:txBody>
    </xdr:sp>
    <xdr:clientData/>
  </xdr:twoCellAnchor>
  <xdr:twoCellAnchor>
    <xdr:from>
      <xdr:col>34</xdr:col>
      <xdr:colOff>104775</xdr:colOff>
      <xdr:row>145</xdr:row>
      <xdr:rowOff>104775</xdr:rowOff>
    </xdr:from>
    <xdr:to>
      <xdr:col>42</xdr:col>
      <xdr:colOff>114300</xdr:colOff>
      <xdr:row>149</xdr:row>
      <xdr:rowOff>76200</xdr:rowOff>
    </xdr:to>
    <xdr:sp>
      <xdr:nvSpPr>
        <xdr:cNvPr id="6" name="四角形吹き出し 6"/>
        <xdr:cNvSpPr>
          <a:spLocks/>
        </xdr:cNvSpPr>
      </xdr:nvSpPr>
      <xdr:spPr>
        <a:xfrm>
          <a:off x="6296025" y="25593675"/>
          <a:ext cx="1304925" cy="657225"/>
        </a:xfrm>
        <a:prstGeom prst="wedgeRectCallout">
          <a:avLst>
            <a:gd name="adj1" fmla="val -70935"/>
            <a:gd name="adj2" fmla="val -43046"/>
          </a:avLst>
        </a:prstGeom>
        <a:solidFill>
          <a:srgbClr val="FFFFFF"/>
        </a:solidFill>
        <a:ln w="25400" cmpd="sng">
          <a:solidFill>
            <a:srgbClr val="FF0000"/>
          </a:solidFill>
          <a:headEnd type="none"/>
          <a:tailEnd type="none"/>
        </a:ln>
      </xdr:spPr>
      <xdr:txBody>
        <a:bodyPr vertOverflow="clip" wrap="square" lIns="18288" tIns="0" rIns="0" bIns="0" anchor="ctr"/>
        <a:p>
          <a:pPr algn="l">
            <a:defRPr/>
          </a:pPr>
          <a:r>
            <a:rPr lang="en-US" cap="none" sz="900" b="0" i="0" u="none" baseline="0">
              <a:solidFill>
                <a:srgbClr val="000000"/>
              </a:solidFill>
            </a:rPr>
            <a:t>附表</a:t>
          </a:r>
          <a:r>
            <a:rPr lang="en-US" cap="none" sz="900" b="0" i="0" u="none" baseline="0">
              <a:solidFill>
                <a:srgbClr val="000000"/>
              </a:solidFill>
            </a:rPr>
            <a:t>A</a:t>
          </a:r>
          <a:r>
            <a:rPr lang="en-US" cap="none" sz="900" b="0" i="0" u="none" baseline="0">
              <a:solidFill>
                <a:srgbClr val="000000"/>
              </a:solidFill>
            </a:rPr>
            <a:t>（臨床研修履修計画）のそれぞれ該当する宿日直回数以下となります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9525</xdr:colOff>
      <xdr:row>29</xdr:row>
      <xdr:rowOff>133350</xdr:rowOff>
    </xdr:from>
    <xdr:to>
      <xdr:col>41</xdr:col>
      <xdr:colOff>133350</xdr:colOff>
      <xdr:row>31</xdr:row>
      <xdr:rowOff>38100</xdr:rowOff>
    </xdr:to>
    <xdr:sp>
      <xdr:nvSpPr>
        <xdr:cNvPr id="1" name="四角形吹き出し 1"/>
        <xdr:cNvSpPr>
          <a:spLocks/>
        </xdr:cNvSpPr>
      </xdr:nvSpPr>
      <xdr:spPr>
        <a:xfrm>
          <a:off x="6362700" y="5410200"/>
          <a:ext cx="1095375" cy="247650"/>
        </a:xfrm>
        <a:prstGeom prst="wedgeRectCallout">
          <a:avLst>
            <a:gd name="adj1" fmla="val -27560"/>
            <a:gd name="adj2" fmla="val -104481"/>
          </a:avLst>
        </a:prstGeom>
        <a:solidFill>
          <a:srgbClr val="FFFFFF"/>
        </a:solidFill>
        <a:ln w="25400" cmpd="sng">
          <a:solidFill>
            <a:srgbClr val="FF0000"/>
          </a:solidFill>
          <a:headEnd type="none"/>
          <a:tailEnd type="none"/>
        </a:ln>
      </xdr:spPr>
      <xdr:txBody>
        <a:bodyPr vertOverflow="clip" wrap="square" lIns="18288" tIns="0" rIns="0" bIns="0" anchor="ctr"/>
        <a:p>
          <a:pPr algn="l">
            <a:defRPr/>
          </a:pPr>
          <a:r>
            <a:rPr lang="en-US" cap="none" sz="900" b="0" i="0" u="none" baseline="0">
              <a:solidFill>
                <a:srgbClr val="000000"/>
              </a:solidFill>
            </a:rPr>
            <a:t>業務比率に合致</a:t>
          </a:r>
        </a:p>
      </xdr:txBody>
    </xdr:sp>
    <xdr:clientData/>
  </xdr:twoCellAnchor>
  <xdr:twoCellAnchor>
    <xdr:from>
      <xdr:col>31</xdr:col>
      <xdr:colOff>57150</xdr:colOff>
      <xdr:row>9</xdr:row>
      <xdr:rowOff>19050</xdr:rowOff>
    </xdr:from>
    <xdr:to>
      <xdr:col>41</xdr:col>
      <xdr:colOff>133350</xdr:colOff>
      <xdr:row>11</xdr:row>
      <xdr:rowOff>114300</xdr:rowOff>
    </xdr:to>
    <xdr:sp>
      <xdr:nvSpPr>
        <xdr:cNvPr id="2" name="四角形吹き出し 3"/>
        <xdr:cNvSpPr>
          <a:spLocks/>
        </xdr:cNvSpPr>
      </xdr:nvSpPr>
      <xdr:spPr>
        <a:xfrm>
          <a:off x="5762625" y="1609725"/>
          <a:ext cx="1695450" cy="552450"/>
        </a:xfrm>
        <a:prstGeom prst="wedgeRectCallout">
          <a:avLst>
            <a:gd name="adj1" fmla="val -23629"/>
            <a:gd name="adj2" fmla="val 95518"/>
          </a:avLst>
        </a:prstGeom>
        <a:solidFill>
          <a:srgbClr val="FFFFFF"/>
        </a:solidFill>
        <a:ln w="25400" cmpd="sng">
          <a:solidFill>
            <a:srgbClr val="FF0000"/>
          </a:solidFill>
          <a:headEnd type="none"/>
          <a:tailEnd type="none"/>
        </a:ln>
      </xdr:spPr>
      <xdr:txBody>
        <a:bodyPr vertOverflow="clip" wrap="square" lIns="18288" tIns="0" rIns="0" bIns="0" anchor="ctr"/>
        <a:p>
          <a:pPr algn="l">
            <a:defRPr/>
          </a:pPr>
          <a:r>
            <a:rPr lang="en-US" cap="none" sz="900" b="0" i="0" u="none" baseline="0">
              <a:solidFill>
                <a:srgbClr val="000000"/>
              </a:solidFill>
            </a:rPr>
            <a:t>研修医の募集定員の調整や臨床研修病院群形成について協議・検討するためのものに限る</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25.43.223\share\Users\KTSCT\APPDATA\LOCAL\TEMP\wzf99d\&#12304;29.03.14&#20462;&#27491;&#29256;&#65288;&#26032;&#21336;&#20385;&#21453;&#26144;&#29256;&#65289;&#65288;&#30740;&#20462;&#31623;&#25152;&#65300;&#12459;&#25152;ver&#65289;&#12305;&#27096;&#24335;\&#12304;29.03.14&#20462;&#27491;&#29256;&#65288;&#30740;&#20462;&#31623;&#25152;4&#31623;&#25152;ver&#65289;&#12305;29&#21029;&#32025;&#27096;&#24335;2-11&#65288;&#21029;&#32025;11&#65289;.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１１"/>
      <sheetName val="別紙１１の（１）"/>
      <sheetName val="別紙１１の（１）Ａ（ 総括表)"/>
      <sheetName val="計算用"/>
      <sheetName val="別紙１１の（１）Ｂ"/>
      <sheetName val="別紙１１の（１）C"/>
      <sheetName val="別紙１１の（２）"/>
      <sheetName val="別紙１１の（３）"/>
    </sheetNames>
    <sheetDataSet>
      <sheetData sheetId="5">
        <row r="9">
          <cell r="F9">
            <v>7500000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21"/>
  <sheetViews>
    <sheetView view="pageBreakPreview" zoomScale="60" zoomScaleNormal="70" zoomScalePageLayoutView="0" workbookViewId="0" topLeftCell="A1">
      <selection activeCell="P19" sqref="P19"/>
    </sheetView>
  </sheetViews>
  <sheetFormatPr defaultColWidth="9.00390625" defaultRowHeight="13.5"/>
  <cols>
    <col min="1" max="1" width="18.50390625" style="1" customWidth="1"/>
    <col min="2" max="9" width="15.625" style="1" customWidth="1"/>
    <col min="10" max="10" width="7.75390625" style="1" customWidth="1"/>
    <col min="11" max="11" width="8.375" style="1" customWidth="1"/>
    <col min="12" max="12" width="7.875" style="1" customWidth="1"/>
    <col min="13" max="16384" width="9.00390625" style="1" customWidth="1"/>
  </cols>
  <sheetData>
    <row r="1" spans="1:12" ht="13.5">
      <c r="A1" s="127" t="s">
        <v>479</v>
      </c>
      <c r="B1" s="127"/>
      <c r="C1" s="127"/>
      <c r="D1" s="127"/>
      <c r="E1" s="127"/>
      <c r="F1" s="127"/>
      <c r="G1" s="127"/>
      <c r="H1" s="127"/>
      <c r="I1" s="127"/>
      <c r="J1" s="127"/>
      <c r="K1" s="127"/>
      <c r="L1" s="127"/>
    </row>
    <row r="2" spans="1:12" ht="13.5">
      <c r="A2" s="299" t="s">
        <v>393</v>
      </c>
      <c r="B2" s="299"/>
      <c r="C2" s="299"/>
      <c r="D2" s="299"/>
      <c r="E2" s="299"/>
      <c r="F2" s="299"/>
      <c r="G2" s="299"/>
      <c r="H2" s="299"/>
      <c r="I2" s="299"/>
      <c r="J2" s="299"/>
      <c r="K2" s="127"/>
      <c r="L2" s="127"/>
    </row>
    <row r="3" spans="1:12" ht="17.25" customHeight="1">
      <c r="A3" s="127"/>
      <c r="B3" s="127"/>
      <c r="C3" s="127"/>
      <c r="D3" s="127"/>
      <c r="E3" s="127"/>
      <c r="F3" s="127"/>
      <c r="G3" s="127"/>
      <c r="H3" s="127"/>
      <c r="I3" s="300" t="s">
        <v>394</v>
      </c>
      <c r="J3" s="301"/>
      <c r="K3" s="302" t="s">
        <v>395</v>
      </c>
      <c r="L3" s="303"/>
    </row>
    <row r="4" spans="1:12" ht="17.25" customHeight="1">
      <c r="A4" s="127"/>
      <c r="B4" s="127"/>
      <c r="C4" s="127"/>
      <c r="D4" s="127"/>
      <c r="E4" s="127"/>
      <c r="F4" s="127"/>
      <c r="G4" s="127"/>
      <c r="H4" s="127"/>
      <c r="I4" s="304" t="s">
        <v>396</v>
      </c>
      <c r="J4" s="301"/>
      <c r="K4" s="305" t="s">
        <v>397</v>
      </c>
      <c r="L4" s="306"/>
    </row>
    <row r="5" spans="1:12" ht="17.25" customHeight="1">
      <c r="A5" s="127"/>
      <c r="B5" s="127"/>
      <c r="C5" s="127"/>
      <c r="D5" s="127"/>
      <c r="E5" s="127"/>
      <c r="F5" s="127"/>
      <c r="G5" s="127"/>
      <c r="H5" s="127"/>
      <c r="I5" s="304" t="s">
        <v>398</v>
      </c>
      <c r="J5" s="448"/>
      <c r="K5" s="448"/>
      <c r="L5" s="448"/>
    </row>
    <row r="6" spans="1:12" ht="17.25" customHeight="1">
      <c r="A6" s="127"/>
      <c r="B6" s="127"/>
      <c r="C6" s="127"/>
      <c r="D6" s="127"/>
      <c r="E6" s="127"/>
      <c r="F6" s="127"/>
      <c r="G6" s="127"/>
      <c r="H6" s="127"/>
      <c r="I6" s="307" t="s">
        <v>399</v>
      </c>
      <c r="J6" s="448"/>
      <c r="K6" s="448"/>
      <c r="L6" s="448"/>
    </row>
    <row r="7" spans="1:12" ht="17.25" customHeight="1">
      <c r="A7" s="127"/>
      <c r="B7" s="127"/>
      <c r="C7" s="127"/>
      <c r="D7" s="127"/>
      <c r="E7" s="127"/>
      <c r="F7" s="127"/>
      <c r="G7" s="127"/>
      <c r="H7" s="127"/>
      <c r="I7" s="307" t="s">
        <v>400</v>
      </c>
      <c r="J7" s="448"/>
      <c r="K7" s="448"/>
      <c r="L7" s="448"/>
    </row>
    <row r="8" spans="1:12" ht="24" customHeight="1">
      <c r="A8" s="127"/>
      <c r="B8" s="127"/>
      <c r="C8" s="127"/>
      <c r="D8" s="127"/>
      <c r="E8" s="127"/>
      <c r="F8" s="127"/>
      <c r="G8" s="127"/>
      <c r="H8" s="127"/>
      <c r="I8" s="304" t="s">
        <v>401</v>
      </c>
      <c r="J8" s="448"/>
      <c r="K8" s="448"/>
      <c r="L8" s="448"/>
    </row>
    <row r="9" spans="1:12" ht="20.25" customHeight="1">
      <c r="A9" s="308"/>
      <c r="B9" s="309"/>
      <c r="C9" s="309" t="s">
        <v>112</v>
      </c>
      <c r="D9" s="309"/>
      <c r="E9" s="309" t="s">
        <v>120</v>
      </c>
      <c r="F9" s="309"/>
      <c r="G9" s="309"/>
      <c r="H9" s="309"/>
      <c r="I9" s="309"/>
      <c r="J9" s="422"/>
      <c r="K9" s="423"/>
      <c r="L9" s="424"/>
    </row>
    <row r="10" spans="1:12" ht="20.25" customHeight="1">
      <c r="A10" s="310" t="s">
        <v>121</v>
      </c>
      <c r="B10" s="311" t="s">
        <v>118</v>
      </c>
      <c r="C10" s="311" t="s">
        <v>113</v>
      </c>
      <c r="D10" s="310" t="s">
        <v>114</v>
      </c>
      <c r="E10" s="311" t="s">
        <v>122</v>
      </c>
      <c r="F10" s="310" t="s">
        <v>119</v>
      </c>
      <c r="G10" s="310" t="s">
        <v>115</v>
      </c>
      <c r="H10" s="312" t="s">
        <v>109</v>
      </c>
      <c r="I10" s="312" t="s">
        <v>109</v>
      </c>
      <c r="J10" s="449" t="s">
        <v>123</v>
      </c>
      <c r="K10" s="450"/>
      <c r="L10" s="451"/>
    </row>
    <row r="11" spans="1:12" ht="20.25" customHeight="1">
      <c r="A11" s="313"/>
      <c r="B11" s="311"/>
      <c r="C11" s="311" t="s">
        <v>116</v>
      </c>
      <c r="D11" s="311"/>
      <c r="E11" s="311" t="s">
        <v>117</v>
      </c>
      <c r="F11" s="311"/>
      <c r="G11" s="311"/>
      <c r="H11" s="314" t="s">
        <v>110</v>
      </c>
      <c r="I11" s="314" t="s">
        <v>111</v>
      </c>
      <c r="J11" s="440"/>
      <c r="K11" s="441"/>
      <c r="L11" s="442"/>
    </row>
    <row r="12" spans="1:12" s="2" customFormat="1" ht="25.5" customHeight="1">
      <c r="A12" s="315"/>
      <c r="B12" s="316" t="s">
        <v>402</v>
      </c>
      <c r="C12" s="316" t="s">
        <v>403</v>
      </c>
      <c r="D12" s="317" t="s">
        <v>404</v>
      </c>
      <c r="E12" s="316" t="s">
        <v>405</v>
      </c>
      <c r="F12" s="316" t="s">
        <v>406</v>
      </c>
      <c r="G12" s="316" t="s">
        <v>407</v>
      </c>
      <c r="H12" s="316" t="s">
        <v>408</v>
      </c>
      <c r="I12" s="316" t="s">
        <v>409</v>
      </c>
      <c r="J12" s="443"/>
      <c r="K12" s="444"/>
      <c r="L12" s="445"/>
    </row>
    <row r="13" spans="1:12" ht="22.5" customHeight="1">
      <c r="A13" s="308"/>
      <c r="B13" s="446" t="s">
        <v>410</v>
      </c>
      <c r="C13" s="446" t="s">
        <v>410</v>
      </c>
      <c r="D13" s="446" t="s">
        <v>410</v>
      </c>
      <c r="E13" s="446" t="s">
        <v>410</v>
      </c>
      <c r="F13" s="446" t="s">
        <v>410</v>
      </c>
      <c r="G13" s="446" t="s">
        <v>410</v>
      </c>
      <c r="H13" s="446" t="s">
        <v>410</v>
      </c>
      <c r="I13" s="446" t="s">
        <v>410</v>
      </c>
      <c r="J13" s="422"/>
      <c r="K13" s="423"/>
      <c r="L13" s="424"/>
    </row>
    <row r="14" spans="1:12" ht="13.5" customHeight="1">
      <c r="A14" s="313"/>
      <c r="B14" s="447"/>
      <c r="C14" s="447"/>
      <c r="D14" s="447"/>
      <c r="E14" s="447"/>
      <c r="F14" s="447"/>
      <c r="G14" s="447"/>
      <c r="H14" s="447"/>
      <c r="I14" s="447"/>
      <c r="J14" s="425" t="s">
        <v>486</v>
      </c>
      <c r="K14" s="426"/>
      <c r="L14" s="427"/>
    </row>
    <row r="15" spans="1:12" ht="51.75" customHeight="1">
      <c r="A15" s="310" t="s">
        <v>129</v>
      </c>
      <c r="B15" s="431">
        <v>59421140</v>
      </c>
      <c r="C15" s="431">
        <v>0</v>
      </c>
      <c r="D15" s="433">
        <v>59421140</v>
      </c>
      <c r="E15" s="435">
        <v>13180400</v>
      </c>
      <c r="F15" s="435">
        <v>6774317</v>
      </c>
      <c r="G15" s="437">
        <v>6774317</v>
      </c>
      <c r="H15" s="437">
        <v>6774317</v>
      </c>
      <c r="I15" s="433">
        <v>6774000</v>
      </c>
      <c r="J15" s="425"/>
      <c r="K15" s="426"/>
      <c r="L15" s="427"/>
    </row>
    <row r="16" spans="1:12" ht="51.75" customHeight="1">
      <c r="A16" s="146"/>
      <c r="B16" s="432"/>
      <c r="C16" s="432"/>
      <c r="D16" s="434"/>
      <c r="E16" s="436"/>
      <c r="F16" s="436"/>
      <c r="G16" s="438"/>
      <c r="H16" s="439"/>
      <c r="I16" s="434"/>
      <c r="J16" s="428"/>
      <c r="K16" s="429"/>
      <c r="L16" s="430"/>
    </row>
    <row r="17" spans="1:12" s="17" customFormat="1" ht="19.5" customHeight="1">
      <c r="A17" s="318"/>
      <c r="B17" s="319" t="s">
        <v>188</v>
      </c>
      <c r="C17" s="319" t="s">
        <v>188</v>
      </c>
      <c r="D17" s="319" t="s">
        <v>22</v>
      </c>
      <c r="E17" s="319" t="s">
        <v>188</v>
      </c>
      <c r="F17" s="319" t="s">
        <v>22</v>
      </c>
      <c r="G17" s="319" t="s">
        <v>188</v>
      </c>
      <c r="H17" s="319" t="s">
        <v>188</v>
      </c>
      <c r="I17" s="319" t="s">
        <v>188</v>
      </c>
      <c r="J17" s="413"/>
      <c r="K17" s="414"/>
      <c r="L17" s="415"/>
    </row>
    <row r="18" spans="1:12" s="17" customFormat="1" ht="73.5" customHeight="1">
      <c r="A18" s="320" t="s">
        <v>175</v>
      </c>
      <c r="B18" s="321">
        <v>5000000</v>
      </c>
      <c r="C18" s="321">
        <v>2000000</v>
      </c>
      <c r="D18" s="322">
        <v>3000000</v>
      </c>
      <c r="E18" s="323">
        <v>2822000</v>
      </c>
      <c r="F18" s="323">
        <v>1932000</v>
      </c>
      <c r="G18" s="322">
        <v>1932000</v>
      </c>
      <c r="H18" s="322">
        <v>1932000</v>
      </c>
      <c r="I18" s="322">
        <v>1932000</v>
      </c>
      <c r="J18" s="416" t="s">
        <v>487</v>
      </c>
      <c r="K18" s="417"/>
      <c r="L18" s="418"/>
    </row>
    <row r="19" spans="1:12" ht="66.75" customHeight="1">
      <c r="A19" s="324" t="s">
        <v>108</v>
      </c>
      <c r="B19" s="325">
        <f>SUM(B15,B18)</f>
        <v>64421140</v>
      </c>
      <c r="C19" s="325">
        <f>SUM(C15,C18)</f>
        <v>2000000</v>
      </c>
      <c r="D19" s="325">
        <f>B19-C19</f>
        <v>62421140</v>
      </c>
      <c r="E19" s="325">
        <f>E15+E18</f>
        <v>16002400</v>
      </c>
      <c r="F19" s="325">
        <f>F15+F18</f>
        <v>8706317</v>
      </c>
      <c r="G19" s="325">
        <f>G15+G18</f>
        <v>8706317</v>
      </c>
      <c r="H19" s="325">
        <f>H15+H18</f>
        <v>8706317</v>
      </c>
      <c r="I19" s="325">
        <f>I15+I18</f>
        <v>8706000</v>
      </c>
      <c r="J19" s="419"/>
      <c r="K19" s="420"/>
      <c r="L19" s="421"/>
    </row>
    <row r="20" spans="1:12" ht="20.25" customHeight="1">
      <c r="A20" s="127" t="s">
        <v>411</v>
      </c>
      <c r="B20" s="127"/>
      <c r="C20" s="127"/>
      <c r="D20" s="127"/>
      <c r="E20" s="127"/>
      <c r="F20" s="127"/>
      <c r="G20" s="127"/>
      <c r="H20" s="127"/>
      <c r="I20" s="127"/>
      <c r="J20" s="127"/>
      <c r="K20" s="127"/>
      <c r="L20" s="127"/>
    </row>
    <row r="21" spans="1:12" ht="16.5" customHeight="1">
      <c r="A21" s="127" t="s">
        <v>412</v>
      </c>
      <c r="B21" s="127"/>
      <c r="C21" s="127"/>
      <c r="D21" s="127"/>
      <c r="E21" s="127"/>
      <c r="F21" s="127"/>
      <c r="G21" s="127"/>
      <c r="H21" s="127"/>
      <c r="I21" s="127"/>
      <c r="J21" s="127"/>
      <c r="K21" s="127"/>
      <c r="L21" s="127"/>
    </row>
  </sheetData>
  <sheetProtection/>
  <mergeCells count="29">
    <mergeCell ref="G13:G14"/>
    <mergeCell ref="H13:H14"/>
    <mergeCell ref="I13:I14"/>
    <mergeCell ref="J5:L5"/>
    <mergeCell ref="J6:L6"/>
    <mergeCell ref="J7:L7"/>
    <mergeCell ref="J8:L8"/>
    <mergeCell ref="J9:L9"/>
    <mergeCell ref="J10:L10"/>
    <mergeCell ref="G15:G16"/>
    <mergeCell ref="H15:H16"/>
    <mergeCell ref="I15:I16"/>
    <mergeCell ref="J11:L11"/>
    <mergeCell ref="J12:L12"/>
    <mergeCell ref="B13:B14"/>
    <mergeCell ref="C13:C14"/>
    <mergeCell ref="D13:D14"/>
    <mergeCell ref="E13:E14"/>
    <mergeCell ref="F13:F14"/>
    <mergeCell ref="J17:L17"/>
    <mergeCell ref="J18:L18"/>
    <mergeCell ref="J19:L19"/>
    <mergeCell ref="J13:L13"/>
    <mergeCell ref="J14:L16"/>
    <mergeCell ref="B15:B16"/>
    <mergeCell ref="C15:C16"/>
    <mergeCell ref="D15:D16"/>
    <mergeCell ref="E15:E16"/>
    <mergeCell ref="F15:F16"/>
  </mergeCells>
  <conditionalFormatting sqref="J3:J4 L3:L4 J5:L8">
    <cfRule type="containsBlanks" priority="2" dxfId="0">
      <formula>LEN(TRIM(J3))=0</formula>
    </cfRule>
  </conditionalFormatting>
  <conditionalFormatting sqref="B15:C16 B18:C18">
    <cfRule type="containsBlanks" priority="1" dxfId="0">
      <formula>LEN(TRIM(B15))=0</formula>
    </cfRule>
  </conditionalFormatting>
  <printOptions/>
  <pageMargins left="0.7" right="0.7" top="0.75" bottom="0.75" header="0.3" footer="0.3"/>
  <pageSetup horizontalDpi="600" verticalDpi="600" orientation="landscape" paperSize="9" scale="79" r:id="rId2"/>
  <drawing r:id="rId1"/>
</worksheet>
</file>

<file path=xl/worksheets/sheet2.xml><?xml version="1.0" encoding="utf-8"?>
<worksheet xmlns="http://schemas.openxmlformats.org/spreadsheetml/2006/main" xmlns:r="http://schemas.openxmlformats.org/officeDocument/2006/relationships">
  <dimension ref="A1:AN168"/>
  <sheetViews>
    <sheetView tabSelected="1" view="pageBreakPreview" zoomScaleSheetLayoutView="100" zoomScalePageLayoutView="0" workbookViewId="0" topLeftCell="A1">
      <selection activeCell="AD11" sqref="AD11"/>
    </sheetView>
  </sheetViews>
  <sheetFormatPr defaultColWidth="3.625" defaultRowHeight="13.5"/>
  <cols>
    <col min="1" max="1" width="4.375" style="1" customWidth="1"/>
    <col min="2" max="22" width="3.625" style="1" customWidth="1"/>
    <col min="23" max="23" width="4.625" style="1" customWidth="1"/>
    <col min="24" max="24" width="3.625" style="1" customWidth="1"/>
    <col min="25" max="25" width="4.625" style="1" customWidth="1"/>
    <col min="26" max="27" width="3.625" style="1" customWidth="1"/>
    <col min="28" max="28" width="8.625" style="1" customWidth="1"/>
    <col min="29" max="38" width="3.625" style="1" customWidth="1"/>
    <col min="39" max="40" width="0" style="1" hidden="1" customWidth="1"/>
    <col min="41" max="16384" width="3.625" style="1" customWidth="1"/>
  </cols>
  <sheetData>
    <row r="1" spans="1:27" ht="18.75" customHeight="1">
      <c r="A1" s="94" t="s">
        <v>480</v>
      </c>
      <c r="B1" s="94"/>
      <c r="C1" s="94"/>
      <c r="D1" s="94"/>
      <c r="E1" s="94"/>
      <c r="F1" s="94"/>
      <c r="G1" s="94"/>
      <c r="H1" s="94"/>
      <c r="I1" s="94"/>
      <c r="J1" s="94"/>
      <c r="K1" s="94"/>
      <c r="L1" s="94"/>
      <c r="M1" s="94"/>
      <c r="N1" s="94"/>
      <c r="O1" s="94"/>
      <c r="P1" s="94"/>
      <c r="Q1" s="94"/>
      <c r="R1" s="94"/>
      <c r="S1" s="94"/>
      <c r="T1" s="94"/>
      <c r="U1" s="94"/>
      <c r="V1" s="94"/>
      <c r="W1" s="94"/>
      <c r="X1" s="94"/>
      <c r="Y1" s="94"/>
      <c r="AA1" s="1" t="s">
        <v>372</v>
      </c>
    </row>
    <row r="2" spans="1:25" ht="9" customHeight="1">
      <c r="A2" s="94"/>
      <c r="B2" s="94"/>
      <c r="C2" s="94"/>
      <c r="D2" s="94"/>
      <c r="E2" s="94"/>
      <c r="F2" s="94"/>
      <c r="G2" s="94"/>
      <c r="H2" s="94"/>
      <c r="I2" s="94"/>
      <c r="J2" s="94"/>
      <c r="K2" s="94"/>
      <c r="L2" s="94"/>
      <c r="M2" s="94"/>
      <c r="N2" s="94"/>
      <c r="O2" s="94"/>
      <c r="P2" s="94"/>
      <c r="Q2" s="94"/>
      <c r="R2" s="94"/>
      <c r="S2" s="94"/>
      <c r="T2" s="94"/>
      <c r="U2" s="94"/>
      <c r="V2" s="94"/>
      <c r="W2" s="94"/>
      <c r="X2" s="94"/>
      <c r="Y2" s="94"/>
    </row>
    <row r="3" spans="1:27" ht="18.75" customHeight="1">
      <c r="A3" s="627" t="s">
        <v>373</v>
      </c>
      <c r="B3" s="627"/>
      <c r="C3" s="627"/>
      <c r="D3" s="627"/>
      <c r="E3" s="627"/>
      <c r="F3" s="627"/>
      <c r="G3" s="627"/>
      <c r="H3" s="627"/>
      <c r="I3" s="627"/>
      <c r="J3" s="627"/>
      <c r="K3" s="627"/>
      <c r="L3" s="627"/>
      <c r="M3" s="627"/>
      <c r="N3" s="627"/>
      <c r="O3" s="627"/>
      <c r="P3" s="627"/>
      <c r="Q3" s="627"/>
      <c r="R3" s="627"/>
      <c r="S3" s="627"/>
      <c r="T3" s="627"/>
      <c r="U3" s="627"/>
      <c r="V3" s="627"/>
      <c r="W3" s="627"/>
      <c r="X3" s="627"/>
      <c r="Y3" s="627"/>
      <c r="AA3" s="1" t="s">
        <v>374</v>
      </c>
    </row>
    <row r="4" spans="1:25" ht="9" customHeight="1">
      <c r="A4" s="94"/>
      <c r="B4" s="94"/>
      <c r="C4" s="94"/>
      <c r="D4" s="94"/>
      <c r="E4" s="94"/>
      <c r="F4" s="94"/>
      <c r="G4" s="94"/>
      <c r="H4" s="94"/>
      <c r="I4" s="94"/>
      <c r="J4" s="94"/>
      <c r="K4" s="94"/>
      <c r="L4" s="94"/>
      <c r="M4" s="94"/>
      <c r="N4" s="94"/>
      <c r="O4" s="94"/>
      <c r="P4" s="94"/>
      <c r="Q4" s="94"/>
      <c r="R4" s="94"/>
      <c r="S4" s="94"/>
      <c r="T4" s="94"/>
      <c r="U4" s="94"/>
      <c r="V4" s="94"/>
      <c r="W4" s="94"/>
      <c r="X4" s="94"/>
      <c r="Y4" s="94"/>
    </row>
    <row r="5" spans="1:25" ht="18.75" customHeight="1">
      <c r="A5" s="94"/>
      <c r="B5" s="94"/>
      <c r="C5" s="94"/>
      <c r="D5" s="94"/>
      <c r="E5" s="94"/>
      <c r="F5" s="94"/>
      <c r="G5" s="94"/>
      <c r="H5" s="94"/>
      <c r="I5" s="94"/>
      <c r="J5" s="94"/>
      <c r="K5" s="94"/>
      <c r="L5" s="95"/>
      <c r="M5" s="94"/>
      <c r="N5" s="96" t="s">
        <v>155</v>
      </c>
      <c r="O5" s="94"/>
      <c r="P5" s="94"/>
      <c r="Q5" s="94"/>
      <c r="R5" s="94"/>
      <c r="S5" s="94"/>
      <c r="T5" s="94"/>
      <c r="U5" s="94"/>
      <c r="V5" s="94"/>
      <c r="W5" s="94"/>
      <c r="X5" s="94"/>
      <c r="Y5" s="94"/>
    </row>
    <row r="6" spans="1:25" ht="18.75" customHeight="1">
      <c r="A6" s="94"/>
      <c r="B6" s="94"/>
      <c r="C6" s="94"/>
      <c r="D6" s="94"/>
      <c r="E6" s="94"/>
      <c r="F6" s="94"/>
      <c r="G6" s="94"/>
      <c r="H6" s="94"/>
      <c r="I6" s="94"/>
      <c r="J6" s="94"/>
      <c r="K6" s="94"/>
      <c r="L6" s="94"/>
      <c r="M6" s="94"/>
      <c r="N6" s="628" t="s">
        <v>386</v>
      </c>
      <c r="O6" s="628"/>
      <c r="P6" s="628"/>
      <c r="Q6" s="628"/>
      <c r="R6" s="628"/>
      <c r="S6" s="628"/>
      <c r="T6" s="628"/>
      <c r="U6" s="628"/>
      <c r="V6" s="628"/>
      <c r="W6" s="628"/>
      <c r="X6" s="628"/>
      <c r="Y6" s="628"/>
    </row>
    <row r="7" spans="1:25" ht="18.75" customHeight="1">
      <c r="A7" s="94" t="s">
        <v>29</v>
      </c>
      <c r="B7" s="94"/>
      <c r="C7" s="94"/>
      <c r="D7" s="94"/>
      <c r="E7" s="94"/>
      <c r="F7" s="94"/>
      <c r="G7" s="94"/>
      <c r="H7" s="94"/>
      <c r="I7" s="97" t="s">
        <v>238</v>
      </c>
      <c r="J7" s="94" t="s">
        <v>30</v>
      </c>
      <c r="K7" s="94"/>
      <c r="L7" s="94"/>
      <c r="M7" s="94"/>
      <c r="N7" s="98"/>
      <c r="O7" s="98"/>
      <c r="P7" s="98"/>
      <c r="Q7" s="98"/>
      <c r="R7" s="98"/>
      <c r="S7" s="98"/>
      <c r="T7" s="98"/>
      <c r="U7" s="98"/>
      <c r="V7" s="98"/>
      <c r="W7" s="98"/>
      <c r="X7" s="98"/>
      <c r="Y7" s="98"/>
    </row>
    <row r="8" spans="1:25" ht="18.75" customHeight="1">
      <c r="A8" s="94" t="s">
        <v>375</v>
      </c>
      <c r="B8" s="629" t="s">
        <v>23</v>
      </c>
      <c r="C8" s="629"/>
      <c r="D8" s="629"/>
      <c r="E8" s="629"/>
      <c r="F8" s="629"/>
      <c r="G8" s="629"/>
      <c r="H8" s="629"/>
      <c r="I8" s="629"/>
      <c r="J8" s="629"/>
      <c r="K8" s="629"/>
      <c r="L8" s="629"/>
      <c r="M8" s="629"/>
      <c r="N8" s="629"/>
      <c r="O8" s="629"/>
      <c r="P8" s="629"/>
      <c r="Q8" s="629"/>
      <c r="R8" s="629"/>
      <c r="S8" s="629"/>
      <c r="T8" s="629"/>
      <c r="U8" s="629"/>
      <c r="V8" s="629"/>
      <c r="W8" s="629"/>
      <c r="X8" s="629"/>
      <c r="Y8" s="629"/>
    </row>
    <row r="9" spans="1:25" ht="18.75" customHeight="1">
      <c r="A9" s="94"/>
      <c r="B9" s="629"/>
      <c r="C9" s="629"/>
      <c r="D9" s="629"/>
      <c r="E9" s="629"/>
      <c r="F9" s="629"/>
      <c r="G9" s="629"/>
      <c r="H9" s="629"/>
      <c r="I9" s="629"/>
      <c r="J9" s="629"/>
      <c r="K9" s="629"/>
      <c r="L9" s="629"/>
      <c r="M9" s="629"/>
      <c r="N9" s="629"/>
      <c r="O9" s="629"/>
      <c r="P9" s="629"/>
      <c r="Q9" s="629"/>
      <c r="R9" s="629"/>
      <c r="S9" s="629"/>
      <c r="T9" s="629"/>
      <c r="U9" s="629"/>
      <c r="V9" s="629"/>
      <c r="W9" s="629"/>
      <c r="X9" s="629"/>
      <c r="Y9" s="629"/>
    </row>
    <row r="10" spans="1:25" ht="18.75" customHeight="1">
      <c r="A10" s="94"/>
      <c r="B10" s="94"/>
      <c r="C10" s="94"/>
      <c r="D10" s="94"/>
      <c r="E10" s="94"/>
      <c r="F10" s="94"/>
      <c r="G10" s="94"/>
      <c r="H10" s="94"/>
      <c r="I10" s="94"/>
      <c r="J10" s="94"/>
      <c r="K10" s="94"/>
      <c r="L10" s="94"/>
      <c r="M10" s="94"/>
      <c r="N10" s="98"/>
      <c r="O10" s="98"/>
      <c r="P10" s="98"/>
      <c r="Q10" s="98"/>
      <c r="R10" s="98"/>
      <c r="S10" s="98"/>
      <c r="T10" s="98"/>
      <c r="U10" s="98"/>
      <c r="V10" s="98"/>
      <c r="W10" s="98"/>
      <c r="X10" s="98"/>
      <c r="Y10" s="98"/>
    </row>
    <row r="11" spans="1:25" ht="15" customHeight="1">
      <c r="A11" s="94" t="s">
        <v>86</v>
      </c>
      <c r="B11" s="94"/>
      <c r="C11" s="94"/>
      <c r="D11" s="94"/>
      <c r="E11" s="94"/>
      <c r="F11" s="94"/>
      <c r="G11" s="94"/>
      <c r="H11" s="94"/>
      <c r="I11" s="94"/>
      <c r="J11" s="94"/>
      <c r="K11" s="94"/>
      <c r="L11" s="94"/>
      <c r="M11" s="94"/>
      <c r="N11" s="94"/>
      <c r="O11" s="94"/>
      <c r="P11" s="94"/>
      <c r="Q11" s="94"/>
      <c r="R11" s="94"/>
      <c r="S11" s="94"/>
      <c r="T11" s="94"/>
      <c r="U11" s="94"/>
      <c r="V11" s="94"/>
      <c r="W11" s="94"/>
      <c r="X11" s="94"/>
      <c r="Y11" s="94"/>
    </row>
    <row r="12" spans="1:25" ht="15" customHeight="1">
      <c r="A12" s="94" t="s">
        <v>88</v>
      </c>
      <c r="B12" s="94"/>
      <c r="C12" s="94"/>
      <c r="D12" s="94"/>
      <c r="E12" s="94"/>
      <c r="F12" s="94"/>
      <c r="G12" s="94"/>
      <c r="H12" s="94"/>
      <c r="I12" s="94"/>
      <c r="J12" s="94"/>
      <c r="K12" s="94"/>
      <c r="L12" s="94"/>
      <c r="M12" s="94"/>
      <c r="N12" s="94"/>
      <c r="O12" s="94"/>
      <c r="P12" s="94"/>
      <c r="Q12" s="94"/>
      <c r="R12" s="94"/>
      <c r="S12" s="94"/>
      <c r="T12" s="94"/>
      <c r="U12" s="94"/>
      <c r="V12" s="94"/>
      <c r="W12" s="94"/>
      <c r="X12" s="94"/>
      <c r="Y12" s="94"/>
    </row>
    <row r="13" spans="1:25" ht="15" customHeight="1">
      <c r="A13" s="94"/>
      <c r="B13" s="630" t="s">
        <v>1</v>
      </c>
      <c r="C13" s="631"/>
      <c r="D13" s="631"/>
      <c r="E13" s="631"/>
      <c r="F13" s="631"/>
      <c r="G13" s="631"/>
      <c r="H13" s="631"/>
      <c r="I13" s="631"/>
      <c r="J13" s="631"/>
      <c r="K13" s="631"/>
      <c r="L13" s="632"/>
      <c r="M13" s="419" t="s">
        <v>89</v>
      </c>
      <c r="N13" s="420"/>
      <c r="O13" s="420"/>
      <c r="P13" s="420"/>
      <c r="Q13" s="420"/>
      <c r="R13" s="420"/>
      <c r="S13" s="420"/>
      <c r="T13" s="420"/>
      <c r="U13" s="420"/>
      <c r="V13" s="420"/>
      <c r="W13" s="420"/>
      <c r="X13" s="420"/>
      <c r="Y13" s="421"/>
    </row>
    <row r="14" spans="1:25" ht="15" customHeight="1">
      <c r="A14" s="94"/>
      <c r="B14" s="443"/>
      <c r="C14" s="444"/>
      <c r="D14" s="444"/>
      <c r="E14" s="444"/>
      <c r="F14" s="444"/>
      <c r="G14" s="444"/>
      <c r="H14" s="444"/>
      <c r="I14" s="444"/>
      <c r="J14" s="444"/>
      <c r="K14" s="444"/>
      <c r="L14" s="445"/>
      <c r="M14" s="633" t="s">
        <v>84</v>
      </c>
      <c r="N14" s="634"/>
      <c r="O14" s="634"/>
      <c r="P14" s="635"/>
      <c r="Q14" s="633" t="s">
        <v>124</v>
      </c>
      <c r="R14" s="634"/>
      <c r="S14" s="634"/>
      <c r="T14" s="635"/>
      <c r="U14" s="633" t="s">
        <v>107</v>
      </c>
      <c r="V14" s="634"/>
      <c r="W14" s="634"/>
      <c r="X14" s="634"/>
      <c r="Y14" s="635"/>
    </row>
    <row r="15" spans="1:25" ht="15" customHeight="1">
      <c r="A15" s="94"/>
      <c r="B15" s="102" t="s">
        <v>2</v>
      </c>
      <c r="C15" s="103"/>
      <c r="D15" s="103"/>
      <c r="E15" s="103"/>
      <c r="F15" s="103"/>
      <c r="G15" s="103"/>
      <c r="H15" s="103"/>
      <c r="I15" s="103"/>
      <c r="J15" s="103"/>
      <c r="K15" s="103"/>
      <c r="L15" s="103"/>
      <c r="M15" s="625">
        <v>47</v>
      </c>
      <c r="N15" s="626"/>
      <c r="O15" s="626"/>
      <c r="P15" s="105" t="s">
        <v>125</v>
      </c>
      <c r="Q15" s="625">
        <v>30</v>
      </c>
      <c r="R15" s="626"/>
      <c r="S15" s="626"/>
      <c r="T15" s="106" t="s">
        <v>125</v>
      </c>
      <c r="U15" s="107" t="s">
        <v>321</v>
      </c>
      <c r="V15" s="621">
        <f>SUM(M15+Q15)</f>
        <v>77</v>
      </c>
      <c r="W15" s="621"/>
      <c r="X15" s="621"/>
      <c r="Y15" s="106" t="s">
        <v>90</v>
      </c>
    </row>
    <row r="16" spans="1:25" ht="15" customHeight="1">
      <c r="A16" s="94"/>
      <c r="B16" s="102" t="s">
        <v>3</v>
      </c>
      <c r="C16" s="103"/>
      <c r="D16" s="103"/>
      <c r="E16" s="103"/>
      <c r="F16" s="103"/>
      <c r="G16" s="103"/>
      <c r="H16" s="103"/>
      <c r="I16" s="103"/>
      <c r="J16" s="103"/>
      <c r="K16" s="103"/>
      <c r="L16" s="103"/>
      <c r="M16" s="625">
        <v>0</v>
      </c>
      <c r="N16" s="626"/>
      <c r="O16" s="626"/>
      <c r="P16" s="105" t="s">
        <v>125</v>
      </c>
      <c r="Q16" s="625">
        <v>6</v>
      </c>
      <c r="R16" s="626"/>
      <c r="S16" s="626"/>
      <c r="T16" s="106" t="s">
        <v>125</v>
      </c>
      <c r="U16" s="104"/>
      <c r="V16" s="621">
        <f>SUM(M16+Q16)</f>
        <v>6</v>
      </c>
      <c r="W16" s="621"/>
      <c r="X16" s="621"/>
      <c r="Y16" s="106" t="s">
        <v>90</v>
      </c>
    </row>
    <row r="17" spans="1:25" ht="15" customHeight="1">
      <c r="A17" s="94"/>
      <c r="B17" s="102" t="s">
        <v>4</v>
      </c>
      <c r="C17" s="103"/>
      <c r="D17" s="103"/>
      <c r="E17" s="103"/>
      <c r="F17" s="103"/>
      <c r="G17" s="103"/>
      <c r="H17" s="103"/>
      <c r="I17" s="103"/>
      <c r="J17" s="103"/>
      <c r="K17" s="103"/>
      <c r="L17" s="103"/>
      <c r="M17" s="620">
        <f>SUM(M15:O16)</f>
        <v>47</v>
      </c>
      <c r="N17" s="621"/>
      <c r="O17" s="621"/>
      <c r="P17" s="105" t="s">
        <v>125</v>
      </c>
      <c r="Q17" s="622">
        <f>SUM(Q15:S16)</f>
        <v>36</v>
      </c>
      <c r="R17" s="623"/>
      <c r="S17" s="623"/>
      <c r="T17" s="108" t="s">
        <v>125</v>
      </c>
      <c r="U17" s="109" t="s">
        <v>322</v>
      </c>
      <c r="V17" s="623">
        <f>SUM(V15:X16)</f>
        <v>83</v>
      </c>
      <c r="W17" s="623"/>
      <c r="X17" s="623"/>
      <c r="Y17" s="106" t="s">
        <v>90</v>
      </c>
    </row>
    <row r="18" spans="1:25" ht="12" customHeight="1">
      <c r="A18" s="94"/>
      <c r="B18" s="110" t="s">
        <v>323</v>
      </c>
      <c r="C18" s="111"/>
      <c r="D18" s="111"/>
      <c r="E18" s="111"/>
      <c r="F18" s="111"/>
      <c r="G18" s="111"/>
      <c r="H18" s="111"/>
      <c r="I18" s="111"/>
      <c r="J18" s="111"/>
      <c r="K18" s="111"/>
      <c r="L18" s="111"/>
      <c r="M18" s="111"/>
      <c r="N18" s="112"/>
      <c r="O18" s="112"/>
      <c r="P18" s="112"/>
      <c r="Q18" s="112"/>
      <c r="R18" s="112"/>
      <c r="S18" s="112"/>
      <c r="T18" s="112"/>
      <c r="U18" s="112"/>
      <c r="V18" s="112"/>
      <c r="W18" s="112"/>
      <c r="X18" s="112"/>
      <c r="Y18" s="112"/>
    </row>
    <row r="19" spans="1:25" ht="12" customHeight="1">
      <c r="A19" s="94"/>
      <c r="B19" s="530" t="s">
        <v>212</v>
      </c>
      <c r="C19" s="624"/>
      <c r="D19" s="624"/>
      <c r="E19" s="624"/>
      <c r="F19" s="624"/>
      <c r="G19" s="624"/>
      <c r="H19" s="624"/>
      <c r="I19" s="624"/>
      <c r="J19" s="624"/>
      <c r="K19" s="624"/>
      <c r="L19" s="624"/>
      <c r="M19" s="624"/>
      <c r="N19" s="624"/>
      <c r="O19" s="624"/>
      <c r="P19" s="624"/>
      <c r="Q19" s="624"/>
      <c r="R19" s="624"/>
      <c r="S19" s="624"/>
      <c r="T19" s="624"/>
      <c r="U19" s="624"/>
      <c r="V19" s="624"/>
      <c r="W19" s="624"/>
      <c r="X19" s="624"/>
      <c r="Y19" s="624"/>
    </row>
    <row r="20" spans="1:25" ht="12" customHeight="1">
      <c r="A20" s="94"/>
      <c r="B20" s="94"/>
      <c r="C20" s="96" t="s">
        <v>324</v>
      </c>
      <c r="D20" s="94"/>
      <c r="E20" s="94"/>
      <c r="F20" s="94"/>
      <c r="G20" s="94"/>
      <c r="H20" s="94"/>
      <c r="I20" s="94"/>
      <c r="J20" s="94"/>
      <c r="K20" s="94"/>
      <c r="L20" s="94"/>
      <c r="M20" s="94"/>
      <c r="N20" s="94"/>
      <c r="O20" s="94"/>
      <c r="P20" s="94"/>
      <c r="Q20" s="94"/>
      <c r="R20" s="94"/>
      <c r="S20" s="94"/>
      <c r="T20" s="94"/>
      <c r="U20" s="94"/>
      <c r="V20" s="94"/>
      <c r="W20" s="94"/>
      <c r="X20" s="94"/>
      <c r="Y20" s="94"/>
    </row>
    <row r="21" spans="1:25" ht="9" customHeight="1">
      <c r="A21" s="94"/>
      <c r="B21" s="94"/>
      <c r="C21" s="94"/>
      <c r="D21" s="94"/>
      <c r="E21" s="94"/>
      <c r="F21" s="94"/>
      <c r="G21" s="94"/>
      <c r="H21" s="94"/>
      <c r="I21" s="94"/>
      <c r="J21" s="94"/>
      <c r="K21" s="94"/>
      <c r="L21" s="94"/>
      <c r="M21" s="94"/>
      <c r="N21" s="94"/>
      <c r="O21" s="94"/>
      <c r="P21" s="94"/>
      <c r="Q21" s="94"/>
      <c r="R21" s="94"/>
      <c r="S21" s="94"/>
      <c r="T21" s="94"/>
      <c r="U21" s="94"/>
      <c r="V21" s="94"/>
      <c r="W21" s="94"/>
      <c r="X21" s="94"/>
      <c r="Y21" s="94"/>
    </row>
    <row r="22" spans="1:25" ht="15" customHeight="1">
      <c r="A22" s="94" t="s">
        <v>325</v>
      </c>
      <c r="B22" s="94"/>
      <c r="C22" s="94"/>
      <c r="D22" s="94"/>
      <c r="E22" s="94"/>
      <c r="F22" s="94"/>
      <c r="G22" s="94"/>
      <c r="H22" s="94"/>
      <c r="I22" s="94"/>
      <c r="J22" s="94"/>
      <c r="K22" s="94"/>
      <c r="L22" s="94"/>
      <c r="M22" s="94"/>
      <c r="N22" s="94"/>
      <c r="O22" s="94"/>
      <c r="P22" s="94"/>
      <c r="Q22" s="94"/>
      <c r="R22" s="94"/>
      <c r="S22" s="94"/>
      <c r="T22" s="94"/>
      <c r="U22" s="94"/>
      <c r="V22" s="94"/>
      <c r="W22" s="94"/>
      <c r="X22" s="94"/>
      <c r="Y22" s="94"/>
    </row>
    <row r="23" spans="1:25" ht="15" customHeight="1">
      <c r="A23" s="94"/>
      <c r="B23" s="94" t="s">
        <v>91</v>
      </c>
      <c r="C23" s="94"/>
      <c r="D23" s="94"/>
      <c r="E23" s="94"/>
      <c r="F23" s="94"/>
      <c r="G23" s="94"/>
      <c r="H23" s="94"/>
      <c r="I23" s="94"/>
      <c r="J23" s="94"/>
      <c r="K23" s="94"/>
      <c r="L23" s="94"/>
      <c r="M23" s="94"/>
      <c r="N23" s="94"/>
      <c r="O23" s="94"/>
      <c r="P23" s="94"/>
      <c r="Q23" s="94"/>
      <c r="R23" s="94"/>
      <c r="S23" s="94"/>
      <c r="T23" s="94"/>
      <c r="U23" s="94"/>
      <c r="V23" s="94"/>
      <c r="W23" s="94"/>
      <c r="X23" s="94"/>
      <c r="Y23" s="94"/>
    </row>
    <row r="24" spans="1:25" ht="15" customHeight="1">
      <c r="A24" s="94"/>
      <c r="B24" s="113" t="s">
        <v>126</v>
      </c>
      <c r="C24" s="114"/>
      <c r="D24" s="114"/>
      <c r="E24" s="114"/>
      <c r="F24" s="114"/>
      <c r="G24" s="114"/>
      <c r="H24" s="114"/>
      <c r="I24" s="115"/>
      <c r="J24" s="615">
        <f>M17</f>
        <v>47</v>
      </c>
      <c r="K24" s="616"/>
      <c r="L24" s="616"/>
      <c r="M24" s="616"/>
      <c r="N24" s="116" t="s">
        <v>90</v>
      </c>
      <c r="O24" s="113" t="s">
        <v>93</v>
      </c>
      <c r="P24" s="117"/>
      <c r="Q24" s="117"/>
      <c r="R24" s="118"/>
      <c r="S24" s="100" t="s">
        <v>326</v>
      </c>
      <c r="T24" s="611">
        <f>ROUND(J24/12,3)</f>
        <v>3.917</v>
      </c>
      <c r="U24" s="611"/>
      <c r="V24" s="611"/>
      <c r="W24" s="611"/>
      <c r="X24" s="611"/>
      <c r="Y24" s="116" t="s">
        <v>90</v>
      </c>
    </row>
    <row r="25" spans="1:25" ht="15" customHeight="1">
      <c r="A25" s="94"/>
      <c r="B25" s="113" t="s">
        <v>127</v>
      </c>
      <c r="C25" s="114"/>
      <c r="D25" s="114"/>
      <c r="E25" s="114"/>
      <c r="F25" s="114"/>
      <c r="G25" s="114"/>
      <c r="H25" s="114"/>
      <c r="I25" s="115"/>
      <c r="J25" s="615">
        <f>Q17</f>
        <v>36</v>
      </c>
      <c r="K25" s="616"/>
      <c r="L25" s="616"/>
      <c r="M25" s="616"/>
      <c r="N25" s="116" t="s">
        <v>90</v>
      </c>
      <c r="O25" s="113" t="s">
        <v>93</v>
      </c>
      <c r="P25" s="117"/>
      <c r="Q25" s="117"/>
      <c r="R25" s="118"/>
      <c r="S25" s="100" t="s">
        <v>327</v>
      </c>
      <c r="T25" s="611">
        <f>ROUND(J25/12,3)</f>
        <v>3</v>
      </c>
      <c r="U25" s="611"/>
      <c r="V25" s="611"/>
      <c r="W25" s="611"/>
      <c r="X25" s="611"/>
      <c r="Y25" s="116" t="s">
        <v>90</v>
      </c>
    </row>
    <row r="26" spans="1:25" ht="15" customHeight="1">
      <c r="A26" s="94"/>
      <c r="B26" s="119"/>
      <c r="C26" s="119"/>
      <c r="D26" s="119"/>
      <c r="E26" s="119"/>
      <c r="F26" s="120"/>
      <c r="G26" s="120"/>
      <c r="H26" s="121"/>
      <c r="I26" s="119"/>
      <c r="J26" s="119"/>
      <c r="K26" s="119"/>
      <c r="L26" s="119"/>
      <c r="M26" s="113"/>
      <c r="N26" s="117"/>
      <c r="O26" s="117"/>
      <c r="P26" s="122" t="s">
        <v>107</v>
      </c>
      <c r="Q26" s="101"/>
      <c r="R26" s="107"/>
      <c r="S26" s="101"/>
      <c r="T26" s="123"/>
      <c r="U26" s="617">
        <f>SUM(T24:X25)</f>
        <v>6.917</v>
      </c>
      <c r="V26" s="618"/>
      <c r="W26" s="618"/>
      <c r="X26" s="618"/>
      <c r="Y26" s="116" t="s">
        <v>90</v>
      </c>
    </row>
    <row r="27" spans="1:25" ht="15" customHeight="1">
      <c r="A27" s="94"/>
      <c r="B27" s="124"/>
      <c r="C27" s="124"/>
      <c r="D27" s="124"/>
      <c r="E27" s="124"/>
      <c r="F27" s="125"/>
      <c r="G27" s="125"/>
      <c r="H27" s="126"/>
      <c r="I27" s="124"/>
      <c r="J27" s="124"/>
      <c r="K27" s="124"/>
      <c r="L27" s="124"/>
      <c r="M27" s="113" t="s">
        <v>128</v>
      </c>
      <c r="N27" s="117"/>
      <c r="O27" s="117"/>
      <c r="P27" s="122"/>
      <c r="Q27" s="101"/>
      <c r="R27" s="107"/>
      <c r="S27" s="101"/>
      <c r="T27" s="100" t="s">
        <v>328</v>
      </c>
      <c r="U27" s="619">
        <f>ROUND(IF(T24=0,IF(J25=0,0,T25),IF(J25=0,T24,(T24+T25)/2)),0)</f>
        <v>3</v>
      </c>
      <c r="V27" s="610"/>
      <c r="W27" s="610"/>
      <c r="X27" s="610"/>
      <c r="Y27" s="116" t="s">
        <v>125</v>
      </c>
    </row>
    <row r="28" spans="1:25" ht="9" customHeight="1">
      <c r="A28" s="94"/>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row>
    <row r="29" spans="1:25" ht="15" customHeight="1">
      <c r="A29" s="94"/>
      <c r="B29" s="126" t="s">
        <v>94</v>
      </c>
      <c r="C29" s="126"/>
      <c r="D29" s="126"/>
      <c r="E29" s="126"/>
      <c r="F29" s="126"/>
      <c r="G29" s="126"/>
      <c r="H29" s="126"/>
      <c r="I29" s="126"/>
      <c r="J29" s="126"/>
      <c r="K29" s="126"/>
      <c r="L29" s="126"/>
      <c r="M29" s="126"/>
      <c r="N29" s="126"/>
      <c r="O29" s="126"/>
      <c r="P29" s="126"/>
      <c r="Q29" s="126"/>
      <c r="R29" s="126"/>
      <c r="S29" s="126"/>
      <c r="T29" s="124"/>
      <c r="U29" s="126"/>
      <c r="V29" s="126"/>
      <c r="W29" s="126"/>
      <c r="X29" s="126"/>
      <c r="Y29" s="126"/>
    </row>
    <row r="30" spans="1:25" ht="15" customHeight="1">
      <c r="A30" s="94"/>
      <c r="B30" s="113" t="s">
        <v>126</v>
      </c>
      <c r="C30" s="114"/>
      <c r="D30" s="114"/>
      <c r="E30" s="114"/>
      <c r="F30" s="114"/>
      <c r="G30" s="114"/>
      <c r="H30" s="114"/>
      <c r="I30" s="115"/>
      <c r="J30" s="609">
        <f>M15</f>
        <v>47</v>
      </c>
      <c r="K30" s="610"/>
      <c r="L30" s="610"/>
      <c r="M30" s="610"/>
      <c r="N30" s="116" t="s">
        <v>90</v>
      </c>
      <c r="O30" s="113" t="s">
        <v>93</v>
      </c>
      <c r="P30" s="117"/>
      <c r="Q30" s="117"/>
      <c r="R30" s="118"/>
      <c r="S30" s="100" t="s">
        <v>329</v>
      </c>
      <c r="T30" s="611">
        <f>ROUND(J30/12,3)</f>
        <v>3.917</v>
      </c>
      <c r="U30" s="611"/>
      <c r="V30" s="611"/>
      <c r="W30" s="611"/>
      <c r="X30" s="611"/>
      <c r="Y30" s="116" t="s">
        <v>90</v>
      </c>
    </row>
    <row r="31" spans="1:25" ht="15" customHeight="1">
      <c r="A31" s="94"/>
      <c r="B31" s="113" t="s">
        <v>127</v>
      </c>
      <c r="C31" s="114"/>
      <c r="D31" s="114"/>
      <c r="E31" s="114"/>
      <c r="F31" s="114"/>
      <c r="G31" s="114"/>
      <c r="H31" s="114"/>
      <c r="I31" s="115"/>
      <c r="J31" s="609">
        <f>Q15</f>
        <v>30</v>
      </c>
      <c r="K31" s="610"/>
      <c r="L31" s="610"/>
      <c r="M31" s="610"/>
      <c r="N31" s="116" t="s">
        <v>90</v>
      </c>
      <c r="O31" s="113" t="s">
        <v>93</v>
      </c>
      <c r="P31" s="117"/>
      <c r="Q31" s="117"/>
      <c r="R31" s="118"/>
      <c r="S31" s="100" t="s">
        <v>330</v>
      </c>
      <c r="T31" s="611">
        <f>ROUND(J31/12,3)</f>
        <v>2.5</v>
      </c>
      <c r="U31" s="611"/>
      <c r="V31" s="611"/>
      <c r="W31" s="611"/>
      <c r="X31" s="611"/>
      <c r="Y31" s="116" t="s">
        <v>90</v>
      </c>
    </row>
    <row r="32" spans="1:25" ht="12" customHeight="1">
      <c r="A32" s="94"/>
      <c r="B32" s="612" t="s">
        <v>31</v>
      </c>
      <c r="C32" s="612"/>
      <c r="D32" s="612"/>
      <c r="E32" s="612"/>
      <c r="F32" s="612"/>
      <c r="G32" s="612"/>
      <c r="H32" s="612"/>
      <c r="I32" s="612"/>
      <c r="J32" s="612"/>
      <c r="K32" s="612"/>
      <c r="L32" s="612"/>
      <c r="M32" s="612"/>
      <c r="N32" s="612"/>
      <c r="O32" s="612"/>
      <c r="P32" s="612"/>
      <c r="Q32" s="612"/>
      <c r="R32" s="612"/>
      <c r="S32" s="612"/>
      <c r="T32" s="612"/>
      <c r="U32" s="612"/>
      <c r="V32" s="612"/>
      <c r="W32" s="612"/>
      <c r="X32" s="612"/>
      <c r="Y32" s="612"/>
    </row>
    <row r="33" spans="1:25" ht="12" customHeight="1">
      <c r="A33" s="94"/>
      <c r="B33" s="453"/>
      <c r="C33" s="453"/>
      <c r="D33" s="453"/>
      <c r="E33" s="453"/>
      <c r="F33" s="453"/>
      <c r="G33" s="453"/>
      <c r="H33" s="453"/>
      <c r="I33" s="453"/>
      <c r="J33" s="453"/>
      <c r="K33" s="453"/>
      <c r="L33" s="453"/>
      <c r="M33" s="453"/>
      <c r="N33" s="453"/>
      <c r="O33" s="453"/>
      <c r="P33" s="453"/>
      <c r="Q33" s="453"/>
      <c r="R33" s="453"/>
      <c r="S33" s="453"/>
      <c r="T33" s="453"/>
      <c r="U33" s="453"/>
      <c r="V33" s="453"/>
      <c r="W33" s="453"/>
      <c r="X33" s="453"/>
      <c r="Y33" s="453"/>
    </row>
    <row r="34" spans="1:25" ht="12" customHeight="1">
      <c r="A34" s="94"/>
      <c r="B34" s="613" t="s">
        <v>5</v>
      </c>
      <c r="C34" s="613"/>
      <c r="D34" s="613"/>
      <c r="E34" s="613"/>
      <c r="F34" s="613"/>
      <c r="G34" s="613"/>
      <c r="H34" s="613"/>
      <c r="I34" s="613"/>
      <c r="J34" s="613"/>
      <c r="K34" s="613"/>
      <c r="L34" s="613"/>
      <c r="M34" s="613"/>
      <c r="N34" s="613"/>
      <c r="O34" s="613"/>
      <c r="P34" s="613"/>
      <c r="Q34" s="613"/>
      <c r="R34" s="613"/>
      <c r="S34" s="613"/>
      <c r="T34" s="613"/>
      <c r="U34" s="613"/>
      <c r="V34" s="613"/>
      <c r="W34" s="613"/>
      <c r="X34" s="613"/>
      <c r="Y34" s="613"/>
    </row>
    <row r="35" spans="1:25" ht="12" customHeight="1">
      <c r="A35" s="94"/>
      <c r="B35" s="614"/>
      <c r="C35" s="614"/>
      <c r="D35" s="614"/>
      <c r="E35" s="614"/>
      <c r="F35" s="614"/>
      <c r="G35" s="614"/>
      <c r="H35" s="614"/>
      <c r="I35" s="614"/>
      <c r="J35" s="614"/>
      <c r="K35" s="614"/>
      <c r="L35" s="614"/>
      <c r="M35" s="614"/>
      <c r="N35" s="614"/>
      <c r="O35" s="614"/>
      <c r="P35" s="614"/>
      <c r="Q35" s="614"/>
      <c r="R35" s="614"/>
      <c r="S35" s="614"/>
      <c r="T35" s="614"/>
      <c r="U35" s="614"/>
      <c r="V35" s="614"/>
      <c r="W35" s="614"/>
      <c r="X35" s="614"/>
      <c r="Y35" s="614"/>
    </row>
    <row r="36" spans="1:25" ht="9" customHeight="1">
      <c r="A36" s="110"/>
      <c r="B36" s="94"/>
      <c r="C36" s="94"/>
      <c r="D36" s="94"/>
      <c r="E36" s="94"/>
      <c r="F36" s="94"/>
      <c r="G36" s="94"/>
      <c r="H36" s="94"/>
      <c r="I36" s="94"/>
      <c r="J36" s="94"/>
      <c r="K36" s="94"/>
      <c r="L36" s="94"/>
      <c r="M36" s="94"/>
      <c r="N36" s="94"/>
      <c r="O36" s="94"/>
      <c r="P36" s="94"/>
      <c r="Q36" s="94"/>
      <c r="R36" s="94"/>
      <c r="S36" s="94"/>
      <c r="T36" s="94"/>
      <c r="U36" s="94"/>
      <c r="V36" s="94"/>
      <c r="W36" s="94"/>
      <c r="X36" s="94"/>
      <c r="Y36" s="94"/>
    </row>
    <row r="37" spans="1:25" ht="15" customHeight="1">
      <c r="A37" s="256" t="s">
        <v>311</v>
      </c>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row>
    <row r="38" spans="1:25" ht="15" customHeight="1">
      <c r="A38" s="256"/>
      <c r="B38" s="257" t="s">
        <v>312</v>
      </c>
      <c r="C38" s="258"/>
      <c r="D38" s="258"/>
      <c r="E38" s="258"/>
      <c r="F38" s="258"/>
      <c r="G38" s="258"/>
      <c r="H38" s="258"/>
      <c r="I38" s="259"/>
      <c r="J38" s="588">
        <v>4</v>
      </c>
      <c r="K38" s="589"/>
      <c r="L38" s="589"/>
      <c r="M38" s="589"/>
      <c r="N38" s="260" t="s">
        <v>90</v>
      </c>
      <c r="O38" s="261" t="s">
        <v>313</v>
      </c>
      <c r="P38" s="262"/>
      <c r="Q38" s="262"/>
      <c r="R38" s="262"/>
      <c r="S38" s="263"/>
      <c r="T38" s="264"/>
      <c r="U38" s="590">
        <v>3</v>
      </c>
      <c r="V38" s="591"/>
      <c r="W38" s="591"/>
      <c r="X38" s="591"/>
      <c r="Y38" s="260" t="s">
        <v>90</v>
      </c>
    </row>
    <row r="39" spans="1:25" ht="15" customHeight="1">
      <c r="A39" s="256"/>
      <c r="B39" s="257" t="s">
        <v>314</v>
      </c>
      <c r="C39" s="258"/>
      <c r="D39" s="258"/>
      <c r="E39" s="258"/>
      <c r="F39" s="258"/>
      <c r="G39" s="258"/>
      <c r="H39" s="258"/>
      <c r="I39" s="259"/>
      <c r="J39" s="588">
        <v>4</v>
      </c>
      <c r="K39" s="589"/>
      <c r="L39" s="589"/>
      <c r="M39" s="589"/>
      <c r="N39" s="260" t="s">
        <v>90</v>
      </c>
      <c r="O39" s="261" t="s">
        <v>315</v>
      </c>
      <c r="P39" s="262"/>
      <c r="Q39" s="262"/>
      <c r="R39" s="262"/>
      <c r="S39" s="263"/>
      <c r="T39" s="264"/>
      <c r="U39" s="590">
        <v>4</v>
      </c>
      <c r="V39" s="591"/>
      <c r="W39" s="591"/>
      <c r="X39" s="591"/>
      <c r="Y39" s="260" t="s">
        <v>90</v>
      </c>
    </row>
    <row r="40" spans="1:25" ht="15" customHeight="1">
      <c r="A40" s="256"/>
      <c r="B40" s="265"/>
      <c r="C40" s="265"/>
      <c r="D40" s="265"/>
      <c r="E40" s="265"/>
      <c r="F40" s="266"/>
      <c r="G40" s="266"/>
      <c r="H40" s="267"/>
      <c r="I40" s="265"/>
      <c r="J40" s="265"/>
      <c r="K40" s="265"/>
      <c r="L40" s="265"/>
      <c r="M40" s="257"/>
      <c r="N40" s="262"/>
      <c r="O40" s="262"/>
      <c r="P40" s="268" t="s">
        <v>107</v>
      </c>
      <c r="Q40" s="269"/>
      <c r="R40" s="270"/>
      <c r="S40" s="269"/>
      <c r="T40" s="271"/>
      <c r="U40" s="592">
        <f>SUM(U38:X39)</f>
        <v>7</v>
      </c>
      <c r="V40" s="593"/>
      <c r="W40" s="593"/>
      <c r="X40" s="593"/>
      <c r="Y40" s="260" t="s">
        <v>90</v>
      </c>
    </row>
    <row r="41" spans="1:25" ht="15" customHeight="1">
      <c r="A41" s="256"/>
      <c r="B41" s="272"/>
      <c r="C41" s="272"/>
      <c r="D41" s="272"/>
      <c r="E41" s="272"/>
      <c r="F41" s="273"/>
      <c r="G41" s="273"/>
      <c r="H41" s="274"/>
      <c r="I41" s="272"/>
      <c r="J41" s="272"/>
      <c r="K41" s="272"/>
      <c r="L41" s="272"/>
      <c r="M41" s="275" t="s">
        <v>316</v>
      </c>
      <c r="N41" s="262"/>
      <c r="O41" s="262"/>
      <c r="P41" s="268"/>
      <c r="Q41" s="269"/>
      <c r="R41" s="270"/>
      <c r="S41" s="269"/>
      <c r="T41" s="263"/>
      <c r="U41" s="594">
        <f>ROUNDDOWN(U40/(J38+J39),3)</f>
        <v>0.875</v>
      </c>
      <c r="V41" s="595"/>
      <c r="W41" s="595"/>
      <c r="X41" s="595"/>
      <c r="Y41" s="260"/>
    </row>
    <row r="42" spans="1:25" ht="6" customHeight="1">
      <c r="A42" s="256"/>
      <c r="B42" s="272"/>
      <c r="C42" s="272"/>
      <c r="D42" s="272"/>
      <c r="E42" s="272"/>
      <c r="F42" s="273"/>
      <c r="G42" s="273"/>
      <c r="H42" s="274"/>
      <c r="I42" s="272"/>
      <c r="J42" s="272"/>
      <c r="K42" s="272"/>
      <c r="L42" s="272"/>
      <c r="M42" s="276"/>
      <c r="N42" s="277"/>
      <c r="O42" s="277"/>
      <c r="P42" s="274"/>
      <c r="Q42" s="272"/>
      <c r="R42" s="278"/>
      <c r="S42" s="272"/>
      <c r="T42" s="272"/>
      <c r="U42" s="279"/>
      <c r="V42" s="280"/>
      <c r="W42" s="280"/>
      <c r="X42" s="280"/>
      <c r="Y42" s="274"/>
    </row>
    <row r="43" spans="1:25" ht="12" customHeight="1">
      <c r="A43" s="256"/>
      <c r="B43" s="596" t="s">
        <v>317</v>
      </c>
      <c r="C43" s="596"/>
      <c r="D43" s="596"/>
      <c r="E43" s="596"/>
      <c r="F43" s="596"/>
      <c r="G43" s="596"/>
      <c r="H43" s="596"/>
      <c r="I43" s="596"/>
      <c r="J43" s="596"/>
      <c r="K43" s="596"/>
      <c r="L43" s="596"/>
      <c r="M43" s="596"/>
      <c r="N43" s="596"/>
      <c r="O43" s="596"/>
      <c r="P43" s="596"/>
      <c r="Q43" s="596"/>
      <c r="R43" s="596"/>
      <c r="S43" s="596"/>
      <c r="T43" s="596"/>
      <c r="U43" s="596"/>
      <c r="V43" s="596"/>
      <c r="W43" s="596"/>
      <c r="X43" s="596"/>
      <c r="Y43" s="596"/>
    </row>
    <row r="44" spans="1:25" ht="12" customHeight="1">
      <c r="A44" s="256"/>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row>
    <row r="45" spans="1:25" ht="15" customHeight="1">
      <c r="A45" s="256" t="s">
        <v>318</v>
      </c>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row>
    <row r="46" spans="1:25" ht="15" customHeight="1">
      <c r="A46" s="256"/>
      <c r="B46" s="597" t="s">
        <v>1</v>
      </c>
      <c r="C46" s="598"/>
      <c r="D46" s="598"/>
      <c r="E46" s="598"/>
      <c r="F46" s="598"/>
      <c r="G46" s="598"/>
      <c r="H46" s="598"/>
      <c r="I46" s="598"/>
      <c r="J46" s="598"/>
      <c r="K46" s="598"/>
      <c r="L46" s="599"/>
      <c r="M46" s="603" t="s">
        <v>89</v>
      </c>
      <c r="N46" s="604"/>
      <c r="O46" s="604"/>
      <c r="P46" s="604"/>
      <c r="Q46" s="604"/>
      <c r="R46" s="604"/>
      <c r="S46" s="604"/>
      <c r="T46" s="604"/>
      <c r="U46" s="604"/>
      <c r="V46" s="604"/>
      <c r="W46" s="604"/>
      <c r="X46" s="604"/>
      <c r="Y46" s="605"/>
    </row>
    <row r="47" spans="1:25" ht="15" customHeight="1">
      <c r="A47" s="256"/>
      <c r="B47" s="600"/>
      <c r="C47" s="601"/>
      <c r="D47" s="601"/>
      <c r="E47" s="601"/>
      <c r="F47" s="601"/>
      <c r="G47" s="601"/>
      <c r="H47" s="601"/>
      <c r="I47" s="601"/>
      <c r="J47" s="601"/>
      <c r="K47" s="601"/>
      <c r="L47" s="602"/>
      <c r="M47" s="606" t="s">
        <v>84</v>
      </c>
      <c r="N47" s="607"/>
      <c r="O47" s="607"/>
      <c r="P47" s="608"/>
      <c r="Q47" s="606" t="s">
        <v>124</v>
      </c>
      <c r="R47" s="607"/>
      <c r="S47" s="607"/>
      <c r="T47" s="608"/>
      <c r="U47" s="606" t="s">
        <v>107</v>
      </c>
      <c r="V47" s="607"/>
      <c r="W47" s="607"/>
      <c r="X47" s="607"/>
      <c r="Y47" s="608"/>
    </row>
    <row r="48" spans="1:25" ht="15" customHeight="1">
      <c r="A48" s="256"/>
      <c r="B48" s="282" t="s">
        <v>2</v>
      </c>
      <c r="C48" s="283"/>
      <c r="D48" s="283"/>
      <c r="E48" s="283"/>
      <c r="F48" s="283"/>
      <c r="G48" s="283"/>
      <c r="H48" s="283"/>
      <c r="I48" s="283"/>
      <c r="J48" s="283"/>
      <c r="K48" s="283"/>
      <c r="L48" s="283"/>
      <c r="M48" s="580">
        <f>M15</f>
        <v>47</v>
      </c>
      <c r="N48" s="581"/>
      <c r="O48" s="581"/>
      <c r="P48" s="284" t="s">
        <v>125</v>
      </c>
      <c r="Q48" s="580">
        <f>Q15</f>
        <v>30</v>
      </c>
      <c r="R48" s="581"/>
      <c r="S48" s="581"/>
      <c r="T48" s="285" t="s">
        <v>125</v>
      </c>
      <c r="U48" s="286" t="s">
        <v>321</v>
      </c>
      <c r="V48" s="581">
        <f>V15</f>
        <v>77</v>
      </c>
      <c r="W48" s="581"/>
      <c r="X48" s="581"/>
      <c r="Y48" s="285" t="s">
        <v>90</v>
      </c>
    </row>
    <row r="49" spans="1:25" ht="15" customHeight="1">
      <c r="A49" s="256"/>
      <c r="B49" s="582" t="s">
        <v>319</v>
      </c>
      <c r="C49" s="583"/>
      <c r="D49" s="583"/>
      <c r="E49" s="583"/>
      <c r="F49" s="583"/>
      <c r="G49" s="583"/>
      <c r="H49" s="583"/>
      <c r="I49" s="583"/>
      <c r="J49" s="583"/>
      <c r="K49" s="583"/>
      <c r="L49" s="584"/>
      <c r="M49" s="585">
        <v>35</v>
      </c>
      <c r="N49" s="586"/>
      <c r="O49" s="586"/>
      <c r="P49" s="287" t="s">
        <v>125</v>
      </c>
      <c r="Q49" s="585">
        <v>30</v>
      </c>
      <c r="R49" s="586"/>
      <c r="S49" s="586"/>
      <c r="T49" s="288" t="s">
        <v>125</v>
      </c>
      <c r="U49" s="289" t="s">
        <v>331</v>
      </c>
      <c r="V49" s="587">
        <f>M49+Q49</f>
        <v>65</v>
      </c>
      <c r="W49" s="587"/>
      <c r="X49" s="587"/>
      <c r="Y49" s="288" t="s">
        <v>125</v>
      </c>
    </row>
    <row r="50" spans="1:25" ht="12" customHeight="1">
      <c r="A50" s="256"/>
      <c r="B50" s="290" t="s">
        <v>323</v>
      </c>
      <c r="C50" s="291"/>
      <c r="D50" s="291"/>
      <c r="E50" s="291"/>
      <c r="F50" s="291"/>
      <c r="G50" s="291"/>
      <c r="H50" s="291"/>
      <c r="I50" s="291"/>
      <c r="J50" s="291"/>
      <c r="K50" s="291"/>
      <c r="L50" s="291"/>
      <c r="M50" s="291"/>
      <c r="N50" s="283"/>
      <c r="O50" s="283"/>
      <c r="P50" s="283"/>
      <c r="Q50" s="283"/>
      <c r="R50" s="283"/>
      <c r="S50" s="283"/>
      <c r="T50" s="283"/>
      <c r="U50" s="283"/>
      <c r="V50" s="283"/>
      <c r="W50" s="283"/>
      <c r="X50" s="283"/>
      <c r="Y50" s="283"/>
    </row>
    <row r="51" spans="1:25" ht="12" customHeight="1">
      <c r="A51" s="256"/>
      <c r="B51" s="572" t="s">
        <v>212</v>
      </c>
      <c r="C51" s="573"/>
      <c r="D51" s="573"/>
      <c r="E51" s="573"/>
      <c r="F51" s="573"/>
      <c r="G51" s="573"/>
      <c r="H51" s="573"/>
      <c r="I51" s="573"/>
      <c r="J51" s="573"/>
      <c r="K51" s="573"/>
      <c r="L51" s="573"/>
      <c r="M51" s="573"/>
      <c r="N51" s="573"/>
      <c r="O51" s="573"/>
      <c r="P51" s="573"/>
      <c r="Q51" s="573"/>
      <c r="R51" s="573"/>
      <c r="S51" s="573"/>
      <c r="T51" s="573"/>
      <c r="U51" s="573"/>
      <c r="V51" s="573"/>
      <c r="W51" s="573"/>
      <c r="X51" s="573"/>
      <c r="Y51" s="573"/>
    </row>
    <row r="52" spans="1:25" ht="12" customHeight="1">
      <c r="A52" s="256"/>
      <c r="B52" s="256"/>
      <c r="C52" s="292" t="s">
        <v>324</v>
      </c>
      <c r="D52" s="256"/>
      <c r="E52" s="256"/>
      <c r="F52" s="256"/>
      <c r="G52" s="256"/>
      <c r="H52" s="256"/>
      <c r="I52" s="256"/>
      <c r="J52" s="256"/>
      <c r="K52" s="256"/>
      <c r="L52" s="256"/>
      <c r="M52" s="256"/>
      <c r="N52" s="256"/>
      <c r="O52" s="256"/>
      <c r="P52" s="256"/>
      <c r="Q52" s="256"/>
      <c r="R52" s="256"/>
      <c r="S52" s="256"/>
      <c r="T52" s="256"/>
      <c r="U52" s="256"/>
      <c r="V52" s="256"/>
      <c r="W52" s="256"/>
      <c r="X52" s="256"/>
      <c r="Y52" s="256"/>
    </row>
    <row r="53" spans="1:25" ht="12" customHeight="1">
      <c r="A53" s="4"/>
      <c r="B53" s="4"/>
      <c r="C53" s="27"/>
      <c r="D53" s="4"/>
      <c r="E53" s="4"/>
      <c r="F53" s="4"/>
      <c r="G53" s="4"/>
      <c r="H53" s="4"/>
      <c r="I53" s="4"/>
      <c r="J53" s="4"/>
      <c r="K53" s="4"/>
      <c r="L53" s="4"/>
      <c r="M53" s="4"/>
      <c r="N53" s="4"/>
      <c r="O53" s="4"/>
      <c r="P53" s="4"/>
      <c r="Q53" s="4"/>
      <c r="R53" s="4"/>
      <c r="S53" s="4"/>
      <c r="T53" s="4"/>
      <c r="U53" s="4"/>
      <c r="V53" s="4"/>
      <c r="W53" s="4"/>
      <c r="X53" s="4"/>
      <c r="Y53" s="4"/>
    </row>
    <row r="54" spans="1:25" ht="15" customHeight="1">
      <c r="A54" s="129" t="s">
        <v>332</v>
      </c>
      <c r="B54" s="94"/>
      <c r="C54" s="94"/>
      <c r="D54" s="94"/>
      <c r="E54" s="94"/>
      <c r="F54" s="94"/>
      <c r="G54" s="94"/>
      <c r="H54" s="94"/>
      <c r="I54" s="94"/>
      <c r="J54" s="94"/>
      <c r="K54" s="94"/>
      <c r="L54" s="94"/>
      <c r="M54" s="94"/>
      <c r="N54" s="94"/>
      <c r="O54" s="94"/>
      <c r="P54" s="94"/>
      <c r="Q54" s="94"/>
      <c r="R54" s="94"/>
      <c r="S54" s="94"/>
      <c r="T54" s="94"/>
      <c r="U54" s="94"/>
      <c r="V54" s="94"/>
      <c r="W54" s="94"/>
      <c r="X54" s="94"/>
      <c r="Y54" s="94"/>
    </row>
    <row r="55" spans="1:25" ht="15" customHeight="1">
      <c r="A55" s="94"/>
      <c r="B55" s="94"/>
      <c r="C55" s="94"/>
      <c r="D55" s="94"/>
      <c r="E55" s="94"/>
      <c r="F55" s="94"/>
      <c r="G55" s="94"/>
      <c r="H55" s="94"/>
      <c r="I55" s="94"/>
      <c r="J55" s="94"/>
      <c r="K55" s="94"/>
      <c r="L55" s="94"/>
      <c r="M55" s="94"/>
      <c r="N55" s="94"/>
      <c r="O55" s="94"/>
      <c r="P55" s="130"/>
      <c r="Q55" s="574" t="s">
        <v>333</v>
      </c>
      <c r="R55" s="575"/>
      <c r="S55" s="576"/>
      <c r="T55" s="99" t="s">
        <v>334</v>
      </c>
      <c r="U55" s="577">
        <v>24</v>
      </c>
      <c r="V55" s="577"/>
      <c r="W55" s="577"/>
      <c r="X55" s="577"/>
      <c r="Y55" s="131" t="s">
        <v>95</v>
      </c>
    </row>
    <row r="56" spans="1:25" ht="15" customHeight="1">
      <c r="A56" s="94"/>
      <c r="B56" s="94"/>
      <c r="C56" s="94"/>
      <c r="D56" s="94"/>
      <c r="E56" s="94"/>
      <c r="F56" s="94"/>
      <c r="G56" s="94"/>
      <c r="H56" s="94"/>
      <c r="I56" s="94"/>
      <c r="J56" s="94"/>
      <c r="K56" s="94"/>
      <c r="L56" s="94"/>
      <c r="M56" s="94"/>
      <c r="N56" s="94"/>
      <c r="O56" s="94"/>
      <c r="P56" s="94"/>
      <c r="Q56" s="98"/>
      <c r="R56" s="98"/>
      <c r="S56" s="98"/>
      <c r="T56" s="98"/>
      <c r="U56" s="129"/>
      <c r="V56" s="129"/>
      <c r="W56" s="129"/>
      <c r="X56" s="129"/>
      <c r="Y56" s="94"/>
    </row>
    <row r="57" spans="1:25" ht="15" customHeight="1">
      <c r="A57" s="94" t="s">
        <v>320</v>
      </c>
      <c r="B57" s="127"/>
      <c r="C57" s="127"/>
      <c r="D57" s="127"/>
      <c r="E57" s="127"/>
      <c r="F57" s="127"/>
      <c r="G57" s="127"/>
      <c r="H57" s="127"/>
      <c r="I57" s="127"/>
      <c r="J57" s="127"/>
      <c r="K57" s="127"/>
      <c r="L57" s="127"/>
      <c r="M57" s="127"/>
      <c r="N57" s="127"/>
      <c r="O57" s="127"/>
      <c r="P57" s="127"/>
      <c r="Q57" s="127"/>
      <c r="R57" s="127"/>
      <c r="S57" s="127"/>
      <c r="T57" s="127"/>
      <c r="U57" s="127"/>
      <c r="V57" s="578" t="s">
        <v>6</v>
      </c>
      <c r="W57" s="578"/>
      <c r="X57" s="578" t="s">
        <v>7</v>
      </c>
      <c r="Y57" s="578"/>
    </row>
    <row r="58" spans="1:25" ht="15" customHeight="1">
      <c r="A58" s="94"/>
      <c r="B58" s="94"/>
      <c r="C58" s="94"/>
      <c r="D58" s="94"/>
      <c r="E58" s="94"/>
      <c r="F58" s="94"/>
      <c r="G58" s="94"/>
      <c r="H58" s="94"/>
      <c r="I58" s="94"/>
      <c r="J58" s="94"/>
      <c r="K58" s="94"/>
      <c r="L58" s="94"/>
      <c r="M58" s="94"/>
      <c r="N58" s="94"/>
      <c r="O58" s="94"/>
      <c r="P58" s="94"/>
      <c r="Q58" s="94"/>
      <c r="R58" s="94"/>
      <c r="S58" s="94"/>
      <c r="T58" s="94"/>
      <c r="U58" s="94"/>
      <c r="V58" s="578"/>
      <c r="W58" s="578"/>
      <c r="X58" s="578"/>
      <c r="Y58" s="578"/>
    </row>
    <row r="59" spans="1:25" ht="12" customHeight="1">
      <c r="A59" s="127"/>
      <c r="B59" s="561" t="s">
        <v>335</v>
      </c>
      <c r="C59" s="579" t="s">
        <v>96</v>
      </c>
      <c r="D59" s="579"/>
      <c r="E59" s="579"/>
      <c r="F59" s="579"/>
      <c r="G59" s="579"/>
      <c r="H59" s="579"/>
      <c r="I59" s="579"/>
      <c r="J59" s="579"/>
      <c r="K59" s="579"/>
      <c r="L59" s="579"/>
      <c r="M59" s="579"/>
      <c r="N59" s="579"/>
      <c r="O59" s="579"/>
      <c r="P59" s="579"/>
      <c r="Q59" s="579"/>
      <c r="R59" s="579"/>
      <c r="S59" s="579"/>
      <c r="T59" s="579"/>
      <c r="U59" s="579"/>
      <c r="V59" s="564" t="s">
        <v>238</v>
      </c>
      <c r="W59" s="565"/>
      <c r="X59" s="564" t="s">
        <v>238</v>
      </c>
      <c r="Y59" s="565"/>
    </row>
    <row r="60" spans="1:25" ht="12" customHeight="1">
      <c r="A60" s="94"/>
      <c r="B60" s="561"/>
      <c r="C60" s="579"/>
      <c r="D60" s="579"/>
      <c r="E60" s="579"/>
      <c r="F60" s="579"/>
      <c r="G60" s="579"/>
      <c r="H60" s="579"/>
      <c r="I60" s="579"/>
      <c r="J60" s="579"/>
      <c r="K60" s="579"/>
      <c r="L60" s="579"/>
      <c r="M60" s="579"/>
      <c r="N60" s="579"/>
      <c r="O60" s="579"/>
      <c r="P60" s="579"/>
      <c r="Q60" s="579"/>
      <c r="R60" s="579"/>
      <c r="S60" s="579"/>
      <c r="T60" s="579"/>
      <c r="U60" s="579"/>
      <c r="V60" s="566"/>
      <c r="W60" s="567"/>
      <c r="X60" s="566"/>
      <c r="Y60" s="567"/>
    </row>
    <row r="61" spans="1:25" ht="12" customHeight="1">
      <c r="A61" s="94"/>
      <c r="B61" s="561" t="s">
        <v>336</v>
      </c>
      <c r="C61" s="562" t="s">
        <v>8</v>
      </c>
      <c r="D61" s="562"/>
      <c r="E61" s="562"/>
      <c r="F61" s="562"/>
      <c r="G61" s="562"/>
      <c r="H61" s="562"/>
      <c r="I61" s="562"/>
      <c r="J61" s="562"/>
      <c r="K61" s="562"/>
      <c r="L61" s="562"/>
      <c r="M61" s="562"/>
      <c r="N61" s="562"/>
      <c r="O61" s="562"/>
      <c r="P61" s="562"/>
      <c r="Q61" s="562"/>
      <c r="R61" s="562"/>
      <c r="S61" s="562"/>
      <c r="T61" s="562"/>
      <c r="U61" s="563"/>
      <c r="V61" s="564" t="s">
        <v>238</v>
      </c>
      <c r="W61" s="565"/>
      <c r="X61" s="564" t="s">
        <v>238</v>
      </c>
      <c r="Y61" s="565"/>
    </row>
    <row r="62" spans="1:25" ht="12" customHeight="1">
      <c r="A62" s="94"/>
      <c r="B62" s="561"/>
      <c r="C62" s="562"/>
      <c r="D62" s="562"/>
      <c r="E62" s="562"/>
      <c r="F62" s="562"/>
      <c r="G62" s="562"/>
      <c r="H62" s="562"/>
      <c r="I62" s="562"/>
      <c r="J62" s="562"/>
      <c r="K62" s="562"/>
      <c r="L62" s="562"/>
      <c r="M62" s="562"/>
      <c r="N62" s="562"/>
      <c r="O62" s="562"/>
      <c r="P62" s="562"/>
      <c r="Q62" s="562"/>
      <c r="R62" s="562"/>
      <c r="S62" s="562"/>
      <c r="T62" s="562"/>
      <c r="U62" s="563"/>
      <c r="V62" s="566"/>
      <c r="W62" s="567"/>
      <c r="X62" s="566"/>
      <c r="Y62" s="567"/>
    </row>
    <row r="63" spans="1:25" ht="15" customHeight="1">
      <c r="A63" s="94"/>
      <c r="B63" s="94"/>
      <c r="C63" s="94"/>
      <c r="D63" s="94"/>
      <c r="E63" s="94"/>
      <c r="F63" s="94"/>
      <c r="G63" s="94"/>
      <c r="H63" s="94"/>
      <c r="I63" s="94"/>
      <c r="J63" s="94"/>
      <c r="K63" s="94"/>
      <c r="L63" s="94"/>
      <c r="M63" s="94"/>
      <c r="N63" s="94"/>
      <c r="O63" s="94"/>
      <c r="P63" s="94"/>
      <c r="Q63" s="98"/>
      <c r="R63" s="98"/>
      <c r="S63" s="98"/>
      <c r="T63" s="98"/>
      <c r="U63" s="129"/>
      <c r="V63" s="129"/>
      <c r="W63" s="129"/>
      <c r="X63" s="129"/>
      <c r="Y63" s="94"/>
    </row>
    <row r="64" spans="1:25" ht="12" customHeight="1">
      <c r="A64" s="94"/>
      <c r="B64" s="132"/>
      <c r="C64" s="126"/>
      <c r="D64" s="126"/>
      <c r="E64" s="126"/>
      <c r="F64" s="126"/>
      <c r="G64" s="126"/>
      <c r="H64" s="126"/>
      <c r="I64" s="126"/>
      <c r="J64" s="126"/>
      <c r="K64" s="126"/>
      <c r="L64" s="126"/>
      <c r="M64" s="126"/>
      <c r="N64" s="133"/>
      <c r="O64" s="133"/>
      <c r="P64" s="133"/>
      <c r="Q64" s="134"/>
      <c r="R64" s="124"/>
      <c r="S64" s="124"/>
      <c r="T64" s="135"/>
      <c r="U64" s="136"/>
      <c r="V64" s="136"/>
      <c r="W64" s="136"/>
      <c r="X64" s="136"/>
      <c r="Y64" s="126"/>
    </row>
    <row r="65" spans="1:25" ht="24.75" customHeight="1">
      <c r="A65" s="469" t="s">
        <v>337</v>
      </c>
      <c r="B65" s="469"/>
      <c r="C65" s="469"/>
      <c r="D65" s="469"/>
      <c r="E65" s="469"/>
      <c r="F65" s="469"/>
      <c r="G65" s="469"/>
      <c r="H65" s="469"/>
      <c r="I65" s="469"/>
      <c r="J65" s="469"/>
      <c r="K65" s="469"/>
      <c r="L65" s="469"/>
      <c r="M65" s="469"/>
      <c r="N65" s="568" t="s">
        <v>176</v>
      </c>
      <c r="O65" s="569"/>
      <c r="P65" s="538" t="s">
        <v>9</v>
      </c>
      <c r="Q65" s="539"/>
      <c r="R65" s="539"/>
      <c r="S65" s="540"/>
      <c r="T65" s="104" t="s">
        <v>338</v>
      </c>
      <c r="U65" s="541">
        <v>2</v>
      </c>
      <c r="V65" s="542"/>
      <c r="W65" s="542"/>
      <c r="X65" s="543"/>
      <c r="Y65" s="116" t="s">
        <v>92</v>
      </c>
    </row>
    <row r="66" spans="1:40" ht="24.75" customHeight="1">
      <c r="A66" s="469"/>
      <c r="B66" s="469"/>
      <c r="C66" s="469"/>
      <c r="D66" s="469"/>
      <c r="E66" s="469"/>
      <c r="F66" s="469"/>
      <c r="G66" s="469"/>
      <c r="H66" s="469"/>
      <c r="I66" s="469"/>
      <c r="J66" s="469"/>
      <c r="K66" s="469"/>
      <c r="L66" s="469"/>
      <c r="M66" s="469"/>
      <c r="N66" s="570"/>
      <c r="O66" s="571"/>
      <c r="P66" s="538" t="s">
        <v>24</v>
      </c>
      <c r="Q66" s="539"/>
      <c r="R66" s="539"/>
      <c r="S66" s="540"/>
      <c r="T66" s="104" t="s">
        <v>339</v>
      </c>
      <c r="U66" s="541">
        <v>0</v>
      </c>
      <c r="V66" s="542"/>
      <c r="W66" s="542"/>
      <c r="X66" s="543"/>
      <c r="Y66" s="116" t="s">
        <v>95</v>
      </c>
      <c r="AM66" s="3"/>
      <c r="AN66" s="3"/>
    </row>
    <row r="67" spans="1:40" ht="24.75" customHeight="1">
      <c r="A67" s="469" t="s">
        <v>226</v>
      </c>
      <c r="B67" s="469"/>
      <c r="C67" s="469"/>
      <c r="D67" s="469"/>
      <c r="E67" s="469"/>
      <c r="F67" s="469"/>
      <c r="G67" s="469"/>
      <c r="H67" s="469"/>
      <c r="I67" s="469"/>
      <c r="J67" s="469"/>
      <c r="K67" s="469"/>
      <c r="L67" s="469"/>
      <c r="M67" s="469"/>
      <c r="N67" s="560" t="s">
        <v>177</v>
      </c>
      <c r="O67" s="535"/>
      <c r="P67" s="538" t="s">
        <v>9</v>
      </c>
      <c r="Q67" s="539"/>
      <c r="R67" s="539"/>
      <c r="S67" s="540"/>
      <c r="T67" s="104" t="s">
        <v>340</v>
      </c>
      <c r="U67" s="541">
        <v>2</v>
      </c>
      <c r="V67" s="542"/>
      <c r="W67" s="542"/>
      <c r="X67" s="543"/>
      <c r="Y67" s="116" t="s">
        <v>92</v>
      </c>
      <c r="AM67" s="3">
        <v>1</v>
      </c>
      <c r="AN67" s="3">
        <v>2</v>
      </c>
    </row>
    <row r="68" spans="1:40" ht="24.75" customHeight="1">
      <c r="A68" s="469"/>
      <c r="B68" s="469"/>
      <c r="C68" s="469"/>
      <c r="D68" s="469"/>
      <c r="E68" s="469"/>
      <c r="F68" s="469"/>
      <c r="G68" s="469"/>
      <c r="H68" s="469"/>
      <c r="I68" s="469"/>
      <c r="J68" s="469"/>
      <c r="K68" s="469"/>
      <c r="L68" s="469"/>
      <c r="M68" s="469"/>
      <c r="N68" s="428"/>
      <c r="O68" s="429"/>
      <c r="P68" s="538" t="s">
        <v>24</v>
      </c>
      <c r="Q68" s="539"/>
      <c r="R68" s="539"/>
      <c r="S68" s="540"/>
      <c r="T68" s="104" t="s">
        <v>341</v>
      </c>
      <c r="U68" s="541">
        <v>12</v>
      </c>
      <c r="V68" s="542"/>
      <c r="W68" s="542"/>
      <c r="X68" s="543"/>
      <c r="Y68" s="116" t="s">
        <v>95</v>
      </c>
      <c r="AM68" s="3">
        <v>2</v>
      </c>
      <c r="AN68" s="3">
        <v>3</v>
      </c>
    </row>
    <row r="69" spans="1:40" ht="13.5" customHeight="1">
      <c r="A69" s="137"/>
      <c r="B69" s="137"/>
      <c r="C69" s="137"/>
      <c r="D69" s="137"/>
      <c r="E69" s="137"/>
      <c r="F69" s="137"/>
      <c r="G69" s="137"/>
      <c r="H69" s="137"/>
      <c r="I69" s="137"/>
      <c r="J69" s="137"/>
      <c r="K69" s="137"/>
      <c r="L69" s="137"/>
      <c r="M69" s="137"/>
      <c r="N69" s="134"/>
      <c r="O69" s="134"/>
      <c r="P69" s="134"/>
      <c r="Q69" s="134"/>
      <c r="R69" s="134"/>
      <c r="S69" s="134"/>
      <c r="T69" s="135"/>
      <c r="U69" s="136"/>
      <c r="V69" s="136"/>
      <c r="W69" s="136"/>
      <c r="X69" s="136"/>
      <c r="Y69" s="126"/>
      <c r="AM69" s="3">
        <v>3</v>
      </c>
      <c r="AN69" s="4"/>
    </row>
    <row r="70" spans="1:40" ht="24.75" customHeight="1">
      <c r="A70" s="469" t="s">
        <v>342</v>
      </c>
      <c r="B70" s="469"/>
      <c r="C70" s="469"/>
      <c r="D70" s="469"/>
      <c r="E70" s="469"/>
      <c r="F70" s="469"/>
      <c r="G70" s="469"/>
      <c r="H70" s="469"/>
      <c r="I70" s="469"/>
      <c r="J70" s="469"/>
      <c r="K70" s="469"/>
      <c r="L70" s="469"/>
      <c r="M70" s="469"/>
      <c r="N70" s="550" t="s">
        <v>176</v>
      </c>
      <c r="O70" s="551"/>
      <c r="P70" s="554" t="s">
        <v>9</v>
      </c>
      <c r="Q70" s="555"/>
      <c r="R70" s="555"/>
      <c r="S70" s="556"/>
      <c r="T70" s="138" t="s">
        <v>343</v>
      </c>
      <c r="U70" s="557">
        <v>0</v>
      </c>
      <c r="V70" s="558"/>
      <c r="W70" s="558"/>
      <c r="X70" s="559"/>
      <c r="Y70" s="139" t="s">
        <v>92</v>
      </c>
      <c r="AM70" s="3">
        <v>4</v>
      </c>
      <c r="AN70" s="4"/>
    </row>
    <row r="71" spans="1:40" ht="24.75" customHeight="1">
      <c r="A71" s="469"/>
      <c r="B71" s="469"/>
      <c r="C71" s="469"/>
      <c r="D71" s="469"/>
      <c r="E71" s="469"/>
      <c r="F71" s="469"/>
      <c r="G71" s="469"/>
      <c r="H71" s="469"/>
      <c r="I71" s="469"/>
      <c r="J71" s="469"/>
      <c r="K71" s="469"/>
      <c r="L71" s="469"/>
      <c r="M71" s="469"/>
      <c r="N71" s="552"/>
      <c r="O71" s="553"/>
      <c r="P71" s="538" t="s">
        <v>24</v>
      </c>
      <c r="Q71" s="539"/>
      <c r="R71" s="539"/>
      <c r="S71" s="540"/>
      <c r="T71" s="104" t="s">
        <v>344</v>
      </c>
      <c r="U71" s="541">
        <v>11</v>
      </c>
      <c r="V71" s="542"/>
      <c r="W71" s="542"/>
      <c r="X71" s="543"/>
      <c r="Y71" s="140" t="s">
        <v>95</v>
      </c>
      <c r="AM71" s="3">
        <v>5</v>
      </c>
      <c r="AN71" s="4"/>
    </row>
    <row r="72" spans="1:25" ht="24.75" customHeight="1">
      <c r="A72" s="469" t="s">
        <v>227</v>
      </c>
      <c r="B72" s="469"/>
      <c r="C72" s="469"/>
      <c r="D72" s="469"/>
      <c r="E72" s="469"/>
      <c r="F72" s="469"/>
      <c r="G72" s="469"/>
      <c r="H72" s="469"/>
      <c r="I72" s="469"/>
      <c r="J72" s="469"/>
      <c r="K72" s="469"/>
      <c r="L72" s="469"/>
      <c r="M72" s="469"/>
      <c r="N72" s="534" t="s">
        <v>177</v>
      </c>
      <c r="O72" s="535"/>
      <c r="P72" s="538" t="s">
        <v>9</v>
      </c>
      <c r="Q72" s="539"/>
      <c r="R72" s="539"/>
      <c r="S72" s="540"/>
      <c r="T72" s="104" t="s">
        <v>345</v>
      </c>
      <c r="U72" s="541">
        <v>2</v>
      </c>
      <c r="V72" s="542"/>
      <c r="W72" s="542"/>
      <c r="X72" s="543"/>
      <c r="Y72" s="140" t="s">
        <v>92</v>
      </c>
    </row>
    <row r="73" spans="1:25" ht="24.75" customHeight="1">
      <c r="A73" s="469"/>
      <c r="B73" s="469"/>
      <c r="C73" s="469"/>
      <c r="D73" s="469"/>
      <c r="E73" s="469"/>
      <c r="F73" s="469"/>
      <c r="G73" s="469"/>
      <c r="H73" s="469"/>
      <c r="I73" s="469"/>
      <c r="J73" s="469"/>
      <c r="K73" s="469"/>
      <c r="L73" s="469"/>
      <c r="M73" s="469"/>
      <c r="N73" s="536"/>
      <c r="O73" s="537"/>
      <c r="P73" s="544" t="s">
        <v>24</v>
      </c>
      <c r="Q73" s="545"/>
      <c r="R73" s="545"/>
      <c r="S73" s="546"/>
      <c r="T73" s="141" t="s">
        <v>346</v>
      </c>
      <c r="U73" s="547">
        <v>16</v>
      </c>
      <c r="V73" s="548"/>
      <c r="W73" s="548"/>
      <c r="X73" s="549"/>
      <c r="Y73" s="142" t="s">
        <v>95</v>
      </c>
    </row>
    <row r="74" spans="1:25" s="17" customFormat="1" ht="15" customHeight="1">
      <c r="A74" s="94" t="s">
        <v>347</v>
      </c>
      <c r="B74" s="94"/>
      <c r="C74" s="94"/>
      <c r="D74" s="94"/>
      <c r="E74" s="94"/>
      <c r="F74" s="94"/>
      <c r="G74" s="94"/>
      <c r="H74" s="94"/>
      <c r="I74" s="94"/>
      <c r="J74" s="94"/>
      <c r="K74" s="94"/>
      <c r="L74" s="94"/>
      <c r="M74" s="94"/>
      <c r="N74" s="94"/>
      <c r="O74" s="94"/>
      <c r="P74" s="94"/>
      <c r="Q74" s="94"/>
      <c r="R74" s="94"/>
      <c r="S74" s="94"/>
      <c r="T74" s="94"/>
      <c r="U74" s="94"/>
      <c r="V74" s="94"/>
      <c r="W74" s="94"/>
      <c r="X74" s="94"/>
      <c r="Y74" s="94"/>
    </row>
    <row r="75" spans="1:25" s="17" customFormat="1" ht="9" customHeight="1">
      <c r="A75" s="127"/>
      <c r="B75" s="127"/>
      <c r="C75" s="127"/>
      <c r="D75" s="127"/>
      <c r="E75" s="127"/>
      <c r="F75" s="127"/>
      <c r="G75" s="127"/>
      <c r="H75" s="127"/>
      <c r="I75" s="127"/>
      <c r="J75" s="127"/>
      <c r="K75" s="127"/>
      <c r="L75" s="127"/>
      <c r="M75" s="127"/>
      <c r="N75" s="127"/>
      <c r="O75" s="127"/>
      <c r="P75" s="127"/>
      <c r="Q75" s="127"/>
      <c r="R75" s="127"/>
      <c r="S75" s="127"/>
      <c r="T75" s="127"/>
      <c r="U75" s="127"/>
      <c r="V75" s="127"/>
      <c r="W75" s="127"/>
      <c r="X75" s="127"/>
      <c r="Y75" s="127"/>
    </row>
    <row r="76" spans="1:25" s="17" customFormat="1" ht="8.25" customHeight="1">
      <c r="A76" s="127"/>
      <c r="B76" s="143"/>
      <c r="C76" s="144"/>
      <c r="D76" s="144"/>
      <c r="E76" s="144"/>
      <c r="F76" s="144"/>
      <c r="G76" s="144"/>
      <c r="H76" s="144"/>
      <c r="I76" s="144"/>
      <c r="J76" s="144"/>
      <c r="K76" s="144"/>
      <c r="L76" s="144"/>
      <c r="M76" s="144"/>
      <c r="N76" s="144"/>
      <c r="O76" s="144"/>
      <c r="P76" s="144"/>
      <c r="Q76" s="144"/>
      <c r="R76" s="144"/>
      <c r="S76" s="145"/>
      <c r="T76" s="143"/>
      <c r="U76" s="144"/>
      <c r="V76" s="144"/>
      <c r="W76" s="144"/>
      <c r="X76" s="144"/>
      <c r="Y76" s="145"/>
    </row>
    <row r="77" spans="1:25" s="17" customFormat="1" ht="15" customHeight="1">
      <c r="A77" s="127"/>
      <c r="B77" s="146"/>
      <c r="C77" s="94" t="s">
        <v>98</v>
      </c>
      <c r="D77" s="94"/>
      <c r="E77" s="94"/>
      <c r="F77" s="94"/>
      <c r="G77" s="94"/>
      <c r="H77" s="530" t="s">
        <v>131</v>
      </c>
      <c r="I77" s="530"/>
      <c r="J77" s="530"/>
      <c r="K77" s="530"/>
      <c r="L77" s="530"/>
      <c r="M77" s="530"/>
      <c r="N77" s="530"/>
      <c r="O77" s="530"/>
      <c r="P77" s="530"/>
      <c r="Q77" s="530"/>
      <c r="R77" s="530"/>
      <c r="S77" s="530"/>
      <c r="T77" s="530"/>
      <c r="U77" s="530"/>
      <c r="V77" s="530"/>
      <c r="W77" s="530"/>
      <c r="X77" s="530"/>
      <c r="Y77" s="531"/>
    </row>
    <row r="78" spans="1:26" s="17" customFormat="1" ht="15" customHeight="1">
      <c r="A78" s="127"/>
      <c r="B78" s="146"/>
      <c r="C78" s="94" t="s">
        <v>25</v>
      </c>
      <c r="D78" s="94"/>
      <c r="E78" s="94"/>
      <c r="F78" s="94"/>
      <c r="G78" s="94"/>
      <c r="H78" s="126"/>
      <c r="I78" s="532" t="s">
        <v>32</v>
      </c>
      <c r="J78" s="533"/>
      <c r="K78" s="147">
        <v>2</v>
      </c>
      <c r="L78" s="94" t="s">
        <v>33</v>
      </c>
      <c r="M78" s="94"/>
      <c r="N78" s="147">
        <v>2</v>
      </c>
      <c r="O78" s="94" t="s">
        <v>26</v>
      </c>
      <c r="P78" s="94"/>
      <c r="Q78" s="94"/>
      <c r="R78" s="94"/>
      <c r="S78" s="94"/>
      <c r="T78" s="148" t="s">
        <v>348</v>
      </c>
      <c r="U78" s="487">
        <f>U79+U114</f>
        <v>6694500</v>
      </c>
      <c r="V78" s="487"/>
      <c r="W78" s="487"/>
      <c r="X78" s="487"/>
      <c r="Y78" s="149" t="s">
        <v>154</v>
      </c>
      <c r="Z78" s="150">
        <f>IF(AB80="未入力","※先に163行目の当該年度４月１日現在の１年次研修医受入数を入力してください","")</f>
      </c>
    </row>
    <row r="79" spans="1:25" s="17" customFormat="1" ht="15" customHeight="1">
      <c r="A79" s="127"/>
      <c r="B79" s="146" t="s">
        <v>132</v>
      </c>
      <c r="C79" s="94"/>
      <c r="D79" s="94"/>
      <c r="E79" s="94"/>
      <c r="F79" s="94"/>
      <c r="G79" s="94"/>
      <c r="H79" s="94"/>
      <c r="I79" s="98"/>
      <c r="J79" s="98"/>
      <c r="K79" s="94"/>
      <c r="L79" s="94"/>
      <c r="M79" s="94"/>
      <c r="N79" s="94"/>
      <c r="O79" s="94"/>
      <c r="P79" s="94"/>
      <c r="Q79" s="94"/>
      <c r="R79" s="94"/>
      <c r="S79" s="94"/>
      <c r="T79" s="148" t="s">
        <v>349</v>
      </c>
      <c r="U79" s="487">
        <f>IF(OR(AB80="20人未満",$C$123=1),(E81*Q81)+(E83*Q83)+(E85*Q85)+(E87*Q87)+(E89*Q89)+(E92*Q92)+(E95*0.5*Q95),(E98*Q98)+(E100*Q100)+(E102*Q102)+(E104*Q104)+(E106*Q106)+(E109*Q109)+(E112*0.5*Q112))</f>
        <v>5539500</v>
      </c>
      <c r="V79" s="487"/>
      <c r="W79" s="487"/>
      <c r="X79" s="487"/>
      <c r="Y79" s="149" t="s">
        <v>20</v>
      </c>
    </row>
    <row r="80" spans="1:28" s="67" customFormat="1" ht="30" customHeight="1">
      <c r="A80" s="151"/>
      <c r="B80" s="526" t="s">
        <v>215</v>
      </c>
      <c r="C80" s="527"/>
      <c r="D80" s="527"/>
      <c r="E80" s="527"/>
      <c r="F80" s="527"/>
      <c r="G80" s="527"/>
      <c r="H80" s="527"/>
      <c r="I80" s="527"/>
      <c r="J80" s="527"/>
      <c r="K80" s="527"/>
      <c r="L80" s="527"/>
      <c r="M80" s="527"/>
      <c r="N80" s="527"/>
      <c r="O80" s="527"/>
      <c r="P80" s="527"/>
      <c r="Q80" s="527"/>
      <c r="R80" s="527"/>
      <c r="S80" s="528"/>
      <c r="T80" s="152"/>
      <c r="U80" s="153"/>
      <c r="V80" s="153"/>
      <c r="W80" s="153"/>
      <c r="X80" s="153"/>
      <c r="Y80" s="154"/>
      <c r="AB80" s="155" t="str">
        <f>IF(N163="","未入力",IF(N163&gt;=20,"20人以上","20人未満"))</f>
        <v>20人未満</v>
      </c>
    </row>
    <row r="81" spans="1:25" s="67" customFormat="1" ht="32.25" customHeight="1">
      <c r="A81" s="151"/>
      <c r="B81" s="523" t="s">
        <v>106</v>
      </c>
      <c r="C81" s="520"/>
      <c r="D81" s="156" t="s">
        <v>376</v>
      </c>
      <c r="E81" s="524">
        <v>63000</v>
      </c>
      <c r="F81" s="515"/>
      <c r="G81" s="515"/>
      <c r="H81" s="157" t="s">
        <v>99</v>
      </c>
      <c r="I81" s="157"/>
      <c r="J81" s="157"/>
      <c r="K81" s="158" t="s">
        <v>87</v>
      </c>
      <c r="L81" s="157"/>
      <c r="M81" s="521" t="s">
        <v>377</v>
      </c>
      <c r="N81" s="521"/>
      <c r="O81" s="521"/>
      <c r="P81" s="521"/>
      <c r="Q81" s="495">
        <f>IF(OR($AB$80="20人未満",$C$123=1),IF($K$78=1,$V$15,0)+IF($K$78=2,$V$15,0),"")</f>
        <v>77</v>
      </c>
      <c r="R81" s="495"/>
      <c r="S81" s="157" t="s">
        <v>90</v>
      </c>
      <c r="T81" s="152"/>
      <c r="U81" s="153"/>
      <c r="V81" s="153"/>
      <c r="W81" s="153"/>
      <c r="X81" s="153"/>
      <c r="Y81" s="154"/>
    </row>
    <row r="82" spans="1:25" s="67" customFormat="1" ht="9" customHeight="1">
      <c r="A82" s="151"/>
      <c r="B82" s="159"/>
      <c r="C82" s="160"/>
      <c r="D82" s="156"/>
      <c r="E82" s="161"/>
      <c r="F82" s="161"/>
      <c r="G82" s="161"/>
      <c r="H82" s="157"/>
      <c r="I82" s="157"/>
      <c r="J82" s="157"/>
      <c r="K82" s="158"/>
      <c r="L82" s="157"/>
      <c r="M82" s="162"/>
      <c r="N82" s="162"/>
      <c r="O82" s="162"/>
      <c r="P82" s="162"/>
      <c r="Q82" s="163"/>
      <c r="R82" s="163"/>
      <c r="S82" s="157"/>
      <c r="T82" s="152"/>
      <c r="U82" s="153"/>
      <c r="V82" s="153"/>
      <c r="W82" s="153"/>
      <c r="X82" s="153"/>
      <c r="Y82" s="154"/>
    </row>
    <row r="83" spans="1:25" s="67" customFormat="1" ht="27.75" customHeight="1">
      <c r="A83" s="151"/>
      <c r="B83" s="519" t="s">
        <v>34</v>
      </c>
      <c r="C83" s="520"/>
      <c r="D83" s="156" t="s">
        <v>350</v>
      </c>
      <c r="E83" s="524">
        <v>52000</v>
      </c>
      <c r="F83" s="515"/>
      <c r="G83" s="515"/>
      <c r="H83" s="157" t="s">
        <v>99</v>
      </c>
      <c r="I83" s="157"/>
      <c r="J83" s="157"/>
      <c r="K83" s="158" t="s">
        <v>87</v>
      </c>
      <c r="L83" s="157"/>
      <c r="M83" s="521" t="s">
        <v>351</v>
      </c>
      <c r="N83" s="521"/>
      <c r="O83" s="521"/>
      <c r="P83" s="521"/>
      <c r="Q83" s="495">
        <f>IF(OR($AB$80="20人未満",$C$123=1),IF($K$78=3,$V$15,0),"")</f>
        <v>0</v>
      </c>
      <c r="R83" s="495"/>
      <c r="S83" s="157" t="s">
        <v>90</v>
      </c>
      <c r="T83" s="152"/>
      <c r="U83" s="153"/>
      <c r="V83" s="153"/>
      <c r="W83" s="153"/>
      <c r="X83" s="153"/>
      <c r="Y83" s="154"/>
    </row>
    <row r="84" spans="1:25" s="67" customFormat="1" ht="18" customHeight="1">
      <c r="A84" s="151"/>
      <c r="B84" s="164"/>
      <c r="C84" s="165"/>
      <c r="D84" s="156"/>
      <c r="E84" s="166"/>
      <c r="F84" s="161"/>
      <c r="G84" s="161"/>
      <c r="H84" s="157"/>
      <c r="I84" s="157"/>
      <c r="J84" s="157"/>
      <c r="K84" s="158"/>
      <c r="L84" s="157"/>
      <c r="M84" s="167"/>
      <c r="N84" s="167"/>
      <c r="O84" s="167"/>
      <c r="P84" s="167"/>
      <c r="Q84" s="168"/>
      <c r="R84" s="168"/>
      <c r="S84" s="157"/>
      <c r="T84" s="152"/>
      <c r="U84" s="153"/>
      <c r="V84" s="153"/>
      <c r="W84" s="153"/>
      <c r="X84" s="153"/>
      <c r="Y84" s="154"/>
    </row>
    <row r="85" spans="1:25" s="67" customFormat="1" ht="18" customHeight="1">
      <c r="A85" s="151"/>
      <c r="B85" s="519" t="s">
        <v>27</v>
      </c>
      <c r="C85" s="520"/>
      <c r="D85" s="156" t="s">
        <v>350</v>
      </c>
      <c r="E85" s="515">
        <v>47000</v>
      </c>
      <c r="F85" s="515"/>
      <c r="G85" s="515"/>
      <c r="H85" s="157" t="s">
        <v>99</v>
      </c>
      <c r="I85" s="157"/>
      <c r="J85" s="157"/>
      <c r="K85" s="158" t="s">
        <v>87</v>
      </c>
      <c r="L85" s="157"/>
      <c r="M85" s="521" t="s">
        <v>351</v>
      </c>
      <c r="N85" s="521"/>
      <c r="O85" s="521"/>
      <c r="P85" s="521"/>
      <c r="Q85" s="495">
        <f>IF(OR($AB$80="20人未満",$C$123=1),IF($K$78=4,$V$15,0),"")</f>
        <v>0</v>
      </c>
      <c r="R85" s="495"/>
      <c r="S85" s="157" t="s">
        <v>90</v>
      </c>
      <c r="T85" s="152"/>
      <c r="U85" s="153"/>
      <c r="V85" s="153"/>
      <c r="W85" s="153"/>
      <c r="X85" s="153"/>
      <c r="Y85" s="154"/>
    </row>
    <row r="86" spans="1:25" s="67" customFormat="1" ht="18" customHeight="1">
      <c r="A86" s="151"/>
      <c r="B86" s="164"/>
      <c r="C86" s="165"/>
      <c r="D86" s="156"/>
      <c r="E86" s="515"/>
      <c r="F86" s="515"/>
      <c r="G86" s="515"/>
      <c r="H86" s="157"/>
      <c r="I86" s="157"/>
      <c r="J86" s="157"/>
      <c r="K86" s="158"/>
      <c r="L86" s="157"/>
      <c r="M86" s="167"/>
      <c r="N86" s="167"/>
      <c r="O86" s="167"/>
      <c r="P86" s="167"/>
      <c r="Q86" s="168"/>
      <c r="R86" s="168"/>
      <c r="S86" s="157"/>
      <c r="T86" s="152"/>
      <c r="U86" s="153"/>
      <c r="V86" s="153"/>
      <c r="W86" s="153"/>
      <c r="X86" s="153"/>
      <c r="Y86" s="154"/>
    </row>
    <row r="87" spans="1:25" s="67" customFormat="1" ht="18" customHeight="1">
      <c r="A87" s="151"/>
      <c r="B87" s="519" t="s">
        <v>28</v>
      </c>
      <c r="C87" s="520"/>
      <c r="D87" s="156" t="s">
        <v>350</v>
      </c>
      <c r="E87" s="515">
        <v>42000</v>
      </c>
      <c r="F87" s="515"/>
      <c r="G87" s="515"/>
      <c r="H87" s="157" t="s">
        <v>99</v>
      </c>
      <c r="I87" s="157"/>
      <c r="J87" s="157"/>
      <c r="K87" s="158" t="s">
        <v>87</v>
      </c>
      <c r="L87" s="157"/>
      <c r="M87" s="521" t="s">
        <v>351</v>
      </c>
      <c r="N87" s="521"/>
      <c r="O87" s="521"/>
      <c r="P87" s="521"/>
      <c r="Q87" s="495">
        <f>IF(OR($AB$80="20人未満",$C123=1),IF($K$78=5,$V$15,0),"")</f>
        <v>0</v>
      </c>
      <c r="R87" s="495"/>
      <c r="S87" s="157" t="s">
        <v>90</v>
      </c>
      <c r="T87" s="152"/>
      <c r="U87" s="153"/>
      <c r="V87" s="153"/>
      <c r="W87" s="153"/>
      <c r="X87" s="153"/>
      <c r="Y87" s="154"/>
    </row>
    <row r="88" spans="1:25" s="67" customFormat="1" ht="18" customHeight="1">
      <c r="A88" s="151"/>
      <c r="B88" s="164"/>
      <c r="C88" s="165"/>
      <c r="D88" s="156"/>
      <c r="E88" s="515"/>
      <c r="F88" s="515"/>
      <c r="G88" s="515"/>
      <c r="H88" s="157"/>
      <c r="I88" s="157"/>
      <c r="J88" s="157"/>
      <c r="K88" s="158"/>
      <c r="L88" s="157"/>
      <c r="M88" s="167"/>
      <c r="N88" s="167"/>
      <c r="O88" s="167"/>
      <c r="P88" s="167"/>
      <c r="Q88" s="168"/>
      <c r="R88" s="168"/>
      <c r="S88" s="157"/>
      <c r="T88" s="152"/>
      <c r="U88" s="153"/>
      <c r="V88" s="153"/>
      <c r="W88" s="153"/>
      <c r="X88" s="153"/>
      <c r="Y88" s="154"/>
    </row>
    <row r="89" spans="1:25" s="67" customFormat="1" ht="33.75" customHeight="1">
      <c r="A89" s="151"/>
      <c r="B89" s="516" t="s">
        <v>16</v>
      </c>
      <c r="C89" s="517"/>
      <c r="D89" s="169" t="s">
        <v>350</v>
      </c>
      <c r="E89" s="504">
        <v>500</v>
      </c>
      <c r="F89" s="504"/>
      <c r="G89" s="504"/>
      <c r="H89" s="170" t="s">
        <v>99</v>
      </c>
      <c r="I89" s="170"/>
      <c r="J89" s="170"/>
      <c r="K89" s="171" t="s">
        <v>87</v>
      </c>
      <c r="L89" s="170"/>
      <c r="M89" s="505" t="s">
        <v>351</v>
      </c>
      <c r="N89" s="505"/>
      <c r="O89" s="505"/>
      <c r="P89" s="505"/>
      <c r="Q89" s="529">
        <f>IF(OR($AB$80="20人未満",$C123=1),IF($N$78=2,$V$15,0)+IF($N$78=3,$V$15,0),"")</f>
        <v>77</v>
      </c>
      <c r="R89" s="529"/>
      <c r="S89" s="170" t="s">
        <v>90</v>
      </c>
      <c r="T89" s="152"/>
      <c r="U89" s="153"/>
      <c r="V89" s="153"/>
      <c r="W89" s="153"/>
      <c r="X89" s="153"/>
      <c r="Y89" s="154"/>
    </row>
    <row r="90" spans="1:25" s="67" customFormat="1" ht="9" customHeight="1">
      <c r="A90" s="151"/>
      <c r="B90" s="172"/>
      <c r="C90" s="173"/>
      <c r="D90" s="169"/>
      <c r="E90" s="174"/>
      <c r="F90" s="174"/>
      <c r="G90" s="174"/>
      <c r="H90" s="170"/>
      <c r="I90" s="170"/>
      <c r="J90" s="170"/>
      <c r="K90" s="171"/>
      <c r="L90" s="170"/>
      <c r="M90" s="170"/>
      <c r="N90" s="170"/>
      <c r="O90" s="170"/>
      <c r="P90" s="170"/>
      <c r="Q90" s="175"/>
      <c r="R90" s="175"/>
      <c r="S90" s="170"/>
      <c r="T90" s="152"/>
      <c r="U90" s="153"/>
      <c r="V90" s="153"/>
      <c r="W90" s="153"/>
      <c r="X90" s="153"/>
      <c r="Y90" s="154"/>
    </row>
    <row r="91" spans="1:25" s="67" customFormat="1" ht="22.5" customHeight="1">
      <c r="A91" s="63"/>
      <c r="B91" s="512" t="s">
        <v>384</v>
      </c>
      <c r="C91" s="513"/>
      <c r="D91" s="513"/>
      <c r="E91" s="513"/>
      <c r="F91" s="513"/>
      <c r="G91" s="513"/>
      <c r="H91" s="513"/>
      <c r="I91" s="513"/>
      <c r="J91" s="513"/>
      <c r="K91" s="513"/>
      <c r="L91" s="513"/>
      <c r="M91" s="513"/>
      <c r="N91" s="513"/>
      <c r="O91" s="513"/>
      <c r="P91" s="513"/>
      <c r="Q91" s="513"/>
      <c r="R91" s="513"/>
      <c r="S91" s="514"/>
      <c r="T91" s="64"/>
      <c r="U91" s="65"/>
      <c r="V91" s="65"/>
      <c r="W91" s="65"/>
      <c r="X91" s="65"/>
      <c r="Y91" s="66"/>
    </row>
    <row r="92" spans="1:30" s="67" customFormat="1" ht="33.75" customHeight="1">
      <c r="A92" s="63"/>
      <c r="B92" s="507" t="s">
        <v>352</v>
      </c>
      <c r="C92" s="508"/>
      <c r="D92" s="178" t="s">
        <v>350</v>
      </c>
      <c r="E92" s="509">
        <v>10000</v>
      </c>
      <c r="F92" s="509"/>
      <c r="G92" s="509"/>
      <c r="H92" s="181" t="s">
        <v>99</v>
      </c>
      <c r="I92" s="181"/>
      <c r="J92" s="181"/>
      <c r="K92" s="182" t="s">
        <v>87</v>
      </c>
      <c r="L92" s="181"/>
      <c r="M92" s="510" t="s">
        <v>353</v>
      </c>
      <c r="N92" s="510"/>
      <c r="O92" s="510"/>
      <c r="P92" s="510"/>
      <c r="Q92" s="525">
        <f>IF(OR($AB$80="20人未満",$C$123=1),IF(AC92="",0,AC92),"")</f>
        <v>65</v>
      </c>
      <c r="R92" s="525"/>
      <c r="S92" s="181" t="s">
        <v>90</v>
      </c>
      <c r="T92" s="64"/>
      <c r="U92" s="65"/>
      <c r="V92" s="65"/>
      <c r="W92" s="65"/>
      <c r="X92" s="65"/>
      <c r="Y92" s="66"/>
      <c r="AB92" s="150" t="str">
        <f>IF($U$41&gt;=0.5,"50％以上","50％未満")</f>
        <v>50％以上</v>
      </c>
      <c r="AC92" s="17">
        <f>IF(AB92="50％以上",IF(OR(K78=1,K78=2),V49,""),"")</f>
        <v>65</v>
      </c>
      <c r="AD92" s="17">
        <f>IF(AB92="50％未満",IF(OR(K78=2,K78=1),U40,""),"")</f>
      </c>
    </row>
    <row r="93" spans="1:25" s="67" customFormat="1" ht="9" customHeight="1">
      <c r="A93" s="63"/>
      <c r="B93" s="176"/>
      <c r="C93" s="177"/>
      <c r="D93" s="178"/>
      <c r="E93" s="179"/>
      <c r="F93" s="179"/>
      <c r="G93" s="179"/>
      <c r="H93" s="181"/>
      <c r="I93" s="181"/>
      <c r="J93" s="181"/>
      <c r="K93" s="182"/>
      <c r="L93" s="181"/>
      <c r="M93" s="181"/>
      <c r="N93" s="181"/>
      <c r="O93" s="181"/>
      <c r="P93" s="181"/>
      <c r="Q93" s="184"/>
      <c r="R93" s="184"/>
      <c r="S93" s="181"/>
      <c r="T93" s="64"/>
      <c r="U93" s="65"/>
      <c r="V93" s="65"/>
      <c r="W93" s="65"/>
      <c r="X93" s="65"/>
      <c r="Y93" s="66"/>
    </row>
    <row r="94" spans="1:25" s="67" customFormat="1" ht="22.5" customHeight="1">
      <c r="A94" s="63"/>
      <c r="B94" s="512" t="s">
        <v>385</v>
      </c>
      <c r="C94" s="513"/>
      <c r="D94" s="513"/>
      <c r="E94" s="513"/>
      <c r="F94" s="513"/>
      <c r="G94" s="513"/>
      <c r="H94" s="513"/>
      <c r="I94" s="513"/>
      <c r="J94" s="513"/>
      <c r="K94" s="513"/>
      <c r="L94" s="513"/>
      <c r="M94" s="513"/>
      <c r="N94" s="513"/>
      <c r="O94" s="513"/>
      <c r="P94" s="513"/>
      <c r="Q94" s="513"/>
      <c r="R94" s="513"/>
      <c r="S94" s="514"/>
      <c r="T94" s="64"/>
      <c r="U94" s="65"/>
      <c r="V94" s="65"/>
      <c r="W94" s="65"/>
      <c r="X94" s="65"/>
      <c r="Y94" s="66"/>
    </row>
    <row r="95" spans="1:25" s="67" customFormat="1" ht="33.75" customHeight="1">
      <c r="A95" s="63"/>
      <c r="B95" s="507" t="s">
        <v>352</v>
      </c>
      <c r="C95" s="508"/>
      <c r="D95" s="178" t="s">
        <v>376</v>
      </c>
      <c r="E95" s="509">
        <v>10000</v>
      </c>
      <c r="F95" s="509"/>
      <c r="G95" s="509"/>
      <c r="H95" s="180" t="s">
        <v>354</v>
      </c>
      <c r="I95" s="181"/>
      <c r="J95" s="181"/>
      <c r="K95" s="182" t="s">
        <v>87</v>
      </c>
      <c r="L95" s="181"/>
      <c r="M95" s="510" t="s">
        <v>378</v>
      </c>
      <c r="N95" s="510"/>
      <c r="O95" s="510"/>
      <c r="P95" s="510"/>
      <c r="Q95" s="525">
        <f>IF(OR($AB$80="20人未満",$C$123=1),IF(AD92="",0,AD92),"")</f>
        <v>0</v>
      </c>
      <c r="R95" s="525"/>
      <c r="S95" s="181" t="s">
        <v>90</v>
      </c>
      <c r="T95" s="64"/>
      <c r="U95" s="65"/>
      <c r="V95" s="65"/>
      <c r="W95" s="65"/>
      <c r="X95" s="65"/>
      <c r="Y95" s="66"/>
    </row>
    <row r="96" spans="1:25" s="67" customFormat="1" ht="9" customHeight="1">
      <c r="A96" s="63"/>
      <c r="B96" s="176"/>
      <c r="C96" s="177"/>
      <c r="D96" s="178"/>
      <c r="E96" s="179"/>
      <c r="F96" s="179"/>
      <c r="G96" s="179"/>
      <c r="H96" s="180"/>
      <c r="I96" s="181"/>
      <c r="J96" s="181"/>
      <c r="K96" s="182"/>
      <c r="L96" s="181"/>
      <c r="M96" s="183"/>
      <c r="N96" s="183"/>
      <c r="O96" s="183"/>
      <c r="P96" s="183"/>
      <c r="Q96" s="184"/>
      <c r="R96" s="184"/>
      <c r="S96" s="181"/>
      <c r="T96" s="64"/>
      <c r="U96" s="65"/>
      <c r="V96" s="65"/>
      <c r="W96" s="65"/>
      <c r="X96" s="65"/>
      <c r="Y96" s="66"/>
    </row>
    <row r="97" spans="1:25" s="67" customFormat="1" ht="30" customHeight="1">
      <c r="A97" s="151"/>
      <c r="B97" s="526" t="s">
        <v>216</v>
      </c>
      <c r="C97" s="527"/>
      <c r="D97" s="527"/>
      <c r="E97" s="527"/>
      <c r="F97" s="527"/>
      <c r="G97" s="527"/>
      <c r="H97" s="527"/>
      <c r="I97" s="527"/>
      <c r="J97" s="527"/>
      <c r="K97" s="527"/>
      <c r="L97" s="527"/>
      <c r="M97" s="527"/>
      <c r="N97" s="527"/>
      <c r="O97" s="527"/>
      <c r="P97" s="527"/>
      <c r="Q97" s="527"/>
      <c r="R97" s="527"/>
      <c r="S97" s="528"/>
      <c r="T97" s="152"/>
      <c r="U97" s="153"/>
      <c r="V97" s="153"/>
      <c r="W97" s="153"/>
      <c r="X97" s="153"/>
      <c r="Y97" s="154"/>
    </row>
    <row r="98" spans="1:25" s="67" customFormat="1" ht="32.25" customHeight="1">
      <c r="A98" s="151"/>
      <c r="B98" s="523" t="s">
        <v>106</v>
      </c>
      <c r="C98" s="520"/>
      <c r="D98" s="156" t="s">
        <v>350</v>
      </c>
      <c r="E98" s="524">
        <v>46000</v>
      </c>
      <c r="F98" s="515"/>
      <c r="G98" s="515"/>
      <c r="H98" s="157" t="s">
        <v>99</v>
      </c>
      <c r="I98" s="157"/>
      <c r="J98" s="157"/>
      <c r="K98" s="158" t="s">
        <v>87</v>
      </c>
      <c r="L98" s="157"/>
      <c r="M98" s="521" t="s">
        <v>351</v>
      </c>
      <c r="N98" s="521"/>
      <c r="O98" s="521"/>
      <c r="P98" s="521"/>
      <c r="Q98" s="522">
        <f>IF(AND($AB$80="20人以上",$C$123=""),IF($K$78=1,$V$15,0)+IF($K$78=2,$V$15,0),"")</f>
      </c>
      <c r="R98" s="522"/>
      <c r="S98" s="157" t="s">
        <v>90</v>
      </c>
      <c r="T98" s="152"/>
      <c r="U98" s="153"/>
      <c r="V98" s="153"/>
      <c r="W98" s="153"/>
      <c r="X98" s="153"/>
      <c r="Y98" s="154"/>
    </row>
    <row r="99" spans="1:25" s="67" customFormat="1" ht="9" customHeight="1">
      <c r="A99" s="151"/>
      <c r="B99" s="159"/>
      <c r="C99" s="160"/>
      <c r="D99" s="156"/>
      <c r="E99" s="161"/>
      <c r="F99" s="161"/>
      <c r="G99" s="161"/>
      <c r="H99" s="157"/>
      <c r="I99" s="157"/>
      <c r="J99" s="157"/>
      <c r="K99" s="158"/>
      <c r="L99" s="157"/>
      <c r="M99" s="162"/>
      <c r="N99" s="162"/>
      <c r="O99" s="162"/>
      <c r="P99" s="162"/>
      <c r="Q99" s="163"/>
      <c r="R99" s="163"/>
      <c r="S99" s="157"/>
      <c r="T99" s="152"/>
      <c r="U99" s="153"/>
      <c r="V99" s="153"/>
      <c r="W99" s="153"/>
      <c r="X99" s="153"/>
      <c r="Y99" s="154"/>
    </row>
    <row r="100" spans="1:25" s="67" customFormat="1" ht="27.75" customHeight="1">
      <c r="A100" s="151"/>
      <c r="B100" s="519" t="s">
        <v>34</v>
      </c>
      <c r="C100" s="520"/>
      <c r="D100" s="156" t="s">
        <v>350</v>
      </c>
      <c r="E100" s="524">
        <v>39000</v>
      </c>
      <c r="F100" s="515"/>
      <c r="G100" s="515"/>
      <c r="H100" s="157" t="s">
        <v>99</v>
      </c>
      <c r="I100" s="157"/>
      <c r="J100" s="157"/>
      <c r="K100" s="158" t="s">
        <v>87</v>
      </c>
      <c r="L100" s="157"/>
      <c r="M100" s="521" t="s">
        <v>351</v>
      </c>
      <c r="N100" s="521"/>
      <c r="O100" s="521"/>
      <c r="P100" s="521"/>
      <c r="Q100" s="522">
        <f>IF(AND($AB$80="20人以上",$C$123=""),IF($K$78=3,$V$15,0),"")</f>
      </c>
      <c r="R100" s="522"/>
      <c r="S100" s="157" t="s">
        <v>90</v>
      </c>
      <c r="T100" s="152"/>
      <c r="U100" s="153"/>
      <c r="V100" s="153"/>
      <c r="W100" s="153"/>
      <c r="X100" s="153"/>
      <c r="Y100" s="154"/>
    </row>
    <row r="101" spans="1:25" s="67" customFormat="1" ht="18" customHeight="1">
      <c r="A101" s="151"/>
      <c r="B101" s="164"/>
      <c r="C101" s="165"/>
      <c r="D101" s="156"/>
      <c r="E101" s="166"/>
      <c r="F101" s="161"/>
      <c r="G101" s="161"/>
      <c r="H101" s="157"/>
      <c r="I101" s="157"/>
      <c r="J101" s="157"/>
      <c r="K101" s="158"/>
      <c r="L101" s="157"/>
      <c r="M101" s="167"/>
      <c r="N101" s="167"/>
      <c r="O101" s="167"/>
      <c r="P101" s="167"/>
      <c r="Q101" s="168"/>
      <c r="R101" s="168"/>
      <c r="S101" s="157"/>
      <c r="T101" s="152"/>
      <c r="U101" s="153"/>
      <c r="V101" s="153"/>
      <c r="W101" s="153"/>
      <c r="X101" s="153"/>
      <c r="Y101" s="154"/>
    </row>
    <row r="102" spans="1:25" s="67" customFormat="1" ht="18" customHeight="1">
      <c r="A102" s="151"/>
      <c r="B102" s="519" t="s">
        <v>27</v>
      </c>
      <c r="C102" s="520"/>
      <c r="D102" s="156" t="s">
        <v>350</v>
      </c>
      <c r="E102" s="515">
        <v>35000</v>
      </c>
      <c r="F102" s="515"/>
      <c r="G102" s="515"/>
      <c r="H102" s="157" t="s">
        <v>99</v>
      </c>
      <c r="I102" s="157"/>
      <c r="J102" s="157"/>
      <c r="K102" s="158" t="s">
        <v>87</v>
      </c>
      <c r="L102" s="157"/>
      <c r="M102" s="521" t="s">
        <v>351</v>
      </c>
      <c r="N102" s="521"/>
      <c r="O102" s="521"/>
      <c r="P102" s="521"/>
      <c r="Q102" s="522">
        <f>IF(AND($AB$80="20人以上",$C$123=""),IF($K$78=4,$V$15,0),"")</f>
      </c>
      <c r="R102" s="522"/>
      <c r="S102" s="157" t="s">
        <v>90</v>
      </c>
      <c r="T102" s="152"/>
      <c r="U102" s="153"/>
      <c r="V102" s="153"/>
      <c r="W102" s="153"/>
      <c r="X102" s="153"/>
      <c r="Y102" s="154"/>
    </row>
    <row r="103" spans="1:25" s="67" customFormat="1" ht="18" customHeight="1">
      <c r="A103" s="151"/>
      <c r="B103" s="164"/>
      <c r="C103" s="165"/>
      <c r="D103" s="156"/>
      <c r="E103" s="515"/>
      <c r="F103" s="515"/>
      <c r="G103" s="515"/>
      <c r="H103" s="157"/>
      <c r="I103" s="157"/>
      <c r="J103" s="157"/>
      <c r="K103" s="158"/>
      <c r="L103" s="157"/>
      <c r="M103" s="167"/>
      <c r="N103" s="167"/>
      <c r="O103" s="167"/>
      <c r="P103" s="167"/>
      <c r="Q103" s="168"/>
      <c r="R103" s="168"/>
      <c r="S103" s="157"/>
      <c r="T103" s="152"/>
      <c r="U103" s="153"/>
      <c r="V103" s="153"/>
      <c r="W103" s="153"/>
      <c r="X103" s="153"/>
      <c r="Y103" s="154"/>
    </row>
    <row r="104" spans="1:25" s="67" customFormat="1" ht="18" customHeight="1">
      <c r="A104" s="151"/>
      <c r="B104" s="519" t="s">
        <v>28</v>
      </c>
      <c r="C104" s="520"/>
      <c r="D104" s="156" t="s">
        <v>350</v>
      </c>
      <c r="E104" s="515">
        <v>31000</v>
      </c>
      <c r="F104" s="515"/>
      <c r="G104" s="515"/>
      <c r="H104" s="157" t="s">
        <v>99</v>
      </c>
      <c r="I104" s="157"/>
      <c r="J104" s="157"/>
      <c r="K104" s="158" t="s">
        <v>87</v>
      </c>
      <c r="L104" s="157"/>
      <c r="M104" s="521" t="s">
        <v>351</v>
      </c>
      <c r="N104" s="521"/>
      <c r="O104" s="521"/>
      <c r="P104" s="521"/>
      <c r="Q104" s="522">
        <f>IF(AND($AB$80="20人以上",$C$123=""),IF($K$78=5,$V$15,0),"")</f>
      </c>
      <c r="R104" s="522"/>
      <c r="S104" s="157" t="s">
        <v>90</v>
      </c>
      <c r="T104" s="152"/>
      <c r="U104" s="153"/>
      <c r="V104" s="153"/>
      <c r="W104" s="153"/>
      <c r="X104" s="153"/>
      <c r="Y104" s="154"/>
    </row>
    <row r="105" spans="1:25" s="67" customFormat="1" ht="18" customHeight="1">
      <c r="A105" s="151"/>
      <c r="B105" s="164"/>
      <c r="C105" s="165"/>
      <c r="D105" s="156"/>
      <c r="E105" s="515"/>
      <c r="F105" s="515"/>
      <c r="G105" s="515"/>
      <c r="H105" s="157"/>
      <c r="I105" s="157"/>
      <c r="J105" s="157"/>
      <c r="K105" s="158"/>
      <c r="L105" s="157"/>
      <c r="M105" s="167"/>
      <c r="N105" s="167"/>
      <c r="O105" s="167"/>
      <c r="P105" s="167"/>
      <c r="Q105" s="168"/>
      <c r="R105" s="168"/>
      <c r="S105" s="157"/>
      <c r="T105" s="152"/>
      <c r="U105" s="153"/>
      <c r="V105" s="153"/>
      <c r="W105" s="153"/>
      <c r="X105" s="153"/>
      <c r="Y105" s="154"/>
    </row>
    <row r="106" spans="1:25" s="67" customFormat="1" ht="33.75" customHeight="1">
      <c r="A106" s="151"/>
      <c r="B106" s="516" t="s">
        <v>16</v>
      </c>
      <c r="C106" s="517"/>
      <c r="D106" s="169" t="s">
        <v>350</v>
      </c>
      <c r="E106" s="504">
        <v>300</v>
      </c>
      <c r="F106" s="504"/>
      <c r="G106" s="504"/>
      <c r="H106" s="170" t="s">
        <v>99</v>
      </c>
      <c r="I106" s="170"/>
      <c r="J106" s="170"/>
      <c r="K106" s="171" t="s">
        <v>87</v>
      </c>
      <c r="L106" s="170"/>
      <c r="M106" s="505" t="s">
        <v>351</v>
      </c>
      <c r="N106" s="505"/>
      <c r="O106" s="505"/>
      <c r="P106" s="505"/>
      <c r="Q106" s="518">
        <f>IF(AND($AB$80="20人以上",$C$123=""),IF($N$78=2,$V$15,0)+IF($N$78=3,$V$15,0),"")</f>
      </c>
      <c r="R106" s="518"/>
      <c r="S106" s="170" t="s">
        <v>90</v>
      </c>
      <c r="T106" s="152"/>
      <c r="U106" s="185"/>
      <c r="V106" s="185"/>
      <c r="W106" s="185"/>
      <c r="X106" s="185"/>
      <c r="Y106" s="154"/>
    </row>
    <row r="107" spans="1:25" s="67" customFormat="1" ht="9" customHeight="1">
      <c r="A107" s="151"/>
      <c r="B107" s="172"/>
      <c r="C107" s="173"/>
      <c r="D107" s="169"/>
      <c r="E107" s="174"/>
      <c r="F107" s="174"/>
      <c r="G107" s="174"/>
      <c r="H107" s="170"/>
      <c r="I107" s="170"/>
      <c r="J107" s="170"/>
      <c r="K107" s="171"/>
      <c r="L107" s="170"/>
      <c r="M107" s="170"/>
      <c r="N107" s="170"/>
      <c r="O107" s="170"/>
      <c r="P107" s="170"/>
      <c r="Q107" s="175"/>
      <c r="R107" s="175"/>
      <c r="S107" s="170"/>
      <c r="T107" s="152"/>
      <c r="U107" s="153"/>
      <c r="V107" s="153"/>
      <c r="W107" s="153"/>
      <c r="X107" s="153"/>
      <c r="Y107" s="154"/>
    </row>
    <row r="108" spans="1:25" s="67" customFormat="1" ht="22.5" customHeight="1">
      <c r="A108" s="63"/>
      <c r="B108" s="512" t="s">
        <v>384</v>
      </c>
      <c r="C108" s="513"/>
      <c r="D108" s="513"/>
      <c r="E108" s="513"/>
      <c r="F108" s="513"/>
      <c r="G108" s="513"/>
      <c r="H108" s="513"/>
      <c r="I108" s="513"/>
      <c r="J108" s="513"/>
      <c r="K108" s="513"/>
      <c r="L108" s="513"/>
      <c r="M108" s="513"/>
      <c r="N108" s="513"/>
      <c r="O108" s="513"/>
      <c r="P108" s="513"/>
      <c r="Q108" s="513"/>
      <c r="R108" s="513"/>
      <c r="S108" s="514"/>
      <c r="T108" s="64"/>
      <c r="U108" s="65"/>
      <c r="V108" s="65"/>
      <c r="W108" s="65"/>
      <c r="X108" s="65"/>
      <c r="Y108" s="66"/>
    </row>
    <row r="109" spans="1:25" s="67" customFormat="1" ht="33.75" customHeight="1">
      <c r="A109" s="63"/>
      <c r="B109" s="507" t="s">
        <v>352</v>
      </c>
      <c r="C109" s="508"/>
      <c r="D109" s="178" t="s">
        <v>350</v>
      </c>
      <c r="E109" s="509">
        <v>10000</v>
      </c>
      <c r="F109" s="509"/>
      <c r="G109" s="509"/>
      <c r="H109" s="181" t="s">
        <v>99</v>
      </c>
      <c r="I109" s="181"/>
      <c r="J109" s="181"/>
      <c r="K109" s="182" t="s">
        <v>87</v>
      </c>
      <c r="L109" s="181"/>
      <c r="M109" s="510" t="s">
        <v>353</v>
      </c>
      <c r="N109" s="510"/>
      <c r="O109" s="510"/>
      <c r="P109" s="510"/>
      <c r="Q109" s="511">
        <f>IF(AND($AB$80="20人以上",$C$123=""),IF(AC92="",0,AC92),"")</f>
      </c>
      <c r="R109" s="511"/>
      <c r="S109" s="181" t="s">
        <v>90</v>
      </c>
      <c r="T109" s="64"/>
      <c r="U109" s="65"/>
      <c r="V109" s="65"/>
      <c r="W109" s="65"/>
      <c r="X109" s="65"/>
      <c r="Y109" s="66"/>
    </row>
    <row r="110" spans="1:25" s="67" customFormat="1" ht="9" customHeight="1">
      <c r="A110" s="63"/>
      <c r="B110" s="176"/>
      <c r="C110" s="177"/>
      <c r="D110" s="178"/>
      <c r="E110" s="179"/>
      <c r="F110" s="179"/>
      <c r="G110" s="179"/>
      <c r="H110" s="181"/>
      <c r="I110" s="181"/>
      <c r="J110" s="181"/>
      <c r="K110" s="182"/>
      <c r="L110" s="181"/>
      <c r="M110" s="181"/>
      <c r="N110" s="181"/>
      <c r="O110" s="181"/>
      <c r="P110" s="181"/>
      <c r="Q110" s="184"/>
      <c r="R110" s="184"/>
      <c r="S110" s="181"/>
      <c r="T110" s="64"/>
      <c r="U110" s="65"/>
      <c r="V110" s="65"/>
      <c r="W110" s="65"/>
      <c r="X110" s="65"/>
      <c r="Y110" s="66"/>
    </row>
    <row r="111" spans="1:25" s="67" customFormat="1" ht="22.5" customHeight="1">
      <c r="A111" s="63"/>
      <c r="B111" s="512" t="s">
        <v>385</v>
      </c>
      <c r="C111" s="513"/>
      <c r="D111" s="513"/>
      <c r="E111" s="513"/>
      <c r="F111" s="513"/>
      <c r="G111" s="513"/>
      <c r="H111" s="513"/>
      <c r="I111" s="513"/>
      <c r="J111" s="513"/>
      <c r="K111" s="513"/>
      <c r="L111" s="513"/>
      <c r="M111" s="513"/>
      <c r="N111" s="513"/>
      <c r="O111" s="513"/>
      <c r="P111" s="513"/>
      <c r="Q111" s="513"/>
      <c r="R111" s="513"/>
      <c r="S111" s="514"/>
      <c r="T111" s="64"/>
      <c r="U111" s="65"/>
      <c r="V111" s="65"/>
      <c r="W111" s="65"/>
      <c r="X111" s="65"/>
      <c r="Y111" s="66"/>
    </row>
    <row r="112" spans="1:25" s="67" customFormat="1" ht="33.75" customHeight="1">
      <c r="A112" s="63"/>
      <c r="B112" s="507" t="s">
        <v>352</v>
      </c>
      <c r="C112" s="508"/>
      <c r="D112" s="178" t="s">
        <v>350</v>
      </c>
      <c r="E112" s="509">
        <v>10000</v>
      </c>
      <c r="F112" s="509"/>
      <c r="G112" s="509"/>
      <c r="H112" s="180" t="s">
        <v>354</v>
      </c>
      <c r="I112" s="181"/>
      <c r="J112" s="181"/>
      <c r="K112" s="182" t="s">
        <v>87</v>
      </c>
      <c r="L112" s="181"/>
      <c r="M112" s="510" t="s">
        <v>353</v>
      </c>
      <c r="N112" s="510"/>
      <c r="O112" s="510"/>
      <c r="P112" s="510"/>
      <c r="Q112" s="511">
        <f>IF(AND($AB$80="20人以上",$C$123=""),IF(AD92="",0,AD92),"")</f>
      </c>
      <c r="R112" s="511"/>
      <c r="S112" s="181" t="s">
        <v>90</v>
      </c>
      <c r="T112" s="64"/>
      <c r="U112" s="65"/>
      <c r="V112" s="65"/>
      <c r="W112" s="65"/>
      <c r="X112" s="65"/>
      <c r="Y112" s="66"/>
    </row>
    <row r="113" spans="1:25" s="67" customFormat="1" ht="9" customHeight="1">
      <c r="A113" s="63"/>
      <c r="B113" s="176"/>
      <c r="C113" s="177"/>
      <c r="D113" s="178"/>
      <c r="E113" s="179"/>
      <c r="F113" s="179"/>
      <c r="G113" s="179"/>
      <c r="H113" s="180"/>
      <c r="I113" s="181"/>
      <c r="J113" s="181"/>
      <c r="K113" s="182"/>
      <c r="L113" s="181"/>
      <c r="M113" s="183"/>
      <c r="N113" s="183"/>
      <c r="O113" s="183"/>
      <c r="P113" s="183"/>
      <c r="Q113" s="184"/>
      <c r="R113" s="184"/>
      <c r="S113" s="181"/>
      <c r="T113" s="64"/>
      <c r="U113" s="65"/>
      <c r="V113" s="65"/>
      <c r="W113" s="65"/>
      <c r="X113" s="65"/>
      <c r="Y113" s="66"/>
    </row>
    <row r="114" spans="1:25" s="47" customFormat="1" ht="19.5" customHeight="1">
      <c r="A114" s="186"/>
      <c r="B114" s="187" t="s">
        <v>133</v>
      </c>
      <c r="C114" s="188"/>
      <c r="D114" s="169" t="s">
        <v>355</v>
      </c>
      <c r="E114" s="504">
        <v>15000</v>
      </c>
      <c r="F114" s="504"/>
      <c r="G114" s="504"/>
      <c r="H114" s="170" t="s">
        <v>99</v>
      </c>
      <c r="I114" s="170"/>
      <c r="J114" s="170"/>
      <c r="K114" s="171" t="s">
        <v>87</v>
      </c>
      <c r="L114" s="170"/>
      <c r="M114" s="505" t="s">
        <v>351</v>
      </c>
      <c r="N114" s="505"/>
      <c r="O114" s="505"/>
      <c r="P114" s="505"/>
      <c r="Q114" s="495">
        <f>V15</f>
        <v>77</v>
      </c>
      <c r="R114" s="495"/>
      <c r="S114" s="170" t="s">
        <v>125</v>
      </c>
      <c r="T114" s="189" t="s">
        <v>355</v>
      </c>
      <c r="U114" s="486">
        <f>E114*Q114</f>
        <v>1155000</v>
      </c>
      <c r="V114" s="486"/>
      <c r="W114" s="486"/>
      <c r="X114" s="486"/>
      <c r="Y114" s="190" t="s">
        <v>20</v>
      </c>
    </row>
    <row r="115" spans="1:25" s="17" customFormat="1" ht="6" customHeight="1">
      <c r="A115" s="127"/>
      <c r="B115" s="191"/>
      <c r="C115" s="192"/>
      <c r="D115" s="193"/>
      <c r="E115" s="194"/>
      <c r="F115" s="194"/>
      <c r="G115" s="194"/>
      <c r="H115" s="94"/>
      <c r="I115" s="94"/>
      <c r="J115" s="94"/>
      <c r="K115" s="98"/>
      <c r="L115" s="94"/>
      <c r="M115" s="129"/>
      <c r="N115" s="129"/>
      <c r="O115" s="129"/>
      <c r="P115" s="129"/>
      <c r="Q115" s="195"/>
      <c r="R115" s="195"/>
      <c r="S115" s="94"/>
      <c r="T115" s="148"/>
      <c r="U115" s="185"/>
      <c r="V115" s="185"/>
      <c r="W115" s="185"/>
      <c r="X115" s="185"/>
      <c r="Y115" s="149"/>
    </row>
    <row r="116" spans="1:25" s="17" customFormat="1" ht="15" customHeight="1" thickBot="1">
      <c r="A116" s="127"/>
      <c r="B116" s="146"/>
      <c r="C116" s="196" t="s">
        <v>101</v>
      </c>
      <c r="D116" s="196"/>
      <c r="E116" s="196"/>
      <c r="F116" s="196"/>
      <c r="G116" s="196"/>
      <c r="H116" s="197" t="s">
        <v>156</v>
      </c>
      <c r="I116" s="196"/>
      <c r="J116" s="196"/>
      <c r="K116" s="196"/>
      <c r="L116" s="196"/>
      <c r="M116" s="196"/>
      <c r="N116" s="196"/>
      <c r="O116" s="196"/>
      <c r="P116" s="196"/>
      <c r="Q116" s="196"/>
      <c r="R116" s="94"/>
      <c r="S116" s="94"/>
      <c r="T116" s="189"/>
      <c r="U116" s="485"/>
      <c r="V116" s="485"/>
      <c r="W116" s="485"/>
      <c r="X116" s="485"/>
      <c r="Y116" s="190"/>
    </row>
    <row r="117" spans="1:32" s="17" customFormat="1" ht="15" customHeight="1" thickBot="1">
      <c r="A117" s="127"/>
      <c r="B117" s="146"/>
      <c r="C117" s="198"/>
      <c r="D117" s="94" t="s">
        <v>10</v>
      </c>
      <c r="E117" s="94"/>
      <c r="F117" s="94"/>
      <c r="G117" s="94"/>
      <c r="H117" s="94"/>
      <c r="I117" s="94"/>
      <c r="J117" s="94"/>
      <c r="K117" s="98" t="s">
        <v>356</v>
      </c>
      <c r="L117" s="110" t="s">
        <v>130</v>
      </c>
      <c r="M117" s="94"/>
      <c r="N117" s="94"/>
      <c r="O117" s="94"/>
      <c r="P117" s="94"/>
      <c r="Q117" s="502">
        <f>U27</f>
        <v>3</v>
      </c>
      <c r="R117" s="503"/>
      <c r="S117" s="94" t="s">
        <v>125</v>
      </c>
      <c r="T117" s="148"/>
      <c r="U117" s="506"/>
      <c r="V117" s="506"/>
      <c r="W117" s="506"/>
      <c r="X117" s="506"/>
      <c r="Y117" s="149"/>
      <c r="AB117" s="199"/>
      <c r="AC117" s="200"/>
      <c r="AF117" s="200"/>
    </row>
    <row r="118" spans="1:32" s="17" customFormat="1" ht="15" customHeight="1" thickBot="1">
      <c r="A118" s="127"/>
      <c r="B118" s="146"/>
      <c r="C118" s="94"/>
      <c r="D118" s="193" t="s">
        <v>350</v>
      </c>
      <c r="E118" s="488">
        <v>40000</v>
      </c>
      <c r="F118" s="488"/>
      <c r="G118" s="488"/>
      <c r="H118" s="94" t="s">
        <v>102</v>
      </c>
      <c r="I118" s="94"/>
      <c r="J118" s="94"/>
      <c r="K118" s="498"/>
      <c r="L118" s="498"/>
      <c r="M118" s="498"/>
      <c r="N118" s="498"/>
      <c r="O118" s="498"/>
      <c r="P118" s="498"/>
      <c r="Q118" s="498"/>
      <c r="R118" s="498"/>
      <c r="S118" s="499"/>
      <c r="T118" s="146"/>
      <c r="U118" s="201"/>
      <c r="V118" s="201"/>
      <c r="W118" s="201"/>
      <c r="X118" s="201"/>
      <c r="Y118" s="149"/>
      <c r="AB118" s="9"/>
      <c r="AC118" s="9"/>
      <c r="AD118" s="9"/>
      <c r="AE118" s="200"/>
      <c r="AF118" s="200"/>
    </row>
    <row r="119" spans="1:31" s="17" customFormat="1" ht="15" customHeight="1" thickBot="1">
      <c r="A119" s="127"/>
      <c r="B119" s="146"/>
      <c r="C119" s="202" t="s">
        <v>239</v>
      </c>
      <c r="D119" s="94" t="s">
        <v>11</v>
      </c>
      <c r="E119" s="94"/>
      <c r="F119" s="94"/>
      <c r="G119" s="94"/>
      <c r="H119" s="94"/>
      <c r="I119" s="94"/>
      <c r="J119" s="94"/>
      <c r="K119" s="98" t="s">
        <v>87</v>
      </c>
      <c r="L119" s="110" t="s">
        <v>130</v>
      </c>
      <c r="M119" s="203"/>
      <c r="N119" s="203"/>
      <c r="O119" s="203"/>
      <c r="P119" s="203"/>
      <c r="Q119" s="495">
        <f>U27</f>
        <v>3</v>
      </c>
      <c r="R119" s="495"/>
      <c r="S119" s="94" t="s">
        <v>90</v>
      </c>
      <c r="T119" s="148" t="s">
        <v>357</v>
      </c>
      <c r="U119" s="500">
        <f>IF(C119="○",AA120,IF(C117="○",AA119,0))</f>
        <v>264397</v>
      </c>
      <c r="V119" s="500"/>
      <c r="W119" s="500"/>
      <c r="X119" s="500"/>
      <c r="Y119" s="149" t="s">
        <v>100</v>
      </c>
      <c r="AA119" s="501">
        <f>IF(Q119=0,0,ROUNDDOWN((40000*M120/Q120*Q119),0))</f>
        <v>111325</v>
      </c>
      <c r="AB119" s="501"/>
      <c r="AC119" s="501"/>
      <c r="AD119" s="501"/>
      <c r="AE119" s="501"/>
    </row>
    <row r="120" spans="1:31" s="17" customFormat="1" ht="15" customHeight="1">
      <c r="A120" s="127"/>
      <c r="B120" s="146"/>
      <c r="C120" s="94"/>
      <c r="D120" s="193" t="s">
        <v>350</v>
      </c>
      <c r="E120" s="488">
        <v>95000</v>
      </c>
      <c r="F120" s="488"/>
      <c r="G120" s="488"/>
      <c r="H120" s="94" t="s">
        <v>102</v>
      </c>
      <c r="I120" s="94"/>
      <c r="J120" s="94"/>
      <c r="K120" s="193" t="s">
        <v>350</v>
      </c>
      <c r="L120" s="98" t="s">
        <v>358</v>
      </c>
      <c r="M120" s="502">
        <f>+V15</f>
        <v>77</v>
      </c>
      <c r="N120" s="503"/>
      <c r="O120" s="98" t="s">
        <v>379</v>
      </c>
      <c r="P120" s="98" t="s">
        <v>380</v>
      </c>
      <c r="Q120" s="502">
        <f>+V17</f>
        <v>83</v>
      </c>
      <c r="R120" s="503"/>
      <c r="S120" s="94" t="s">
        <v>381</v>
      </c>
      <c r="T120" s="148"/>
      <c r="U120" s="185"/>
      <c r="V120" s="185"/>
      <c r="W120" s="185"/>
      <c r="X120" s="185"/>
      <c r="Y120" s="149"/>
      <c r="AA120" s="501">
        <f>IF(C117="○","",ROUNDDOWN((95000*M120/Q120*Q119),0))</f>
        <v>264397</v>
      </c>
      <c r="AB120" s="501"/>
      <c r="AC120" s="501"/>
      <c r="AD120" s="501"/>
      <c r="AE120" s="501"/>
    </row>
    <row r="121" spans="1:25" s="17" customFormat="1" ht="8.25" customHeight="1">
      <c r="A121" s="127"/>
      <c r="B121" s="146"/>
      <c r="C121" s="94"/>
      <c r="D121" s="94"/>
      <c r="E121" s="94"/>
      <c r="F121" s="94"/>
      <c r="G121" s="94"/>
      <c r="H121" s="94"/>
      <c r="I121" s="94"/>
      <c r="J121" s="94"/>
      <c r="K121" s="94"/>
      <c r="L121" s="94"/>
      <c r="M121" s="193"/>
      <c r="N121" s="94"/>
      <c r="O121" s="94"/>
      <c r="P121" s="98"/>
      <c r="Q121" s="129"/>
      <c r="R121" s="129"/>
      <c r="S121" s="94"/>
      <c r="T121" s="146"/>
      <c r="U121" s="201"/>
      <c r="V121" s="201"/>
      <c r="W121" s="201"/>
      <c r="X121" s="201"/>
      <c r="Y121" s="149"/>
    </row>
    <row r="122" spans="1:25" s="17" customFormat="1" ht="13.5" customHeight="1" thickBot="1">
      <c r="A122" s="127"/>
      <c r="B122" s="146"/>
      <c r="C122" s="204"/>
      <c r="D122" s="96" t="s">
        <v>382</v>
      </c>
      <c r="E122" s="94"/>
      <c r="F122" s="94"/>
      <c r="G122" s="94"/>
      <c r="H122" s="94"/>
      <c r="I122" s="94"/>
      <c r="J122" s="94"/>
      <c r="K122" s="94"/>
      <c r="L122" s="94"/>
      <c r="M122" s="193"/>
      <c r="N122" s="94"/>
      <c r="O122" s="94"/>
      <c r="P122" s="98"/>
      <c r="Q122" s="129"/>
      <c r="R122" s="129"/>
      <c r="S122" s="94"/>
      <c r="T122" s="146"/>
      <c r="U122" s="201"/>
      <c r="V122" s="201"/>
      <c r="W122" s="201"/>
      <c r="X122" s="201"/>
      <c r="Y122" s="149"/>
    </row>
    <row r="123" spans="1:25" s="17" customFormat="1" ht="15" customHeight="1" thickBot="1">
      <c r="A123" s="127"/>
      <c r="B123" s="146"/>
      <c r="C123" s="205"/>
      <c r="D123" s="206" t="s">
        <v>134</v>
      </c>
      <c r="E123" s="94"/>
      <c r="F123" s="94"/>
      <c r="G123" s="94"/>
      <c r="H123" s="94"/>
      <c r="I123" s="94"/>
      <c r="J123" s="94"/>
      <c r="K123" s="94"/>
      <c r="L123" s="94"/>
      <c r="M123" s="193"/>
      <c r="N123" s="94"/>
      <c r="O123" s="94"/>
      <c r="P123" s="98"/>
      <c r="Q123" s="129"/>
      <c r="R123" s="129"/>
      <c r="S123" s="94"/>
      <c r="T123" s="146"/>
      <c r="U123" s="201"/>
      <c r="V123" s="201"/>
      <c r="W123" s="201"/>
      <c r="X123" s="201"/>
      <c r="Y123" s="149"/>
    </row>
    <row r="124" spans="1:25" s="17" customFormat="1" ht="15" customHeight="1">
      <c r="A124" s="127"/>
      <c r="B124" s="146"/>
      <c r="C124" s="129" t="s">
        <v>103</v>
      </c>
      <c r="D124" s="94"/>
      <c r="E124" s="94"/>
      <c r="F124" s="94"/>
      <c r="G124" s="94"/>
      <c r="H124" s="94"/>
      <c r="I124" s="94"/>
      <c r="J124" s="94"/>
      <c r="K124" s="94"/>
      <c r="L124" s="207"/>
      <c r="M124" s="207"/>
      <c r="N124" s="207"/>
      <c r="O124" s="207"/>
      <c r="P124" s="207"/>
      <c r="Q124" s="94"/>
      <c r="R124" s="94"/>
      <c r="S124" s="94"/>
      <c r="T124" s="146"/>
      <c r="U124" s="201"/>
      <c r="V124" s="201"/>
      <c r="W124" s="201"/>
      <c r="X124" s="201"/>
      <c r="Y124" s="149"/>
    </row>
    <row r="125" spans="1:25" s="17" customFormat="1" ht="15" customHeight="1" thickBot="1">
      <c r="A125" s="127"/>
      <c r="B125" s="146"/>
      <c r="C125" s="94"/>
      <c r="D125" s="208"/>
      <c r="E125" s="493"/>
      <c r="F125" s="493"/>
      <c r="G125" s="493"/>
      <c r="H125" s="493"/>
      <c r="I125" s="94"/>
      <c r="J125" s="94"/>
      <c r="K125" s="494" t="s">
        <v>0</v>
      </c>
      <c r="L125" s="494"/>
      <c r="M125" s="494"/>
      <c r="N125" s="494"/>
      <c r="O125" s="494"/>
      <c r="P125" s="494"/>
      <c r="Q125" s="495">
        <f>U27</f>
        <v>3</v>
      </c>
      <c r="R125" s="495"/>
      <c r="S125" s="94" t="s">
        <v>90</v>
      </c>
      <c r="T125" s="148" t="s">
        <v>357</v>
      </c>
      <c r="U125" s="487">
        <f>IF($C123=1,0,IF(C126="○",0,IF($U27&gt;19,538000,IF($U27&gt;1,269000,IF($U27=0,0,179000)))))</f>
        <v>269000</v>
      </c>
      <c r="V125" s="487"/>
      <c r="W125" s="487"/>
      <c r="X125" s="487"/>
      <c r="Y125" s="149" t="s">
        <v>100</v>
      </c>
    </row>
    <row r="126" spans="1:25" s="17" customFormat="1" ht="15" customHeight="1" thickBot="1">
      <c r="A126" s="127"/>
      <c r="B126" s="146"/>
      <c r="C126" s="209"/>
      <c r="D126" s="496" t="s">
        <v>135</v>
      </c>
      <c r="E126" s="496"/>
      <c r="F126" s="496"/>
      <c r="G126" s="496"/>
      <c r="H126" s="496"/>
      <c r="I126" s="496"/>
      <c r="J126" s="496"/>
      <c r="K126" s="496"/>
      <c r="L126" s="496"/>
      <c r="M126" s="496"/>
      <c r="N126" s="496"/>
      <c r="O126" s="496"/>
      <c r="P126" s="496"/>
      <c r="Q126" s="496"/>
      <c r="R126" s="496"/>
      <c r="S126" s="497"/>
      <c r="T126" s="148" t="s">
        <v>357</v>
      </c>
      <c r="U126" s="487">
        <f>IF(C123=1,0,IF(C126="○",1076000,0))</f>
        <v>0</v>
      </c>
      <c r="V126" s="487"/>
      <c r="W126" s="487"/>
      <c r="X126" s="487"/>
      <c r="Y126" s="149" t="s">
        <v>100</v>
      </c>
    </row>
    <row r="127" spans="1:25" s="17" customFormat="1" ht="7.5" customHeight="1">
      <c r="A127" s="127"/>
      <c r="B127" s="146"/>
      <c r="C127" s="94"/>
      <c r="D127" s="496"/>
      <c r="E127" s="496"/>
      <c r="F127" s="496"/>
      <c r="G127" s="496"/>
      <c r="H127" s="496"/>
      <c r="I127" s="496"/>
      <c r="J127" s="496"/>
      <c r="K127" s="496"/>
      <c r="L127" s="496"/>
      <c r="M127" s="496"/>
      <c r="N127" s="496"/>
      <c r="O127" s="496"/>
      <c r="P127" s="496"/>
      <c r="Q127" s="496"/>
      <c r="R127" s="496"/>
      <c r="S127" s="497"/>
      <c r="T127" s="148"/>
      <c r="U127" s="185"/>
      <c r="V127" s="185"/>
      <c r="W127" s="185"/>
      <c r="X127" s="185"/>
      <c r="Y127" s="149"/>
    </row>
    <row r="128" spans="1:25" s="17" customFormat="1" ht="15" customHeight="1">
      <c r="A128" s="127"/>
      <c r="B128" s="146"/>
      <c r="C128" s="94"/>
      <c r="D128" s="208"/>
      <c r="E128" s="207"/>
      <c r="F128" s="129"/>
      <c r="G128" s="129"/>
      <c r="H128" s="129"/>
      <c r="I128" s="94"/>
      <c r="J128" s="94"/>
      <c r="K128" s="94"/>
      <c r="L128" s="94"/>
      <c r="M128" s="94"/>
      <c r="N128" s="94"/>
      <c r="O128" s="94"/>
      <c r="P128" s="94"/>
      <c r="Q128" s="94"/>
      <c r="R128" s="94"/>
      <c r="S128" s="94"/>
      <c r="T128" s="146"/>
      <c r="U128" s="201"/>
      <c r="V128" s="201"/>
      <c r="W128" s="201"/>
      <c r="X128" s="201"/>
      <c r="Y128" s="149"/>
    </row>
    <row r="129" spans="1:25" s="17" customFormat="1" ht="15" customHeight="1">
      <c r="A129" s="127"/>
      <c r="B129" s="146"/>
      <c r="C129" s="129" t="s">
        <v>157</v>
      </c>
      <c r="D129" s="94"/>
      <c r="E129" s="94"/>
      <c r="F129" s="94"/>
      <c r="G129" s="94"/>
      <c r="H129" s="94"/>
      <c r="I129" s="94"/>
      <c r="J129" s="94"/>
      <c r="K129" s="94"/>
      <c r="L129" s="94"/>
      <c r="M129" s="94"/>
      <c r="N129" s="94"/>
      <c r="O129" s="94"/>
      <c r="P129" s="94"/>
      <c r="Q129" s="94"/>
      <c r="R129" s="94"/>
      <c r="S129" s="94"/>
      <c r="T129" s="148" t="s">
        <v>357</v>
      </c>
      <c r="U129" s="487">
        <f>U130+U132</f>
        <v>400000</v>
      </c>
      <c r="V129" s="487"/>
      <c r="W129" s="487"/>
      <c r="X129" s="487"/>
      <c r="Y129" s="149" t="s">
        <v>100</v>
      </c>
    </row>
    <row r="130" spans="1:25" s="17" customFormat="1" ht="15" customHeight="1">
      <c r="A130" s="127"/>
      <c r="B130" s="146"/>
      <c r="C130" s="129"/>
      <c r="D130" s="94" t="s">
        <v>136</v>
      </c>
      <c r="E130" s="94"/>
      <c r="F130" s="94"/>
      <c r="G130" s="94"/>
      <c r="H130" s="94"/>
      <c r="I130" s="94"/>
      <c r="J130" s="94"/>
      <c r="K130" s="94"/>
      <c r="L130" s="94"/>
      <c r="M130" s="94"/>
      <c r="N130" s="94"/>
      <c r="O130" s="94"/>
      <c r="P130" s="94"/>
      <c r="Q130" s="94"/>
      <c r="R130" s="94"/>
      <c r="S130" s="94"/>
      <c r="T130" s="148" t="s">
        <v>355</v>
      </c>
      <c r="U130" s="487">
        <f>IF($I$7="",0,IF(C123=1,0,240000))</f>
        <v>240000</v>
      </c>
      <c r="V130" s="487"/>
      <c r="W130" s="487"/>
      <c r="X130" s="487"/>
      <c r="Y130" s="149" t="s">
        <v>20</v>
      </c>
    </row>
    <row r="131" spans="1:25" s="17" customFormat="1" ht="15" customHeight="1">
      <c r="A131" s="127"/>
      <c r="B131" s="146"/>
      <c r="C131" s="129"/>
      <c r="D131" s="94" t="s">
        <v>138</v>
      </c>
      <c r="E131" s="94"/>
      <c r="F131" s="94"/>
      <c r="G131" s="94"/>
      <c r="H131" s="94"/>
      <c r="I131" s="94"/>
      <c r="J131" s="94"/>
      <c r="K131" s="94"/>
      <c r="L131" s="94"/>
      <c r="M131" s="94"/>
      <c r="N131" s="94"/>
      <c r="O131" s="94"/>
      <c r="P131" s="94"/>
      <c r="Q131" s="94"/>
      <c r="R131" s="94"/>
      <c r="S131" s="94"/>
      <c r="T131" s="148"/>
      <c r="U131" s="185"/>
      <c r="V131" s="185"/>
      <c r="W131" s="185"/>
      <c r="X131" s="185"/>
      <c r="Y131" s="149"/>
    </row>
    <row r="132" spans="1:39" s="17" customFormat="1" ht="15" customHeight="1">
      <c r="A132" s="127"/>
      <c r="B132" s="146"/>
      <c r="C132" s="129"/>
      <c r="D132" s="94"/>
      <c r="E132" s="210"/>
      <c r="F132" s="210"/>
      <c r="G132" s="488">
        <v>80000</v>
      </c>
      <c r="H132" s="488"/>
      <c r="I132" s="488"/>
      <c r="J132" s="94" t="s">
        <v>22</v>
      </c>
      <c r="K132" s="94" t="s">
        <v>359</v>
      </c>
      <c r="L132" s="491" t="s">
        <v>234</v>
      </c>
      <c r="M132" s="491"/>
      <c r="N132" s="491"/>
      <c r="O132" s="492">
        <v>2</v>
      </c>
      <c r="P132" s="492"/>
      <c r="Q132" s="94" t="s">
        <v>17</v>
      </c>
      <c r="R132" s="94"/>
      <c r="S132" s="94"/>
      <c r="T132" s="148" t="s">
        <v>360</v>
      </c>
      <c r="U132" s="487">
        <f>IF(C123=1,0,G132*O132)</f>
        <v>160000</v>
      </c>
      <c r="V132" s="487"/>
      <c r="W132" s="487"/>
      <c r="X132" s="487"/>
      <c r="Y132" s="149" t="s">
        <v>20</v>
      </c>
      <c r="AM132" s="211">
        <v>0</v>
      </c>
    </row>
    <row r="133" spans="1:39" s="17" customFormat="1" ht="15" customHeight="1">
      <c r="A133" s="127"/>
      <c r="B133" s="146"/>
      <c r="C133" s="129"/>
      <c r="D133" s="94"/>
      <c r="E133" s="94"/>
      <c r="F133" s="94"/>
      <c r="G133" s="94"/>
      <c r="H133" s="94"/>
      <c r="I133" s="94"/>
      <c r="J133" s="94"/>
      <c r="K133" s="94"/>
      <c r="L133" s="94"/>
      <c r="M133" s="94"/>
      <c r="N133" s="212" t="s">
        <v>137</v>
      </c>
      <c r="O133" s="94"/>
      <c r="P133" s="94"/>
      <c r="Q133" s="94"/>
      <c r="R133" s="94"/>
      <c r="S133" s="94"/>
      <c r="T133" s="148"/>
      <c r="U133" s="185"/>
      <c r="V133" s="185"/>
      <c r="W133" s="185"/>
      <c r="X133" s="185"/>
      <c r="Y133" s="149"/>
      <c r="AM133" s="211">
        <v>1</v>
      </c>
    </row>
    <row r="134" spans="1:39" ht="15" customHeight="1">
      <c r="A134" s="127"/>
      <c r="B134" s="146"/>
      <c r="C134" s="129" t="s">
        <v>158</v>
      </c>
      <c r="D134" s="94"/>
      <c r="E134" s="94"/>
      <c r="F134" s="94"/>
      <c r="G134" s="94"/>
      <c r="H134" s="94"/>
      <c r="I134" s="94"/>
      <c r="J134" s="94"/>
      <c r="K134" s="94"/>
      <c r="L134" s="94"/>
      <c r="M134" s="94"/>
      <c r="N134" s="94"/>
      <c r="O134" s="94"/>
      <c r="P134" s="94"/>
      <c r="Q134" s="94"/>
      <c r="R134" s="94"/>
      <c r="S134" s="94"/>
      <c r="T134" s="146"/>
      <c r="U134" s="201"/>
      <c r="V134" s="201"/>
      <c r="W134" s="201"/>
      <c r="X134" s="201"/>
      <c r="Y134" s="149"/>
      <c r="AM134" s="3">
        <v>2</v>
      </c>
    </row>
    <row r="135" spans="1:25" ht="15.75" customHeight="1">
      <c r="A135" s="127"/>
      <c r="B135" s="146"/>
      <c r="C135" s="94"/>
      <c r="D135" s="193" t="s">
        <v>361</v>
      </c>
      <c r="E135" s="488">
        <v>10000</v>
      </c>
      <c r="F135" s="488"/>
      <c r="G135" s="488"/>
      <c r="H135" s="94" t="s">
        <v>104</v>
      </c>
      <c r="I135" s="94"/>
      <c r="J135" s="94"/>
      <c r="K135" s="98" t="s">
        <v>87</v>
      </c>
      <c r="L135" s="94"/>
      <c r="M135" s="489" t="s">
        <v>105</v>
      </c>
      <c r="N135" s="489"/>
      <c r="O135" s="489"/>
      <c r="P135" s="136" t="s">
        <v>362</v>
      </c>
      <c r="Q135" s="490">
        <f>U55</f>
        <v>24</v>
      </c>
      <c r="R135" s="490"/>
      <c r="S135" s="94" t="s">
        <v>95</v>
      </c>
      <c r="T135" s="148" t="s">
        <v>363</v>
      </c>
      <c r="U135" s="487">
        <f>+IF(C123=1,0,E135*Q135)</f>
        <v>240000</v>
      </c>
      <c r="V135" s="487"/>
      <c r="W135" s="487"/>
      <c r="X135" s="487"/>
      <c r="Y135" s="149" t="s">
        <v>100</v>
      </c>
    </row>
    <row r="136" spans="1:25" ht="15.75" customHeight="1">
      <c r="A136" s="127"/>
      <c r="B136" s="146"/>
      <c r="C136" s="94"/>
      <c r="D136" s="193"/>
      <c r="E136" s="194"/>
      <c r="F136" s="194"/>
      <c r="G136" s="194"/>
      <c r="H136" s="94"/>
      <c r="I136" s="94"/>
      <c r="J136" s="94"/>
      <c r="K136" s="98"/>
      <c r="L136" s="94"/>
      <c r="M136" s="213"/>
      <c r="N136" s="213"/>
      <c r="O136" s="213"/>
      <c r="P136" s="136"/>
      <c r="Q136" s="194"/>
      <c r="R136" s="194"/>
      <c r="S136" s="94"/>
      <c r="T136" s="148"/>
      <c r="U136" s="185"/>
      <c r="V136" s="185"/>
      <c r="W136" s="185"/>
      <c r="X136" s="185"/>
      <c r="Y136" s="149"/>
    </row>
    <row r="137" spans="1:25" ht="13.5">
      <c r="A137" s="214"/>
      <c r="B137" s="215"/>
      <c r="C137" s="469" t="s">
        <v>220</v>
      </c>
      <c r="D137" s="469"/>
      <c r="E137" s="469"/>
      <c r="F137" s="469"/>
      <c r="G137" s="469"/>
      <c r="H137" s="469"/>
      <c r="I137" s="469"/>
      <c r="J137" s="469"/>
      <c r="K137" s="469"/>
      <c r="L137" s="469"/>
      <c r="M137" s="469"/>
      <c r="N137" s="469"/>
      <c r="O137" s="469"/>
      <c r="P137" s="216"/>
      <c r="Q137" s="133"/>
      <c r="R137" s="133"/>
      <c r="S137" s="217"/>
      <c r="T137" s="218"/>
      <c r="U137" s="487"/>
      <c r="V137" s="487"/>
      <c r="W137" s="487"/>
      <c r="X137" s="487"/>
      <c r="Y137" s="219"/>
    </row>
    <row r="138" spans="1:25" ht="16.5" customHeight="1">
      <c r="A138" s="214"/>
      <c r="B138" s="215"/>
      <c r="C138" s="137"/>
      <c r="D138" s="127" t="s">
        <v>178</v>
      </c>
      <c r="E138" s="127"/>
      <c r="F138" s="137"/>
      <c r="G138" s="137"/>
      <c r="H138" s="137"/>
      <c r="I138" s="137"/>
      <c r="J138" s="137"/>
      <c r="K138" s="137"/>
      <c r="L138" s="137"/>
      <c r="M138" s="137"/>
      <c r="N138" s="137"/>
      <c r="O138" s="137"/>
      <c r="P138" s="216"/>
      <c r="Q138" s="133"/>
      <c r="R138" s="133"/>
      <c r="S138" s="217"/>
      <c r="T138" s="218" t="s">
        <v>363</v>
      </c>
      <c r="U138" s="487">
        <f>U139+U140</f>
        <v>160000</v>
      </c>
      <c r="V138" s="487"/>
      <c r="W138" s="487"/>
      <c r="X138" s="487"/>
      <c r="Y138" s="219" t="s">
        <v>100</v>
      </c>
    </row>
    <row r="139" spans="1:25" ht="25.5" customHeight="1">
      <c r="A139" s="214"/>
      <c r="B139" s="215"/>
      <c r="C139" s="126"/>
      <c r="D139" s="126"/>
      <c r="E139" s="482"/>
      <c r="F139" s="482"/>
      <c r="G139" s="135" t="s">
        <v>364</v>
      </c>
      <c r="H139" s="483">
        <v>80000</v>
      </c>
      <c r="I139" s="483"/>
      <c r="J139" s="126" t="s">
        <v>19</v>
      </c>
      <c r="K139" s="126"/>
      <c r="L139" s="126"/>
      <c r="M139" s="133" t="s">
        <v>365</v>
      </c>
      <c r="N139" s="453" t="s">
        <v>228</v>
      </c>
      <c r="O139" s="484"/>
      <c r="P139" s="484"/>
      <c r="Q139" s="485">
        <f>U65</f>
        <v>2</v>
      </c>
      <c r="R139" s="485"/>
      <c r="S139" s="217" t="s">
        <v>92</v>
      </c>
      <c r="T139" s="222" t="s">
        <v>366</v>
      </c>
      <c r="U139" s="486">
        <f>H139*Q139</f>
        <v>160000</v>
      </c>
      <c r="V139" s="486"/>
      <c r="W139" s="486"/>
      <c r="X139" s="486"/>
      <c r="Y139" s="217" t="s">
        <v>20</v>
      </c>
    </row>
    <row r="140" spans="1:25" ht="25.5" customHeight="1">
      <c r="A140" s="214"/>
      <c r="B140" s="215"/>
      <c r="C140" s="126"/>
      <c r="D140" s="126"/>
      <c r="E140" s="482"/>
      <c r="F140" s="482"/>
      <c r="G140" s="135" t="s">
        <v>367</v>
      </c>
      <c r="H140" s="483">
        <v>20000</v>
      </c>
      <c r="I140" s="483"/>
      <c r="J140" s="126" t="s">
        <v>104</v>
      </c>
      <c r="K140" s="126"/>
      <c r="L140" s="126"/>
      <c r="M140" s="133" t="s">
        <v>368</v>
      </c>
      <c r="N140" s="453" t="s">
        <v>229</v>
      </c>
      <c r="O140" s="484"/>
      <c r="P140" s="484"/>
      <c r="Q140" s="485">
        <f>U66</f>
        <v>0</v>
      </c>
      <c r="R140" s="485"/>
      <c r="S140" s="217" t="s">
        <v>95</v>
      </c>
      <c r="T140" s="222" t="s">
        <v>369</v>
      </c>
      <c r="U140" s="486">
        <f>H140*Q140</f>
        <v>0</v>
      </c>
      <c r="V140" s="486"/>
      <c r="W140" s="486"/>
      <c r="X140" s="486"/>
      <c r="Y140" s="217" t="s">
        <v>20</v>
      </c>
    </row>
    <row r="141" spans="1:25" ht="12.75" customHeight="1">
      <c r="A141" s="214"/>
      <c r="B141" s="215"/>
      <c r="C141" s="126"/>
      <c r="D141" s="126"/>
      <c r="E141" s="220"/>
      <c r="F141" s="220"/>
      <c r="G141" s="135"/>
      <c r="H141" s="221"/>
      <c r="I141" s="221"/>
      <c r="J141" s="126"/>
      <c r="K141" s="126"/>
      <c r="L141" s="126"/>
      <c r="M141" s="133"/>
      <c r="N141" s="128"/>
      <c r="O141" s="216"/>
      <c r="P141" s="216"/>
      <c r="Q141" s="223"/>
      <c r="R141" s="223"/>
      <c r="S141" s="217"/>
      <c r="T141" s="222"/>
      <c r="U141" s="224"/>
      <c r="V141" s="224"/>
      <c r="W141" s="224"/>
      <c r="X141" s="224"/>
      <c r="Y141" s="217"/>
    </row>
    <row r="142" spans="1:25" ht="15" customHeight="1">
      <c r="A142" s="214"/>
      <c r="B142" s="215"/>
      <c r="C142" s="126"/>
      <c r="D142" s="127" t="s">
        <v>179</v>
      </c>
      <c r="E142" s="127"/>
      <c r="F142" s="137"/>
      <c r="G142" s="137"/>
      <c r="H142" s="137"/>
      <c r="I142" s="137"/>
      <c r="J142" s="137"/>
      <c r="K142" s="137"/>
      <c r="L142" s="137"/>
      <c r="M142" s="137"/>
      <c r="N142" s="137"/>
      <c r="O142" s="137"/>
      <c r="P142" s="216"/>
      <c r="Q142" s="223"/>
      <c r="R142" s="223"/>
      <c r="S142" s="217"/>
      <c r="T142" s="218" t="s">
        <v>363</v>
      </c>
      <c r="U142" s="487">
        <f>U143+U144</f>
        <v>100000</v>
      </c>
      <c r="V142" s="487"/>
      <c r="W142" s="487"/>
      <c r="X142" s="487"/>
      <c r="Y142" s="219" t="s">
        <v>100</v>
      </c>
    </row>
    <row r="143" spans="1:25" ht="27.75" customHeight="1">
      <c r="A143" s="214"/>
      <c r="B143" s="215"/>
      <c r="C143" s="126"/>
      <c r="D143" s="126"/>
      <c r="E143" s="482"/>
      <c r="F143" s="482"/>
      <c r="G143" s="135" t="s">
        <v>364</v>
      </c>
      <c r="H143" s="483">
        <v>20000</v>
      </c>
      <c r="I143" s="483"/>
      <c r="J143" s="126" t="s">
        <v>19</v>
      </c>
      <c r="K143" s="126"/>
      <c r="L143" s="126"/>
      <c r="M143" s="133" t="s">
        <v>365</v>
      </c>
      <c r="N143" s="453" t="s">
        <v>230</v>
      </c>
      <c r="O143" s="484"/>
      <c r="P143" s="484"/>
      <c r="Q143" s="485">
        <f>U67</f>
        <v>2</v>
      </c>
      <c r="R143" s="485"/>
      <c r="S143" s="217" t="s">
        <v>92</v>
      </c>
      <c r="T143" s="222" t="s">
        <v>366</v>
      </c>
      <c r="U143" s="486">
        <f>H143*Q143</f>
        <v>40000</v>
      </c>
      <c r="V143" s="486"/>
      <c r="W143" s="486"/>
      <c r="X143" s="486"/>
      <c r="Y143" s="217" t="s">
        <v>20</v>
      </c>
    </row>
    <row r="144" spans="1:25" ht="27.75" customHeight="1">
      <c r="A144" s="214"/>
      <c r="B144" s="215"/>
      <c r="C144" s="126"/>
      <c r="D144" s="126"/>
      <c r="E144" s="482"/>
      <c r="F144" s="482"/>
      <c r="G144" s="135" t="s">
        <v>367</v>
      </c>
      <c r="H144" s="483">
        <v>5000</v>
      </c>
      <c r="I144" s="483"/>
      <c r="J144" s="126" t="s">
        <v>104</v>
      </c>
      <c r="K144" s="126"/>
      <c r="L144" s="126"/>
      <c r="M144" s="133" t="s">
        <v>368</v>
      </c>
      <c r="N144" s="453" t="s">
        <v>231</v>
      </c>
      <c r="O144" s="484"/>
      <c r="P144" s="484"/>
      <c r="Q144" s="485">
        <f>U68</f>
        <v>12</v>
      </c>
      <c r="R144" s="485"/>
      <c r="S144" s="217" t="s">
        <v>95</v>
      </c>
      <c r="T144" s="222" t="s">
        <v>369</v>
      </c>
      <c r="U144" s="486">
        <f>H144*Q144</f>
        <v>60000</v>
      </c>
      <c r="V144" s="486"/>
      <c r="W144" s="486"/>
      <c r="X144" s="486"/>
      <c r="Y144" s="217" t="s">
        <v>20</v>
      </c>
    </row>
    <row r="145" spans="1:25" ht="13.5" customHeight="1">
      <c r="A145" s="214"/>
      <c r="B145" s="215"/>
      <c r="C145" s="126"/>
      <c r="D145" s="126"/>
      <c r="E145" s="220"/>
      <c r="F145" s="220"/>
      <c r="G145" s="135"/>
      <c r="H145" s="221"/>
      <c r="I145" s="221"/>
      <c r="J145" s="126"/>
      <c r="K145" s="126"/>
      <c r="L145" s="126"/>
      <c r="M145" s="133"/>
      <c r="N145" s="128"/>
      <c r="O145" s="216"/>
      <c r="P145" s="216"/>
      <c r="Q145" s="223"/>
      <c r="R145" s="223"/>
      <c r="S145" s="217"/>
      <c r="T145" s="222"/>
      <c r="U145" s="224"/>
      <c r="V145" s="224"/>
      <c r="W145" s="224"/>
      <c r="X145" s="224"/>
      <c r="Y145" s="217"/>
    </row>
    <row r="146" spans="1:25" ht="13.5">
      <c r="A146" s="214"/>
      <c r="B146" s="215"/>
      <c r="C146" s="469" t="s">
        <v>221</v>
      </c>
      <c r="D146" s="469"/>
      <c r="E146" s="469"/>
      <c r="F146" s="469"/>
      <c r="G146" s="469"/>
      <c r="H146" s="469"/>
      <c r="I146" s="469"/>
      <c r="J146" s="469"/>
      <c r="K146" s="469"/>
      <c r="L146" s="469"/>
      <c r="M146" s="469"/>
      <c r="N146" s="469"/>
      <c r="O146" s="469"/>
      <c r="P146" s="216"/>
      <c r="Q146" s="223"/>
      <c r="R146" s="223"/>
      <c r="S146" s="217"/>
      <c r="T146" s="218"/>
      <c r="U146" s="487"/>
      <c r="V146" s="487"/>
      <c r="W146" s="487"/>
      <c r="X146" s="487"/>
      <c r="Y146" s="219"/>
    </row>
    <row r="147" spans="1:25" ht="14.25" customHeight="1">
      <c r="A147" s="214"/>
      <c r="B147" s="215"/>
      <c r="C147" s="137"/>
      <c r="D147" s="127" t="s">
        <v>178</v>
      </c>
      <c r="E147" s="127"/>
      <c r="F147" s="137"/>
      <c r="G147" s="137"/>
      <c r="H147" s="137"/>
      <c r="I147" s="137"/>
      <c r="J147" s="137"/>
      <c r="K147" s="137"/>
      <c r="L147" s="137"/>
      <c r="M147" s="137"/>
      <c r="N147" s="137"/>
      <c r="O147" s="137"/>
      <c r="P147" s="216"/>
      <c r="Q147" s="223"/>
      <c r="R147" s="223"/>
      <c r="S147" s="217"/>
      <c r="T147" s="218" t="s">
        <v>363</v>
      </c>
      <c r="U147" s="487">
        <f>U148+U149</f>
        <v>220000</v>
      </c>
      <c r="V147" s="487"/>
      <c r="W147" s="487"/>
      <c r="X147" s="487"/>
      <c r="Y147" s="219" t="s">
        <v>100</v>
      </c>
    </row>
    <row r="148" spans="1:25" ht="25.5" customHeight="1">
      <c r="A148" s="214"/>
      <c r="B148" s="215"/>
      <c r="C148" s="126"/>
      <c r="D148" s="126"/>
      <c r="E148" s="482"/>
      <c r="F148" s="482"/>
      <c r="G148" s="135" t="s">
        <v>364</v>
      </c>
      <c r="H148" s="483">
        <v>80000</v>
      </c>
      <c r="I148" s="483"/>
      <c r="J148" s="126" t="s">
        <v>19</v>
      </c>
      <c r="K148" s="126"/>
      <c r="L148" s="126"/>
      <c r="M148" s="133" t="s">
        <v>365</v>
      </c>
      <c r="N148" s="453" t="s">
        <v>232</v>
      </c>
      <c r="O148" s="484"/>
      <c r="P148" s="484"/>
      <c r="Q148" s="485">
        <f>U70</f>
        <v>0</v>
      </c>
      <c r="R148" s="485"/>
      <c r="S148" s="217" t="s">
        <v>92</v>
      </c>
      <c r="T148" s="222" t="s">
        <v>366</v>
      </c>
      <c r="U148" s="486">
        <f>H148*Q148</f>
        <v>0</v>
      </c>
      <c r="V148" s="486"/>
      <c r="W148" s="486"/>
      <c r="X148" s="486"/>
      <c r="Y148" s="217" t="s">
        <v>20</v>
      </c>
    </row>
    <row r="149" spans="1:25" ht="25.5" customHeight="1">
      <c r="A149" s="214"/>
      <c r="B149" s="215"/>
      <c r="C149" s="126"/>
      <c r="D149" s="126"/>
      <c r="E149" s="482"/>
      <c r="F149" s="482"/>
      <c r="G149" s="135" t="s">
        <v>367</v>
      </c>
      <c r="H149" s="483">
        <v>20000</v>
      </c>
      <c r="I149" s="483"/>
      <c r="J149" s="126" t="s">
        <v>104</v>
      </c>
      <c r="K149" s="126"/>
      <c r="L149" s="126"/>
      <c r="M149" s="133" t="s">
        <v>368</v>
      </c>
      <c r="N149" s="453" t="s">
        <v>233</v>
      </c>
      <c r="O149" s="484"/>
      <c r="P149" s="484"/>
      <c r="Q149" s="485">
        <f>U71</f>
        <v>11</v>
      </c>
      <c r="R149" s="485"/>
      <c r="S149" s="217" t="s">
        <v>95</v>
      </c>
      <c r="T149" s="222" t="s">
        <v>369</v>
      </c>
      <c r="U149" s="486">
        <f>H149*Q149</f>
        <v>220000</v>
      </c>
      <c r="V149" s="486"/>
      <c r="W149" s="486"/>
      <c r="X149" s="486"/>
      <c r="Y149" s="217" t="s">
        <v>20</v>
      </c>
    </row>
    <row r="150" spans="1:25" ht="14.25" customHeight="1">
      <c r="A150" s="214"/>
      <c r="B150" s="215"/>
      <c r="C150" s="126"/>
      <c r="D150" s="126"/>
      <c r="E150" s="220"/>
      <c r="F150" s="220"/>
      <c r="G150" s="135"/>
      <c r="H150" s="221"/>
      <c r="I150" s="221"/>
      <c r="J150" s="126"/>
      <c r="K150" s="126"/>
      <c r="L150" s="126"/>
      <c r="M150" s="133"/>
      <c r="N150" s="128"/>
      <c r="O150" s="216"/>
      <c r="P150" s="216"/>
      <c r="Q150" s="223"/>
      <c r="R150" s="223"/>
      <c r="S150" s="217"/>
      <c r="T150" s="222"/>
      <c r="U150" s="224"/>
      <c r="V150" s="224"/>
      <c r="W150" s="224"/>
      <c r="X150" s="224"/>
      <c r="Y150" s="217"/>
    </row>
    <row r="151" spans="1:25" ht="15" customHeight="1">
      <c r="A151" s="214"/>
      <c r="B151" s="215"/>
      <c r="C151" s="126"/>
      <c r="D151" s="127" t="s">
        <v>179</v>
      </c>
      <c r="E151" s="127"/>
      <c r="F151" s="137"/>
      <c r="G151" s="137"/>
      <c r="H151" s="137"/>
      <c r="I151" s="137"/>
      <c r="J151" s="137"/>
      <c r="K151" s="137"/>
      <c r="L151" s="137"/>
      <c r="M151" s="137"/>
      <c r="N151" s="137"/>
      <c r="O151" s="137"/>
      <c r="P151" s="216"/>
      <c r="Q151" s="223"/>
      <c r="R151" s="223"/>
      <c r="S151" s="217"/>
      <c r="T151" s="218" t="s">
        <v>363</v>
      </c>
      <c r="U151" s="487">
        <f>U152+U153</f>
        <v>120000</v>
      </c>
      <c r="V151" s="487"/>
      <c r="W151" s="487"/>
      <c r="X151" s="487"/>
      <c r="Y151" s="219" t="s">
        <v>100</v>
      </c>
    </row>
    <row r="152" spans="1:25" ht="27.75" customHeight="1">
      <c r="A152" s="214"/>
      <c r="B152" s="215"/>
      <c r="C152" s="126"/>
      <c r="D152" s="126"/>
      <c r="E152" s="482"/>
      <c r="F152" s="482"/>
      <c r="G152" s="135" t="s">
        <v>364</v>
      </c>
      <c r="H152" s="483">
        <v>20000</v>
      </c>
      <c r="I152" s="483"/>
      <c r="J152" s="126" t="s">
        <v>19</v>
      </c>
      <c r="K152" s="126"/>
      <c r="L152" s="126"/>
      <c r="M152" s="133" t="s">
        <v>365</v>
      </c>
      <c r="N152" s="453" t="s">
        <v>210</v>
      </c>
      <c r="O152" s="484"/>
      <c r="P152" s="484"/>
      <c r="Q152" s="485">
        <f>U72</f>
        <v>2</v>
      </c>
      <c r="R152" s="485"/>
      <c r="S152" s="217" t="s">
        <v>92</v>
      </c>
      <c r="T152" s="222" t="s">
        <v>366</v>
      </c>
      <c r="U152" s="486">
        <f>H152*Q152</f>
        <v>40000</v>
      </c>
      <c r="V152" s="486"/>
      <c r="W152" s="486"/>
      <c r="X152" s="486"/>
      <c r="Y152" s="217" t="s">
        <v>20</v>
      </c>
    </row>
    <row r="153" spans="1:25" ht="27.75" customHeight="1">
      <c r="A153" s="214"/>
      <c r="B153" s="215"/>
      <c r="C153" s="126"/>
      <c r="D153" s="126"/>
      <c r="E153" s="482"/>
      <c r="F153" s="482"/>
      <c r="G153" s="135" t="s">
        <v>367</v>
      </c>
      <c r="H153" s="483">
        <v>5000</v>
      </c>
      <c r="I153" s="483"/>
      <c r="J153" s="126" t="s">
        <v>104</v>
      </c>
      <c r="K153" s="126"/>
      <c r="L153" s="126"/>
      <c r="M153" s="133" t="s">
        <v>368</v>
      </c>
      <c r="N153" s="453" t="s">
        <v>209</v>
      </c>
      <c r="O153" s="484"/>
      <c r="P153" s="484"/>
      <c r="Q153" s="485">
        <f>U73</f>
        <v>16</v>
      </c>
      <c r="R153" s="485"/>
      <c r="S153" s="217" t="s">
        <v>95</v>
      </c>
      <c r="T153" s="222" t="s">
        <v>369</v>
      </c>
      <c r="U153" s="486">
        <f>H153*Q153</f>
        <v>80000</v>
      </c>
      <c r="V153" s="486"/>
      <c r="W153" s="486"/>
      <c r="X153" s="486"/>
      <c r="Y153" s="217" t="s">
        <v>20</v>
      </c>
    </row>
    <row r="154" spans="1:25" ht="8.25" customHeight="1">
      <c r="A154" s="127"/>
      <c r="B154" s="146"/>
      <c r="C154" s="469"/>
      <c r="D154" s="469"/>
      <c r="E154" s="469"/>
      <c r="F154" s="469"/>
      <c r="G154" s="469"/>
      <c r="H154" s="469"/>
      <c r="I154" s="469"/>
      <c r="J154" s="469"/>
      <c r="K154" s="469"/>
      <c r="L154" s="469"/>
      <c r="M154" s="469"/>
      <c r="N154" s="469"/>
      <c r="O154" s="469"/>
      <c r="P154" s="194"/>
      <c r="Q154" s="194"/>
      <c r="R154" s="194"/>
      <c r="S154" s="225"/>
      <c r="T154" s="148"/>
      <c r="U154" s="185"/>
      <c r="V154" s="185"/>
      <c r="W154" s="185"/>
      <c r="X154" s="185"/>
      <c r="Y154" s="225"/>
    </row>
    <row r="155" spans="1:25" ht="9" customHeight="1">
      <c r="A155" s="127"/>
      <c r="B155" s="146"/>
      <c r="C155" s="94"/>
      <c r="D155" s="98"/>
      <c r="E155" s="213"/>
      <c r="F155" s="213"/>
      <c r="G155" s="135"/>
      <c r="H155" s="221"/>
      <c r="I155" s="221"/>
      <c r="J155" s="126"/>
      <c r="K155" s="126"/>
      <c r="L155" s="126"/>
      <c r="M155" s="226"/>
      <c r="N155" s="227"/>
      <c r="O155" s="228"/>
      <c r="P155" s="228"/>
      <c r="Q155" s="133"/>
      <c r="R155" s="133"/>
      <c r="S155" s="94"/>
      <c r="T155" s="222"/>
      <c r="U155" s="224"/>
      <c r="V155" s="224"/>
      <c r="W155" s="224"/>
      <c r="X155" s="224"/>
      <c r="Y155" s="217"/>
    </row>
    <row r="156" spans="1:28" ht="15" customHeight="1">
      <c r="A156" s="127"/>
      <c r="B156" s="146"/>
      <c r="C156" s="94"/>
      <c r="D156" s="94"/>
      <c r="E156" s="94"/>
      <c r="F156" s="94"/>
      <c r="G156" s="94"/>
      <c r="H156" s="94"/>
      <c r="I156" s="94"/>
      <c r="J156" s="94"/>
      <c r="K156" s="94" t="s">
        <v>187</v>
      </c>
      <c r="L156" s="94"/>
      <c r="M156" s="94"/>
      <c r="N156" s="94"/>
      <c r="O156" s="94"/>
      <c r="P156" s="229"/>
      <c r="Q156" s="98"/>
      <c r="R156" s="98"/>
      <c r="S156" s="130"/>
      <c r="T156" s="148" t="s">
        <v>363</v>
      </c>
      <c r="U156" s="457">
        <f>U78+U117+U119+U125+U126+U129+U135+U138+U142+U147+U151</f>
        <v>8467897</v>
      </c>
      <c r="V156" s="457"/>
      <c r="W156" s="457"/>
      <c r="X156" s="457"/>
      <c r="Y156" s="149" t="s">
        <v>100</v>
      </c>
      <c r="AB156" s="230"/>
    </row>
    <row r="157" spans="1:25" ht="6" customHeight="1" thickBot="1">
      <c r="A157" s="127"/>
      <c r="B157" s="231"/>
      <c r="C157" s="232"/>
      <c r="D157" s="232"/>
      <c r="E157" s="232"/>
      <c r="F157" s="232"/>
      <c r="G157" s="232"/>
      <c r="H157" s="232"/>
      <c r="I157" s="232"/>
      <c r="J157" s="232"/>
      <c r="K157" s="232"/>
      <c r="L157" s="232"/>
      <c r="M157" s="232"/>
      <c r="N157" s="232"/>
      <c r="O157" s="232"/>
      <c r="P157" s="232"/>
      <c r="Q157" s="232"/>
      <c r="R157" s="232"/>
      <c r="S157" s="233"/>
      <c r="T157" s="231"/>
      <c r="U157" s="232"/>
      <c r="V157" s="232"/>
      <c r="W157" s="232"/>
      <c r="X157" s="232"/>
      <c r="Y157" s="233"/>
    </row>
    <row r="158" spans="1:25" ht="30" customHeight="1" thickTop="1">
      <c r="A158" s="127"/>
      <c r="B158" s="470" t="s">
        <v>213</v>
      </c>
      <c r="C158" s="471"/>
      <c r="D158" s="471"/>
      <c r="E158" s="471"/>
      <c r="F158" s="471"/>
      <c r="G158" s="471"/>
      <c r="H158" s="471"/>
      <c r="I158" s="474"/>
      <c r="J158" s="474"/>
      <c r="K158" s="474"/>
      <c r="L158" s="474"/>
      <c r="M158" s="474"/>
      <c r="N158" s="475"/>
      <c r="O158" s="475"/>
      <c r="P158" s="475"/>
      <c r="Q158" s="475"/>
      <c r="R158" s="475"/>
      <c r="S158" s="234"/>
      <c r="T158" s="476" t="s">
        <v>370</v>
      </c>
      <c r="U158" s="477"/>
      <c r="V158" s="477"/>
      <c r="W158" s="477"/>
      <c r="X158" s="477"/>
      <c r="Y158" s="478"/>
    </row>
    <row r="159" spans="1:28" ht="30" customHeight="1" thickBot="1">
      <c r="A159" s="127"/>
      <c r="B159" s="472"/>
      <c r="C159" s="473"/>
      <c r="D159" s="473"/>
      <c r="E159" s="473"/>
      <c r="F159" s="473"/>
      <c r="G159" s="473"/>
      <c r="H159" s="479" t="s">
        <v>214</v>
      </c>
      <c r="I159" s="480"/>
      <c r="J159" s="480"/>
      <c r="K159" s="480"/>
      <c r="L159" s="480"/>
      <c r="M159" s="480"/>
      <c r="N159" s="481">
        <f>'[1]別紙１１の（１）C'!F9</f>
        <v>7500000</v>
      </c>
      <c r="O159" s="481"/>
      <c r="P159" s="481"/>
      <c r="Q159" s="481"/>
      <c r="R159" s="481"/>
      <c r="S159" s="235" t="s">
        <v>22</v>
      </c>
      <c r="T159" s="458"/>
      <c r="U159" s="459"/>
      <c r="V159" s="459"/>
      <c r="W159" s="459"/>
      <c r="X159" s="459"/>
      <c r="Y159" s="460"/>
      <c r="AB159" s="236">
        <f>U156</f>
        <v>8467897</v>
      </c>
    </row>
    <row r="160" spans="1:28" ht="17.25" customHeight="1">
      <c r="A160" s="127"/>
      <c r="B160" s="237"/>
      <c r="C160" s="238"/>
      <c r="D160" s="238"/>
      <c r="E160" s="238"/>
      <c r="F160" s="238"/>
      <c r="G160" s="238"/>
      <c r="H160" s="238"/>
      <c r="I160" s="238"/>
      <c r="J160" s="239" t="s">
        <v>371</v>
      </c>
      <c r="K160" s="240"/>
      <c r="L160" s="240"/>
      <c r="M160" s="240"/>
      <c r="N160" s="240"/>
      <c r="O160" s="240"/>
      <c r="P160" s="240"/>
      <c r="Q160" s="240"/>
      <c r="R160" s="240"/>
      <c r="S160" s="241"/>
      <c r="T160" s="242" t="s">
        <v>383</v>
      </c>
      <c r="U160" s="457">
        <f>ROUNDDOWN(IF(N159&gt;7200000,U156*0.8,0),0)</f>
        <v>6774317</v>
      </c>
      <c r="V160" s="457"/>
      <c r="W160" s="457"/>
      <c r="X160" s="457"/>
      <c r="Y160" s="235" t="s">
        <v>100</v>
      </c>
      <c r="AB160" s="236">
        <f>U160</f>
        <v>6774317</v>
      </c>
    </row>
    <row r="161" spans="1:28" ht="28.5" customHeight="1">
      <c r="A161" s="127"/>
      <c r="B161" s="243"/>
      <c r="C161" s="244"/>
      <c r="D161" s="244"/>
      <c r="E161" s="244"/>
      <c r="F161" s="244"/>
      <c r="G161" s="244"/>
      <c r="H161" s="455" t="s">
        <v>392</v>
      </c>
      <c r="I161" s="455"/>
      <c r="J161" s="455"/>
      <c r="K161" s="455"/>
      <c r="L161" s="455"/>
      <c r="M161" s="455"/>
      <c r="N161" s="455"/>
      <c r="O161" s="455"/>
      <c r="P161" s="455"/>
      <c r="Q161" s="455"/>
      <c r="R161" s="455"/>
      <c r="S161" s="456"/>
      <c r="T161" s="458" t="s">
        <v>217</v>
      </c>
      <c r="U161" s="459"/>
      <c r="V161" s="459"/>
      <c r="W161" s="459"/>
      <c r="X161" s="459"/>
      <c r="Y161" s="460"/>
      <c r="AB161" s="230">
        <f>U163</f>
        <v>0</v>
      </c>
    </row>
    <row r="162" spans="1:25" ht="30" customHeight="1">
      <c r="A162" s="127"/>
      <c r="B162" s="461" t="s">
        <v>218</v>
      </c>
      <c r="C162" s="462"/>
      <c r="D162" s="462"/>
      <c r="E162" s="462"/>
      <c r="F162" s="462"/>
      <c r="G162" s="462"/>
      <c r="H162" s="465"/>
      <c r="I162" s="465"/>
      <c r="J162" s="465"/>
      <c r="K162" s="245"/>
      <c r="L162" s="245"/>
      <c r="M162" s="245"/>
      <c r="N162" s="246"/>
      <c r="O162" s="246"/>
      <c r="P162" s="246"/>
      <c r="Q162" s="246"/>
      <c r="R162" s="246"/>
      <c r="S162" s="247"/>
      <c r="T162" s="458"/>
      <c r="U162" s="459"/>
      <c r="V162" s="459"/>
      <c r="W162" s="459"/>
      <c r="X162" s="459"/>
      <c r="Y162" s="460"/>
    </row>
    <row r="163" spans="1:25" ht="30" customHeight="1" thickBot="1">
      <c r="A163" s="127"/>
      <c r="B163" s="463"/>
      <c r="C163" s="464"/>
      <c r="D163" s="464"/>
      <c r="E163" s="464"/>
      <c r="F163" s="464"/>
      <c r="G163" s="464"/>
      <c r="H163" s="466"/>
      <c r="I163" s="467"/>
      <c r="J163" s="467"/>
      <c r="K163" s="467"/>
      <c r="L163" s="467"/>
      <c r="M163" s="467"/>
      <c r="N163" s="468">
        <v>4</v>
      </c>
      <c r="O163" s="468"/>
      <c r="P163" s="468"/>
      <c r="Q163" s="468"/>
      <c r="R163" s="468"/>
      <c r="S163" s="235" t="s">
        <v>125</v>
      </c>
      <c r="T163" s="242" t="s">
        <v>357</v>
      </c>
      <c r="U163" s="457">
        <f>ROUNDDOWN(IF(AND(N159&gt;6300000,N159&lt;=7200000),U156*0.9,0),0)</f>
        <v>0</v>
      </c>
      <c r="V163" s="457"/>
      <c r="W163" s="457"/>
      <c r="X163" s="457"/>
      <c r="Y163" s="235" t="s">
        <v>100</v>
      </c>
    </row>
    <row r="164" spans="1:25" ht="43.5" customHeight="1">
      <c r="A164" s="127"/>
      <c r="B164" s="452" t="s">
        <v>287</v>
      </c>
      <c r="C164" s="453"/>
      <c r="D164" s="453"/>
      <c r="E164" s="453"/>
      <c r="F164" s="453"/>
      <c r="G164" s="453"/>
      <c r="H164" s="453"/>
      <c r="I164" s="453"/>
      <c r="J164" s="453"/>
      <c r="K164" s="453"/>
      <c r="L164" s="453"/>
      <c r="M164" s="453"/>
      <c r="N164" s="453"/>
      <c r="O164" s="453"/>
      <c r="P164" s="453"/>
      <c r="Q164" s="453"/>
      <c r="R164" s="453"/>
      <c r="S164" s="454"/>
      <c r="T164" s="242"/>
      <c r="U164" s="248"/>
      <c r="V164" s="248"/>
      <c r="W164" s="248"/>
      <c r="X164" s="248"/>
      <c r="Y164" s="235"/>
    </row>
    <row r="165" spans="1:25" ht="6" customHeight="1">
      <c r="A165" s="127"/>
      <c r="B165" s="249"/>
      <c r="C165" s="250"/>
      <c r="D165" s="250"/>
      <c r="E165" s="250"/>
      <c r="F165" s="250"/>
      <c r="G165" s="250"/>
      <c r="H165" s="250"/>
      <c r="I165" s="250"/>
      <c r="J165" s="250"/>
      <c r="K165" s="250"/>
      <c r="L165" s="250"/>
      <c r="M165" s="250"/>
      <c r="N165" s="250"/>
      <c r="O165" s="250"/>
      <c r="P165" s="250"/>
      <c r="Q165" s="250"/>
      <c r="R165" s="250"/>
      <c r="S165" s="251"/>
      <c r="T165" s="243"/>
      <c r="U165" s="244"/>
      <c r="V165" s="244"/>
      <c r="W165" s="244"/>
      <c r="X165" s="244"/>
      <c r="Y165" s="252"/>
    </row>
    <row r="166" spans="1:25" ht="15.75" customHeight="1">
      <c r="A166" s="214"/>
      <c r="B166" s="253" t="s">
        <v>173</v>
      </c>
      <c r="C166" s="254"/>
      <c r="D166" s="254"/>
      <c r="E166" s="254"/>
      <c r="F166" s="254"/>
      <c r="G166" s="254"/>
      <c r="H166" s="254"/>
      <c r="I166" s="254"/>
      <c r="J166" s="254"/>
      <c r="K166" s="254"/>
      <c r="L166" s="254"/>
      <c r="M166" s="254"/>
      <c r="N166" s="254"/>
      <c r="O166" s="254"/>
      <c r="P166" s="254"/>
      <c r="Q166" s="254"/>
      <c r="R166" s="254"/>
      <c r="S166" s="254"/>
      <c r="T166" s="254"/>
      <c r="U166" s="254"/>
      <c r="V166" s="254"/>
      <c r="W166" s="254"/>
      <c r="X166" s="254"/>
      <c r="Y166" s="254"/>
    </row>
    <row r="167" spans="1:25" ht="10.5" customHeight="1">
      <c r="A167" s="127"/>
      <c r="B167" s="255"/>
      <c r="C167" s="255"/>
      <c r="D167" s="255"/>
      <c r="E167" s="255"/>
      <c r="F167" s="255"/>
      <c r="G167" s="255"/>
      <c r="H167" s="255"/>
      <c r="I167" s="255"/>
      <c r="J167" s="255"/>
      <c r="K167" s="255"/>
      <c r="L167" s="255"/>
      <c r="M167" s="255"/>
      <c r="N167" s="255"/>
      <c r="O167" s="255"/>
      <c r="P167" s="255"/>
      <c r="Q167" s="255"/>
      <c r="R167" s="255"/>
      <c r="S167" s="255"/>
      <c r="T167" s="255"/>
      <c r="U167" s="255"/>
      <c r="V167" s="255"/>
      <c r="W167" s="255"/>
      <c r="X167" s="255"/>
      <c r="Y167" s="255"/>
    </row>
    <row r="168" spans="2:25" ht="11.25" customHeight="1">
      <c r="B168" s="62"/>
      <c r="C168" s="62"/>
      <c r="D168" s="62"/>
      <c r="E168" s="62"/>
      <c r="F168" s="62"/>
      <c r="G168" s="62"/>
      <c r="H168" s="62"/>
      <c r="I168" s="62"/>
      <c r="J168" s="62"/>
      <c r="K168" s="62"/>
      <c r="L168" s="62"/>
      <c r="M168" s="62"/>
      <c r="N168" s="62"/>
      <c r="O168" s="62"/>
      <c r="P168" s="62"/>
      <c r="Q168" s="62"/>
      <c r="R168" s="62"/>
      <c r="S168" s="62"/>
      <c r="T168" s="62"/>
      <c r="U168" s="62"/>
      <c r="V168" s="62"/>
      <c r="W168" s="62"/>
      <c r="X168" s="62"/>
      <c r="Y168" s="62"/>
    </row>
  </sheetData>
  <sheetProtection/>
  <mergeCells count="253">
    <mergeCell ref="A3:Y3"/>
    <mergeCell ref="N6:Y6"/>
    <mergeCell ref="B8:Y9"/>
    <mergeCell ref="B13:L14"/>
    <mergeCell ref="M13:Y13"/>
    <mergeCell ref="M14:P14"/>
    <mergeCell ref="Q14:T14"/>
    <mergeCell ref="U14:Y14"/>
    <mergeCell ref="M15:O15"/>
    <mergeCell ref="Q15:S15"/>
    <mergeCell ref="V15:X15"/>
    <mergeCell ref="M16:O16"/>
    <mergeCell ref="Q16:S16"/>
    <mergeCell ref="V16:X16"/>
    <mergeCell ref="M17:O17"/>
    <mergeCell ref="Q17:S17"/>
    <mergeCell ref="V17:X17"/>
    <mergeCell ref="B19:Y19"/>
    <mergeCell ref="J24:M24"/>
    <mergeCell ref="T24:X24"/>
    <mergeCell ref="J25:M25"/>
    <mergeCell ref="T25:X25"/>
    <mergeCell ref="U26:X26"/>
    <mergeCell ref="U27:X27"/>
    <mergeCell ref="J30:M30"/>
    <mergeCell ref="T30:X30"/>
    <mergeCell ref="J31:M31"/>
    <mergeCell ref="T31:X31"/>
    <mergeCell ref="B32:Y33"/>
    <mergeCell ref="B34:Y35"/>
    <mergeCell ref="J38:M38"/>
    <mergeCell ref="U38:X38"/>
    <mergeCell ref="J39:M39"/>
    <mergeCell ref="U39:X39"/>
    <mergeCell ref="U40:X40"/>
    <mergeCell ref="U41:X41"/>
    <mergeCell ref="B43:Y43"/>
    <mergeCell ref="B46:L47"/>
    <mergeCell ref="M46:Y46"/>
    <mergeCell ref="M47:P47"/>
    <mergeCell ref="Q47:T47"/>
    <mergeCell ref="U47:Y47"/>
    <mergeCell ref="M48:O48"/>
    <mergeCell ref="Q48:S48"/>
    <mergeCell ref="V48:X48"/>
    <mergeCell ref="B49:L49"/>
    <mergeCell ref="M49:O49"/>
    <mergeCell ref="Q49:S49"/>
    <mergeCell ref="V49:X49"/>
    <mergeCell ref="B51:Y51"/>
    <mergeCell ref="Q55:S55"/>
    <mergeCell ref="U55:X55"/>
    <mergeCell ref="V57:W58"/>
    <mergeCell ref="X57:Y58"/>
    <mergeCell ref="B59:B60"/>
    <mergeCell ref="C59:U60"/>
    <mergeCell ref="V59:W60"/>
    <mergeCell ref="X59:Y60"/>
    <mergeCell ref="B61:B62"/>
    <mergeCell ref="C61:U62"/>
    <mergeCell ref="V61:W62"/>
    <mergeCell ref="X61:Y62"/>
    <mergeCell ref="A65:M66"/>
    <mergeCell ref="N65:O66"/>
    <mergeCell ref="P65:S65"/>
    <mergeCell ref="U65:X65"/>
    <mergeCell ref="P66:S66"/>
    <mergeCell ref="U66:X66"/>
    <mergeCell ref="A67:M68"/>
    <mergeCell ref="N67:O68"/>
    <mergeCell ref="P67:S67"/>
    <mergeCell ref="U67:X67"/>
    <mergeCell ref="P68:S68"/>
    <mergeCell ref="U68:X68"/>
    <mergeCell ref="A70:M71"/>
    <mergeCell ref="N70:O71"/>
    <mergeCell ref="P70:S70"/>
    <mergeCell ref="U70:X70"/>
    <mergeCell ref="P71:S71"/>
    <mergeCell ref="U71:X71"/>
    <mergeCell ref="A72:M73"/>
    <mergeCell ref="N72:O73"/>
    <mergeCell ref="P72:S72"/>
    <mergeCell ref="U72:X72"/>
    <mergeCell ref="P73:S73"/>
    <mergeCell ref="U73:X73"/>
    <mergeCell ref="H77:Y77"/>
    <mergeCell ref="I78:J78"/>
    <mergeCell ref="U78:X78"/>
    <mergeCell ref="U79:X79"/>
    <mergeCell ref="B80:S80"/>
    <mergeCell ref="B81:C81"/>
    <mergeCell ref="E81:G81"/>
    <mergeCell ref="M81:P81"/>
    <mergeCell ref="Q81:R81"/>
    <mergeCell ref="B83:C83"/>
    <mergeCell ref="E83:G83"/>
    <mergeCell ref="M83:P83"/>
    <mergeCell ref="Q83:R83"/>
    <mergeCell ref="B85:C85"/>
    <mergeCell ref="E85:G85"/>
    <mergeCell ref="M85:P85"/>
    <mergeCell ref="Q85:R85"/>
    <mergeCell ref="E86:G86"/>
    <mergeCell ref="B87:C87"/>
    <mergeCell ref="E87:G87"/>
    <mergeCell ref="M87:P87"/>
    <mergeCell ref="Q87:R87"/>
    <mergeCell ref="E88:G88"/>
    <mergeCell ref="B89:C89"/>
    <mergeCell ref="E89:G89"/>
    <mergeCell ref="M89:P89"/>
    <mergeCell ref="Q89:R89"/>
    <mergeCell ref="B91:S91"/>
    <mergeCell ref="B92:C92"/>
    <mergeCell ref="E92:G92"/>
    <mergeCell ref="M92:P92"/>
    <mergeCell ref="Q92:R92"/>
    <mergeCell ref="B94:S94"/>
    <mergeCell ref="B95:C95"/>
    <mergeCell ref="E95:G95"/>
    <mergeCell ref="M95:P95"/>
    <mergeCell ref="Q95:R95"/>
    <mergeCell ref="B97:S97"/>
    <mergeCell ref="B98:C98"/>
    <mergeCell ref="E98:G98"/>
    <mergeCell ref="M98:P98"/>
    <mergeCell ref="Q98:R98"/>
    <mergeCell ref="B100:C100"/>
    <mergeCell ref="E100:G100"/>
    <mergeCell ref="M100:P100"/>
    <mergeCell ref="Q100:R100"/>
    <mergeCell ref="B102:C102"/>
    <mergeCell ref="E102:G102"/>
    <mergeCell ref="M102:P102"/>
    <mergeCell ref="Q102:R102"/>
    <mergeCell ref="E103:G103"/>
    <mergeCell ref="B104:C104"/>
    <mergeCell ref="E104:G104"/>
    <mergeCell ref="M104:P104"/>
    <mergeCell ref="Q104:R104"/>
    <mergeCell ref="E105:G105"/>
    <mergeCell ref="B106:C106"/>
    <mergeCell ref="E106:G106"/>
    <mergeCell ref="M106:P106"/>
    <mergeCell ref="Q106:R106"/>
    <mergeCell ref="B108:S108"/>
    <mergeCell ref="B109:C109"/>
    <mergeCell ref="E109:G109"/>
    <mergeCell ref="M109:P109"/>
    <mergeCell ref="Q109:R109"/>
    <mergeCell ref="B111:S111"/>
    <mergeCell ref="B112:C112"/>
    <mergeCell ref="E112:G112"/>
    <mergeCell ref="M112:P112"/>
    <mergeCell ref="Q112:R112"/>
    <mergeCell ref="E114:G114"/>
    <mergeCell ref="M114:P114"/>
    <mergeCell ref="Q114:R114"/>
    <mergeCell ref="U114:X114"/>
    <mergeCell ref="U116:X116"/>
    <mergeCell ref="Q117:R117"/>
    <mergeCell ref="U117:X117"/>
    <mergeCell ref="E118:G118"/>
    <mergeCell ref="K118:S118"/>
    <mergeCell ref="Q119:R119"/>
    <mergeCell ref="U119:X119"/>
    <mergeCell ref="AA119:AE119"/>
    <mergeCell ref="E120:G120"/>
    <mergeCell ref="M120:N120"/>
    <mergeCell ref="Q120:R120"/>
    <mergeCell ref="AA120:AE120"/>
    <mergeCell ref="E125:H125"/>
    <mergeCell ref="K125:P125"/>
    <mergeCell ref="Q125:R125"/>
    <mergeCell ref="U125:X125"/>
    <mergeCell ref="D126:S127"/>
    <mergeCell ref="U126:X126"/>
    <mergeCell ref="U129:X129"/>
    <mergeCell ref="U130:X130"/>
    <mergeCell ref="G132:I132"/>
    <mergeCell ref="L132:N132"/>
    <mergeCell ref="O132:P132"/>
    <mergeCell ref="U132:X132"/>
    <mergeCell ref="E135:G135"/>
    <mergeCell ref="M135:O135"/>
    <mergeCell ref="Q135:R135"/>
    <mergeCell ref="U135:X135"/>
    <mergeCell ref="C137:O137"/>
    <mergeCell ref="U137:X137"/>
    <mergeCell ref="U138:X138"/>
    <mergeCell ref="E139:F139"/>
    <mergeCell ref="H139:I139"/>
    <mergeCell ref="N139:P139"/>
    <mergeCell ref="Q139:R139"/>
    <mergeCell ref="U139:X139"/>
    <mergeCell ref="E140:F140"/>
    <mergeCell ref="H140:I140"/>
    <mergeCell ref="N140:P140"/>
    <mergeCell ref="Q140:R140"/>
    <mergeCell ref="U140:X140"/>
    <mergeCell ref="U142:X142"/>
    <mergeCell ref="E143:F143"/>
    <mergeCell ref="H143:I143"/>
    <mergeCell ref="N143:P143"/>
    <mergeCell ref="Q143:R143"/>
    <mergeCell ref="U143:X143"/>
    <mergeCell ref="E144:F144"/>
    <mergeCell ref="H144:I144"/>
    <mergeCell ref="N144:P144"/>
    <mergeCell ref="Q144:R144"/>
    <mergeCell ref="U144:X144"/>
    <mergeCell ref="C146:O146"/>
    <mergeCell ref="U146:X146"/>
    <mergeCell ref="U147:X147"/>
    <mergeCell ref="E148:F148"/>
    <mergeCell ref="H148:I148"/>
    <mergeCell ref="N148:P148"/>
    <mergeCell ref="Q148:R148"/>
    <mergeCell ref="U148:X148"/>
    <mergeCell ref="E149:F149"/>
    <mergeCell ref="H149:I149"/>
    <mergeCell ref="N149:P149"/>
    <mergeCell ref="Q149:R149"/>
    <mergeCell ref="U149:X149"/>
    <mergeCell ref="U151:X151"/>
    <mergeCell ref="E152:F152"/>
    <mergeCell ref="H152:I152"/>
    <mergeCell ref="N152:P152"/>
    <mergeCell ref="Q152:R152"/>
    <mergeCell ref="U152:X152"/>
    <mergeCell ref="E153:F153"/>
    <mergeCell ref="H153:I153"/>
    <mergeCell ref="N153:P153"/>
    <mergeCell ref="Q153:R153"/>
    <mergeCell ref="U153:X153"/>
    <mergeCell ref="C154:O154"/>
    <mergeCell ref="U156:X156"/>
    <mergeCell ref="B158:G159"/>
    <mergeCell ref="H158:M158"/>
    <mergeCell ref="N158:R158"/>
    <mergeCell ref="T158:Y159"/>
    <mergeCell ref="H159:M159"/>
    <mergeCell ref="N159:R159"/>
    <mergeCell ref="B164:S164"/>
    <mergeCell ref="H161:S161"/>
    <mergeCell ref="U160:X160"/>
    <mergeCell ref="T161:Y162"/>
    <mergeCell ref="B162:G163"/>
    <mergeCell ref="H162:J162"/>
    <mergeCell ref="H163:M163"/>
    <mergeCell ref="N163:R163"/>
    <mergeCell ref="U163:X163"/>
  </mergeCells>
  <conditionalFormatting sqref="M49:O49 Q49:S49">
    <cfRule type="containsBlanks" priority="1" dxfId="0">
      <formula>LEN(TRIM(M49))=0</formula>
    </cfRule>
  </conditionalFormatting>
  <conditionalFormatting sqref="N6:Y6">
    <cfRule type="containsBlanks" priority="11" dxfId="0" stopIfTrue="1">
      <formula>LEN(TRIM(N6))=0</formula>
    </cfRule>
    <cfRule type="containsBlanks" priority="12" dxfId="0" stopIfTrue="1">
      <formula>LEN(TRIM(N6))=0</formula>
    </cfRule>
  </conditionalFormatting>
  <conditionalFormatting sqref="I7">
    <cfRule type="containsBlanks" priority="10" dxfId="0" stopIfTrue="1">
      <formula>LEN(TRIM(I7))=0</formula>
    </cfRule>
  </conditionalFormatting>
  <conditionalFormatting sqref="V59:Y62">
    <cfRule type="containsBlanks" priority="9" dxfId="0" stopIfTrue="1">
      <formula>LEN(TRIM(V59))=0</formula>
    </cfRule>
  </conditionalFormatting>
  <conditionalFormatting sqref="K78 N78">
    <cfRule type="containsBlanks" priority="8" dxfId="0" stopIfTrue="1">
      <formula>LEN(TRIM(K78))=0</formula>
    </cfRule>
  </conditionalFormatting>
  <conditionalFormatting sqref="C117">
    <cfRule type="containsBlanks" priority="7" dxfId="0">
      <formula>LEN(TRIM(C117))=0</formula>
    </cfRule>
  </conditionalFormatting>
  <conditionalFormatting sqref="C119">
    <cfRule type="containsBlanks" priority="6" dxfId="0">
      <formula>LEN(TRIM(C119))=0</formula>
    </cfRule>
  </conditionalFormatting>
  <conditionalFormatting sqref="C123">
    <cfRule type="containsBlanks" priority="5" dxfId="0">
      <formula>LEN(TRIM(C123))=0</formula>
    </cfRule>
  </conditionalFormatting>
  <conditionalFormatting sqref="C126">
    <cfRule type="containsBlanks" priority="4" dxfId="0">
      <formula>LEN(TRIM(C126))=0</formula>
    </cfRule>
  </conditionalFormatting>
  <conditionalFormatting sqref="O132:P132">
    <cfRule type="containsBlanks" priority="3" dxfId="0">
      <formula>LEN(TRIM(O132))=0</formula>
    </cfRule>
  </conditionalFormatting>
  <conditionalFormatting sqref="N163:R163">
    <cfRule type="containsBlanks" priority="2" dxfId="0">
      <formula>LEN(TRIM(N163))=0</formula>
    </cfRule>
  </conditionalFormatting>
  <conditionalFormatting sqref="J38:M39 U38:X39">
    <cfRule type="containsBlanks" priority="13" dxfId="0">
      <formula>LEN(TRIM(J38))=0</formula>
    </cfRule>
  </conditionalFormatting>
  <dataValidations count="5">
    <dataValidation type="list" allowBlank="1" showInputMessage="1" showErrorMessage="1" sqref="O132:P132">
      <formula1>$AM$132:$AM$134</formula1>
    </dataValidation>
    <dataValidation type="list" allowBlank="1" showInputMessage="1" showErrorMessage="1" sqref="N78">
      <formula1>$AN$66:$AN$68</formula1>
    </dataValidation>
    <dataValidation type="list" allowBlank="1" showInputMessage="1" showErrorMessage="1" sqref="K78">
      <formula1>$AM$66:$AM$71</formula1>
    </dataValidation>
    <dataValidation type="list" allowBlank="1" showInputMessage="1" showErrorMessage="1" sqref="C117 C119 C126">
      <formula1>$AA$3</formula1>
    </dataValidation>
    <dataValidation type="list" allowBlank="1" showInputMessage="1" showErrorMessage="1" sqref="I7 V59:Y62">
      <formula1>$AA$1</formula1>
    </dataValidation>
  </dataValidations>
  <printOptions/>
  <pageMargins left="0.7" right="0.7" top="0.75" bottom="0.75" header="0.3" footer="0.3"/>
  <pageSetup horizontalDpi="600" verticalDpi="600" orientation="portrait" paperSize="9" scale="72" r:id="rId2"/>
  <rowBreaks count="1" manualBreakCount="1">
    <brk id="73" max="2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AA45"/>
  <sheetViews>
    <sheetView view="pageBreakPreview" zoomScale="85" zoomScaleNormal="55" zoomScaleSheetLayoutView="85" zoomScalePageLayoutView="0" workbookViewId="0" topLeftCell="A1">
      <selection activeCell="A2" sqref="A2"/>
    </sheetView>
  </sheetViews>
  <sheetFormatPr defaultColWidth="9.00390625" defaultRowHeight="13.5"/>
  <cols>
    <col min="1" max="2" width="10.625" style="12" customWidth="1"/>
    <col min="3" max="3" width="9.375" style="12" customWidth="1"/>
    <col min="4" max="17" width="10.625" style="12" customWidth="1"/>
    <col min="18" max="19" width="10.625" style="378" customWidth="1"/>
    <col min="20" max="23" width="10.625" style="12" customWidth="1"/>
    <col min="24" max="27" width="6.625" style="12" customWidth="1"/>
    <col min="28" max="16384" width="9.00390625" style="12" customWidth="1"/>
  </cols>
  <sheetData>
    <row r="1" spans="1:27" s="1" customFormat="1" ht="23.25" customHeight="1">
      <c r="A1" s="636" t="s">
        <v>481</v>
      </c>
      <c r="B1" s="636"/>
      <c r="C1" s="636"/>
      <c r="D1" s="636"/>
      <c r="E1" s="17"/>
      <c r="F1" s="17"/>
      <c r="G1" s="17"/>
      <c r="H1" s="17"/>
      <c r="I1" s="17"/>
      <c r="J1" s="17"/>
      <c r="K1" s="17"/>
      <c r="L1" s="17"/>
      <c r="M1" s="17"/>
      <c r="N1" s="17"/>
      <c r="O1" s="17"/>
      <c r="P1" s="17"/>
      <c r="Q1" s="17"/>
      <c r="R1" s="327"/>
      <c r="S1" s="327"/>
      <c r="T1" s="17"/>
      <c r="U1" s="17"/>
      <c r="V1" s="17"/>
      <c r="W1" s="17"/>
      <c r="X1" s="17"/>
      <c r="Y1" s="17"/>
      <c r="Z1" s="17"/>
      <c r="AA1" s="17"/>
    </row>
    <row r="2" spans="1:27" s="1" customFormat="1" ht="15" customHeight="1">
      <c r="A2" s="328"/>
      <c r="B2" s="328"/>
      <c r="C2" s="328"/>
      <c r="D2" s="17"/>
      <c r="E2" s="17"/>
      <c r="F2" s="17"/>
      <c r="G2" s="17"/>
      <c r="H2" s="17"/>
      <c r="I2" s="17"/>
      <c r="J2" s="17"/>
      <c r="K2" s="17"/>
      <c r="L2" s="17"/>
      <c r="M2" s="17"/>
      <c r="N2" s="17"/>
      <c r="O2" s="17"/>
      <c r="P2" s="17"/>
      <c r="Q2" s="17"/>
      <c r="R2" s="327"/>
      <c r="S2" s="327"/>
      <c r="T2" s="17"/>
      <c r="U2" s="17"/>
      <c r="V2" s="17"/>
      <c r="W2" s="17"/>
      <c r="X2" s="17"/>
      <c r="Y2" s="17"/>
      <c r="Z2" s="17"/>
      <c r="AA2" s="17"/>
    </row>
    <row r="3" spans="1:27" s="1" customFormat="1" ht="23.25" customHeight="1">
      <c r="A3" s="329" t="s">
        <v>413</v>
      </c>
      <c r="B3" s="328"/>
      <c r="C3" s="328"/>
      <c r="D3" s="17"/>
      <c r="E3" s="17"/>
      <c r="F3" s="17"/>
      <c r="G3" s="17"/>
      <c r="H3" s="17"/>
      <c r="I3" s="17"/>
      <c r="J3" s="17"/>
      <c r="K3" s="17"/>
      <c r="L3" s="17"/>
      <c r="M3" s="17"/>
      <c r="N3" s="17"/>
      <c r="O3" s="17"/>
      <c r="P3" s="17"/>
      <c r="Q3" s="17"/>
      <c r="R3" s="327"/>
      <c r="S3" s="327"/>
      <c r="T3" s="17"/>
      <c r="U3" s="17"/>
      <c r="V3" s="17"/>
      <c r="W3" s="17"/>
      <c r="X3" s="17"/>
      <c r="Y3" s="17"/>
      <c r="Z3" s="17"/>
      <c r="AA3" s="17"/>
    </row>
    <row r="4" spans="2:27" ht="10.5" customHeight="1">
      <c r="B4" s="330"/>
      <c r="C4" s="330"/>
      <c r="D4" s="330"/>
      <c r="E4" s="330"/>
      <c r="F4" s="330"/>
      <c r="G4" s="330"/>
      <c r="H4" s="330"/>
      <c r="I4" s="330"/>
      <c r="J4" s="330"/>
      <c r="K4" s="330"/>
      <c r="L4" s="330"/>
      <c r="M4" s="330"/>
      <c r="N4" s="330"/>
      <c r="O4" s="330"/>
      <c r="P4" s="330"/>
      <c r="Q4" s="331"/>
      <c r="R4" s="332"/>
      <c r="S4" s="332"/>
      <c r="T4" s="333"/>
      <c r="U4" s="333"/>
      <c r="V4" s="333"/>
      <c r="W4" s="333"/>
      <c r="X4" s="333"/>
      <c r="Y4" s="333"/>
      <c r="Z4" s="333"/>
      <c r="AA4" s="333"/>
    </row>
    <row r="5" spans="1:27" ht="19.5" customHeight="1">
      <c r="A5" s="637" t="s">
        <v>413</v>
      </c>
      <c r="B5" s="638"/>
      <c r="C5" s="639"/>
      <c r="D5" s="646" t="s">
        <v>414</v>
      </c>
      <c r="E5" s="647"/>
      <c r="F5" s="650" t="s">
        <v>415</v>
      </c>
      <c r="G5" s="650"/>
      <c r="H5" s="650"/>
      <c r="I5" s="650"/>
      <c r="J5" s="650"/>
      <c r="K5" s="650"/>
      <c r="L5" s="650"/>
      <c r="M5" s="650"/>
      <c r="N5" s="330"/>
      <c r="O5" s="330"/>
      <c r="P5" s="330"/>
      <c r="Q5" s="331"/>
      <c r="R5" s="332"/>
      <c r="S5" s="332"/>
      <c r="T5" s="333"/>
      <c r="U5" s="333"/>
      <c r="V5" s="333"/>
      <c r="W5" s="333"/>
      <c r="X5" s="333"/>
      <c r="Y5" s="333"/>
      <c r="Z5" s="333"/>
      <c r="AA5" s="333"/>
    </row>
    <row r="6" spans="1:27" ht="19.5" customHeight="1">
      <c r="A6" s="640"/>
      <c r="B6" s="641"/>
      <c r="C6" s="642"/>
      <c r="D6" s="648"/>
      <c r="E6" s="649"/>
      <c r="F6" s="651" t="s">
        <v>416</v>
      </c>
      <c r="G6" s="651"/>
      <c r="H6" s="651"/>
      <c r="I6" s="651"/>
      <c r="J6" s="651" t="s">
        <v>417</v>
      </c>
      <c r="K6" s="651"/>
      <c r="L6" s="651"/>
      <c r="M6" s="651"/>
      <c r="N6" s="330"/>
      <c r="O6" s="330"/>
      <c r="P6" s="330"/>
      <c r="Q6" s="331"/>
      <c r="R6" s="332"/>
      <c r="S6" s="332"/>
      <c r="T6" s="333"/>
      <c r="U6" s="333"/>
      <c r="V6" s="333"/>
      <c r="W6" s="333"/>
      <c r="X6" s="333"/>
      <c r="Y6" s="333"/>
      <c r="Z6" s="333"/>
      <c r="AA6" s="333"/>
    </row>
    <row r="7" spans="1:27" ht="19.5" customHeight="1" thickBot="1">
      <c r="A7" s="643"/>
      <c r="B7" s="644"/>
      <c r="C7" s="645"/>
      <c r="D7" s="334" t="s">
        <v>418</v>
      </c>
      <c r="E7" s="335" t="s">
        <v>419</v>
      </c>
      <c r="F7" s="336" t="s">
        <v>420</v>
      </c>
      <c r="G7" s="336" t="s">
        <v>421</v>
      </c>
      <c r="H7" s="336" t="s">
        <v>422</v>
      </c>
      <c r="I7" s="336" t="s">
        <v>423</v>
      </c>
      <c r="J7" s="336" t="s">
        <v>420</v>
      </c>
      <c r="K7" s="336" t="s">
        <v>421</v>
      </c>
      <c r="L7" s="336" t="s">
        <v>422</v>
      </c>
      <c r="M7" s="336" t="s">
        <v>423</v>
      </c>
      <c r="N7" s="330"/>
      <c r="O7" s="330"/>
      <c r="P7" s="330"/>
      <c r="Q7" s="331"/>
      <c r="R7" s="332"/>
      <c r="S7" s="332"/>
      <c r="T7" s="333"/>
      <c r="U7" s="333"/>
      <c r="V7" s="333"/>
      <c r="W7" s="333"/>
      <c r="X7" s="333"/>
      <c r="Y7" s="333"/>
      <c r="Z7" s="333"/>
      <c r="AA7" s="333"/>
    </row>
    <row r="8" spans="1:27" ht="24.75" customHeight="1">
      <c r="A8" s="652" t="s">
        <v>424</v>
      </c>
      <c r="B8" s="337" t="s">
        <v>425</v>
      </c>
      <c r="C8" s="338">
        <v>47</v>
      </c>
      <c r="D8" s="395">
        <v>47</v>
      </c>
      <c r="E8" s="396">
        <v>0</v>
      </c>
      <c r="F8" s="393" t="s">
        <v>426</v>
      </c>
      <c r="G8" s="393" t="s">
        <v>427</v>
      </c>
      <c r="H8" s="393" t="s">
        <v>428</v>
      </c>
      <c r="I8" s="393" t="s">
        <v>429</v>
      </c>
      <c r="J8" s="393" t="s">
        <v>430</v>
      </c>
      <c r="K8" s="393" t="s">
        <v>431</v>
      </c>
      <c r="L8" s="393" t="s">
        <v>432</v>
      </c>
      <c r="M8" s="394" t="s">
        <v>433</v>
      </c>
      <c r="N8" s="330"/>
      <c r="O8" s="330"/>
      <c r="P8" s="330"/>
      <c r="Q8" s="332"/>
      <c r="R8" s="332"/>
      <c r="S8" s="332"/>
      <c r="T8" s="333"/>
      <c r="U8" s="333"/>
      <c r="V8" s="333"/>
      <c r="W8" s="333"/>
      <c r="X8" s="333"/>
      <c r="Y8" s="333"/>
      <c r="Z8" s="333"/>
      <c r="AA8" s="333"/>
    </row>
    <row r="9" spans="1:27" ht="24.75" customHeight="1" thickBot="1">
      <c r="A9" s="653"/>
      <c r="B9" s="337" t="s">
        <v>434</v>
      </c>
      <c r="C9" s="341">
        <v>149</v>
      </c>
      <c r="D9" s="397">
        <v>149</v>
      </c>
      <c r="E9" s="398">
        <v>0</v>
      </c>
      <c r="F9" s="399">
        <v>0</v>
      </c>
      <c r="G9" s="399">
        <v>0</v>
      </c>
      <c r="H9" s="399">
        <v>0</v>
      </c>
      <c r="I9" s="399">
        <v>2</v>
      </c>
      <c r="J9" s="399">
        <v>0</v>
      </c>
      <c r="K9" s="399">
        <v>1</v>
      </c>
      <c r="L9" s="399">
        <v>1</v>
      </c>
      <c r="M9" s="400">
        <v>0</v>
      </c>
      <c r="N9" s="344"/>
      <c r="O9" s="344"/>
      <c r="P9" s="344"/>
      <c r="Q9" s="344"/>
      <c r="R9" s="345"/>
      <c r="S9" s="346"/>
      <c r="T9" s="347"/>
      <c r="U9" s="347"/>
      <c r="V9" s="347"/>
      <c r="W9" s="347"/>
      <c r="X9" s="347"/>
      <c r="Y9" s="347"/>
      <c r="Z9" s="347"/>
      <c r="AA9" s="347"/>
    </row>
    <row r="10" spans="1:27" ht="24.75" customHeight="1">
      <c r="A10" s="348"/>
      <c r="B10" s="349"/>
      <c r="C10" s="350"/>
      <c r="D10" s="350"/>
      <c r="E10" s="348"/>
      <c r="F10" s="348"/>
      <c r="G10" s="348"/>
      <c r="H10" s="348"/>
      <c r="I10" s="348"/>
      <c r="J10" s="348"/>
      <c r="K10" s="348"/>
      <c r="L10" s="348"/>
      <c r="M10" s="348"/>
      <c r="N10" s="348"/>
      <c r="O10" s="348"/>
      <c r="P10" s="348"/>
      <c r="Q10" s="348"/>
      <c r="R10" s="351"/>
      <c r="S10" s="351"/>
      <c r="T10" s="352"/>
      <c r="U10" s="353"/>
      <c r="V10" s="353"/>
      <c r="W10" s="353"/>
      <c r="X10" s="353"/>
      <c r="Y10" s="353"/>
      <c r="Z10" s="353"/>
      <c r="AA10" s="353"/>
    </row>
    <row r="11" spans="1:27" ht="24.75" customHeight="1">
      <c r="A11" s="348"/>
      <c r="B11" s="349"/>
      <c r="C11" s="350"/>
      <c r="D11" s="654" t="s">
        <v>435</v>
      </c>
      <c r="E11" s="654"/>
      <c r="F11" s="654"/>
      <c r="G11" s="654"/>
      <c r="H11" s="654" t="s">
        <v>436</v>
      </c>
      <c r="I11" s="654"/>
      <c r="J11" s="654"/>
      <c r="K11" s="654"/>
      <c r="L11" s="348"/>
      <c r="M11" s="348"/>
      <c r="N11" s="348"/>
      <c r="O11" s="348"/>
      <c r="P11" s="348"/>
      <c r="Q11" s="348"/>
      <c r="R11" s="351"/>
      <c r="S11" s="351"/>
      <c r="T11" s="352"/>
      <c r="U11" s="353"/>
      <c r="V11" s="353"/>
      <c r="W11" s="353"/>
      <c r="X11" s="353"/>
      <c r="Y11" s="353"/>
      <c r="Z11" s="353"/>
      <c r="AA11" s="353"/>
    </row>
    <row r="12" spans="1:27" ht="24.75" customHeight="1">
      <c r="A12" s="655" t="s">
        <v>437</v>
      </c>
      <c r="B12" s="658" t="s">
        <v>438</v>
      </c>
      <c r="C12" s="659"/>
      <c r="D12" s="354" t="s">
        <v>439</v>
      </c>
      <c r="E12" s="660">
        <f>I9</f>
        <v>2</v>
      </c>
      <c r="F12" s="660"/>
      <c r="G12" s="355" t="s">
        <v>440</v>
      </c>
      <c r="H12" s="356" t="s">
        <v>441</v>
      </c>
      <c r="I12" s="660">
        <f>M9</f>
        <v>0</v>
      </c>
      <c r="J12" s="660"/>
      <c r="K12" s="355" t="s">
        <v>440</v>
      </c>
      <c r="L12" s="348"/>
      <c r="M12" s="348"/>
      <c r="N12" s="348"/>
      <c r="O12" s="348"/>
      <c r="P12" s="348"/>
      <c r="Q12" s="348"/>
      <c r="R12" s="351"/>
      <c r="S12" s="351"/>
      <c r="T12" s="357"/>
      <c r="U12" s="357"/>
      <c r="V12" s="357"/>
      <c r="W12" s="357"/>
      <c r="X12" s="357"/>
      <c r="Y12" s="357"/>
      <c r="Z12" s="357"/>
      <c r="AA12" s="357"/>
    </row>
    <row r="13" spans="1:27" ht="24.75" customHeight="1">
      <c r="A13" s="656"/>
      <c r="B13" s="655" t="s">
        <v>442</v>
      </c>
      <c r="C13" s="661"/>
      <c r="D13" s="663" t="s">
        <v>443</v>
      </c>
      <c r="E13" s="665" t="s">
        <v>444</v>
      </c>
      <c r="F13" s="665"/>
      <c r="G13" s="666"/>
      <c r="H13" s="667" t="s">
        <v>445</v>
      </c>
      <c r="I13" s="665" t="s">
        <v>446</v>
      </c>
      <c r="J13" s="665"/>
      <c r="K13" s="666"/>
      <c r="L13" s="358"/>
      <c r="M13" s="358"/>
      <c r="N13" s="358"/>
      <c r="O13" s="358"/>
      <c r="P13" s="358"/>
      <c r="Q13" s="359"/>
      <c r="R13" s="360"/>
      <c r="S13" s="360"/>
      <c r="T13" s="361"/>
      <c r="U13" s="361"/>
      <c r="V13" s="361"/>
      <c r="W13" s="361"/>
      <c r="X13" s="361"/>
      <c r="Y13" s="361"/>
      <c r="Z13" s="361"/>
      <c r="AA13" s="361"/>
    </row>
    <row r="14" spans="1:27" ht="24.75" customHeight="1">
      <c r="A14" s="657"/>
      <c r="B14" s="657"/>
      <c r="C14" s="662"/>
      <c r="D14" s="664"/>
      <c r="E14" s="669">
        <f>F9+(G9*2)+(H9*3)</f>
        <v>0</v>
      </c>
      <c r="F14" s="669"/>
      <c r="G14" s="362" t="s">
        <v>447</v>
      </c>
      <c r="H14" s="668"/>
      <c r="I14" s="669">
        <f>J9+(K9*2)+(L9*3)</f>
        <v>5</v>
      </c>
      <c r="J14" s="669"/>
      <c r="K14" s="362" t="s">
        <v>447</v>
      </c>
      <c r="L14" s="363"/>
      <c r="M14" s="363"/>
      <c r="N14" s="363"/>
      <c r="O14" s="363"/>
      <c r="P14" s="363"/>
      <c r="Q14" s="364"/>
      <c r="R14" s="365"/>
      <c r="S14" s="365"/>
      <c r="T14" s="366"/>
      <c r="U14" s="366"/>
      <c r="V14" s="366"/>
      <c r="W14" s="366"/>
      <c r="X14" s="366"/>
      <c r="Y14" s="366"/>
      <c r="Z14" s="670"/>
      <c r="AA14" s="670"/>
    </row>
    <row r="15" spans="1:27" ht="21.75" customHeight="1">
      <c r="A15" s="348"/>
      <c r="B15" s="350"/>
      <c r="C15" s="350"/>
      <c r="D15" s="363"/>
      <c r="E15" s="363"/>
      <c r="F15" s="671"/>
      <c r="G15" s="671"/>
      <c r="H15" s="363"/>
      <c r="I15" s="363"/>
      <c r="J15" s="671"/>
      <c r="K15" s="671"/>
      <c r="L15" s="363"/>
      <c r="M15" s="363"/>
      <c r="N15" s="367"/>
      <c r="O15" s="363"/>
      <c r="P15" s="363"/>
      <c r="Q15" s="364"/>
      <c r="R15" s="368"/>
      <c r="S15" s="368"/>
      <c r="T15" s="366"/>
      <c r="U15" s="366"/>
      <c r="V15" s="366"/>
      <c r="W15" s="366"/>
      <c r="X15" s="366"/>
      <c r="Y15" s="366"/>
      <c r="Z15" s="670"/>
      <c r="AA15" s="670"/>
    </row>
    <row r="16" spans="1:27" ht="24.75" customHeight="1">
      <c r="A16" s="369" t="s">
        <v>448</v>
      </c>
      <c r="B16" s="350"/>
      <c r="C16" s="350"/>
      <c r="D16" s="370"/>
      <c r="E16" s="363"/>
      <c r="F16" s="363"/>
      <c r="G16" s="363"/>
      <c r="H16" s="363"/>
      <c r="I16" s="363"/>
      <c r="J16" s="363"/>
      <c r="K16" s="363"/>
      <c r="L16" s="363"/>
      <c r="M16" s="363"/>
      <c r="N16" s="367"/>
      <c r="O16" s="363"/>
      <c r="P16" s="363"/>
      <c r="Q16" s="364"/>
      <c r="R16" s="368"/>
      <c r="S16" s="368"/>
      <c r="T16" s="366"/>
      <c r="U16" s="366"/>
      <c r="V16" s="366"/>
      <c r="W16" s="366"/>
      <c r="X16" s="366"/>
      <c r="Y16" s="366"/>
      <c r="Z16" s="366"/>
      <c r="AA16" s="366"/>
    </row>
    <row r="17" spans="1:27" ht="10.5" customHeight="1">
      <c r="A17" s="371"/>
      <c r="B17" s="350"/>
      <c r="C17" s="350"/>
      <c r="D17" s="370"/>
      <c r="E17" s="363"/>
      <c r="F17" s="363"/>
      <c r="G17" s="363"/>
      <c r="H17" s="363"/>
      <c r="I17" s="363"/>
      <c r="J17" s="363"/>
      <c r="K17" s="363"/>
      <c r="L17" s="363"/>
      <c r="M17" s="363"/>
      <c r="N17" s="363"/>
      <c r="O17" s="363"/>
      <c r="P17" s="363"/>
      <c r="Q17" s="364"/>
      <c r="R17" s="365"/>
      <c r="S17" s="365"/>
      <c r="T17" s="366"/>
      <c r="U17" s="366"/>
      <c r="V17" s="366"/>
      <c r="W17" s="366"/>
      <c r="X17" s="366"/>
      <c r="Y17" s="366"/>
      <c r="Z17" s="670"/>
      <c r="AA17" s="670"/>
    </row>
    <row r="18" spans="1:27" ht="19.5" customHeight="1">
      <c r="A18" s="672" t="s">
        <v>449</v>
      </c>
      <c r="B18" s="638"/>
      <c r="C18" s="639"/>
      <c r="D18" s="673" t="s">
        <v>414</v>
      </c>
      <c r="E18" s="673"/>
      <c r="F18" s="650" t="s">
        <v>415</v>
      </c>
      <c r="G18" s="650"/>
      <c r="H18" s="650"/>
      <c r="I18" s="650"/>
      <c r="J18" s="650"/>
      <c r="K18" s="650"/>
      <c r="L18" s="650"/>
      <c r="M18" s="650"/>
      <c r="N18" s="363"/>
      <c r="O18" s="363"/>
      <c r="P18" s="363"/>
      <c r="Q18" s="364"/>
      <c r="R18" s="368"/>
      <c r="S18" s="368"/>
      <c r="T18" s="366"/>
      <c r="U18" s="366"/>
      <c r="V18" s="366"/>
      <c r="W18" s="366"/>
      <c r="X18" s="366"/>
      <c r="Y18" s="366"/>
      <c r="Z18" s="670"/>
      <c r="AA18" s="670"/>
    </row>
    <row r="19" spans="1:27" ht="19.5" customHeight="1">
      <c r="A19" s="640"/>
      <c r="B19" s="641"/>
      <c r="C19" s="642"/>
      <c r="D19" s="673"/>
      <c r="E19" s="673"/>
      <c r="F19" s="651" t="s">
        <v>416</v>
      </c>
      <c r="G19" s="651"/>
      <c r="H19" s="651"/>
      <c r="I19" s="651"/>
      <c r="J19" s="651" t="s">
        <v>417</v>
      </c>
      <c r="K19" s="651"/>
      <c r="L19" s="651"/>
      <c r="M19" s="651"/>
      <c r="N19" s="363"/>
      <c r="O19" s="363"/>
      <c r="P19" s="363"/>
      <c r="Q19" s="364"/>
      <c r="R19" s="365"/>
      <c r="S19" s="366"/>
      <c r="U19" s="366"/>
      <c r="V19" s="366"/>
      <c r="W19" s="366"/>
      <c r="X19" s="366"/>
      <c r="Y19" s="366"/>
      <c r="Z19" s="670"/>
      <c r="AA19" s="670"/>
    </row>
    <row r="20" spans="1:27" ht="19.5" customHeight="1" thickBot="1">
      <c r="A20" s="643"/>
      <c r="B20" s="644"/>
      <c r="C20" s="645"/>
      <c r="D20" s="335" t="s">
        <v>418</v>
      </c>
      <c r="E20" s="335" t="s">
        <v>419</v>
      </c>
      <c r="F20" s="336" t="s">
        <v>420</v>
      </c>
      <c r="G20" s="336" t="s">
        <v>421</v>
      </c>
      <c r="H20" s="336" t="s">
        <v>422</v>
      </c>
      <c r="I20" s="336" t="s">
        <v>423</v>
      </c>
      <c r="J20" s="336" t="s">
        <v>420</v>
      </c>
      <c r="K20" s="336" t="s">
        <v>421</v>
      </c>
      <c r="L20" s="336" t="s">
        <v>422</v>
      </c>
      <c r="M20" s="336" t="s">
        <v>423</v>
      </c>
      <c r="N20" s="363"/>
      <c r="O20" s="363"/>
      <c r="P20" s="363"/>
      <c r="Q20" s="364"/>
      <c r="R20" s="368"/>
      <c r="S20" s="366"/>
      <c r="U20" s="366"/>
      <c r="V20" s="366"/>
      <c r="W20" s="366"/>
      <c r="X20" s="366"/>
      <c r="Y20" s="366"/>
      <c r="Z20" s="670"/>
      <c r="AA20" s="670"/>
    </row>
    <row r="21" spans="1:27" s="344" customFormat="1" ht="24.75" customHeight="1" thickBot="1">
      <c r="A21" s="652" t="s">
        <v>424</v>
      </c>
      <c r="B21" s="337" t="s">
        <v>425</v>
      </c>
      <c r="C21" s="401">
        <v>36</v>
      </c>
      <c r="D21" s="401">
        <v>30</v>
      </c>
      <c r="E21" s="402">
        <v>6</v>
      </c>
      <c r="F21" s="393" t="s">
        <v>450</v>
      </c>
      <c r="G21" s="393" t="s">
        <v>451</v>
      </c>
      <c r="H21" s="393" t="s">
        <v>452</v>
      </c>
      <c r="I21" s="393" t="s">
        <v>453</v>
      </c>
      <c r="J21" s="393" t="s">
        <v>454</v>
      </c>
      <c r="K21" s="393" t="s">
        <v>455</v>
      </c>
      <c r="L21" s="393" t="s">
        <v>456</v>
      </c>
      <c r="M21" s="394" t="s">
        <v>457</v>
      </c>
      <c r="N21" s="366"/>
      <c r="O21" s="372"/>
      <c r="P21" s="372"/>
      <c r="Q21" s="363"/>
      <c r="R21" s="365"/>
      <c r="S21" s="365"/>
      <c r="T21" s="373"/>
      <c r="U21" s="373"/>
      <c r="V21" s="373"/>
      <c r="W21" s="373"/>
      <c r="X21" s="373"/>
      <c r="Y21" s="373"/>
      <c r="Z21" s="373"/>
      <c r="AA21" s="373"/>
    </row>
    <row r="22" spans="1:27" s="344" customFormat="1" ht="24.75" customHeight="1" thickBot="1">
      <c r="A22" s="674"/>
      <c r="B22" s="337" t="s">
        <v>434</v>
      </c>
      <c r="C22" s="403">
        <v>46</v>
      </c>
      <c r="D22" s="403">
        <v>27</v>
      </c>
      <c r="E22" s="401">
        <v>19</v>
      </c>
      <c r="F22" s="399">
        <v>0</v>
      </c>
      <c r="G22" s="399">
        <v>0</v>
      </c>
      <c r="H22" s="399">
        <v>0</v>
      </c>
      <c r="I22" s="399">
        <v>0</v>
      </c>
      <c r="J22" s="399">
        <v>1</v>
      </c>
      <c r="K22" s="399">
        <v>1</v>
      </c>
      <c r="L22" s="399">
        <v>1</v>
      </c>
      <c r="M22" s="400">
        <v>0</v>
      </c>
      <c r="N22" s="366"/>
      <c r="O22" s="372"/>
      <c r="P22" s="372"/>
      <c r="Q22" s="363"/>
      <c r="R22" s="368"/>
      <c r="S22" s="368"/>
      <c r="T22" s="374"/>
      <c r="U22" s="374"/>
      <c r="V22" s="374"/>
      <c r="W22" s="374"/>
      <c r="X22" s="374"/>
      <c r="Y22" s="374"/>
      <c r="Z22" s="374"/>
      <c r="AA22" s="374"/>
    </row>
    <row r="23" spans="1:27" ht="24.75" customHeight="1">
      <c r="A23" s="674"/>
      <c r="B23" s="675" t="s">
        <v>458</v>
      </c>
      <c r="C23" s="676">
        <v>75</v>
      </c>
      <c r="D23" s="678">
        <v>75</v>
      </c>
      <c r="E23" s="678">
        <v>0</v>
      </c>
      <c r="F23" s="404" t="s">
        <v>459</v>
      </c>
      <c r="G23" s="405" t="s">
        <v>460</v>
      </c>
      <c r="H23" s="404" t="s">
        <v>461</v>
      </c>
      <c r="I23" s="405" t="s">
        <v>462</v>
      </c>
      <c r="J23" s="404" t="s">
        <v>463</v>
      </c>
      <c r="K23" s="405" t="s">
        <v>464</v>
      </c>
      <c r="L23" s="404" t="s">
        <v>465</v>
      </c>
      <c r="M23" s="406" t="s">
        <v>466</v>
      </c>
      <c r="N23" s="377"/>
      <c r="O23" s="377"/>
      <c r="P23" s="377"/>
      <c r="Q23" s="18"/>
      <c r="T23" s="18"/>
      <c r="U23" s="18"/>
      <c r="V23" s="18"/>
      <c r="W23" s="18"/>
      <c r="X23" s="18"/>
      <c r="Y23" s="18"/>
      <c r="Z23" s="18"/>
      <c r="AA23" s="18"/>
    </row>
    <row r="24" spans="1:19" ht="26.25" customHeight="1" thickBot="1">
      <c r="A24" s="653"/>
      <c r="B24" s="675"/>
      <c r="C24" s="677" t="e">
        <f>#REF!+#REF!+#REF!</f>
        <v>#REF!</v>
      </c>
      <c r="D24" s="679" t="e">
        <f>#REF!+#REF!+#REF!</f>
        <v>#REF!</v>
      </c>
      <c r="E24" s="679" t="e">
        <f>#REF!+#REF!</f>
        <v>#REF!</v>
      </c>
      <c r="F24" s="399">
        <v>0</v>
      </c>
      <c r="G24" s="399">
        <v>0</v>
      </c>
      <c r="H24" s="399">
        <v>4</v>
      </c>
      <c r="I24" s="399">
        <v>2</v>
      </c>
      <c r="J24" s="399">
        <v>1</v>
      </c>
      <c r="K24" s="399">
        <v>0</v>
      </c>
      <c r="L24" s="399">
        <v>5</v>
      </c>
      <c r="M24" s="400">
        <v>2</v>
      </c>
      <c r="R24" s="12"/>
      <c r="S24" s="12"/>
    </row>
    <row r="25" spans="1:19" ht="24.75" customHeight="1">
      <c r="A25" s="379"/>
      <c r="B25" s="379"/>
      <c r="C25" s="379"/>
      <c r="D25" s="379"/>
      <c r="E25" s="379"/>
      <c r="F25" s="379"/>
      <c r="G25" s="379"/>
      <c r="H25" s="379"/>
      <c r="I25" s="379"/>
      <c r="J25" s="379"/>
      <c r="K25" s="379"/>
      <c r="L25" s="379"/>
      <c r="R25" s="12"/>
      <c r="S25" s="12"/>
    </row>
    <row r="26" spans="1:23" ht="24.75" customHeight="1">
      <c r="A26" s="680" t="s">
        <v>467</v>
      </c>
      <c r="B26" s="681"/>
      <c r="C26" s="682"/>
      <c r="D26" s="654" t="s">
        <v>435</v>
      </c>
      <c r="E26" s="654"/>
      <c r="F26" s="654"/>
      <c r="G26" s="654"/>
      <c r="H26" s="654" t="s">
        <v>436</v>
      </c>
      <c r="I26" s="654"/>
      <c r="J26" s="654"/>
      <c r="K26" s="654"/>
      <c r="L26" s="379"/>
      <c r="M26" s="680" t="s">
        <v>468</v>
      </c>
      <c r="N26" s="681"/>
      <c r="O26" s="682"/>
      <c r="P26" s="654" t="s">
        <v>435</v>
      </c>
      <c r="Q26" s="654"/>
      <c r="R26" s="654"/>
      <c r="S26" s="654"/>
      <c r="T26" s="654" t="s">
        <v>436</v>
      </c>
      <c r="U26" s="654"/>
      <c r="V26" s="654"/>
      <c r="W26" s="654"/>
    </row>
    <row r="27" spans="1:23" ht="24.75" customHeight="1">
      <c r="A27" s="683" t="s">
        <v>469</v>
      </c>
      <c r="B27" s="658" t="s">
        <v>438</v>
      </c>
      <c r="C27" s="659"/>
      <c r="D27" s="354" t="s">
        <v>439</v>
      </c>
      <c r="E27" s="660">
        <f>I22</f>
        <v>0</v>
      </c>
      <c r="F27" s="660"/>
      <c r="G27" s="355" t="s">
        <v>440</v>
      </c>
      <c r="H27" s="356" t="s">
        <v>441</v>
      </c>
      <c r="I27" s="660">
        <f>M22</f>
        <v>0</v>
      </c>
      <c r="J27" s="660"/>
      <c r="K27" s="355" t="s">
        <v>440</v>
      </c>
      <c r="L27" s="379"/>
      <c r="M27" s="686" t="s">
        <v>449</v>
      </c>
      <c r="N27" s="689" t="s">
        <v>438</v>
      </c>
      <c r="O27" s="659"/>
      <c r="P27" s="354" t="s">
        <v>470</v>
      </c>
      <c r="Q27" s="660">
        <f>I24</f>
        <v>2</v>
      </c>
      <c r="R27" s="660"/>
      <c r="S27" s="355" t="s">
        <v>440</v>
      </c>
      <c r="T27" s="356" t="s">
        <v>471</v>
      </c>
      <c r="U27" s="660">
        <f>M24</f>
        <v>2</v>
      </c>
      <c r="V27" s="660"/>
      <c r="W27" s="355" t="s">
        <v>440</v>
      </c>
    </row>
    <row r="28" spans="1:27" ht="24.75" customHeight="1">
      <c r="A28" s="684"/>
      <c r="B28" s="655" t="s">
        <v>442</v>
      </c>
      <c r="C28" s="661"/>
      <c r="D28" s="663" t="s">
        <v>443</v>
      </c>
      <c r="E28" s="665" t="s">
        <v>444</v>
      </c>
      <c r="F28" s="665"/>
      <c r="G28" s="666"/>
      <c r="H28" s="667" t="s">
        <v>445</v>
      </c>
      <c r="I28" s="665" t="s">
        <v>446</v>
      </c>
      <c r="J28" s="665"/>
      <c r="K28" s="666"/>
      <c r="L28" s="380"/>
      <c r="M28" s="687"/>
      <c r="N28" s="690" t="s">
        <v>442</v>
      </c>
      <c r="O28" s="661"/>
      <c r="P28" s="663" t="s">
        <v>472</v>
      </c>
      <c r="Q28" s="665" t="s">
        <v>473</v>
      </c>
      <c r="R28" s="665"/>
      <c r="S28" s="666"/>
      <c r="T28" s="667" t="s">
        <v>474</v>
      </c>
      <c r="U28" s="665" t="s">
        <v>475</v>
      </c>
      <c r="V28" s="665"/>
      <c r="W28" s="666"/>
      <c r="X28" s="380"/>
      <c r="Y28" s="380"/>
      <c r="Z28" s="380"/>
      <c r="AA28" s="380"/>
    </row>
    <row r="29" spans="1:23" ht="24.75" customHeight="1">
      <c r="A29" s="685"/>
      <c r="B29" s="657"/>
      <c r="C29" s="662"/>
      <c r="D29" s="664"/>
      <c r="E29" s="669">
        <f>F22+(G22*2)+(H22*3)</f>
        <v>0</v>
      </c>
      <c r="F29" s="669"/>
      <c r="G29" s="362" t="s">
        <v>447</v>
      </c>
      <c r="H29" s="668"/>
      <c r="I29" s="669">
        <f>J22+(K22*2)+(L22*3)</f>
        <v>6</v>
      </c>
      <c r="J29" s="669"/>
      <c r="K29" s="362" t="s">
        <v>447</v>
      </c>
      <c r="M29" s="688"/>
      <c r="N29" s="691"/>
      <c r="O29" s="662"/>
      <c r="P29" s="664"/>
      <c r="Q29" s="669">
        <f>F24+(G24*2)+(H24*3)</f>
        <v>12</v>
      </c>
      <c r="R29" s="669"/>
      <c r="S29" s="362" t="s">
        <v>447</v>
      </c>
      <c r="T29" s="668"/>
      <c r="U29" s="669">
        <f>J24+(K24*2)+(L24*3)</f>
        <v>16</v>
      </c>
      <c r="V29" s="669"/>
      <c r="W29" s="362" t="s">
        <v>447</v>
      </c>
    </row>
    <row r="30" spans="2:22" ht="23.25" customHeight="1">
      <c r="B30" s="381"/>
      <c r="D30" s="377"/>
      <c r="E30" s="377"/>
      <c r="F30" s="377"/>
      <c r="G30" s="377"/>
      <c r="H30" s="377"/>
      <c r="I30" s="377"/>
      <c r="J30" s="377"/>
      <c r="P30" s="377"/>
      <c r="Q30" s="377"/>
      <c r="R30" s="382"/>
      <c r="S30" s="382"/>
      <c r="T30" s="377"/>
      <c r="U30" s="377"/>
      <c r="V30" s="377"/>
    </row>
    <row r="31" spans="1:2" ht="24.75" customHeight="1">
      <c r="A31" s="383" t="s">
        <v>476</v>
      </c>
      <c r="B31" s="381"/>
    </row>
    <row r="32" ht="10.5" customHeight="1">
      <c r="A32" s="384"/>
    </row>
    <row r="33" spans="1:13" ht="24.75" customHeight="1">
      <c r="A33" s="637" t="s">
        <v>477</v>
      </c>
      <c r="B33" s="638"/>
      <c r="C33" s="639"/>
      <c r="D33" s="673" t="s">
        <v>414</v>
      </c>
      <c r="E33" s="673"/>
      <c r="F33" s="650" t="s">
        <v>415</v>
      </c>
      <c r="G33" s="650"/>
      <c r="H33" s="650"/>
      <c r="I33" s="650"/>
      <c r="J33" s="650"/>
      <c r="K33" s="650"/>
      <c r="L33" s="650"/>
      <c r="M33" s="650"/>
    </row>
    <row r="34" spans="1:13" ht="24.75" customHeight="1">
      <c r="A34" s="640"/>
      <c r="B34" s="641"/>
      <c r="C34" s="642"/>
      <c r="D34" s="673"/>
      <c r="E34" s="673"/>
      <c r="F34" s="651" t="s">
        <v>416</v>
      </c>
      <c r="G34" s="651"/>
      <c r="H34" s="651"/>
      <c r="I34" s="651"/>
      <c r="J34" s="651" t="s">
        <v>417</v>
      </c>
      <c r="K34" s="651"/>
      <c r="L34" s="651"/>
      <c r="M34" s="651"/>
    </row>
    <row r="35" spans="1:13" ht="24.75" customHeight="1" thickBot="1">
      <c r="A35" s="643"/>
      <c r="B35" s="644"/>
      <c r="C35" s="645"/>
      <c r="D35" s="335" t="s">
        <v>418</v>
      </c>
      <c r="E35" s="335" t="s">
        <v>419</v>
      </c>
      <c r="F35" s="385" t="s">
        <v>420</v>
      </c>
      <c r="G35" s="385" t="s">
        <v>421</v>
      </c>
      <c r="H35" s="385" t="s">
        <v>422</v>
      </c>
      <c r="I35" s="385" t="s">
        <v>423</v>
      </c>
      <c r="J35" s="385" t="s">
        <v>420</v>
      </c>
      <c r="K35" s="385" t="s">
        <v>421</v>
      </c>
      <c r="L35" s="385" t="s">
        <v>422</v>
      </c>
      <c r="M35" s="385" t="s">
        <v>423</v>
      </c>
    </row>
    <row r="36" spans="1:13" ht="24.75" customHeight="1">
      <c r="A36" s="652" t="s">
        <v>424</v>
      </c>
      <c r="B36" s="337" t="s">
        <v>425</v>
      </c>
      <c r="C36" s="407">
        <f>C8+C21</f>
        <v>83</v>
      </c>
      <c r="D36" s="386">
        <f aca="true" t="shared" si="0" ref="C36:E37">D8+D21</f>
        <v>77</v>
      </c>
      <c r="E36" s="409">
        <f t="shared" si="0"/>
        <v>6</v>
      </c>
      <c r="F36" s="411" t="s">
        <v>450</v>
      </c>
      <c r="G36" s="339" t="s">
        <v>451</v>
      </c>
      <c r="H36" s="339" t="s">
        <v>452</v>
      </c>
      <c r="I36" s="339" t="s">
        <v>453</v>
      </c>
      <c r="J36" s="339" t="s">
        <v>454</v>
      </c>
      <c r="K36" s="339" t="s">
        <v>455</v>
      </c>
      <c r="L36" s="339" t="s">
        <v>456</v>
      </c>
      <c r="M36" s="340" t="s">
        <v>457</v>
      </c>
    </row>
    <row r="37" spans="1:13" ht="24.75" customHeight="1" thickBot="1">
      <c r="A37" s="674"/>
      <c r="B37" s="337" t="s">
        <v>434</v>
      </c>
      <c r="C37" s="408">
        <f t="shared" si="0"/>
        <v>195</v>
      </c>
      <c r="D37" s="387">
        <f t="shared" si="0"/>
        <v>176</v>
      </c>
      <c r="E37" s="410">
        <f t="shared" si="0"/>
        <v>19</v>
      </c>
      <c r="F37" s="412">
        <f>F9+F22</f>
        <v>0</v>
      </c>
      <c r="G37" s="342">
        <f aca="true" t="shared" si="1" ref="G37:M37">G9+G22</f>
        <v>0</v>
      </c>
      <c r="H37" s="342">
        <f t="shared" si="1"/>
        <v>0</v>
      </c>
      <c r="I37" s="342">
        <f t="shared" si="1"/>
        <v>2</v>
      </c>
      <c r="J37" s="342">
        <f t="shared" si="1"/>
        <v>1</v>
      </c>
      <c r="K37" s="342">
        <f t="shared" si="1"/>
        <v>2</v>
      </c>
      <c r="L37" s="342">
        <f t="shared" si="1"/>
        <v>2</v>
      </c>
      <c r="M37" s="343">
        <f t="shared" si="1"/>
        <v>0</v>
      </c>
    </row>
    <row r="38" spans="1:13" ht="24.75" customHeight="1">
      <c r="A38" s="674"/>
      <c r="B38" s="675" t="s">
        <v>458</v>
      </c>
      <c r="C38" s="692">
        <f>C23</f>
        <v>75</v>
      </c>
      <c r="D38" s="692">
        <f>D23</f>
        <v>75</v>
      </c>
      <c r="E38" s="692">
        <f>E23</f>
        <v>0</v>
      </c>
      <c r="F38" s="375" t="s">
        <v>459</v>
      </c>
      <c r="G38" s="376" t="s">
        <v>460</v>
      </c>
      <c r="H38" s="375" t="s">
        <v>461</v>
      </c>
      <c r="I38" s="376" t="s">
        <v>462</v>
      </c>
      <c r="J38" s="375" t="s">
        <v>463</v>
      </c>
      <c r="K38" s="376" t="s">
        <v>464</v>
      </c>
      <c r="L38" s="375" t="s">
        <v>465</v>
      </c>
      <c r="M38" s="388" t="s">
        <v>466</v>
      </c>
    </row>
    <row r="39" spans="1:13" ht="24.75" customHeight="1">
      <c r="A39" s="653"/>
      <c r="B39" s="675"/>
      <c r="C39" s="693"/>
      <c r="D39" s="693"/>
      <c r="E39" s="693"/>
      <c r="F39" s="389">
        <f>F24</f>
        <v>0</v>
      </c>
      <c r="G39" s="389">
        <f aca="true" t="shared" si="2" ref="G39:M39">G24</f>
        <v>0</v>
      </c>
      <c r="H39" s="389">
        <f t="shared" si="2"/>
        <v>4</v>
      </c>
      <c r="I39" s="389">
        <f t="shared" si="2"/>
        <v>2</v>
      </c>
      <c r="J39" s="389">
        <f t="shared" si="2"/>
        <v>1</v>
      </c>
      <c r="K39" s="389">
        <f t="shared" si="2"/>
        <v>0</v>
      </c>
      <c r="L39" s="389">
        <f t="shared" si="2"/>
        <v>5</v>
      </c>
      <c r="M39" s="389">
        <f t="shared" si="2"/>
        <v>2</v>
      </c>
    </row>
    <row r="40" ht="24.75" customHeight="1"/>
    <row r="41" spans="1:23" ht="24.75" customHeight="1">
      <c r="A41" s="680" t="s">
        <v>467</v>
      </c>
      <c r="B41" s="681"/>
      <c r="C41" s="682"/>
      <c r="D41" s="654" t="s">
        <v>435</v>
      </c>
      <c r="E41" s="654"/>
      <c r="F41" s="654"/>
      <c r="G41" s="654"/>
      <c r="H41" s="654" t="s">
        <v>436</v>
      </c>
      <c r="I41" s="654"/>
      <c r="J41" s="654"/>
      <c r="K41" s="654"/>
      <c r="M41" s="680" t="s">
        <v>468</v>
      </c>
      <c r="N41" s="681"/>
      <c r="O41" s="682"/>
      <c r="P41" s="654" t="s">
        <v>435</v>
      </c>
      <c r="Q41" s="654"/>
      <c r="R41" s="654"/>
      <c r="S41" s="654"/>
      <c r="T41" s="654" t="s">
        <v>436</v>
      </c>
      <c r="U41" s="654"/>
      <c r="V41" s="654"/>
      <c r="W41" s="654"/>
    </row>
    <row r="42" spans="1:23" ht="24.75" customHeight="1">
      <c r="A42" s="694" t="s">
        <v>424</v>
      </c>
      <c r="B42" s="689" t="s">
        <v>438</v>
      </c>
      <c r="C42" s="659"/>
      <c r="D42" s="354" t="s">
        <v>439</v>
      </c>
      <c r="E42" s="697">
        <f>I37</f>
        <v>2</v>
      </c>
      <c r="F42" s="697"/>
      <c r="G42" s="390" t="s">
        <v>440</v>
      </c>
      <c r="H42" s="391" t="s">
        <v>441</v>
      </c>
      <c r="I42" s="697">
        <f>M37</f>
        <v>0</v>
      </c>
      <c r="J42" s="697"/>
      <c r="K42" s="390" t="s">
        <v>440</v>
      </c>
      <c r="M42" s="694" t="s">
        <v>424</v>
      </c>
      <c r="N42" s="689" t="s">
        <v>438</v>
      </c>
      <c r="O42" s="659"/>
      <c r="P42" s="354" t="s">
        <v>470</v>
      </c>
      <c r="Q42" s="697">
        <f>I39</f>
        <v>2</v>
      </c>
      <c r="R42" s="697"/>
      <c r="S42" s="390" t="s">
        <v>440</v>
      </c>
      <c r="T42" s="391" t="s">
        <v>471</v>
      </c>
      <c r="U42" s="697">
        <f>M39</f>
        <v>2</v>
      </c>
      <c r="V42" s="697"/>
      <c r="W42" s="390" t="s">
        <v>440</v>
      </c>
    </row>
    <row r="43" spans="1:23" ht="24.75" customHeight="1">
      <c r="A43" s="695"/>
      <c r="B43" s="690" t="s">
        <v>442</v>
      </c>
      <c r="C43" s="661"/>
      <c r="D43" s="698" t="s">
        <v>443</v>
      </c>
      <c r="E43" s="699" t="s">
        <v>444</v>
      </c>
      <c r="F43" s="699"/>
      <c r="G43" s="700"/>
      <c r="H43" s="701" t="s">
        <v>445</v>
      </c>
      <c r="I43" s="699" t="s">
        <v>446</v>
      </c>
      <c r="J43" s="699"/>
      <c r="K43" s="700"/>
      <c r="M43" s="695"/>
      <c r="N43" s="690" t="s">
        <v>442</v>
      </c>
      <c r="O43" s="661"/>
      <c r="P43" s="698" t="s">
        <v>472</v>
      </c>
      <c r="Q43" s="699" t="s">
        <v>473</v>
      </c>
      <c r="R43" s="699"/>
      <c r="S43" s="700"/>
      <c r="T43" s="701" t="s">
        <v>474</v>
      </c>
      <c r="U43" s="699" t="s">
        <v>475</v>
      </c>
      <c r="V43" s="699"/>
      <c r="W43" s="700"/>
    </row>
    <row r="44" spans="1:23" ht="24.75" customHeight="1">
      <c r="A44" s="696"/>
      <c r="B44" s="691"/>
      <c r="C44" s="662"/>
      <c r="D44" s="664"/>
      <c r="E44" s="669">
        <f>E14+E29</f>
        <v>0</v>
      </c>
      <c r="F44" s="669"/>
      <c r="G44" s="392" t="s">
        <v>447</v>
      </c>
      <c r="H44" s="702"/>
      <c r="I44" s="669">
        <f>I14+I29</f>
        <v>11</v>
      </c>
      <c r="J44" s="669"/>
      <c r="K44" s="392" t="s">
        <v>447</v>
      </c>
      <c r="M44" s="696"/>
      <c r="N44" s="691"/>
      <c r="O44" s="662"/>
      <c r="P44" s="664"/>
      <c r="Q44" s="669">
        <f>Q29</f>
        <v>12</v>
      </c>
      <c r="R44" s="669"/>
      <c r="S44" s="392" t="s">
        <v>478</v>
      </c>
      <c r="T44" s="702"/>
      <c r="U44" s="669">
        <f>U29</f>
        <v>16</v>
      </c>
      <c r="V44" s="669"/>
      <c r="W44" s="392" t="s">
        <v>478</v>
      </c>
    </row>
    <row r="45" ht="24.75" customHeight="1">
      <c r="B45" s="381"/>
    </row>
  </sheetData>
  <sheetProtection/>
  <mergeCells count="104">
    <mergeCell ref="T43:T44"/>
    <mergeCell ref="U43:W43"/>
    <mergeCell ref="E44:F44"/>
    <mergeCell ref="I44:J44"/>
    <mergeCell ref="Q44:R44"/>
    <mergeCell ref="U44:V44"/>
    <mergeCell ref="Q42:R42"/>
    <mergeCell ref="U42:V42"/>
    <mergeCell ref="B43:C44"/>
    <mergeCell ref="D43:D44"/>
    <mergeCell ref="E43:G43"/>
    <mergeCell ref="H43:H44"/>
    <mergeCell ref="I43:K43"/>
    <mergeCell ref="N43:O44"/>
    <mergeCell ref="P43:P44"/>
    <mergeCell ref="Q43:S43"/>
    <mergeCell ref="A42:A44"/>
    <mergeCell ref="B42:C42"/>
    <mergeCell ref="E42:F42"/>
    <mergeCell ref="I42:J42"/>
    <mergeCell ref="M42:M44"/>
    <mergeCell ref="N42:O42"/>
    <mergeCell ref="A41:C41"/>
    <mergeCell ref="D41:G41"/>
    <mergeCell ref="H41:K41"/>
    <mergeCell ref="M41:O41"/>
    <mergeCell ref="P41:S41"/>
    <mergeCell ref="T41:W41"/>
    <mergeCell ref="A33:C35"/>
    <mergeCell ref="D33:E34"/>
    <mergeCell ref="F33:M33"/>
    <mergeCell ref="F34:I34"/>
    <mergeCell ref="J34:M34"/>
    <mergeCell ref="A36:A39"/>
    <mergeCell ref="B38:B39"/>
    <mergeCell ref="C38:C39"/>
    <mergeCell ref="D38:D39"/>
    <mergeCell ref="E38:E39"/>
    <mergeCell ref="T28:T29"/>
    <mergeCell ref="U28:W28"/>
    <mergeCell ref="E29:F29"/>
    <mergeCell ref="I29:J29"/>
    <mergeCell ref="Q29:R29"/>
    <mergeCell ref="U29:V29"/>
    <mergeCell ref="Q27:R27"/>
    <mergeCell ref="U27:V27"/>
    <mergeCell ref="B28:C29"/>
    <mergeCell ref="D28:D29"/>
    <mergeCell ref="E28:G28"/>
    <mergeCell ref="H28:H29"/>
    <mergeCell ref="I28:K28"/>
    <mergeCell ref="N28:O29"/>
    <mergeCell ref="P28:P29"/>
    <mergeCell ref="Q28:S28"/>
    <mergeCell ref="H26:K26"/>
    <mergeCell ref="M26:O26"/>
    <mergeCell ref="P26:S26"/>
    <mergeCell ref="T26:W26"/>
    <mergeCell ref="A27:A29"/>
    <mergeCell ref="B27:C27"/>
    <mergeCell ref="E27:F27"/>
    <mergeCell ref="I27:J27"/>
    <mergeCell ref="M27:M29"/>
    <mergeCell ref="N27:O27"/>
    <mergeCell ref="A21:A24"/>
    <mergeCell ref="B23:B24"/>
    <mergeCell ref="C23:C24"/>
    <mergeCell ref="D23:D24"/>
    <mergeCell ref="E23:E24"/>
    <mergeCell ref="A26:C26"/>
    <mergeCell ref="D26:G26"/>
    <mergeCell ref="Z17:Z18"/>
    <mergeCell ref="AA17:AA18"/>
    <mergeCell ref="A18:C20"/>
    <mergeCell ref="D18:E19"/>
    <mergeCell ref="F18:M18"/>
    <mergeCell ref="F19:I19"/>
    <mergeCell ref="J19:M19"/>
    <mergeCell ref="Z19:Z20"/>
    <mergeCell ref="AA19:AA20"/>
    <mergeCell ref="H13:H14"/>
    <mergeCell ref="I13:K13"/>
    <mergeCell ref="E14:F14"/>
    <mergeCell ref="I14:J14"/>
    <mergeCell ref="Z14:Z15"/>
    <mergeCell ref="AA14:AA15"/>
    <mergeCell ref="F15:G15"/>
    <mergeCell ref="J15:K15"/>
    <mergeCell ref="A8:A9"/>
    <mergeCell ref="D11:G11"/>
    <mergeCell ref="H11:K11"/>
    <mergeCell ref="A12:A14"/>
    <mergeCell ref="B12:C12"/>
    <mergeCell ref="E12:F12"/>
    <mergeCell ref="I12:J12"/>
    <mergeCell ref="B13:C14"/>
    <mergeCell ref="D13:D14"/>
    <mergeCell ref="E13:G13"/>
    <mergeCell ref="A1:D1"/>
    <mergeCell ref="A5:C7"/>
    <mergeCell ref="D5:E6"/>
    <mergeCell ref="F5:M5"/>
    <mergeCell ref="F6:I6"/>
    <mergeCell ref="J6:M6"/>
  </mergeCells>
  <dataValidations count="1">
    <dataValidation allowBlank="1" showInputMessage="1" showErrorMessage="1" prompt="下段の確認用のデータが同数でない場合は、元データを確認。" sqref="E14:F14 I14:J14"/>
  </dataValidations>
  <printOptions/>
  <pageMargins left="0.7" right="0.7" top="0.75" bottom="0.75" header="0.3" footer="0.3"/>
  <pageSetup fitToHeight="0" fitToWidth="1" horizontalDpi="600" verticalDpi="600" orientation="landscape" paperSize="9" scale="52" r:id="rId2"/>
  <drawing r:id="rId1"/>
</worksheet>
</file>

<file path=xl/worksheets/sheet4.xml><?xml version="1.0" encoding="utf-8"?>
<worksheet xmlns="http://schemas.openxmlformats.org/spreadsheetml/2006/main" xmlns:r="http://schemas.openxmlformats.org/officeDocument/2006/relationships">
  <dimension ref="A1:G52"/>
  <sheetViews>
    <sheetView view="pageBreakPreview" zoomScale="90" zoomScaleSheetLayoutView="90" zoomScalePageLayoutView="0" workbookViewId="0" topLeftCell="A1">
      <selection activeCell="E21" sqref="E21"/>
    </sheetView>
  </sheetViews>
  <sheetFormatPr defaultColWidth="9.00390625" defaultRowHeight="15" customHeight="1"/>
  <cols>
    <col min="1" max="1" width="25.625" style="12" customWidth="1"/>
    <col min="2" max="2" width="12.625" style="19" customWidth="1"/>
    <col min="3" max="3" width="9.375" style="19" bestFit="1" customWidth="1"/>
    <col min="4" max="4" width="3.625" style="12" customWidth="1"/>
    <col min="5" max="5" width="9.375" style="19" customWidth="1"/>
    <col min="6" max="6" width="6.375" style="19" customWidth="1"/>
    <col min="7" max="7" width="22.625" style="12" customWidth="1"/>
    <col min="8" max="16384" width="9.00390625" style="12" customWidth="1"/>
  </cols>
  <sheetData>
    <row r="1" ht="15" customHeight="1">
      <c r="A1" s="1" t="s">
        <v>482</v>
      </c>
    </row>
    <row r="3" spans="1:7" ht="17.25">
      <c r="A3" s="707" t="s">
        <v>160</v>
      </c>
      <c r="B3" s="707"/>
      <c r="C3" s="707"/>
      <c r="D3" s="707"/>
      <c r="E3" s="707"/>
      <c r="F3" s="707"/>
      <c r="G3" s="708"/>
    </row>
    <row r="4" spans="1:7" ht="15" customHeight="1">
      <c r="A4" s="48"/>
      <c r="B4" s="48"/>
      <c r="C4" s="48"/>
      <c r="D4" s="48"/>
      <c r="E4" s="48"/>
      <c r="F4" s="48"/>
      <c r="G4" s="49"/>
    </row>
    <row r="5" spans="1:7" ht="15" customHeight="1">
      <c r="A5" s="49"/>
      <c r="B5" s="48"/>
      <c r="C5" s="48"/>
      <c r="D5" s="49"/>
      <c r="E5" s="48"/>
      <c r="F5" s="48"/>
      <c r="G5" s="49"/>
    </row>
    <row r="6" spans="1:7" ht="15" customHeight="1">
      <c r="A6" s="50" t="s">
        <v>161</v>
      </c>
      <c r="B6" s="51" t="s">
        <v>162</v>
      </c>
      <c r="C6" s="709" t="s">
        <v>13</v>
      </c>
      <c r="D6" s="710"/>
      <c r="E6" s="711"/>
      <c r="F6" s="68" t="s">
        <v>219</v>
      </c>
      <c r="G6" s="51" t="s">
        <v>14</v>
      </c>
    </row>
    <row r="7" spans="1:7" ht="15" customHeight="1">
      <c r="A7" s="52"/>
      <c r="B7" s="35"/>
      <c r="C7" s="36"/>
      <c r="D7" s="53"/>
      <c r="E7" s="54"/>
      <c r="F7" s="35"/>
      <c r="G7" s="52"/>
    </row>
    <row r="8" spans="1:7" ht="15" customHeight="1">
      <c r="A8" s="55"/>
      <c r="B8" s="37"/>
      <c r="C8" s="56"/>
      <c r="D8" s="57"/>
      <c r="E8" s="58"/>
      <c r="F8" s="37"/>
      <c r="G8" s="55" t="s">
        <v>241</v>
      </c>
    </row>
    <row r="9" spans="1:7" ht="15" customHeight="1">
      <c r="A9" s="55"/>
      <c r="B9" s="37"/>
      <c r="C9" s="38"/>
      <c r="D9" s="57"/>
      <c r="E9" s="59"/>
      <c r="F9" s="37"/>
      <c r="G9" s="55" t="s">
        <v>242</v>
      </c>
    </row>
    <row r="10" spans="1:7" ht="15" customHeight="1">
      <c r="A10" s="55"/>
      <c r="B10" s="37"/>
      <c r="C10" s="56"/>
      <c r="D10" s="57"/>
      <c r="E10" s="58"/>
      <c r="F10" s="37"/>
      <c r="G10" s="55" t="s">
        <v>139</v>
      </c>
    </row>
    <row r="11" spans="1:7" ht="15" customHeight="1">
      <c r="A11" s="6" t="s">
        <v>245</v>
      </c>
      <c r="B11" s="7" t="s">
        <v>240</v>
      </c>
      <c r="C11" s="70">
        <v>42491</v>
      </c>
      <c r="D11" s="18" t="s">
        <v>246</v>
      </c>
      <c r="E11" s="71">
        <v>42521</v>
      </c>
      <c r="F11" s="7">
        <v>24</v>
      </c>
      <c r="G11" s="6" t="s">
        <v>243</v>
      </c>
    </row>
    <row r="12" spans="1:7" ht="15" customHeight="1">
      <c r="A12" s="6"/>
      <c r="B12" s="7"/>
      <c r="C12" s="20"/>
      <c r="D12" s="18"/>
      <c r="E12" s="21"/>
      <c r="F12" s="7"/>
      <c r="G12" s="6" t="s">
        <v>244</v>
      </c>
    </row>
    <row r="13" spans="1:7" ht="15" customHeight="1">
      <c r="A13" s="6"/>
      <c r="B13" s="7"/>
      <c r="C13" s="5"/>
      <c r="D13" s="18"/>
      <c r="E13" s="13"/>
      <c r="F13" s="7"/>
      <c r="G13" s="6"/>
    </row>
    <row r="14" spans="1:7" ht="15" customHeight="1">
      <c r="A14" s="6"/>
      <c r="B14" s="7"/>
      <c r="C14" s="5"/>
      <c r="D14" s="18"/>
      <c r="E14" s="13"/>
      <c r="F14" s="7"/>
      <c r="G14" s="6"/>
    </row>
    <row r="15" spans="1:7" ht="15" customHeight="1">
      <c r="A15" s="6"/>
      <c r="B15" s="7"/>
      <c r="C15" s="5"/>
      <c r="D15" s="18"/>
      <c r="E15" s="13"/>
      <c r="F15" s="7"/>
      <c r="G15" s="6"/>
    </row>
    <row r="16" spans="1:7" ht="15" customHeight="1">
      <c r="A16" s="6"/>
      <c r="B16" s="7"/>
      <c r="C16" s="5"/>
      <c r="D16" s="18"/>
      <c r="E16" s="13"/>
      <c r="F16" s="7"/>
      <c r="G16" s="6"/>
    </row>
    <row r="17" spans="1:7" ht="15" customHeight="1">
      <c r="A17" s="6"/>
      <c r="B17" s="7"/>
      <c r="C17" s="5"/>
      <c r="D17" s="18"/>
      <c r="E17" s="13"/>
      <c r="F17" s="7"/>
      <c r="G17" s="6"/>
    </row>
    <row r="18" spans="1:7" ht="15" customHeight="1">
      <c r="A18" s="6"/>
      <c r="B18" s="7"/>
      <c r="C18" s="5"/>
      <c r="D18" s="18"/>
      <c r="E18" s="13"/>
      <c r="F18" s="7"/>
      <c r="G18" s="6"/>
    </row>
    <row r="19" spans="1:7" ht="15" customHeight="1">
      <c r="A19" s="6"/>
      <c r="B19" s="7"/>
      <c r="C19" s="5"/>
      <c r="D19" s="18"/>
      <c r="E19" s="13"/>
      <c r="F19" s="7"/>
      <c r="G19" s="6"/>
    </row>
    <row r="20" spans="1:7" ht="15" customHeight="1">
      <c r="A20" s="6"/>
      <c r="B20" s="7"/>
      <c r="C20" s="5"/>
      <c r="D20" s="18"/>
      <c r="E20" s="13"/>
      <c r="F20" s="7"/>
      <c r="G20" s="6"/>
    </row>
    <row r="21" spans="1:7" ht="15" customHeight="1">
      <c r="A21" s="6"/>
      <c r="B21" s="7"/>
      <c r="C21" s="5"/>
      <c r="D21" s="18"/>
      <c r="E21" s="13"/>
      <c r="F21" s="7"/>
      <c r="G21" s="6"/>
    </row>
    <row r="22" spans="1:7" ht="15" customHeight="1">
      <c r="A22" s="6"/>
      <c r="B22" s="7"/>
      <c r="C22" s="5"/>
      <c r="D22" s="18"/>
      <c r="E22" s="13"/>
      <c r="F22" s="7"/>
      <c r="G22" s="6"/>
    </row>
    <row r="23" spans="1:7" ht="15" customHeight="1">
      <c r="A23" s="6"/>
      <c r="B23" s="7"/>
      <c r="C23" s="5"/>
      <c r="D23" s="18"/>
      <c r="E23" s="13"/>
      <c r="F23" s="7"/>
      <c r="G23" s="6"/>
    </row>
    <row r="24" spans="1:7" ht="15" customHeight="1">
      <c r="A24" s="6"/>
      <c r="B24" s="7"/>
      <c r="C24" s="5"/>
      <c r="D24" s="18"/>
      <c r="E24" s="13"/>
      <c r="F24" s="7"/>
      <c r="G24" s="6"/>
    </row>
    <row r="25" spans="1:7" ht="15" customHeight="1">
      <c r="A25" s="6"/>
      <c r="B25" s="7"/>
      <c r="C25" s="5"/>
      <c r="D25" s="18"/>
      <c r="E25" s="13"/>
      <c r="F25" s="7"/>
      <c r="G25" s="6"/>
    </row>
    <row r="26" spans="1:7" ht="15" customHeight="1">
      <c r="A26" s="6"/>
      <c r="B26" s="7"/>
      <c r="C26" s="5"/>
      <c r="D26" s="18"/>
      <c r="E26" s="13"/>
      <c r="F26" s="7"/>
      <c r="G26" s="6"/>
    </row>
    <row r="27" spans="1:7" ht="15" customHeight="1">
      <c r="A27" s="6"/>
      <c r="B27" s="7"/>
      <c r="C27" s="5"/>
      <c r="D27" s="18"/>
      <c r="E27" s="13"/>
      <c r="F27" s="7"/>
      <c r="G27" s="6"/>
    </row>
    <row r="28" spans="1:7" ht="15" customHeight="1">
      <c r="A28" s="6"/>
      <c r="B28" s="7"/>
      <c r="C28" s="5"/>
      <c r="D28" s="18"/>
      <c r="E28" s="13"/>
      <c r="F28" s="7"/>
      <c r="G28" s="6"/>
    </row>
    <row r="29" spans="1:7" ht="15" customHeight="1">
      <c r="A29" s="6"/>
      <c r="B29" s="7"/>
      <c r="C29" s="5"/>
      <c r="D29" s="18"/>
      <c r="E29" s="13"/>
      <c r="F29" s="7"/>
      <c r="G29" s="6"/>
    </row>
    <row r="30" spans="1:7" ht="15" customHeight="1">
      <c r="A30" s="6"/>
      <c r="B30" s="7"/>
      <c r="C30" s="5"/>
      <c r="D30" s="18"/>
      <c r="E30" s="13"/>
      <c r="F30" s="7"/>
      <c r="G30" s="6"/>
    </row>
    <row r="31" spans="1:7" ht="15" customHeight="1">
      <c r="A31" s="6"/>
      <c r="B31" s="7"/>
      <c r="C31" s="5"/>
      <c r="D31" s="18"/>
      <c r="E31" s="13"/>
      <c r="F31" s="7"/>
      <c r="G31" s="6"/>
    </row>
    <row r="32" spans="1:7" ht="15" customHeight="1">
      <c r="A32" s="6"/>
      <c r="B32" s="7"/>
      <c r="C32" s="5"/>
      <c r="D32" s="18"/>
      <c r="E32" s="13"/>
      <c r="F32" s="7"/>
      <c r="G32" s="6"/>
    </row>
    <row r="33" spans="1:7" ht="15" customHeight="1">
      <c r="A33" s="6"/>
      <c r="B33" s="7"/>
      <c r="C33" s="5"/>
      <c r="D33" s="18"/>
      <c r="E33" s="13"/>
      <c r="F33" s="7"/>
      <c r="G33" s="6"/>
    </row>
    <row r="34" spans="1:7" ht="15" customHeight="1">
      <c r="A34" s="6"/>
      <c r="B34" s="7"/>
      <c r="C34" s="5"/>
      <c r="D34" s="18"/>
      <c r="E34" s="13"/>
      <c r="F34" s="7"/>
      <c r="G34" s="6"/>
    </row>
    <row r="35" spans="1:7" ht="15" customHeight="1">
      <c r="A35" s="6"/>
      <c r="B35" s="7"/>
      <c r="C35" s="5"/>
      <c r="D35" s="18"/>
      <c r="E35" s="13"/>
      <c r="F35" s="7"/>
      <c r="G35" s="6"/>
    </row>
    <row r="36" spans="1:7" ht="15" customHeight="1">
      <c r="A36" s="6"/>
      <c r="B36" s="7"/>
      <c r="C36" s="5"/>
      <c r="D36" s="18"/>
      <c r="E36" s="13"/>
      <c r="F36" s="7"/>
      <c r="G36" s="6"/>
    </row>
    <row r="37" spans="1:7" ht="15" customHeight="1">
      <c r="A37" s="6"/>
      <c r="B37" s="7"/>
      <c r="C37" s="5"/>
      <c r="D37" s="18"/>
      <c r="E37" s="13"/>
      <c r="F37" s="7"/>
      <c r="G37" s="6"/>
    </row>
    <row r="38" spans="1:7" ht="15" customHeight="1">
      <c r="A38" s="6"/>
      <c r="B38" s="7"/>
      <c r="C38" s="5"/>
      <c r="D38" s="18"/>
      <c r="E38" s="13"/>
      <c r="F38" s="7"/>
      <c r="G38" s="6"/>
    </row>
    <row r="39" spans="1:7" ht="15" customHeight="1">
      <c r="A39" s="6"/>
      <c r="B39" s="7"/>
      <c r="C39" s="5"/>
      <c r="D39" s="18"/>
      <c r="E39" s="13"/>
      <c r="F39" s="7"/>
      <c r="G39" s="6"/>
    </row>
    <row r="40" spans="1:7" ht="15" customHeight="1">
      <c r="A40" s="6"/>
      <c r="B40" s="7"/>
      <c r="C40" s="5"/>
      <c r="D40" s="18"/>
      <c r="E40" s="13"/>
      <c r="F40" s="7"/>
      <c r="G40" s="6"/>
    </row>
    <row r="41" spans="1:7" ht="15" customHeight="1">
      <c r="A41" s="6"/>
      <c r="B41" s="7"/>
      <c r="C41" s="5"/>
      <c r="D41" s="18"/>
      <c r="E41" s="13"/>
      <c r="F41" s="7"/>
      <c r="G41" s="6"/>
    </row>
    <row r="42" spans="1:7" ht="15" customHeight="1">
      <c r="A42" s="6"/>
      <c r="B42" s="7"/>
      <c r="C42" s="5"/>
      <c r="D42" s="18"/>
      <c r="E42" s="13"/>
      <c r="F42" s="7"/>
      <c r="G42" s="6"/>
    </row>
    <row r="43" spans="1:7" ht="15" customHeight="1">
      <c r="A43" s="6"/>
      <c r="B43" s="7"/>
      <c r="C43" s="5"/>
      <c r="D43" s="18"/>
      <c r="E43" s="13"/>
      <c r="F43" s="7"/>
      <c r="G43" s="6"/>
    </row>
    <row r="44" spans="1:7" ht="15" customHeight="1">
      <c r="A44" s="6"/>
      <c r="B44" s="7"/>
      <c r="C44" s="5"/>
      <c r="D44" s="18"/>
      <c r="E44" s="13"/>
      <c r="F44" s="7"/>
      <c r="G44" s="6"/>
    </row>
    <row r="45" spans="1:7" ht="15" customHeight="1">
      <c r="A45" s="6"/>
      <c r="B45" s="7"/>
      <c r="C45" s="5"/>
      <c r="D45" s="18"/>
      <c r="E45" s="13"/>
      <c r="F45" s="7"/>
      <c r="G45" s="6"/>
    </row>
    <row r="46" spans="1:7" ht="15" customHeight="1">
      <c r="A46" s="6"/>
      <c r="B46" s="7"/>
      <c r="C46" s="5"/>
      <c r="D46" s="18"/>
      <c r="E46" s="13"/>
      <c r="F46" s="7"/>
      <c r="G46" s="6"/>
    </row>
    <row r="47" spans="1:7" ht="15" customHeight="1">
      <c r="A47" s="6"/>
      <c r="B47" s="7"/>
      <c r="C47" s="5"/>
      <c r="D47" s="18"/>
      <c r="E47" s="13"/>
      <c r="F47" s="7"/>
      <c r="G47" s="6"/>
    </row>
    <row r="48" spans="1:7" ht="15" customHeight="1">
      <c r="A48" s="6"/>
      <c r="B48" s="7"/>
      <c r="C48" s="5"/>
      <c r="D48" s="18"/>
      <c r="E48" s="13"/>
      <c r="F48" s="7"/>
      <c r="G48" s="6"/>
    </row>
    <row r="49" spans="1:7" ht="15" customHeight="1">
      <c r="A49" s="6"/>
      <c r="B49" s="7"/>
      <c r="C49" s="5"/>
      <c r="D49" s="18"/>
      <c r="E49" s="13"/>
      <c r="F49" s="7"/>
      <c r="G49" s="6"/>
    </row>
    <row r="50" spans="1:7" ht="15" customHeight="1" thickBot="1">
      <c r="A50" s="6"/>
      <c r="B50" s="7"/>
      <c r="C50" s="5"/>
      <c r="D50" s="18"/>
      <c r="E50" s="13"/>
      <c r="F50" s="7"/>
      <c r="G50" s="22"/>
    </row>
    <row r="51" spans="1:7" ht="15" customHeight="1" thickTop="1">
      <c r="A51" s="23"/>
      <c r="B51" s="24" t="s">
        <v>15</v>
      </c>
      <c r="C51" s="24"/>
      <c r="D51" s="25"/>
      <c r="E51" s="26"/>
      <c r="F51" s="326">
        <f>SUM(F7:F50)</f>
        <v>24</v>
      </c>
      <c r="G51" s="14"/>
    </row>
    <row r="52" ht="15" customHeight="1">
      <c r="A52" s="49" t="s">
        <v>159</v>
      </c>
    </row>
  </sheetData>
  <sheetProtection/>
  <mergeCells count="2">
    <mergeCell ref="A3:G3"/>
    <mergeCell ref="C6:E6"/>
  </mergeCells>
  <printOptions horizontalCentered="1"/>
  <pageMargins left="0.7874015748031497" right="0.5905511811023623" top="0.984251968503937" bottom="0.787401574803149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G28"/>
  <sheetViews>
    <sheetView view="pageBreakPreview" zoomScale="60" zoomScalePageLayoutView="0" workbookViewId="0" topLeftCell="A1">
      <selection activeCell="A2" sqref="A2"/>
    </sheetView>
  </sheetViews>
  <sheetFormatPr defaultColWidth="9.00390625" defaultRowHeight="13.5"/>
  <cols>
    <col min="1" max="1" width="25.50390625" style="89" customWidth="1"/>
    <col min="2" max="2" width="14.00390625" style="89" customWidth="1"/>
    <col min="3" max="3" width="12.125" style="89" customWidth="1"/>
    <col min="4" max="4" width="19.25390625" style="89" customWidth="1"/>
    <col min="5" max="5" width="17.375" style="89" customWidth="1"/>
    <col min="6" max="6" width="28.50390625" style="89" customWidth="1"/>
    <col min="7" max="7" width="53.50390625" style="89" customWidth="1"/>
    <col min="8" max="16384" width="9.00390625" style="89" customWidth="1"/>
  </cols>
  <sheetData>
    <row r="1" spans="1:3" s="74" customFormat="1" ht="30" customHeight="1">
      <c r="A1" s="72" t="s">
        <v>483</v>
      </c>
      <c r="B1" s="73"/>
      <c r="C1" s="73"/>
    </row>
    <row r="2" spans="1:3" s="74" customFormat="1" ht="6" customHeight="1">
      <c r="A2" s="75"/>
      <c r="B2" s="73"/>
      <c r="C2" s="73"/>
    </row>
    <row r="3" spans="1:7" s="74" customFormat="1" ht="24.75" customHeight="1" thickBot="1">
      <c r="A3" s="75" t="s">
        <v>288</v>
      </c>
      <c r="B3" s="73"/>
      <c r="C3" s="73"/>
      <c r="G3" s="76" t="s">
        <v>289</v>
      </c>
    </row>
    <row r="4" spans="1:7" s="77" customFormat="1" ht="59.25" customHeight="1" thickBot="1" thickTop="1">
      <c r="A4" s="728" t="s">
        <v>387</v>
      </c>
      <c r="B4" s="731" t="s">
        <v>388</v>
      </c>
      <c r="C4" s="731" t="s">
        <v>290</v>
      </c>
      <c r="D4" s="734" t="s">
        <v>291</v>
      </c>
      <c r="E4" s="735"/>
      <c r="F4" s="736"/>
      <c r="G4" s="712" t="s">
        <v>292</v>
      </c>
    </row>
    <row r="5" spans="1:7" s="77" customFormat="1" ht="24.75" customHeight="1" thickTop="1">
      <c r="A5" s="729"/>
      <c r="B5" s="732"/>
      <c r="C5" s="732"/>
      <c r="D5" s="717" t="s">
        <v>293</v>
      </c>
      <c r="E5" s="718"/>
      <c r="F5" s="718"/>
      <c r="G5" s="713"/>
    </row>
    <row r="6" spans="1:7" s="77" customFormat="1" ht="24.75" customHeight="1" thickBot="1">
      <c r="A6" s="729"/>
      <c r="B6" s="732"/>
      <c r="C6" s="733"/>
      <c r="D6" s="719"/>
      <c r="E6" s="720"/>
      <c r="F6" s="721"/>
      <c r="G6" s="714"/>
    </row>
    <row r="7" spans="1:7" s="77" customFormat="1" ht="24.75" customHeight="1" thickTop="1">
      <c r="A7" s="729"/>
      <c r="B7" s="732"/>
      <c r="C7" s="733"/>
      <c r="D7" s="722" t="s">
        <v>294</v>
      </c>
      <c r="E7" s="724" t="s">
        <v>295</v>
      </c>
      <c r="F7" s="78" t="s">
        <v>296</v>
      </c>
      <c r="G7" s="715"/>
    </row>
    <row r="8" spans="1:7" s="77" customFormat="1" ht="24.75" customHeight="1" thickBot="1">
      <c r="A8" s="730"/>
      <c r="B8" s="730"/>
      <c r="C8" s="730"/>
      <c r="D8" s="723"/>
      <c r="E8" s="725"/>
      <c r="F8" s="79" t="s">
        <v>389</v>
      </c>
      <c r="G8" s="716"/>
    </row>
    <row r="9" spans="1:7" s="81" customFormat="1" ht="24.75" customHeight="1" thickBot="1" thickTop="1">
      <c r="A9" s="293" t="s">
        <v>237</v>
      </c>
      <c r="B9" s="294">
        <v>4</v>
      </c>
      <c r="C9" s="295" t="s">
        <v>309</v>
      </c>
      <c r="D9" s="296">
        <v>550000</v>
      </c>
      <c r="E9" s="297">
        <v>900000</v>
      </c>
      <c r="F9" s="80">
        <f>D9*12+E9</f>
        <v>7500000</v>
      </c>
      <c r="G9" s="298"/>
    </row>
    <row r="10" spans="1:6" s="81" customFormat="1" ht="24.75" customHeight="1" thickTop="1">
      <c r="A10" s="82" t="s">
        <v>297</v>
      </c>
      <c r="B10" s="83"/>
      <c r="C10" s="83"/>
      <c r="D10" s="84"/>
      <c r="E10" s="85"/>
      <c r="F10" s="86"/>
    </row>
    <row r="11" spans="1:6" s="81" customFormat="1" ht="24.75" customHeight="1">
      <c r="A11" s="87" t="s">
        <v>298</v>
      </c>
      <c r="B11" s="83"/>
      <c r="C11" s="83"/>
      <c r="D11" s="84"/>
      <c r="E11" s="85"/>
      <c r="F11" s="86"/>
    </row>
    <row r="12" spans="1:7" s="81" customFormat="1" ht="24.75" customHeight="1">
      <c r="A12" s="726" t="s">
        <v>299</v>
      </c>
      <c r="B12" s="726"/>
      <c r="C12" s="726"/>
      <c r="D12" s="726"/>
      <c r="E12" s="726"/>
      <c r="F12" s="726"/>
      <c r="G12" s="726"/>
    </row>
    <row r="13" spans="1:7" s="81" customFormat="1" ht="24.75" customHeight="1">
      <c r="A13" s="726"/>
      <c r="B13" s="726"/>
      <c r="C13" s="726"/>
      <c r="D13" s="726"/>
      <c r="E13" s="726"/>
      <c r="F13" s="726"/>
      <c r="G13" s="726"/>
    </row>
    <row r="14" spans="1:7" s="81" customFormat="1" ht="24.75" customHeight="1">
      <c r="A14" s="726" t="s">
        <v>300</v>
      </c>
      <c r="B14" s="726"/>
      <c r="C14" s="726"/>
      <c r="D14" s="726"/>
      <c r="E14" s="726"/>
      <c r="F14" s="726"/>
      <c r="G14" s="726"/>
    </row>
    <row r="15" spans="1:7" s="81" customFormat="1" ht="24.75" customHeight="1">
      <c r="A15" s="726" t="s">
        <v>301</v>
      </c>
      <c r="B15" s="726"/>
      <c r="C15" s="726"/>
      <c r="D15" s="726"/>
      <c r="E15" s="726"/>
      <c r="F15" s="726"/>
      <c r="G15" s="726"/>
    </row>
    <row r="16" spans="1:6" s="81" customFormat="1" ht="24.75" customHeight="1">
      <c r="A16" s="87" t="s">
        <v>302</v>
      </c>
      <c r="B16" s="83"/>
      <c r="C16" s="83"/>
      <c r="D16" s="84"/>
      <c r="E16" s="85"/>
      <c r="F16" s="86"/>
    </row>
    <row r="17" spans="1:6" s="81" customFormat="1" ht="24.75" customHeight="1">
      <c r="A17" s="88" t="s">
        <v>303</v>
      </c>
      <c r="B17" s="83"/>
      <c r="C17" s="83"/>
      <c r="D17" s="84"/>
      <c r="E17" s="85"/>
      <c r="F17" s="86"/>
    </row>
    <row r="18" spans="1:6" ht="24.75" customHeight="1">
      <c r="A18" s="89" t="s">
        <v>304</v>
      </c>
      <c r="B18" s="90"/>
      <c r="C18" s="90"/>
      <c r="D18" s="91"/>
      <c r="E18" s="92"/>
      <c r="F18" s="92"/>
    </row>
    <row r="19" spans="1:6" ht="24.75" customHeight="1">
      <c r="A19" s="89" t="s">
        <v>390</v>
      </c>
      <c r="B19" s="90"/>
      <c r="C19" s="90"/>
      <c r="D19" s="91"/>
      <c r="E19" s="92"/>
      <c r="F19" s="92"/>
    </row>
    <row r="20" spans="1:6" ht="24.75" customHeight="1">
      <c r="A20" s="89" t="s">
        <v>391</v>
      </c>
      <c r="B20" s="90"/>
      <c r="C20" s="90"/>
      <c r="D20" s="91"/>
      <c r="E20" s="92"/>
      <c r="F20" s="92"/>
    </row>
    <row r="21" spans="2:6" ht="24.75" customHeight="1">
      <c r="B21" s="90"/>
      <c r="C21" s="90"/>
      <c r="D21" s="91"/>
      <c r="E21" s="92"/>
      <c r="F21" s="92"/>
    </row>
    <row r="22" spans="1:6" s="81" customFormat="1" ht="24.75" customHeight="1">
      <c r="A22" s="88" t="s">
        <v>305</v>
      </c>
      <c r="B22" s="83"/>
      <c r="C22" s="83"/>
      <c r="D22" s="84"/>
      <c r="E22" s="85"/>
      <c r="F22" s="86"/>
    </row>
    <row r="23" ht="24.75" customHeight="1">
      <c r="A23" s="89" t="s">
        <v>306</v>
      </c>
    </row>
    <row r="24" ht="24.75" customHeight="1"/>
    <row r="25" ht="24.75" customHeight="1">
      <c r="A25" s="89" t="s">
        <v>307</v>
      </c>
    </row>
    <row r="26" ht="24.75" customHeight="1">
      <c r="A26" s="89" t="s">
        <v>308</v>
      </c>
    </row>
    <row r="27" spans="1:7" ht="24.75" customHeight="1">
      <c r="A27" s="727" t="s">
        <v>310</v>
      </c>
      <c r="B27" s="727"/>
      <c r="C27" s="727"/>
      <c r="D27" s="727"/>
      <c r="E27" s="727"/>
      <c r="F27" s="727"/>
      <c r="G27" s="727"/>
    </row>
    <row r="28" ht="24.75" customHeight="1">
      <c r="A28" s="93"/>
    </row>
  </sheetData>
  <sheetProtection/>
  <mergeCells count="12">
    <mergeCell ref="A15:G15"/>
    <mergeCell ref="A27:G27"/>
    <mergeCell ref="A4:A8"/>
    <mergeCell ref="B4:B8"/>
    <mergeCell ref="C4:C8"/>
    <mergeCell ref="D4:F4"/>
    <mergeCell ref="G4:G8"/>
    <mergeCell ref="D5:F6"/>
    <mergeCell ref="D7:D8"/>
    <mergeCell ref="E7:E8"/>
    <mergeCell ref="A12:G13"/>
    <mergeCell ref="A14:G14"/>
  </mergeCells>
  <conditionalFormatting sqref="A9:E9">
    <cfRule type="containsBlanks" priority="1" dxfId="0">
      <formula>LEN(TRIM(A9))=0</formula>
    </cfRule>
  </conditionalFormatting>
  <printOptions/>
  <pageMargins left="0.7" right="0.7" top="0.75" bottom="0.75" header="0.3" footer="0.3"/>
  <pageSetup fitToWidth="0" fitToHeight="1" horizontalDpi="600" verticalDpi="600" orientation="landscape" paperSize="9" scale="77" r:id="rId1"/>
  <colBreaks count="1" manualBreakCount="1">
    <brk id="7" max="26" man="1"/>
  </colBreaks>
</worksheet>
</file>

<file path=xl/worksheets/sheet6.xml><?xml version="1.0" encoding="utf-8"?>
<worksheet xmlns="http://schemas.openxmlformats.org/spreadsheetml/2006/main" xmlns:r="http://schemas.openxmlformats.org/officeDocument/2006/relationships">
  <dimension ref="A1:AQ164"/>
  <sheetViews>
    <sheetView view="pageBreakPreview" zoomScaleSheetLayoutView="100" zoomScalePageLayoutView="0" workbookViewId="0" topLeftCell="A1">
      <selection activeCell="B2" sqref="B2"/>
    </sheetView>
  </sheetViews>
  <sheetFormatPr defaultColWidth="2.125" defaultRowHeight="13.5"/>
  <cols>
    <col min="1" max="1" width="2.00390625" style="1" customWidth="1"/>
    <col min="2" max="5" width="2.125" style="1" customWidth="1"/>
    <col min="6" max="6" width="11.25390625" style="1" customWidth="1"/>
    <col min="7" max="16384" width="2.125" style="1" customWidth="1"/>
  </cols>
  <sheetData>
    <row r="1" ht="13.5">
      <c r="B1" s="1" t="s">
        <v>484</v>
      </c>
    </row>
    <row r="3" spans="2:43" ht="17.25">
      <c r="B3" s="757" t="s">
        <v>35</v>
      </c>
      <c r="C3" s="757"/>
      <c r="D3" s="757"/>
      <c r="E3" s="757"/>
      <c r="F3" s="757"/>
      <c r="G3" s="757"/>
      <c r="H3" s="757"/>
      <c r="I3" s="757"/>
      <c r="J3" s="757"/>
      <c r="K3" s="757"/>
      <c r="L3" s="757"/>
      <c r="M3" s="757"/>
      <c r="N3" s="757"/>
      <c r="O3" s="757"/>
      <c r="P3" s="757"/>
      <c r="Q3" s="757"/>
      <c r="R3" s="757"/>
      <c r="S3" s="757"/>
      <c r="T3" s="757"/>
      <c r="U3" s="757"/>
      <c r="V3" s="757"/>
      <c r="W3" s="757"/>
      <c r="X3" s="757"/>
      <c r="Y3" s="758"/>
      <c r="Z3" s="758"/>
      <c r="AA3" s="758"/>
      <c r="AB3" s="758"/>
      <c r="AC3" s="758"/>
      <c r="AD3" s="758"/>
      <c r="AE3" s="758"/>
      <c r="AF3" s="758"/>
      <c r="AG3" s="758"/>
      <c r="AH3" s="758"/>
      <c r="AI3" s="758"/>
      <c r="AJ3" s="758"/>
      <c r="AK3" s="758"/>
      <c r="AL3" s="758"/>
      <c r="AM3" s="758"/>
      <c r="AN3" s="758"/>
      <c r="AO3" s="758"/>
      <c r="AP3" s="758"/>
      <c r="AQ3" s="758"/>
    </row>
    <row r="5" ht="13.5">
      <c r="Z5" s="39" t="s">
        <v>163</v>
      </c>
    </row>
    <row r="6" spans="26:43" ht="13.5">
      <c r="Z6" s="759" t="s">
        <v>237</v>
      </c>
      <c r="AA6" s="759"/>
      <c r="AB6" s="759"/>
      <c r="AC6" s="759"/>
      <c r="AD6" s="759"/>
      <c r="AE6" s="759"/>
      <c r="AF6" s="759"/>
      <c r="AG6" s="759"/>
      <c r="AH6" s="759"/>
      <c r="AI6" s="759"/>
      <c r="AJ6" s="759"/>
      <c r="AK6" s="759"/>
      <c r="AL6" s="759"/>
      <c r="AM6" s="759"/>
      <c r="AN6" s="759"/>
      <c r="AO6" s="759"/>
      <c r="AP6" s="759"/>
      <c r="AQ6" s="759"/>
    </row>
    <row r="7" ht="13.5">
      <c r="A7" s="1" t="s">
        <v>40</v>
      </c>
    </row>
    <row r="8" ht="13.5">
      <c r="B8" s="34" t="s">
        <v>164</v>
      </c>
    </row>
    <row r="9" spans="2:43" ht="13.5">
      <c r="B9" s="760" t="s">
        <v>189</v>
      </c>
      <c r="C9" s="761"/>
      <c r="D9" s="761"/>
      <c r="E9" s="761"/>
      <c r="F9" s="761"/>
      <c r="G9" s="761"/>
      <c r="H9" s="761"/>
      <c r="I9" s="761"/>
      <c r="J9" s="761"/>
      <c r="K9" s="761"/>
      <c r="L9" s="762"/>
      <c r="M9" s="760" t="s">
        <v>190</v>
      </c>
      <c r="N9" s="761"/>
      <c r="O9" s="761"/>
      <c r="P9" s="761"/>
      <c r="Q9" s="761"/>
      <c r="R9" s="761"/>
      <c r="S9" s="761"/>
      <c r="T9" s="761"/>
      <c r="U9" s="761"/>
      <c r="V9" s="761"/>
      <c r="W9" s="761"/>
      <c r="X9" s="762"/>
      <c r="Y9" s="766" t="s">
        <v>191</v>
      </c>
      <c r="Z9" s="767"/>
      <c r="AA9" s="767"/>
      <c r="AB9" s="767"/>
      <c r="AC9" s="767"/>
      <c r="AD9" s="767"/>
      <c r="AE9" s="767"/>
      <c r="AF9" s="767"/>
      <c r="AG9" s="767"/>
      <c r="AH9" s="767"/>
      <c r="AI9" s="767"/>
      <c r="AJ9" s="767"/>
      <c r="AK9" s="767"/>
      <c r="AL9" s="767"/>
      <c r="AM9" s="767"/>
      <c r="AN9" s="767"/>
      <c r="AO9" s="767"/>
      <c r="AP9" s="767"/>
      <c r="AQ9" s="768"/>
    </row>
    <row r="10" spans="2:43" ht="22.5" customHeight="1">
      <c r="B10" s="763"/>
      <c r="C10" s="764"/>
      <c r="D10" s="764"/>
      <c r="E10" s="764"/>
      <c r="F10" s="764"/>
      <c r="G10" s="764"/>
      <c r="H10" s="764"/>
      <c r="I10" s="764"/>
      <c r="J10" s="764"/>
      <c r="K10" s="764"/>
      <c r="L10" s="765"/>
      <c r="M10" s="763"/>
      <c r="N10" s="764"/>
      <c r="O10" s="764"/>
      <c r="P10" s="764"/>
      <c r="Q10" s="764"/>
      <c r="R10" s="764"/>
      <c r="S10" s="764"/>
      <c r="T10" s="764"/>
      <c r="U10" s="764"/>
      <c r="V10" s="764"/>
      <c r="W10" s="764"/>
      <c r="X10" s="765"/>
      <c r="Y10" s="769" t="s">
        <v>192</v>
      </c>
      <c r="Z10" s="767"/>
      <c r="AA10" s="768"/>
      <c r="AB10" s="769" t="s">
        <v>193</v>
      </c>
      <c r="AC10" s="770"/>
      <c r="AD10" s="770"/>
      <c r="AE10" s="771"/>
      <c r="AF10" s="766" t="s">
        <v>194</v>
      </c>
      <c r="AG10" s="767"/>
      <c r="AH10" s="767"/>
      <c r="AI10" s="767"/>
      <c r="AJ10" s="767"/>
      <c r="AK10" s="767"/>
      <c r="AL10" s="767"/>
      <c r="AM10" s="767"/>
      <c r="AN10" s="767"/>
      <c r="AO10" s="767"/>
      <c r="AP10" s="767"/>
      <c r="AQ10" s="768"/>
    </row>
    <row r="11" spans="2:43" ht="13.5">
      <c r="B11" s="772" t="s">
        <v>140</v>
      </c>
      <c r="C11" s="773"/>
      <c r="D11" s="773"/>
      <c r="E11" s="773"/>
      <c r="F11" s="773"/>
      <c r="G11" s="773"/>
      <c r="H11" s="773"/>
      <c r="I11" s="773"/>
      <c r="J11" s="773"/>
      <c r="K11" s="773"/>
      <c r="L11" s="774"/>
      <c r="M11" s="775" t="s">
        <v>97</v>
      </c>
      <c r="N11" s="776"/>
      <c r="O11" s="776"/>
      <c r="P11" s="776"/>
      <c r="Q11" s="776"/>
      <c r="R11" s="777"/>
      <c r="S11" s="776" t="s">
        <v>97</v>
      </c>
      <c r="T11" s="776"/>
      <c r="U11" s="776"/>
      <c r="V11" s="776"/>
      <c r="W11" s="777"/>
      <c r="X11" s="777"/>
      <c r="Y11" s="775" t="s">
        <v>46</v>
      </c>
      <c r="Z11" s="778"/>
      <c r="AA11" s="779"/>
      <c r="AB11" s="775" t="s">
        <v>97</v>
      </c>
      <c r="AC11" s="778"/>
      <c r="AD11" s="778"/>
      <c r="AE11" s="779"/>
      <c r="AF11" s="780"/>
      <c r="AG11" s="777"/>
      <c r="AH11" s="777"/>
      <c r="AI11" s="777"/>
      <c r="AJ11" s="777"/>
      <c r="AK11" s="777"/>
      <c r="AL11" s="777"/>
      <c r="AM11" s="777"/>
      <c r="AN11" s="777"/>
      <c r="AO11" s="777"/>
      <c r="AP11" s="777"/>
      <c r="AQ11" s="781"/>
    </row>
    <row r="12" spans="2:43" ht="13.5">
      <c r="B12" s="782" t="s">
        <v>47</v>
      </c>
      <c r="C12" s="783"/>
      <c r="D12" s="783"/>
      <c r="E12" s="783"/>
      <c r="F12" s="783"/>
      <c r="G12" s="758"/>
      <c r="H12" s="758"/>
      <c r="I12" s="758"/>
      <c r="J12" s="758"/>
      <c r="K12" s="758"/>
      <c r="L12" s="784"/>
      <c r="M12" s="740">
        <v>120000</v>
      </c>
      <c r="N12" s="785"/>
      <c r="O12" s="785"/>
      <c r="P12" s="785"/>
      <c r="Q12" s="785"/>
      <c r="R12" s="785"/>
      <c r="S12" s="785"/>
      <c r="T12" s="785"/>
      <c r="U12" s="785"/>
      <c r="V12" s="785"/>
      <c r="W12" s="741"/>
      <c r="X12" s="785"/>
      <c r="Y12" s="753">
        <v>2</v>
      </c>
      <c r="Z12" s="786"/>
      <c r="AA12" s="755"/>
      <c r="AB12" s="740">
        <v>60000</v>
      </c>
      <c r="AC12" s="741"/>
      <c r="AD12" s="741"/>
      <c r="AE12" s="742"/>
      <c r="AF12" s="782" t="s">
        <v>247</v>
      </c>
      <c r="AG12" s="758"/>
      <c r="AH12" s="758"/>
      <c r="AI12" s="758"/>
      <c r="AJ12" s="758"/>
      <c r="AK12" s="758"/>
      <c r="AL12" s="758"/>
      <c r="AM12" s="758"/>
      <c r="AN12" s="758"/>
      <c r="AO12" s="758"/>
      <c r="AP12" s="758"/>
      <c r="AQ12" s="784"/>
    </row>
    <row r="13" spans="2:43" ht="13.5">
      <c r="B13" s="787" t="s">
        <v>48</v>
      </c>
      <c r="C13" s="788"/>
      <c r="D13" s="788"/>
      <c r="E13" s="788"/>
      <c r="F13" s="788"/>
      <c r="G13" s="758"/>
      <c r="H13" s="758"/>
      <c r="I13" s="758"/>
      <c r="J13" s="758"/>
      <c r="K13" s="758"/>
      <c r="L13" s="784"/>
      <c r="M13" s="740"/>
      <c r="N13" s="785"/>
      <c r="O13" s="785"/>
      <c r="P13" s="785"/>
      <c r="Q13" s="785"/>
      <c r="R13" s="785"/>
      <c r="S13" s="785"/>
      <c r="T13" s="785"/>
      <c r="U13" s="785"/>
      <c r="V13" s="785"/>
      <c r="W13" s="741"/>
      <c r="X13" s="785"/>
      <c r="Y13" s="753"/>
      <c r="Z13" s="786"/>
      <c r="AA13" s="755"/>
      <c r="AB13" s="740"/>
      <c r="AC13" s="741"/>
      <c r="AD13" s="741"/>
      <c r="AE13" s="742"/>
      <c r="AF13" s="782"/>
      <c r="AG13" s="758"/>
      <c r="AH13" s="758"/>
      <c r="AI13" s="758"/>
      <c r="AJ13" s="758"/>
      <c r="AK13" s="758"/>
      <c r="AL13" s="758"/>
      <c r="AM13" s="758"/>
      <c r="AN13" s="758"/>
      <c r="AO13" s="758"/>
      <c r="AP13" s="758"/>
      <c r="AQ13" s="784"/>
    </row>
    <row r="14" spans="2:43" ht="13.5">
      <c r="B14" s="782" t="s">
        <v>49</v>
      </c>
      <c r="C14" s="783"/>
      <c r="D14" s="783"/>
      <c r="E14" s="783"/>
      <c r="F14" s="783"/>
      <c r="G14" s="758"/>
      <c r="H14" s="758"/>
      <c r="I14" s="758"/>
      <c r="J14" s="758"/>
      <c r="K14" s="758"/>
      <c r="L14" s="784"/>
      <c r="M14" s="740">
        <v>36000</v>
      </c>
      <c r="N14" s="785"/>
      <c r="O14" s="785"/>
      <c r="P14" s="785"/>
      <c r="Q14" s="785"/>
      <c r="R14" s="785"/>
      <c r="S14" s="785"/>
      <c r="T14" s="785"/>
      <c r="U14" s="785"/>
      <c r="V14" s="785"/>
      <c r="W14" s="741"/>
      <c r="X14" s="785"/>
      <c r="Y14" s="753">
        <v>2</v>
      </c>
      <c r="Z14" s="786"/>
      <c r="AA14" s="755"/>
      <c r="AB14" s="740">
        <v>18000</v>
      </c>
      <c r="AC14" s="741"/>
      <c r="AD14" s="741"/>
      <c r="AE14" s="742"/>
      <c r="AF14" s="782" t="s">
        <v>248</v>
      </c>
      <c r="AG14" s="758"/>
      <c r="AH14" s="758"/>
      <c r="AI14" s="758"/>
      <c r="AJ14" s="758"/>
      <c r="AK14" s="758"/>
      <c r="AL14" s="758"/>
      <c r="AM14" s="758"/>
      <c r="AN14" s="758"/>
      <c r="AO14" s="758"/>
      <c r="AP14" s="758"/>
      <c r="AQ14" s="784"/>
    </row>
    <row r="15" spans="2:43" ht="13.5">
      <c r="B15" s="787" t="s">
        <v>50</v>
      </c>
      <c r="C15" s="788"/>
      <c r="D15" s="788"/>
      <c r="E15" s="788"/>
      <c r="F15" s="788"/>
      <c r="G15" s="758"/>
      <c r="H15" s="758"/>
      <c r="I15" s="758"/>
      <c r="J15" s="758"/>
      <c r="K15" s="758"/>
      <c r="L15" s="784"/>
      <c r="M15" s="740"/>
      <c r="N15" s="785"/>
      <c r="O15" s="785"/>
      <c r="P15" s="785"/>
      <c r="Q15" s="785"/>
      <c r="R15" s="785"/>
      <c r="S15" s="785"/>
      <c r="T15" s="785"/>
      <c r="U15" s="785"/>
      <c r="V15" s="785"/>
      <c r="W15" s="741"/>
      <c r="X15" s="785"/>
      <c r="Y15" s="753"/>
      <c r="Z15" s="786"/>
      <c r="AA15" s="755"/>
      <c r="AB15" s="740"/>
      <c r="AC15" s="741"/>
      <c r="AD15" s="741"/>
      <c r="AE15" s="742"/>
      <c r="AF15" s="782"/>
      <c r="AG15" s="758"/>
      <c r="AH15" s="758"/>
      <c r="AI15" s="758"/>
      <c r="AJ15" s="758"/>
      <c r="AK15" s="758"/>
      <c r="AL15" s="758"/>
      <c r="AM15" s="758"/>
      <c r="AN15" s="758"/>
      <c r="AO15" s="758"/>
      <c r="AP15" s="758"/>
      <c r="AQ15" s="784"/>
    </row>
    <row r="16" spans="2:43" ht="13.5">
      <c r="B16" s="782" t="s">
        <v>51</v>
      </c>
      <c r="C16" s="783"/>
      <c r="D16" s="783"/>
      <c r="E16" s="783"/>
      <c r="F16" s="783"/>
      <c r="G16" s="758"/>
      <c r="H16" s="758"/>
      <c r="I16" s="758"/>
      <c r="J16" s="758"/>
      <c r="K16" s="758"/>
      <c r="L16" s="784"/>
      <c r="M16" s="740">
        <v>34000</v>
      </c>
      <c r="N16" s="785"/>
      <c r="O16" s="785"/>
      <c r="P16" s="785"/>
      <c r="Q16" s="785"/>
      <c r="R16" s="785"/>
      <c r="S16" s="785"/>
      <c r="T16" s="785"/>
      <c r="U16" s="785"/>
      <c r="V16" s="785"/>
      <c r="W16" s="741"/>
      <c r="X16" s="785"/>
      <c r="Y16" s="753"/>
      <c r="Z16" s="786"/>
      <c r="AA16" s="755"/>
      <c r="AB16" s="740"/>
      <c r="AC16" s="741"/>
      <c r="AD16" s="741"/>
      <c r="AE16" s="742"/>
      <c r="AF16" s="782"/>
      <c r="AG16" s="758"/>
      <c r="AH16" s="758"/>
      <c r="AI16" s="758"/>
      <c r="AJ16" s="758"/>
      <c r="AK16" s="758"/>
      <c r="AL16" s="758"/>
      <c r="AM16" s="758"/>
      <c r="AN16" s="758"/>
      <c r="AO16" s="758"/>
      <c r="AP16" s="758"/>
      <c r="AQ16" s="784"/>
    </row>
    <row r="17" spans="2:43" ht="13.5">
      <c r="B17" s="782" t="s">
        <v>52</v>
      </c>
      <c r="C17" s="783"/>
      <c r="D17" s="783"/>
      <c r="E17" s="783"/>
      <c r="F17" s="783"/>
      <c r="G17" s="758"/>
      <c r="H17" s="758"/>
      <c r="I17" s="758"/>
      <c r="J17" s="758"/>
      <c r="K17" s="758"/>
      <c r="L17" s="784"/>
      <c r="M17" s="740"/>
      <c r="N17" s="785"/>
      <c r="O17" s="785"/>
      <c r="P17" s="785"/>
      <c r="Q17" s="785"/>
      <c r="R17" s="785"/>
      <c r="S17" s="785">
        <v>24000</v>
      </c>
      <c r="T17" s="785"/>
      <c r="U17" s="785"/>
      <c r="V17" s="785"/>
      <c r="W17" s="741"/>
      <c r="X17" s="785"/>
      <c r="Y17" s="753">
        <v>2</v>
      </c>
      <c r="Z17" s="786"/>
      <c r="AA17" s="755"/>
      <c r="AB17" s="740">
        <v>12000</v>
      </c>
      <c r="AC17" s="741"/>
      <c r="AD17" s="741"/>
      <c r="AE17" s="742"/>
      <c r="AF17" s="782" t="s">
        <v>249</v>
      </c>
      <c r="AG17" s="758"/>
      <c r="AH17" s="758"/>
      <c r="AI17" s="758"/>
      <c r="AJ17" s="758"/>
      <c r="AK17" s="758"/>
      <c r="AL17" s="758"/>
      <c r="AM17" s="758"/>
      <c r="AN17" s="758"/>
      <c r="AO17" s="758"/>
      <c r="AP17" s="758"/>
      <c r="AQ17" s="784"/>
    </row>
    <row r="18" spans="2:43" ht="13.5">
      <c r="B18" s="782" t="s">
        <v>53</v>
      </c>
      <c r="C18" s="783"/>
      <c r="D18" s="783"/>
      <c r="E18" s="783"/>
      <c r="F18" s="783"/>
      <c r="G18" s="758"/>
      <c r="H18" s="758"/>
      <c r="I18" s="758"/>
      <c r="J18" s="758"/>
      <c r="K18" s="758"/>
      <c r="L18" s="784"/>
      <c r="M18" s="740"/>
      <c r="N18" s="785"/>
      <c r="O18" s="785"/>
      <c r="P18" s="785"/>
      <c r="Q18" s="785"/>
      <c r="R18" s="785"/>
      <c r="S18" s="785"/>
      <c r="T18" s="785"/>
      <c r="U18" s="785"/>
      <c r="V18" s="785"/>
      <c r="W18" s="741"/>
      <c r="X18" s="785"/>
      <c r="Y18" s="753"/>
      <c r="Z18" s="786"/>
      <c r="AA18" s="755"/>
      <c r="AB18" s="740"/>
      <c r="AC18" s="785"/>
      <c r="AD18" s="785"/>
      <c r="AE18" s="742"/>
      <c r="AF18" s="737"/>
      <c r="AG18" s="738"/>
      <c r="AH18" s="738"/>
      <c r="AI18" s="738"/>
      <c r="AJ18" s="738"/>
      <c r="AK18" s="738"/>
      <c r="AL18" s="738"/>
      <c r="AM18" s="738"/>
      <c r="AN18" s="738"/>
      <c r="AO18" s="738"/>
      <c r="AP18" s="738"/>
      <c r="AQ18" s="739"/>
    </row>
    <row r="19" spans="2:43" ht="13.5">
      <c r="B19" s="782" t="s">
        <v>54</v>
      </c>
      <c r="C19" s="783"/>
      <c r="D19" s="783"/>
      <c r="E19" s="783"/>
      <c r="F19" s="783"/>
      <c r="G19" s="758"/>
      <c r="H19" s="758"/>
      <c r="I19" s="758"/>
      <c r="J19" s="758"/>
      <c r="K19" s="758"/>
      <c r="L19" s="784"/>
      <c r="M19" s="740"/>
      <c r="N19" s="785"/>
      <c r="O19" s="785"/>
      <c r="P19" s="785"/>
      <c r="Q19" s="785"/>
      <c r="R19" s="785"/>
      <c r="S19" s="785">
        <v>10000</v>
      </c>
      <c r="T19" s="785"/>
      <c r="U19" s="785"/>
      <c r="V19" s="785"/>
      <c r="W19" s="741"/>
      <c r="X19" s="785"/>
      <c r="Y19" s="753">
        <v>2</v>
      </c>
      <c r="Z19" s="786"/>
      <c r="AA19" s="755"/>
      <c r="AB19" s="740">
        <v>5000</v>
      </c>
      <c r="AC19" s="785"/>
      <c r="AD19" s="785"/>
      <c r="AE19" s="742"/>
      <c r="AF19" s="737" t="s">
        <v>250</v>
      </c>
      <c r="AG19" s="738"/>
      <c r="AH19" s="738"/>
      <c r="AI19" s="738"/>
      <c r="AJ19" s="738"/>
      <c r="AK19" s="738"/>
      <c r="AL19" s="738"/>
      <c r="AM19" s="738"/>
      <c r="AN19" s="738"/>
      <c r="AO19" s="738"/>
      <c r="AP19" s="738"/>
      <c r="AQ19" s="739"/>
    </row>
    <row r="20" spans="2:43" ht="13.5">
      <c r="B20" s="782" t="s">
        <v>55</v>
      </c>
      <c r="C20" s="783"/>
      <c r="D20" s="783"/>
      <c r="E20" s="783"/>
      <c r="F20" s="783"/>
      <c r="G20" s="758"/>
      <c r="H20" s="758"/>
      <c r="I20" s="758"/>
      <c r="J20" s="758"/>
      <c r="K20" s="758"/>
      <c r="L20" s="784"/>
      <c r="M20" s="740">
        <v>2000</v>
      </c>
      <c r="N20" s="785"/>
      <c r="O20" s="785"/>
      <c r="P20" s="785"/>
      <c r="Q20" s="785"/>
      <c r="R20" s="785"/>
      <c r="S20" s="785"/>
      <c r="T20" s="785"/>
      <c r="U20" s="785"/>
      <c r="V20" s="785"/>
      <c r="W20" s="741"/>
      <c r="X20" s="785"/>
      <c r="Y20" s="753"/>
      <c r="Z20" s="786"/>
      <c r="AA20" s="755"/>
      <c r="AB20" s="740"/>
      <c r="AC20" s="785"/>
      <c r="AD20" s="785"/>
      <c r="AE20" s="742"/>
      <c r="AF20" s="782"/>
      <c r="AG20" s="758"/>
      <c r="AH20" s="758"/>
      <c r="AI20" s="758"/>
      <c r="AJ20" s="758"/>
      <c r="AK20" s="758"/>
      <c r="AL20" s="758"/>
      <c r="AM20" s="758"/>
      <c r="AN20" s="758"/>
      <c r="AO20" s="758"/>
      <c r="AP20" s="758"/>
      <c r="AQ20" s="784"/>
    </row>
    <row r="21" spans="2:43" ht="13.5">
      <c r="B21" s="782" t="s">
        <v>56</v>
      </c>
      <c r="C21" s="783"/>
      <c r="D21" s="783"/>
      <c r="E21" s="783"/>
      <c r="F21" s="783"/>
      <c r="G21" s="758"/>
      <c r="H21" s="758"/>
      <c r="I21" s="758"/>
      <c r="J21" s="758"/>
      <c r="K21" s="758"/>
      <c r="L21" s="784"/>
      <c r="M21" s="740"/>
      <c r="N21" s="785"/>
      <c r="O21" s="785"/>
      <c r="P21" s="785"/>
      <c r="Q21" s="785"/>
      <c r="R21" s="785"/>
      <c r="S21" s="785">
        <v>2000</v>
      </c>
      <c r="T21" s="785"/>
      <c r="U21" s="785"/>
      <c r="V21" s="785"/>
      <c r="W21" s="741"/>
      <c r="X21" s="785"/>
      <c r="Y21" s="753">
        <v>2</v>
      </c>
      <c r="Z21" s="786"/>
      <c r="AA21" s="755"/>
      <c r="AB21" s="740">
        <v>1000</v>
      </c>
      <c r="AC21" s="785"/>
      <c r="AD21" s="785"/>
      <c r="AE21" s="742"/>
      <c r="AF21" s="737" t="s">
        <v>251</v>
      </c>
      <c r="AG21" s="738"/>
      <c r="AH21" s="738"/>
      <c r="AI21" s="738"/>
      <c r="AJ21" s="738"/>
      <c r="AK21" s="738"/>
      <c r="AL21" s="738"/>
      <c r="AM21" s="738"/>
      <c r="AN21" s="738"/>
      <c r="AO21" s="738"/>
      <c r="AP21" s="738"/>
      <c r="AQ21" s="739"/>
    </row>
    <row r="22" spans="2:43" ht="13.5">
      <c r="B22" s="789"/>
      <c r="C22" s="759"/>
      <c r="D22" s="759"/>
      <c r="E22" s="759"/>
      <c r="F22" s="759"/>
      <c r="G22" s="759"/>
      <c r="H22" s="759"/>
      <c r="I22" s="759"/>
      <c r="J22" s="759"/>
      <c r="K22" s="759"/>
      <c r="L22" s="790"/>
      <c r="M22" s="740"/>
      <c r="N22" s="785"/>
      <c r="O22" s="785"/>
      <c r="P22" s="785"/>
      <c r="Q22" s="785"/>
      <c r="R22" s="785"/>
      <c r="S22" s="785"/>
      <c r="T22" s="785"/>
      <c r="U22" s="785"/>
      <c r="V22" s="785"/>
      <c r="W22" s="785"/>
      <c r="X22" s="785"/>
      <c r="Y22" s="791"/>
      <c r="Z22" s="792"/>
      <c r="AA22" s="793"/>
      <c r="AB22" s="794"/>
      <c r="AC22" s="795"/>
      <c r="AD22" s="795"/>
      <c r="AE22" s="796"/>
      <c r="AF22" s="789"/>
      <c r="AG22" s="759"/>
      <c r="AH22" s="759"/>
      <c r="AI22" s="759"/>
      <c r="AJ22" s="759"/>
      <c r="AK22" s="759"/>
      <c r="AL22" s="759"/>
      <c r="AM22" s="759"/>
      <c r="AN22" s="759"/>
      <c r="AO22" s="759"/>
      <c r="AP22" s="759"/>
      <c r="AQ22" s="790"/>
    </row>
    <row r="23" spans="2:43" ht="13.5">
      <c r="B23" s="772" t="s">
        <v>141</v>
      </c>
      <c r="C23" s="773"/>
      <c r="D23" s="773"/>
      <c r="E23" s="773"/>
      <c r="F23" s="773"/>
      <c r="G23" s="773"/>
      <c r="H23" s="773"/>
      <c r="I23" s="773"/>
      <c r="J23" s="773"/>
      <c r="K23" s="773"/>
      <c r="L23" s="774"/>
      <c r="M23" s="797"/>
      <c r="N23" s="798"/>
      <c r="O23" s="798"/>
      <c r="P23" s="798"/>
      <c r="Q23" s="798"/>
      <c r="R23" s="798"/>
      <c r="S23" s="798"/>
      <c r="T23" s="798"/>
      <c r="U23" s="798"/>
      <c r="V23" s="798"/>
      <c r="W23" s="798"/>
      <c r="X23" s="799"/>
      <c r="Y23" s="797"/>
      <c r="Z23" s="798"/>
      <c r="AA23" s="798"/>
      <c r="AB23" s="797"/>
      <c r="AC23" s="798"/>
      <c r="AD23" s="798"/>
      <c r="AE23" s="799"/>
      <c r="AF23" s="777"/>
      <c r="AG23" s="777"/>
      <c r="AH23" s="777"/>
      <c r="AI23" s="777"/>
      <c r="AJ23" s="777"/>
      <c r="AK23" s="777"/>
      <c r="AL23" s="777"/>
      <c r="AM23" s="777"/>
      <c r="AN23" s="777"/>
      <c r="AO23" s="777"/>
      <c r="AP23" s="777"/>
      <c r="AQ23" s="781"/>
    </row>
    <row r="24" spans="2:43" ht="13.5">
      <c r="B24" s="800" t="s">
        <v>142</v>
      </c>
      <c r="C24" s="801"/>
      <c r="D24" s="801"/>
      <c r="E24" s="801"/>
      <c r="F24" s="801"/>
      <c r="G24" s="801"/>
      <c r="H24" s="801"/>
      <c r="I24" s="801"/>
      <c r="J24" s="801"/>
      <c r="K24" s="801"/>
      <c r="L24" s="802"/>
      <c r="M24" s="740"/>
      <c r="N24" s="785"/>
      <c r="O24" s="785"/>
      <c r="P24" s="785"/>
      <c r="Q24" s="785"/>
      <c r="R24" s="785"/>
      <c r="S24" s="785"/>
      <c r="T24" s="785"/>
      <c r="U24" s="785"/>
      <c r="V24" s="785"/>
      <c r="W24" s="785"/>
      <c r="X24" s="742"/>
      <c r="Y24" s="740"/>
      <c r="Z24" s="785"/>
      <c r="AA24" s="785"/>
      <c r="AB24" s="740"/>
      <c r="AC24" s="785"/>
      <c r="AD24" s="785"/>
      <c r="AE24" s="742"/>
      <c r="AF24" s="783"/>
      <c r="AG24" s="783"/>
      <c r="AH24" s="783"/>
      <c r="AI24" s="783"/>
      <c r="AJ24" s="783"/>
      <c r="AK24" s="783"/>
      <c r="AL24" s="783"/>
      <c r="AM24" s="783"/>
      <c r="AN24" s="783"/>
      <c r="AO24" s="783"/>
      <c r="AP24" s="783"/>
      <c r="AQ24" s="784"/>
    </row>
    <row r="25" spans="2:43" ht="13.5">
      <c r="B25" s="800" t="s">
        <v>143</v>
      </c>
      <c r="C25" s="801"/>
      <c r="D25" s="801"/>
      <c r="E25" s="801"/>
      <c r="F25" s="801"/>
      <c r="G25" s="801"/>
      <c r="H25" s="801"/>
      <c r="I25" s="801"/>
      <c r="J25" s="801"/>
      <c r="K25" s="801"/>
      <c r="L25" s="802"/>
      <c r="M25" s="740">
        <v>27000</v>
      </c>
      <c r="N25" s="785"/>
      <c r="O25" s="785"/>
      <c r="P25" s="785"/>
      <c r="Q25" s="785"/>
      <c r="R25" s="785"/>
      <c r="S25" s="785"/>
      <c r="T25" s="785"/>
      <c r="U25" s="785"/>
      <c r="V25" s="785"/>
      <c r="W25" s="785"/>
      <c r="X25" s="742"/>
      <c r="Y25" s="740">
        <v>3</v>
      </c>
      <c r="Z25" s="785"/>
      <c r="AA25" s="785"/>
      <c r="AB25" s="740">
        <v>9000</v>
      </c>
      <c r="AC25" s="785"/>
      <c r="AD25" s="785"/>
      <c r="AE25" s="742"/>
      <c r="AF25" s="783" t="s">
        <v>252</v>
      </c>
      <c r="AG25" s="783"/>
      <c r="AH25" s="783"/>
      <c r="AI25" s="783"/>
      <c r="AJ25" s="783"/>
      <c r="AK25" s="783"/>
      <c r="AL25" s="783"/>
      <c r="AM25" s="783"/>
      <c r="AN25" s="783"/>
      <c r="AO25" s="783"/>
      <c r="AP25" s="783"/>
      <c r="AQ25" s="784"/>
    </row>
    <row r="26" spans="2:43" ht="13.5">
      <c r="B26" s="800" t="s">
        <v>144</v>
      </c>
      <c r="C26" s="801"/>
      <c r="D26" s="801"/>
      <c r="E26" s="801"/>
      <c r="F26" s="801"/>
      <c r="G26" s="801"/>
      <c r="H26" s="801"/>
      <c r="I26" s="801"/>
      <c r="J26" s="801"/>
      <c r="K26" s="801"/>
      <c r="L26" s="802"/>
      <c r="M26" s="740">
        <v>10500</v>
      </c>
      <c r="N26" s="785"/>
      <c r="O26" s="785"/>
      <c r="P26" s="785"/>
      <c r="Q26" s="785"/>
      <c r="R26" s="785"/>
      <c r="S26" s="785"/>
      <c r="T26" s="785"/>
      <c r="U26" s="785"/>
      <c r="V26" s="785"/>
      <c r="W26" s="785"/>
      <c r="X26" s="742"/>
      <c r="Y26" s="740"/>
      <c r="Z26" s="785"/>
      <c r="AA26" s="785"/>
      <c r="AB26" s="740"/>
      <c r="AC26" s="785"/>
      <c r="AD26" s="785"/>
      <c r="AE26" s="742"/>
      <c r="AF26" s="783"/>
      <c r="AG26" s="783"/>
      <c r="AH26" s="783"/>
      <c r="AI26" s="783"/>
      <c r="AJ26" s="783"/>
      <c r="AK26" s="783"/>
      <c r="AL26" s="783"/>
      <c r="AM26" s="783"/>
      <c r="AN26" s="783"/>
      <c r="AO26" s="783"/>
      <c r="AP26" s="783"/>
      <c r="AQ26" s="784"/>
    </row>
    <row r="27" spans="2:43" ht="13.5">
      <c r="B27" s="800" t="s">
        <v>145</v>
      </c>
      <c r="C27" s="801"/>
      <c r="D27" s="801"/>
      <c r="E27" s="801"/>
      <c r="F27" s="801"/>
      <c r="G27" s="801"/>
      <c r="H27" s="801"/>
      <c r="I27" s="801"/>
      <c r="J27" s="801"/>
      <c r="K27" s="801"/>
      <c r="L27" s="802"/>
      <c r="M27" s="740"/>
      <c r="N27" s="785"/>
      <c r="O27" s="785"/>
      <c r="P27" s="785"/>
      <c r="Q27" s="785"/>
      <c r="R27" s="785"/>
      <c r="S27" s="785">
        <v>3000</v>
      </c>
      <c r="T27" s="785"/>
      <c r="U27" s="785"/>
      <c r="V27" s="785"/>
      <c r="W27" s="785"/>
      <c r="X27" s="742"/>
      <c r="Y27" s="740">
        <v>3</v>
      </c>
      <c r="Z27" s="785"/>
      <c r="AA27" s="785"/>
      <c r="AB27" s="740">
        <v>1000</v>
      </c>
      <c r="AC27" s="785"/>
      <c r="AD27" s="785"/>
      <c r="AE27" s="742"/>
      <c r="AF27" s="783" t="s">
        <v>249</v>
      </c>
      <c r="AG27" s="783"/>
      <c r="AH27" s="783"/>
      <c r="AI27" s="783"/>
      <c r="AJ27" s="783"/>
      <c r="AK27" s="783"/>
      <c r="AL27" s="783"/>
      <c r="AM27" s="783"/>
      <c r="AN27" s="783"/>
      <c r="AO27" s="783"/>
      <c r="AP27" s="783"/>
      <c r="AQ27" s="784"/>
    </row>
    <row r="28" spans="2:43" ht="13.5">
      <c r="B28" s="800" t="s">
        <v>146</v>
      </c>
      <c r="C28" s="801"/>
      <c r="D28" s="801"/>
      <c r="E28" s="801"/>
      <c r="F28" s="801"/>
      <c r="G28" s="801"/>
      <c r="H28" s="801"/>
      <c r="I28" s="801"/>
      <c r="J28" s="801"/>
      <c r="K28" s="801"/>
      <c r="L28" s="802"/>
      <c r="M28" s="740"/>
      <c r="N28" s="785"/>
      <c r="O28" s="785"/>
      <c r="P28" s="785"/>
      <c r="Q28" s="785"/>
      <c r="R28" s="785"/>
      <c r="S28" s="785"/>
      <c r="T28" s="785"/>
      <c r="U28" s="785"/>
      <c r="V28" s="785"/>
      <c r="W28" s="785"/>
      <c r="X28" s="742"/>
      <c r="Y28" s="740"/>
      <c r="Z28" s="785"/>
      <c r="AA28" s="785"/>
      <c r="AB28" s="740"/>
      <c r="AC28" s="785"/>
      <c r="AD28" s="785"/>
      <c r="AE28" s="742"/>
      <c r="AF28" s="783"/>
      <c r="AG28" s="783"/>
      <c r="AH28" s="783"/>
      <c r="AI28" s="783"/>
      <c r="AJ28" s="783"/>
      <c r="AK28" s="783"/>
      <c r="AL28" s="783"/>
      <c r="AM28" s="783"/>
      <c r="AN28" s="783"/>
      <c r="AO28" s="783"/>
      <c r="AP28" s="783"/>
      <c r="AQ28" s="784"/>
    </row>
    <row r="29" spans="2:43" ht="13.5">
      <c r="B29" s="800" t="s">
        <v>147</v>
      </c>
      <c r="C29" s="801"/>
      <c r="D29" s="801"/>
      <c r="E29" s="801"/>
      <c r="F29" s="801"/>
      <c r="G29" s="801"/>
      <c r="H29" s="801"/>
      <c r="I29" s="801"/>
      <c r="J29" s="801"/>
      <c r="K29" s="801"/>
      <c r="L29" s="802"/>
      <c r="M29" s="740"/>
      <c r="N29" s="785"/>
      <c r="O29" s="785"/>
      <c r="P29" s="785"/>
      <c r="Q29" s="785"/>
      <c r="R29" s="785"/>
      <c r="S29" s="785">
        <v>7500</v>
      </c>
      <c r="T29" s="785"/>
      <c r="U29" s="785"/>
      <c r="V29" s="785"/>
      <c r="W29" s="785"/>
      <c r="X29" s="742"/>
      <c r="Y29" s="740">
        <v>3</v>
      </c>
      <c r="Z29" s="785"/>
      <c r="AA29" s="785"/>
      <c r="AB29" s="740">
        <v>2500</v>
      </c>
      <c r="AC29" s="785"/>
      <c r="AD29" s="785"/>
      <c r="AE29" s="742"/>
      <c r="AF29" s="783" t="s">
        <v>253</v>
      </c>
      <c r="AG29" s="783"/>
      <c r="AH29" s="783"/>
      <c r="AI29" s="783"/>
      <c r="AJ29" s="783"/>
      <c r="AK29" s="783"/>
      <c r="AL29" s="783"/>
      <c r="AM29" s="783"/>
      <c r="AN29" s="783"/>
      <c r="AO29" s="783"/>
      <c r="AP29" s="783"/>
      <c r="AQ29" s="784"/>
    </row>
    <row r="30" spans="2:43" ht="13.5">
      <c r="B30" s="800" t="s">
        <v>148</v>
      </c>
      <c r="C30" s="801"/>
      <c r="D30" s="801"/>
      <c r="E30" s="801"/>
      <c r="F30" s="801"/>
      <c r="G30" s="801"/>
      <c r="H30" s="801"/>
      <c r="I30" s="801"/>
      <c r="J30" s="801"/>
      <c r="K30" s="801"/>
      <c r="L30" s="802"/>
      <c r="M30" s="740"/>
      <c r="N30" s="785"/>
      <c r="O30" s="785"/>
      <c r="P30" s="785"/>
      <c r="Q30" s="785"/>
      <c r="R30" s="785"/>
      <c r="S30" s="785"/>
      <c r="T30" s="785"/>
      <c r="U30" s="785"/>
      <c r="V30" s="785"/>
      <c r="W30" s="785"/>
      <c r="X30" s="742"/>
      <c r="Y30" s="740"/>
      <c r="Z30" s="785"/>
      <c r="AA30" s="785"/>
      <c r="AB30" s="740"/>
      <c r="AC30" s="785"/>
      <c r="AD30" s="785"/>
      <c r="AE30" s="742"/>
      <c r="AF30" s="783"/>
      <c r="AG30" s="783"/>
      <c r="AH30" s="783"/>
      <c r="AI30" s="783"/>
      <c r="AJ30" s="783"/>
      <c r="AK30" s="783"/>
      <c r="AL30" s="783"/>
      <c r="AM30" s="783"/>
      <c r="AN30" s="783"/>
      <c r="AO30" s="783"/>
      <c r="AP30" s="783"/>
      <c r="AQ30" s="784"/>
    </row>
    <row r="31" spans="2:43" ht="13.5">
      <c r="B31" s="800" t="s">
        <v>149</v>
      </c>
      <c r="C31" s="801"/>
      <c r="D31" s="801"/>
      <c r="E31" s="801"/>
      <c r="F31" s="801"/>
      <c r="G31" s="801"/>
      <c r="H31" s="801"/>
      <c r="I31" s="801"/>
      <c r="J31" s="801"/>
      <c r="K31" s="801"/>
      <c r="L31" s="802"/>
      <c r="M31" s="740"/>
      <c r="N31" s="785"/>
      <c r="O31" s="785"/>
      <c r="P31" s="785"/>
      <c r="Q31" s="785"/>
      <c r="R31" s="785"/>
      <c r="S31" s="785"/>
      <c r="T31" s="785"/>
      <c r="U31" s="785"/>
      <c r="V31" s="785"/>
      <c r="W31" s="785"/>
      <c r="X31" s="742"/>
      <c r="Y31" s="740"/>
      <c r="Z31" s="785"/>
      <c r="AA31" s="785"/>
      <c r="AB31" s="740"/>
      <c r="AC31" s="785"/>
      <c r="AD31" s="785"/>
      <c r="AE31" s="742"/>
      <c r="AF31" s="783"/>
      <c r="AG31" s="783"/>
      <c r="AH31" s="783"/>
      <c r="AI31" s="783"/>
      <c r="AJ31" s="783"/>
      <c r="AK31" s="783"/>
      <c r="AL31" s="783"/>
      <c r="AM31" s="783"/>
      <c r="AN31" s="783"/>
      <c r="AO31" s="783"/>
      <c r="AP31" s="783"/>
      <c r="AQ31" s="784"/>
    </row>
    <row r="32" spans="2:43" ht="13.5">
      <c r="B32" s="789"/>
      <c r="C32" s="759"/>
      <c r="D32" s="759"/>
      <c r="E32" s="759"/>
      <c r="F32" s="759"/>
      <c r="G32" s="759"/>
      <c r="H32" s="759"/>
      <c r="I32" s="759"/>
      <c r="J32" s="759"/>
      <c r="K32" s="759"/>
      <c r="L32" s="790"/>
      <c r="M32" s="794"/>
      <c r="N32" s="795"/>
      <c r="O32" s="795"/>
      <c r="P32" s="795"/>
      <c r="Q32" s="795"/>
      <c r="R32" s="795"/>
      <c r="S32" s="795"/>
      <c r="T32" s="795"/>
      <c r="U32" s="795"/>
      <c r="V32" s="795"/>
      <c r="W32" s="795"/>
      <c r="X32" s="796"/>
      <c r="Y32" s="794"/>
      <c r="Z32" s="795"/>
      <c r="AA32" s="795"/>
      <c r="AB32" s="794"/>
      <c r="AC32" s="795"/>
      <c r="AD32" s="795"/>
      <c r="AE32" s="796"/>
      <c r="AF32" s="759"/>
      <c r="AG32" s="759"/>
      <c r="AH32" s="759"/>
      <c r="AI32" s="759"/>
      <c r="AJ32" s="759"/>
      <c r="AK32" s="759"/>
      <c r="AL32" s="759"/>
      <c r="AM32" s="759"/>
      <c r="AN32" s="759"/>
      <c r="AO32" s="759"/>
      <c r="AP32" s="759"/>
      <c r="AQ32" s="790"/>
    </row>
    <row r="33" spans="2:43" ht="13.5">
      <c r="B33" s="803" t="s">
        <v>57</v>
      </c>
      <c r="C33" s="804"/>
      <c r="D33" s="804"/>
      <c r="E33" s="804"/>
      <c r="F33" s="804"/>
      <c r="G33" s="804"/>
      <c r="H33" s="804"/>
      <c r="I33" s="804"/>
      <c r="J33" s="804"/>
      <c r="K33" s="804"/>
      <c r="L33" s="805"/>
      <c r="M33" s="806">
        <v>229500</v>
      </c>
      <c r="N33" s="807"/>
      <c r="O33" s="807"/>
      <c r="P33" s="807"/>
      <c r="Q33" s="807"/>
      <c r="R33" s="807"/>
      <c r="S33" s="808"/>
      <c r="T33" s="808"/>
      <c r="U33" s="808"/>
      <c r="V33" s="808"/>
      <c r="W33" s="808"/>
      <c r="X33" s="809"/>
      <c r="Y33" s="810"/>
      <c r="Z33" s="808"/>
      <c r="AA33" s="808"/>
      <c r="AB33" s="808"/>
      <c r="AC33" s="808"/>
      <c r="AD33" s="808"/>
      <c r="AE33" s="808"/>
      <c r="AF33" s="808"/>
      <c r="AG33" s="808"/>
      <c r="AH33" s="808"/>
      <c r="AI33" s="808"/>
      <c r="AJ33" s="808"/>
      <c r="AK33" s="808"/>
      <c r="AL33" s="808"/>
      <c r="AM33" s="808"/>
      <c r="AN33" s="808"/>
      <c r="AO33" s="808"/>
      <c r="AP33" s="808"/>
      <c r="AQ33" s="809"/>
    </row>
    <row r="36" ht="13.5">
      <c r="B36" s="1" t="s">
        <v>39</v>
      </c>
    </row>
    <row r="37" spans="2:43" ht="13.5">
      <c r="B37" s="811" t="s">
        <v>58</v>
      </c>
      <c r="C37" s="812"/>
      <c r="D37" s="812"/>
      <c r="E37" s="812"/>
      <c r="F37" s="813"/>
      <c r="G37" s="760" t="s">
        <v>195</v>
      </c>
      <c r="H37" s="761"/>
      <c r="I37" s="761"/>
      <c r="J37" s="761"/>
      <c r="K37" s="761"/>
      <c r="L37" s="762"/>
      <c r="M37" s="766" t="s">
        <v>196</v>
      </c>
      <c r="N37" s="767"/>
      <c r="O37" s="767"/>
      <c r="P37" s="767"/>
      <c r="Q37" s="767"/>
      <c r="R37" s="767"/>
      <c r="S37" s="767"/>
      <c r="T37" s="767"/>
      <c r="U37" s="767"/>
      <c r="V37" s="767"/>
      <c r="W37" s="767"/>
      <c r="X37" s="767"/>
      <c r="Y37" s="767"/>
      <c r="Z37" s="767"/>
      <c r="AA37" s="767"/>
      <c r="AB37" s="767"/>
      <c r="AC37" s="767"/>
      <c r="AD37" s="767"/>
      <c r="AE37" s="767"/>
      <c r="AF37" s="767"/>
      <c r="AG37" s="767"/>
      <c r="AH37" s="767"/>
      <c r="AI37" s="767"/>
      <c r="AJ37" s="767"/>
      <c r="AK37" s="767"/>
      <c r="AL37" s="767"/>
      <c r="AM37" s="767"/>
      <c r="AN37" s="767"/>
      <c r="AO37" s="767"/>
      <c r="AP37" s="767"/>
      <c r="AQ37" s="768"/>
    </row>
    <row r="38" spans="2:43" ht="22.5" customHeight="1">
      <c r="B38" s="814"/>
      <c r="C38" s="815"/>
      <c r="D38" s="815"/>
      <c r="E38" s="815"/>
      <c r="F38" s="816"/>
      <c r="G38" s="763"/>
      <c r="H38" s="764"/>
      <c r="I38" s="764"/>
      <c r="J38" s="764"/>
      <c r="K38" s="764"/>
      <c r="L38" s="765"/>
      <c r="M38" s="817" t="s">
        <v>165</v>
      </c>
      <c r="N38" s="818"/>
      <c r="O38" s="818"/>
      <c r="P38" s="818"/>
      <c r="Q38" s="818"/>
      <c r="R38" s="818"/>
      <c r="S38" s="819"/>
      <c r="T38" s="703" t="s">
        <v>59</v>
      </c>
      <c r="U38" s="704"/>
      <c r="V38" s="704"/>
      <c r="W38" s="704"/>
      <c r="X38" s="704"/>
      <c r="Y38" s="705"/>
      <c r="Z38" s="820" t="s">
        <v>60</v>
      </c>
      <c r="AA38" s="761"/>
      <c r="AB38" s="762"/>
      <c r="AC38" s="703" t="s">
        <v>61</v>
      </c>
      <c r="AD38" s="704"/>
      <c r="AE38" s="704"/>
      <c r="AF38" s="704"/>
      <c r="AG38" s="704"/>
      <c r="AH38" s="705"/>
      <c r="AI38" s="823" t="s">
        <v>197</v>
      </c>
      <c r="AJ38" s="824"/>
      <c r="AK38" s="824"/>
      <c r="AL38" s="824"/>
      <c r="AM38" s="824"/>
      <c r="AN38" s="824"/>
      <c r="AO38" s="824"/>
      <c r="AP38" s="824"/>
      <c r="AQ38" s="825"/>
    </row>
    <row r="39" spans="2:43" ht="13.5">
      <c r="B39" s="775" t="s">
        <v>62</v>
      </c>
      <c r="C39" s="776"/>
      <c r="D39" s="776"/>
      <c r="E39" s="776"/>
      <c r="F39" s="821"/>
      <c r="G39" s="775" t="s">
        <v>97</v>
      </c>
      <c r="H39" s="776"/>
      <c r="I39" s="776"/>
      <c r="J39" s="776"/>
      <c r="K39" s="776"/>
      <c r="L39" s="821"/>
      <c r="M39" s="822"/>
      <c r="N39" s="777"/>
      <c r="O39" s="777"/>
      <c r="P39" s="777"/>
      <c r="Q39" s="777"/>
      <c r="R39" s="777"/>
      <c r="S39" s="781"/>
      <c r="T39" s="775" t="s">
        <v>97</v>
      </c>
      <c r="U39" s="776"/>
      <c r="V39" s="776"/>
      <c r="W39" s="776"/>
      <c r="X39" s="776"/>
      <c r="Y39" s="821"/>
      <c r="Z39" s="775" t="s">
        <v>198</v>
      </c>
      <c r="AA39" s="776"/>
      <c r="AB39" s="821"/>
      <c r="AC39" s="775" t="s">
        <v>97</v>
      </c>
      <c r="AD39" s="776"/>
      <c r="AE39" s="776"/>
      <c r="AF39" s="776"/>
      <c r="AG39" s="776"/>
      <c r="AH39" s="821"/>
      <c r="AI39" s="822"/>
      <c r="AJ39" s="777"/>
      <c r="AK39" s="777"/>
      <c r="AL39" s="777"/>
      <c r="AM39" s="777"/>
      <c r="AN39" s="777"/>
      <c r="AO39" s="777"/>
      <c r="AP39" s="777"/>
      <c r="AQ39" s="781"/>
    </row>
    <row r="40" spans="2:43" ht="13.5">
      <c r="B40" s="749">
        <v>1</v>
      </c>
      <c r="C40" s="750"/>
      <c r="D40" s="750"/>
      <c r="E40" s="750"/>
      <c r="F40" s="751"/>
      <c r="G40" s="740">
        <v>1825000</v>
      </c>
      <c r="H40" s="741"/>
      <c r="I40" s="741"/>
      <c r="J40" s="741"/>
      <c r="K40" s="741"/>
      <c r="L40" s="742"/>
      <c r="M40" s="749" t="s">
        <v>254</v>
      </c>
      <c r="N40" s="750"/>
      <c r="O40" s="750"/>
      <c r="P40" s="750"/>
      <c r="Q40" s="750"/>
      <c r="R40" s="750"/>
      <c r="S40" s="751"/>
      <c r="T40" s="740">
        <v>36500000</v>
      </c>
      <c r="U40" s="741"/>
      <c r="V40" s="741"/>
      <c r="W40" s="741"/>
      <c r="X40" s="741"/>
      <c r="Y40" s="742"/>
      <c r="Z40" s="749">
        <v>5</v>
      </c>
      <c r="AA40" s="750"/>
      <c r="AB40" s="751"/>
      <c r="AC40" s="740">
        <v>1825000</v>
      </c>
      <c r="AD40" s="741"/>
      <c r="AE40" s="741"/>
      <c r="AF40" s="741"/>
      <c r="AG40" s="741"/>
      <c r="AH40" s="742"/>
      <c r="AI40" s="746" t="s">
        <v>256</v>
      </c>
      <c r="AJ40" s="747"/>
      <c r="AK40" s="747"/>
      <c r="AL40" s="747"/>
      <c r="AM40" s="747"/>
      <c r="AN40" s="747"/>
      <c r="AO40" s="747"/>
      <c r="AP40" s="747"/>
      <c r="AQ40" s="748"/>
    </row>
    <row r="41" spans="2:43" ht="13.5">
      <c r="B41" s="749"/>
      <c r="C41" s="750"/>
      <c r="D41" s="750"/>
      <c r="E41" s="750"/>
      <c r="F41" s="751"/>
      <c r="G41" s="740"/>
      <c r="H41" s="741"/>
      <c r="I41" s="741"/>
      <c r="J41" s="741"/>
      <c r="K41" s="741"/>
      <c r="L41" s="742"/>
      <c r="M41" s="749"/>
      <c r="N41" s="750"/>
      <c r="O41" s="750"/>
      <c r="P41" s="750"/>
      <c r="Q41" s="750"/>
      <c r="R41" s="750"/>
      <c r="S41" s="751"/>
      <c r="T41" s="740"/>
      <c r="U41" s="741"/>
      <c r="V41" s="741"/>
      <c r="W41" s="741"/>
      <c r="X41" s="741"/>
      <c r="Y41" s="742"/>
      <c r="Z41" s="749"/>
      <c r="AA41" s="750"/>
      <c r="AB41" s="751"/>
      <c r="AC41" s="740"/>
      <c r="AD41" s="741"/>
      <c r="AE41" s="741"/>
      <c r="AF41" s="741"/>
      <c r="AG41" s="741"/>
      <c r="AH41" s="742"/>
      <c r="AI41" s="737"/>
      <c r="AJ41" s="738"/>
      <c r="AK41" s="738"/>
      <c r="AL41" s="738"/>
      <c r="AM41" s="738"/>
      <c r="AN41" s="738"/>
      <c r="AO41" s="738"/>
      <c r="AP41" s="738"/>
      <c r="AQ41" s="739"/>
    </row>
    <row r="42" spans="2:43" ht="13.5">
      <c r="B42" s="826"/>
      <c r="C42" s="827"/>
      <c r="D42" s="827"/>
      <c r="E42" s="827"/>
      <c r="F42" s="828"/>
      <c r="G42" s="794"/>
      <c r="H42" s="795"/>
      <c r="I42" s="795"/>
      <c r="J42" s="795"/>
      <c r="K42" s="795"/>
      <c r="L42" s="796"/>
      <c r="M42" s="826"/>
      <c r="N42" s="827"/>
      <c r="O42" s="827"/>
      <c r="P42" s="827"/>
      <c r="Q42" s="827"/>
      <c r="R42" s="827"/>
      <c r="S42" s="828"/>
      <c r="T42" s="794"/>
      <c r="U42" s="795"/>
      <c r="V42" s="795"/>
      <c r="W42" s="795"/>
      <c r="X42" s="795"/>
      <c r="Y42" s="796"/>
      <c r="Z42" s="826"/>
      <c r="AA42" s="827"/>
      <c r="AB42" s="828"/>
      <c r="AC42" s="794"/>
      <c r="AD42" s="795"/>
      <c r="AE42" s="795"/>
      <c r="AF42" s="795"/>
      <c r="AG42" s="795"/>
      <c r="AH42" s="796"/>
      <c r="AI42" s="829"/>
      <c r="AJ42" s="830"/>
      <c r="AK42" s="830"/>
      <c r="AL42" s="830"/>
      <c r="AM42" s="830"/>
      <c r="AN42" s="830"/>
      <c r="AO42" s="830"/>
      <c r="AP42" s="830"/>
      <c r="AQ42" s="831"/>
    </row>
    <row r="43" spans="2:43" ht="13.5">
      <c r="B43" s="803" t="s">
        <v>199</v>
      </c>
      <c r="C43" s="804"/>
      <c r="D43" s="804"/>
      <c r="E43" s="804"/>
      <c r="F43" s="805"/>
      <c r="G43" s="806">
        <v>1825000</v>
      </c>
      <c r="H43" s="807"/>
      <c r="I43" s="807"/>
      <c r="J43" s="807"/>
      <c r="K43" s="807"/>
      <c r="L43" s="832"/>
      <c r="M43" s="810"/>
      <c r="N43" s="808"/>
      <c r="O43" s="808"/>
      <c r="P43" s="808"/>
      <c r="Q43" s="808"/>
      <c r="R43" s="808"/>
      <c r="S43" s="808"/>
      <c r="T43" s="808"/>
      <c r="U43" s="808"/>
      <c r="V43" s="808"/>
      <c r="W43" s="808"/>
      <c r="X43" s="808"/>
      <c r="Y43" s="808"/>
      <c r="Z43" s="808"/>
      <c r="AA43" s="808"/>
      <c r="AB43" s="808"/>
      <c r="AC43" s="808"/>
      <c r="AD43" s="808"/>
      <c r="AE43" s="808"/>
      <c r="AF43" s="808"/>
      <c r="AG43" s="808"/>
      <c r="AH43" s="808"/>
      <c r="AI43" s="808"/>
      <c r="AJ43" s="808"/>
      <c r="AK43" s="808"/>
      <c r="AL43" s="808"/>
      <c r="AM43" s="808"/>
      <c r="AN43" s="808"/>
      <c r="AO43" s="808"/>
      <c r="AP43" s="808"/>
      <c r="AQ43" s="809"/>
    </row>
    <row r="44" ht="13.5">
      <c r="B44" s="15" t="s">
        <v>235</v>
      </c>
    </row>
    <row r="47" ht="13.5">
      <c r="B47" s="1" t="s">
        <v>200</v>
      </c>
    </row>
    <row r="48" spans="2:43" ht="13.5">
      <c r="B48" s="811" t="s">
        <v>63</v>
      </c>
      <c r="C48" s="812"/>
      <c r="D48" s="812"/>
      <c r="E48" s="812"/>
      <c r="F48" s="813"/>
      <c r="G48" s="760" t="s">
        <v>195</v>
      </c>
      <c r="H48" s="761"/>
      <c r="I48" s="761"/>
      <c r="J48" s="761"/>
      <c r="K48" s="761"/>
      <c r="L48" s="762"/>
      <c r="M48" s="766" t="s">
        <v>196</v>
      </c>
      <c r="N48" s="767"/>
      <c r="O48" s="767"/>
      <c r="P48" s="767"/>
      <c r="Q48" s="767"/>
      <c r="R48" s="767"/>
      <c r="S48" s="767"/>
      <c r="T48" s="767"/>
      <c r="U48" s="767"/>
      <c r="V48" s="767"/>
      <c r="W48" s="767"/>
      <c r="X48" s="767"/>
      <c r="Y48" s="767"/>
      <c r="Z48" s="767"/>
      <c r="AA48" s="767"/>
      <c r="AB48" s="767"/>
      <c r="AC48" s="767"/>
      <c r="AD48" s="767"/>
      <c r="AE48" s="767"/>
      <c r="AF48" s="767"/>
      <c r="AG48" s="767"/>
      <c r="AH48" s="767"/>
      <c r="AI48" s="767"/>
      <c r="AJ48" s="767"/>
      <c r="AK48" s="767"/>
      <c r="AL48" s="767"/>
      <c r="AM48" s="767"/>
      <c r="AN48" s="767"/>
      <c r="AO48" s="767"/>
      <c r="AP48" s="767"/>
      <c r="AQ48" s="768"/>
    </row>
    <row r="49" spans="2:43" ht="22.5" customHeight="1">
      <c r="B49" s="814"/>
      <c r="C49" s="815"/>
      <c r="D49" s="815"/>
      <c r="E49" s="815"/>
      <c r="F49" s="816"/>
      <c r="G49" s="763"/>
      <c r="H49" s="764"/>
      <c r="I49" s="764"/>
      <c r="J49" s="764"/>
      <c r="K49" s="764"/>
      <c r="L49" s="765"/>
      <c r="M49" s="833" t="s">
        <v>166</v>
      </c>
      <c r="N49" s="834"/>
      <c r="O49" s="834"/>
      <c r="P49" s="834"/>
      <c r="Q49" s="834"/>
      <c r="R49" s="834"/>
      <c r="S49" s="835"/>
      <c r="T49" s="703" t="s">
        <v>59</v>
      </c>
      <c r="U49" s="704"/>
      <c r="V49" s="704"/>
      <c r="W49" s="704"/>
      <c r="X49" s="704"/>
      <c r="Y49" s="705"/>
      <c r="Z49" s="820" t="s">
        <v>60</v>
      </c>
      <c r="AA49" s="761"/>
      <c r="AB49" s="762"/>
      <c r="AC49" s="703" t="s">
        <v>61</v>
      </c>
      <c r="AD49" s="704"/>
      <c r="AE49" s="704"/>
      <c r="AF49" s="704"/>
      <c r="AG49" s="704"/>
      <c r="AH49" s="705"/>
      <c r="AI49" s="823" t="s">
        <v>197</v>
      </c>
      <c r="AJ49" s="824"/>
      <c r="AK49" s="824"/>
      <c r="AL49" s="824"/>
      <c r="AM49" s="824"/>
      <c r="AN49" s="824"/>
      <c r="AO49" s="824"/>
      <c r="AP49" s="824"/>
      <c r="AQ49" s="825"/>
    </row>
    <row r="50" spans="2:43" ht="13.5">
      <c r="B50" s="775" t="s">
        <v>62</v>
      </c>
      <c r="C50" s="776"/>
      <c r="D50" s="776"/>
      <c r="E50" s="776"/>
      <c r="F50" s="821"/>
      <c r="G50" s="775" t="s">
        <v>97</v>
      </c>
      <c r="H50" s="776"/>
      <c r="I50" s="776"/>
      <c r="J50" s="776"/>
      <c r="K50" s="776"/>
      <c r="L50" s="821"/>
      <c r="M50" s="822"/>
      <c r="N50" s="777"/>
      <c r="O50" s="777"/>
      <c r="P50" s="777"/>
      <c r="Q50" s="777"/>
      <c r="R50" s="777"/>
      <c r="S50" s="781"/>
      <c r="T50" s="775" t="s">
        <v>97</v>
      </c>
      <c r="U50" s="776"/>
      <c r="V50" s="776"/>
      <c r="W50" s="776"/>
      <c r="X50" s="776"/>
      <c r="Y50" s="821"/>
      <c r="Z50" s="775" t="s">
        <v>198</v>
      </c>
      <c r="AA50" s="776"/>
      <c r="AB50" s="821"/>
      <c r="AC50" s="775" t="s">
        <v>97</v>
      </c>
      <c r="AD50" s="776"/>
      <c r="AE50" s="776"/>
      <c r="AF50" s="776"/>
      <c r="AG50" s="776"/>
      <c r="AH50" s="821"/>
      <c r="AI50" s="822"/>
      <c r="AJ50" s="777"/>
      <c r="AK50" s="777"/>
      <c r="AL50" s="777"/>
      <c r="AM50" s="777"/>
      <c r="AN50" s="777"/>
      <c r="AO50" s="777"/>
      <c r="AP50" s="777"/>
      <c r="AQ50" s="781"/>
    </row>
    <row r="51" spans="2:43" ht="13.5">
      <c r="B51" s="749">
        <v>1</v>
      </c>
      <c r="C51" s="750"/>
      <c r="D51" s="750"/>
      <c r="E51" s="750"/>
      <c r="F51" s="751"/>
      <c r="G51" s="740">
        <v>1320000</v>
      </c>
      <c r="H51" s="741"/>
      <c r="I51" s="741"/>
      <c r="J51" s="741"/>
      <c r="K51" s="741"/>
      <c r="L51" s="742"/>
      <c r="M51" s="749" t="s">
        <v>255</v>
      </c>
      <c r="N51" s="750"/>
      <c r="O51" s="750"/>
      <c r="P51" s="750"/>
      <c r="Q51" s="750"/>
      <c r="R51" s="750"/>
      <c r="S51" s="751"/>
      <c r="T51" s="740">
        <v>2640000</v>
      </c>
      <c r="U51" s="741"/>
      <c r="V51" s="741"/>
      <c r="W51" s="741"/>
      <c r="X51" s="741"/>
      <c r="Y51" s="742"/>
      <c r="Z51" s="749">
        <v>50</v>
      </c>
      <c r="AA51" s="750"/>
      <c r="AB51" s="751"/>
      <c r="AC51" s="740">
        <v>1320000</v>
      </c>
      <c r="AD51" s="741"/>
      <c r="AE51" s="741"/>
      <c r="AF51" s="741"/>
      <c r="AG51" s="741"/>
      <c r="AH51" s="742"/>
      <c r="AI51" s="746" t="s">
        <v>257</v>
      </c>
      <c r="AJ51" s="747"/>
      <c r="AK51" s="747"/>
      <c r="AL51" s="747"/>
      <c r="AM51" s="747"/>
      <c r="AN51" s="747"/>
      <c r="AO51" s="747"/>
      <c r="AP51" s="747"/>
      <c r="AQ51" s="748"/>
    </row>
    <row r="52" spans="2:43" ht="13.5">
      <c r="B52" s="749"/>
      <c r="C52" s="750"/>
      <c r="D52" s="750"/>
      <c r="E52" s="750"/>
      <c r="F52" s="751"/>
      <c r="G52" s="740"/>
      <c r="H52" s="741"/>
      <c r="I52" s="741"/>
      <c r="J52" s="741"/>
      <c r="K52" s="741"/>
      <c r="L52" s="742"/>
      <c r="M52" s="749"/>
      <c r="N52" s="750"/>
      <c r="O52" s="750"/>
      <c r="P52" s="750"/>
      <c r="Q52" s="750"/>
      <c r="R52" s="750"/>
      <c r="S52" s="751"/>
      <c r="T52" s="740"/>
      <c r="U52" s="741"/>
      <c r="V52" s="741"/>
      <c r="W52" s="741"/>
      <c r="X52" s="741"/>
      <c r="Y52" s="742"/>
      <c r="Z52" s="749"/>
      <c r="AA52" s="750"/>
      <c r="AB52" s="751"/>
      <c r="AC52" s="740"/>
      <c r="AD52" s="741"/>
      <c r="AE52" s="741"/>
      <c r="AF52" s="741"/>
      <c r="AG52" s="741"/>
      <c r="AH52" s="742"/>
      <c r="AI52" s="737"/>
      <c r="AJ52" s="738"/>
      <c r="AK52" s="738"/>
      <c r="AL52" s="738"/>
      <c r="AM52" s="738"/>
      <c r="AN52" s="738"/>
      <c r="AO52" s="738"/>
      <c r="AP52" s="738"/>
      <c r="AQ52" s="739"/>
    </row>
    <row r="53" spans="2:43" ht="13.5">
      <c r="B53" s="826"/>
      <c r="C53" s="827"/>
      <c r="D53" s="827"/>
      <c r="E53" s="827"/>
      <c r="F53" s="828"/>
      <c r="G53" s="794"/>
      <c r="H53" s="795"/>
      <c r="I53" s="795"/>
      <c r="J53" s="795"/>
      <c r="K53" s="795"/>
      <c r="L53" s="796"/>
      <c r="M53" s="826"/>
      <c r="N53" s="827"/>
      <c r="O53" s="827"/>
      <c r="P53" s="827"/>
      <c r="Q53" s="827"/>
      <c r="R53" s="827"/>
      <c r="S53" s="828"/>
      <c r="T53" s="794"/>
      <c r="U53" s="795"/>
      <c r="V53" s="795"/>
      <c r="W53" s="795"/>
      <c r="X53" s="795"/>
      <c r="Y53" s="796"/>
      <c r="Z53" s="826"/>
      <c r="AA53" s="827"/>
      <c r="AB53" s="828"/>
      <c r="AC53" s="794"/>
      <c r="AD53" s="795"/>
      <c r="AE53" s="795"/>
      <c r="AF53" s="795"/>
      <c r="AG53" s="795"/>
      <c r="AH53" s="796"/>
      <c r="AI53" s="829"/>
      <c r="AJ53" s="830"/>
      <c r="AK53" s="830"/>
      <c r="AL53" s="830"/>
      <c r="AM53" s="830"/>
      <c r="AN53" s="830"/>
      <c r="AO53" s="830"/>
      <c r="AP53" s="830"/>
      <c r="AQ53" s="831"/>
    </row>
    <row r="54" spans="2:43" ht="13.5">
      <c r="B54" s="803" t="s">
        <v>199</v>
      </c>
      <c r="C54" s="804"/>
      <c r="D54" s="804"/>
      <c r="E54" s="804"/>
      <c r="F54" s="805"/>
      <c r="G54" s="806">
        <v>1320000</v>
      </c>
      <c r="H54" s="807"/>
      <c r="I54" s="807"/>
      <c r="J54" s="807"/>
      <c r="K54" s="807"/>
      <c r="L54" s="832"/>
      <c r="M54" s="810"/>
      <c r="N54" s="808"/>
      <c r="O54" s="808"/>
      <c r="P54" s="808"/>
      <c r="Q54" s="808"/>
      <c r="R54" s="808"/>
      <c r="S54" s="808"/>
      <c r="T54" s="808"/>
      <c r="U54" s="808"/>
      <c r="V54" s="808"/>
      <c r="W54" s="808"/>
      <c r="X54" s="808"/>
      <c r="Y54" s="808"/>
      <c r="Z54" s="808"/>
      <c r="AA54" s="808"/>
      <c r="AB54" s="808"/>
      <c r="AC54" s="808"/>
      <c r="AD54" s="808"/>
      <c r="AE54" s="808"/>
      <c r="AF54" s="808"/>
      <c r="AG54" s="808"/>
      <c r="AH54" s="808"/>
      <c r="AI54" s="808"/>
      <c r="AJ54" s="808"/>
      <c r="AK54" s="808"/>
      <c r="AL54" s="808"/>
      <c r="AM54" s="808"/>
      <c r="AN54" s="808"/>
      <c r="AO54" s="808"/>
      <c r="AP54" s="808"/>
      <c r="AQ54" s="809"/>
    </row>
    <row r="55" ht="13.5">
      <c r="B55" s="40" t="s">
        <v>236</v>
      </c>
    </row>
    <row r="58" ht="13.5">
      <c r="B58" s="1" t="s">
        <v>64</v>
      </c>
    </row>
    <row r="59" spans="2:43" ht="13.5">
      <c r="B59" s="803" t="s">
        <v>189</v>
      </c>
      <c r="C59" s="804"/>
      <c r="D59" s="804"/>
      <c r="E59" s="804"/>
      <c r="F59" s="804"/>
      <c r="G59" s="804"/>
      <c r="H59" s="804"/>
      <c r="I59" s="804"/>
      <c r="J59" s="804"/>
      <c r="K59" s="804"/>
      <c r="L59" s="805"/>
      <c r="M59" s="803" t="s">
        <v>65</v>
      </c>
      <c r="N59" s="804"/>
      <c r="O59" s="804"/>
      <c r="P59" s="804"/>
      <c r="Q59" s="804"/>
      <c r="R59" s="805"/>
      <c r="S59" s="803" t="s">
        <v>196</v>
      </c>
      <c r="T59" s="804"/>
      <c r="U59" s="804"/>
      <c r="V59" s="804"/>
      <c r="W59" s="804"/>
      <c r="X59" s="804"/>
      <c r="Y59" s="804"/>
      <c r="Z59" s="804"/>
      <c r="AA59" s="804"/>
      <c r="AB59" s="804"/>
      <c r="AC59" s="804"/>
      <c r="AD59" s="804"/>
      <c r="AE59" s="804"/>
      <c r="AF59" s="804"/>
      <c r="AG59" s="804"/>
      <c r="AH59" s="804"/>
      <c r="AI59" s="804"/>
      <c r="AJ59" s="804"/>
      <c r="AK59" s="804"/>
      <c r="AL59" s="804"/>
      <c r="AM59" s="804"/>
      <c r="AN59" s="804"/>
      <c r="AO59" s="804"/>
      <c r="AP59" s="804"/>
      <c r="AQ59" s="805"/>
    </row>
    <row r="60" spans="2:43" ht="13.5">
      <c r="B60" s="822"/>
      <c r="C60" s="777"/>
      <c r="D60" s="777"/>
      <c r="E60" s="777"/>
      <c r="F60" s="777"/>
      <c r="G60" s="777"/>
      <c r="H60" s="777"/>
      <c r="I60" s="777"/>
      <c r="J60" s="777"/>
      <c r="K60" s="777"/>
      <c r="L60" s="781"/>
      <c r="M60" s="775" t="s">
        <v>97</v>
      </c>
      <c r="N60" s="776"/>
      <c r="O60" s="776"/>
      <c r="P60" s="776"/>
      <c r="Q60" s="776"/>
      <c r="R60" s="821"/>
      <c r="S60" s="822"/>
      <c r="T60" s="777"/>
      <c r="U60" s="777"/>
      <c r="V60" s="777"/>
      <c r="W60" s="777"/>
      <c r="X60" s="777"/>
      <c r="Y60" s="777"/>
      <c r="Z60" s="777"/>
      <c r="AA60" s="777"/>
      <c r="AB60" s="777"/>
      <c r="AC60" s="777"/>
      <c r="AD60" s="777"/>
      <c r="AE60" s="777"/>
      <c r="AF60" s="777"/>
      <c r="AG60" s="777"/>
      <c r="AH60" s="777"/>
      <c r="AI60" s="777"/>
      <c r="AJ60" s="777"/>
      <c r="AK60" s="777"/>
      <c r="AL60" s="777"/>
      <c r="AM60" s="777"/>
      <c r="AN60" s="777"/>
      <c r="AO60" s="777"/>
      <c r="AP60" s="777"/>
      <c r="AQ60" s="781"/>
    </row>
    <row r="61" spans="2:43" ht="13.5">
      <c r="B61" s="782" t="s">
        <v>66</v>
      </c>
      <c r="C61" s="758"/>
      <c r="D61" s="758"/>
      <c r="E61" s="758"/>
      <c r="F61" s="758"/>
      <c r="G61" s="758"/>
      <c r="H61" s="758"/>
      <c r="I61" s="758"/>
      <c r="J61" s="758"/>
      <c r="K61" s="758"/>
      <c r="L61" s="784"/>
      <c r="M61" s="740">
        <v>2400</v>
      </c>
      <c r="N61" s="785"/>
      <c r="O61" s="785"/>
      <c r="P61" s="785"/>
      <c r="Q61" s="785"/>
      <c r="R61" s="742"/>
      <c r="S61" s="782" t="s">
        <v>258</v>
      </c>
      <c r="T61" s="758"/>
      <c r="U61" s="758"/>
      <c r="V61" s="758"/>
      <c r="W61" s="758"/>
      <c r="X61" s="758"/>
      <c r="Y61" s="758"/>
      <c r="Z61" s="758"/>
      <c r="AA61" s="758"/>
      <c r="AB61" s="758"/>
      <c r="AC61" s="758"/>
      <c r="AD61" s="758"/>
      <c r="AE61" s="758"/>
      <c r="AF61" s="758"/>
      <c r="AG61" s="758"/>
      <c r="AH61" s="758"/>
      <c r="AI61" s="758"/>
      <c r="AJ61" s="758"/>
      <c r="AK61" s="758"/>
      <c r="AL61" s="758"/>
      <c r="AM61" s="758"/>
      <c r="AN61" s="758"/>
      <c r="AO61" s="758"/>
      <c r="AP61" s="758"/>
      <c r="AQ61" s="784"/>
    </row>
    <row r="62" spans="2:43" ht="13.5">
      <c r="B62" s="782"/>
      <c r="C62" s="758"/>
      <c r="D62" s="758"/>
      <c r="E62" s="758"/>
      <c r="F62" s="758"/>
      <c r="G62" s="758"/>
      <c r="H62" s="758"/>
      <c r="I62" s="758"/>
      <c r="J62" s="758"/>
      <c r="K62" s="758"/>
      <c r="L62" s="784"/>
      <c r="M62" s="782"/>
      <c r="N62" s="783"/>
      <c r="O62" s="783"/>
      <c r="P62" s="783"/>
      <c r="Q62" s="783"/>
      <c r="R62" s="784"/>
      <c r="S62" s="782"/>
      <c r="T62" s="758"/>
      <c r="U62" s="758"/>
      <c r="V62" s="758"/>
      <c r="W62" s="758"/>
      <c r="X62" s="758"/>
      <c r="Y62" s="758"/>
      <c r="Z62" s="758"/>
      <c r="AA62" s="758"/>
      <c r="AB62" s="758"/>
      <c r="AC62" s="758"/>
      <c r="AD62" s="758"/>
      <c r="AE62" s="758"/>
      <c r="AF62" s="758"/>
      <c r="AG62" s="758"/>
      <c r="AH62" s="758"/>
      <c r="AI62" s="758"/>
      <c r="AJ62" s="758"/>
      <c r="AK62" s="758"/>
      <c r="AL62" s="758"/>
      <c r="AM62" s="758"/>
      <c r="AN62" s="758"/>
      <c r="AO62" s="758"/>
      <c r="AP62" s="758"/>
      <c r="AQ62" s="784"/>
    </row>
    <row r="63" spans="2:43" ht="13.5">
      <c r="B63" s="782"/>
      <c r="C63" s="758"/>
      <c r="D63" s="758"/>
      <c r="E63" s="758"/>
      <c r="F63" s="758"/>
      <c r="G63" s="758"/>
      <c r="H63" s="758"/>
      <c r="I63" s="758"/>
      <c r="J63" s="758"/>
      <c r="K63" s="758"/>
      <c r="L63" s="784"/>
      <c r="M63" s="782"/>
      <c r="N63" s="783"/>
      <c r="O63" s="783"/>
      <c r="P63" s="783"/>
      <c r="Q63" s="783"/>
      <c r="R63" s="784"/>
      <c r="S63" s="782"/>
      <c r="T63" s="758"/>
      <c r="U63" s="758"/>
      <c r="V63" s="758"/>
      <c r="W63" s="758"/>
      <c r="X63" s="758"/>
      <c r="Y63" s="758"/>
      <c r="Z63" s="758"/>
      <c r="AA63" s="758"/>
      <c r="AB63" s="758"/>
      <c r="AC63" s="758"/>
      <c r="AD63" s="758"/>
      <c r="AE63" s="758"/>
      <c r="AF63" s="758"/>
      <c r="AG63" s="758"/>
      <c r="AH63" s="758"/>
      <c r="AI63" s="758"/>
      <c r="AJ63" s="758"/>
      <c r="AK63" s="758"/>
      <c r="AL63" s="758"/>
      <c r="AM63" s="758"/>
      <c r="AN63" s="758"/>
      <c r="AO63" s="758"/>
      <c r="AP63" s="758"/>
      <c r="AQ63" s="784"/>
    </row>
    <row r="64" spans="2:43" ht="13.5">
      <c r="B64" s="789"/>
      <c r="C64" s="759"/>
      <c r="D64" s="759"/>
      <c r="E64" s="759"/>
      <c r="F64" s="759"/>
      <c r="G64" s="759"/>
      <c r="H64" s="759"/>
      <c r="I64" s="759"/>
      <c r="J64" s="759"/>
      <c r="K64" s="759"/>
      <c r="L64" s="790"/>
      <c r="M64" s="789"/>
      <c r="N64" s="759"/>
      <c r="O64" s="759"/>
      <c r="P64" s="759"/>
      <c r="Q64" s="759"/>
      <c r="R64" s="790"/>
      <c r="S64" s="789"/>
      <c r="T64" s="759"/>
      <c r="U64" s="759"/>
      <c r="V64" s="759"/>
      <c r="W64" s="759"/>
      <c r="X64" s="759"/>
      <c r="Y64" s="759"/>
      <c r="Z64" s="759"/>
      <c r="AA64" s="759"/>
      <c r="AB64" s="759"/>
      <c r="AC64" s="759"/>
      <c r="AD64" s="759"/>
      <c r="AE64" s="759"/>
      <c r="AF64" s="759"/>
      <c r="AG64" s="759"/>
      <c r="AH64" s="759"/>
      <c r="AI64" s="759"/>
      <c r="AJ64" s="759"/>
      <c r="AK64" s="759"/>
      <c r="AL64" s="759"/>
      <c r="AM64" s="759"/>
      <c r="AN64" s="759"/>
      <c r="AO64" s="759"/>
      <c r="AP64" s="759"/>
      <c r="AQ64" s="790"/>
    </row>
    <row r="65" spans="2:43" ht="13.5">
      <c r="B65" s="803" t="s">
        <v>57</v>
      </c>
      <c r="C65" s="804"/>
      <c r="D65" s="804"/>
      <c r="E65" s="804"/>
      <c r="F65" s="804"/>
      <c r="G65" s="804"/>
      <c r="H65" s="804"/>
      <c r="I65" s="804"/>
      <c r="J65" s="804"/>
      <c r="K65" s="804"/>
      <c r="L65" s="805"/>
      <c r="M65" s="806">
        <v>2400</v>
      </c>
      <c r="N65" s="807"/>
      <c r="O65" s="807"/>
      <c r="P65" s="807"/>
      <c r="Q65" s="807"/>
      <c r="R65" s="832"/>
      <c r="S65" s="810"/>
      <c r="T65" s="808"/>
      <c r="U65" s="808"/>
      <c r="V65" s="808"/>
      <c r="W65" s="808"/>
      <c r="X65" s="808"/>
      <c r="Y65" s="808"/>
      <c r="Z65" s="808"/>
      <c r="AA65" s="808"/>
      <c r="AB65" s="808"/>
      <c r="AC65" s="808"/>
      <c r="AD65" s="808"/>
      <c r="AE65" s="808"/>
      <c r="AF65" s="808"/>
      <c r="AG65" s="808"/>
      <c r="AH65" s="808"/>
      <c r="AI65" s="808"/>
      <c r="AJ65" s="808"/>
      <c r="AK65" s="808"/>
      <c r="AL65" s="808"/>
      <c r="AM65" s="808"/>
      <c r="AN65" s="808"/>
      <c r="AO65" s="808"/>
      <c r="AP65" s="808"/>
      <c r="AQ65" s="809"/>
    </row>
    <row r="68" ht="13.5">
      <c r="B68" s="34" t="s">
        <v>167</v>
      </c>
    </row>
    <row r="69" spans="2:43" ht="13.5">
      <c r="B69" s="836" t="s">
        <v>168</v>
      </c>
      <c r="C69" s="837"/>
      <c r="D69" s="837"/>
      <c r="E69" s="837"/>
      <c r="F69" s="838"/>
      <c r="G69" s="760" t="s">
        <v>195</v>
      </c>
      <c r="H69" s="761"/>
      <c r="I69" s="761"/>
      <c r="J69" s="761"/>
      <c r="K69" s="761"/>
      <c r="L69" s="762"/>
      <c r="M69" s="766" t="s">
        <v>196</v>
      </c>
      <c r="N69" s="767"/>
      <c r="O69" s="767"/>
      <c r="P69" s="767"/>
      <c r="Q69" s="767"/>
      <c r="R69" s="767"/>
      <c r="S69" s="767"/>
      <c r="T69" s="767"/>
      <c r="U69" s="767"/>
      <c r="V69" s="767"/>
      <c r="W69" s="767"/>
      <c r="X69" s="767"/>
      <c r="Y69" s="767"/>
      <c r="Z69" s="767"/>
      <c r="AA69" s="767"/>
      <c r="AB69" s="767"/>
      <c r="AC69" s="767"/>
      <c r="AD69" s="767"/>
      <c r="AE69" s="767"/>
      <c r="AF69" s="767"/>
      <c r="AG69" s="767"/>
      <c r="AH69" s="767"/>
      <c r="AI69" s="767"/>
      <c r="AJ69" s="767"/>
      <c r="AK69" s="767"/>
      <c r="AL69" s="767"/>
      <c r="AM69" s="767"/>
      <c r="AN69" s="767"/>
      <c r="AO69" s="767"/>
      <c r="AP69" s="767"/>
      <c r="AQ69" s="768"/>
    </row>
    <row r="70" spans="2:43" ht="22.5" customHeight="1">
      <c r="B70" s="839"/>
      <c r="C70" s="840"/>
      <c r="D70" s="840"/>
      <c r="E70" s="840"/>
      <c r="F70" s="841"/>
      <c r="G70" s="763"/>
      <c r="H70" s="764"/>
      <c r="I70" s="764"/>
      <c r="J70" s="764"/>
      <c r="K70" s="764"/>
      <c r="L70" s="765"/>
      <c r="M70" s="842" t="s">
        <v>169</v>
      </c>
      <c r="N70" s="843"/>
      <c r="O70" s="843"/>
      <c r="P70" s="843"/>
      <c r="Q70" s="843"/>
      <c r="R70" s="843"/>
      <c r="S70" s="844"/>
      <c r="T70" s="703" t="s">
        <v>59</v>
      </c>
      <c r="U70" s="704"/>
      <c r="V70" s="704"/>
      <c r="W70" s="704"/>
      <c r="X70" s="704"/>
      <c r="Y70" s="705"/>
      <c r="Z70" s="820" t="s">
        <v>60</v>
      </c>
      <c r="AA70" s="761"/>
      <c r="AB70" s="762"/>
      <c r="AC70" s="703" t="s">
        <v>61</v>
      </c>
      <c r="AD70" s="704"/>
      <c r="AE70" s="704"/>
      <c r="AF70" s="704"/>
      <c r="AG70" s="704"/>
      <c r="AH70" s="705"/>
      <c r="AI70" s="823" t="s">
        <v>197</v>
      </c>
      <c r="AJ70" s="824"/>
      <c r="AK70" s="824"/>
      <c r="AL70" s="824"/>
      <c r="AM70" s="824"/>
      <c r="AN70" s="824"/>
      <c r="AO70" s="824"/>
      <c r="AP70" s="824"/>
      <c r="AQ70" s="825"/>
    </row>
    <row r="71" spans="2:43" ht="13.5">
      <c r="B71" s="775" t="s">
        <v>62</v>
      </c>
      <c r="C71" s="776"/>
      <c r="D71" s="776"/>
      <c r="E71" s="776"/>
      <c r="F71" s="821"/>
      <c r="G71" s="775" t="s">
        <v>97</v>
      </c>
      <c r="H71" s="776"/>
      <c r="I71" s="776"/>
      <c r="J71" s="776"/>
      <c r="K71" s="776"/>
      <c r="L71" s="821"/>
      <c r="M71" s="822"/>
      <c r="N71" s="777"/>
      <c r="O71" s="777"/>
      <c r="P71" s="777"/>
      <c r="Q71" s="777"/>
      <c r="R71" s="777"/>
      <c r="S71" s="781"/>
      <c r="T71" s="775" t="s">
        <v>97</v>
      </c>
      <c r="U71" s="776"/>
      <c r="V71" s="776"/>
      <c r="W71" s="776"/>
      <c r="X71" s="776"/>
      <c r="Y71" s="821"/>
      <c r="Z71" s="775" t="s">
        <v>198</v>
      </c>
      <c r="AA71" s="776"/>
      <c r="AB71" s="821"/>
      <c r="AC71" s="775" t="s">
        <v>97</v>
      </c>
      <c r="AD71" s="776"/>
      <c r="AE71" s="776"/>
      <c r="AF71" s="776"/>
      <c r="AG71" s="776"/>
      <c r="AH71" s="821"/>
      <c r="AI71" s="822"/>
      <c r="AJ71" s="777"/>
      <c r="AK71" s="777"/>
      <c r="AL71" s="777"/>
      <c r="AM71" s="777"/>
      <c r="AN71" s="777"/>
      <c r="AO71" s="777"/>
      <c r="AP71" s="777"/>
      <c r="AQ71" s="781"/>
    </row>
    <row r="72" spans="2:43" ht="13.5">
      <c r="B72" s="749">
        <v>6</v>
      </c>
      <c r="C72" s="750"/>
      <c r="D72" s="750"/>
      <c r="E72" s="750"/>
      <c r="F72" s="751"/>
      <c r="G72" s="740">
        <v>6996000</v>
      </c>
      <c r="H72" s="741"/>
      <c r="I72" s="741"/>
      <c r="J72" s="741"/>
      <c r="K72" s="741"/>
      <c r="L72" s="742"/>
      <c r="M72" s="749" t="s">
        <v>259</v>
      </c>
      <c r="N72" s="750"/>
      <c r="O72" s="750"/>
      <c r="P72" s="750"/>
      <c r="Q72" s="750"/>
      <c r="R72" s="750"/>
      <c r="S72" s="751"/>
      <c r="T72" s="740">
        <v>12800000</v>
      </c>
      <c r="U72" s="741"/>
      <c r="V72" s="741"/>
      <c r="W72" s="741"/>
      <c r="X72" s="741"/>
      <c r="Y72" s="742"/>
      <c r="Z72" s="743">
        <v>12.5</v>
      </c>
      <c r="AA72" s="744"/>
      <c r="AB72" s="745"/>
      <c r="AC72" s="740">
        <v>1600000</v>
      </c>
      <c r="AD72" s="741"/>
      <c r="AE72" s="741"/>
      <c r="AF72" s="741"/>
      <c r="AG72" s="741"/>
      <c r="AH72" s="742"/>
      <c r="AI72" s="737" t="s">
        <v>265</v>
      </c>
      <c r="AJ72" s="738"/>
      <c r="AK72" s="738"/>
      <c r="AL72" s="738"/>
      <c r="AM72" s="738"/>
      <c r="AN72" s="738"/>
      <c r="AO72" s="738"/>
      <c r="AP72" s="738"/>
      <c r="AQ72" s="739"/>
    </row>
    <row r="73" spans="2:43" ht="13.5">
      <c r="B73" s="749"/>
      <c r="C73" s="750"/>
      <c r="D73" s="750"/>
      <c r="E73" s="750"/>
      <c r="F73" s="751"/>
      <c r="G73" s="740"/>
      <c r="H73" s="741"/>
      <c r="I73" s="741"/>
      <c r="J73" s="741"/>
      <c r="K73" s="741"/>
      <c r="L73" s="742"/>
      <c r="M73" s="749" t="s">
        <v>260</v>
      </c>
      <c r="N73" s="750"/>
      <c r="O73" s="750"/>
      <c r="P73" s="750"/>
      <c r="Q73" s="750"/>
      <c r="R73" s="750"/>
      <c r="S73" s="751"/>
      <c r="T73" s="740">
        <v>16500000</v>
      </c>
      <c r="U73" s="741"/>
      <c r="V73" s="741"/>
      <c r="W73" s="741"/>
      <c r="X73" s="741"/>
      <c r="Y73" s="742"/>
      <c r="Z73" s="743">
        <v>7.2</v>
      </c>
      <c r="AA73" s="744"/>
      <c r="AB73" s="745"/>
      <c r="AC73" s="740">
        <v>1188000</v>
      </c>
      <c r="AD73" s="741"/>
      <c r="AE73" s="741"/>
      <c r="AF73" s="741"/>
      <c r="AG73" s="741"/>
      <c r="AH73" s="742"/>
      <c r="AI73" s="737" t="s">
        <v>266</v>
      </c>
      <c r="AJ73" s="738"/>
      <c r="AK73" s="738"/>
      <c r="AL73" s="738"/>
      <c r="AM73" s="738"/>
      <c r="AN73" s="738"/>
      <c r="AO73" s="738"/>
      <c r="AP73" s="738"/>
      <c r="AQ73" s="739"/>
    </row>
    <row r="74" spans="2:43" ht="13.5">
      <c r="B74" s="749"/>
      <c r="C74" s="750"/>
      <c r="D74" s="750"/>
      <c r="E74" s="750"/>
      <c r="F74" s="751"/>
      <c r="G74" s="740"/>
      <c r="H74" s="741"/>
      <c r="I74" s="741"/>
      <c r="J74" s="741"/>
      <c r="K74" s="741"/>
      <c r="L74" s="742"/>
      <c r="M74" s="749" t="s">
        <v>261</v>
      </c>
      <c r="N74" s="750"/>
      <c r="O74" s="750"/>
      <c r="P74" s="750"/>
      <c r="Q74" s="750"/>
      <c r="R74" s="750"/>
      <c r="S74" s="751"/>
      <c r="T74" s="740">
        <v>18400000</v>
      </c>
      <c r="U74" s="741"/>
      <c r="V74" s="741"/>
      <c r="W74" s="741"/>
      <c r="X74" s="741"/>
      <c r="Y74" s="742"/>
      <c r="Z74" s="743">
        <v>3.5</v>
      </c>
      <c r="AA74" s="744"/>
      <c r="AB74" s="745"/>
      <c r="AC74" s="740">
        <v>644000</v>
      </c>
      <c r="AD74" s="741"/>
      <c r="AE74" s="741"/>
      <c r="AF74" s="741"/>
      <c r="AG74" s="741"/>
      <c r="AH74" s="742"/>
      <c r="AI74" s="737" t="s">
        <v>267</v>
      </c>
      <c r="AJ74" s="738"/>
      <c r="AK74" s="738"/>
      <c r="AL74" s="738"/>
      <c r="AM74" s="738"/>
      <c r="AN74" s="738"/>
      <c r="AO74" s="738"/>
      <c r="AP74" s="738"/>
      <c r="AQ74" s="739"/>
    </row>
    <row r="75" spans="2:43" ht="13.5">
      <c r="B75" s="749"/>
      <c r="C75" s="750"/>
      <c r="D75" s="750"/>
      <c r="E75" s="750"/>
      <c r="F75" s="751"/>
      <c r="G75" s="740"/>
      <c r="H75" s="741"/>
      <c r="I75" s="741"/>
      <c r="J75" s="741"/>
      <c r="K75" s="741"/>
      <c r="L75" s="742"/>
      <c r="M75" s="749" t="s">
        <v>262</v>
      </c>
      <c r="N75" s="750"/>
      <c r="O75" s="750"/>
      <c r="P75" s="750"/>
      <c r="Q75" s="750"/>
      <c r="R75" s="750"/>
      <c r="S75" s="751"/>
      <c r="T75" s="740">
        <v>16500000</v>
      </c>
      <c r="U75" s="741"/>
      <c r="V75" s="741"/>
      <c r="W75" s="741"/>
      <c r="X75" s="741"/>
      <c r="Y75" s="742"/>
      <c r="Z75" s="743">
        <v>7.2</v>
      </c>
      <c r="AA75" s="744"/>
      <c r="AB75" s="745"/>
      <c r="AC75" s="740">
        <v>1188000</v>
      </c>
      <c r="AD75" s="741"/>
      <c r="AE75" s="741"/>
      <c r="AF75" s="741"/>
      <c r="AG75" s="741"/>
      <c r="AH75" s="742"/>
      <c r="AI75" s="737" t="s">
        <v>266</v>
      </c>
      <c r="AJ75" s="738"/>
      <c r="AK75" s="738"/>
      <c r="AL75" s="738"/>
      <c r="AM75" s="738"/>
      <c r="AN75" s="738"/>
      <c r="AO75" s="738"/>
      <c r="AP75" s="738"/>
      <c r="AQ75" s="739"/>
    </row>
    <row r="76" spans="2:43" ht="13.5">
      <c r="B76" s="749"/>
      <c r="C76" s="750"/>
      <c r="D76" s="750"/>
      <c r="E76" s="750"/>
      <c r="F76" s="751"/>
      <c r="G76" s="740"/>
      <c r="H76" s="741"/>
      <c r="I76" s="741"/>
      <c r="J76" s="741"/>
      <c r="K76" s="741"/>
      <c r="L76" s="742"/>
      <c r="M76" s="749" t="s">
        <v>263</v>
      </c>
      <c r="N76" s="750"/>
      <c r="O76" s="750"/>
      <c r="P76" s="750"/>
      <c r="Q76" s="750"/>
      <c r="R76" s="750"/>
      <c r="S76" s="751"/>
      <c r="T76" s="740">
        <v>16500000</v>
      </c>
      <c r="U76" s="741"/>
      <c r="V76" s="741"/>
      <c r="W76" s="741"/>
      <c r="X76" s="741"/>
      <c r="Y76" s="742"/>
      <c r="Z76" s="743">
        <v>7.2</v>
      </c>
      <c r="AA76" s="744"/>
      <c r="AB76" s="745"/>
      <c r="AC76" s="740">
        <v>1188000</v>
      </c>
      <c r="AD76" s="741"/>
      <c r="AE76" s="741"/>
      <c r="AF76" s="741"/>
      <c r="AG76" s="741"/>
      <c r="AH76" s="742"/>
      <c r="AI76" s="737" t="s">
        <v>266</v>
      </c>
      <c r="AJ76" s="738"/>
      <c r="AK76" s="738"/>
      <c r="AL76" s="738"/>
      <c r="AM76" s="738"/>
      <c r="AN76" s="738"/>
      <c r="AO76" s="738"/>
      <c r="AP76" s="738"/>
      <c r="AQ76" s="739"/>
    </row>
    <row r="77" spans="2:43" ht="13.5">
      <c r="B77" s="749"/>
      <c r="C77" s="750"/>
      <c r="D77" s="750"/>
      <c r="E77" s="750"/>
      <c r="F77" s="751"/>
      <c r="G77" s="740"/>
      <c r="H77" s="741"/>
      <c r="I77" s="741"/>
      <c r="J77" s="741"/>
      <c r="K77" s="741"/>
      <c r="L77" s="742"/>
      <c r="M77" s="749" t="s">
        <v>264</v>
      </c>
      <c r="N77" s="750"/>
      <c r="O77" s="750"/>
      <c r="P77" s="750"/>
      <c r="Q77" s="750"/>
      <c r="R77" s="750"/>
      <c r="S77" s="751"/>
      <c r="T77" s="740">
        <v>16500000</v>
      </c>
      <c r="U77" s="741"/>
      <c r="V77" s="741"/>
      <c r="W77" s="741"/>
      <c r="X77" s="741"/>
      <c r="Y77" s="742"/>
      <c r="Z77" s="743">
        <v>7.2</v>
      </c>
      <c r="AA77" s="744"/>
      <c r="AB77" s="745"/>
      <c r="AC77" s="740">
        <v>1188000</v>
      </c>
      <c r="AD77" s="741"/>
      <c r="AE77" s="741"/>
      <c r="AF77" s="741"/>
      <c r="AG77" s="741"/>
      <c r="AH77" s="742"/>
      <c r="AI77" s="737" t="s">
        <v>266</v>
      </c>
      <c r="AJ77" s="738"/>
      <c r="AK77" s="738"/>
      <c r="AL77" s="738"/>
      <c r="AM77" s="738"/>
      <c r="AN77" s="738"/>
      <c r="AO77" s="738"/>
      <c r="AP77" s="738"/>
      <c r="AQ77" s="739"/>
    </row>
    <row r="78" spans="2:43" ht="13.5">
      <c r="B78" s="749"/>
      <c r="C78" s="750"/>
      <c r="D78" s="750"/>
      <c r="E78" s="750"/>
      <c r="F78" s="751"/>
      <c r="G78" s="740"/>
      <c r="H78" s="741"/>
      <c r="I78" s="741"/>
      <c r="J78" s="741"/>
      <c r="K78" s="741"/>
      <c r="L78" s="742"/>
      <c r="M78" s="749"/>
      <c r="N78" s="750"/>
      <c r="O78" s="750"/>
      <c r="P78" s="750"/>
      <c r="Q78" s="750"/>
      <c r="R78" s="750"/>
      <c r="S78" s="751"/>
      <c r="T78" s="740"/>
      <c r="U78" s="741"/>
      <c r="V78" s="741"/>
      <c r="W78" s="741"/>
      <c r="X78" s="741"/>
      <c r="Y78" s="742"/>
      <c r="Z78" s="743"/>
      <c r="AA78" s="744"/>
      <c r="AB78" s="745"/>
      <c r="AC78" s="740"/>
      <c r="AD78" s="741"/>
      <c r="AE78" s="741"/>
      <c r="AF78" s="741"/>
      <c r="AG78" s="741"/>
      <c r="AH78" s="742"/>
      <c r="AI78" s="737"/>
      <c r="AJ78" s="738"/>
      <c r="AK78" s="738"/>
      <c r="AL78" s="738"/>
      <c r="AM78" s="738"/>
      <c r="AN78" s="738"/>
      <c r="AO78" s="738"/>
      <c r="AP78" s="738"/>
      <c r="AQ78" s="739"/>
    </row>
    <row r="79" spans="2:43" ht="13.5">
      <c r="B79" s="749"/>
      <c r="C79" s="750"/>
      <c r="D79" s="750"/>
      <c r="E79" s="750"/>
      <c r="F79" s="751"/>
      <c r="G79" s="740"/>
      <c r="H79" s="741"/>
      <c r="I79" s="741"/>
      <c r="J79" s="741"/>
      <c r="K79" s="741"/>
      <c r="L79" s="742"/>
      <c r="M79" s="749"/>
      <c r="N79" s="750"/>
      <c r="O79" s="750"/>
      <c r="P79" s="750"/>
      <c r="Q79" s="750"/>
      <c r="R79" s="750"/>
      <c r="S79" s="751"/>
      <c r="T79" s="740"/>
      <c r="U79" s="741"/>
      <c r="V79" s="741"/>
      <c r="W79" s="741"/>
      <c r="X79" s="741"/>
      <c r="Y79" s="742"/>
      <c r="Z79" s="743"/>
      <c r="AA79" s="744"/>
      <c r="AB79" s="745"/>
      <c r="AC79" s="740"/>
      <c r="AD79" s="741"/>
      <c r="AE79" s="741"/>
      <c r="AF79" s="741"/>
      <c r="AG79" s="741"/>
      <c r="AH79" s="742"/>
      <c r="AI79" s="845"/>
      <c r="AJ79" s="846"/>
      <c r="AK79" s="846"/>
      <c r="AL79" s="846"/>
      <c r="AM79" s="846"/>
      <c r="AN79" s="846"/>
      <c r="AO79" s="846"/>
      <c r="AP79" s="846"/>
      <c r="AQ79" s="847"/>
    </row>
    <row r="80" spans="2:43" ht="13.5">
      <c r="B80" s="749"/>
      <c r="C80" s="750"/>
      <c r="D80" s="750"/>
      <c r="E80" s="750"/>
      <c r="F80" s="751"/>
      <c r="G80" s="740"/>
      <c r="H80" s="741"/>
      <c r="I80" s="741"/>
      <c r="J80" s="741"/>
      <c r="K80" s="741"/>
      <c r="L80" s="742"/>
      <c r="M80" s="749"/>
      <c r="N80" s="750"/>
      <c r="O80" s="750"/>
      <c r="P80" s="750"/>
      <c r="Q80" s="750"/>
      <c r="R80" s="750"/>
      <c r="S80" s="751"/>
      <c r="T80" s="740"/>
      <c r="U80" s="741"/>
      <c r="V80" s="741"/>
      <c r="W80" s="741"/>
      <c r="X80" s="741"/>
      <c r="Y80" s="742"/>
      <c r="Z80" s="743"/>
      <c r="AA80" s="744"/>
      <c r="AB80" s="745"/>
      <c r="AC80" s="740"/>
      <c r="AD80" s="741"/>
      <c r="AE80" s="741"/>
      <c r="AF80" s="741"/>
      <c r="AG80" s="741"/>
      <c r="AH80" s="742"/>
      <c r="AI80" s="845"/>
      <c r="AJ80" s="846"/>
      <c r="AK80" s="846"/>
      <c r="AL80" s="846"/>
      <c r="AM80" s="846"/>
      <c r="AN80" s="846"/>
      <c r="AO80" s="846"/>
      <c r="AP80" s="846"/>
      <c r="AQ80" s="847"/>
    </row>
    <row r="81" spans="2:43" ht="13.5">
      <c r="B81" s="749"/>
      <c r="C81" s="750"/>
      <c r="D81" s="750"/>
      <c r="E81" s="750"/>
      <c r="F81" s="751"/>
      <c r="G81" s="740"/>
      <c r="H81" s="741"/>
      <c r="I81" s="741"/>
      <c r="J81" s="741"/>
      <c r="K81" s="741"/>
      <c r="L81" s="742"/>
      <c r="M81" s="749"/>
      <c r="N81" s="750"/>
      <c r="O81" s="750"/>
      <c r="P81" s="750"/>
      <c r="Q81" s="750"/>
      <c r="R81" s="750"/>
      <c r="S81" s="751"/>
      <c r="T81" s="740"/>
      <c r="U81" s="785"/>
      <c r="V81" s="785"/>
      <c r="W81" s="785"/>
      <c r="X81" s="785"/>
      <c r="Y81" s="742"/>
      <c r="Z81" s="743"/>
      <c r="AA81" s="744"/>
      <c r="AB81" s="745"/>
      <c r="AC81" s="740"/>
      <c r="AD81" s="741"/>
      <c r="AE81" s="741"/>
      <c r="AF81" s="741"/>
      <c r="AG81" s="741"/>
      <c r="AH81" s="742"/>
      <c r="AI81" s="845"/>
      <c r="AJ81" s="846"/>
      <c r="AK81" s="846"/>
      <c r="AL81" s="846"/>
      <c r="AM81" s="846"/>
      <c r="AN81" s="846"/>
      <c r="AO81" s="846"/>
      <c r="AP81" s="846"/>
      <c r="AQ81" s="847"/>
    </row>
    <row r="82" spans="2:43" ht="13.5">
      <c r="B82" s="749"/>
      <c r="C82" s="750"/>
      <c r="D82" s="750"/>
      <c r="E82" s="750"/>
      <c r="F82" s="751"/>
      <c r="G82" s="740"/>
      <c r="H82" s="741"/>
      <c r="I82" s="741"/>
      <c r="J82" s="741"/>
      <c r="K82" s="741"/>
      <c r="L82" s="742"/>
      <c r="M82" s="749"/>
      <c r="N82" s="750"/>
      <c r="O82" s="750"/>
      <c r="P82" s="750"/>
      <c r="Q82" s="750"/>
      <c r="R82" s="750"/>
      <c r="S82" s="751"/>
      <c r="T82" s="740"/>
      <c r="U82" s="785"/>
      <c r="V82" s="785"/>
      <c r="W82" s="785"/>
      <c r="X82" s="785"/>
      <c r="Y82" s="742"/>
      <c r="Z82" s="743"/>
      <c r="AA82" s="744"/>
      <c r="AB82" s="745"/>
      <c r="AC82" s="740"/>
      <c r="AD82" s="741"/>
      <c r="AE82" s="741"/>
      <c r="AF82" s="741"/>
      <c r="AG82" s="741"/>
      <c r="AH82" s="742"/>
      <c r="AI82" s="845"/>
      <c r="AJ82" s="846"/>
      <c r="AK82" s="846"/>
      <c r="AL82" s="846"/>
      <c r="AM82" s="846"/>
      <c r="AN82" s="846"/>
      <c r="AO82" s="846"/>
      <c r="AP82" s="846"/>
      <c r="AQ82" s="847"/>
    </row>
    <row r="83" spans="2:43" ht="13.5">
      <c r="B83" s="826"/>
      <c r="C83" s="827"/>
      <c r="D83" s="827"/>
      <c r="E83" s="827"/>
      <c r="F83" s="828"/>
      <c r="G83" s="794"/>
      <c r="H83" s="795"/>
      <c r="I83" s="795"/>
      <c r="J83" s="795"/>
      <c r="K83" s="795"/>
      <c r="L83" s="796"/>
      <c r="M83" s="826"/>
      <c r="N83" s="827"/>
      <c r="O83" s="827"/>
      <c r="P83" s="827"/>
      <c r="Q83" s="827"/>
      <c r="R83" s="827"/>
      <c r="S83" s="828"/>
      <c r="T83" s="794"/>
      <c r="U83" s="795"/>
      <c r="V83" s="795"/>
      <c r="W83" s="795"/>
      <c r="X83" s="795"/>
      <c r="Y83" s="796"/>
      <c r="Z83" s="826"/>
      <c r="AA83" s="827"/>
      <c r="AB83" s="828"/>
      <c r="AC83" s="794"/>
      <c r="AD83" s="795"/>
      <c r="AE83" s="795"/>
      <c r="AF83" s="795"/>
      <c r="AG83" s="795"/>
      <c r="AH83" s="796"/>
      <c r="AI83" s="829"/>
      <c r="AJ83" s="830"/>
      <c r="AK83" s="830"/>
      <c r="AL83" s="830"/>
      <c r="AM83" s="830"/>
      <c r="AN83" s="830"/>
      <c r="AO83" s="830"/>
      <c r="AP83" s="830"/>
      <c r="AQ83" s="831"/>
    </row>
    <row r="84" spans="2:43" ht="13.5">
      <c r="B84" s="803" t="s">
        <v>199</v>
      </c>
      <c r="C84" s="804"/>
      <c r="D84" s="804"/>
      <c r="E84" s="804"/>
      <c r="F84" s="805"/>
      <c r="G84" s="806">
        <v>6996000</v>
      </c>
      <c r="H84" s="807"/>
      <c r="I84" s="807"/>
      <c r="J84" s="807"/>
      <c r="K84" s="807"/>
      <c r="L84" s="832"/>
      <c r="M84" s="810"/>
      <c r="N84" s="808"/>
      <c r="O84" s="808"/>
      <c r="P84" s="808"/>
      <c r="Q84" s="808"/>
      <c r="R84" s="808"/>
      <c r="S84" s="808"/>
      <c r="T84" s="808"/>
      <c r="U84" s="808"/>
      <c r="V84" s="808"/>
      <c r="W84" s="808"/>
      <c r="X84" s="808"/>
      <c r="Y84" s="808"/>
      <c r="Z84" s="808"/>
      <c r="AA84" s="808"/>
      <c r="AB84" s="808"/>
      <c r="AC84" s="808"/>
      <c r="AD84" s="808"/>
      <c r="AE84" s="808"/>
      <c r="AF84" s="808"/>
      <c r="AG84" s="808"/>
      <c r="AH84" s="808"/>
      <c r="AI84" s="808"/>
      <c r="AJ84" s="808"/>
      <c r="AK84" s="808"/>
      <c r="AL84" s="808"/>
      <c r="AM84" s="808"/>
      <c r="AN84" s="808"/>
      <c r="AO84" s="808"/>
      <c r="AP84" s="808"/>
      <c r="AQ84" s="809"/>
    </row>
    <row r="85" spans="2:43" ht="13.5">
      <c r="B85" s="60" t="s">
        <v>85</v>
      </c>
      <c r="C85" s="10"/>
      <c r="D85" s="10"/>
      <c r="E85" s="60" t="s">
        <v>150</v>
      </c>
      <c r="F85" s="10"/>
      <c r="G85" s="11"/>
      <c r="H85" s="11"/>
      <c r="I85" s="11"/>
      <c r="J85" s="11"/>
      <c r="K85" s="11"/>
      <c r="L85" s="11"/>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row>
    <row r="86" spans="2:43" ht="13.5">
      <c r="B86" s="10"/>
      <c r="C86" s="10"/>
      <c r="D86" s="10"/>
      <c r="E86" s="60" t="s">
        <v>151</v>
      </c>
      <c r="F86" s="10"/>
      <c r="G86" s="11"/>
      <c r="H86" s="11"/>
      <c r="I86" s="11"/>
      <c r="J86" s="11"/>
      <c r="K86" s="11"/>
      <c r="L86" s="11"/>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row>
    <row r="89" ht="13.5">
      <c r="B89" s="1" t="s">
        <v>67</v>
      </c>
    </row>
    <row r="90" spans="2:43" ht="13.5">
      <c r="B90" s="811" t="s">
        <v>58</v>
      </c>
      <c r="C90" s="812"/>
      <c r="D90" s="812"/>
      <c r="E90" s="812"/>
      <c r="F90" s="813"/>
      <c r="G90" s="760" t="s">
        <v>195</v>
      </c>
      <c r="H90" s="761"/>
      <c r="I90" s="761"/>
      <c r="J90" s="761"/>
      <c r="K90" s="761"/>
      <c r="L90" s="762"/>
      <c r="M90" s="766" t="s">
        <v>196</v>
      </c>
      <c r="N90" s="767"/>
      <c r="O90" s="767"/>
      <c r="P90" s="767"/>
      <c r="Q90" s="767"/>
      <c r="R90" s="767"/>
      <c r="S90" s="767"/>
      <c r="T90" s="767"/>
      <c r="U90" s="767"/>
      <c r="V90" s="767"/>
      <c r="W90" s="767"/>
      <c r="X90" s="767"/>
      <c r="Y90" s="767"/>
      <c r="Z90" s="767"/>
      <c r="AA90" s="767"/>
      <c r="AB90" s="767"/>
      <c r="AC90" s="767"/>
      <c r="AD90" s="767"/>
      <c r="AE90" s="767"/>
      <c r="AF90" s="767"/>
      <c r="AG90" s="767"/>
      <c r="AH90" s="767"/>
      <c r="AI90" s="767"/>
      <c r="AJ90" s="767"/>
      <c r="AK90" s="767"/>
      <c r="AL90" s="767"/>
      <c r="AM90" s="767"/>
      <c r="AN90" s="767"/>
      <c r="AO90" s="767"/>
      <c r="AP90" s="767"/>
      <c r="AQ90" s="768"/>
    </row>
    <row r="91" spans="2:43" ht="22.5" customHeight="1">
      <c r="B91" s="814"/>
      <c r="C91" s="815"/>
      <c r="D91" s="815"/>
      <c r="E91" s="815"/>
      <c r="F91" s="816"/>
      <c r="G91" s="763"/>
      <c r="H91" s="764"/>
      <c r="I91" s="764"/>
      <c r="J91" s="764"/>
      <c r="K91" s="764"/>
      <c r="L91" s="765"/>
      <c r="M91" s="817" t="s">
        <v>165</v>
      </c>
      <c r="N91" s="818"/>
      <c r="O91" s="818"/>
      <c r="P91" s="818"/>
      <c r="Q91" s="818"/>
      <c r="R91" s="818"/>
      <c r="S91" s="819"/>
      <c r="T91" s="703" t="s">
        <v>59</v>
      </c>
      <c r="U91" s="704"/>
      <c r="V91" s="704"/>
      <c r="W91" s="704"/>
      <c r="X91" s="704"/>
      <c r="Y91" s="705"/>
      <c r="Z91" s="820" t="s">
        <v>60</v>
      </c>
      <c r="AA91" s="761"/>
      <c r="AB91" s="762"/>
      <c r="AC91" s="703" t="s">
        <v>61</v>
      </c>
      <c r="AD91" s="704"/>
      <c r="AE91" s="704"/>
      <c r="AF91" s="704"/>
      <c r="AG91" s="704"/>
      <c r="AH91" s="705"/>
      <c r="AI91" s="823" t="s">
        <v>197</v>
      </c>
      <c r="AJ91" s="824"/>
      <c r="AK91" s="824"/>
      <c r="AL91" s="824"/>
      <c r="AM91" s="824"/>
      <c r="AN91" s="824"/>
      <c r="AO91" s="824"/>
      <c r="AP91" s="824"/>
      <c r="AQ91" s="825"/>
    </row>
    <row r="92" spans="2:43" ht="13.5">
      <c r="B92" s="775" t="s">
        <v>62</v>
      </c>
      <c r="C92" s="776"/>
      <c r="D92" s="776"/>
      <c r="E92" s="776"/>
      <c r="F92" s="821"/>
      <c r="G92" s="775" t="s">
        <v>97</v>
      </c>
      <c r="H92" s="776"/>
      <c r="I92" s="776"/>
      <c r="J92" s="776"/>
      <c r="K92" s="776"/>
      <c r="L92" s="821"/>
      <c r="M92" s="822"/>
      <c r="N92" s="777"/>
      <c r="O92" s="777"/>
      <c r="P92" s="777"/>
      <c r="Q92" s="777"/>
      <c r="R92" s="777"/>
      <c r="S92" s="781"/>
      <c r="T92" s="775" t="s">
        <v>97</v>
      </c>
      <c r="U92" s="776"/>
      <c r="V92" s="776"/>
      <c r="W92" s="776"/>
      <c r="X92" s="776"/>
      <c r="Y92" s="821"/>
      <c r="Z92" s="775" t="s">
        <v>198</v>
      </c>
      <c r="AA92" s="776"/>
      <c r="AB92" s="821"/>
      <c r="AC92" s="775" t="s">
        <v>97</v>
      </c>
      <c r="AD92" s="776"/>
      <c r="AE92" s="776"/>
      <c r="AF92" s="776"/>
      <c r="AG92" s="776"/>
      <c r="AH92" s="821"/>
      <c r="AI92" s="822"/>
      <c r="AJ92" s="777"/>
      <c r="AK92" s="777"/>
      <c r="AL92" s="777"/>
      <c r="AM92" s="777"/>
      <c r="AN92" s="777"/>
      <c r="AO92" s="777"/>
      <c r="AP92" s="777"/>
      <c r="AQ92" s="781"/>
    </row>
    <row r="93" spans="2:43" ht="13.5">
      <c r="B93" s="749">
        <v>1</v>
      </c>
      <c r="C93" s="750"/>
      <c r="D93" s="750"/>
      <c r="E93" s="750"/>
      <c r="F93" s="751"/>
      <c r="G93" s="740">
        <v>912500</v>
      </c>
      <c r="H93" s="741"/>
      <c r="I93" s="741"/>
      <c r="J93" s="741"/>
      <c r="K93" s="741"/>
      <c r="L93" s="742"/>
      <c r="M93" s="749" t="s">
        <v>254</v>
      </c>
      <c r="N93" s="750"/>
      <c r="O93" s="750"/>
      <c r="P93" s="750"/>
      <c r="Q93" s="750"/>
      <c r="R93" s="750"/>
      <c r="S93" s="751"/>
      <c r="T93" s="740">
        <v>36500000</v>
      </c>
      <c r="U93" s="741"/>
      <c r="V93" s="741"/>
      <c r="W93" s="741"/>
      <c r="X93" s="741"/>
      <c r="Y93" s="742"/>
      <c r="Z93" s="749">
        <v>2.5</v>
      </c>
      <c r="AA93" s="750"/>
      <c r="AB93" s="751"/>
      <c r="AC93" s="740">
        <v>912500</v>
      </c>
      <c r="AD93" s="741"/>
      <c r="AE93" s="741"/>
      <c r="AF93" s="741"/>
      <c r="AG93" s="741"/>
      <c r="AH93" s="742"/>
      <c r="AI93" s="746" t="s">
        <v>268</v>
      </c>
      <c r="AJ93" s="747"/>
      <c r="AK93" s="747"/>
      <c r="AL93" s="747"/>
      <c r="AM93" s="747"/>
      <c r="AN93" s="747"/>
      <c r="AO93" s="747"/>
      <c r="AP93" s="747"/>
      <c r="AQ93" s="748"/>
    </row>
    <row r="94" spans="2:43" ht="13.5">
      <c r="B94" s="749"/>
      <c r="C94" s="750"/>
      <c r="D94" s="750"/>
      <c r="E94" s="750"/>
      <c r="F94" s="751"/>
      <c r="G94" s="740"/>
      <c r="H94" s="741"/>
      <c r="I94" s="741"/>
      <c r="J94" s="741"/>
      <c r="K94" s="741"/>
      <c r="L94" s="742"/>
      <c r="M94" s="749"/>
      <c r="N94" s="750"/>
      <c r="O94" s="750"/>
      <c r="P94" s="750"/>
      <c r="Q94" s="750"/>
      <c r="R94" s="750"/>
      <c r="S94" s="751"/>
      <c r="T94" s="740"/>
      <c r="U94" s="741"/>
      <c r="V94" s="741"/>
      <c r="W94" s="741"/>
      <c r="X94" s="741"/>
      <c r="Y94" s="742"/>
      <c r="Z94" s="749"/>
      <c r="AA94" s="750"/>
      <c r="AB94" s="751"/>
      <c r="AC94" s="740"/>
      <c r="AD94" s="741"/>
      <c r="AE94" s="741"/>
      <c r="AF94" s="741"/>
      <c r="AG94" s="741"/>
      <c r="AH94" s="742"/>
      <c r="AI94" s="737"/>
      <c r="AJ94" s="738"/>
      <c r="AK94" s="738"/>
      <c r="AL94" s="738"/>
      <c r="AM94" s="738"/>
      <c r="AN94" s="738"/>
      <c r="AO94" s="738"/>
      <c r="AP94" s="738"/>
      <c r="AQ94" s="739"/>
    </row>
    <row r="95" spans="2:43" ht="13.5">
      <c r="B95" s="826"/>
      <c r="C95" s="827"/>
      <c r="D95" s="827"/>
      <c r="E95" s="827"/>
      <c r="F95" s="828"/>
      <c r="G95" s="794"/>
      <c r="H95" s="795"/>
      <c r="I95" s="795"/>
      <c r="J95" s="795"/>
      <c r="K95" s="795"/>
      <c r="L95" s="796"/>
      <c r="M95" s="826"/>
      <c r="N95" s="827"/>
      <c r="O95" s="827"/>
      <c r="P95" s="827"/>
      <c r="Q95" s="827"/>
      <c r="R95" s="827"/>
      <c r="S95" s="828"/>
      <c r="T95" s="794"/>
      <c r="U95" s="795"/>
      <c r="V95" s="795"/>
      <c r="W95" s="795"/>
      <c r="X95" s="795"/>
      <c r="Y95" s="796"/>
      <c r="Z95" s="826"/>
      <c r="AA95" s="827"/>
      <c r="AB95" s="828"/>
      <c r="AC95" s="794"/>
      <c r="AD95" s="795"/>
      <c r="AE95" s="795"/>
      <c r="AF95" s="795"/>
      <c r="AG95" s="795"/>
      <c r="AH95" s="796"/>
      <c r="AI95" s="829"/>
      <c r="AJ95" s="830"/>
      <c r="AK95" s="830"/>
      <c r="AL95" s="830"/>
      <c r="AM95" s="830"/>
      <c r="AN95" s="830"/>
      <c r="AO95" s="830"/>
      <c r="AP95" s="830"/>
      <c r="AQ95" s="831"/>
    </row>
    <row r="96" spans="2:43" ht="13.5">
      <c r="B96" s="803" t="s">
        <v>199</v>
      </c>
      <c r="C96" s="804"/>
      <c r="D96" s="804"/>
      <c r="E96" s="804"/>
      <c r="F96" s="805"/>
      <c r="G96" s="806">
        <v>912500</v>
      </c>
      <c r="H96" s="807"/>
      <c r="I96" s="807"/>
      <c r="J96" s="807"/>
      <c r="K96" s="807"/>
      <c r="L96" s="832"/>
      <c r="M96" s="810"/>
      <c r="N96" s="808"/>
      <c r="O96" s="808"/>
      <c r="P96" s="808"/>
      <c r="Q96" s="808"/>
      <c r="R96" s="808"/>
      <c r="S96" s="808"/>
      <c r="T96" s="808"/>
      <c r="U96" s="808"/>
      <c r="V96" s="808"/>
      <c r="W96" s="808"/>
      <c r="X96" s="808"/>
      <c r="Y96" s="808"/>
      <c r="Z96" s="808"/>
      <c r="AA96" s="808"/>
      <c r="AB96" s="808"/>
      <c r="AC96" s="808"/>
      <c r="AD96" s="808"/>
      <c r="AE96" s="808"/>
      <c r="AF96" s="808"/>
      <c r="AG96" s="808"/>
      <c r="AH96" s="808"/>
      <c r="AI96" s="808"/>
      <c r="AJ96" s="808"/>
      <c r="AK96" s="808"/>
      <c r="AL96" s="808"/>
      <c r="AM96" s="808"/>
      <c r="AN96" s="808"/>
      <c r="AO96" s="808"/>
      <c r="AP96" s="808"/>
      <c r="AQ96" s="809"/>
    </row>
    <row r="97" ht="13.5">
      <c r="B97" s="40" t="s">
        <v>170</v>
      </c>
    </row>
    <row r="100" ht="13.5">
      <c r="B100" s="34" t="s">
        <v>201</v>
      </c>
    </row>
    <row r="101" spans="2:43" ht="13.5">
      <c r="B101" s="766" t="s">
        <v>202</v>
      </c>
      <c r="C101" s="767"/>
      <c r="D101" s="767"/>
      <c r="E101" s="767"/>
      <c r="F101" s="767"/>
      <c r="G101" s="767"/>
      <c r="H101" s="767"/>
      <c r="I101" s="768"/>
      <c r="J101" s="766" t="s">
        <v>69</v>
      </c>
      <c r="K101" s="767"/>
      <c r="L101" s="767"/>
      <c r="M101" s="767"/>
      <c r="N101" s="767"/>
      <c r="O101" s="767"/>
      <c r="P101" s="767"/>
      <c r="Q101" s="767"/>
      <c r="R101" s="767"/>
      <c r="S101" s="767"/>
      <c r="T101" s="767"/>
      <c r="U101" s="768"/>
      <c r="V101" s="803" t="s">
        <v>196</v>
      </c>
      <c r="W101" s="804"/>
      <c r="X101" s="804"/>
      <c r="Y101" s="804"/>
      <c r="Z101" s="804"/>
      <c r="AA101" s="804"/>
      <c r="AB101" s="804"/>
      <c r="AC101" s="804"/>
      <c r="AD101" s="804"/>
      <c r="AE101" s="804"/>
      <c r="AF101" s="804"/>
      <c r="AG101" s="804"/>
      <c r="AH101" s="804"/>
      <c r="AI101" s="804"/>
      <c r="AJ101" s="804"/>
      <c r="AK101" s="804"/>
      <c r="AL101" s="804"/>
      <c r="AM101" s="804"/>
      <c r="AN101" s="804"/>
      <c r="AO101" s="804"/>
      <c r="AP101" s="804"/>
      <c r="AQ101" s="805"/>
    </row>
    <row r="102" spans="2:43" ht="13.5">
      <c r="B102" s="822"/>
      <c r="C102" s="777"/>
      <c r="D102" s="777"/>
      <c r="E102" s="777"/>
      <c r="F102" s="777"/>
      <c r="G102" s="777"/>
      <c r="H102" s="777"/>
      <c r="I102" s="781"/>
      <c r="J102" s="775" t="s">
        <v>97</v>
      </c>
      <c r="K102" s="776"/>
      <c r="L102" s="776"/>
      <c r="M102" s="776"/>
      <c r="N102" s="776"/>
      <c r="O102" s="776"/>
      <c r="P102" s="776" t="s">
        <v>97</v>
      </c>
      <c r="Q102" s="776"/>
      <c r="R102" s="776"/>
      <c r="S102" s="776"/>
      <c r="T102" s="776"/>
      <c r="U102" s="821"/>
      <c r="V102" s="822"/>
      <c r="W102" s="777"/>
      <c r="X102" s="777"/>
      <c r="Y102" s="777"/>
      <c r="Z102" s="777"/>
      <c r="AA102" s="777"/>
      <c r="AB102" s="777"/>
      <c r="AC102" s="777"/>
      <c r="AD102" s="777"/>
      <c r="AE102" s="777"/>
      <c r="AF102" s="777"/>
      <c r="AG102" s="777"/>
      <c r="AH102" s="777"/>
      <c r="AI102" s="777"/>
      <c r="AJ102" s="777"/>
      <c r="AK102" s="777"/>
      <c r="AL102" s="777"/>
      <c r="AM102" s="777"/>
      <c r="AN102" s="777"/>
      <c r="AO102" s="777"/>
      <c r="AP102" s="777"/>
      <c r="AQ102" s="781"/>
    </row>
    <row r="103" spans="2:43" ht="13.5">
      <c r="B103" s="782" t="s">
        <v>70</v>
      </c>
      <c r="C103" s="783"/>
      <c r="D103" s="783"/>
      <c r="E103" s="783"/>
      <c r="F103" s="783"/>
      <c r="G103" s="783"/>
      <c r="H103" s="783"/>
      <c r="I103" s="784"/>
      <c r="J103" s="740">
        <v>50000</v>
      </c>
      <c r="K103" s="785"/>
      <c r="L103" s="785"/>
      <c r="M103" s="785"/>
      <c r="N103" s="785"/>
      <c r="O103" s="785"/>
      <c r="P103" s="785"/>
      <c r="Q103" s="785"/>
      <c r="R103" s="785"/>
      <c r="S103" s="785"/>
      <c r="T103" s="785"/>
      <c r="U103" s="742"/>
      <c r="V103" s="782"/>
      <c r="W103" s="783"/>
      <c r="X103" s="783"/>
      <c r="Y103" s="783"/>
      <c r="Z103" s="783"/>
      <c r="AA103" s="783"/>
      <c r="AB103" s="783"/>
      <c r="AC103" s="783"/>
      <c r="AD103" s="783"/>
      <c r="AE103" s="783"/>
      <c r="AF103" s="783"/>
      <c r="AG103" s="783"/>
      <c r="AH103" s="783"/>
      <c r="AI103" s="783"/>
      <c r="AJ103" s="783"/>
      <c r="AK103" s="783"/>
      <c r="AL103" s="783"/>
      <c r="AM103" s="783"/>
      <c r="AN103" s="783"/>
      <c r="AO103" s="783"/>
      <c r="AP103" s="783"/>
      <c r="AQ103" s="784"/>
    </row>
    <row r="104" spans="2:43" ht="13.5">
      <c r="B104" s="782"/>
      <c r="C104" s="783"/>
      <c r="D104" s="783"/>
      <c r="E104" s="783"/>
      <c r="F104" s="783"/>
      <c r="G104" s="783"/>
      <c r="H104" s="783"/>
      <c r="I104" s="784"/>
      <c r="J104" s="740"/>
      <c r="K104" s="785"/>
      <c r="L104" s="785"/>
      <c r="M104" s="785"/>
      <c r="N104" s="785"/>
      <c r="O104" s="785"/>
      <c r="P104" s="785">
        <v>30000</v>
      </c>
      <c r="Q104" s="785"/>
      <c r="R104" s="785"/>
      <c r="S104" s="785"/>
      <c r="T104" s="785"/>
      <c r="U104" s="742"/>
      <c r="V104" s="782" t="s">
        <v>269</v>
      </c>
      <c r="W104" s="783"/>
      <c r="X104" s="783"/>
      <c r="Y104" s="783"/>
      <c r="Z104" s="783"/>
      <c r="AA104" s="783"/>
      <c r="AB104" s="783"/>
      <c r="AC104" s="783"/>
      <c r="AD104" s="783"/>
      <c r="AE104" s="783"/>
      <c r="AF104" s="783"/>
      <c r="AG104" s="783"/>
      <c r="AH104" s="783"/>
      <c r="AI104" s="783"/>
      <c r="AJ104" s="783"/>
      <c r="AK104" s="783"/>
      <c r="AL104" s="783"/>
      <c r="AM104" s="783"/>
      <c r="AN104" s="783"/>
      <c r="AO104" s="783"/>
      <c r="AP104" s="783"/>
      <c r="AQ104" s="784"/>
    </row>
    <row r="105" spans="2:43" ht="13.5">
      <c r="B105" s="782" t="s">
        <v>71</v>
      </c>
      <c r="C105" s="783"/>
      <c r="D105" s="783"/>
      <c r="E105" s="783"/>
      <c r="F105" s="783"/>
      <c r="G105" s="783"/>
      <c r="H105" s="783"/>
      <c r="I105" s="784"/>
      <c r="J105" s="740"/>
      <c r="K105" s="785"/>
      <c r="L105" s="785"/>
      <c r="M105" s="785"/>
      <c r="N105" s="785"/>
      <c r="O105" s="785"/>
      <c r="P105" s="785">
        <v>20000</v>
      </c>
      <c r="Q105" s="785"/>
      <c r="R105" s="785"/>
      <c r="S105" s="785"/>
      <c r="T105" s="785"/>
      <c r="U105" s="742"/>
      <c r="V105" s="782" t="s">
        <v>270</v>
      </c>
      <c r="W105" s="783"/>
      <c r="X105" s="783"/>
      <c r="Y105" s="783"/>
      <c r="Z105" s="783"/>
      <c r="AA105" s="783"/>
      <c r="AB105" s="783"/>
      <c r="AC105" s="783"/>
      <c r="AD105" s="783"/>
      <c r="AE105" s="783"/>
      <c r="AF105" s="783"/>
      <c r="AG105" s="783"/>
      <c r="AH105" s="783"/>
      <c r="AI105" s="783"/>
      <c r="AJ105" s="783"/>
      <c r="AK105" s="783"/>
      <c r="AL105" s="783"/>
      <c r="AM105" s="783"/>
      <c r="AN105" s="783"/>
      <c r="AO105" s="783"/>
      <c r="AP105" s="783"/>
      <c r="AQ105" s="784"/>
    </row>
    <row r="106" spans="2:43" ht="13.5">
      <c r="B106" s="782"/>
      <c r="C106" s="783"/>
      <c r="D106" s="783"/>
      <c r="E106" s="783"/>
      <c r="F106" s="783"/>
      <c r="G106" s="783"/>
      <c r="H106" s="783"/>
      <c r="I106" s="784"/>
      <c r="J106" s="740"/>
      <c r="K106" s="785"/>
      <c r="L106" s="785"/>
      <c r="M106" s="785"/>
      <c r="N106" s="785"/>
      <c r="O106" s="785"/>
      <c r="P106" s="785"/>
      <c r="Q106" s="785"/>
      <c r="R106" s="785"/>
      <c r="S106" s="785"/>
      <c r="T106" s="785"/>
      <c r="U106" s="742"/>
      <c r="V106" s="782"/>
      <c r="W106" s="783"/>
      <c r="X106" s="783"/>
      <c r="Y106" s="783"/>
      <c r="Z106" s="783"/>
      <c r="AA106" s="783"/>
      <c r="AB106" s="783"/>
      <c r="AC106" s="783"/>
      <c r="AD106" s="783"/>
      <c r="AE106" s="783"/>
      <c r="AF106" s="783"/>
      <c r="AG106" s="783"/>
      <c r="AH106" s="783"/>
      <c r="AI106" s="783"/>
      <c r="AJ106" s="783"/>
      <c r="AK106" s="783"/>
      <c r="AL106" s="783"/>
      <c r="AM106" s="783"/>
      <c r="AN106" s="783"/>
      <c r="AO106" s="783"/>
      <c r="AP106" s="783"/>
      <c r="AQ106" s="784"/>
    </row>
    <row r="107" spans="2:43" ht="13.5">
      <c r="B107" s="782" t="s">
        <v>72</v>
      </c>
      <c r="C107" s="783"/>
      <c r="D107" s="783"/>
      <c r="E107" s="783"/>
      <c r="F107" s="783"/>
      <c r="G107" s="783"/>
      <c r="H107" s="783"/>
      <c r="I107" s="784"/>
      <c r="J107" s="740"/>
      <c r="K107" s="785"/>
      <c r="L107" s="785"/>
      <c r="M107" s="785"/>
      <c r="N107" s="785"/>
      <c r="O107" s="785"/>
      <c r="P107" s="785"/>
      <c r="Q107" s="785"/>
      <c r="R107" s="785"/>
      <c r="S107" s="785"/>
      <c r="T107" s="785"/>
      <c r="U107" s="742"/>
      <c r="V107" s="782"/>
      <c r="W107" s="783"/>
      <c r="X107" s="783"/>
      <c r="Y107" s="783"/>
      <c r="Z107" s="783"/>
      <c r="AA107" s="783"/>
      <c r="AB107" s="783"/>
      <c r="AC107" s="783"/>
      <c r="AD107" s="783"/>
      <c r="AE107" s="783"/>
      <c r="AF107" s="783"/>
      <c r="AG107" s="783"/>
      <c r="AH107" s="783"/>
      <c r="AI107" s="783"/>
      <c r="AJ107" s="783"/>
      <c r="AK107" s="783"/>
      <c r="AL107" s="783"/>
      <c r="AM107" s="783"/>
      <c r="AN107" s="783"/>
      <c r="AO107" s="783"/>
      <c r="AP107" s="783"/>
      <c r="AQ107" s="784"/>
    </row>
    <row r="108" spans="2:43" ht="13.5">
      <c r="B108" s="782"/>
      <c r="C108" s="783"/>
      <c r="D108" s="783"/>
      <c r="E108" s="783"/>
      <c r="F108" s="783"/>
      <c r="G108" s="783"/>
      <c r="H108" s="783"/>
      <c r="I108" s="784"/>
      <c r="J108" s="740"/>
      <c r="K108" s="785"/>
      <c r="L108" s="785"/>
      <c r="M108" s="785"/>
      <c r="N108" s="785"/>
      <c r="O108" s="785"/>
      <c r="P108" s="785"/>
      <c r="Q108" s="785"/>
      <c r="R108" s="785"/>
      <c r="S108" s="785"/>
      <c r="T108" s="785"/>
      <c r="U108" s="742"/>
      <c r="V108" s="782"/>
      <c r="W108" s="783"/>
      <c r="X108" s="783"/>
      <c r="Y108" s="783"/>
      <c r="Z108" s="783"/>
      <c r="AA108" s="783"/>
      <c r="AB108" s="783"/>
      <c r="AC108" s="783"/>
      <c r="AD108" s="783"/>
      <c r="AE108" s="783"/>
      <c r="AF108" s="783"/>
      <c r="AG108" s="783"/>
      <c r="AH108" s="783"/>
      <c r="AI108" s="783"/>
      <c r="AJ108" s="783"/>
      <c r="AK108" s="783"/>
      <c r="AL108" s="783"/>
      <c r="AM108" s="783"/>
      <c r="AN108" s="783"/>
      <c r="AO108" s="783"/>
      <c r="AP108" s="783"/>
      <c r="AQ108" s="784"/>
    </row>
    <row r="109" spans="2:43" ht="13.5">
      <c r="B109" s="782" t="s">
        <v>73</v>
      </c>
      <c r="C109" s="783"/>
      <c r="D109" s="783"/>
      <c r="E109" s="783"/>
      <c r="F109" s="783"/>
      <c r="G109" s="783"/>
      <c r="H109" s="783"/>
      <c r="I109" s="784"/>
      <c r="J109" s="740"/>
      <c r="K109" s="785"/>
      <c r="L109" s="785"/>
      <c r="M109" s="785"/>
      <c r="N109" s="785"/>
      <c r="O109" s="785"/>
      <c r="P109" s="785"/>
      <c r="Q109" s="785"/>
      <c r="R109" s="785"/>
      <c r="S109" s="785"/>
      <c r="T109" s="785"/>
      <c r="U109" s="742"/>
      <c r="V109" s="782"/>
      <c r="W109" s="783"/>
      <c r="X109" s="783"/>
      <c r="Y109" s="783"/>
      <c r="Z109" s="783"/>
      <c r="AA109" s="783"/>
      <c r="AB109" s="783"/>
      <c r="AC109" s="783"/>
      <c r="AD109" s="783"/>
      <c r="AE109" s="783"/>
      <c r="AF109" s="783"/>
      <c r="AG109" s="783"/>
      <c r="AH109" s="783"/>
      <c r="AI109" s="783"/>
      <c r="AJ109" s="783"/>
      <c r="AK109" s="783"/>
      <c r="AL109" s="783"/>
      <c r="AM109" s="783"/>
      <c r="AN109" s="783"/>
      <c r="AO109" s="783"/>
      <c r="AP109" s="783"/>
      <c r="AQ109" s="784"/>
    </row>
    <row r="110" spans="2:43" ht="13.5">
      <c r="B110" s="782"/>
      <c r="C110" s="783"/>
      <c r="D110" s="783"/>
      <c r="E110" s="783"/>
      <c r="F110" s="783"/>
      <c r="G110" s="783"/>
      <c r="H110" s="783"/>
      <c r="I110" s="784"/>
      <c r="J110" s="740"/>
      <c r="K110" s="785"/>
      <c r="L110" s="785"/>
      <c r="M110" s="785"/>
      <c r="N110" s="785"/>
      <c r="O110" s="785"/>
      <c r="P110" s="785"/>
      <c r="Q110" s="785"/>
      <c r="R110" s="785"/>
      <c r="S110" s="785"/>
      <c r="T110" s="785"/>
      <c r="U110" s="742"/>
      <c r="V110" s="782"/>
      <c r="W110" s="783"/>
      <c r="X110" s="783"/>
      <c r="Y110" s="783"/>
      <c r="Z110" s="783"/>
      <c r="AA110" s="783"/>
      <c r="AB110" s="783"/>
      <c r="AC110" s="783"/>
      <c r="AD110" s="783"/>
      <c r="AE110" s="783"/>
      <c r="AF110" s="783"/>
      <c r="AG110" s="783"/>
      <c r="AH110" s="783"/>
      <c r="AI110" s="783"/>
      <c r="AJ110" s="783"/>
      <c r="AK110" s="783"/>
      <c r="AL110" s="783"/>
      <c r="AM110" s="783"/>
      <c r="AN110" s="783"/>
      <c r="AO110" s="783"/>
      <c r="AP110" s="783"/>
      <c r="AQ110" s="784"/>
    </row>
    <row r="111" spans="2:43" ht="13.5">
      <c r="B111" s="782" t="s">
        <v>74</v>
      </c>
      <c r="C111" s="783"/>
      <c r="D111" s="783"/>
      <c r="E111" s="783"/>
      <c r="F111" s="783"/>
      <c r="G111" s="783"/>
      <c r="H111" s="783"/>
      <c r="I111" s="784"/>
      <c r="J111" s="740"/>
      <c r="K111" s="785"/>
      <c r="L111" s="785"/>
      <c r="M111" s="785"/>
      <c r="N111" s="785"/>
      <c r="O111" s="785"/>
      <c r="P111" s="785"/>
      <c r="Q111" s="785"/>
      <c r="R111" s="785"/>
      <c r="S111" s="785"/>
      <c r="T111" s="785"/>
      <c r="U111" s="742"/>
      <c r="V111" s="782"/>
      <c r="W111" s="783"/>
      <c r="X111" s="783"/>
      <c r="Y111" s="783"/>
      <c r="Z111" s="783"/>
      <c r="AA111" s="783"/>
      <c r="AB111" s="783"/>
      <c r="AC111" s="783"/>
      <c r="AD111" s="783"/>
      <c r="AE111" s="783"/>
      <c r="AF111" s="783"/>
      <c r="AG111" s="783"/>
      <c r="AH111" s="783"/>
      <c r="AI111" s="783"/>
      <c r="AJ111" s="783"/>
      <c r="AK111" s="783"/>
      <c r="AL111" s="783"/>
      <c r="AM111" s="783"/>
      <c r="AN111" s="783"/>
      <c r="AO111" s="783"/>
      <c r="AP111" s="783"/>
      <c r="AQ111" s="784"/>
    </row>
    <row r="112" spans="2:43" ht="13.5">
      <c r="B112" s="782"/>
      <c r="C112" s="783"/>
      <c r="D112" s="783"/>
      <c r="E112" s="783"/>
      <c r="F112" s="783"/>
      <c r="G112" s="783"/>
      <c r="H112" s="783"/>
      <c r="I112" s="784"/>
      <c r="J112" s="794"/>
      <c r="K112" s="795"/>
      <c r="L112" s="795"/>
      <c r="M112" s="795"/>
      <c r="N112" s="795"/>
      <c r="O112" s="795"/>
      <c r="P112" s="785"/>
      <c r="Q112" s="785"/>
      <c r="R112" s="785"/>
      <c r="S112" s="785"/>
      <c r="T112" s="785"/>
      <c r="U112" s="742"/>
      <c r="V112" s="789"/>
      <c r="W112" s="759"/>
      <c r="X112" s="759"/>
      <c r="Y112" s="759"/>
      <c r="Z112" s="759"/>
      <c r="AA112" s="759"/>
      <c r="AB112" s="759"/>
      <c r="AC112" s="759"/>
      <c r="AD112" s="759"/>
      <c r="AE112" s="759"/>
      <c r="AF112" s="759"/>
      <c r="AG112" s="759"/>
      <c r="AH112" s="759"/>
      <c r="AI112" s="759"/>
      <c r="AJ112" s="759"/>
      <c r="AK112" s="759"/>
      <c r="AL112" s="759"/>
      <c r="AM112" s="759"/>
      <c r="AN112" s="759"/>
      <c r="AO112" s="759"/>
      <c r="AP112" s="759"/>
      <c r="AQ112" s="790"/>
    </row>
    <row r="113" spans="2:43" ht="13.5">
      <c r="B113" s="803" t="s">
        <v>199</v>
      </c>
      <c r="C113" s="804"/>
      <c r="D113" s="804"/>
      <c r="E113" s="804"/>
      <c r="F113" s="804"/>
      <c r="G113" s="804"/>
      <c r="H113" s="804"/>
      <c r="I113" s="805"/>
      <c r="J113" s="806">
        <v>50000</v>
      </c>
      <c r="K113" s="807"/>
      <c r="L113" s="807"/>
      <c r="M113" s="807"/>
      <c r="N113" s="807"/>
      <c r="O113" s="807"/>
      <c r="P113" s="807"/>
      <c r="Q113" s="807"/>
      <c r="R113" s="807"/>
      <c r="S113" s="807"/>
      <c r="T113" s="807"/>
      <c r="U113" s="832"/>
      <c r="V113" s="810"/>
      <c r="W113" s="808"/>
      <c r="X113" s="808"/>
      <c r="Y113" s="808"/>
      <c r="Z113" s="808"/>
      <c r="AA113" s="808"/>
      <c r="AB113" s="808"/>
      <c r="AC113" s="808"/>
      <c r="AD113" s="808"/>
      <c r="AE113" s="808"/>
      <c r="AF113" s="808"/>
      <c r="AG113" s="808"/>
      <c r="AH113" s="808"/>
      <c r="AI113" s="808"/>
      <c r="AJ113" s="808"/>
      <c r="AK113" s="808"/>
      <c r="AL113" s="808"/>
      <c r="AM113" s="808"/>
      <c r="AN113" s="808"/>
      <c r="AO113" s="808"/>
      <c r="AP113" s="808"/>
      <c r="AQ113" s="809"/>
    </row>
    <row r="114" spans="2:43" ht="13.5">
      <c r="B114" s="848" t="s">
        <v>152</v>
      </c>
      <c r="C114" s="848"/>
      <c r="D114" s="848"/>
      <c r="E114" s="848"/>
      <c r="F114" s="848"/>
      <c r="G114" s="848"/>
      <c r="H114" s="848"/>
      <c r="I114" s="848"/>
      <c r="J114" s="848"/>
      <c r="K114" s="848"/>
      <c r="L114" s="848"/>
      <c r="M114" s="848"/>
      <c r="N114" s="848"/>
      <c r="O114" s="848"/>
      <c r="P114" s="848"/>
      <c r="Q114" s="848"/>
      <c r="R114" s="848"/>
      <c r="S114" s="848"/>
      <c r="T114" s="848"/>
      <c r="U114" s="848"/>
      <c r="V114" s="848"/>
      <c r="W114" s="848"/>
      <c r="X114" s="848"/>
      <c r="Y114" s="848"/>
      <c r="Z114" s="848"/>
      <c r="AA114" s="848"/>
      <c r="AB114" s="848"/>
      <c r="AC114" s="848"/>
      <c r="AD114" s="848"/>
      <c r="AE114" s="848"/>
      <c r="AF114" s="848"/>
      <c r="AG114" s="848"/>
      <c r="AH114" s="848"/>
      <c r="AI114" s="848"/>
      <c r="AJ114" s="848"/>
      <c r="AK114" s="848"/>
      <c r="AL114" s="848"/>
      <c r="AM114" s="848"/>
      <c r="AN114" s="848"/>
      <c r="AO114" s="848"/>
      <c r="AP114" s="848"/>
      <c r="AQ114" s="848"/>
    </row>
    <row r="115" spans="2:43" ht="13.5">
      <c r="B115" s="849"/>
      <c r="C115" s="849"/>
      <c r="D115" s="849"/>
      <c r="E115" s="849"/>
      <c r="F115" s="849"/>
      <c r="G115" s="849"/>
      <c r="H115" s="849"/>
      <c r="I115" s="849"/>
      <c r="J115" s="849"/>
      <c r="K115" s="849"/>
      <c r="L115" s="849"/>
      <c r="M115" s="849"/>
      <c r="N115" s="849"/>
      <c r="O115" s="849"/>
      <c r="P115" s="849"/>
      <c r="Q115" s="849"/>
      <c r="R115" s="849"/>
      <c r="S115" s="849"/>
      <c r="T115" s="849"/>
      <c r="U115" s="849"/>
      <c r="V115" s="849"/>
      <c r="W115" s="849"/>
      <c r="X115" s="849"/>
      <c r="Y115" s="849"/>
      <c r="Z115" s="849"/>
      <c r="AA115" s="849"/>
      <c r="AB115" s="849"/>
      <c r="AC115" s="849"/>
      <c r="AD115" s="849"/>
      <c r="AE115" s="849"/>
      <c r="AF115" s="849"/>
      <c r="AG115" s="849"/>
      <c r="AH115" s="849"/>
      <c r="AI115" s="849"/>
      <c r="AJ115" s="849"/>
      <c r="AK115" s="849"/>
      <c r="AL115" s="849"/>
      <c r="AM115" s="849"/>
      <c r="AN115" s="849"/>
      <c r="AO115" s="849"/>
      <c r="AP115" s="849"/>
      <c r="AQ115" s="849"/>
    </row>
    <row r="118" ht="13.5">
      <c r="B118" s="1" t="s">
        <v>203</v>
      </c>
    </row>
    <row r="119" spans="2:43" ht="13.5">
      <c r="B119" s="766" t="s">
        <v>202</v>
      </c>
      <c r="C119" s="767"/>
      <c r="D119" s="767"/>
      <c r="E119" s="767"/>
      <c r="F119" s="767"/>
      <c r="G119" s="767"/>
      <c r="H119" s="767"/>
      <c r="I119" s="767"/>
      <c r="J119" s="767"/>
      <c r="K119" s="768"/>
      <c r="L119" s="766" t="s">
        <v>69</v>
      </c>
      <c r="M119" s="767"/>
      <c r="N119" s="767"/>
      <c r="O119" s="767"/>
      <c r="P119" s="767"/>
      <c r="Q119" s="767"/>
      <c r="R119" s="767"/>
      <c r="S119" s="767"/>
      <c r="T119" s="767"/>
      <c r="U119" s="767"/>
      <c r="V119" s="767"/>
      <c r="W119" s="768"/>
      <c r="X119" s="803" t="s">
        <v>196</v>
      </c>
      <c r="Y119" s="808"/>
      <c r="Z119" s="808"/>
      <c r="AA119" s="808"/>
      <c r="AB119" s="808"/>
      <c r="AC119" s="808"/>
      <c r="AD119" s="808"/>
      <c r="AE119" s="808"/>
      <c r="AF119" s="808"/>
      <c r="AG119" s="808"/>
      <c r="AH119" s="808"/>
      <c r="AI119" s="808"/>
      <c r="AJ119" s="808"/>
      <c r="AK119" s="808"/>
      <c r="AL119" s="808"/>
      <c r="AM119" s="808"/>
      <c r="AN119" s="808"/>
      <c r="AO119" s="808"/>
      <c r="AP119" s="808"/>
      <c r="AQ119" s="809"/>
    </row>
    <row r="120" spans="2:43" ht="13.5">
      <c r="B120" s="822"/>
      <c r="C120" s="777"/>
      <c r="D120" s="777"/>
      <c r="E120" s="777"/>
      <c r="F120" s="777"/>
      <c r="G120" s="777"/>
      <c r="H120" s="777"/>
      <c r="I120" s="777"/>
      <c r="J120" s="777"/>
      <c r="K120" s="781"/>
      <c r="L120" s="775" t="s">
        <v>97</v>
      </c>
      <c r="M120" s="776"/>
      <c r="N120" s="776"/>
      <c r="O120" s="776"/>
      <c r="P120" s="776"/>
      <c r="Q120" s="776"/>
      <c r="R120" s="776" t="s">
        <v>97</v>
      </c>
      <c r="S120" s="776"/>
      <c r="T120" s="776"/>
      <c r="U120" s="776"/>
      <c r="V120" s="776"/>
      <c r="W120" s="821"/>
      <c r="X120" s="822"/>
      <c r="Y120" s="777"/>
      <c r="Z120" s="777"/>
      <c r="AA120" s="777"/>
      <c r="AB120" s="777"/>
      <c r="AC120" s="777"/>
      <c r="AD120" s="777"/>
      <c r="AE120" s="777"/>
      <c r="AF120" s="777"/>
      <c r="AG120" s="777"/>
      <c r="AH120" s="777"/>
      <c r="AI120" s="777"/>
      <c r="AJ120" s="777"/>
      <c r="AK120" s="777"/>
      <c r="AL120" s="777"/>
      <c r="AM120" s="777"/>
      <c r="AN120" s="777"/>
      <c r="AO120" s="777"/>
      <c r="AP120" s="777"/>
      <c r="AQ120" s="781"/>
    </row>
    <row r="121" spans="2:43" ht="13.5">
      <c r="B121" s="782" t="s">
        <v>75</v>
      </c>
      <c r="C121" s="758"/>
      <c r="D121" s="758"/>
      <c r="E121" s="758"/>
      <c r="F121" s="758"/>
      <c r="G121" s="758"/>
      <c r="H121" s="758"/>
      <c r="I121" s="758"/>
      <c r="J121" s="758"/>
      <c r="K121" s="784"/>
      <c r="L121" s="740">
        <v>105000</v>
      </c>
      <c r="M121" s="785"/>
      <c r="N121" s="785"/>
      <c r="O121" s="785"/>
      <c r="P121" s="785"/>
      <c r="Q121" s="785"/>
      <c r="R121" s="785"/>
      <c r="S121" s="785"/>
      <c r="T121" s="785"/>
      <c r="U121" s="785"/>
      <c r="V121" s="785"/>
      <c r="W121" s="742"/>
      <c r="X121" s="782"/>
      <c r="Y121" s="758"/>
      <c r="Z121" s="758"/>
      <c r="AA121" s="758"/>
      <c r="AB121" s="758"/>
      <c r="AC121" s="758"/>
      <c r="AD121" s="758"/>
      <c r="AE121" s="758"/>
      <c r="AF121" s="758"/>
      <c r="AG121" s="758"/>
      <c r="AH121" s="758"/>
      <c r="AI121" s="758"/>
      <c r="AJ121" s="758"/>
      <c r="AK121" s="758"/>
      <c r="AL121" s="758"/>
      <c r="AM121" s="758"/>
      <c r="AN121" s="758"/>
      <c r="AO121" s="758"/>
      <c r="AP121" s="758"/>
      <c r="AQ121" s="784"/>
    </row>
    <row r="122" spans="2:43" ht="13.5">
      <c r="B122" s="782"/>
      <c r="C122" s="758"/>
      <c r="D122" s="758"/>
      <c r="E122" s="758"/>
      <c r="F122" s="758"/>
      <c r="G122" s="758"/>
      <c r="H122" s="758"/>
      <c r="I122" s="758"/>
      <c r="J122" s="758"/>
      <c r="K122" s="784"/>
      <c r="L122" s="740"/>
      <c r="M122" s="785"/>
      <c r="N122" s="785"/>
      <c r="O122" s="785"/>
      <c r="P122" s="785"/>
      <c r="Q122" s="785"/>
      <c r="R122" s="785">
        <v>20000</v>
      </c>
      <c r="S122" s="785"/>
      <c r="T122" s="785"/>
      <c r="U122" s="785"/>
      <c r="V122" s="785"/>
      <c r="W122" s="742"/>
      <c r="X122" s="782" t="s">
        <v>271</v>
      </c>
      <c r="Y122" s="758"/>
      <c r="Z122" s="758"/>
      <c r="AA122" s="758"/>
      <c r="AB122" s="758"/>
      <c r="AC122" s="758"/>
      <c r="AD122" s="758"/>
      <c r="AE122" s="758"/>
      <c r="AF122" s="758"/>
      <c r="AG122" s="758"/>
      <c r="AH122" s="758"/>
      <c r="AI122" s="758"/>
      <c r="AJ122" s="758"/>
      <c r="AK122" s="758"/>
      <c r="AL122" s="758"/>
      <c r="AM122" s="758"/>
      <c r="AN122" s="758"/>
      <c r="AO122" s="758"/>
      <c r="AP122" s="758"/>
      <c r="AQ122" s="784"/>
    </row>
    <row r="123" spans="2:43" ht="13.5">
      <c r="B123" s="782"/>
      <c r="C123" s="758"/>
      <c r="D123" s="758"/>
      <c r="E123" s="758"/>
      <c r="F123" s="758"/>
      <c r="G123" s="758"/>
      <c r="H123" s="758"/>
      <c r="I123" s="758"/>
      <c r="J123" s="758"/>
      <c r="K123" s="784"/>
      <c r="L123" s="740"/>
      <c r="M123" s="785"/>
      <c r="N123" s="785"/>
      <c r="O123" s="785"/>
      <c r="P123" s="785"/>
      <c r="Q123" s="785"/>
      <c r="R123" s="785">
        <v>60000</v>
      </c>
      <c r="S123" s="785"/>
      <c r="T123" s="785"/>
      <c r="U123" s="785"/>
      <c r="V123" s="785"/>
      <c r="W123" s="742"/>
      <c r="X123" s="782" t="s">
        <v>272</v>
      </c>
      <c r="Y123" s="758"/>
      <c r="Z123" s="758"/>
      <c r="AA123" s="758"/>
      <c r="AB123" s="758"/>
      <c r="AC123" s="758"/>
      <c r="AD123" s="758"/>
      <c r="AE123" s="758"/>
      <c r="AF123" s="758"/>
      <c r="AG123" s="758"/>
      <c r="AH123" s="758"/>
      <c r="AI123" s="758"/>
      <c r="AJ123" s="758"/>
      <c r="AK123" s="758"/>
      <c r="AL123" s="758"/>
      <c r="AM123" s="758"/>
      <c r="AN123" s="758"/>
      <c r="AO123" s="758"/>
      <c r="AP123" s="758"/>
      <c r="AQ123" s="784"/>
    </row>
    <row r="124" spans="2:43" ht="13.5">
      <c r="B124" s="782"/>
      <c r="C124" s="758"/>
      <c r="D124" s="758"/>
      <c r="E124" s="758"/>
      <c r="F124" s="758"/>
      <c r="G124" s="758"/>
      <c r="H124" s="758"/>
      <c r="I124" s="758"/>
      <c r="J124" s="758"/>
      <c r="K124" s="784"/>
      <c r="L124" s="740"/>
      <c r="M124" s="785"/>
      <c r="N124" s="785"/>
      <c r="O124" s="785"/>
      <c r="P124" s="785"/>
      <c r="Q124" s="785"/>
      <c r="R124" s="785">
        <v>25000</v>
      </c>
      <c r="S124" s="785"/>
      <c r="T124" s="785"/>
      <c r="U124" s="785"/>
      <c r="V124" s="785"/>
      <c r="W124" s="742"/>
      <c r="X124" s="782" t="s">
        <v>273</v>
      </c>
      <c r="Y124" s="758"/>
      <c r="Z124" s="758"/>
      <c r="AA124" s="758"/>
      <c r="AB124" s="758"/>
      <c r="AC124" s="758"/>
      <c r="AD124" s="758"/>
      <c r="AE124" s="758"/>
      <c r="AF124" s="758"/>
      <c r="AG124" s="758"/>
      <c r="AH124" s="758"/>
      <c r="AI124" s="758"/>
      <c r="AJ124" s="758"/>
      <c r="AK124" s="758"/>
      <c r="AL124" s="758"/>
      <c r="AM124" s="758"/>
      <c r="AN124" s="758"/>
      <c r="AO124" s="758"/>
      <c r="AP124" s="758"/>
      <c r="AQ124" s="784"/>
    </row>
    <row r="125" spans="2:43" ht="13.5">
      <c r="B125" s="782" t="s">
        <v>70</v>
      </c>
      <c r="C125" s="758"/>
      <c r="D125" s="758"/>
      <c r="E125" s="758"/>
      <c r="F125" s="758"/>
      <c r="G125" s="758"/>
      <c r="H125" s="758"/>
      <c r="I125" s="758"/>
      <c r="J125" s="758"/>
      <c r="K125" s="784"/>
      <c r="L125" s="740"/>
      <c r="M125" s="785"/>
      <c r="N125" s="785"/>
      <c r="O125" s="785"/>
      <c r="P125" s="785"/>
      <c r="Q125" s="785"/>
      <c r="R125" s="785"/>
      <c r="S125" s="785"/>
      <c r="T125" s="785"/>
      <c r="U125" s="785"/>
      <c r="V125" s="785"/>
      <c r="W125" s="742"/>
      <c r="X125" s="782"/>
      <c r="Y125" s="758"/>
      <c r="Z125" s="758"/>
      <c r="AA125" s="758"/>
      <c r="AB125" s="758"/>
      <c r="AC125" s="758"/>
      <c r="AD125" s="758"/>
      <c r="AE125" s="758"/>
      <c r="AF125" s="758"/>
      <c r="AG125" s="758"/>
      <c r="AH125" s="758"/>
      <c r="AI125" s="758"/>
      <c r="AJ125" s="758"/>
      <c r="AK125" s="758"/>
      <c r="AL125" s="758"/>
      <c r="AM125" s="758"/>
      <c r="AN125" s="758"/>
      <c r="AO125" s="758"/>
      <c r="AP125" s="758"/>
      <c r="AQ125" s="784"/>
    </row>
    <row r="126" spans="2:43" ht="13.5">
      <c r="B126" s="782" t="s">
        <v>274</v>
      </c>
      <c r="C126" s="758"/>
      <c r="D126" s="758"/>
      <c r="E126" s="758"/>
      <c r="F126" s="758"/>
      <c r="G126" s="758"/>
      <c r="H126" s="758"/>
      <c r="I126" s="758"/>
      <c r="J126" s="758"/>
      <c r="K126" s="784"/>
      <c r="L126" s="740"/>
      <c r="M126" s="785"/>
      <c r="N126" s="785"/>
      <c r="O126" s="785"/>
      <c r="P126" s="785"/>
      <c r="Q126" s="785"/>
      <c r="R126" s="785"/>
      <c r="S126" s="785"/>
      <c r="T126" s="785"/>
      <c r="U126" s="785"/>
      <c r="V126" s="785"/>
      <c r="W126" s="742"/>
      <c r="X126" s="782"/>
      <c r="Y126" s="758"/>
      <c r="Z126" s="758"/>
      <c r="AA126" s="758"/>
      <c r="AB126" s="758"/>
      <c r="AC126" s="758"/>
      <c r="AD126" s="758"/>
      <c r="AE126" s="758"/>
      <c r="AF126" s="758"/>
      <c r="AG126" s="758"/>
      <c r="AH126" s="758"/>
      <c r="AI126" s="758"/>
      <c r="AJ126" s="758"/>
      <c r="AK126" s="758"/>
      <c r="AL126" s="758"/>
      <c r="AM126" s="758"/>
      <c r="AN126" s="758"/>
      <c r="AO126" s="758"/>
      <c r="AP126" s="758"/>
      <c r="AQ126" s="784"/>
    </row>
    <row r="127" spans="2:43" ht="13.5">
      <c r="B127" s="789"/>
      <c r="C127" s="759"/>
      <c r="D127" s="759"/>
      <c r="E127" s="759"/>
      <c r="F127" s="759"/>
      <c r="G127" s="759"/>
      <c r="H127" s="759"/>
      <c r="I127" s="759"/>
      <c r="J127" s="759"/>
      <c r="K127" s="790"/>
      <c r="L127" s="794"/>
      <c r="M127" s="795"/>
      <c r="N127" s="795"/>
      <c r="O127" s="795"/>
      <c r="P127" s="795"/>
      <c r="Q127" s="795"/>
      <c r="R127" s="785"/>
      <c r="S127" s="785"/>
      <c r="T127" s="785"/>
      <c r="U127" s="785"/>
      <c r="V127" s="785"/>
      <c r="W127" s="742"/>
      <c r="X127" s="789"/>
      <c r="Y127" s="759"/>
      <c r="Z127" s="759"/>
      <c r="AA127" s="759"/>
      <c r="AB127" s="759"/>
      <c r="AC127" s="759"/>
      <c r="AD127" s="759"/>
      <c r="AE127" s="759"/>
      <c r="AF127" s="759"/>
      <c r="AG127" s="759"/>
      <c r="AH127" s="759"/>
      <c r="AI127" s="759"/>
      <c r="AJ127" s="759"/>
      <c r="AK127" s="759"/>
      <c r="AL127" s="759"/>
      <c r="AM127" s="759"/>
      <c r="AN127" s="759"/>
      <c r="AO127" s="759"/>
      <c r="AP127" s="759"/>
      <c r="AQ127" s="790"/>
    </row>
    <row r="128" spans="2:43" ht="13.5">
      <c r="B128" s="766" t="s">
        <v>199</v>
      </c>
      <c r="C128" s="767"/>
      <c r="D128" s="767"/>
      <c r="E128" s="767"/>
      <c r="F128" s="767"/>
      <c r="G128" s="767"/>
      <c r="H128" s="767"/>
      <c r="I128" s="767"/>
      <c r="J128" s="767"/>
      <c r="K128" s="768"/>
      <c r="L128" s="806">
        <v>105000</v>
      </c>
      <c r="M128" s="807"/>
      <c r="N128" s="807"/>
      <c r="O128" s="807"/>
      <c r="P128" s="807"/>
      <c r="Q128" s="807"/>
      <c r="R128" s="807"/>
      <c r="S128" s="807"/>
      <c r="T128" s="807"/>
      <c r="U128" s="807"/>
      <c r="V128" s="807"/>
      <c r="W128" s="832"/>
      <c r="X128" s="810"/>
      <c r="Y128" s="808"/>
      <c r="Z128" s="808"/>
      <c r="AA128" s="808"/>
      <c r="AB128" s="808"/>
      <c r="AC128" s="808"/>
      <c r="AD128" s="808"/>
      <c r="AE128" s="808"/>
      <c r="AF128" s="808"/>
      <c r="AG128" s="808"/>
      <c r="AH128" s="808"/>
      <c r="AI128" s="808"/>
      <c r="AJ128" s="808"/>
      <c r="AK128" s="808"/>
      <c r="AL128" s="808"/>
      <c r="AM128" s="808"/>
      <c r="AN128" s="808"/>
      <c r="AO128" s="808"/>
      <c r="AP128" s="808"/>
      <c r="AQ128" s="809"/>
    </row>
    <row r="129" spans="2:43" ht="13.5">
      <c r="B129" s="69"/>
      <c r="C129" s="69"/>
      <c r="D129" s="69"/>
      <c r="E129" s="69"/>
      <c r="F129" s="69"/>
      <c r="G129" s="69"/>
      <c r="H129" s="69"/>
      <c r="I129" s="69"/>
      <c r="J129" s="69"/>
      <c r="K129" s="69"/>
      <c r="L129" s="11"/>
      <c r="M129" s="11"/>
      <c r="N129" s="11"/>
      <c r="O129" s="11"/>
      <c r="P129" s="11"/>
      <c r="Q129" s="11"/>
      <c r="R129" s="11"/>
      <c r="S129" s="11"/>
      <c r="T129" s="11"/>
      <c r="U129" s="11"/>
      <c r="V129" s="11"/>
      <c r="W129" s="11"/>
      <c r="X129" s="8"/>
      <c r="Y129" s="8"/>
      <c r="Z129" s="8"/>
      <c r="AA129" s="8"/>
      <c r="AB129" s="8"/>
      <c r="AC129" s="8"/>
      <c r="AD129" s="8"/>
      <c r="AE129" s="8"/>
      <c r="AF129" s="8"/>
      <c r="AG129" s="8"/>
      <c r="AH129" s="8"/>
      <c r="AI129" s="8"/>
      <c r="AJ129" s="8"/>
      <c r="AK129" s="8"/>
      <c r="AL129" s="8"/>
      <c r="AM129" s="8"/>
      <c r="AN129" s="8"/>
      <c r="AO129" s="8"/>
      <c r="AP129" s="8"/>
      <c r="AQ129" s="8"/>
    </row>
    <row r="130" ht="13.5">
      <c r="B130" s="61" t="s">
        <v>204</v>
      </c>
    </row>
    <row r="131" spans="2:43" ht="13.5">
      <c r="B131" s="655" t="s">
        <v>76</v>
      </c>
      <c r="C131" s="761"/>
      <c r="D131" s="761"/>
      <c r="E131" s="761"/>
      <c r="F131" s="762"/>
      <c r="G131" s="760" t="s">
        <v>65</v>
      </c>
      <c r="H131" s="761"/>
      <c r="I131" s="761"/>
      <c r="J131" s="761"/>
      <c r="K131" s="761"/>
      <c r="L131" s="762"/>
      <c r="M131" s="766" t="s">
        <v>196</v>
      </c>
      <c r="N131" s="767"/>
      <c r="O131" s="767"/>
      <c r="P131" s="767"/>
      <c r="Q131" s="767"/>
      <c r="R131" s="767"/>
      <c r="S131" s="767"/>
      <c r="T131" s="767"/>
      <c r="U131" s="767"/>
      <c r="V131" s="767"/>
      <c r="W131" s="767"/>
      <c r="X131" s="767"/>
      <c r="Y131" s="767"/>
      <c r="Z131" s="767"/>
      <c r="AA131" s="767"/>
      <c r="AB131" s="767"/>
      <c r="AC131" s="767"/>
      <c r="AD131" s="767"/>
      <c r="AE131" s="767"/>
      <c r="AF131" s="767"/>
      <c r="AG131" s="767"/>
      <c r="AH131" s="767"/>
      <c r="AI131" s="767"/>
      <c r="AJ131" s="767"/>
      <c r="AK131" s="767"/>
      <c r="AL131" s="767"/>
      <c r="AM131" s="767"/>
      <c r="AN131" s="767"/>
      <c r="AO131" s="767"/>
      <c r="AP131" s="767"/>
      <c r="AQ131" s="768"/>
    </row>
    <row r="132" spans="2:43" ht="13.5" customHeight="1">
      <c r="B132" s="850"/>
      <c r="C132" s="851"/>
      <c r="D132" s="851"/>
      <c r="E132" s="851"/>
      <c r="F132" s="706"/>
      <c r="G132" s="763"/>
      <c r="H132" s="764"/>
      <c r="I132" s="764"/>
      <c r="J132" s="764"/>
      <c r="K132" s="764"/>
      <c r="L132" s="765"/>
      <c r="M132" s="833" t="s">
        <v>161</v>
      </c>
      <c r="N132" s="834"/>
      <c r="O132" s="834"/>
      <c r="P132" s="834"/>
      <c r="Q132" s="834"/>
      <c r="R132" s="834"/>
      <c r="S132" s="835"/>
      <c r="T132" s="703" t="s">
        <v>77</v>
      </c>
      <c r="U132" s="704"/>
      <c r="V132" s="704"/>
      <c r="W132" s="704"/>
      <c r="X132" s="704"/>
      <c r="Y132" s="705"/>
      <c r="Z132" s="820" t="s">
        <v>78</v>
      </c>
      <c r="AA132" s="761"/>
      <c r="AB132" s="762"/>
      <c r="AC132" s="703" t="s">
        <v>61</v>
      </c>
      <c r="AD132" s="704"/>
      <c r="AE132" s="704"/>
      <c r="AF132" s="704"/>
      <c r="AG132" s="704"/>
      <c r="AH132" s="705"/>
      <c r="AI132" s="823" t="s">
        <v>197</v>
      </c>
      <c r="AJ132" s="824"/>
      <c r="AK132" s="824"/>
      <c r="AL132" s="824"/>
      <c r="AM132" s="824"/>
      <c r="AN132" s="824"/>
      <c r="AO132" s="824"/>
      <c r="AP132" s="824"/>
      <c r="AQ132" s="825"/>
    </row>
    <row r="133" spans="2:43" ht="13.5">
      <c r="B133" s="775"/>
      <c r="C133" s="776"/>
      <c r="D133" s="776"/>
      <c r="E133" s="776"/>
      <c r="F133" s="821"/>
      <c r="G133" s="775" t="s">
        <v>97</v>
      </c>
      <c r="H133" s="776"/>
      <c r="I133" s="776"/>
      <c r="J133" s="776"/>
      <c r="K133" s="776"/>
      <c r="L133" s="821"/>
      <c r="M133" s="822"/>
      <c r="N133" s="777"/>
      <c r="O133" s="777"/>
      <c r="P133" s="777"/>
      <c r="Q133" s="777"/>
      <c r="R133" s="777"/>
      <c r="S133" s="781"/>
      <c r="T133" s="775" t="s">
        <v>97</v>
      </c>
      <c r="U133" s="776"/>
      <c r="V133" s="776"/>
      <c r="W133" s="776"/>
      <c r="X133" s="776"/>
      <c r="Y133" s="821"/>
      <c r="Z133" s="775" t="s">
        <v>79</v>
      </c>
      <c r="AA133" s="776"/>
      <c r="AB133" s="821"/>
      <c r="AC133" s="775" t="s">
        <v>97</v>
      </c>
      <c r="AD133" s="776"/>
      <c r="AE133" s="776"/>
      <c r="AF133" s="776"/>
      <c r="AG133" s="776"/>
      <c r="AH133" s="821"/>
      <c r="AI133" s="852"/>
      <c r="AJ133" s="853"/>
      <c r="AK133" s="853"/>
      <c r="AL133" s="853"/>
      <c r="AM133" s="853"/>
      <c r="AN133" s="853"/>
      <c r="AO133" s="853"/>
      <c r="AP133" s="853"/>
      <c r="AQ133" s="854"/>
    </row>
    <row r="134" spans="2:43" ht="13.5">
      <c r="B134" s="749" t="s">
        <v>80</v>
      </c>
      <c r="C134" s="750"/>
      <c r="D134" s="750"/>
      <c r="E134" s="750"/>
      <c r="F134" s="751"/>
      <c r="G134" s="740">
        <v>480000</v>
      </c>
      <c r="H134" s="741"/>
      <c r="I134" s="741"/>
      <c r="J134" s="741"/>
      <c r="K134" s="741"/>
      <c r="L134" s="742"/>
      <c r="M134" s="749" t="s">
        <v>275</v>
      </c>
      <c r="N134" s="750"/>
      <c r="O134" s="750"/>
      <c r="P134" s="750"/>
      <c r="Q134" s="750"/>
      <c r="R134" s="750"/>
      <c r="S134" s="751"/>
      <c r="T134" s="740">
        <v>230000</v>
      </c>
      <c r="U134" s="741"/>
      <c r="V134" s="741"/>
      <c r="W134" s="741"/>
      <c r="X134" s="741"/>
      <c r="Y134" s="742"/>
      <c r="Z134" s="743">
        <v>1</v>
      </c>
      <c r="AA134" s="744"/>
      <c r="AB134" s="745"/>
      <c r="AC134" s="740">
        <v>230000</v>
      </c>
      <c r="AD134" s="741"/>
      <c r="AE134" s="741"/>
      <c r="AF134" s="741"/>
      <c r="AG134" s="741"/>
      <c r="AH134" s="742"/>
      <c r="AI134" s="746" t="s">
        <v>276</v>
      </c>
      <c r="AJ134" s="747"/>
      <c r="AK134" s="747"/>
      <c r="AL134" s="747"/>
      <c r="AM134" s="747"/>
      <c r="AN134" s="747"/>
      <c r="AO134" s="747"/>
      <c r="AP134" s="747"/>
      <c r="AQ134" s="748"/>
    </row>
    <row r="135" spans="2:43" ht="13.5">
      <c r="B135" s="749"/>
      <c r="C135" s="752"/>
      <c r="D135" s="752"/>
      <c r="E135" s="752"/>
      <c r="F135" s="751"/>
      <c r="G135" s="753"/>
      <c r="H135" s="754"/>
      <c r="I135" s="754"/>
      <c r="J135" s="754"/>
      <c r="K135" s="754"/>
      <c r="L135" s="755"/>
      <c r="M135" s="749"/>
      <c r="N135" s="752"/>
      <c r="O135" s="752"/>
      <c r="P135" s="752"/>
      <c r="Q135" s="752"/>
      <c r="R135" s="752"/>
      <c r="S135" s="751"/>
      <c r="T135" s="753"/>
      <c r="U135" s="754"/>
      <c r="V135" s="754"/>
      <c r="W135" s="754"/>
      <c r="X135" s="754"/>
      <c r="Y135" s="755"/>
      <c r="Z135" s="743"/>
      <c r="AA135" s="756"/>
      <c r="AB135" s="745"/>
      <c r="AC135" s="753"/>
      <c r="AD135" s="754"/>
      <c r="AE135" s="754"/>
      <c r="AF135" s="754"/>
      <c r="AG135" s="754"/>
      <c r="AH135" s="755"/>
      <c r="AI135" s="746" t="s">
        <v>277</v>
      </c>
      <c r="AJ135" s="747"/>
      <c r="AK135" s="747"/>
      <c r="AL135" s="747"/>
      <c r="AM135" s="747"/>
      <c r="AN135" s="747"/>
      <c r="AO135" s="747"/>
      <c r="AP135" s="747"/>
      <c r="AQ135" s="748"/>
    </row>
    <row r="136" spans="2:43" ht="13.5">
      <c r="B136" s="749"/>
      <c r="C136" s="750"/>
      <c r="D136" s="750"/>
      <c r="E136" s="750"/>
      <c r="F136" s="751"/>
      <c r="G136" s="740"/>
      <c r="H136" s="741"/>
      <c r="I136" s="741"/>
      <c r="J136" s="741"/>
      <c r="K136" s="741"/>
      <c r="L136" s="742"/>
      <c r="M136" s="749"/>
      <c r="N136" s="750"/>
      <c r="O136" s="750"/>
      <c r="P136" s="750"/>
      <c r="Q136" s="750"/>
      <c r="R136" s="750"/>
      <c r="S136" s="751"/>
      <c r="T136" s="740">
        <v>250000</v>
      </c>
      <c r="U136" s="741"/>
      <c r="V136" s="741"/>
      <c r="W136" s="741"/>
      <c r="X136" s="741"/>
      <c r="Y136" s="742"/>
      <c r="Z136" s="743">
        <v>1</v>
      </c>
      <c r="AA136" s="744"/>
      <c r="AB136" s="745"/>
      <c r="AC136" s="740">
        <v>250000</v>
      </c>
      <c r="AD136" s="741"/>
      <c r="AE136" s="741"/>
      <c r="AF136" s="741"/>
      <c r="AG136" s="741"/>
      <c r="AH136" s="742"/>
      <c r="AI136" s="746" t="s">
        <v>276</v>
      </c>
      <c r="AJ136" s="747"/>
      <c r="AK136" s="747"/>
      <c r="AL136" s="747"/>
      <c r="AM136" s="747"/>
      <c r="AN136" s="747"/>
      <c r="AO136" s="747"/>
      <c r="AP136" s="747"/>
      <c r="AQ136" s="748"/>
    </row>
    <row r="137" spans="2:43" ht="13.5">
      <c r="B137" s="826"/>
      <c r="C137" s="827"/>
      <c r="D137" s="827"/>
      <c r="E137" s="827"/>
      <c r="F137" s="828"/>
      <c r="G137" s="794"/>
      <c r="H137" s="795"/>
      <c r="I137" s="795"/>
      <c r="J137" s="795"/>
      <c r="K137" s="795"/>
      <c r="L137" s="796"/>
      <c r="M137" s="826"/>
      <c r="N137" s="827"/>
      <c r="O137" s="827"/>
      <c r="P137" s="827"/>
      <c r="Q137" s="827"/>
      <c r="R137" s="827"/>
      <c r="S137" s="828"/>
      <c r="T137" s="794"/>
      <c r="U137" s="795"/>
      <c r="V137" s="795"/>
      <c r="W137" s="795"/>
      <c r="X137" s="795"/>
      <c r="Y137" s="796"/>
      <c r="Z137" s="826"/>
      <c r="AA137" s="827"/>
      <c r="AB137" s="828"/>
      <c r="AC137" s="794"/>
      <c r="AD137" s="795"/>
      <c r="AE137" s="795"/>
      <c r="AF137" s="795"/>
      <c r="AG137" s="795"/>
      <c r="AH137" s="796"/>
      <c r="AI137" s="746" t="s">
        <v>278</v>
      </c>
      <c r="AJ137" s="747"/>
      <c r="AK137" s="747"/>
      <c r="AL137" s="747"/>
      <c r="AM137" s="747"/>
      <c r="AN137" s="747"/>
      <c r="AO137" s="747"/>
      <c r="AP137" s="747"/>
      <c r="AQ137" s="748"/>
    </row>
    <row r="138" spans="2:43" ht="13.5">
      <c r="B138" s="803" t="s">
        <v>199</v>
      </c>
      <c r="C138" s="804"/>
      <c r="D138" s="804"/>
      <c r="E138" s="804"/>
      <c r="F138" s="805"/>
      <c r="G138" s="806">
        <v>480000</v>
      </c>
      <c r="H138" s="807"/>
      <c r="I138" s="807"/>
      <c r="J138" s="807"/>
      <c r="K138" s="807"/>
      <c r="L138" s="832"/>
      <c r="M138" s="810"/>
      <c r="N138" s="808"/>
      <c r="O138" s="808"/>
      <c r="P138" s="808"/>
      <c r="Q138" s="808"/>
      <c r="R138" s="808"/>
      <c r="S138" s="808"/>
      <c r="T138" s="808"/>
      <c r="U138" s="808"/>
      <c r="V138" s="808"/>
      <c r="W138" s="808"/>
      <c r="X138" s="808"/>
      <c r="Y138" s="808"/>
      <c r="Z138" s="808"/>
      <c r="AA138" s="808"/>
      <c r="AB138" s="808"/>
      <c r="AC138" s="808"/>
      <c r="AD138" s="808"/>
      <c r="AE138" s="808"/>
      <c r="AF138" s="808"/>
      <c r="AG138" s="808"/>
      <c r="AH138" s="808"/>
      <c r="AI138" s="808"/>
      <c r="AJ138" s="808"/>
      <c r="AK138" s="808"/>
      <c r="AL138" s="808"/>
      <c r="AM138" s="808"/>
      <c r="AN138" s="808"/>
      <c r="AO138" s="808"/>
      <c r="AP138" s="808"/>
      <c r="AQ138" s="809"/>
    </row>
    <row r="139" ht="13.5">
      <c r="B139" s="1" t="s">
        <v>222</v>
      </c>
    </row>
    <row r="140" spans="2:43" ht="13.5">
      <c r="B140" s="655" t="s">
        <v>76</v>
      </c>
      <c r="C140" s="761"/>
      <c r="D140" s="761"/>
      <c r="E140" s="761"/>
      <c r="F140" s="762"/>
      <c r="G140" s="760" t="s">
        <v>65</v>
      </c>
      <c r="H140" s="761"/>
      <c r="I140" s="761"/>
      <c r="J140" s="761"/>
      <c r="K140" s="761"/>
      <c r="L140" s="762"/>
      <c r="M140" s="766" t="s">
        <v>196</v>
      </c>
      <c r="N140" s="767"/>
      <c r="O140" s="767"/>
      <c r="P140" s="767"/>
      <c r="Q140" s="767"/>
      <c r="R140" s="767"/>
      <c r="S140" s="767"/>
      <c r="T140" s="767"/>
      <c r="U140" s="767"/>
      <c r="V140" s="767"/>
      <c r="W140" s="767"/>
      <c r="X140" s="767"/>
      <c r="Y140" s="767"/>
      <c r="Z140" s="767"/>
      <c r="AA140" s="767"/>
      <c r="AB140" s="767"/>
      <c r="AC140" s="767"/>
      <c r="AD140" s="767"/>
      <c r="AE140" s="767"/>
      <c r="AF140" s="767"/>
      <c r="AG140" s="767"/>
      <c r="AH140" s="767"/>
      <c r="AI140" s="767"/>
      <c r="AJ140" s="767"/>
      <c r="AK140" s="767"/>
      <c r="AL140" s="767"/>
      <c r="AM140" s="767"/>
      <c r="AN140" s="767"/>
      <c r="AO140" s="767"/>
      <c r="AP140" s="767"/>
      <c r="AQ140" s="768"/>
    </row>
    <row r="141" spans="2:43" ht="13.5" customHeight="1">
      <c r="B141" s="850"/>
      <c r="C141" s="851"/>
      <c r="D141" s="851"/>
      <c r="E141" s="851"/>
      <c r="F141" s="706"/>
      <c r="G141" s="763"/>
      <c r="H141" s="764"/>
      <c r="I141" s="764"/>
      <c r="J141" s="764"/>
      <c r="K141" s="764"/>
      <c r="L141" s="765"/>
      <c r="M141" s="833" t="s">
        <v>171</v>
      </c>
      <c r="N141" s="834"/>
      <c r="O141" s="834"/>
      <c r="P141" s="834"/>
      <c r="Q141" s="834"/>
      <c r="R141" s="834"/>
      <c r="S141" s="835"/>
      <c r="T141" s="703" t="s">
        <v>81</v>
      </c>
      <c r="U141" s="704"/>
      <c r="V141" s="704"/>
      <c r="W141" s="704"/>
      <c r="X141" s="704"/>
      <c r="Y141" s="705"/>
      <c r="Z141" s="820" t="s">
        <v>82</v>
      </c>
      <c r="AA141" s="761"/>
      <c r="AB141" s="762"/>
      <c r="AC141" s="703" t="s">
        <v>61</v>
      </c>
      <c r="AD141" s="704"/>
      <c r="AE141" s="704"/>
      <c r="AF141" s="704"/>
      <c r="AG141" s="704"/>
      <c r="AH141" s="705"/>
      <c r="AI141" s="823" t="s">
        <v>197</v>
      </c>
      <c r="AJ141" s="824"/>
      <c r="AK141" s="824"/>
      <c r="AL141" s="824"/>
      <c r="AM141" s="824"/>
      <c r="AN141" s="824"/>
      <c r="AO141" s="824"/>
      <c r="AP141" s="824"/>
      <c r="AQ141" s="825"/>
    </row>
    <row r="142" spans="2:43" ht="13.5">
      <c r="B142" s="775"/>
      <c r="C142" s="776"/>
      <c r="D142" s="776"/>
      <c r="E142" s="776"/>
      <c r="F142" s="821"/>
      <c r="G142" s="775" t="s">
        <v>97</v>
      </c>
      <c r="H142" s="776"/>
      <c r="I142" s="776"/>
      <c r="J142" s="776"/>
      <c r="K142" s="776"/>
      <c r="L142" s="821"/>
      <c r="M142" s="822"/>
      <c r="N142" s="777"/>
      <c r="O142" s="777"/>
      <c r="P142" s="777"/>
      <c r="Q142" s="777"/>
      <c r="R142" s="777"/>
      <c r="S142" s="781"/>
      <c r="T142" s="775" t="s">
        <v>97</v>
      </c>
      <c r="U142" s="776"/>
      <c r="V142" s="776"/>
      <c r="W142" s="776"/>
      <c r="X142" s="776"/>
      <c r="Y142" s="821"/>
      <c r="Z142" s="775" t="s">
        <v>46</v>
      </c>
      <c r="AA142" s="776"/>
      <c r="AB142" s="821"/>
      <c r="AC142" s="775" t="s">
        <v>97</v>
      </c>
      <c r="AD142" s="776"/>
      <c r="AE142" s="776"/>
      <c r="AF142" s="776"/>
      <c r="AG142" s="776"/>
      <c r="AH142" s="821"/>
      <c r="AI142" s="822"/>
      <c r="AJ142" s="777"/>
      <c r="AK142" s="777"/>
      <c r="AL142" s="777"/>
      <c r="AM142" s="777"/>
      <c r="AN142" s="777"/>
      <c r="AO142" s="777"/>
      <c r="AP142" s="777"/>
      <c r="AQ142" s="781"/>
    </row>
    <row r="143" spans="2:43" ht="13.5">
      <c r="B143" s="858" t="s">
        <v>83</v>
      </c>
      <c r="C143" s="859"/>
      <c r="D143" s="859"/>
      <c r="E143" s="859"/>
      <c r="F143" s="860"/>
      <c r="G143" s="740"/>
      <c r="H143" s="741"/>
      <c r="I143" s="741"/>
      <c r="J143" s="741"/>
      <c r="K143" s="741"/>
      <c r="L143" s="742"/>
      <c r="M143" s="749"/>
      <c r="N143" s="750"/>
      <c r="O143" s="750"/>
      <c r="P143" s="750"/>
      <c r="Q143" s="750"/>
      <c r="R143" s="750"/>
      <c r="S143" s="751"/>
      <c r="T143" s="740"/>
      <c r="U143" s="741"/>
      <c r="V143" s="741"/>
      <c r="W143" s="741"/>
      <c r="X143" s="741"/>
      <c r="Y143" s="742"/>
      <c r="Z143" s="743"/>
      <c r="AA143" s="744"/>
      <c r="AB143" s="745"/>
      <c r="AC143" s="740"/>
      <c r="AD143" s="741"/>
      <c r="AE143" s="741"/>
      <c r="AF143" s="741"/>
      <c r="AG143" s="741"/>
      <c r="AH143" s="742"/>
      <c r="AI143" s="737"/>
      <c r="AJ143" s="738"/>
      <c r="AK143" s="738"/>
      <c r="AL143" s="738"/>
      <c r="AM143" s="738"/>
      <c r="AN143" s="738"/>
      <c r="AO143" s="738"/>
      <c r="AP143" s="738"/>
      <c r="AQ143" s="739"/>
    </row>
    <row r="144" spans="2:43" ht="13.5">
      <c r="B144" s="29"/>
      <c r="C144" s="28"/>
      <c r="D144" s="28"/>
      <c r="E144" s="28"/>
      <c r="F144" s="30"/>
      <c r="G144" s="740"/>
      <c r="H144" s="741"/>
      <c r="I144" s="741"/>
      <c r="J144" s="741"/>
      <c r="K144" s="741"/>
      <c r="L144" s="742"/>
      <c r="M144" s="749"/>
      <c r="N144" s="750"/>
      <c r="O144" s="750"/>
      <c r="P144" s="750"/>
      <c r="Q144" s="750"/>
      <c r="R144" s="750"/>
      <c r="S144" s="751"/>
      <c r="T144" s="740"/>
      <c r="U144" s="741"/>
      <c r="V144" s="741"/>
      <c r="W144" s="741"/>
      <c r="X144" s="741"/>
      <c r="Y144" s="742"/>
      <c r="Z144" s="743"/>
      <c r="AA144" s="744"/>
      <c r="AB144" s="745"/>
      <c r="AC144" s="740"/>
      <c r="AD144" s="741"/>
      <c r="AE144" s="741"/>
      <c r="AF144" s="741"/>
      <c r="AG144" s="741"/>
      <c r="AH144" s="742"/>
      <c r="AI144" s="737"/>
      <c r="AJ144" s="738"/>
      <c r="AK144" s="738"/>
      <c r="AL144" s="738"/>
      <c r="AM144" s="738"/>
      <c r="AN144" s="738"/>
      <c r="AO144" s="738"/>
      <c r="AP144" s="738"/>
      <c r="AQ144" s="739"/>
    </row>
    <row r="145" spans="2:43" ht="13.5">
      <c r="B145" s="864" t="s">
        <v>223</v>
      </c>
      <c r="C145" s="865"/>
      <c r="D145" s="865"/>
      <c r="E145" s="865"/>
      <c r="F145" s="866"/>
      <c r="G145" s="740"/>
      <c r="H145" s="741"/>
      <c r="I145" s="741"/>
      <c r="J145" s="741"/>
      <c r="K145" s="741"/>
      <c r="L145" s="742"/>
      <c r="M145" s="749"/>
      <c r="N145" s="750"/>
      <c r="O145" s="750"/>
      <c r="P145" s="750"/>
      <c r="Q145" s="750"/>
      <c r="R145" s="750"/>
      <c r="S145" s="751"/>
      <c r="T145" s="740"/>
      <c r="U145" s="741"/>
      <c r="V145" s="741"/>
      <c r="W145" s="741"/>
      <c r="X145" s="741"/>
      <c r="Y145" s="742"/>
      <c r="Z145" s="743"/>
      <c r="AA145" s="744"/>
      <c r="AB145" s="745"/>
      <c r="AC145" s="740"/>
      <c r="AD145" s="741"/>
      <c r="AE145" s="741"/>
      <c r="AF145" s="741"/>
      <c r="AG145" s="741"/>
      <c r="AH145" s="742"/>
      <c r="AI145" s="737"/>
      <c r="AJ145" s="738"/>
      <c r="AK145" s="738"/>
      <c r="AL145" s="738"/>
      <c r="AM145" s="738"/>
      <c r="AN145" s="738"/>
      <c r="AO145" s="738"/>
      <c r="AP145" s="738"/>
      <c r="AQ145" s="739"/>
    </row>
    <row r="146" spans="2:43" ht="13.5">
      <c r="B146" s="864"/>
      <c r="C146" s="865"/>
      <c r="D146" s="865"/>
      <c r="E146" s="865"/>
      <c r="F146" s="866"/>
      <c r="G146" s="740">
        <v>560000</v>
      </c>
      <c r="H146" s="741"/>
      <c r="I146" s="741"/>
      <c r="J146" s="741"/>
      <c r="K146" s="741"/>
      <c r="L146" s="742"/>
      <c r="M146" s="749" t="s">
        <v>263</v>
      </c>
      <c r="N146" s="750"/>
      <c r="O146" s="750"/>
      <c r="P146" s="750"/>
      <c r="Q146" s="750"/>
      <c r="R146" s="750"/>
      <c r="S146" s="751"/>
      <c r="T146" s="740">
        <v>20000</v>
      </c>
      <c r="U146" s="741"/>
      <c r="V146" s="741"/>
      <c r="W146" s="741"/>
      <c r="X146" s="741"/>
      <c r="Y146" s="742"/>
      <c r="Z146" s="743">
        <v>28</v>
      </c>
      <c r="AA146" s="744"/>
      <c r="AB146" s="745"/>
      <c r="AC146" s="740">
        <v>560000</v>
      </c>
      <c r="AD146" s="741"/>
      <c r="AE146" s="741"/>
      <c r="AF146" s="741"/>
      <c r="AG146" s="741"/>
      <c r="AH146" s="742"/>
      <c r="AI146" s="737"/>
      <c r="AJ146" s="738"/>
      <c r="AK146" s="738"/>
      <c r="AL146" s="738"/>
      <c r="AM146" s="738"/>
      <c r="AN146" s="738"/>
      <c r="AO146" s="738"/>
      <c r="AP146" s="738"/>
      <c r="AQ146" s="739"/>
    </row>
    <row r="147" spans="2:43" ht="13.5">
      <c r="B147" s="29"/>
      <c r="C147" s="28"/>
      <c r="D147" s="28"/>
      <c r="E147" s="28"/>
      <c r="F147" s="30"/>
      <c r="G147" s="740"/>
      <c r="H147" s="741"/>
      <c r="I147" s="741"/>
      <c r="J147" s="741"/>
      <c r="K147" s="741"/>
      <c r="L147" s="742"/>
      <c r="M147" s="749"/>
      <c r="N147" s="750"/>
      <c r="O147" s="750"/>
      <c r="P147" s="750"/>
      <c r="Q147" s="750"/>
      <c r="R147" s="750"/>
      <c r="S147" s="751"/>
      <c r="T147" s="740"/>
      <c r="U147" s="741"/>
      <c r="V147" s="741"/>
      <c r="W147" s="741"/>
      <c r="X147" s="741"/>
      <c r="Y147" s="742"/>
      <c r="Z147" s="743"/>
      <c r="AA147" s="744"/>
      <c r="AB147" s="745"/>
      <c r="AC147" s="740"/>
      <c r="AD147" s="741"/>
      <c r="AE147" s="741"/>
      <c r="AF147" s="741"/>
      <c r="AG147" s="741"/>
      <c r="AH147" s="742"/>
      <c r="AI147" s="737"/>
      <c r="AJ147" s="738"/>
      <c r="AK147" s="738"/>
      <c r="AL147" s="738"/>
      <c r="AM147" s="738"/>
      <c r="AN147" s="738"/>
      <c r="AO147" s="738"/>
      <c r="AP147" s="738"/>
      <c r="AQ147" s="739"/>
    </row>
    <row r="148" spans="2:43" ht="13.5">
      <c r="B148" s="864" t="s">
        <v>224</v>
      </c>
      <c r="C148" s="865"/>
      <c r="D148" s="865"/>
      <c r="E148" s="865"/>
      <c r="F148" s="866"/>
      <c r="G148" s="740"/>
      <c r="H148" s="741"/>
      <c r="I148" s="741"/>
      <c r="J148" s="741"/>
      <c r="K148" s="741"/>
      <c r="L148" s="742"/>
      <c r="M148" s="749"/>
      <c r="N148" s="750"/>
      <c r="O148" s="750"/>
      <c r="P148" s="750"/>
      <c r="Q148" s="750"/>
      <c r="R148" s="750"/>
      <c r="S148" s="751"/>
      <c r="T148" s="740"/>
      <c r="U148" s="741"/>
      <c r="V148" s="741"/>
      <c r="W148" s="741"/>
      <c r="X148" s="741"/>
      <c r="Y148" s="742"/>
      <c r="Z148" s="743"/>
      <c r="AA148" s="744"/>
      <c r="AB148" s="745"/>
      <c r="AC148" s="740"/>
      <c r="AD148" s="741"/>
      <c r="AE148" s="741"/>
      <c r="AF148" s="741"/>
      <c r="AG148" s="741"/>
      <c r="AH148" s="742"/>
      <c r="AI148" s="737"/>
      <c r="AJ148" s="738"/>
      <c r="AK148" s="738"/>
      <c r="AL148" s="738"/>
      <c r="AM148" s="738"/>
      <c r="AN148" s="738"/>
      <c r="AO148" s="738"/>
      <c r="AP148" s="738"/>
      <c r="AQ148" s="739"/>
    </row>
    <row r="149" spans="2:43" ht="13.5">
      <c r="B149" s="864"/>
      <c r="C149" s="865"/>
      <c r="D149" s="865"/>
      <c r="E149" s="865"/>
      <c r="F149" s="866"/>
      <c r="G149" s="740">
        <v>700000</v>
      </c>
      <c r="H149" s="741"/>
      <c r="I149" s="741"/>
      <c r="J149" s="741"/>
      <c r="K149" s="741"/>
      <c r="L149" s="742"/>
      <c r="M149" s="749" t="s">
        <v>264</v>
      </c>
      <c r="N149" s="750"/>
      <c r="O149" s="750"/>
      <c r="P149" s="750"/>
      <c r="Q149" s="750"/>
      <c r="R149" s="750"/>
      <c r="S149" s="751"/>
      <c r="T149" s="740">
        <v>20000</v>
      </c>
      <c r="U149" s="741"/>
      <c r="V149" s="741"/>
      <c r="W149" s="741"/>
      <c r="X149" s="741"/>
      <c r="Y149" s="742"/>
      <c r="Z149" s="743">
        <v>35</v>
      </c>
      <c r="AA149" s="744"/>
      <c r="AB149" s="745"/>
      <c r="AC149" s="740">
        <v>700000</v>
      </c>
      <c r="AD149" s="741"/>
      <c r="AE149" s="741"/>
      <c r="AF149" s="741"/>
      <c r="AG149" s="741"/>
      <c r="AH149" s="742"/>
      <c r="AI149" s="737"/>
      <c r="AJ149" s="738"/>
      <c r="AK149" s="738"/>
      <c r="AL149" s="738"/>
      <c r="AM149" s="738"/>
      <c r="AN149" s="738"/>
      <c r="AO149" s="738"/>
      <c r="AP149" s="738"/>
      <c r="AQ149" s="739"/>
    </row>
    <row r="150" spans="1:43" ht="13.5">
      <c r="A150" s="17"/>
      <c r="B150" s="31"/>
      <c r="C150" s="32"/>
      <c r="D150" s="32"/>
      <c r="E150" s="32"/>
      <c r="F150" s="33"/>
      <c r="G150" s="855"/>
      <c r="H150" s="856"/>
      <c r="I150" s="856"/>
      <c r="J150" s="856"/>
      <c r="K150" s="856"/>
      <c r="L150" s="857"/>
      <c r="M150" s="749"/>
      <c r="N150" s="750"/>
      <c r="O150" s="750"/>
      <c r="P150" s="750"/>
      <c r="Q150" s="750"/>
      <c r="R150" s="750"/>
      <c r="S150" s="751"/>
      <c r="T150" s="740"/>
      <c r="U150" s="741"/>
      <c r="V150" s="741"/>
      <c r="W150" s="741"/>
      <c r="X150" s="741"/>
      <c r="Y150" s="742"/>
      <c r="Z150" s="743"/>
      <c r="AA150" s="744"/>
      <c r="AB150" s="745"/>
      <c r="AC150" s="740"/>
      <c r="AD150" s="741"/>
      <c r="AE150" s="741"/>
      <c r="AF150" s="741"/>
      <c r="AG150" s="741"/>
      <c r="AH150" s="742"/>
      <c r="AI150" s="845"/>
      <c r="AJ150" s="846"/>
      <c r="AK150" s="846"/>
      <c r="AL150" s="846"/>
      <c r="AM150" s="846"/>
      <c r="AN150" s="846"/>
      <c r="AO150" s="846"/>
      <c r="AP150" s="846"/>
      <c r="AQ150" s="847"/>
    </row>
    <row r="151" spans="1:43" ht="13.5">
      <c r="A151" s="17"/>
      <c r="B151" s="867" t="s">
        <v>205</v>
      </c>
      <c r="C151" s="868"/>
      <c r="D151" s="868"/>
      <c r="E151" s="868"/>
      <c r="F151" s="869"/>
      <c r="G151" s="855"/>
      <c r="H151" s="856"/>
      <c r="I151" s="856"/>
      <c r="J151" s="856"/>
      <c r="K151" s="856"/>
      <c r="L151" s="857"/>
      <c r="M151" s="749"/>
      <c r="N151" s="750"/>
      <c r="O151" s="750"/>
      <c r="P151" s="750"/>
      <c r="Q151" s="750"/>
      <c r="R151" s="750"/>
      <c r="S151" s="751"/>
      <c r="T151" s="740"/>
      <c r="U151" s="785"/>
      <c r="V151" s="785"/>
      <c r="W151" s="785"/>
      <c r="X151" s="785"/>
      <c r="Y151" s="742"/>
      <c r="Z151" s="743"/>
      <c r="AA151" s="744"/>
      <c r="AB151" s="745"/>
      <c r="AC151" s="740"/>
      <c r="AD151" s="741"/>
      <c r="AE151" s="741"/>
      <c r="AF151" s="741"/>
      <c r="AG151" s="741"/>
      <c r="AH151" s="742"/>
      <c r="AI151" s="845"/>
      <c r="AJ151" s="846"/>
      <c r="AK151" s="846"/>
      <c r="AL151" s="846"/>
      <c r="AM151" s="846"/>
      <c r="AN151" s="846"/>
      <c r="AO151" s="846"/>
      <c r="AP151" s="846"/>
      <c r="AQ151" s="847"/>
    </row>
    <row r="152" spans="1:43" ht="13.5">
      <c r="A152" s="17"/>
      <c r="B152" s="867" t="s">
        <v>12</v>
      </c>
      <c r="C152" s="868"/>
      <c r="D152" s="868"/>
      <c r="E152" s="868"/>
      <c r="F152" s="869"/>
      <c r="G152" s="855"/>
      <c r="H152" s="856"/>
      <c r="I152" s="856"/>
      <c r="J152" s="856"/>
      <c r="K152" s="856"/>
      <c r="L152" s="857"/>
      <c r="M152" s="749"/>
      <c r="N152" s="750"/>
      <c r="O152" s="750"/>
      <c r="P152" s="750"/>
      <c r="Q152" s="750"/>
      <c r="R152" s="750"/>
      <c r="S152" s="751"/>
      <c r="T152" s="740"/>
      <c r="U152" s="785"/>
      <c r="V152" s="785"/>
      <c r="W152" s="785"/>
      <c r="X152" s="785"/>
      <c r="Y152" s="742"/>
      <c r="Z152" s="743"/>
      <c r="AA152" s="744"/>
      <c r="AB152" s="745"/>
      <c r="AC152" s="740"/>
      <c r="AD152" s="741"/>
      <c r="AE152" s="741"/>
      <c r="AF152" s="741"/>
      <c r="AG152" s="741"/>
      <c r="AH152" s="742"/>
      <c r="AI152" s="845"/>
      <c r="AJ152" s="846"/>
      <c r="AK152" s="846"/>
      <c r="AL152" s="846"/>
      <c r="AM152" s="846"/>
      <c r="AN152" s="846"/>
      <c r="AO152" s="846"/>
      <c r="AP152" s="846"/>
      <c r="AQ152" s="847"/>
    </row>
    <row r="153" spans="1:43" ht="13.5">
      <c r="A153" s="17"/>
      <c r="B153" s="861"/>
      <c r="C153" s="862"/>
      <c r="D153" s="862"/>
      <c r="E153" s="862"/>
      <c r="F153" s="863"/>
      <c r="G153" s="870"/>
      <c r="H153" s="871"/>
      <c r="I153" s="871"/>
      <c r="J153" s="871"/>
      <c r="K153" s="871"/>
      <c r="L153" s="872"/>
      <c r="M153" s="826"/>
      <c r="N153" s="827"/>
      <c r="O153" s="827"/>
      <c r="P153" s="827"/>
      <c r="Q153" s="827"/>
      <c r="R153" s="827"/>
      <c r="S153" s="828"/>
      <c r="T153" s="794"/>
      <c r="U153" s="795"/>
      <c r="V153" s="795"/>
      <c r="W153" s="795"/>
      <c r="X153" s="795"/>
      <c r="Y153" s="796"/>
      <c r="Z153" s="826"/>
      <c r="AA153" s="827"/>
      <c r="AB153" s="828"/>
      <c r="AC153" s="794"/>
      <c r="AD153" s="795"/>
      <c r="AE153" s="795"/>
      <c r="AF153" s="795"/>
      <c r="AG153" s="795"/>
      <c r="AH153" s="796"/>
      <c r="AI153" s="829"/>
      <c r="AJ153" s="830"/>
      <c r="AK153" s="830"/>
      <c r="AL153" s="830"/>
      <c r="AM153" s="830"/>
      <c r="AN153" s="830"/>
      <c r="AO153" s="830"/>
      <c r="AP153" s="830"/>
      <c r="AQ153" s="831"/>
    </row>
    <row r="154" spans="2:43" ht="13.5">
      <c r="B154" s="803" t="s">
        <v>199</v>
      </c>
      <c r="C154" s="804"/>
      <c r="D154" s="804"/>
      <c r="E154" s="804"/>
      <c r="F154" s="805"/>
      <c r="G154" s="806">
        <v>1260000</v>
      </c>
      <c r="H154" s="807"/>
      <c r="I154" s="807"/>
      <c r="J154" s="807"/>
      <c r="K154" s="807"/>
      <c r="L154" s="832"/>
      <c r="M154" s="810"/>
      <c r="N154" s="808"/>
      <c r="O154" s="808"/>
      <c r="P154" s="808"/>
      <c r="Q154" s="808"/>
      <c r="R154" s="808"/>
      <c r="S154" s="808"/>
      <c r="T154" s="808"/>
      <c r="U154" s="808"/>
      <c r="V154" s="808"/>
      <c r="W154" s="808"/>
      <c r="X154" s="808"/>
      <c r="Y154" s="808"/>
      <c r="Z154" s="808"/>
      <c r="AA154" s="808"/>
      <c r="AB154" s="808"/>
      <c r="AC154" s="808"/>
      <c r="AD154" s="808"/>
      <c r="AE154" s="808"/>
      <c r="AF154" s="808"/>
      <c r="AG154" s="808"/>
      <c r="AH154" s="808"/>
      <c r="AI154" s="808"/>
      <c r="AJ154" s="808"/>
      <c r="AK154" s="808"/>
      <c r="AL154" s="808"/>
      <c r="AM154" s="808"/>
      <c r="AN154" s="808"/>
      <c r="AO154" s="808"/>
      <c r="AP154" s="808"/>
      <c r="AQ154" s="809"/>
    </row>
    <row r="155" spans="2:43" ht="13.5">
      <c r="B155" s="60" t="s">
        <v>85</v>
      </c>
      <c r="C155" s="10"/>
      <c r="D155" s="10"/>
      <c r="E155" s="60" t="s">
        <v>153</v>
      </c>
      <c r="F155" s="10"/>
      <c r="G155" s="11"/>
      <c r="H155" s="11"/>
      <c r="I155" s="11"/>
      <c r="J155" s="11"/>
      <c r="K155" s="11"/>
      <c r="L155" s="11"/>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row>
    <row r="156" spans="2:43" ht="13.5">
      <c r="B156" s="10"/>
      <c r="C156" s="10"/>
      <c r="D156" s="10"/>
      <c r="E156" s="60" t="s">
        <v>172</v>
      </c>
      <c r="F156" s="10"/>
      <c r="G156" s="11"/>
      <c r="H156" s="11"/>
      <c r="I156" s="11"/>
      <c r="J156" s="11"/>
      <c r="K156" s="11"/>
      <c r="L156" s="11"/>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row>
    <row r="157" spans="2:43" ht="13.5">
      <c r="B157" s="10"/>
      <c r="C157" s="10"/>
      <c r="D157" s="10"/>
      <c r="E157" s="60"/>
      <c r="F157" s="10"/>
      <c r="G157" s="11"/>
      <c r="H157" s="11"/>
      <c r="I157" s="11"/>
      <c r="J157" s="11"/>
      <c r="K157" s="11"/>
      <c r="L157" s="11"/>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row>
    <row r="158" spans="2:43" ht="13.5">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row>
    <row r="159" spans="2:43" ht="19.5" customHeight="1">
      <c r="B159" s="822"/>
      <c r="C159" s="777"/>
      <c r="D159" s="777"/>
      <c r="E159" s="777"/>
      <c r="F159" s="777"/>
      <c r="G159" s="777"/>
      <c r="H159" s="777"/>
      <c r="I159" s="777"/>
      <c r="J159" s="777"/>
      <c r="K159" s="777"/>
      <c r="L159" s="777"/>
      <c r="M159" s="777"/>
      <c r="N159" s="781"/>
      <c r="O159" s="775" t="s">
        <v>97</v>
      </c>
      <c r="P159" s="776"/>
      <c r="Q159" s="776"/>
      <c r="R159" s="776"/>
      <c r="S159" s="776"/>
      <c r="T159" s="821"/>
      <c r="U159" s="878"/>
      <c r="V159" s="879"/>
      <c r="W159" s="879"/>
      <c r="X159" s="879"/>
      <c r="Y159" s="879"/>
      <c r="Z159" s="879"/>
      <c r="AA159" s="879"/>
      <c r="AB159" s="879"/>
      <c r="AC159" s="879"/>
      <c r="AD159" s="879"/>
      <c r="AE159" s="879"/>
      <c r="AF159" s="879"/>
      <c r="AG159" s="879"/>
      <c r="AH159" s="879"/>
      <c r="AI159" s="879"/>
      <c r="AJ159" s="879"/>
      <c r="AK159" s="879"/>
      <c r="AL159" s="879"/>
      <c r="AM159" s="879"/>
      <c r="AN159" s="879"/>
      <c r="AO159" s="879"/>
      <c r="AP159" s="879"/>
      <c r="AQ159" s="880"/>
    </row>
    <row r="160" spans="2:43" ht="19.5" customHeight="1">
      <c r="B160" s="656"/>
      <c r="C160" s="887" t="s">
        <v>21</v>
      </c>
      <c r="D160" s="887"/>
      <c r="E160" s="887"/>
      <c r="F160" s="887"/>
      <c r="G160" s="887"/>
      <c r="H160" s="887"/>
      <c r="I160" s="887"/>
      <c r="J160" s="887"/>
      <c r="K160" s="887"/>
      <c r="L160" s="887"/>
      <c r="M160" s="887"/>
      <c r="N160" s="765"/>
      <c r="O160" s="873">
        <f>M33+G43+G54+M65+G84+G96+J113+L128+G138+G154</f>
        <v>13180400</v>
      </c>
      <c r="P160" s="874"/>
      <c r="Q160" s="874"/>
      <c r="R160" s="874"/>
      <c r="S160" s="874"/>
      <c r="T160" s="875"/>
      <c r="U160" s="881"/>
      <c r="V160" s="882"/>
      <c r="W160" s="882"/>
      <c r="X160" s="882"/>
      <c r="Y160" s="882"/>
      <c r="Z160" s="882"/>
      <c r="AA160" s="882"/>
      <c r="AB160" s="882"/>
      <c r="AC160" s="882"/>
      <c r="AD160" s="882"/>
      <c r="AE160" s="882"/>
      <c r="AF160" s="882"/>
      <c r="AG160" s="882"/>
      <c r="AH160" s="882"/>
      <c r="AI160" s="882"/>
      <c r="AJ160" s="882"/>
      <c r="AK160" s="882"/>
      <c r="AL160" s="882"/>
      <c r="AM160" s="882"/>
      <c r="AN160" s="882"/>
      <c r="AO160" s="882"/>
      <c r="AP160" s="882"/>
      <c r="AQ160" s="883"/>
    </row>
    <row r="161" spans="2:43" ht="19.5" customHeight="1">
      <c r="B161" s="656"/>
      <c r="C161" s="887"/>
      <c r="D161" s="887"/>
      <c r="E161" s="887"/>
      <c r="F161" s="887"/>
      <c r="G161" s="887"/>
      <c r="H161" s="887"/>
      <c r="I161" s="887"/>
      <c r="J161" s="887"/>
      <c r="K161" s="887"/>
      <c r="L161" s="887"/>
      <c r="M161" s="887"/>
      <c r="N161" s="765"/>
      <c r="O161" s="873"/>
      <c r="P161" s="874"/>
      <c r="Q161" s="874"/>
      <c r="R161" s="874"/>
      <c r="S161" s="874"/>
      <c r="T161" s="875"/>
      <c r="U161" s="881"/>
      <c r="V161" s="882"/>
      <c r="W161" s="882"/>
      <c r="X161" s="882"/>
      <c r="Y161" s="882"/>
      <c r="Z161" s="882"/>
      <c r="AA161" s="882"/>
      <c r="AB161" s="882"/>
      <c r="AC161" s="882"/>
      <c r="AD161" s="882"/>
      <c r="AE161" s="882"/>
      <c r="AF161" s="882"/>
      <c r="AG161" s="882"/>
      <c r="AH161" s="882"/>
      <c r="AI161" s="882"/>
      <c r="AJ161" s="882"/>
      <c r="AK161" s="882"/>
      <c r="AL161" s="882"/>
      <c r="AM161" s="882"/>
      <c r="AN161" s="882"/>
      <c r="AO161" s="882"/>
      <c r="AP161" s="882"/>
      <c r="AQ161" s="883"/>
    </row>
    <row r="162" spans="2:43" ht="19.5" customHeight="1">
      <c r="B162" s="789"/>
      <c r="C162" s="759"/>
      <c r="D162" s="759"/>
      <c r="E162" s="759"/>
      <c r="F162" s="759"/>
      <c r="G162" s="759"/>
      <c r="H162" s="759"/>
      <c r="I162" s="759"/>
      <c r="J162" s="759"/>
      <c r="K162" s="759"/>
      <c r="L162" s="759"/>
      <c r="M162" s="759"/>
      <c r="N162" s="790"/>
      <c r="O162" s="794"/>
      <c r="P162" s="795"/>
      <c r="Q162" s="795"/>
      <c r="R162" s="795"/>
      <c r="S162" s="795"/>
      <c r="T162" s="796"/>
      <c r="U162" s="884"/>
      <c r="V162" s="885"/>
      <c r="W162" s="885"/>
      <c r="X162" s="885"/>
      <c r="Y162" s="885"/>
      <c r="Z162" s="885"/>
      <c r="AA162" s="885"/>
      <c r="AB162" s="885"/>
      <c r="AC162" s="885"/>
      <c r="AD162" s="885"/>
      <c r="AE162" s="885"/>
      <c r="AF162" s="885"/>
      <c r="AG162" s="885"/>
      <c r="AH162" s="885"/>
      <c r="AI162" s="885"/>
      <c r="AJ162" s="885"/>
      <c r="AK162" s="885"/>
      <c r="AL162" s="885"/>
      <c r="AM162" s="885"/>
      <c r="AN162" s="885"/>
      <c r="AO162" s="885"/>
      <c r="AP162" s="885"/>
      <c r="AQ162" s="886"/>
    </row>
    <row r="163" spans="2:43" ht="13.5">
      <c r="B163" s="876" t="s">
        <v>174</v>
      </c>
      <c r="C163" s="876"/>
      <c r="D163" s="876"/>
      <c r="E163" s="876"/>
      <c r="F163" s="876"/>
      <c r="G163" s="876"/>
      <c r="H163" s="876"/>
      <c r="I163" s="876"/>
      <c r="J163" s="876"/>
      <c r="K163" s="876"/>
      <c r="L163" s="876"/>
      <c r="M163" s="876"/>
      <c r="N163" s="876"/>
      <c r="O163" s="876"/>
      <c r="P163" s="876"/>
      <c r="Q163" s="876"/>
      <c r="R163" s="876"/>
      <c r="S163" s="876"/>
      <c r="T163" s="876"/>
      <c r="U163" s="876"/>
      <c r="V163" s="876"/>
      <c r="W163" s="876"/>
      <c r="X163" s="876"/>
      <c r="Y163" s="876"/>
      <c r="Z163" s="876"/>
      <c r="AA163" s="876"/>
      <c r="AB163" s="876"/>
      <c r="AC163" s="876"/>
      <c r="AD163" s="876"/>
      <c r="AE163" s="876"/>
      <c r="AF163" s="876"/>
      <c r="AG163" s="876"/>
      <c r="AH163" s="876"/>
      <c r="AI163" s="876"/>
      <c r="AJ163" s="876"/>
      <c r="AK163" s="876"/>
      <c r="AL163" s="876"/>
      <c r="AM163" s="876"/>
      <c r="AN163" s="876"/>
      <c r="AO163" s="876"/>
      <c r="AP163" s="876"/>
      <c r="AQ163" s="876"/>
    </row>
    <row r="164" spans="2:43" ht="13.5">
      <c r="B164" s="877"/>
      <c r="C164" s="877"/>
      <c r="D164" s="877"/>
      <c r="E164" s="877"/>
      <c r="F164" s="877"/>
      <c r="G164" s="877"/>
      <c r="H164" s="877"/>
      <c r="I164" s="877"/>
      <c r="J164" s="877"/>
      <c r="K164" s="877"/>
      <c r="L164" s="877"/>
      <c r="M164" s="877"/>
      <c r="N164" s="877"/>
      <c r="O164" s="877"/>
      <c r="P164" s="877"/>
      <c r="Q164" s="877"/>
      <c r="R164" s="877"/>
      <c r="S164" s="877"/>
      <c r="T164" s="877"/>
      <c r="U164" s="877"/>
      <c r="V164" s="877"/>
      <c r="W164" s="877"/>
      <c r="X164" s="877"/>
      <c r="Y164" s="877"/>
      <c r="Z164" s="877"/>
      <c r="AA164" s="877"/>
      <c r="AB164" s="877"/>
      <c r="AC164" s="877"/>
      <c r="AD164" s="877"/>
      <c r="AE164" s="877"/>
      <c r="AF164" s="877"/>
      <c r="AG164" s="877"/>
      <c r="AH164" s="877"/>
      <c r="AI164" s="877"/>
      <c r="AJ164" s="877"/>
      <c r="AK164" s="877"/>
      <c r="AL164" s="877"/>
      <c r="AM164" s="877"/>
      <c r="AN164" s="877"/>
      <c r="AO164" s="877"/>
      <c r="AP164" s="877"/>
      <c r="AQ164" s="877"/>
    </row>
  </sheetData>
  <sheetProtection/>
  <mergeCells count="621">
    <mergeCell ref="N160:N161"/>
    <mergeCell ref="O160:T161"/>
    <mergeCell ref="B162:N162"/>
    <mergeCell ref="O162:T162"/>
    <mergeCell ref="B163:AQ164"/>
    <mergeCell ref="B159:N159"/>
    <mergeCell ref="O159:T159"/>
    <mergeCell ref="U159:AQ162"/>
    <mergeCell ref="B160:B161"/>
    <mergeCell ref="C160:M161"/>
    <mergeCell ref="B151:F151"/>
    <mergeCell ref="G151:L151"/>
    <mergeCell ref="M151:S151"/>
    <mergeCell ref="T151:Y151"/>
    <mergeCell ref="B154:F154"/>
    <mergeCell ref="Z151:AB151"/>
    <mergeCell ref="G153:L153"/>
    <mergeCell ref="M153:S153"/>
    <mergeCell ref="T153:Y153"/>
    <mergeCell ref="Z153:AB153"/>
    <mergeCell ref="G154:L154"/>
    <mergeCell ref="M154:AQ154"/>
    <mergeCell ref="AI152:AQ152"/>
    <mergeCell ref="AI153:AQ153"/>
    <mergeCell ref="B152:F152"/>
    <mergeCell ref="G152:L152"/>
    <mergeCell ref="M152:S152"/>
    <mergeCell ref="T152:Y152"/>
    <mergeCell ref="Z152:AB152"/>
    <mergeCell ref="AC152:AH152"/>
    <mergeCell ref="AC153:AH153"/>
    <mergeCell ref="B153:F153"/>
    <mergeCell ref="AC151:AH151"/>
    <mergeCell ref="AI143:AQ143"/>
    <mergeCell ref="Z150:AB150"/>
    <mergeCell ref="AC150:AH150"/>
    <mergeCell ref="AI150:AQ150"/>
    <mergeCell ref="AI151:AQ151"/>
    <mergeCell ref="B145:F146"/>
    <mergeCell ref="B148:F149"/>
    <mergeCell ref="G150:L150"/>
    <mergeCell ref="M150:S150"/>
    <mergeCell ref="T150:Y150"/>
    <mergeCell ref="B143:F143"/>
    <mergeCell ref="G143:L143"/>
    <mergeCell ref="M143:S143"/>
    <mergeCell ref="T143:Y143"/>
    <mergeCell ref="G149:L149"/>
    <mergeCell ref="M148:S148"/>
    <mergeCell ref="M149:S149"/>
    <mergeCell ref="Z143:AB143"/>
    <mergeCell ref="AC143:AH143"/>
    <mergeCell ref="AI141:AQ141"/>
    <mergeCell ref="B142:F142"/>
    <mergeCell ref="G142:L142"/>
    <mergeCell ref="M142:S142"/>
    <mergeCell ref="T142:Y142"/>
    <mergeCell ref="Z142:AB142"/>
    <mergeCell ref="AC142:AH142"/>
    <mergeCell ref="AI142:AQ142"/>
    <mergeCell ref="B138:F138"/>
    <mergeCell ref="G138:L138"/>
    <mergeCell ref="M138:AQ138"/>
    <mergeCell ref="B140:F141"/>
    <mergeCell ref="G140:L141"/>
    <mergeCell ref="M140:AQ140"/>
    <mergeCell ref="M141:S141"/>
    <mergeCell ref="T141:Y141"/>
    <mergeCell ref="Z141:AB141"/>
    <mergeCell ref="AC141:AH141"/>
    <mergeCell ref="AI136:AQ136"/>
    <mergeCell ref="B137:F137"/>
    <mergeCell ref="G137:L137"/>
    <mergeCell ref="M137:S137"/>
    <mergeCell ref="T137:Y137"/>
    <mergeCell ref="Z137:AB137"/>
    <mergeCell ref="AC137:AH137"/>
    <mergeCell ref="AI137:AQ137"/>
    <mergeCell ref="B136:F136"/>
    <mergeCell ref="G136:L136"/>
    <mergeCell ref="M136:S136"/>
    <mergeCell ref="T136:Y136"/>
    <mergeCell ref="Z136:AB136"/>
    <mergeCell ref="AC136:AH136"/>
    <mergeCell ref="AI133:AQ133"/>
    <mergeCell ref="B134:F134"/>
    <mergeCell ref="G134:L134"/>
    <mergeCell ref="M134:S134"/>
    <mergeCell ref="T134:Y134"/>
    <mergeCell ref="Z134:AB134"/>
    <mergeCell ref="AC134:AH134"/>
    <mergeCell ref="AI134:AQ134"/>
    <mergeCell ref="B133:F133"/>
    <mergeCell ref="G133:L133"/>
    <mergeCell ref="M133:S133"/>
    <mergeCell ref="T133:Y133"/>
    <mergeCell ref="Z133:AB133"/>
    <mergeCell ref="AC133:AH133"/>
    <mergeCell ref="B131:F132"/>
    <mergeCell ref="G131:L132"/>
    <mergeCell ref="M131:AQ131"/>
    <mergeCell ref="M132:S132"/>
    <mergeCell ref="T132:Y132"/>
    <mergeCell ref="Z132:AB132"/>
    <mergeCell ref="AC132:AH132"/>
    <mergeCell ref="AI132:AQ132"/>
    <mergeCell ref="B127:K127"/>
    <mergeCell ref="L127:Q127"/>
    <mergeCell ref="R127:W127"/>
    <mergeCell ref="X127:AQ127"/>
    <mergeCell ref="B128:K128"/>
    <mergeCell ref="L128:Q128"/>
    <mergeCell ref="R128:W128"/>
    <mergeCell ref="X128:AQ128"/>
    <mergeCell ref="B125:K125"/>
    <mergeCell ref="L125:Q125"/>
    <mergeCell ref="R125:W125"/>
    <mergeCell ref="X125:AQ125"/>
    <mergeCell ref="B126:K126"/>
    <mergeCell ref="L126:Q126"/>
    <mergeCell ref="R126:W126"/>
    <mergeCell ref="X126:AQ126"/>
    <mergeCell ref="B123:K123"/>
    <mergeCell ref="L123:Q123"/>
    <mergeCell ref="R123:W123"/>
    <mergeCell ref="X123:AQ123"/>
    <mergeCell ref="B124:K124"/>
    <mergeCell ref="L124:Q124"/>
    <mergeCell ref="R124:W124"/>
    <mergeCell ref="X124:AQ124"/>
    <mergeCell ref="B121:K121"/>
    <mergeCell ref="L121:Q121"/>
    <mergeCell ref="R121:W121"/>
    <mergeCell ref="X121:AQ121"/>
    <mergeCell ref="B122:K122"/>
    <mergeCell ref="L122:Q122"/>
    <mergeCell ref="R122:W122"/>
    <mergeCell ref="X122:AQ122"/>
    <mergeCell ref="B114:AQ115"/>
    <mergeCell ref="B119:K119"/>
    <mergeCell ref="L119:W119"/>
    <mergeCell ref="X119:AQ119"/>
    <mergeCell ref="B120:K120"/>
    <mergeCell ref="L120:Q120"/>
    <mergeCell ref="R120:W120"/>
    <mergeCell ref="X120:AQ120"/>
    <mergeCell ref="B112:I112"/>
    <mergeCell ref="J112:O112"/>
    <mergeCell ref="P112:U112"/>
    <mergeCell ref="V112:AQ112"/>
    <mergeCell ref="B113:I113"/>
    <mergeCell ref="J113:O113"/>
    <mergeCell ref="P113:U113"/>
    <mergeCell ref="V113:AQ113"/>
    <mergeCell ref="B110:I110"/>
    <mergeCell ref="J110:O110"/>
    <mergeCell ref="P110:U110"/>
    <mergeCell ref="V110:AQ110"/>
    <mergeCell ref="B111:I111"/>
    <mergeCell ref="J111:O111"/>
    <mergeCell ref="P111:U111"/>
    <mergeCell ref="V111:AQ111"/>
    <mergeCell ref="B108:I108"/>
    <mergeCell ref="J108:O108"/>
    <mergeCell ref="P108:U108"/>
    <mergeCell ref="V108:AQ108"/>
    <mergeCell ref="B109:I109"/>
    <mergeCell ref="J109:O109"/>
    <mergeCell ref="P109:U109"/>
    <mergeCell ref="V109:AQ109"/>
    <mergeCell ref="B106:I106"/>
    <mergeCell ref="J106:O106"/>
    <mergeCell ref="P106:U106"/>
    <mergeCell ref="V106:AQ106"/>
    <mergeCell ref="B107:I107"/>
    <mergeCell ref="J107:O107"/>
    <mergeCell ref="P107:U107"/>
    <mergeCell ref="V107:AQ107"/>
    <mergeCell ref="B104:I104"/>
    <mergeCell ref="J104:O104"/>
    <mergeCell ref="P104:U104"/>
    <mergeCell ref="V104:AQ104"/>
    <mergeCell ref="B105:I105"/>
    <mergeCell ref="J105:O105"/>
    <mergeCell ref="P105:U105"/>
    <mergeCell ref="V105:AQ105"/>
    <mergeCell ref="B102:I102"/>
    <mergeCell ref="J102:O102"/>
    <mergeCell ref="P102:U102"/>
    <mergeCell ref="V102:AQ102"/>
    <mergeCell ref="B103:I103"/>
    <mergeCell ref="J103:O103"/>
    <mergeCell ref="P103:U103"/>
    <mergeCell ref="V103:AQ103"/>
    <mergeCell ref="AI95:AQ95"/>
    <mergeCell ref="B96:F96"/>
    <mergeCell ref="G96:L96"/>
    <mergeCell ref="M96:AQ96"/>
    <mergeCell ref="B101:I101"/>
    <mergeCell ref="J101:U101"/>
    <mergeCell ref="V101:AQ101"/>
    <mergeCell ref="B95:F95"/>
    <mergeCell ref="G95:L95"/>
    <mergeCell ref="M95:S95"/>
    <mergeCell ref="T95:Y95"/>
    <mergeCell ref="Z95:AB95"/>
    <mergeCell ref="AC95:AH95"/>
    <mergeCell ref="AI93:AQ93"/>
    <mergeCell ref="B94:F94"/>
    <mergeCell ref="G94:L94"/>
    <mergeCell ref="M94:S94"/>
    <mergeCell ref="T94:Y94"/>
    <mergeCell ref="Z94:AB94"/>
    <mergeCell ref="AC94:AH94"/>
    <mergeCell ref="AI94:AQ94"/>
    <mergeCell ref="B93:F93"/>
    <mergeCell ref="G93:L93"/>
    <mergeCell ref="M93:S93"/>
    <mergeCell ref="T93:Y93"/>
    <mergeCell ref="Z93:AB93"/>
    <mergeCell ref="AC93:AH93"/>
    <mergeCell ref="AC91:AH91"/>
    <mergeCell ref="AI91:AQ91"/>
    <mergeCell ref="B92:F92"/>
    <mergeCell ref="G92:L92"/>
    <mergeCell ref="M92:S92"/>
    <mergeCell ref="T92:Y92"/>
    <mergeCell ref="Z92:AB92"/>
    <mergeCell ref="AC92:AH92"/>
    <mergeCell ref="AI92:AQ92"/>
    <mergeCell ref="AI83:AQ83"/>
    <mergeCell ref="B84:F84"/>
    <mergeCell ref="G84:L84"/>
    <mergeCell ref="M84:AQ84"/>
    <mergeCell ref="B90:F91"/>
    <mergeCell ref="G90:L91"/>
    <mergeCell ref="M90:AQ90"/>
    <mergeCell ref="M91:S91"/>
    <mergeCell ref="T91:Y91"/>
    <mergeCell ref="Z91:AB91"/>
    <mergeCell ref="B83:F83"/>
    <mergeCell ref="G83:L83"/>
    <mergeCell ref="M83:S83"/>
    <mergeCell ref="T83:Y83"/>
    <mergeCell ref="Z83:AB83"/>
    <mergeCell ref="AC83:AH83"/>
    <mergeCell ref="AI81:AQ81"/>
    <mergeCell ref="B82:F82"/>
    <mergeCell ref="G82:L82"/>
    <mergeCell ref="M82:S82"/>
    <mergeCell ref="T82:Y82"/>
    <mergeCell ref="Z82:AB82"/>
    <mergeCell ref="AC82:AH82"/>
    <mergeCell ref="AI82:AQ82"/>
    <mergeCell ref="B81:F81"/>
    <mergeCell ref="G81:L81"/>
    <mergeCell ref="M81:S81"/>
    <mergeCell ref="T81:Y81"/>
    <mergeCell ref="Z81:AB81"/>
    <mergeCell ref="AC81:AH81"/>
    <mergeCell ref="AI79:AQ79"/>
    <mergeCell ref="B80:F80"/>
    <mergeCell ref="G80:L80"/>
    <mergeCell ref="M80:S80"/>
    <mergeCell ref="T80:Y80"/>
    <mergeCell ref="Z80:AB80"/>
    <mergeCell ref="AC80:AH80"/>
    <mergeCell ref="AI80:AQ80"/>
    <mergeCell ref="B79:F79"/>
    <mergeCell ref="G79:L79"/>
    <mergeCell ref="M79:S79"/>
    <mergeCell ref="T79:Y79"/>
    <mergeCell ref="Z79:AB79"/>
    <mergeCell ref="AC79:AH79"/>
    <mergeCell ref="AI77:AQ77"/>
    <mergeCell ref="B78:F78"/>
    <mergeCell ref="G78:L78"/>
    <mergeCell ref="M78:S78"/>
    <mergeCell ref="T78:Y78"/>
    <mergeCell ref="Z78:AB78"/>
    <mergeCell ref="AC78:AH78"/>
    <mergeCell ref="AI78:AQ78"/>
    <mergeCell ref="B77:F77"/>
    <mergeCell ref="G77:L77"/>
    <mergeCell ref="M77:S77"/>
    <mergeCell ref="T77:Y77"/>
    <mergeCell ref="Z77:AB77"/>
    <mergeCell ref="AC77:AH77"/>
    <mergeCell ref="AI75:AQ75"/>
    <mergeCell ref="B76:F76"/>
    <mergeCell ref="G76:L76"/>
    <mergeCell ref="M76:S76"/>
    <mergeCell ref="T76:Y76"/>
    <mergeCell ref="Z76:AB76"/>
    <mergeCell ref="AC76:AH76"/>
    <mergeCell ref="AI76:AQ76"/>
    <mergeCell ref="B75:F75"/>
    <mergeCell ref="G75:L75"/>
    <mergeCell ref="M75:S75"/>
    <mergeCell ref="T75:Y75"/>
    <mergeCell ref="Z75:AB75"/>
    <mergeCell ref="AC75:AH75"/>
    <mergeCell ref="AI73:AQ73"/>
    <mergeCell ref="B74:F74"/>
    <mergeCell ref="G74:L74"/>
    <mergeCell ref="M74:S74"/>
    <mergeCell ref="T74:Y74"/>
    <mergeCell ref="Z74:AB74"/>
    <mergeCell ref="AC74:AH74"/>
    <mergeCell ref="AI74:AQ74"/>
    <mergeCell ref="B73:F73"/>
    <mergeCell ref="G73:L73"/>
    <mergeCell ref="M73:S73"/>
    <mergeCell ref="T73:Y73"/>
    <mergeCell ref="Z73:AB73"/>
    <mergeCell ref="AC73:AH73"/>
    <mergeCell ref="AI71:AQ71"/>
    <mergeCell ref="B72:F72"/>
    <mergeCell ref="G72:L72"/>
    <mergeCell ref="M72:S72"/>
    <mergeCell ref="T72:Y72"/>
    <mergeCell ref="Z72:AB72"/>
    <mergeCell ref="AC72:AH72"/>
    <mergeCell ref="AI72:AQ72"/>
    <mergeCell ref="B71:F71"/>
    <mergeCell ref="G71:L71"/>
    <mergeCell ref="M71:S71"/>
    <mergeCell ref="T71:Y71"/>
    <mergeCell ref="Z71:AB71"/>
    <mergeCell ref="AC71:AH71"/>
    <mergeCell ref="B69:F70"/>
    <mergeCell ref="G69:L70"/>
    <mergeCell ref="M69:AQ69"/>
    <mergeCell ref="M70:S70"/>
    <mergeCell ref="T70:Y70"/>
    <mergeCell ref="Z70:AB70"/>
    <mergeCell ref="AC70:AH70"/>
    <mergeCell ref="AI70:AQ70"/>
    <mergeCell ref="B64:L64"/>
    <mergeCell ref="M64:R64"/>
    <mergeCell ref="S64:AQ64"/>
    <mergeCell ref="B65:L65"/>
    <mergeCell ref="M65:R65"/>
    <mergeCell ref="S65:AQ65"/>
    <mergeCell ref="B62:L62"/>
    <mergeCell ref="M62:R62"/>
    <mergeCell ref="S62:AQ62"/>
    <mergeCell ref="B63:L63"/>
    <mergeCell ref="M63:R63"/>
    <mergeCell ref="S63:AQ63"/>
    <mergeCell ref="B60:L60"/>
    <mergeCell ref="M60:R60"/>
    <mergeCell ref="S60:AQ60"/>
    <mergeCell ref="B61:L61"/>
    <mergeCell ref="M61:R61"/>
    <mergeCell ref="S61:AQ61"/>
    <mergeCell ref="AI53:AQ53"/>
    <mergeCell ref="B54:F54"/>
    <mergeCell ref="G54:L54"/>
    <mergeCell ref="M54:AQ54"/>
    <mergeCell ref="B59:L59"/>
    <mergeCell ref="M59:R59"/>
    <mergeCell ref="S59:AQ59"/>
    <mergeCell ref="B53:F53"/>
    <mergeCell ref="G53:L53"/>
    <mergeCell ref="M53:S53"/>
    <mergeCell ref="T53:Y53"/>
    <mergeCell ref="Z53:AB53"/>
    <mergeCell ref="AC53:AH53"/>
    <mergeCell ref="AI51:AQ51"/>
    <mergeCell ref="B52:F52"/>
    <mergeCell ref="G52:L52"/>
    <mergeCell ref="M52:S52"/>
    <mergeCell ref="T52:Y52"/>
    <mergeCell ref="Z52:AB52"/>
    <mergeCell ref="AC52:AH52"/>
    <mergeCell ref="AI52:AQ52"/>
    <mergeCell ref="B51:F51"/>
    <mergeCell ref="G51:L51"/>
    <mergeCell ref="M51:S51"/>
    <mergeCell ref="T51:Y51"/>
    <mergeCell ref="Z51:AB51"/>
    <mergeCell ref="AC51:AH51"/>
    <mergeCell ref="AI49:AQ49"/>
    <mergeCell ref="B50:F50"/>
    <mergeCell ref="G50:L50"/>
    <mergeCell ref="M50:S50"/>
    <mergeCell ref="T50:Y50"/>
    <mergeCell ref="Z50:AB50"/>
    <mergeCell ref="AC50:AH50"/>
    <mergeCell ref="AI50:AQ50"/>
    <mergeCell ref="B43:F43"/>
    <mergeCell ref="G43:L43"/>
    <mergeCell ref="M43:AQ43"/>
    <mergeCell ref="B48:F49"/>
    <mergeCell ref="G48:L49"/>
    <mergeCell ref="M48:AQ48"/>
    <mergeCell ref="M49:S49"/>
    <mergeCell ref="T49:Y49"/>
    <mergeCell ref="Z49:AB49"/>
    <mergeCell ref="AC49:AH49"/>
    <mergeCell ref="AI41:AQ41"/>
    <mergeCell ref="B40:F40"/>
    <mergeCell ref="G40:L40"/>
    <mergeCell ref="B42:F42"/>
    <mergeCell ref="G42:L42"/>
    <mergeCell ref="M42:S42"/>
    <mergeCell ref="T42:Y42"/>
    <mergeCell ref="Z42:AB42"/>
    <mergeCell ref="AC42:AH42"/>
    <mergeCell ref="AI42:AQ42"/>
    <mergeCell ref="B41:F41"/>
    <mergeCell ref="G41:L41"/>
    <mergeCell ref="M41:S41"/>
    <mergeCell ref="T41:Y41"/>
    <mergeCell ref="Z41:AB41"/>
    <mergeCell ref="AC41:AH41"/>
    <mergeCell ref="M40:S40"/>
    <mergeCell ref="T40:Y40"/>
    <mergeCell ref="Z40:AB40"/>
    <mergeCell ref="AC40:AH40"/>
    <mergeCell ref="AC38:AH38"/>
    <mergeCell ref="AI38:AQ38"/>
    <mergeCell ref="AI39:AQ39"/>
    <mergeCell ref="AI40:AQ40"/>
    <mergeCell ref="B39:F39"/>
    <mergeCell ref="G39:L39"/>
    <mergeCell ref="M39:S39"/>
    <mergeCell ref="T39:Y39"/>
    <mergeCell ref="Z39:AB39"/>
    <mergeCell ref="AC39:AH39"/>
    <mergeCell ref="B33:L33"/>
    <mergeCell ref="M33:R33"/>
    <mergeCell ref="S33:X33"/>
    <mergeCell ref="Y33:AQ33"/>
    <mergeCell ref="B37:F38"/>
    <mergeCell ref="G37:L38"/>
    <mergeCell ref="M37:AQ37"/>
    <mergeCell ref="M38:S38"/>
    <mergeCell ref="T38:Y38"/>
    <mergeCell ref="Z38:AB38"/>
    <mergeCell ref="B32:L32"/>
    <mergeCell ref="M32:R32"/>
    <mergeCell ref="S32:X32"/>
    <mergeCell ref="Y32:AA32"/>
    <mergeCell ref="AB32:AE32"/>
    <mergeCell ref="AF32:AQ32"/>
    <mergeCell ref="B31:L31"/>
    <mergeCell ref="M31:R31"/>
    <mergeCell ref="S31:X31"/>
    <mergeCell ref="Y31:AA31"/>
    <mergeCell ref="AB31:AE31"/>
    <mergeCell ref="AF31:AQ31"/>
    <mergeCell ref="B30:L30"/>
    <mergeCell ref="M30:R30"/>
    <mergeCell ref="S30:X30"/>
    <mergeCell ref="Y30:AA30"/>
    <mergeCell ref="AB30:AE30"/>
    <mergeCell ref="AF30:AQ30"/>
    <mergeCell ref="B29:L29"/>
    <mergeCell ref="M29:R29"/>
    <mergeCell ref="S29:X29"/>
    <mergeCell ref="Y29:AA29"/>
    <mergeCell ref="AB29:AE29"/>
    <mergeCell ref="AF29:AQ29"/>
    <mergeCell ref="B28:L28"/>
    <mergeCell ref="M28:R28"/>
    <mergeCell ref="S28:X28"/>
    <mergeCell ref="Y28:AA28"/>
    <mergeCell ref="AB28:AE28"/>
    <mergeCell ref="AF28:AQ28"/>
    <mergeCell ref="B27:L27"/>
    <mergeCell ref="M27:R27"/>
    <mergeCell ref="S27:X27"/>
    <mergeCell ref="Y27:AA27"/>
    <mergeCell ref="AB27:AE27"/>
    <mergeCell ref="AF27:AQ27"/>
    <mergeCell ref="B26:L26"/>
    <mergeCell ref="M26:R26"/>
    <mergeCell ref="S26:X26"/>
    <mergeCell ref="Y26:AA26"/>
    <mergeCell ref="AB26:AE26"/>
    <mergeCell ref="AF26:AQ26"/>
    <mergeCell ref="B25:L25"/>
    <mergeCell ref="M25:R25"/>
    <mergeCell ref="S25:X25"/>
    <mergeCell ref="Y25:AA25"/>
    <mergeCell ref="AB25:AE25"/>
    <mergeCell ref="AF25:AQ25"/>
    <mergeCell ref="B24:L24"/>
    <mergeCell ref="M24:R24"/>
    <mergeCell ref="S24:X24"/>
    <mergeCell ref="Y24:AA24"/>
    <mergeCell ref="AB24:AE24"/>
    <mergeCell ref="AF24:AQ24"/>
    <mergeCell ref="B23:L23"/>
    <mergeCell ref="M23:R23"/>
    <mergeCell ref="S23:X23"/>
    <mergeCell ref="Y23:AA23"/>
    <mergeCell ref="AB23:AE23"/>
    <mergeCell ref="AF23:AQ23"/>
    <mergeCell ref="B22:L22"/>
    <mergeCell ref="M22:R22"/>
    <mergeCell ref="S22:X22"/>
    <mergeCell ref="Y22:AA22"/>
    <mergeCell ref="AB22:AE22"/>
    <mergeCell ref="AF22:AQ22"/>
    <mergeCell ref="B21:L21"/>
    <mergeCell ref="M21:R21"/>
    <mergeCell ref="S21:X21"/>
    <mergeCell ref="Y21:AA21"/>
    <mergeCell ref="AB21:AE21"/>
    <mergeCell ref="AF21:AQ21"/>
    <mergeCell ref="B20:L20"/>
    <mergeCell ref="M20:R20"/>
    <mergeCell ref="S20:X20"/>
    <mergeCell ref="Y20:AA20"/>
    <mergeCell ref="AB20:AE20"/>
    <mergeCell ref="AF20:AQ20"/>
    <mergeCell ref="B19:L19"/>
    <mergeCell ref="M19:R19"/>
    <mergeCell ref="S19:X19"/>
    <mergeCell ref="Y19:AA19"/>
    <mergeCell ref="AB19:AE19"/>
    <mergeCell ref="AF19:AQ19"/>
    <mergeCell ref="B18:L18"/>
    <mergeCell ref="M18:R18"/>
    <mergeCell ref="S18:X18"/>
    <mergeCell ref="Y18:AA18"/>
    <mergeCell ref="AB18:AE18"/>
    <mergeCell ref="AF18:AQ18"/>
    <mergeCell ref="B17:L17"/>
    <mergeCell ref="M17:R17"/>
    <mergeCell ref="S17:X17"/>
    <mergeCell ref="Y17:AA17"/>
    <mergeCell ref="AB17:AE17"/>
    <mergeCell ref="AF17:AQ17"/>
    <mergeCell ref="B16:L16"/>
    <mergeCell ref="M16:R16"/>
    <mergeCell ref="S16:X16"/>
    <mergeCell ref="Y16:AA16"/>
    <mergeCell ref="AB16:AE16"/>
    <mergeCell ref="AF16:AQ16"/>
    <mergeCell ref="B15:L15"/>
    <mergeCell ref="M15:R15"/>
    <mergeCell ref="S15:X15"/>
    <mergeCell ref="Y15:AA15"/>
    <mergeCell ref="AB15:AE15"/>
    <mergeCell ref="AF15:AQ15"/>
    <mergeCell ref="B14:L14"/>
    <mergeCell ref="M14:R14"/>
    <mergeCell ref="S14:X14"/>
    <mergeCell ref="Y14:AA14"/>
    <mergeCell ref="AB14:AE14"/>
    <mergeCell ref="AF14:AQ14"/>
    <mergeCell ref="B13:L13"/>
    <mergeCell ref="M13:R13"/>
    <mergeCell ref="S13:X13"/>
    <mergeCell ref="Y13:AA13"/>
    <mergeCell ref="AB13:AE13"/>
    <mergeCell ref="AF13:AQ13"/>
    <mergeCell ref="B12:L12"/>
    <mergeCell ref="M12:R12"/>
    <mergeCell ref="S12:X12"/>
    <mergeCell ref="Y12:AA12"/>
    <mergeCell ref="AB12:AE12"/>
    <mergeCell ref="AF12:AQ12"/>
    <mergeCell ref="B11:L11"/>
    <mergeCell ref="M11:R11"/>
    <mergeCell ref="S11:X11"/>
    <mergeCell ref="Y11:AA11"/>
    <mergeCell ref="AB11:AE11"/>
    <mergeCell ref="AF11:AQ11"/>
    <mergeCell ref="B3:AQ3"/>
    <mergeCell ref="Z6:AQ6"/>
    <mergeCell ref="B9:L10"/>
    <mergeCell ref="M9:X10"/>
    <mergeCell ref="Y9:AQ9"/>
    <mergeCell ref="Y10:AA10"/>
    <mergeCell ref="AB10:AE10"/>
    <mergeCell ref="AF10:AQ10"/>
    <mergeCell ref="B135:F135"/>
    <mergeCell ref="G135:L135"/>
    <mergeCell ref="M135:S135"/>
    <mergeCell ref="T135:Y135"/>
    <mergeCell ref="Z135:AB135"/>
    <mergeCell ref="AC135:AH135"/>
    <mergeCell ref="AI135:AQ135"/>
    <mergeCell ref="G144:L144"/>
    <mergeCell ref="G145:L145"/>
    <mergeCell ref="G146:L146"/>
    <mergeCell ref="G147:L147"/>
    <mergeCell ref="G148:L148"/>
    <mergeCell ref="M144:S144"/>
    <mergeCell ref="M145:S145"/>
    <mergeCell ref="M146:S146"/>
    <mergeCell ref="M147:S147"/>
    <mergeCell ref="T144:Y144"/>
    <mergeCell ref="T145:Y145"/>
    <mergeCell ref="T146:Y146"/>
    <mergeCell ref="T147:Y147"/>
    <mergeCell ref="T148:Y148"/>
    <mergeCell ref="T149:Y149"/>
    <mergeCell ref="Z144:AB144"/>
    <mergeCell ref="Z145:AB145"/>
    <mergeCell ref="Z146:AB146"/>
    <mergeCell ref="Z147:AB147"/>
    <mergeCell ref="Z148:AB148"/>
    <mergeCell ref="Z149:AB149"/>
    <mergeCell ref="AC144:AH144"/>
    <mergeCell ref="AC145:AH145"/>
    <mergeCell ref="AC146:AH146"/>
    <mergeCell ref="AC147:AH147"/>
    <mergeCell ref="AC148:AH148"/>
    <mergeCell ref="AC149:AH149"/>
    <mergeCell ref="AI144:AQ144"/>
    <mergeCell ref="AI145:AQ145"/>
    <mergeCell ref="AI146:AQ146"/>
    <mergeCell ref="AI147:AQ147"/>
    <mergeCell ref="AI148:AQ148"/>
    <mergeCell ref="AI149:AQ149"/>
  </mergeCells>
  <printOptions horizontalCentered="1"/>
  <pageMargins left="0.6692913385826772" right="0.4724409448818898" top="0.7874015748031497" bottom="0.7874015748031497" header="0.5118110236220472" footer="0.5118110236220472"/>
  <pageSetup horizontalDpi="600" verticalDpi="600" orientation="portrait" paperSize="9" scale="82" r:id="rId2"/>
  <rowBreaks count="1" manualBreakCount="1">
    <brk id="67" max="42" man="1"/>
  </rowBreaks>
  <drawing r:id="rId1"/>
</worksheet>
</file>

<file path=xl/worksheets/sheet7.xml><?xml version="1.0" encoding="utf-8"?>
<worksheet xmlns="http://schemas.openxmlformats.org/spreadsheetml/2006/main" xmlns:r="http://schemas.openxmlformats.org/officeDocument/2006/relationships">
  <dimension ref="B1:AQ40"/>
  <sheetViews>
    <sheetView view="pageBreakPreview" zoomScaleSheetLayoutView="100" zoomScalePageLayoutView="0" workbookViewId="0" topLeftCell="A1">
      <selection activeCell="AY18" sqref="AY18"/>
    </sheetView>
  </sheetViews>
  <sheetFormatPr defaultColWidth="2.125" defaultRowHeight="13.5"/>
  <cols>
    <col min="1" max="1" width="2.00390625" style="34" customWidth="1"/>
    <col min="2" max="5" width="2.125" style="34" customWidth="1"/>
    <col min="6" max="6" width="11.25390625" style="34" customWidth="1"/>
    <col min="7" max="16384" width="2.125" style="34" customWidth="1"/>
  </cols>
  <sheetData>
    <row r="1" ht="13.5">
      <c r="B1" s="34" t="s">
        <v>485</v>
      </c>
    </row>
    <row r="3" spans="2:43" ht="17.25">
      <c r="B3" s="707" t="s">
        <v>180</v>
      </c>
      <c r="C3" s="707"/>
      <c r="D3" s="707"/>
      <c r="E3" s="707"/>
      <c r="F3" s="707"/>
      <c r="G3" s="707"/>
      <c r="H3" s="707"/>
      <c r="I3" s="707"/>
      <c r="J3" s="707"/>
      <c r="K3" s="707"/>
      <c r="L3" s="707"/>
      <c r="M3" s="707"/>
      <c r="N3" s="707"/>
      <c r="O3" s="707"/>
      <c r="P3" s="707"/>
      <c r="Q3" s="707"/>
      <c r="R3" s="707"/>
      <c r="S3" s="707"/>
      <c r="T3" s="707"/>
      <c r="U3" s="707"/>
      <c r="V3" s="707"/>
      <c r="W3" s="707"/>
      <c r="X3" s="707"/>
      <c r="Y3" s="888"/>
      <c r="Z3" s="888"/>
      <c r="AA3" s="888"/>
      <c r="AB3" s="888"/>
      <c r="AC3" s="888"/>
      <c r="AD3" s="888"/>
      <c r="AE3" s="888"/>
      <c r="AF3" s="888"/>
      <c r="AG3" s="888"/>
      <c r="AH3" s="888"/>
      <c r="AI3" s="888"/>
      <c r="AJ3" s="888"/>
      <c r="AK3" s="888"/>
      <c r="AL3" s="888"/>
      <c r="AM3" s="888"/>
      <c r="AN3" s="888"/>
      <c r="AO3" s="888"/>
      <c r="AP3" s="888"/>
      <c r="AQ3" s="888"/>
    </row>
    <row r="5" ht="13.5">
      <c r="Z5" s="39" t="s">
        <v>181</v>
      </c>
    </row>
    <row r="6" spans="26:43" ht="13.5">
      <c r="Z6" s="889" t="s">
        <v>279</v>
      </c>
      <c r="AA6" s="889"/>
      <c r="AB6" s="889"/>
      <c r="AC6" s="889"/>
      <c r="AD6" s="889"/>
      <c r="AE6" s="889"/>
      <c r="AF6" s="889"/>
      <c r="AG6" s="889"/>
      <c r="AH6" s="889"/>
      <c r="AI6" s="889"/>
      <c r="AJ6" s="889"/>
      <c r="AK6" s="889"/>
      <c r="AL6" s="889"/>
      <c r="AM6" s="889"/>
      <c r="AN6" s="889"/>
      <c r="AO6" s="889"/>
      <c r="AP6" s="889"/>
      <c r="AQ6" s="889"/>
    </row>
    <row r="7" spans="26:43" ht="13.5">
      <c r="Z7" s="41" t="s">
        <v>182</v>
      </c>
      <c r="AA7" s="16"/>
      <c r="AB7" s="16"/>
      <c r="AC7" s="16"/>
      <c r="AD7" s="16"/>
      <c r="AE7" s="16"/>
      <c r="AF7" s="16"/>
      <c r="AG7" s="16"/>
      <c r="AH7" s="16"/>
      <c r="AI7" s="16"/>
      <c r="AJ7" s="16"/>
      <c r="AK7" s="16"/>
      <c r="AL7" s="16"/>
      <c r="AM7" s="16"/>
      <c r="AN7" s="16"/>
      <c r="AO7" s="16"/>
      <c r="AP7" s="16"/>
      <c r="AQ7" s="16"/>
    </row>
    <row r="8" spans="26:43" ht="13.5">
      <c r="Z8" s="890" t="s">
        <v>237</v>
      </c>
      <c r="AA8" s="890"/>
      <c r="AB8" s="890"/>
      <c r="AC8" s="890"/>
      <c r="AD8" s="890"/>
      <c r="AE8" s="890"/>
      <c r="AF8" s="890"/>
      <c r="AG8" s="890"/>
      <c r="AH8" s="890"/>
      <c r="AI8" s="890"/>
      <c r="AJ8" s="890"/>
      <c r="AK8" s="890"/>
      <c r="AL8" s="890"/>
      <c r="AM8" s="890"/>
      <c r="AN8" s="890"/>
      <c r="AO8" s="890"/>
      <c r="AP8" s="890"/>
      <c r="AQ8" s="890"/>
    </row>
    <row r="9" spans="2:14" ht="13.5">
      <c r="B9" s="17" t="s">
        <v>206</v>
      </c>
      <c r="C9" s="17"/>
      <c r="D9" s="17"/>
      <c r="E9" s="17"/>
      <c r="F9" s="17"/>
      <c r="G9" s="17"/>
      <c r="H9" s="17"/>
      <c r="I9" s="17"/>
      <c r="J9" s="17"/>
      <c r="K9" s="17"/>
      <c r="L9" s="17"/>
      <c r="M9" s="17"/>
      <c r="N9" s="17"/>
    </row>
    <row r="10" spans="2:43" ht="13.5">
      <c r="B10" s="891" t="s">
        <v>41</v>
      </c>
      <c r="C10" s="892"/>
      <c r="D10" s="892"/>
      <c r="E10" s="892"/>
      <c r="F10" s="892"/>
      <c r="G10" s="892"/>
      <c r="H10" s="892"/>
      <c r="I10" s="892"/>
      <c r="J10" s="892"/>
      <c r="K10" s="892"/>
      <c r="L10" s="893"/>
      <c r="M10" s="897" t="s">
        <v>42</v>
      </c>
      <c r="N10" s="898"/>
      <c r="O10" s="898"/>
      <c r="P10" s="898"/>
      <c r="Q10" s="898"/>
      <c r="R10" s="898"/>
      <c r="S10" s="898"/>
      <c r="T10" s="898"/>
      <c r="U10" s="898"/>
      <c r="V10" s="898"/>
      <c r="W10" s="898"/>
      <c r="X10" s="899"/>
      <c r="Y10" s="898" t="s">
        <v>37</v>
      </c>
      <c r="Z10" s="898"/>
      <c r="AA10" s="898"/>
      <c r="AB10" s="898"/>
      <c r="AC10" s="898"/>
      <c r="AD10" s="898"/>
      <c r="AE10" s="898"/>
      <c r="AF10" s="898"/>
      <c r="AG10" s="898"/>
      <c r="AH10" s="898"/>
      <c r="AI10" s="898"/>
      <c r="AJ10" s="898"/>
      <c r="AK10" s="898"/>
      <c r="AL10" s="898"/>
      <c r="AM10" s="898"/>
      <c r="AN10" s="898"/>
      <c r="AO10" s="898"/>
      <c r="AP10" s="898"/>
      <c r="AQ10" s="899"/>
    </row>
    <row r="11" spans="2:43" ht="22.5" customHeight="1">
      <c r="B11" s="894"/>
      <c r="C11" s="895"/>
      <c r="D11" s="895"/>
      <c r="E11" s="895"/>
      <c r="F11" s="895"/>
      <c r="G11" s="895"/>
      <c r="H11" s="895"/>
      <c r="I11" s="895"/>
      <c r="J11" s="895"/>
      <c r="K11" s="895"/>
      <c r="L11" s="896"/>
      <c r="M11" s="900"/>
      <c r="N11" s="901"/>
      <c r="O11" s="901"/>
      <c r="P11" s="901"/>
      <c r="Q11" s="901"/>
      <c r="R11" s="901"/>
      <c r="S11" s="901"/>
      <c r="T11" s="901"/>
      <c r="U11" s="901"/>
      <c r="V11" s="901"/>
      <c r="W11" s="901"/>
      <c r="X11" s="902"/>
      <c r="Y11" s="903" t="s">
        <v>43</v>
      </c>
      <c r="Z11" s="904"/>
      <c r="AA11" s="905"/>
      <c r="AB11" s="903" t="s">
        <v>44</v>
      </c>
      <c r="AC11" s="906"/>
      <c r="AD11" s="906"/>
      <c r="AE11" s="907"/>
      <c r="AF11" s="908" t="s">
        <v>45</v>
      </c>
      <c r="AG11" s="908"/>
      <c r="AH11" s="908"/>
      <c r="AI11" s="908"/>
      <c r="AJ11" s="908"/>
      <c r="AK11" s="908"/>
      <c r="AL11" s="908"/>
      <c r="AM11" s="908"/>
      <c r="AN11" s="908"/>
      <c r="AO11" s="908"/>
      <c r="AP11" s="908"/>
      <c r="AQ11" s="909"/>
    </row>
    <row r="12" spans="2:43" ht="13.5">
      <c r="B12" s="910"/>
      <c r="C12" s="801"/>
      <c r="D12" s="801"/>
      <c r="E12" s="801"/>
      <c r="F12" s="801"/>
      <c r="G12" s="801"/>
      <c r="H12" s="801"/>
      <c r="I12" s="801"/>
      <c r="J12" s="801"/>
      <c r="K12" s="801"/>
      <c r="L12" s="801"/>
      <c r="M12" s="952" t="s">
        <v>97</v>
      </c>
      <c r="N12" s="914"/>
      <c r="O12" s="914"/>
      <c r="P12" s="914"/>
      <c r="Q12" s="914"/>
      <c r="R12" s="801"/>
      <c r="S12" s="914" t="s">
        <v>97</v>
      </c>
      <c r="T12" s="914"/>
      <c r="U12" s="914"/>
      <c r="V12" s="914"/>
      <c r="W12" s="801"/>
      <c r="X12" s="915"/>
      <c r="Y12" s="916"/>
      <c r="Z12" s="917"/>
      <c r="AA12" s="918"/>
      <c r="AB12" s="919"/>
      <c r="AC12" s="920"/>
      <c r="AD12" s="920"/>
      <c r="AE12" s="921"/>
      <c r="AF12" s="922"/>
      <c r="AG12" s="922"/>
      <c r="AH12" s="922"/>
      <c r="AI12" s="922"/>
      <c r="AJ12" s="922"/>
      <c r="AK12" s="922"/>
      <c r="AL12" s="922"/>
      <c r="AM12" s="922"/>
      <c r="AN12" s="922"/>
      <c r="AO12" s="922"/>
      <c r="AP12" s="922"/>
      <c r="AQ12" s="923"/>
    </row>
    <row r="13" spans="2:43" ht="13.5">
      <c r="B13" s="910" t="s">
        <v>47</v>
      </c>
      <c r="C13" s="801"/>
      <c r="D13" s="801"/>
      <c r="E13" s="801"/>
      <c r="F13" s="801"/>
      <c r="G13" s="801"/>
      <c r="H13" s="801"/>
      <c r="I13" s="801"/>
      <c r="J13" s="801"/>
      <c r="K13" s="801"/>
      <c r="L13" s="801"/>
      <c r="M13" s="911">
        <v>786000</v>
      </c>
      <c r="N13" s="912"/>
      <c r="O13" s="912"/>
      <c r="P13" s="912"/>
      <c r="Q13" s="912"/>
      <c r="R13" s="913"/>
      <c r="S13" s="914"/>
      <c r="T13" s="914"/>
      <c r="U13" s="914"/>
      <c r="V13" s="914"/>
      <c r="W13" s="801"/>
      <c r="X13" s="915"/>
      <c r="Y13" s="916"/>
      <c r="Z13" s="917"/>
      <c r="AA13" s="918"/>
      <c r="AB13" s="919"/>
      <c r="AC13" s="920"/>
      <c r="AD13" s="920"/>
      <c r="AE13" s="921"/>
      <c r="AF13" s="922"/>
      <c r="AG13" s="922"/>
      <c r="AH13" s="922"/>
      <c r="AI13" s="922"/>
      <c r="AJ13" s="922"/>
      <c r="AK13" s="922"/>
      <c r="AL13" s="922"/>
      <c r="AM13" s="922"/>
      <c r="AN13" s="922"/>
      <c r="AO13" s="922"/>
      <c r="AP13" s="922"/>
      <c r="AQ13" s="923"/>
    </row>
    <row r="14" spans="2:43" ht="13.5">
      <c r="B14" s="924" t="s">
        <v>207</v>
      </c>
      <c r="C14" s="925"/>
      <c r="D14" s="925"/>
      <c r="E14" s="925"/>
      <c r="F14" s="925"/>
      <c r="G14" s="926"/>
      <c r="H14" s="926"/>
      <c r="I14" s="926"/>
      <c r="J14" s="926"/>
      <c r="K14" s="926"/>
      <c r="L14" s="926"/>
      <c r="M14" s="927"/>
      <c r="N14" s="913"/>
      <c r="O14" s="913"/>
      <c r="P14" s="913"/>
      <c r="Q14" s="913"/>
      <c r="R14" s="913"/>
      <c r="S14" s="913">
        <v>486000</v>
      </c>
      <c r="T14" s="913"/>
      <c r="U14" s="913"/>
      <c r="V14" s="913"/>
      <c r="W14" s="913"/>
      <c r="X14" s="928"/>
      <c r="Y14" s="916">
        <v>12</v>
      </c>
      <c r="Z14" s="917"/>
      <c r="AA14" s="918"/>
      <c r="AB14" s="919">
        <v>40500</v>
      </c>
      <c r="AC14" s="920"/>
      <c r="AD14" s="920"/>
      <c r="AE14" s="921"/>
      <c r="AF14" s="922" t="s">
        <v>280</v>
      </c>
      <c r="AG14" s="922"/>
      <c r="AH14" s="922"/>
      <c r="AI14" s="922"/>
      <c r="AJ14" s="922"/>
      <c r="AK14" s="922"/>
      <c r="AL14" s="922"/>
      <c r="AM14" s="922"/>
      <c r="AN14" s="922"/>
      <c r="AO14" s="922"/>
      <c r="AP14" s="922"/>
      <c r="AQ14" s="923"/>
    </row>
    <row r="15" spans="2:43" ht="13.5">
      <c r="B15" s="994"/>
      <c r="C15" s="995"/>
      <c r="D15" s="995"/>
      <c r="E15" s="995"/>
      <c r="F15" s="995"/>
      <c r="G15" s="995"/>
      <c r="H15" s="995"/>
      <c r="I15" s="995"/>
      <c r="J15" s="995"/>
      <c r="K15" s="995"/>
      <c r="L15" s="996"/>
      <c r="M15" s="927"/>
      <c r="N15" s="913"/>
      <c r="O15" s="913"/>
      <c r="P15" s="913"/>
      <c r="Q15" s="913"/>
      <c r="R15" s="913"/>
      <c r="S15" s="913">
        <v>300000</v>
      </c>
      <c r="T15" s="913"/>
      <c r="U15" s="913"/>
      <c r="V15" s="913"/>
      <c r="W15" s="913"/>
      <c r="X15" s="928"/>
      <c r="Y15" s="916">
        <v>2</v>
      </c>
      <c r="Z15" s="917"/>
      <c r="AA15" s="918"/>
      <c r="AB15" s="919">
        <v>150000</v>
      </c>
      <c r="AC15" s="920"/>
      <c r="AD15" s="920"/>
      <c r="AE15" s="921"/>
      <c r="AF15" s="922" t="s">
        <v>281</v>
      </c>
      <c r="AG15" s="922"/>
      <c r="AH15" s="922"/>
      <c r="AI15" s="922"/>
      <c r="AJ15" s="922"/>
      <c r="AK15" s="922"/>
      <c r="AL15" s="922"/>
      <c r="AM15" s="922"/>
      <c r="AN15" s="922"/>
      <c r="AO15" s="922"/>
      <c r="AP15" s="922"/>
      <c r="AQ15" s="923"/>
    </row>
    <row r="16" spans="2:43" ht="13.5">
      <c r="B16" s="910" t="s">
        <v>49</v>
      </c>
      <c r="C16" s="801"/>
      <c r="D16" s="801"/>
      <c r="E16" s="801"/>
      <c r="F16" s="801"/>
      <c r="G16" s="801"/>
      <c r="H16" s="801"/>
      <c r="I16" s="801"/>
      <c r="J16" s="801"/>
      <c r="K16" s="801"/>
      <c r="L16" s="801"/>
      <c r="M16" s="929">
        <v>840000</v>
      </c>
      <c r="N16" s="930"/>
      <c r="O16" s="930"/>
      <c r="P16" s="930"/>
      <c r="Q16" s="930"/>
      <c r="R16" s="930"/>
      <c r="S16" s="913"/>
      <c r="T16" s="913"/>
      <c r="U16" s="913"/>
      <c r="V16" s="913"/>
      <c r="W16" s="913"/>
      <c r="X16" s="928"/>
      <c r="Y16" s="916"/>
      <c r="Z16" s="917"/>
      <c r="AA16" s="918"/>
      <c r="AB16" s="919"/>
      <c r="AC16" s="920"/>
      <c r="AD16" s="920"/>
      <c r="AE16" s="921"/>
      <c r="AF16" s="922"/>
      <c r="AG16" s="922"/>
      <c r="AH16" s="922"/>
      <c r="AI16" s="922"/>
      <c r="AJ16" s="922"/>
      <c r="AK16" s="922"/>
      <c r="AL16" s="922"/>
      <c r="AM16" s="922"/>
      <c r="AN16" s="922"/>
      <c r="AO16" s="922"/>
      <c r="AP16" s="922"/>
      <c r="AQ16" s="923"/>
    </row>
    <row r="17" spans="2:43" ht="13.5">
      <c r="B17" s="931" t="s">
        <v>208</v>
      </c>
      <c r="C17" s="932"/>
      <c r="D17" s="932"/>
      <c r="E17" s="932"/>
      <c r="F17" s="932"/>
      <c r="G17" s="933"/>
      <c r="H17" s="933"/>
      <c r="I17" s="933"/>
      <c r="J17" s="933"/>
      <c r="K17" s="933"/>
      <c r="L17" s="933"/>
      <c r="M17" s="927"/>
      <c r="N17" s="913"/>
      <c r="O17" s="913"/>
      <c r="P17" s="913"/>
      <c r="Q17" s="913"/>
      <c r="R17" s="913"/>
      <c r="S17" s="913"/>
      <c r="T17" s="913"/>
      <c r="U17" s="913"/>
      <c r="V17" s="913"/>
      <c r="W17" s="913"/>
      <c r="X17" s="928"/>
      <c r="Y17" s="916">
        <v>14</v>
      </c>
      <c r="Z17" s="917"/>
      <c r="AA17" s="918"/>
      <c r="AB17" s="919">
        <v>60000</v>
      </c>
      <c r="AC17" s="920"/>
      <c r="AD17" s="920"/>
      <c r="AE17" s="921"/>
      <c r="AF17" s="922" t="s">
        <v>282</v>
      </c>
      <c r="AG17" s="922"/>
      <c r="AH17" s="922"/>
      <c r="AI17" s="922"/>
      <c r="AJ17" s="922"/>
      <c r="AK17" s="922"/>
      <c r="AL17" s="922"/>
      <c r="AM17" s="922"/>
      <c r="AN17" s="922"/>
      <c r="AO17" s="922"/>
      <c r="AP17" s="922"/>
      <c r="AQ17" s="923"/>
    </row>
    <row r="18" spans="2:43" ht="13.5">
      <c r="B18" s="934" t="s">
        <v>211</v>
      </c>
      <c r="C18" s="935"/>
      <c r="D18" s="935"/>
      <c r="E18" s="935"/>
      <c r="F18" s="935"/>
      <c r="G18" s="935"/>
      <c r="H18" s="935"/>
      <c r="I18" s="935"/>
      <c r="J18" s="935"/>
      <c r="K18" s="935"/>
      <c r="L18" s="936"/>
      <c r="M18" s="927">
        <v>140000</v>
      </c>
      <c r="N18" s="913"/>
      <c r="O18" s="913"/>
      <c r="P18" s="913"/>
      <c r="Q18" s="913"/>
      <c r="R18" s="913"/>
      <c r="S18" s="913"/>
      <c r="T18" s="913"/>
      <c r="U18" s="913"/>
      <c r="V18" s="913"/>
      <c r="W18" s="913"/>
      <c r="X18" s="928"/>
      <c r="Y18" s="916">
        <v>14</v>
      </c>
      <c r="Z18" s="917"/>
      <c r="AA18" s="918"/>
      <c r="AB18" s="919">
        <v>10000</v>
      </c>
      <c r="AC18" s="920"/>
      <c r="AD18" s="920"/>
      <c r="AE18" s="921"/>
      <c r="AF18" s="922" t="s">
        <v>283</v>
      </c>
      <c r="AG18" s="922"/>
      <c r="AH18" s="922"/>
      <c r="AI18" s="922"/>
      <c r="AJ18" s="922"/>
      <c r="AK18" s="922"/>
      <c r="AL18" s="922"/>
      <c r="AM18" s="922"/>
      <c r="AN18" s="922"/>
      <c r="AO18" s="922"/>
      <c r="AP18" s="922"/>
      <c r="AQ18" s="923"/>
    </row>
    <row r="19" spans="2:43" ht="13.5">
      <c r="B19" s="910"/>
      <c r="C19" s="801"/>
      <c r="D19" s="801"/>
      <c r="E19" s="801"/>
      <c r="F19" s="801"/>
      <c r="G19" s="801"/>
      <c r="H19" s="801"/>
      <c r="I19" s="801"/>
      <c r="J19" s="801"/>
      <c r="K19" s="801"/>
      <c r="L19" s="801"/>
      <c r="M19" s="927"/>
      <c r="N19" s="913"/>
      <c r="O19" s="913"/>
      <c r="P19" s="913"/>
      <c r="Q19" s="913"/>
      <c r="R19" s="913"/>
      <c r="S19" s="913"/>
      <c r="T19" s="913"/>
      <c r="U19" s="913"/>
      <c r="V19" s="913"/>
      <c r="W19" s="913"/>
      <c r="X19" s="928"/>
      <c r="Y19" s="916"/>
      <c r="Z19" s="917"/>
      <c r="AA19" s="918"/>
      <c r="AB19" s="937"/>
      <c r="AC19" s="938"/>
      <c r="AD19" s="938"/>
      <c r="AE19" s="939"/>
      <c r="AF19" s="922"/>
      <c r="AG19" s="922"/>
      <c r="AH19" s="922"/>
      <c r="AI19" s="922"/>
      <c r="AJ19" s="922"/>
      <c r="AK19" s="922"/>
      <c r="AL19" s="922"/>
      <c r="AM19" s="922"/>
      <c r="AN19" s="922"/>
      <c r="AO19" s="922"/>
      <c r="AP19" s="922"/>
      <c r="AQ19" s="923"/>
    </row>
    <row r="20" spans="2:43" ht="13.5">
      <c r="B20" s="940" t="s">
        <v>57</v>
      </c>
      <c r="C20" s="941"/>
      <c r="D20" s="941"/>
      <c r="E20" s="941"/>
      <c r="F20" s="941"/>
      <c r="G20" s="941"/>
      <c r="H20" s="941"/>
      <c r="I20" s="941"/>
      <c r="J20" s="941"/>
      <c r="K20" s="941"/>
      <c r="L20" s="941"/>
      <c r="M20" s="942">
        <v>1766000</v>
      </c>
      <c r="N20" s="943"/>
      <c r="O20" s="943"/>
      <c r="P20" s="943"/>
      <c r="Q20" s="943"/>
      <c r="R20" s="943"/>
      <c r="S20" s="944"/>
      <c r="T20" s="944"/>
      <c r="U20" s="944"/>
      <c r="V20" s="944"/>
      <c r="W20" s="944"/>
      <c r="X20" s="945"/>
      <c r="Y20" s="944"/>
      <c r="Z20" s="944"/>
      <c r="AA20" s="944"/>
      <c r="AB20" s="944"/>
      <c r="AC20" s="944"/>
      <c r="AD20" s="944"/>
      <c r="AE20" s="944"/>
      <c r="AF20" s="944"/>
      <c r="AG20" s="944"/>
      <c r="AH20" s="944"/>
      <c r="AI20" s="944"/>
      <c r="AJ20" s="944"/>
      <c r="AK20" s="944"/>
      <c r="AL20" s="944"/>
      <c r="AM20" s="944"/>
      <c r="AN20" s="944"/>
      <c r="AO20" s="944"/>
      <c r="AP20" s="944"/>
      <c r="AQ20" s="945"/>
    </row>
    <row r="21" spans="2:43" ht="13.5">
      <c r="B21" s="40" t="s">
        <v>68</v>
      </c>
      <c r="C21" s="44"/>
      <c r="D21" s="44"/>
      <c r="E21" s="39" t="s">
        <v>183</v>
      </c>
      <c r="F21" s="44"/>
      <c r="G21" s="44"/>
      <c r="H21" s="44"/>
      <c r="I21" s="44"/>
      <c r="J21" s="44"/>
      <c r="K21" s="44"/>
      <c r="L21" s="44"/>
      <c r="M21" s="46"/>
      <c r="N21" s="46"/>
      <c r="O21" s="46"/>
      <c r="P21" s="46"/>
      <c r="Q21" s="46"/>
      <c r="R21" s="46"/>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row>
    <row r="22" ht="13.5">
      <c r="E22" s="39" t="s">
        <v>184</v>
      </c>
    </row>
    <row r="24" ht="15.75" customHeight="1">
      <c r="B24" s="34" t="s">
        <v>185</v>
      </c>
    </row>
    <row r="25" spans="2:43" ht="13.5">
      <c r="B25" s="946" t="s">
        <v>63</v>
      </c>
      <c r="C25" s="947"/>
      <c r="D25" s="947"/>
      <c r="E25" s="947"/>
      <c r="F25" s="947"/>
      <c r="G25" s="948" t="s">
        <v>36</v>
      </c>
      <c r="H25" s="948"/>
      <c r="I25" s="948"/>
      <c r="J25" s="948"/>
      <c r="K25" s="948"/>
      <c r="L25" s="948"/>
      <c r="M25" s="948" t="s">
        <v>37</v>
      </c>
      <c r="N25" s="948"/>
      <c r="O25" s="948"/>
      <c r="P25" s="948"/>
      <c r="Q25" s="948"/>
      <c r="R25" s="948"/>
      <c r="S25" s="948"/>
      <c r="T25" s="948"/>
      <c r="U25" s="948"/>
      <c r="V25" s="948"/>
      <c r="W25" s="948"/>
      <c r="X25" s="948"/>
      <c r="Y25" s="948"/>
      <c r="Z25" s="948"/>
      <c r="AA25" s="948"/>
      <c r="AB25" s="948"/>
      <c r="AC25" s="948"/>
      <c r="AD25" s="948"/>
      <c r="AE25" s="948"/>
      <c r="AF25" s="948"/>
      <c r="AG25" s="948"/>
      <c r="AH25" s="948"/>
      <c r="AI25" s="948"/>
      <c r="AJ25" s="948"/>
      <c r="AK25" s="948"/>
      <c r="AL25" s="948"/>
      <c r="AM25" s="948"/>
      <c r="AN25" s="948"/>
      <c r="AO25" s="948"/>
      <c r="AP25" s="948"/>
      <c r="AQ25" s="948"/>
    </row>
    <row r="26" spans="2:43" ht="22.5" customHeight="1">
      <c r="B26" s="947"/>
      <c r="C26" s="947"/>
      <c r="D26" s="947"/>
      <c r="E26" s="947"/>
      <c r="F26" s="947"/>
      <c r="G26" s="948"/>
      <c r="H26" s="948"/>
      <c r="I26" s="948"/>
      <c r="J26" s="948"/>
      <c r="K26" s="948"/>
      <c r="L26" s="948"/>
      <c r="M26" s="949" t="s">
        <v>166</v>
      </c>
      <c r="N26" s="949"/>
      <c r="O26" s="949"/>
      <c r="P26" s="949"/>
      <c r="Q26" s="949"/>
      <c r="R26" s="949"/>
      <c r="S26" s="949"/>
      <c r="T26" s="950" t="s">
        <v>59</v>
      </c>
      <c r="U26" s="950"/>
      <c r="V26" s="950"/>
      <c r="W26" s="950"/>
      <c r="X26" s="950"/>
      <c r="Y26" s="950"/>
      <c r="Z26" s="951" t="s">
        <v>60</v>
      </c>
      <c r="AA26" s="948"/>
      <c r="AB26" s="948"/>
      <c r="AC26" s="950" t="s">
        <v>61</v>
      </c>
      <c r="AD26" s="950"/>
      <c r="AE26" s="950"/>
      <c r="AF26" s="950"/>
      <c r="AG26" s="950"/>
      <c r="AH26" s="950"/>
      <c r="AI26" s="949" t="s">
        <v>45</v>
      </c>
      <c r="AJ26" s="949"/>
      <c r="AK26" s="949"/>
      <c r="AL26" s="949"/>
      <c r="AM26" s="949"/>
      <c r="AN26" s="949"/>
      <c r="AO26" s="949"/>
      <c r="AP26" s="949"/>
      <c r="AQ26" s="949"/>
    </row>
    <row r="27" spans="2:43" ht="13.5">
      <c r="B27" s="952" t="s">
        <v>62</v>
      </c>
      <c r="C27" s="914"/>
      <c r="D27" s="914"/>
      <c r="E27" s="914"/>
      <c r="F27" s="914"/>
      <c r="G27" s="953" t="s">
        <v>97</v>
      </c>
      <c r="H27" s="953"/>
      <c r="I27" s="953"/>
      <c r="J27" s="953"/>
      <c r="K27" s="953"/>
      <c r="L27" s="953"/>
      <c r="M27" s="954"/>
      <c r="N27" s="954"/>
      <c r="O27" s="954"/>
      <c r="P27" s="954"/>
      <c r="Q27" s="954"/>
      <c r="R27" s="954"/>
      <c r="S27" s="954"/>
      <c r="T27" s="953" t="s">
        <v>97</v>
      </c>
      <c r="U27" s="953"/>
      <c r="V27" s="953"/>
      <c r="W27" s="953"/>
      <c r="X27" s="953"/>
      <c r="Y27" s="953"/>
      <c r="Z27" s="953" t="s">
        <v>18</v>
      </c>
      <c r="AA27" s="953"/>
      <c r="AB27" s="953"/>
      <c r="AC27" s="953" t="s">
        <v>97</v>
      </c>
      <c r="AD27" s="953"/>
      <c r="AE27" s="953"/>
      <c r="AF27" s="953"/>
      <c r="AG27" s="953"/>
      <c r="AH27" s="953"/>
      <c r="AI27" s="955"/>
      <c r="AJ27" s="955"/>
      <c r="AK27" s="955"/>
      <c r="AL27" s="955"/>
      <c r="AM27" s="955"/>
      <c r="AN27" s="955"/>
      <c r="AO27" s="955"/>
      <c r="AP27" s="955"/>
      <c r="AQ27" s="955"/>
    </row>
    <row r="28" spans="2:43" ht="13.5">
      <c r="B28" s="959">
        <v>2</v>
      </c>
      <c r="C28" s="960"/>
      <c r="D28" s="960"/>
      <c r="E28" s="960"/>
      <c r="F28" s="960"/>
      <c r="G28" s="956">
        <v>528000</v>
      </c>
      <c r="H28" s="956"/>
      <c r="I28" s="956"/>
      <c r="J28" s="956"/>
      <c r="K28" s="956"/>
      <c r="L28" s="956"/>
      <c r="M28" s="957" t="s">
        <v>284</v>
      </c>
      <c r="N28" s="957"/>
      <c r="O28" s="957"/>
      <c r="P28" s="957"/>
      <c r="Q28" s="957"/>
      <c r="R28" s="957"/>
      <c r="S28" s="957"/>
      <c r="T28" s="956">
        <v>2640000</v>
      </c>
      <c r="U28" s="956"/>
      <c r="V28" s="956"/>
      <c r="W28" s="956"/>
      <c r="X28" s="956"/>
      <c r="Y28" s="956"/>
      <c r="Z28" s="957">
        <v>20</v>
      </c>
      <c r="AA28" s="957"/>
      <c r="AB28" s="957"/>
      <c r="AC28" s="956">
        <v>528000</v>
      </c>
      <c r="AD28" s="956"/>
      <c r="AE28" s="956"/>
      <c r="AF28" s="956"/>
      <c r="AG28" s="956"/>
      <c r="AH28" s="956"/>
      <c r="AI28" s="958" t="s">
        <v>285</v>
      </c>
      <c r="AJ28" s="958"/>
      <c r="AK28" s="958"/>
      <c r="AL28" s="958"/>
      <c r="AM28" s="958"/>
      <c r="AN28" s="958"/>
      <c r="AO28" s="958"/>
      <c r="AP28" s="958"/>
      <c r="AQ28" s="958"/>
    </row>
    <row r="29" spans="2:43" ht="13.5">
      <c r="B29" s="959"/>
      <c r="C29" s="960"/>
      <c r="D29" s="960"/>
      <c r="E29" s="960"/>
      <c r="F29" s="960"/>
      <c r="G29" s="956">
        <v>528000</v>
      </c>
      <c r="H29" s="956"/>
      <c r="I29" s="956"/>
      <c r="J29" s="956"/>
      <c r="K29" s="956"/>
      <c r="L29" s="956"/>
      <c r="M29" s="957" t="s">
        <v>286</v>
      </c>
      <c r="N29" s="957"/>
      <c r="O29" s="957"/>
      <c r="P29" s="957"/>
      <c r="Q29" s="957"/>
      <c r="R29" s="957"/>
      <c r="S29" s="957"/>
      <c r="T29" s="956">
        <v>2640000</v>
      </c>
      <c r="U29" s="956"/>
      <c r="V29" s="956"/>
      <c r="W29" s="956"/>
      <c r="X29" s="956"/>
      <c r="Y29" s="956"/>
      <c r="Z29" s="957">
        <v>20</v>
      </c>
      <c r="AA29" s="957"/>
      <c r="AB29" s="957"/>
      <c r="AC29" s="956">
        <v>528000</v>
      </c>
      <c r="AD29" s="956"/>
      <c r="AE29" s="956"/>
      <c r="AF29" s="956"/>
      <c r="AG29" s="956"/>
      <c r="AH29" s="956"/>
      <c r="AI29" s="958" t="s">
        <v>285</v>
      </c>
      <c r="AJ29" s="958"/>
      <c r="AK29" s="958"/>
      <c r="AL29" s="958"/>
      <c r="AM29" s="958"/>
      <c r="AN29" s="958"/>
      <c r="AO29" s="958"/>
      <c r="AP29" s="958"/>
      <c r="AQ29" s="958"/>
    </row>
    <row r="30" spans="2:43" ht="13.5">
      <c r="B30" s="959"/>
      <c r="C30" s="960"/>
      <c r="D30" s="960"/>
      <c r="E30" s="960"/>
      <c r="F30" s="960"/>
      <c r="G30" s="956"/>
      <c r="H30" s="956"/>
      <c r="I30" s="956"/>
      <c r="J30" s="956"/>
      <c r="K30" s="956"/>
      <c r="L30" s="956"/>
      <c r="M30" s="957"/>
      <c r="N30" s="957"/>
      <c r="O30" s="957"/>
      <c r="P30" s="957"/>
      <c r="Q30" s="957"/>
      <c r="R30" s="957"/>
      <c r="S30" s="957"/>
      <c r="T30" s="956"/>
      <c r="U30" s="956"/>
      <c r="V30" s="956"/>
      <c r="W30" s="956"/>
      <c r="X30" s="956"/>
      <c r="Y30" s="956"/>
      <c r="Z30" s="957"/>
      <c r="AA30" s="957"/>
      <c r="AB30" s="957"/>
      <c r="AC30" s="956"/>
      <c r="AD30" s="956"/>
      <c r="AE30" s="956"/>
      <c r="AF30" s="956"/>
      <c r="AG30" s="956"/>
      <c r="AH30" s="956"/>
      <c r="AI30" s="958"/>
      <c r="AJ30" s="958"/>
      <c r="AK30" s="958"/>
      <c r="AL30" s="958"/>
      <c r="AM30" s="958"/>
      <c r="AN30" s="958"/>
      <c r="AO30" s="958"/>
      <c r="AP30" s="958"/>
      <c r="AQ30" s="958"/>
    </row>
    <row r="31" spans="2:43" ht="13.5">
      <c r="B31" s="940" t="s">
        <v>38</v>
      </c>
      <c r="C31" s="941"/>
      <c r="D31" s="941"/>
      <c r="E31" s="941"/>
      <c r="F31" s="941"/>
      <c r="G31" s="989">
        <v>1056000</v>
      </c>
      <c r="H31" s="989"/>
      <c r="I31" s="989"/>
      <c r="J31" s="989"/>
      <c r="K31" s="989"/>
      <c r="L31" s="989"/>
      <c r="M31" s="990"/>
      <c r="N31" s="990"/>
      <c r="O31" s="990"/>
      <c r="P31" s="990"/>
      <c r="Q31" s="990"/>
      <c r="R31" s="990"/>
      <c r="S31" s="990"/>
      <c r="T31" s="990"/>
      <c r="U31" s="990"/>
      <c r="V31" s="990"/>
      <c r="W31" s="990"/>
      <c r="X31" s="990"/>
      <c r="Y31" s="990"/>
      <c r="Z31" s="990"/>
      <c r="AA31" s="990"/>
      <c r="AB31" s="990"/>
      <c r="AC31" s="990"/>
      <c r="AD31" s="990"/>
      <c r="AE31" s="990"/>
      <c r="AF31" s="990"/>
      <c r="AG31" s="990"/>
      <c r="AH31" s="990"/>
      <c r="AI31" s="990"/>
      <c r="AJ31" s="990"/>
      <c r="AK31" s="990"/>
      <c r="AL31" s="990"/>
      <c r="AM31" s="990"/>
      <c r="AN31" s="990"/>
      <c r="AO31" s="990"/>
      <c r="AP31" s="990"/>
      <c r="AQ31" s="990"/>
    </row>
    <row r="32" spans="2:43" ht="13.5">
      <c r="B32" s="991" t="s">
        <v>186</v>
      </c>
      <c r="C32" s="992"/>
      <c r="D32" s="992"/>
      <c r="E32" s="992"/>
      <c r="F32" s="992"/>
      <c r="G32" s="992"/>
      <c r="H32" s="992"/>
      <c r="I32" s="992"/>
      <c r="J32" s="992"/>
      <c r="K32" s="992"/>
      <c r="L32" s="992"/>
      <c r="M32" s="992"/>
      <c r="N32" s="992"/>
      <c r="O32" s="992"/>
      <c r="P32" s="992"/>
      <c r="Q32" s="992"/>
      <c r="R32" s="992"/>
      <c r="S32" s="992"/>
      <c r="T32" s="992"/>
      <c r="U32" s="992"/>
      <c r="V32" s="992"/>
      <c r="W32" s="992"/>
      <c r="X32" s="992"/>
      <c r="Y32" s="992"/>
      <c r="Z32" s="992"/>
      <c r="AA32" s="992"/>
      <c r="AB32" s="992"/>
      <c r="AC32" s="992"/>
      <c r="AD32" s="992"/>
      <c r="AE32" s="992"/>
      <c r="AF32" s="992"/>
      <c r="AG32" s="992"/>
      <c r="AH32" s="992"/>
      <c r="AI32" s="992"/>
      <c r="AJ32" s="992"/>
      <c r="AK32" s="992"/>
      <c r="AL32" s="992"/>
      <c r="AM32" s="992"/>
      <c r="AN32" s="992"/>
      <c r="AO32" s="992"/>
      <c r="AP32" s="992"/>
      <c r="AQ32" s="992"/>
    </row>
    <row r="33" spans="2:43" ht="13.5">
      <c r="B33" s="993"/>
      <c r="C33" s="993"/>
      <c r="D33" s="993"/>
      <c r="E33" s="993"/>
      <c r="F33" s="993"/>
      <c r="G33" s="993"/>
      <c r="H33" s="993"/>
      <c r="I33" s="993"/>
      <c r="J33" s="993"/>
      <c r="K33" s="993"/>
      <c r="L33" s="993"/>
      <c r="M33" s="993"/>
      <c r="N33" s="993"/>
      <c r="O33" s="993"/>
      <c r="P33" s="993"/>
      <c r="Q33" s="993"/>
      <c r="R33" s="993"/>
      <c r="S33" s="993"/>
      <c r="T33" s="993"/>
      <c r="U33" s="993"/>
      <c r="V33" s="993"/>
      <c r="W33" s="993"/>
      <c r="X33" s="993"/>
      <c r="Y33" s="993"/>
      <c r="Z33" s="993"/>
      <c r="AA33" s="993"/>
      <c r="AB33" s="993"/>
      <c r="AC33" s="993"/>
      <c r="AD33" s="993"/>
      <c r="AE33" s="993"/>
      <c r="AF33" s="993"/>
      <c r="AG33" s="993"/>
      <c r="AH33" s="993"/>
      <c r="AI33" s="993"/>
      <c r="AJ33" s="993"/>
      <c r="AK33" s="993"/>
      <c r="AL33" s="993"/>
      <c r="AM33" s="993"/>
      <c r="AN33" s="993"/>
      <c r="AO33" s="993"/>
      <c r="AP33" s="993"/>
      <c r="AQ33" s="993"/>
    </row>
    <row r="34" spans="2:43" ht="13.5">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row>
    <row r="35" spans="2:43" ht="19.5" customHeight="1">
      <c r="B35" s="961"/>
      <c r="C35" s="962"/>
      <c r="D35" s="962"/>
      <c r="E35" s="962"/>
      <c r="F35" s="962"/>
      <c r="G35" s="962"/>
      <c r="H35" s="962"/>
      <c r="I35" s="962"/>
      <c r="J35" s="962"/>
      <c r="K35" s="962"/>
      <c r="L35" s="962"/>
      <c r="M35" s="962"/>
      <c r="N35" s="963"/>
      <c r="O35" s="964" t="s">
        <v>97</v>
      </c>
      <c r="P35" s="965"/>
      <c r="Q35" s="965"/>
      <c r="R35" s="965"/>
      <c r="S35" s="965"/>
      <c r="T35" s="966"/>
      <c r="U35" s="967" t="s">
        <v>225</v>
      </c>
      <c r="V35" s="968"/>
      <c r="W35" s="968"/>
      <c r="X35" s="968"/>
      <c r="Y35" s="968"/>
      <c r="Z35" s="968"/>
      <c r="AA35" s="968"/>
      <c r="AB35" s="968"/>
      <c r="AC35" s="968"/>
      <c r="AD35" s="968"/>
      <c r="AE35" s="968"/>
      <c r="AF35" s="968"/>
      <c r="AG35" s="968"/>
      <c r="AH35" s="968"/>
      <c r="AI35" s="968"/>
      <c r="AJ35" s="968"/>
      <c r="AK35" s="968"/>
      <c r="AL35" s="968"/>
      <c r="AM35" s="968"/>
      <c r="AN35" s="968"/>
      <c r="AO35" s="968"/>
      <c r="AP35" s="968"/>
      <c r="AQ35" s="969"/>
    </row>
    <row r="36" spans="2:43" ht="19.5" customHeight="1">
      <c r="B36" s="976"/>
      <c r="C36" s="977" t="s">
        <v>21</v>
      </c>
      <c r="D36" s="978"/>
      <c r="E36" s="978"/>
      <c r="F36" s="978"/>
      <c r="G36" s="978"/>
      <c r="H36" s="978"/>
      <c r="I36" s="978"/>
      <c r="J36" s="978"/>
      <c r="K36" s="978"/>
      <c r="L36" s="978"/>
      <c r="M36" s="979"/>
      <c r="N36" s="980"/>
      <c r="O36" s="981">
        <f>M20+G31</f>
        <v>2822000</v>
      </c>
      <c r="P36" s="982"/>
      <c r="Q36" s="982"/>
      <c r="R36" s="982"/>
      <c r="S36" s="982"/>
      <c r="T36" s="983"/>
      <c r="U36" s="970"/>
      <c r="V36" s="971"/>
      <c r="W36" s="971"/>
      <c r="X36" s="971"/>
      <c r="Y36" s="971"/>
      <c r="Z36" s="971"/>
      <c r="AA36" s="971"/>
      <c r="AB36" s="971"/>
      <c r="AC36" s="971"/>
      <c r="AD36" s="971"/>
      <c r="AE36" s="971"/>
      <c r="AF36" s="971"/>
      <c r="AG36" s="971"/>
      <c r="AH36" s="971"/>
      <c r="AI36" s="971"/>
      <c r="AJ36" s="971"/>
      <c r="AK36" s="971"/>
      <c r="AL36" s="971"/>
      <c r="AM36" s="971"/>
      <c r="AN36" s="971"/>
      <c r="AO36" s="971"/>
      <c r="AP36" s="971"/>
      <c r="AQ36" s="972"/>
    </row>
    <row r="37" spans="2:43" ht="19.5" customHeight="1">
      <c r="B37" s="976"/>
      <c r="C37" s="977"/>
      <c r="D37" s="978"/>
      <c r="E37" s="978"/>
      <c r="F37" s="978"/>
      <c r="G37" s="978"/>
      <c r="H37" s="978"/>
      <c r="I37" s="978"/>
      <c r="J37" s="978"/>
      <c r="K37" s="978"/>
      <c r="L37" s="978"/>
      <c r="M37" s="979"/>
      <c r="N37" s="980"/>
      <c r="O37" s="981"/>
      <c r="P37" s="982"/>
      <c r="Q37" s="982"/>
      <c r="R37" s="982"/>
      <c r="S37" s="982"/>
      <c r="T37" s="983"/>
      <c r="U37" s="970"/>
      <c r="V37" s="971"/>
      <c r="W37" s="971"/>
      <c r="X37" s="971"/>
      <c r="Y37" s="971"/>
      <c r="Z37" s="971"/>
      <c r="AA37" s="971"/>
      <c r="AB37" s="971"/>
      <c r="AC37" s="971"/>
      <c r="AD37" s="971"/>
      <c r="AE37" s="971"/>
      <c r="AF37" s="971"/>
      <c r="AG37" s="971"/>
      <c r="AH37" s="971"/>
      <c r="AI37" s="971"/>
      <c r="AJ37" s="971"/>
      <c r="AK37" s="971"/>
      <c r="AL37" s="971"/>
      <c r="AM37" s="971"/>
      <c r="AN37" s="971"/>
      <c r="AO37" s="971"/>
      <c r="AP37" s="971"/>
      <c r="AQ37" s="972"/>
    </row>
    <row r="38" spans="2:43" ht="19.5" customHeight="1">
      <c r="B38" s="984"/>
      <c r="C38" s="985"/>
      <c r="D38" s="985"/>
      <c r="E38" s="985"/>
      <c r="F38" s="985"/>
      <c r="G38" s="985"/>
      <c r="H38" s="985"/>
      <c r="I38" s="985"/>
      <c r="J38" s="985"/>
      <c r="K38" s="985"/>
      <c r="L38" s="985"/>
      <c r="M38" s="985"/>
      <c r="N38" s="986"/>
      <c r="O38" s="937"/>
      <c r="P38" s="938"/>
      <c r="Q38" s="938"/>
      <c r="R38" s="938"/>
      <c r="S38" s="938"/>
      <c r="T38" s="939"/>
      <c r="U38" s="973"/>
      <c r="V38" s="974"/>
      <c r="W38" s="974"/>
      <c r="X38" s="974"/>
      <c r="Y38" s="974"/>
      <c r="Z38" s="974"/>
      <c r="AA38" s="974"/>
      <c r="AB38" s="974"/>
      <c r="AC38" s="974"/>
      <c r="AD38" s="974"/>
      <c r="AE38" s="974"/>
      <c r="AF38" s="974"/>
      <c r="AG38" s="974"/>
      <c r="AH38" s="974"/>
      <c r="AI38" s="974"/>
      <c r="AJ38" s="974"/>
      <c r="AK38" s="974"/>
      <c r="AL38" s="974"/>
      <c r="AM38" s="974"/>
      <c r="AN38" s="974"/>
      <c r="AO38" s="974"/>
      <c r="AP38" s="974"/>
      <c r="AQ38" s="975"/>
    </row>
    <row r="39" spans="2:43" ht="13.5">
      <c r="B39" s="987" t="s">
        <v>174</v>
      </c>
      <c r="C39" s="987"/>
      <c r="D39" s="987"/>
      <c r="E39" s="987"/>
      <c r="F39" s="987"/>
      <c r="G39" s="987"/>
      <c r="H39" s="987"/>
      <c r="I39" s="987"/>
      <c r="J39" s="987"/>
      <c r="K39" s="987"/>
      <c r="L39" s="987"/>
      <c r="M39" s="987"/>
      <c r="N39" s="987"/>
      <c r="O39" s="987"/>
      <c r="P39" s="987"/>
      <c r="Q39" s="987"/>
      <c r="R39" s="987"/>
      <c r="S39" s="987"/>
      <c r="T39" s="987"/>
      <c r="U39" s="987"/>
      <c r="V39" s="987"/>
      <c r="W39" s="987"/>
      <c r="X39" s="987"/>
      <c r="Y39" s="987"/>
      <c r="Z39" s="987"/>
      <c r="AA39" s="987"/>
      <c r="AB39" s="987"/>
      <c r="AC39" s="987"/>
      <c r="AD39" s="987"/>
      <c r="AE39" s="987"/>
      <c r="AF39" s="987"/>
      <c r="AG39" s="987"/>
      <c r="AH39" s="987"/>
      <c r="AI39" s="987"/>
      <c r="AJ39" s="987"/>
      <c r="AK39" s="987"/>
      <c r="AL39" s="987"/>
      <c r="AM39" s="987"/>
      <c r="AN39" s="987"/>
      <c r="AO39" s="987"/>
      <c r="AP39" s="987"/>
      <c r="AQ39" s="987"/>
    </row>
    <row r="40" spans="2:43" ht="13.5">
      <c r="B40" s="988"/>
      <c r="C40" s="988"/>
      <c r="D40" s="988"/>
      <c r="E40" s="988"/>
      <c r="F40" s="988"/>
      <c r="G40" s="988"/>
      <c r="H40" s="988"/>
      <c r="I40" s="988"/>
      <c r="J40" s="988"/>
      <c r="K40" s="988"/>
      <c r="L40" s="988"/>
      <c r="M40" s="988"/>
      <c r="N40" s="988"/>
      <c r="O40" s="988"/>
      <c r="P40" s="988"/>
      <c r="Q40" s="988"/>
      <c r="R40" s="988"/>
      <c r="S40" s="988"/>
      <c r="T40" s="988"/>
      <c r="U40" s="988"/>
      <c r="V40" s="988"/>
      <c r="W40" s="988"/>
      <c r="X40" s="988"/>
      <c r="Y40" s="988"/>
      <c r="Z40" s="988"/>
      <c r="AA40" s="988"/>
      <c r="AB40" s="988"/>
      <c r="AC40" s="988"/>
      <c r="AD40" s="988"/>
      <c r="AE40" s="988"/>
      <c r="AF40" s="988"/>
      <c r="AG40" s="988"/>
      <c r="AH40" s="988"/>
      <c r="AI40" s="988"/>
      <c r="AJ40" s="988"/>
      <c r="AK40" s="988"/>
      <c r="AL40" s="988"/>
      <c r="AM40" s="988"/>
      <c r="AN40" s="988"/>
      <c r="AO40" s="988"/>
      <c r="AP40" s="988"/>
      <c r="AQ40" s="988"/>
    </row>
  </sheetData>
  <sheetProtection/>
  <mergeCells count="111">
    <mergeCell ref="B15:L15"/>
    <mergeCell ref="M15:R15"/>
    <mergeCell ref="S15:X15"/>
    <mergeCell ref="Y15:AA15"/>
    <mergeCell ref="AB15:AE15"/>
    <mergeCell ref="AF15:AQ15"/>
    <mergeCell ref="B12:L12"/>
    <mergeCell ref="M12:R12"/>
    <mergeCell ref="S12:X12"/>
    <mergeCell ref="Y12:AA12"/>
    <mergeCell ref="AB12:AE12"/>
    <mergeCell ref="AF12:AQ12"/>
    <mergeCell ref="N36:N37"/>
    <mergeCell ref="O36:T37"/>
    <mergeCell ref="B38:N38"/>
    <mergeCell ref="O38:T38"/>
    <mergeCell ref="B39:AQ40"/>
    <mergeCell ref="AI30:AQ30"/>
    <mergeCell ref="B31:F31"/>
    <mergeCell ref="G31:L31"/>
    <mergeCell ref="M31:AQ31"/>
    <mergeCell ref="B32:AQ33"/>
    <mergeCell ref="B35:N35"/>
    <mergeCell ref="O35:T35"/>
    <mergeCell ref="U35:AQ38"/>
    <mergeCell ref="B36:B37"/>
    <mergeCell ref="C36:M37"/>
    <mergeCell ref="B30:F30"/>
    <mergeCell ref="G30:L30"/>
    <mergeCell ref="M30:S30"/>
    <mergeCell ref="T30:Y30"/>
    <mergeCell ref="Z30:AB30"/>
    <mergeCell ref="AC30:AH30"/>
    <mergeCell ref="AI28:AQ28"/>
    <mergeCell ref="B29:F29"/>
    <mergeCell ref="G29:L29"/>
    <mergeCell ref="M29:S29"/>
    <mergeCell ref="T29:Y29"/>
    <mergeCell ref="Z29:AB29"/>
    <mergeCell ref="AC29:AH29"/>
    <mergeCell ref="AI29:AQ29"/>
    <mergeCell ref="B28:F28"/>
    <mergeCell ref="G28:L28"/>
    <mergeCell ref="M28:S28"/>
    <mergeCell ref="T28:Y28"/>
    <mergeCell ref="Z28:AB28"/>
    <mergeCell ref="AC28:AH28"/>
    <mergeCell ref="AC26:AH26"/>
    <mergeCell ref="AI26:AQ26"/>
    <mergeCell ref="B27:F27"/>
    <mergeCell ref="G27:L27"/>
    <mergeCell ref="M27:S27"/>
    <mergeCell ref="T27:Y27"/>
    <mergeCell ref="Z27:AB27"/>
    <mergeCell ref="AC27:AH27"/>
    <mergeCell ref="AI27:AQ27"/>
    <mergeCell ref="B20:L20"/>
    <mergeCell ref="M20:R20"/>
    <mergeCell ref="S20:X20"/>
    <mergeCell ref="Y20:AQ20"/>
    <mergeCell ref="B25:F26"/>
    <mergeCell ref="G25:L26"/>
    <mergeCell ref="M25:AQ25"/>
    <mergeCell ref="M26:S26"/>
    <mergeCell ref="T26:Y26"/>
    <mergeCell ref="Z26:AB26"/>
    <mergeCell ref="B19:L19"/>
    <mergeCell ref="M19:R19"/>
    <mergeCell ref="S19:X19"/>
    <mergeCell ref="Y19:AA19"/>
    <mergeCell ref="AB19:AE19"/>
    <mergeCell ref="AF19:AQ19"/>
    <mergeCell ref="B18:L18"/>
    <mergeCell ref="M18:R18"/>
    <mergeCell ref="S18:X18"/>
    <mergeCell ref="Y18:AA18"/>
    <mergeCell ref="AB18:AE18"/>
    <mergeCell ref="AF18:AQ18"/>
    <mergeCell ref="B17:L17"/>
    <mergeCell ref="M17:R17"/>
    <mergeCell ref="S17:X17"/>
    <mergeCell ref="Y17:AA17"/>
    <mergeCell ref="AB17:AE17"/>
    <mergeCell ref="AF17:AQ17"/>
    <mergeCell ref="B16:L16"/>
    <mergeCell ref="M16:R16"/>
    <mergeCell ref="S16:X16"/>
    <mergeCell ref="Y16:AA16"/>
    <mergeCell ref="AB16:AE16"/>
    <mergeCell ref="AF16:AQ16"/>
    <mergeCell ref="B14:L14"/>
    <mergeCell ref="M14:R14"/>
    <mergeCell ref="S14:X14"/>
    <mergeCell ref="Y14:AA14"/>
    <mergeCell ref="AB14:AE14"/>
    <mergeCell ref="AF14:AQ14"/>
    <mergeCell ref="B13:L13"/>
    <mergeCell ref="M13:R13"/>
    <mergeCell ref="S13:X13"/>
    <mergeCell ref="Y13:AA13"/>
    <mergeCell ref="AB13:AE13"/>
    <mergeCell ref="AF13:AQ13"/>
    <mergeCell ref="B3:AQ3"/>
    <mergeCell ref="Z6:AQ6"/>
    <mergeCell ref="Z8:AQ8"/>
    <mergeCell ref="B10:L11"/>
    <mergeCell ref="M10:X11"/>
    <mergeCell ref="Y10:AQ10"/>
    <mergeCell ref="Y11:AA11"/>
    <mergeCell ref="AB11:AE11"/>
    <mergeCell ref="AF11:AQ11"/>
  </mergeCells>
  <printOptions horizontalCentered="1"/>
  <pageMargins left="0.6692913385826772" right="0.4724409448818898" top="0.7874015748031497" bottom="0.7874015748031497" header="0.5118110236220472" footer="0.5118110236220472"/>
  <pageSetup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依田 智治(yoda-tomoharu)</dc:creator>
  <cp:keywords/>
  <dc:description/>
  <cp:lastModifiedBy>厚生労働省ネットワークシステム</cp:lastModifiedBy>
  <cp:lastPrinted>2017-03-29T06:32:24Z</cp:lastPrinted>
  <dcterms:created xsi:type="dcterms:W3CDTF">2013-01-29T07:43:13Z</dcterms:created>
  <dcterms:modified xsi:type="dcterms:W3CDTF">2017-07-20T11:48:32Z</dcterms:modified>
  <cp:category/>
  <cp:version/>
  <cp:contentType/>
  <cp:contentStatus/>
</cp:coreProperties>
</file>