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 産業対策係\◇各種通知（通達／内かん／事務連）【緊急雇用対策係よりフォルダ移設】\令和４年度\R40930 特例第24弾（R4.11まで）\２　様式\R40930 緊急雇用安定助成金\"/>
    </mc:Choice>
  </mc:AlternateContent>
  <bookViews>
    <workbookView xWindow="930" yWindow="0" windowWidth="25440" windowHeight="11835"/>
  </bookViews>
  <sheets>
    <sheet name="様式新第2号(６)算定書 (要請等対象施設)" sheetId="3" r:id="rId1"/>
    <sheet name="様式新第2号(５)算定書(要請等対象施設以外)" sheetId="1" r:id="rId2"/>
    <sheet name="様式新第2号(４)支給申請書" sheetId="2" r:id="rId3"/>
  </sheets>
  <definedNames>
    <definedName name="①">'様式新第2号(６)算定書 (要請等対象施設)'!$AI$14:$AI$17</definedName>
    <definedName name="②">'様式新第2号(６)算定書 (要請等対象施設)'!$AI$18</definedName>
    <definedName name="③">'様式新第2号(５)算定書(要請等対象施設以外)'!$AK$14:$AK$17</definedName>
    <definedName name="④">'様式新第2号(５)算定書(要請等対象施設以外)'!$AK$18:$AK$21</definedName>
    <definedName name="⑤">'様式新第2号(５)算定書(要請等対象施設以外)'!$AK$22</definedName>
    <definedName name="_xlnm.Print_Area" localSheetId="2">'様式新第2号(４)支給申請書'!$A$1:$AH$79</definedName>
    <definedName name="_xlnm.Print_Area" localSheetId="1">'様式新第2号(５)算定書(要請等対象施設以外)'!$A$1:$AD$35</definedName>
    <definedName name="_xlnm.Print_Area" localSheetId="0">'様式新第2号(６)算定書 (要請等対象施設)'!$A$1:$AD$34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41" i="1" l="1"/>
  <c r="AQ41" i="1"/>
  <c r="AM41" i="1"/>
  <c r="AQ39" i="3" l="1"/>
  <c r="AU40" i="1" l="1"/>
  <c r="AQ40" i="1"/>
  <c r="AM40" i="1"/>
  <c r="AQ38" i="3" l="1"/>
  <c r="AQ37" i="3" l="1"/>
  <c r="AU39" i="1" l="1"/>
  <c r="AQ39" i="1"/>
  <c r="AM39" i="1"/>
  <c r="AU38" i="1"/>
  <c r="AQ38" i="1"/>
  <c r="AM38" i="1"/>
  <c r="AU37" i="1"/>
  <c r="AT37" i="1"/>
  <c r="AQ37" i="1"/>
  <c r="AM37" i="1"/>
  <c r="U40" i="2" l="1"/>
  <c r="AY29" i="3" s="1"/>
  <c r="S40" i="2"/>
  <c r="AW29" i="3" s="1"/>
  <c r="Q40" i="2"/>
  <c r="AU29" i="3" s="1"/>
  <c r="L40" i="2"/>
  <c r="AO29" i="3" s="1"/>
  <c r="J40" i="2"/>
  <c r="AM29" i="3" s="1"/>
  <c r="H40" i="2"/>
  <c r="AK29" i="3" s="1"/>
  <c r="BB29" i="3" l="1"/>
  <c r="AR29" i="3"/>
  <c r="AO14" i="3"/>
  <c r="AI40" i="3" l="1"/>
  <c r="AM11" i="3"/>
  <c r="AI37" i="3"/>
  <c r="AI36" i="3"/>
  <c r="AI34" i="3"/>
  <c r="AI33" i="3"/>
  <c r="AI41" i="3"/>
  <c r="AI39" i="3"/>
  <c r="AI42" i="3"/>
  <c r="AI38" i="3"/>
  <c r="AI35" i="3"/>
  <c r="AN5" i="3"/>
  <c r="AO5" i="3"/>
  <c r="AN9" i="3"/>
  <c r="AJ47" i="3" l="1"/>
  <c r="AU47" i="3"/>
  <c r="AK47" i="3"/>
  <c r="AM47" i="3"/>
  <c r="AL47" i="3"/>
  <c r="AN47" i="3"/>
  <c r="AT47" i="3"/>
  <c r="AQ47" i="3"/>
  <c r="AW47" i="3"/>
  <c r="AP47" i="3"/>
  <c r="AR47" i="3"/>
  <c r="AX47" i="3"/>
  <c r="AN19" i="3" s="1"/>
  <c r="AO47" i="3"/>
  <c r="AV47" i="3"/>
  <c r="AS47" i="3"/>
  <c r="AP5" i="3"/>
  <c r="AG17" i="1" l="1"/>
  <c r="AF17" i="1"/>
  <c r="AG7" i="1"/>
  <c r="AF7" i="1"/>
  <c r="AF5" i="1"/>
  <c r="AF8" i="1" l="1"/>
  <c r="Y4" i="1" l="1"/>
  <c r="D4" i="1"/>
  <c r="Q3" i="1"/>
  <c r="O3" i="1"/>
  <c r="M3" i="1"/>
  <c r="I3" i="1"/>
  <c r="G3" i="1"/>
  <c r="AY29" i="1"/>
  <c r="AW29" i="1"/>
  <c r="AU29" i="1"/>
  <c r="S9" i="1"/>
  <c r="AO9" i="3" s="1"/>
  <c r="AF9" i="1" l="1"/>
  <c r="AF10" i="1" s="1"/>
  <c r="AF18" i="1"/>
  <c r="BB29" i="1"/>
  <c r="AJ17" i="3" l="1"/>
  <c r="AJ16" i="3"/>
  <c r="AN14" i="3" s="1"/>
  <c r="AO29" i="1" l="1"/>
  <c r="AM29" i="1"/>
  <c r="S15" i="3" l="1"/>
  <c r="AN18" i="3" s="1"/>
  <c r="AN20" i="3" s="1"/>
  <c r="M34" i="2" l="1"/>
  <c r="S15" i="1" l="1"/>
  <c r="AO18" i="3" s="1"/>
  <c r="B31" i="2" l="1"/>
  <c r="M31" i="2"/>
  <c r="X31" i="2" l="1"/>
  <c r="X34" i="2" s="1"/>
  <c r="S8" i="3"/>
  <c r="AN8" i="3" l="1"/>
  <c r="S10" i="3"/>
  <c r="AF20" i="3" s="1"/>
  <c r="S8" i="1"/>
  <c r="S10" i="1" l="1"/>
  <c r="AO8" i="3"/>
  <c r="AP14" i="3" l="1"/>
  <c r="AD57" i="2" l="1"/>
  <c r="E3" i="1" l="1"/>
  <c r="AK29" i="1"/>
  <c r="AR29" i="1" s="1"/>
  <c r="AN11" i="1" s="1"/>
  <c r="AI37" i="1" l="1"/>
  <c r="AI41" i="1"/>
  <c r="AI35" i="1"/>
  <c r="AI34" i="1"/>
  <c r="AI40" i="1"/>
  <c r="AI38" i="1"/>
  <c r="AI42" i="1"/>
  <c r="AI36" i="1"/>
  <c r="AI33" i="1"/>
  <c r="AI39" i="1"/>
  <c r="AN47" i="1" l="1"/>
  <c r="AJ47" i="1"/>
  <c r="AT47" i="1"/>
  <c r="AR47" i="1"/>
  <c r="AO47" i="1"/>
  <c r="AL47" i="1"/>
  <c r="AS47" i="1"/>
  <c r="AX47" i="1"/>
  <c r="AW47" i="1"/>
  <c r="AP47" i="1"/>
  <c r="AK47" i="1"/>
  <c r="AU47" i="1"/>
  <c r="AM47" i="1"/>
  <c r="AV47" i="1"/>
  <c r="AQ47" i="1"/>
  <c r="AO19" i="3" l="1"/>
  <c r="AO20" i="3" s="1"/>
  <c r="AP20" i="3" s="1"/>
  <c r="AN22" i="3" s="1"/>
  <c r="S19" i="3" s="1"/>
  <c r="AF20" i="1"/>
  <c r="AF12" i="1"/>
  <c r="AF22" i="1" s="1"/>
  <c r="S17" i="1" l="1"/>
  <c r="AH20" i="1"/>
  <c r="S17" i="3"/>
  <c r="S19" i="1"/>
  <c r="AF26" i="1"/>
  <c r="AF27" i="1" s="1"/>
  <c r="S22" i="3" l="1"/>
  <c r="Y47" i="2" s="1"/>
  <c r="S23" i="1"/>
  <c r="F47" i="2" s="1"/>
  <c r="M36" i="2"/>
  <c r="B36" i="2"/>
  <c r="S24" i="1" l="1"/>
  <c r="F48" i="2" s="1"/>
  <c r="S23" i="3"/>
  <c r="Y48" i="2" s="1"/>
  <c r="X36" i="2"/>
</calcChain>
</file>

<file path=xl/comments1.xml><?xml version="1.0" encoding="utf-8"?>
<comments xmlns="http://schemas.openxmlformats.org/spreadsheetml/2006/main">
  <authors>
    <author>厚生労働省ネットワークシステム</author>
    <author>作成者</author>
  </authors>
  <commentList>
    <comment ref="A2" authorId="0" shapeId="0">
      <text>
        <r>
          <rPr>
            <b/>
            <sz val="16"/>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
地域特例の</t>
        </r>
        <r>
          <rPr>
            <b/>
            <u/>
            <sz val="16"/>
            <color indexed="12"/>
            <rFont val="MS P ゴシック"/>
            <family val="3"/>
            <charset val="128"/>
          </rPr>
          <t>対象となる</t>
        </r>
        <r>
          <rPr>
            <b/>
            <sz val="16"/>
            <color indexed="81"/>
            <rFont val="MS P ゴシック"/>
            <family val="3"/>
            <charset val="128"/>
          </rPr>
          <t xml:space="preserve">休業対象労働者分の助成金は、
</t>
        </r>
        <r>
          <rPr>
            <b/>
            <sz val="16"/>
            <color indexed="12"/>
            <rFont val="MS P ゴシック"/>
            <family val="3"/>
            <charset val="128"/>
          </rPr>
          <t>当シート（様式新第2号(6)）</t>
        </r>
        <r>
          <rPr>
            <b/>
            <sz val="16"/>
            <color indexed="81"/>
            <rFont val="MS P ゴシック"/>
            <family val="3"/>
            <charset val="128"/>
          </rPr>
          <t>にて算出します。
地域特例の</t>
        </r>
        <r>
          <rPr>
            <b/>
            <u/>
            <sz val="16"/>
            <color indexed="10"/>
            <rFont val="MS P ゴシック"/>
            <family val="3"/>
            <charset val="128"/>
          </rPr>
          <t>対象とならない</t>
        </r>
        <r>
          <rPr>
            <b/>
            <sz val="16"/>
            <color indexed="81"/>
            <rFont val="MS P ゴシック"/>
            <family val="3"/>
            <charset val="128"/>
          </rPr>
          <t>休業等対象労働者分の助成金の算出は、</t>
        </r>
        <r>
          <rPr>
            <b/>
            <sz val="16"/>
            <color indexed="10"/>
            <rFont val="MS P ゴシック"/>
            <family val="3"/>
            <charset val="128"/>
          </rPr>
          <t>様式新特第2号(5)</t>
        </r>
        <r>
          <rPr>
            <b/>
            <sz val="16"/>
            <color indexed="81"/>
            <rFont val="MS P ゴシック"/>
            <family val="3"/>
            <charset val="128"/>
          </rPr>
          <t>にて行います。</t>
        </r>
      </text>
    </comment>
    <comment ref="S3" authorId="1" shapeId="0">
      <text>
        <r>
          <rPr>
            <b/>
            <sz val="28"/>
            <color indexed="81"/>
            <rFont val="MS P ゴシック"/>
            <family val="3"/>
            <charset val="128"/>
          </rPr>
          <t>初めに、判定基礎期間を入力してください。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A2" authorId="0" shapeId="0">
      <text>
        <r>
          <rPr>
            <b/>
            <sz val="12"/>
            <color indexed="81"/>
            <rFont val="MS P ゴシック"/>
            <family val="3"/>
            <charset val="128"/>
          </rPr>
          <t xml:space="preserve">
赤色に着色されているセルにご入力をお願いします。
また、緑色のセルについてはプルダウンリストから選択をお願いします。
（青色のセルは自動計算されます。）
</t>
        </r>
      </text>
    </comment>
    <comment ref="S12" authorId="0" shapeId="0">
      <text>
        <r>
          <rPr>
            <b/>
            <sz val="11"/>
            <color indexed="81"/>
            <rFont val="MS P ゴシック"/>
            <family val="3"/>
            <charset val="128"/>
          </rPr>
          <t>様式新第２号（６）算定書で入力した判定基礎期間に基づき、助成率の一覧が表示されます。</t>
        </r>
      </text>
    </comment>
  </commentList>
</comments>
</file>

<file path=xl/sharedStrings.xml><?xml version="1.0" encoding="utf-8"?>
<sst xmlns="http://schemas.openxmlformats.org/spreadsheetml/2006/main" count="421" uniqueCount="241">
  <si>
    <t>（事業所名）</t>
  </si>
  <si>
    <t>円</t>
  </si>
  <si>
    <t>日</t>
  </si>
  <si>
    <t>人・日</t>
  </si>
  <si>
    <t>【記入要領】</t>
  </si>
  <si>
    <t>１　（１）欄には、判定基礎期間のうち対象期間中に対象労働者に支払われた休業手当総額を記入して下さい。</t>
  </si>
  <si>
    <t>（１）判定基礎期間のうち対象期間中に支払われた休業手当総額</t>
    <phoneticPr fontId="2"/>
  </si>
  <si>
    <t>(1)名　　　称</t>
  </si>
  <si>
    <t>(2)所 在 地</t>
  </si>
  <si>
    <t xml:space="preserve">〒  </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</si>
  <si>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</si>
  <si>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</si>
  <si>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</si>
  <si>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</si>
  <si>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</si>
  <si>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</si>
  <si>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</si>
  <si>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</si>
  <si>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</si>
  <si>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</si>
  <si>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</si>
  <si>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</si>
  <si>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</si>
  <si>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</si>
  <si>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</si>
  <si>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</si>
  <si>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</si>
  <si>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</si>
  <si>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</si>
  <si>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</si>
  <si>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</si>
  <si>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</si>
  <si>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</si>
  <si>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</si>
  <si>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</si>
  <si>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</si>
  <si>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</si>
  <si>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</si>
  <si>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安定所決裁欄</t>
  </si>
  <si>
    <t>注意事項</t>
  </si>
  <si>
    <t>【支給申請にあたっての注意事項】</t>
  </si>
  <si>
    <t>２　休業を実施した事業所（以下「休業実施事業所」という。）ごとに提出して下さい。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</si>
  <si>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</si>
  <si>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</si>
  <si>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</si>
  <si>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</si>
  <si>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</si>
  <si>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氏　名</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</si>
  <si>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</si>
  <si>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</si>
  <si>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</si>
  <si>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</si>
  <si>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</si>
  <si>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</si>
  <si>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</si>
  <si>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</si>
  <si>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</si>
  <si>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</si>
  <si>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</si>
  <si>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</si>
  <si>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</si>
  <si>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</si>
  <si>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</si>
  <si>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</si>
  <si>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</si>
  <si>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</si>
  <si>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</si>
  <si>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</si>
  <si>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</si>
  <si>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</si>
  <si>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</si>
  <si>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</si>
  <si>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</si>
  <si>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</si>
  <si>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</si>
  <si>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</si>
  <si>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</si>
  <si>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</si>
  <si>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</si>
  <si>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</si>
  <si>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</si>
  <si>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</si>
  <si>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</si>
  <si>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</si>
  <si>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</si>
  <si>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２　（２）欄には、対象労働者の休業総時間数を記入して下さい。</t>
    <phoneticPr fontId="2"/>
  </si>
  <si>
    <t>３　（３）欄には、１日当たりの所定労働時間数を記入して下さい。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</si>
  <si>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</si>
  <si>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円</t>
    <rPh sb="0" eb="1">
      <t>エン</t>
    </rPh>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</si>
  <si>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</si>
  <si>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</si>
  <si>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</si>
  <si>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</si>
  <si>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</si>
  <si>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</si>
  <si>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</si>
  <si>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</si>
  <si>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</si>
  <si>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</si>
  <si>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</si>
  <si>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</si>
  <si>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</si>
  <si>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</si>
  <si>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</si>
  <si>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</si>
  <si>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</si>
  <si>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t>金融機関コード</t>
    <rPh sb="0" eb="2">
      <t>キンユウ</t>
    </rPh>
    <rPh sb="2" eb="4">
      <t>キカン</t>
    </rPh>
    <phoneticPr fontId="2"/>
  </si>
  <si>
    <t>支店コード</t>
    <rPh sb="0" eb="2">
      <t>シテン</t>
    </rPh>
    <phoneticPr fontId="2"/>
  </si>
  <si>
    <t>労働局確認欄</t>
    <rPh sb="0" eb="3">
      <t>ロウドウキョク</t>
    </rPh>
    <rPh sb="3" eb="5">
      <t>カクニン</t>
    </rPh>
    <rPh sb="5" eb="6">
      <t>ラン</t>
    </rPh>
    <phoneticPr fontId="2"/>
  </si>
  <si>
    <t>円</t>
    <rPh sb="0" eb="1">
      <t>エン</t>
    </rPh>
    <phoneticPr fontId="2"/>
  </si>
  <si>
    <t>円</t>
    <rPh sb="0" eb="1">
      <t>エン</t>
    </rPh>
    <phoneticPr fontId="2"/>
  </si>
  <si>
    <t>旧上限額まで</t>
    <rPh sb="0" eb="1">
      <t>キュウ</t>
    </rPh>
    <rPh sb="1" eb="4">
      <t>ジョウゲンガク</t>
    </rPh>
    <phoneticPr fontId="2"/>
  </si>
  <si>
    <t>旧上限額超え</t>
    <rPh sb="0" eb="1">
      <t>キュウ</t>
    </rPh>
    <rPh sb="1" eb="4">
      <t>ジョウゲンガク</t>
    </rPh>
    <rPh sb="4" eb="5">
      <t>コ</t>
    </rPh>
    <phoneticPr fontId="2"/>
  </si>
  <si>
    <t>４　代理人が申請する場合にあっては、委任状（原本）を添付して下さい。</t>
    <phoneticPr fontId="2"/>
  </si>
  <si>
    <t>５　助成金の受給に当たっては、リーフレット等に記載されているもののほか、各種要件がありますので、本支給申請前に都道府県労働局又は公共職業安定所に確認して下さい。</t>
    <phoneticPr fontId="2"/>
  </si>
  <si>
    <t>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2"/>
  </si>
  <si>
    <t>３　２によらず、助成金の支給すべき額を超えて助成金の支給を受けた場合には、その支給すべき額を超えて支払われた部分の額を返還していただきます。</t>
    <phoneticPr fontId="2"/>
  </si>
  <si>
    <t>４　労働基準法第２６条の規定に違反して支払った手当について助成金の支給を受けた場合には、助成金のうち当該違反して支払った手当に係る部分の額を返還していただきます。</t>
    <phoneticPr fontId="2"/>
  </si>
  <si>
    <t>全日
※様式新第２号（３）⑩欄より転記</t>
    <rPh sb="0" eb="2">
      <t>ゼンニチ</t>
    </rPh>
    <rPh sb="4" eb="6">
      <t>ヨウシキ</t>
    </rPh>
    <rPh sb="6" eb="7">
      <t>シン</t>
    </rPh>
    <rPh sb="7" eb="8">
      <t>ダイ</t>
    </rPh>
    <rPh sb="9" eb="10">
      <t>ゴウ</t>
    </rPh>
    <rPh sb="14" eb="15">
      <t>ラン</t>
    </rPh>
    <rPh sb="17" eb="19">
      <t>テンキ</t>
    </rPh>
    <phoneticPr fontId="2"/>
  </si>
  <si>
    <t>短時間
※様式新第２号（３）⑦合計欄より転記</t>
    <rPh sb="0" eb="3">
      <t>タンジカン</t>
    </rPh>
    <rPh sb="5" eb="7">
      <t>ヨウシキ</t>
    </rPh>
    <rPh sb="7" eb="8">
      <t>シン</t>
    </rPh>
    <rPh sb="8" eb="9">
      <t>ダイ</t>
    </rPh>
    <rPh sb="15" eb="17">
      <t>ゴウケイ</t>
    </rPh>
    <phoneticPr fontId="2"/>
  </si>
  <si>
    <t>全日
※様式第２号（３）⑥合計欄より転記</t>
    <rPh sb="0" eb="2">
      <t>ゼンニチ</t>
    </rPh>
    <rPh sb="4" eb="6">
      <t>ヨウシキ</t>
    </rPh>
    <rPh sb="6" eb="7">
      <t>ダイ</t>
    </rPh>
    <rPh sb="8" eb="9">
      <t>ゴウ</t>
    </rPh>
    <rPh sb="13" eb="15">
      <t>ゴウケイ</t>
    </rPh>
    <rPh sb="15" eb="16">
      <t>ラン</t>
    </rPh>
    <rPh sb="18" eb="20">
      <t>テンキ</t>
    </rPh>
    <phoneticPr fontId="2"/>
  </si>
  <si>
    <t>短時間
※様式第２号（３）⑨欄より転記</t>
    <rPh sb="0" eb="3">
      <t>タンジカン</t>
    </rPh>
    <rPh sb="5" eb="7">
      <t>ヨウシキ</t>
    </rPh>
    <rPh sb="7" eb="8">
      <t>ダイ</t>
    </rPh>
    <rPh sb="9" eb="10">
      <t>ゴウ</t>
    </rPh>
    <rPh sb="14" eb="15">
      <t>ラン</t>
    </rPh>
    <rPh sb="17" eb="19">
      <t>テンキ</t>
    </rPh>
    <phoneticPr fontId="2"/>
  </si>
  <si>
    <t>事業所管轄</t>
    <rPh sb="0" eb="3">
      <t>ジギョウショ</t>
    </rPh>
    <rPh sb="3" eb="5">
      <t>カンカツ</t>
    </rPh>
    <phoneticPr fontId="2"/>
  </si>
  <si>
    <t>１　休業を実施し、当該休業に係る手当（労働基準法第26条の規定に違反していない場合）を休業協定どおりに支払った場合に提出して下さい。</t>
    <phoneticPr fontId="2"/>
  </si>
  <si>
    <t>４　（４）欄には、（（１）／（２））×（３）の値（小数点以下切り上げ）を記入して下さい。</t>
    <phoneticPr fontId="2"/>
  </si>
  <si>
    <t>申請者が代理人の場合、上欄に代理人の氏名等を記載し、委任状を添付して下さい。下欄に事業主の氏名等を記載して下さい。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22" eb="24">
      <t>キサイ</t>
    </rPh>
    <phoneticPr fontId="2"/>
  </si>
  <si>
    <t>日</t>
    <phoneticPr fontId="2"/>
  </si>
  <si>
    <t>(4) 月間所定労働延日数</t>
    <phoneticPr fontId="2"/>
  </si>
  <si>
    <t>(3) 合計日数 [ (1)+(2) ]</t>
    <rPh sb="4" eb="6">
      <t>ゴウケイ</t>
    </rPh>
    <rPh sb="6" eb="8">
      <t>ニッスウ</t>
    </rPh>
    <phoneticPr fontId="2"/>
  </si>
  <si>
    <r>
      <rPr>
        <sz val="12"/>
        <rFont val="ＭＳ ゴシック"/>
        <family val="3"/>
        <charset val="128"/>
      </rPr>
      <t>(5) 月間平均所定労働日数 [ (4)／①(6) ]</t>
    </r>
    <r>
      <rPr>
        <sz val="11"/>
        <rFont val="ＭＳ ゴシック"/>
        <family val="3"/>
        <charset val="128"/>
      </rPr>
      <t xml:space="preserve">
   （小数点第2位以下切り捨て）</t>
    </r>
    <phoneticPr fontId="2"/>
  </si>
  <si>
    <r>
      <rPr>
        <sz val="12"/>
        <rFont val="ＭＳ ゴシック"/>
        <family val="3"/>
        <charset val="128"/>
      </rPr>
      <t>(6) 休業規模　[ (3)／(4)×100 ]</t>
    </r>
    <r>
      <rPr>
        <sz val="11"/>
        <rFont val="ＭＳ ゴシック"/>
        <family val="3"/>
        <charset val="128"/>
      </rPr>
      <t xml:space="preserve">
    （小数点第2位以下切り捨て）</t>
    </r>
    <phoneticPr fontId="2"/>
  </si>
  <si>
    <t>休業</t>
    <phoneticPr fontId="2"/>
  </si>
  <si>
    <t>年　　　　月　　　　　日</t>
    <rPh sb="0" eb="1">
      <t>ネン</t>
    </rPh>
    <rPh sb="5" eb="6">
      <t>ツキ</t>
    </rPh>
    <rPh sb="11" eb="12">
      <t>ヒ</t>
    </rPh>
    <phoneticPr fontId="2"/>
  </si>
  <si>
    <t>[Ａ]判定基礎期間
助成対象休業等延日数</t>
    <phoneticPr fontId="2"/>
  </si>
  <si>
    <t>[Ｂ]判定基礎期間
暦月末日対象労働者数</t>
    <phoneticPr fontId="2"/>
  </si>
  <si>
    <t>[Ｅ]残日数
[Ｄ]－[Ｃ]</t>
    <phoneticPr fontId="2"/>
  </si>
  <si>
    <t>円
円</t>
    <rPh sb="3" eb="4">
      <t>エン</t>
    </rPh>
    <phoneticPr fontId="2"/>
  </si>
  <si>
    <t>１　本様式は一つの判定基礎期間ごとに別葉にして記入して下さい。</t>
    <phoneticPr fontId="2"/>
  </si>
  <si>
    <t>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t>
    <phoneticPr fontId="2"/>
  </si>
  <si>
    <t>４　②(4)欄には、対象労働者の判定基礎期間における所定労働日の数の合計を記入して下さい。</t>
    <phoneticPr fontId="2"/>
  </si>
  <si>
    <t>６　④欄には、振込先を記入してください。なお、変更の無い場合は、２回目以降の申請の際は記入の必要はありません。</t>
    <phoneticPr fontId="2"/>
  </si>
  <si>
    <t>３　判定基礎期間の末日の翌日から、２か月以内に（ただし、天災その他その期間内に申請しなかったことについてやむを得ない理由があるときは、当該理由のやんだ後１か月が経過する日までにその理由を記入した書面を添えて）提出して下さい。</t>
    <phoneticPr fontId="2"/>
  </si>
  <si>
    <t>５　雇用維持要件における解雇等（解雇予告を含む。）とは、以下を指します。
① 事業主に直接雇用される期間の定めのない労働契約を締結する労働者の場合、解雇又は退職勧奨（労働者が
　同意した場合も含む。）等により事業主都合による離職をさせること
② 事業主に直接雇用される期間の定めのある労働契約を締結する労働者の場合、解雇と見なされる労働者の雇
　止め、中途契約解除等により事業主都合による離職をさせること
③　対象事業主の事業所に役務の提供を行っている派遣労働者の場合、労働者派遣契約期間満了前の事業主都合
　による契約解除
 なお、以上については、コロナウイルス感染症を理由とする解雇も含みます。</t>
    <rPh sb="16" eb="18">
      <t>カイコ</t>
    </rPh>
    <rPh sb="18" eb="20">
      <t>ヨコク</t>
    </rPh>
    <rPh sb="21" eb="22">
      <t>フク</t>
    </rPh>
    <phoneticPr fontId="2"/>
  </si>
  <si>
    <t>（３）１日当たりの所定労働時間数
　様式新第２号（３）の⑧欄より転記</t>
    <rPh sb="15" eb="16">
      <t>スウ</t>
    </rPh>
    <rPh sb="18" eb="20">
      <t>ヨウシキ</t>
    </rPh>
    <rPh sb="20" eb="21">
      <t>シン</t>
    </rPh>
    <rPh sb="21" eb="22">
      <t>ダイ</t>
    </rPh>
    <rPh sb="23" eb="24">
      <t>ゴウ</t>
    </rPh>
    <rPh sb="29" eb="30">
      <t>ラン</t>
    </rPh>
    <rPh sb="32" eb="34">
      <t>テンキ</t>
    </rPh>
    <phoneticPr fontId="2"/>
  </si>
  <si>
    <r>
      <rPr>
        <sz val="11"/>
        <rFont val="ＭＳ ゴシック"/>
        <family val="3"/>
        <charset val="128"/>
      </rPr>
      <t>全日</t>
    </r>
    <r>
      <rPr>
        <sz val="12"/>
        <rFont val="ＭＳ ゴシック"/>
        <family val="3"/>
        <charset val="128"/>
      </rPr>
      <t xml:space="preserve">
</t>
    </r>
    <r>
      <rPr>
        <sz val="10"/>
        <rFont val="ＭＳ ゴシック"/>
        <family val="3"/>
        <charset val="128"/>
      </rPr>
      <t>※様式第２号（７）⑥合計欄より転記</t>
    </r>
    <rPh sb="0" eb="2">
      <t>ゼンニチ</t>
    </rPh>
    <rPh sb="4" eb="6">
      <t>ヨウシキ</t>
    </rPh>
    <rPh sb="6" eb="7">
      <t>ダイ</t>
    </rPh>
    <rPh sb="8" eb="9">
      <t>ゴウ</t>
    </rPh>
    <rPh sb="13" eb="15">
      <t>ゴウケイ</t>
    </rPh>
    <rPh sb="15" eb="16">
      <t>ラン</t>
    </rPh>
    <rPh sb="18" eb="20">
      <t>テンキ</t>
    </rPh>
    <phoneticPr fontId="2"/>
  </si>
  <si>
    <r>
      <rPr>
        <sz val="11"/>
        <rFont val="ＭＳ ゴシック"/>
        <family val="3"/>
        <charset val="128"/>
      </rPr>
      <t>短時間</t>
    </r>
    <r>
      <rPr>
        <sz val="12"/>
        <rFont val="ＭＳ ゴシック"/>
        <family val="3"/>
        <charset val="128"/>
      </rPr>
      <t xml:space="preserve">
</t>
    </r>
    <r>
      <rPr>
        <sz val="10"/>
        <rFont val="ＭＳ ゴシック"/>
        <family val="3"/>
        <charset val="128"/>
      </rPr>
      <t>※様式第２号（７）⑨欄より転記</t>
    </r>
    <rPh sb="0" eb="3">
      <t>タンジカン</t>
    </rPh>
    <rPh sb="5" eb="7">
      <t>ヨウシキ</t>
    </rPh>
    <rPh sb="7" eb="8">
      <t>ダイ</t>
    </rPh>
    <rPh sb="9" eb="10">
      <t>ゴウ</t>
    </rPh>
    <rPh sb="14" eb="15">
      <t>ラン</t>
    </rPh>
    <rPh sb="17" eb="19">
      <t>テンキ</t>
    </rPh>
    <phoneticPr fontId="2"/>
  </si>
  <si>
    <r>
      <t xml:space="preserve">全日
</t>
    </r>
    <r>
      <rPr>
        <sz val="10"/>
        <rFont val="ＭＳ ゴシック"/>
        <family val="3"/>
        <charset val="128"/>
      </rPr>
      <t>※様式新第２号（７）⑩欄より転記</t>
    </r>
    <rPh sb="0" eb="2">
      <t>ゼンニチ</t>
    </rPh>
    <rPh sb="4" eb="6">
      <t>ヨウシキ</t>
    </rPh>
    <rPh sb="6" eb="7">
      <t>シン</t>
    </rPh>
    <rPh sb="7" eb="8">
      <t>ダイ</t>
    </rPh>
    <rPh sb="9" eb="10">
      <t>ゴウ</t>
    </rPh>
    <rPh sb="14" eb="15">
      <t>ラン</t>
    </rPh>
    <rPh sb="17" eb="19">
      <t>テンキ</t>
    </rPh>
    <phoneticPr fontId="2"/>
  </si>
  <si>
    <r>
      <rPr>
        <sz val="11"/>
        <rFont val="ＭＳ ゴシック"/>
        <family val="3"/>
        <charset val="128"/>
      </rPr>
      <t>短時間</t>
    </r>
    <r>
      <rPr>
        <sz val="10"/>
        <rFont val="ＭＳ ゴシック"/>
        <family val="3"/>
        <charset val="128"/>
      </rPr>
      <t xml:space="preserve">
※様式新第２号（７）⑦合計欄より転記</t>
    </r>
    <rPh sb="0" eb="3">
      <t>タンジカン</t>
    </rPh>
    <rPh sb="5" eb="7">
      <t>ヨウシキ</t>
    </rPh>
    <rPh sb="7" eb="8">
      <t>シン</t>
    </rPh>
    <rPh sb="8" eb="9">
      <t>ダイ</t>
    </rPh>
    <rPh sb="15" eb="17">
      <t>ゴウケイ</t>
    </rPh>
    <phoneticPr fontId="2"/>
  </si>
  <si>
    <t>（３）１日当たりの所定労働時間数
　様式新第２号（７）⑧欄より転記</t>
    <rPh sb="15" eb="16">
      <t>スウ</t>
    </rPh>
    <rPh sb="18" eb="20">
      <t>ヨウシキ</t>
    </rPh>
    <rPh sb="20" eb="21">
      <t>シン</t>
    </rPh>
    <rPh sb="21" eb="22">
      <t>ダイ</t>
    </rPh>
    <rPh sb="23" eb="24">
      <t>ゴウ</t>
    </rPh>
    <rPh sb="28" eb="29">
      <t>ラン</t>
    </rPh>
    <rPh sb="31" eb="33">
      <t>テンキ</t>
    </rPh>
    <phoneticPr fontId="2"/>
  </si>
  <si>
    <t>３　②(1)欄には様式新第２号(5)の(6)の日数、②(2)欄には様式新第２号(6)の(6)の日数を記入して下さい。</t>
    <rPh sb="11" eb="12">
      <t>シン</t>
    </rPh>
    <rPh sb="30" eb="31">
      <t>ラン</t>
    </rPh>
    <rPh sb="33" eb="35">
      <t>ヨウシキ</t>
    </rPh>
    <rPh sb="35" eb="36">
      <t>シン</t>
    </rPh>
    <rPh sb="36" eb="37">
      <t>ダイ</t>
    </rPh>
    <rPh sb="38" eb="39">
      <t>ゴウ</t>
    </rPh>
    <rPh sb="47" eb="49">
      <t>ニッスウ</t>
    </rPh>
    <phoneticPr fontId="2"/>
  </si>
  <si>
    <t>５　③(1)欄には様式新第２号(5)の(7)の額、③(2)欄には様式新第２号(6)の(7)の額を記入して下さい。</t>
    <rPh sb="11" eb="12">
      <t>シン</t>
    </rPh>
    <rPh sb="29" eb="30">
      <t>ラン</t>
    </rPh>
    <rPh sb="32" eb="34">
      <t>ヨウシキ</t>
    </rPh>
    <rPh sb="34" eb="35">
      <t>シン</t>
    </rPh>
    <rPh sb="35" eb="36">
      <t>ダイ</t>
    </rPh>
    <rPh sb="37" eb="38">
      <t>ゴウ</t>
    </rPh>
    <rPh sb="46" eb="47">
      <t>ガク</t>
    </rPh>
    <phoneticPr fontId="2"/>
  </si>
  <si>
    <t>大・中小</t>
    <phoneticPr fontId="2"/>
  </si>
  <si>
    <t>年</t>
    <rPh sb="0" eb="1">
      <t>ネン</t>
    </rPh>
    <phoneticPr fontId="17"/>
  </si>
  <si>
    <t>月</t>
    <rPh sb="0" eb="1">
      <t>ゲツ</t>
    </rPh>
    <phoneticPr fontId="17"/>
  </si>
  <si>
    <t>日</t>
    <rPh sb="0" eb="1">
      <t>ヒ</t>
    </rPh>
    <phoneticPr fontId="17"/>
  </si>
  <si>
    <t>西暦⇒</t>
    <rPh sb="0" eb="2">
      <t>セイレキ</t>
    </rPh>
    <phoneticPr fontId="17"/>
  </si>
  <si>
    <t>判定</t>
    <rPh sb="0" eb="2">
      <t>ハンテイ</t>
    </rPh>
    <phoneticPr fontId="17"/>
  </si>
  <si>
    <t>判定基礎期間(自）</t>
    <rPh sb="0" eb="2">
      <t>ハンテイ</t>
    </rPh>
    <rPh sb="2" eb="4">
      <t>キソ</t>
    </rPh>
    <rPh sb="4" eb="6">
      <t>キカン</t>
    </rPh>
    <rPh sb="7" eb="8">
      <t>ジ</t>
    </rPh>
    <phoneticPr fontId="17"/>
  </si>
  <si>
    <t>判定基礎期間(至）</t>
    <rPh sb="0" eb="2">
      <t>ハンテイ</t>
    </rPh>
    <rPh sb="2" eb="4">
      <t>キソ</t>
    </rPh>
    <rPh sb="4" eb="6">
      <t>キカン</t>
    </rPh>
    <rPh sb="7" eb="8">
      <t>イタ</t>
    </rPh>
    <phoneticPr fontId="17"/>
  </si>
  <si>
    <t>助成率(中小企業)</t>
    <rPh sb="0" eb="3">
      <t>ジョセイリツ</t>
    </rPh>
    <rPh sb="4" eb="6">
      <t>チュウショウ</t>
    </rPh>
    <rPh sb="6" eb="8">
      <t>キギョウ</t>
    </rPh>
    <phoneticPr fontId="17"/>
  </si>
  <si>
    <t>助成率(大企業)</t>
    <rPh sb="0" eb="3">
      <t>ジョセイリツ</t>
    </rPh>
    <rPh sb="4" eb="5">
      <t>ダイ</t>
    </rPh>
    <rPh sb="5" eb="7">
      <t>キギョウ</t>
    </rPh>
    <phoneticPr fontId="17"/>
  </si>
  <si>
    <t>基本手当
日額</t>
    <rPh sb="0" eb="2">
      <t>キホン</t>
    </rPh>
    <rPh sb="2" eb="4">
      <t>テア</t>
    </rPh>
    <rPh sb="5" eb="7">
      <t>ニチガク</t>
    </rPh>
    <phoneticPr fontId="17"/>
  </si>
  <si>
    <t>上限額
（原則）</t>
    <rPh sb="0" eb="3">
      <t>ジョウゲンガク</t>
    </rPh>
    <rPh sb="5" eb="7">
      <t>ゲンソク</t>
    </rPh>
    <phoneticPr fontId="17"/>
  </si>
  <si>
    <t>上限額
（特例）</t>
    <rPh sb="0" eb="3">
      <t>ジョウゲンガク</t>
    </rPh>
    <rPh sb="5" eb="7">
      <t>トクレイ</t>
    </rPh>
    <phoneticPr fontId="17"/>
  </si>
  <si>
    <t>令和</t>
    <rPh sb="0" eb="2">
      <t>レイワ</t>
    </rPh>
    <phoneticPr fontId="17"/>
  </si>
  <si>
    <t>月</t>
    <rPh sb="0" eb="1">
      <t>ツキ</t>
    </rPh>
    <phoneticPr fontId="17"/>
  </si>
  <si>
    <t>西暦</t>
    <rPh sb="0" eb="2">
      <t>セイレキ</t>
    </rPh>
    <phoneticPr fontId="17"/>
  </si>
  <si>
    <t>解雇無</t>
    <rPh sb="0" eb="2">
      <t>カイコ</t>
    </rPh>
    <rPh sb="2" eb="3">
      <t>ナ</t>
    </rPh>
    <phoneticPr fontId="17"/>
  </si>
  <si>
    <t>解雇有</t>
    <rPh sb="0" eb="2">
      <t>カイコ</t>
    </rPh>
    <rPh sb="2" eb="3">
      <t>ア</t>
    </rPh>
    <phoneticPr fontId="17"/>
  </si>
  <si>
    <t>使用データ</t>
    <phoneticPr fontId="17"/>
  </si>
  <si>
    <t>○</t>
    <phoneticPr fontId="17"/>
  </si>
  <si>
    <t>10/10（大企業：解雇等なし）</t>
    <rPh sb="6" eb="7">
      <t>ダイ</t>
    </rPh>
    <rPh sb="7" eb="9">
      <t>キギョウ</t>
    </rPh>
    <rPh sb="9" eb="11">
      <t>カイコ</t>
    </rPh>
    <rPh sb="11" eb="12">
      <t>ナド</t>
    </rPh>
    <phoneticPr fontId="17"/>
  </si>
  <si>
    <t>4/5   （大企業：解雇等あり）</t>
    <rPh sb="7" eb="8">
      <t>ダイ</t>
    </rPh>
    <rPh sb="8" eb="10">
      <t>キギョウ</t>
    </rPh>
    <rPh sb="10" eb="12">
      <t>カイコ</t>
    </rPh>
    <rPh sb="12" eb="13">
      <t>ナド</t>
    </rPh>
    <phoneticPr fontId="17"/>
  </si>
  <si>
    <t>10/10（中小企業：解雇等なし）</t>
    <rPh sb="5" eb="7">
      <t>チュウショウ</t>
    </rPh>
    <rPh sb="7" eb="9">
      <t>キギョウ</t>
    </rPh>
    <rPh sb="10" eb="12">
      <t>カイコ</t>
    </rPh>
    <rPh sb="12" eb="13">
      <t>ナド</t>
    </rPh>
    <phoneticPr fontId="17"/>
  </si>
  <si>
    <t>4/5   （中小企業：解雇等あり）</t>
    <rPh sb="6" eb="8">
      <t>チュウショウ</t>
    </rPh>
    <rPh sb="8" eb="10">
      <t>キギョウ</t>
    </rPh>
    <rPh sb="11" eb="13">
      <t>カイコ</t>
    </rPh>
    <rPh sb="13" eb="14">
      <t>ナド</t>
    </rPh>
    <phoneticPr fontId="17"/>
  </si>
  <si>
    <t>助成率</t>
    <rPh sb="0" eb="3">
      <t>ジョセイリツ</t>
    </rPh>
    <phoneticPr fontId="17"/>
  </si>
  <si>
    <t>助成率（リスト）</t>
    <rPh sb="0" eb="3">
      <t>ジョセイリツ</t>
    </rPh>
    <phoneticPr fontId="17"/>
  </si>
  <si>
    <t>特例</t>
    <rPh sb="0" eb="2">
      <t>トクレイ</t>
    </rPh>
    <phoneticPr fontId="17"/>
  </si>
  <si>
    <t>月</t>
    <rPh sb="0" eb="1">
      <t>ツキ</t>
    </rPh>
    <phoneticPr fontId="2"/>
  </si>
  <si>
    <t>-</t>
    <phoneticPr fontId="2"/>
  </si>
  <si>
    <t>表示用</t>
    <rPh sb="0" eb="3">
      <t>ヒョウジヨウ</t>
    </rPh>
    <phoneticPr fontId="17"/>
  </si>
  <si>
    <t>4/5（中小企業：解雇等あり）</t>
    <rPh sb="3" eb="5">
      <t>チュウショウ</t>
    </rPh>
    <rPh sb="5" eb="7">
      <t>キギョウ</t>
    </rPh>
    <rPh sb="8" eb="10">
      <t>カイコ</t>
    </rPh>
    <rPh sb="10" eb="11">
      <t>ナド</t>
    </rPh>
    <phoneticPr fontId="17"/>
  </si>
  <si>
    <t>2/3 （大企業：解雇等あり）</t>
    <rPh sb="4" eb="7">
      <t>ダイキギョウ</t>
    </rPh>
    <rPh sb="8" eb="10">
      <t>カイコ</t>
    </rPh>
    <rPh sb="10" eb="11">
      <t>ナド</t>
    </rPh>
    <phoneticPr fontId="17"/>
  </si>
  <si>
    <t>3/4（大企業：解雇等なし）</t>
    <rPh sb="3" eb="6">
      <t>ダイキギョウ</t>
    </rPh>
    <rPh sb="7" eb="9">
      <t>カイコ</t>
    </rPh>
    <rPh sb="9" eb="10">
      <t>ナド</t>
    </rPh>
    <phoneticPr fontId="17"/>
  </si>
  <si>
    <t>②</t>
    <phoneticPr fontId="17"/>
  </si>
  <si>
    <t>4/5（中小企業：解雇等あり）</t>
    <rPh sb="4" eb="6">
      <t>チュウショウ</t>
    </rPh>
    <rPh sb="6" eb="8">
      <t>キギョウ</t>
    </rPh>
    <rPh sb="9" eb="12">
      <t>カイコナド</t>
    </rPh>
    <phoneticPr fontId="17"/>
  </si>
  <si>
    <t>2/3（大企業：解雇等あり）</t>
    <rPh sb="4" eb="7">
      <t>ダイキギョウ</t>
    </rPh>
    <rPh sb="8" eb="11">
      <t>カイコナド</t>
    </rPh>
    <phoneticPr fontId="17"/>
  </si>
  <si>
    <t>3/4（大企業：解雇等なし）</t>
    <rPh sb="4" eb="7">
      <t>ダイキギョウ</t>
    </rPh>
    <rPh sb="8" eb="11">
      <t>カイコナド</t>
    </rPh>
    <phoneticPr fontId="17"/>
  </si>
  <si>
    <t>①：②以外の期間</t>
    <rPh sb="3" eb="5">
      <t>イガイ</t>
    </rPh>
    <rPh sb="6" eb="8">
      <t>キカン</t>
    </rPh>
    <phoneticPr fontId="17"/>
  </si>
  <si>
    <t>入力された判定基礎期間をもとに、表示するリストは…</t>
    <rPh sb="0" eb="2">
      <t>ニュウリョク</t>
    </rPh>
    <rPh sb="5" eb="7">
      <t>ハンテイ</t>
    </rPh>
    <rPh sb="7" eb="9">
      <t>キソ</t>
    </rPh>
    <rPh sb="9" eb="11">
      <t>キカン</t>
    </rPh>
    <rPh sb="16" eb="18">
      <t>ヒョウジ</t>
    </rPh>
    <phoneticPr fontId="17"/>
  </si>
  <si>
    <t>②：判定基礎期間の始期が</t>
    <rPh sb="2" eb="4">
      <t>ハンテイ</t>
    </rPh>
    <rPh sb="4" eb="6">
      <t>キソ</t>
    </rPh>
    <rPh sb="6" eb="8">
      <t>キカン</t>
    </rPh>
    <rPh sb="9" eb="11">
      <t>シキ</t>
    </rPh>
    <phoneticPr fontId="17"/>
  </si>
  <si>
    <t>以降</t>
    <rPh sb="0" eb="2">
      <t>イコウ</t>
    </rPh>
    <phoneticPr fontId="17"/>
  </si>
  <si>
    <t>である。</t>
    <phoneticPr fontId="17"/>
  </si>
  <si>
    <t>●助成金支給番号
（地域特例）</t>
  </si>
  <si>
    <t>旧上限額まで（地域特例）</t>
    <rPh sb="0" eb="1">
      <t>キュウ</t>
    </rPh>
    <rPh sb="1" eb="4">
      <t>ジョウゲンガク</t>
    </rPh>
    <phoneticPr fontId="2"/>
  </si>
  <si>
    <t>旧上限額超え（地域特例）</t>
    <rPh sb="0" eb="1">
      <t>キュウ</t>
    </rPh>
    <rPh sb="1" eb="4">
      <t>ジョウゲンガク</t>
    </rPh>
    <rPh sb="4" eb="5">
      <t>コ</t>
    </rPh>
    <phoneticPr fontId="2"/>
  </si>
  <si>
    <t>地域特例</t>
  </si>
  <si>
    <t>（休業）
（地域特例）</t>
  </si>
  <si>
    <t>9/10（中小企業：解雇等なし）</t>
    <rPh sb="5" eb="7">
      <t>チュウショウ</t>
    </rPh>
    <rPh sb="7" eb="9">
      <t>キギョウ</t>
    </rPh>
    <rPh sb="10" eb="13">
      <t>カイコナド</t>
    </rPh>
    <phoneticPr fontId="17"/>
  </si>
  <si>
    <t>緊急雇用安定助成金 助成額算定書(要請等対象施設以外)</t>
  </si>
  <si>
    <t>(2) 月間休業延日数（要請等対象施設）
   （様式新第2号(６)の(６)の日数計）</t>
    <rPh sb="27" eb="28">
      <t>シン</t>
    </rPh>
    <phoneticPr fontId="2"/>
  </si>
  <si>
    <t>(1) 月間休業延日数（要請等対象施設以外）
   （様式新第2号(５)の(６)の日数計）</t>
    <rPh sb="29" eb="30">
      <t>シン</t>
    </rPh>
    <phoneticPr fontId="2"/>
  </si>
  <si>
    <t>要確認欄</t>
    <rPh sb="0" eb="3">
      <t>ヨウカクニン</t>
    </rPh>
    <rPh sb="3" eb="4">
      <t>ラン</t>
    </rPh>
    <phoneticPr fontId="17"/>
  </si>
  <si>
    <t>円</t>
    <rPh sb="0" eb="1">
      <t>エン</t>
    </rPh>
    <phoneticPr fontId="17"/>
  </si>
  <si>
    <t>要請等対象施設</t>
    <phoneticPr fontId="2"/>
  </si>
  <si>
    <t>要請等対象施設以外</t>
    <phoneticPr fontId="2"/>
  </si>
  <si>
    <t>合計</t>
    <rPh sb="0" eb="2">
      <t>ゴウケイ</t>
    </rPh>
    <phoneticPr fontId="2"/>
  </si>
  <si>
    <t>A</t>
    <phoneticPr fontId="2"/>
  </si>
  <si>
    <t>B</t>
    <phoneticPr fontId="2"/>
  </si>
  <si>
    <t>（１）</t>
    <phoneticPr fontId="2"/>
  </si>
  <si>
    <t>（２）</t>
    <phoneticPr fontId="2"/>
  </si>
  <si>
    <t>（３）</t>
    <phoneticPr fontId="2"/>
  </si>
  <si>
    <t>（６）</t>
    <phoneticPr fontId="2"/>
  </si>
  <si>
    <t>上限額</t>
    <rPh sb="0" eb="3">
      <t>ジョウゲンガク</t>
    </rPh>
    <phoneticPr fontId="2"/>
  </si>
  <si>
    <t>を使用</t>
    <rPh sb="1" eb="3">
      <t>シヨウ</t>
    </rPh>
    <phoneticPr fontId="2"/>
  </si>
  <si>
    <t>Ｂ＞Ａの場合：要請等対象施設の［(1)×助成率］</t>
    <rPh sb="4" eb="6">
      <t>バアイ</t>
    </rPh>
    <phoneticPr fontId="2"/>
  </si>
  <si>
    <t>Ｂ＞Ａの場合：要請等対象施設以外の［(1)×助成率］</t>
    <rPh sb="4" eb="6">
      <t>バアイ</t>
    </rPh>
    <rPh sb="14" eb="16">
      <t>イガイ</t>
    </rPh>
    <phoneticPr fontId="2"/>
  </si>
  <si>
    <t>(2) 支給を受けようとする助成金額
　 （要請等対象施設）
   （様式新第2号(６)の(７)の額）</t>
    <phoneticPr fontId="2"/>
  </si>
  <si>
    <t>(1) 支給を受けようとする助成金額（要請等対象施設以外）（様式新第2号(５)の(７)の額）</t>
    <rPh sb="32" eb="33">
      <t>シン</t>
    </rPh>
    <phoneticPr fontId="2"/>
  </si>
  <si>
    <t>（５）助成率</t>
    <rPh sb="5" eb="6">
      <t>リツ</t>
    </rPh>
    <phoneticPr fontId="2"/>
  </si>
  <si>
    <t>（５）助成率</t>
    <phoneticPr fontId="2"/>
  </si>
  <si>
    <t>Ａ≧Ｂの場合：要請等対象施設以外の［(6)×上限額］</t>
    <rPh sb="4" eb="6">
      <t>バアイ</t>
    </rPh>
    <rPh sb="14" eb="16">
      <t>イガイ</t>
    </rPh>
    <phoneticPr fontId="2"/>
  </si>
  <si>
    <t>５　（５）欄には、(４)×企業規模に応じた助成率の値を記入してください。
  中小企業 ：４／５（雇用維持を行っている場合：判定基礎期間の初日が令和３年５月１日より前の日の場合は10/10、令和３年５月１日以降の場合は9/10。）
　大企業   ：２／３（雇用維持を行っている場合：３／４）</t>
    <phoneticPr fontId="2"/>
  </si>
  <si>
    <t>５　（５）欄には、助成率（４／５（雇用維持要件を満たす場合には10／10））の値を記入してください。</t>
    <phoneticPr fontId="2"/>
  </si>
  <si>
    <r>
      <t xml:space="preserve">                           緊急雇用安定助成金 助成額算定書（要請等対象施設）
</t>
    </r>
    <r>
      <rPr>
        <sz val="16"/>
        <rFont val="ＭＳ ゴシック"/>
        <family val="3"/>
        <charset val="128"/>
      </rPr>
      <t xml:space="preserve">
 都道府県の知事の要請等を受けて、当該要請等の対象施設における休業、営業時間の変更、収容率・人数上限の制限、入場者の整理等、又は飲食物の提供（利用者による酒類の店内持ち込みを含む。）若しくはカラオケ設備の利用自粛に協力する飲食店等の事業所が、当該施設において雇用される労働者の休業等を行った場合に助成率引き上げの対象となります。</t>
    </r>
    <r>
      <rPr>
        <b/>
        <sz val="18"/>
        <rFont val="ＭＳ ゴシック"/>
        <family val="3"/>
        <charset val="128"/>
      </rPr>
      <t xml:space="preserve">
</t>
    </r>
    <phoneticPr fontId="2"/>
  </si>
  <si>
    <t>（※）「対象労働者」とは、休業実施事業所に雇用される雇用保険の被保険者でない労働者のうち、次のa～e等の緊急雇用安定助成金の対象とならない者を除いた者をいいます。
a　雇用関係の確認が出来ないもの
b　法人の取締役及び合名会社等の役員、監査役、協同組合等の社団又は財団の役員等
c　解雇を予告されている者、退職願を提出した者、事業主による退職勧奨に応じた者（当該解雇その他離職の日の翌日において安定した職業に就くことが明らかな者を除く）
d　日雇労働者
e　地方公営企業法（昭和27年法律第292号）第２条の規定の適用を受ける地方公共団体が経営する企業において、公務員の身分を有する者</t>
    <phoneticPr fontId="2"/>
  </si>
  <si>
    <t>緊急雇用安定助成金支給申請書(地域特例)</t>
    <phoneticPr fontId="2"/>
  </si>
  <si>
    <t>様式新第2号(４)申請書（地域特例）（R4.3）</t>
    <rPh sb="2" eb="3">
      <t>シン</t>
    </rPh>
    <phoneticPr fontId="2"/>
  </si>
  <si>
    <t>①：判定基礎期間の始期が</t>
    <rPh sb="2" eb="4">
      <t>ハンテイ</t>
    </rPh>
    <rPh sb="4" eb="6">
      <t>キソ</t>
    </rPh>
    <rPh sb="6" eb="8">
      <t>キカン</t>
    </rPh>
    <rPh sb="9" eb="11">
      <t>シキ</t>
    </rPh>
    <phoneticPr fontId="17"/>
  </si>
  <si>
    <t>旧様式のため、新たにダウンロードし直してください</t>
    <phoneticPr fontId="17"/>
  </si>
  <si>
    <t>①</t>
    <phoneticPr fontId="2"/>
  </si>
  <si>
    <t>③</t>
    <phoneticPr fontId="17"/>
  </si>
  <si>
    <t>④</t>
    <phoneticPr fontId="17"/>
  </si>
  <si>
    <t>⑤</t>
    <phoneticPr fontId="17"/>
  </si>
  <si>
    <t>様式新第2号(６)助成額算定書（地域特例）（R4.9）</t>
    <rPh sb="2" eb="3">
      <t>シン</t>
    </rPh>
    <phoneticPr fontId="2"/>
  </si>
  <si>
    <t>様式新第2号(５)助成額算定書（地域特例）（R4.9）</t>
    <rPh sb="2" eb="3">
      <t>シン</t>
    </rPh>
    <phoneticPr fontId="2"/>
  </si>
  <si>
    <r>
      <t>７　（７）欄には、</t>
    </r>
    <r>
      <rPr>
        <u/>
        <sz val="11"/>
        <rFont val="ＭＳ ゴシック"/>
        <family val="3"/>
        <charset val="128"/>
      </rPr>
      <t>Ａ要請等対象施設、要請等対象施設以外のそれぞれの【休業手当総額（１）×助成率】の合計</t>
    </r>
    <r>
      <rPr>
        <sz val="11"/>
        <rFont val="ＭＳ ゴシック"/>
        <family val="3"/>
        <charset val="128"/>
      </rPr>
      <t>　と　</t>
    </r>
    <r>
      <rPr>
        <u/>
        <sz val="11"/>
        <rFont val="ＭＳ ゴシック"/>
        <family val="3"/>
        <charset val="128"/>
      </rPr>
      <t>Ｂ要請等対象施設、要請等対象施設以外のそれぞれの上限額の合計</t>
    </r>
    <r>
      <rPr>
        <sz val="11"/>
        <rFont val="ＭＳ ゴシック"/>
        <family val="3"/>
        <charset val="128"/>
      </rPr>
      <t xml:space="preserve">　を比較し、Ｂ＞Ａの場合：要請等対象施設以外の［(1)×助成率］を、Ａ≧Ｂの場合：要請等対象施設以外の［(6)×上限額］を助成額として記入します。
なお、要請等対象施設以外における助成額単価の上限額は、判定基礎期間の初日が令和４年１月１日～２月28日の場合は11,000円、令和４年３月１日～９月30日の場合は9,000円、令和４年10月１日以降の場合は8,355円となります。
</t>
    </r>
    <rPh sb="10" eb="12">
      <t>ヨウセイ</t>
    </rPh>
    <rPh sb="12" eb="13">
      <t>ナド</t>
    </rPh>
    <rPh sb="13" eb="15">
      <t>タイショウ</t>
    </rPh>
    <rPh sb="15" eb="17">
      <t>シセツ</t>
    </rPh>
    <rPh sb="18" eb="20">
      <t>ヨウセイ</t>
    </rPh>
    <rPh sb="20" eb="21">
      <t>ナド</t>
    </rPh>
    <rPh sb="21" eb="23">
      <t>タイショウ</t>
    </rPh>
    <rPh sb="23" eb="25">
      <t>シセツ</t>
    </rPh>
    <rPh sb="25" eb="27">
      <t>イガイ</t>
    </rPh>
    <rPh sb="34" eb="36">
      <t>キュウギョウ</t>
    </rPh>
    <rPh sb="36" eb="38">
      <t>テアテ</t>
    </rPh>
    <rPh sb="38" eb="40">
      <t>ソウガク</t>
    </rPh>
    <rPh sb="44" eb="47">
      <t>ジョセイリツ</t>
    </rPh>
    <rPh sb="49" eb="51">
      <t>ゴウケイ</t>
    </rPh>
    <rPh sb="55" eb="57">
      <t>ヨウセイ</t>
    </rPh>
    <rPh sb="57" eb="58">
      <t>ナド</t>
    </rPh>
    <rPh sb="58" eb="60">
      <t>タイショウ</t>
    </rPh>
    <rPh sb="60" eb="62">
      <t>シセツ</t>
    </rPh>
    <rPh sb="63" eb="65">
      <t>ヨウセイ</t>
    </rPh>
    <rPh sb="65" eb="66">
      <t>ナド</t>
    </rPh>
    <rPh sb="66" eb="68">
      <t>タイショウ</t>
    </rPh>
    <rPh sb="68" eb="70">
      <t>シセツ</t>
    </rPh>
    <rPh sb="70" eb="72">
      <t>イガイ</t>
    </rPh>
    <rPh sb="78" eb="81">
      <t>ジョウゲンガク</t>
    </rPh>
    <rPh sb="82" eb="84">
      <t>ゴウケイ</t>
    </rPh>
    <rPh sb="86" eb="88">
      <t>ヒカク</t>
    </rPh>
    <rPh sb="104" eb="106">
      <t>イガイ</t>
    </rPh>
    <rPh sb="132" eb="134">
      <t>イガイ</t>
    </rPh>
    <rPh sb="145" eb="148">
      <t>ジョセイガク</t>
    </rPh>
    <rPh sb="151" eb="153">
      <t>キニュウ</t>
    </rPh>
    <rPh sb="231" eb="232">
      <t>ガツ</t>
    </rPh>
    <rPh sb="234" eb="235">
      <t>ニチ</t>
    </rPh>
    <rPh sb="246" eb="248">
      <t>レイワ</t>
    </rPh>
    <rPh sb="249" eb="250">
      <t>ネン</t>
    </rPh>
    <rPh sb="252" eb="253">
      <t>ガツ</t>
    </rPh>
    <rPh sb="254" eb="255">
      <t>ニチ</t>
    </rPh>
    <rPh sb="255" eb="257">
      <t>イコウ</t>
    </rPh>
    <rPh sb="258" eb="260">
      <t>バアイ</t>
    </rPh>
    <rPh sb="266" eb="267">
      <t>エン</t>
    </rPh>
    <phoneticPr fontId="2"/>
  </si>
  <si>
    <t>Ａ：要請等対象施設の［(1)×助成率］＋要請等対象施設以外の［(1)×助成率］
Ｂ：要請等対象施設の［(6)×15,000（判定基礎期間の初日が令和４年10月１日以降の場合は12,000）］＋要請等対象施設以外の［(6)×上限額］を比較</t>
    <rPh sb="2" eb="4">
      <t>ヨウセイ</t>
    </rPh>
    <rPh sb="4" eb="5">
      <t>ナド</t>
    </rPh>
    <rPh sb="5" eb="7">
      <t>タイショウ</t>
    </rPh>
    <rPh sb="7" eb="9">
      <t>シセツ</t>
    </rPh>
    <rPh sb="20" eb="22">
      <t>ヨウセイ</t>
    </rPh>
    <rPh sb="22" eb="23">
      <t>ナド</t>
    </rPh>
    <rPh sb="23" eb="25">
      <t>タイショウ</t>
    </rPh>
    <rPh sb="25" eb="27">
      <t>シセツ</t>
    </rPh>
    <rPh sb="27" eb="29">
      <t>イガイ</t>
    </rPh>
    <rPh sb="42" eb="44">
      <t>ヨウセイ</t>
    </rPh>
    <rPh sb="44" eb="45">
      <t>ナド</t>
    </rPh>
    <rPh sb="45" eb="47">
      <t>タイショウ</t>
    </rPh>
    <rPh sb="47" eb="49">
      <t>シセツ</t>
    </rPh>
    <rPh sb="62" eb="64">
      <t>ハンテイ</t>
    </rPh>
    <rPh sb="64" eb="66">
      <t>キソ</t>
    </rPh>
    <rPh sb="66" eb="68">
      <t>キカン</t>
    </rPh>
    <rPh sb="69" eb="71">
      <t>ショニチ</t>
    </rPh>
    <rPh sb="72" eb="74">
      <t>レイワ</t>
    </rPh>
    <rPh sb="75" eb="76">
      <t>ネン</t>
    </rPh>
    <rPh sb="78" eb="79">
      <t>ガツ</t>
    </rPh>
    <rPh sb="80" eb="81">
      <t>ニチ</t>
    </rPh>
    <rPh sb="81" eb="83">
      <t>イコウ</t>
    </rPh>
    <rPh sb="84" eb="86">
      <t>バアイ</t>
    </rPh>
    <rPh sb="101" eb="103">
      <t>シセツ</t>
    </rPh>
    <rPh sb="103" eb="105">
      <t>イガイ</t>
    </rPh>
    <rPh sb="111" eb="114">
      <t>ジョウゲンガク</t>
    </rPh>
    <rPh sb="116" eb="118">
      <t>ヒカク</t>
    </rPh>
    <phoneticPr fontId="2"/>
  </si>
  <si>
    <t>Ａ：要請等対象施設の［(1)×助成率］＋要請等対象施設以外の［(1)×助成率］
Ｂ：要請等対象施設の［(6)×15,000（判定基礎期間の初日が令和４年10月１日以降の場合は12,000）］＋要請等対象施設以外の［(6)×上限額］を比較</t>
    <rPh sb="2" eb="4">
      <t>ヨウセイ</t>
    </rPh>
    <rPh sb="4" eb="5">
      <t>ナド</t>
    </rPh>
    <rPh sb="5" eb="7">
      <t>タイショウ</t>
    </rPh>
    <rPh sb="7" eb="9">
      <t>シセツ</t>
    </rPh>
    <rPh sb="20" eb="22">
      <t>ヨウセイ</t>
    </rPh>
    <rPh sb="22" eb="23">
      <t>ナド</t>
    </rPh>
    <rPh sb="23" eb="25">
      <t>タイショウ</t>
    </rPh>
    <rPh sb="25" eb="27">
      <t>シセツ</t>
    </rPh>
    <rPh sb="27" eb="29">
      <t>イガイ</t>
    </rPh>
    <rPh sb="42" eb="44">
      <t>ヨウセイ</t>
    </rPh>
    <rPh sb="44" eb="45">
      <t>ナド</t>
    </rPh>
    <rPh sb="45" eb="47">
      <t>タイショウ</t>
    </rPh>
    <rPh sb="47" eb="49">
      <t>シセツ</t>
    </rPh>
    <rPh sb="62" eb="68">
      <t>ハンテイキソキカン</t>
    </rPh>
    <rPh sb="69" eb="71">
      <t>ショニチ</t>
    </rPh>
    <rPh sb="72" eb="74">
      <t>レイワ</t>
    </rPh>
    <rPh sb="75" eb="76">
      <t>ネン</t>
    </rPh>
    <rPh sb="78" eb="79">
      <t>ガツ</t>
    </rPh>
    <rPh sb="80" eb="81">
      <t>ニチ</t>
    </rPh>
    <rPh sb="81" eb="83">
      <t>イコウ</t>
    </rPh>
    <rPh sb="84" eb="86">
      <t>バアイ</t>
    </rPh>
    <rPh sb="101" eb="103">
      <t>シセツ</t>
    </rPh>
    <rPh sb="103" eb="105">
      <t>イガイ</t>
    </rPh>
    <rPh sb="116" eb="118">
      <t>ヒカク</t>
    </rPh>
    <phoneticPr fontId="2"/>
  </si>
  <si>
    <r>
      <t>７　（７）欄には、</t>
    </r>
    <r>
      <rPr>
        <u/>
        <sz val="11"/>
        <rFont val="ＭＳ ゴシック"/>
        <family val="3"/>
        <charset val="128"/>
      </rPr>
      <t>Ａ要請等対象施設、要請等対象施設以外のそれぞれの【休業手当総額（１）×助成率】の合計</t>
    </r>
    <r>
      <rPr>
        <sz val="11"/>
        <rFont val="ＭＳ ゴシック"/>
        <family val="3"/>
        <charset val="128"/>
      </rPr>
      <t>　と　</t>
    </r>
    <r>
      <rPr>
        <u/>
        <sz val="11"/>
        <rFont val="ＭＳ ゴシック"/>
        <family val="3"/>
        <charset val="128"/>
      </rPr>
      <t>Ｂ要請等対象施設、要請等対象施設以外のそれぞれの上限額の合計</t>
    </r>
    <r>
      <rPr>
        <sz val="11"/>
        <rFont val="ＭＳ ゴシック"/>
        <family val="3"/>
        <charset val="128"/>
      </rPr>
      <t>　を比較し、Ｂ＞Ａの場合：要請等対象施設の［(1)×助成率］を、Ａ≧Ｂの場合：要請等対象施設の［(6)×15,000（判定基礎期間の初日が令和４年10月１日以降の場合は12,000）］を助成額として記入します。
なお、要請等対象施設以外における助成額単価の上限額は、判定基礎期間の初日が令和４年１月１日～２月28日の場合は11,000円、令和４年３月１日～９月30日の場合は9,000円、令和４年10月１日以降の場合は8,355円となります。</t>
    </r>
    <rPh sb="10" eb="12">
      <t>ヨウセイ</t>
    </rPh>
    <rPh sb="12" eb="13">
      <t>ナド</t>
    </rPh>
    <rPh sb="13" eb="15">
      <t>タイショウ</t>
    </rPh>
    <rPh sb="15" eb="17">
      <t>シセツ</t>
    </rPh>
    <rPh sb="18" eb="20">
      <t>ヨウセイ</t>
    </rPh>
    <rPh sb="20" eb="21">
      <t>ナド</t>
    </rPh>
    <rPh sb="21" eb="23">
      <t>タイショウ</t>
    </rPh>
    <rPh sb="23" eb="25">
      <t>シセツ</t>
    </rPh>
    <rPh sb="25" eb="27">
      <t>イガイ</t>
    </rPh>
    <rPh sb="34" eb="36">
      <t>キュウギョウ</t>
    </rPh>
    <rPh sb="36" eb="38">
      <t>テアテ</t>
    </rPh>
    <rPh sb="38" eb="40">
      <t>ソウガク</t>
    </rPh>
    <rPh sb="44" eb="47">
      <t>ジョセイリツ</t>
    </rPh>
    <rPh sb="49" eb="51">
      <t>ゴウケイ</t>
    </rPh>
    <rPh sb="55" eb="57">
      <t>ヨウセイ</t>
    </rPh>
    <rPh sb="57" eb="58">
      <t>ナド</t>
    </rPh>
    <rPh sb="58" eb="60">
      <t>タイショウ</t>
    </rPh>
    <rPh sb="60" eb="62">
      <t>シセツ</t>
    </rPh>
    <rPh sb="63" eb="65">
      <t>ヨウセイ</t>
    </rPh>
    <rPh sb="65" eb="66">
      <t>ナド</t>
    </rPh>
    <rPh sb="66" eb="68">
      <t>タイショウ</t>
    </rPh>
    <rPh sb="68" eb="70">
      <t>シセツ</t>
    </rPh>
    <rPh sb="70" eb="72">
      <t>イガイ</t>
    </rPh>
    <rPh sb="78" eb="81">
      <t>ジョウゲンガク</t>
    </rPh>
    <rPh sb="82" eb="84">
      <t>ゴウケイ</t>
    </rPh>
    <rPh sb="86" eb="88">
      <t>ヒカク</t>
    </rPh>
    <rPh sb="143" eb="149">
      <t>ハンテイキソキカン</t>
    </rPh>
    <rPh sb="150" eb="152">
      <t>ショニチ</t>
    </rPh>
    <rPh sb="153" eb="155">
      <t>レイワ</t>
    </rPh>
    <rPh sb="156" eb="157">
      <t>ネン</t>
    </rPh>
    <rPh sb="159" eb="160">
      <t>ガツ</t>
    </rPh>
    <rPh sb="161" eb="162">
      <t>ニチ</t>
    </rPh>
    <rPh sb="162" eb="164">
      <t>イコウ</t>
    </rPh>
    <rPh sb="165" eb="167">
      <t>バアイ</t>
    </rPh>
    <rPh sb="177" eb="180">
      <t>ジョセイガク</t>
    </rPh>
    <rPh sb="183" eb="185">
      <t>キニュウ</t>
    </rPh>
    <rPh sb="193" eb="195">
      <t>ヨウセイ</t>
    </rPh>
    <rPh sb="195" eb="196">
      <t>ナド</t>
    </rPh>
    <rPh sb="196" eb="198">
      <t>タイショウ</t>
    </rPh>
    <rPh sb="198" eb="200">
      <t>シセツ</t>
    </rPh>
    <rPh sb="200" eb="202">
      <t>イガイ</t>
    </rPh>
    <rPh sb="263" eb="264">
      <t>ガツ</t>
    </rPh>
    <rPh sb="266" eb="267">
      <t>ニチ</t>
    </rPh>
    <rPh sb="278" eb="280">
      <t>レイワ</t>
    </rPh>
    <rPh sb="281" eb="282">
      <t>ネン</t>
    </rPh>
    <rPh sb="284" eb="285">
      <t>ガツ</t>
    </rPh>
    <rPh sb="286" eb="287">
      <t>ニチ</t>
    </rPh>
    <rPh sb="287" eb="289">
      <t>イコウ</t>
    </rPh>
    <rPh sb="290" eb="292">
      <t>バアイ</t>
    </rPh>
    <rPh sb="298" eb="299">
      <t>エン</t>
    </rPh>
    <phoneticPr fontId="2"/>
  </si>
  <si>
    <t>Ａ≧Ｂの場合：要請等対象施設の［(6)×15,000（判定基礎期間の初日が令和４年10月１日以降の場合は12,000）］</t>
    <rPh sb="4" eb="6">
      <t>バアイ</t>
    </rPh>
    <rPh sb="27" eb="33">
      <t>ハンテイキソキカン</t>
    </rPh>
    <rPh sb="34" eb="36">
      <t>ショニチ</t>
    </rPh>
    <rPh sb="37" eb="39">
      <t>レイワ</t>
    </rPh>
    <rPh sb="40" eb="41">
      <t>ネン</t>
    </rPh>
    <rPh sb="43" eb="44">
      <t>ガツ</t>
    </rPh>
    <rPh sb="45" eb="46">
      <t>ニチ</t>
    </rPh>
    <rPh sb="46" eb="48">
      <t>イコウ</t>
    </rPh>
    <rPh sb="49" eb="5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</si>
</sst>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_ "/>
    <numFmt numFmtId="179" formatCode="#,###"/>
  </numFmts>
  <fonts count="3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11"/>
      <name val="ＭＳ ゴシック"/>
      <family val="3"/>
      <charset val="128"/>
    </font>
    <font>
      <sz val="2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8"/>
      <name val="ＭＳ ゴシック"/>
      <family val="3"/>
      <charset val="128"/>
    </font>
    <font>
      <sz val="11"/>
      <name val="游ゴシック"/>
      <family val="2"/>
      <charset val="128"/>
      <scheme val="minor"/>
    </font>
    <font>
      <sz val="14"/>
      <name val="游ゴシック"/>
      <family val="3"/>
      <charset val="128"/>
      <scheme val="minor"/>
    </font>
    <font>
      <u/>
      <sz val="11"/>
      <name val="ＭＳ ゴシック"/>
      <family val="3"/>
      <charset val="128"/>
    </font>
    <font>
      <sz val="9"/>
      <color rgb="FFFF0000"/>
      <name val="ＭＳ ゴシック"/>
      <family val="3"/>
      <charset val="128"/>
    </font>
    <font>
      <b/>
      <sz val="12"/>
      <color indexed="81"/>
      <name val="MS P ゴシック"/>
      <family val="3"/>
      <charset val="128"/>
    </font>
    <font>
      <sz val="10"/>
      <color indexed="0"/>
      <name val="ＭＳ Ｐ明朝"/>
      <family val="1"/>
      <charset val="128"/>
    </font>
    <font>
      <sz val="9"/>
      <name val="ＭＳ ゴシック"/>
      <family val="3"/>
      <charset val="128"/>
    </font>
    <font>
      <sz val="10"/>
      <color theme="1"/>
      <name val="ＭＳ ゴシック"/>
      <family val="3"/>
      <charset val="128"/>
    </font>
    <font>
      <sz val="22"/>
      <name val="ＭＳ ゴシック"/>
      <family val="3"/>
      <charset val="128"/>
    </font>
    <font>
      <b/>
      <sz val="18"/>
      <name val="ＭＳ ゴシック"/>
      <family val="3"/>
      <charset val="128"/>
    </font>
    <font>
      <b/>
      <sz val="16"/>
      <name val="ＭＳ ゴシック"/>
      <family val="3"/>
      <charset val="128"/>
    </font>
    <font>
      <sz val="15"/>
      <name val="ＭＳ ゴシック"/>
      <family val="3"/>
      <charset val="128"/>
    </font>
    <font>
      <b/>
      <sz val="16"/>
      <color indexed="81"/>
      <name val="MS P ゴシック"/>
      <family val="3"/>
      <charset val="128"/>
    </font>
    <font>
      <b/>
      <u/>
      <sz val="16"/>
      <color indexed="12"/>
      <name val="MS P ゴシック"/>
      <family val="3"/>
      <charset val="128"/>
    </font>
    <font>
      <b/>
      <sz val="16"/>
      <color indexed="12"/>
      <name val="MS P ゴシック"/>
      <family val="3"/>
      <charset val="128"/>
    </font>
    <font>
      <b/>
      <u/>
      <sz val="16"/>
      <color indexed="10"/>
      <name val="MS P ゴシック"/>
      <family val="3"/>
      <charset val="128"/>
    </font>
    <font>
      <b/>
      <sz val="16"/>
      <color indexed="10"/>
      <name val="MS P ゴシック"/>
      <family val="3"/>
      <charset val="128"/>
    </font>
    <font>
      <sz val="16"/>
      <name val="游ゴシック"/>
      <family val="2"/>
      <charset val="128"/>
      <scheme val="minor"/>
    </font>
    <font>
      <b/>
      <sz val="16"/>
      <name val="游ゴシック"/>
      <family val="3"/>
      <charset val="128"/>
      <scheme val="minor"/>
    </font>
    <font>
      <sz val="14"/>
      <name val="游ゴシック"/>
      <family val="2"/>
      <charset val="128"/>
      <scheme val="minor"/>
    </font>
    <font>
      <b/>
      <sz val="18"/>
      <name val="游ゴシック"/>
      <family val="3"/>
      <charset val="128"/>
      <scheme val="minor"/>
    </font>
    <font>
      <sz val="18"/>
      <name val="游ゴシック"/>
      <family val="2"/>
      <charset val="128"/>
      <scheme val="minor"/>
    </font>
    <font>
      <sz val="22"/>
      <name val="游ゴシック"/>
      <family val="3"/>
      <charset val="128"/>
      <scheme val="minor"/>
    </font>
    <font>
      <b/>
      <sz val="20"/>
      <name val="游ゴシック"/>
      <family val="3"/>
      <charset val="128"/>
      <scheme val="minor"/>
    </font>
    <font>
      <b/>
      <sz val="28"/>
      <color indexed="81"/>
      <name val="MS P ゴシック"/>
      <family val="3"/>
      <charset val="128"/>
    </font>
    <font>
      <b/>
      <sz val="11"/>
      <color indexed="81"/>
      <name val="MS P ゴシック"/>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n">
        <color indexed="64"/>
      </right>
      <top/>
      <bottom style="thick">
        <color indexed="64"/>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diagonal/>
    </border>
    <border>
      <left style="thin">
        <color auto="1"/>
      </left>
      <right/>
      <top style="thick">
        <color auto="1"/>
      </top>
      <bottom style="thick">
        <color auto="1"/>
      </bottom>
      <diagonal/>
    </border>
    <border>
      <left style="medium">
        <color theme="1"/>
      </left>
      <right/>
      <top style="medium">
        <color theme="1"/>
      </top>
      <bottom style="medium">
        <color theme="1"/>
      </bottom>
      <diagonal/>
    </border>
    <border>
      <left style="thick">
        <color indexed="64"/>
      </left>
      <right/>
      <top/>
      <bottom style="thin">
        <color indexed="64"/>
      </bottom>
      <diagonal/>
    </border>
    <border>
      <left style="thick">
        <color indexed="64"/>
      </left>
      <right/>
      <top style="thin">
        <color indexed="64"/>
      </top>
      <bottom/>
      <diagonal/>
    </border>
    <border>
      <left/>
      <right/>
      <top/>
      <bottom style="medium">
        <color theme="1"/>
      </bottom>
      <diagonal/>
    </border>
    <border>
      <left/>
      <right style="thin">
        <color indexed="64"/>
      </right>
      <top/>
      <bottom style="medium">
        <color theme="1"/>
      </bottom>
      <diagonal/>
    </border>
    <border>
      <left/>
      <right style="medium">
        <color theme="1"/>
      </right>
      <top/>
      <bottom style="medium">
        <color theme="1"/>
      </bottom>
      <diagonal/>
    </border>
    <border>
      <left style="medium">
        <color theme="1"/>
      </left>
      <right/>
      <top/>
      <bottom/>
      <diagonal/>
    </border>
    <border>
      <left style="medium">
        <color theme="1"/>
      </left>
      <right/>
      <top style="medium">
        <color theme="1"/>
      </top>
      <bottom style="hair">
        <color indexed="64"/>
      </bottom>
      <diagonal/>
    </border>
    <border>
      <left/>
      <right/>
      <top style="medium">
        <color theme="1"/>
      </top>
      <bottom style="hair">
        <color indexed="64"/>
      </bottom>
      <diagonal/>
    </border>
    <border>
      <left/>
      <right style="thin">
        <color indexed="64"/>
      </right>
      <top style="medium">
        <color theme="1"/>
      </top>
      <bottom style="hair">
        <color indexed="64"/>
      </bottom>
      <diagonal/>
    </border>
    <border>
      <left style="thin">
        <color indexed="64"/>
      </left>
      <right/>
      <top style="medium">
        <color theme="1"/>
      </top>
      <bottom style="hair">
        <color indexed="64"/>
      </bottom>
      <diagonal/>
    </border>
    <border>
      <left style="thin">
        <color indexed="64"/>
      </left>
      <right style="thin">
        <color indexed="64"/>
      </right>
      <top style="medium">
        <color theme="1"/>
      </top>
      <bottom style="hair">
        <color indexed="64"/>
      </bottom>
      <diagonal/>
    </border>
    <border>
      <left/>
      <right style="medium">
        <color theme="1"/>
      </right>
      <top style="medium">
        <color theme="1"/>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hair">
        <color indexed="64"/>
      </bottom>
      <diagonal/>
    </border>
    <border>
      <left style="medium">
        <color theme="1"/>
      </left>
      <right style="hair">
        <color indexed="64"/>
      </right>
      <top style="hair">
        <color indexed="64"/>
      </top>
      <bottom style="hair">
        <color indexed="64"/>
      </bottom>
      <diagonal/>
    </border>
    <border>
      <left style="medium">
        <color theme="1"/>
      </left>
      <right style="hair">
        <color indexed="64"/>
      </right>
      <top style="hair">
        <color indexed="64"/>
      </top>
      <bottom style="thin">
        <color indexed="64"/>
      </bottom>
      <diagonal/>
    </border>
    <border>
      <left/>
      <right style="medium">
        <color theme="1"/>
      </right>
      <top style="hair">
        <color indexed="64"/>
      </top>
      <bottom style="thin">
        <color indexed="64"/>
      </bottom>
      <diagonal/>
    </border>
    <border>
      <left style="medium">
        <color theme="1"/>
      </left>
      <right style="hair">
        <color indexed="64"/>
      </right>
      <top style="thin">
        <color indexed="64"/>
      </top>
      <bottom style="thin">
        <color indexed="64"/>
      </bottom>
      <diagonal/>
    </border>
    <border>
      <left/>
      <right style="medium">
        <color theme="1"/>
      </right>
      <top style="thin">
        <color indexed="64"/>
      </top>
      <bottom style="hair">
        <color indexed="64"/>
      </bottom>
      <diagonal/>
    </border>
    <border>
      <left style="medium">
        <color theme="1"/>
      </left>
      <right style="hair">
        <color indexed="64"/>
      </right>
      <top style="thin">
        <color indexed="64"/>
      </top>
      <bottom style="hair">
        <color indexed="64"/>
      </bottom>
      <diagonal/>
    </border>
    <border>
      <left style="medium">
        <color theme="1"/>
      </left>
      <right/>
      <top style="hair">
        <color indexed="64"/>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style="thin">
        <color indexed="64"/>
      </bottom>
      <diagonal/>
    </border>
    <border>
      <left style="hair">
        <color indexed="64"/>
      </left>
      <right style="medium">
        <color theme="1"/>
      </right>
      <top style="thin">
        <color indexed="64"/>
      </top>
      <bottom style="thin">
        <color indexed="64"/>
      </bottom>
      <diagonal/>
    </border>
    <border>
      <left style="medium">
        <color theme="1"/>
      </left>
      <right/>
      <top style="thin">
        <color indexed="64"/>
      </top>
      <bottom style="hair">
        <color indexed="64"/>
      </bottom>
      <diagonal/>
    </border>
    <border>
      <left style="medium">
        <color theme="1"/>
      </left>
      <right/>
      <top/>
      <bottom style="medium">
        <color theme="1"/>
      </bottom>
      <diagonal/>
    </border>
    <border>
      <left style="thin">
        <color indexed="64"/>
      </left>
      <right/>
      <top/>
      <bottom style="medium">
        <color theme="1"/>
      </bottom>
      <diagonal/>
    </border>
    <border>
      <left style="medium">
        <color indexed="64"/>
      </left>
      <right/>
      <top style="thin">
        <color indexed="64"/>
      </top>
      <bottom style="thin">
        <color indexed="64"/>
      </bottom>
      <diagonal/>
    </border>
    <border>
      <left/>
      <right style="medium">
        <color theme="1"/>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diagonal style="thin">
        <color auto="1"/>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top style="thin">
        <color indexed="64"/>
      </top>
      <bottom/>
      <diagonal style="thin">
        <color auto="1"/>
      </diagonal>
    </border>
    <border diagonalUp="1">
      <left/>
      <right style="thin">
        <color indexed="64"/>
      </right>
      <top style="thin">
        <color indexed="64"/>
      </top>
      <bottom/>
      <diagonal style="thin">
        <color auto="1"/>
      </diagonal>
    </border>
    <border diagonalUp="1">
      <left style="thin">
        <color indexed="64"/>
      </left>
      <right/>
      <top/>
      <bottom style="thin">
        <color indexed="64"/>
      </bottom>
      <diagonal style="thin">
        <color auto="1"/>
      </diagonal>
    </border>
    <border diagonalUp="1">
      <left/>
      <right style="thin">
        <color indexed="64"/>
      </right>
      <top/>
      <bottom style="thin">
        <color indexed="64"/>
      </bottom>
      <diagonal style="thin">
        <color auto="1"/>
      </diagonal>
    </border>
    <border>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0" fontId="5" fillId="0" borderId="0" xfId="0" applyFont="1" applyProtection="1">
      <alignment vertical="center"/>
    </xf>
    <xf numFmtId="0" fontId="7" fillId="0" borderId="0" xfId="0" applyFont="1" applyProtection="1">
      <alignment vertical="center"/>
    </xf>
    <xf numFmtId="0" fontId="7" fillId="2" borderId="0" xfId="0" applyFont="1" applyFill="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7" fillId="0" borderId="0" xfId="0" applyFont="1" applyAlignment="1" applyProtection="1">
      <alignment horizontal="right" vertical="center"/>
    </xf>
    <xf numFmtId="0" fontId="5" fillId="0" borderId="33" xfId="0" applyFont="1" applyBorder="1" applyAlignment="1" applyProtection="1">
      <alignment horizontal="right" vertical="center"/>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40" xfId="0" applyFont="1" applyBorder="1" applyAlignment="1" applyProtection="1">
      <alignment vertical="center"/>
    </xf>
    <xf numFmtId="0" fontId="8" fillId="0" borderId="17" xfId="0" applyFont="1" applyBorder="1" applyAlignment="1" applyProtection="1">
      <alignment vertical="center" wrapText="1"/>
    </xf>
    <xf numFmtId="0" fontId="8" fillId="0" borderId="41" xfId="0" applyFont="1" applyBorder="1" applyAlignment="1" applyProtection="1">
      <alignment vertical="center" wrapText="1"/>
    </xf>
    <xf numFmtId="0" fontId="5" fillId="0" borderId="0" xfId="0" applyFont="1" applyAlignment="1" applyProtection="1">
      <alignment vertical="center" wrapText="1"/>
    </xf>
    <xf numFmtId="0" fontId="5" fillId="0" borderId="4" xfId="0" applyFont="1" applyBorder="1" applyAlignment="1" applyProtection="1">
      <alignment horizontal="center" vertical="center"/>
    </xf>
    <xf numFmtId="0" fontId="5" fillId="0" borderId="0" xfId="0" applyFont="1" applyAlignment="1" applyProtection="1">
      <alignment horizontal="right" vertical="center"/>
    </xf>
    <xf numFmtId="0" fontId="12" fillId="0" borderId="0" xfId="0" applyFont="1" applyProtection="1">
      <alignment vertical="center"/>
    </xf>
    <xf numFmtId="0" fontId="7" fillId="0" borderId="1" xfId="0" applyFont="1" applyBorder="1" applyProtection="1">
      <alignment vertical="center"/>
    </xf>
    <xf numFmtId="0" fontId="7" fillId="0" borderId="1" xfId="0" applyFont="1" applyBorder="1" applyAlignment="1" applyProtection="1">
      <alignment horizontal="center" vertical="center"/>
    </xf>
    <xf numFmtId="0" fontId="5" fillId="0" borderId="1" xfId="0" applyFont="1" applyBorder="1" applyProtection="1">
      <alignment vertical="center"/>
    </xf>
    <xf numFmtId="0" fontId="13" fillId="0" borderId="0" xfId="0" applyFont="1" applyProtection="1">
      <alignment vertical="center"/>
    </xf>
    <xf numFmtId="0" fontId="5" fillId="0" borderId="13" xfId="0" applyFont="1" applyBorder="1" applyAlignment="1" applyProtection="1">
      <alignment horizontal="center" vertical="center"/>
    </xf>
    <xf numFmtId="0" fontId="5" fillId="0" borderId="7" xfId="0" applyFont="1" applyBorder="1" applyAlignment="1" applyProtection="1">
      <alignment horizontal="center" vertical="center"/>
    </xf>
    <xf numFmtId="0" fontId="12" fillId="0" borderId="0" xfId="0" applyFont="1" applyAlignment="1" applyProtection="1">
      <alignment vertical="center"/>
    </xf>
    <xf numFmtId="0" fontId="12" fillId="0" borderId="0" xfId="0" quotePrefix="1" applyFont="1" applyProtection="1">
      <alignment vertical="center"/>
    </xf>
    <xf numFmtId="0" fontId="8" fillId="0" borderId="6" xfId="0" applyFont="1" applyBorder="1" applyAlignment="1" applyProtection="1">
      <alignment vertical="center"/>
    </xf>
    <xf numFmtId="0" fontId="8" fillId="0" borderId="45" xfId="0" applyFont="1" applyBorder="1" applyAlignment="1" applyProtection="1">
      <alignment horizontal="center" vertical="center"/>
    </xf>
    <xf numFmtId="0" fontId="8" fillId="0" borderId="0" xfId="0" applyFont="1" applyBorder="1" applyAlignment="1" applyProtection="1">
      <alignment vertical="center"/>
    </xf>
    <xf numFmtId="0" fontId="12" fillId="0" borderId="0" xfId="0" applyFont="1" applyAlignment="1" applyProtection="1">
      <alignment horizontal="right" vertical="center"/>
    </xf>
    <xf numFmtId="0" fontId="8" fillId="0" borderId="0" xfId="0" applyFont="1" applyAlignment="1" applyProtection="1">
      <alignment vertical="center" wrapText="1"/>
    </xf>
    <xf numFmtId="0" fontId="5" fillId="0" borderId="33" xfId="0" applyFont="1" applyBorder="1" applyAlignment="1" applyProtection="1">
      <alignment horizontal="center" vertical="center"/>
    </xf>
    <xf numFmtId="0" fontId="5" fillId="0" borderId="34" xfId="0" applyFont="1" applyBorder="1" applyAlignment="1" applyProtection="1">
      <alignment vertical="center"/>
    </xf>
    <xf numFmtId="0" fontId="5" fillId="0" borderId="9" xfId="0" applyFont="1" applyBorder="1" applyProtection="1">
      <alignment vertical="center"/>
    </xf>
    <xf numFmtId="0" fontId="15" fillId="0" borderId="0" xfId="0" applyFont="1" applyFill="1" applyBorder="1" applyAlignment="1" applyProtection="1">
      <alignment vertical="center"/>
    </xf>
    <xf numFmtId="0" fontId="8" fillId="0" borderId="51" xfId="0" applyFont="1" applyBorder="1" applyProtection="1">
      <alignment vertical="center"/>
    </xf>
    <xf numFmtId="0" fontId="8" fillId="0" borderId="53" xfId="0" applyFont="1" applyBorder="1" applyProtection="1">
      <alignment vertical="center"/>
    </xf>
    <xf numFmtId="0" fontId="15" fillId="0" borderId="54" xfId="0" applyFont="1" applyFill="1" applyBorder="1" applyAlignment="1" applyProtection="1">
      <alignment vertical="center"/>
    </xf>
    <xf numFmtId="0" fontId="7" fillId="0" borderId="59" xfId="0" applyFont="1" applyBorder="1" applyProtection="1">
      <alignment vertical="center"/>
    </xf>
    <xf numFmtId="0" fontId="8" fillId="0" borderId="6" xfId="0" applyFont="1" applyBorder="1" applyAlignment="1" applyProtection="1">
      <alignment vertical="center"/>
    </xf>
    <xf numFmtId="0" fontId="8" fillId="0" borderId="0" xfId="0" applyFont="1" applyBorder="1" applyAlignment="1" applyProtection="1">
      <alignment vertical="center"/>
    </xf>
    <xf numFmtId="0" fontId="5" fillId="0" borderId="7" xfId="0" applyFont="1" applyBorder="1" applyAlignment="1" applyProtection="1">
      <alignment horizontal="center" vertical="center"/>
    </xf>
    <xf numFmtId="0" fontId="5" fillId="0" borderId="4" xfId="0" applyFont="1" applyBorder="1" applyAlignment="1" applyProtection="1">
      <alignment horizontal="center" vertical="center"/>
    </xf>
    <xf numFmtId="0" fontId="8" fillId="0" borderId="6" xfId="0" applyFont="1" applyBorder="1" applyAlignment="1" applyProtection="1">
      <alignment vertical="top"/>
    </xf>
    <xf numFmtId="0" fontId="5" fillId="0" borderId="0" xfId="0" applyNumberFormat="1" applyFont="1" applyFill="1" applyBorder="1" applyAlignment="1" applyProtection="1">
      <alignment vertical="top" wrapText="1"/>
    </xf>
    <xf numFmtId="0" fontId="5" fillId="2" borderId="0" xfId="0" applyFont="1" applyFill="1" applyAlignment="1" applyProtection="1">
      <alignment vertical="center"/>
      <protection locked="0"/>
    </xf>
    <xf numFmtId="0" fontId="5" fillId="0" borderId="3" xfId="0" applyFont="1" applyBorder="1" applyProtection="1">
      <alignment vertical="center"/>
    </xf>
    <xf numFmtId="0" fontId="4" fillId="0" borderId="87" xfId="0" applyFont="1" applyBorder="1" applyAlignment="1" applyProtection="1">
      <alignment horizontal="center"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0" borderId="92" xfId="0" applyFont="1" applyBorder="1" applyAlignment="1" applyProtection="1">
      <alignment horizontal="center" vertical="center"/>
    </xf>
    <xf numFmtId="0" fontId="11"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8" fillId="0" borderId="51" xfId="0" applyFont="1" applyBorder="1" applyAlignment="1" applyProtection="1">
      <alignment vertical="center"/>
    </xf>
    <xf numFmtId="0" fontId="8" fillId="0" borderId="0" xfId="0" applyFont="1" applyBorder="1" applyAlignment="1" applyProtection="1">
      <alignment vertical="center"/>
    </xf>
    <xf numFmtId="0" fontId="5" fillId="0" borderId="3" xfId="0" applyFont="1" applyBorder="1" applyAlignment="1" applyProtection="1">
      <alignment horizontal="center" vertical="center"/>
    </xf>
    <xf numFmtId="0" fontId="8" fillId="0" borderId="6" xfId="0" applyFont="1" applyBorder="1" applyAlignment="1" applyProtection="1">
      <alignment vertical="center"/>
    </xf>
    <xf numFmtId="0" fontId="11" fillId="0" borderId="9" xfId="0" applyFont="1" applyBorder="1" applyAlignment="1" applyProtection="1">
      <alignment horizontal="center" vertical="center"/>
    </xf>
    <xf numFmtId="0" fontId="11" fillId="0" borderId="0" xfId="0" applyFont="1" applyBorder="1" applyAlignment="1" applyProtection="1">
      <alignment horizontal="center" vertical="center"/>
    </xf>
    <xf numFmtId="0" fontId="9" fillId="0" borderId="0" xfId="0" applyFont="1" applyAlignment="1" applyProtection="1">
      <alignment vertical="center"/>
    </xf>
    <xf numFmtId="0" fontId="11" fillId="0" borderId="0" xfId="0" applyFont="1" applyBorder="1" applyAlignment="1" applyProtection="1">
      <alignment vertical="center"/>
    </xf>
    <xf numFmtId="0" fontId="11" fillId="0" borderId="2" xfId="0" applyFont="1" applyBorder="1" applyAlignment="1" applyProtection="1">
      <alignment horizontal="center" vertical="center" shrinkToFit="1"/>
    </xf>
    <xf numFmtId="0" fontId="20" fillId="2" borderId="1"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4" fontId="9" fillId="0" borderId="1" xfId="0" applyNumberFormat="1" applyFont="1" applyBorder="1" applyAlignment="1" applyProtection="1">
      <alignment vertical="center"/>
    </xf>
    <xf numFmtId="0" fontId="11" fillId="0" borderId="0" xfId="0" applyFont="1" applyAlignment="1" applyProtection="1">
      <alignment vertical="center"/>
    </xf>
    <xf numFmtId="0" fontId="11" fillId="0" borderId="1" xfId="0" applyFont="1" applyBorder="1" applyAlignment="1" applyProtection="1">
      <alignment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1" xfId="0" applyFont="1" applyBorder="1" applyAlignment="1" applyProtection="1">
      <alignment horizontal="center" vertical="center"/>
    </xf>
    <xf numFmtId="14" fontId="8" fillId="0" borderId="1" xfId="0" applyNumberFormat="1" applyFont="1" applyBorder="1" applyAlignment="1" applyProtection="1">
      <alignment vertical="center"/>
    </xf>
    <xf numFmtId="176" fontId="11" fillId="0" borderId="1" xfId="0" applyNumberFormat="1" applyFont="1" applyBorder="1" applyAlignment="1" applyProtection="1">
      <alignment vertical="center"/>
    </xf>
    <xf numFmtId="0" fontId="21" fillId="0" borderId="1" xfId="0" applyFont="1" applyBorder="1" applyAlignment="1" applyProtection="1">
      <alignment vertical="center"/>
    </xf>
    <xf numFmtId="0" fontId="22" fillId="0" borderId="1" xfId="0" applyFont="1" applyBorder="1" applyAlignment="1" applyProtection="1">
      <alignment vertical="center"/>
    </xf>
    <xf numFmtId="0" fontId="9" fillId="6" borderId="1" xfId="0" applyFont="1" applyFill="1" applyBorder="1" applyAlignment="1" applyProtection="1">
      <alignment vertical="center"/>
    </xf>
    <xf numFmtId="0" fontId="21" fillId="0" borderId="1" xfId="0" applyFont="1" applyBorder="1" applyAlignment="1" applyProtection="1">
      <alignment horizontal="center" vertical="center"/>
    </xf>
    <xf numFmtId="0" fontId="9" fillId="6" borderId="0" xfId="0" applyNumberFormat="1" applyFont="1" applyFill="1" applyBorder="1" applyAlignment="1" applyProtection="1">
      <alignment vertical="distributed" wrapText="1"/>
    </xf>
    <xf numFmtId="14" fontId="11" fillId="0" borderId="1" xfId="0" applyNumberFormat="1" applyFont="1" applyBorder="1" applyAlignment="1" applyProtection="1">
      <alignment vertical="center"/>
    </xf>
    <xf numFmtId="0" fontId="10" fillId="0" borderId="9" xfId="0" applyFont="1" applyBorder="1" applyAlignment="1" applyProtection="1"/>
    <xf numFmtId="38" fontId="9" fillId="7" borderId="93" xfId="1" applyFont="1" applyFill="1" applyBorder="1" applyAlignment="1" applyProtection="1">
      <alignment vertical="center"/>
    </xf>
    <xf numFmtId="177" fontId="9" fillId="7" borderId="90" xfId="0" applyNumberFormat="1" applyFont="1" applyFill="1" applyBorder="1" applyAlignment="1" applyProtection="1">
      <alignment vertical="center"/>
    </xf>
    <xf numFmtId="0" fontId="9" fillId="7" borderId="92" xfId="0" quotePrefix="1" applyFont="1" applyFill="1" applyBorder="1" applyAlignment="1" applyProtection="1">
      <alignment vertical="center"/>
    </xf>
    <xf numFmtId="38" fontId="9" fillId="7" borderId="94" xfId="1" applyFont="1" applyFill="1" applyBorder="1" applyAlignment="1" applyProtection="1">
      <alignment vertical="center"/>
    </xf>
    <xf numFmtId="177" fontId="9" fillId="7" borderId="87" xfId="0" applyNumberFormat="1" applyFont="1" applyFill="1" applyBorder="1" applyAlignment="1" applyProtection="1">
      <alignment vertical="center"/>
    </xf>
    <xf numFmtId="0" fontId="9" fillId="7" borderId="91" xfId="0" quotePrefix="1" applyFont="1" applyFill="1" applyBorder="1" applyAlignment="1" applyProtection="1">
      <alignment vertical="center"/>
    </xf>
    <xf numFmtId="0" fontId="5" fillId="0" borderId="95" xfId="0" applyFont="1" applyBorder="1" applyAlignment="1" applyProtection="1">
      <alignment horizontal="center" vertical="center"/>
    </xf>
    <xf numFmtId="0" fontId="9" fillId="0" borderId="0" xfId="0" applyFont="1" applyAlignment="1" applyProtection="1"/>
    <xf numFmtId="0" fontId="9" fillId="0" borderId="9" xfId="0" applyNumberFormat="1" applyFont="1" applyFill="1" applyBorder="1" applyAlignment="1" applyProtection="1">
      <alignment vertical="distributed" wrapText="1"/>
    </xf>
    <xf numFmtId="0" fontId="10" fillId="0" borderId="0" xfId="0" applyFont="1" applyBorder="1" applyAlignment="1" applyProtection="1"/>
    <xf numFmtId="0" fontId="7" fillId="0" borderId="84" xfId="0" applyFont="1" applyBorder="1" applyProtection="1">
      <alignment vertical="center"/>
    </xf>
    <xf numFmtId="0" fontId="7" fillId="0" borderId="84" xfId="0" applyFont="1" applyBorder="1" applyAlignment="1" applyProtection="1">
      <alignment horizontal="center" vertical="center"/>
    </xf>
    <xf numFmtId="0" fontId="5" fillId="0" borderId="84" xfId="0" applyFont="1" applyBorder="1" applyProtection="1">
      <alignment vertical="center"/>
    </xf>
    <xf numFmtId="0" fontId="23" fillId="0" borderId="6" xfId="0" applyFont="1" applyBorder="1" applyAlignment="1" applyProtection="1">
      <alignment horizontal="center" vertical="center"/>
    </xf>
    <xf numFmtId="0" fontId="23" fillId="2" borderId="83"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xf>
    <xf numFmtId="0" fontId="23" fillId="0" borderId="3" xfId="0" applyFont="1" applyBorder="1" applyAlignment="1" applyProtection="1">
      <alignment horizontal="center" vertical="center"/>
    </xf>
    <xf numFmtId="0" fontId="9" fillId="0" borderId="96" xfId="0" applyFont="1" applyBorder="1" applyAlignment="1" applyProtection="1">
      <alignment vertical="center"/>
    </xf>
    <xf numFmtId="0" fontId="5" fillId="0" borderId="97" xfId="0" applyFont="1" applyBorder="1" applyAlignment="1" applyProtection="1">
      <alignment horizontal="center" vertical="center"/>
    </xf>
    <xf numFmtId="0" fontId="9" fillId="0" borderId="91" xfId="0" applyFont="1" applyBorder="1" applyAlignment="1" applyProtection="1">
      <alignment horizontal="center" vertical="center"/>
    </xf>
    <xf numFmtId="0" fontId="9" fillId="7" borderId="10" xfId="0" quotePrefix="1" applyNumberFormat="1" applyFont="1" applyFill="1" applyBorder="1" applyAlignment="1" applyProtection="1">
      <alignment vertical="center"/>
    </xf>
    <xf numFmtId="177" fontId="9" fillId="7" borderId="98" xfId="0" applyNumberFormat="1" applyFont="1" applyFill="1" applyBorder="1" applyAlignment="1" applyProtection="1">
      <alignment vertical="center"/>
    </xf>
    <xf numFmtId="0" fontId="9" fillId="7" borderId="4" xfId="0" quotePrefix="1" applyFont="1" applyFill="1" applyBorder="1" applyAlignment="1" applyProtection="1">
      <alignment vertical="center"/>
    </xf>
    <xf numFmtId="177" fontId="9" fillId="7" borderId="99" xfId="0" applyNumberFormat="1" applyFont="1" applyFill="1" applyBorder="1" applyAlignment="1" applyProtection="1">
      <alignment vertical="center"/>
    </xf>
    <xf numFmtId="0" fontId="9" fillId="7" borderId="100" xfId="0" quotePrefix="1" applyFont="1" applyFill="1" applyBorder="1" applyAlignment="1" applyProtection="1">
      <alignment vertical="center"/>
    </xf>
    <xf numFmtId="177" fontId="9" fillId="7" borderId="93" xfId="0" applyNumberFormat="1" applyFont="1" applyFill="1" applyBorder="1" applyAlignment="1" applyProtection="1">
      <alignment vertical="center"/>
    </xf>
    <xf numFmtId="0" fontId="8" fillId="0" borderId="0" xfId="0" applyFont="1" applyAlignment="1" applyProtection="1"/>
    <xf numFmtId="14" fontId="8" fillId="0" borderId="96" xfId="0" applyNumberFormat="1" applyFont="1" applyBorder="1" applyAlignment="1" applyProtection="1">
      <alignment horizontal="center" vertical="center"/>
    </xf>
    <xf numFmtId="0" fontId="9" fillId="0" borderId="96" xfId="0" applyFont="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13" fillId="0" borderId="1" xfId="0" applyFont="1" applyBorder="1" applyProtection="1">
      <alignment vertical="center"/>
    </xf>
    <xf numFmtId="0" fontId="12" fillId="0" borderId="1" xfId="0" applyFont="1" applyBorder="1" applyProtection="1">
      <alignment vertical="center"/>
    </xf>
    <xf numFmtId="38" fontId="12" fillId="0" borderId="1" xfId="0" applyNumberFormat="1" applyFont="1" applyBorder="1" applyProtection="1">
      <alignment vertical="center"/>
    </xf>
    <xf numFmtId="0" fontId="12" fillId="0" borderId="102" xfId="0" applyFont="1" applyBorder="1" applyProtection="1">
      <alignment vertical="center"/>
    </xf>
    <xf numFmtId="0" fontId="12" fillId="0" borderId="103" xfId="0" applyFont="1" applyBorder="1" applyProtection="1">
      <alignment vertical="center"/>
    </xf>
    <xf numFmtId="0" fontId="29" fillId="0" borderId="103" xfId="0" applyFont="1" applyBorder="1" applyProtection="1">
      <alignment vertical="center"/>
    </xf>
    <xf numFmtId="38" fontId="29" fillId="0" borderId="102" xfId="0" applyNumberFormat="1" applyFont="1" applyBorder="1" applyProtection="1">
      <alignment vertical="center"/>
    </xf>
    <xf numFmtId="0" fontId="29" fillId="0" borderId="103" xfId="0" applyFont="1" applyBorder="1" applyAlignment="1" applyProtection="1">
      <alignment vertical="center"/>
    </xf>
    <xf numFmtId="0" fontId="29" fillId="0" borderId="103" xfId="0" quotePrefix="1" applyFont="1" applyBorder="1" applyProtection="1">
      <alignment vertical="center"/>
    </xf>
    <xf numFmtId="0" fontId="9" fillId="0" borderId="103" xfId="0" applyNumberFormat="1" applyFont="1" applyFill="1" applyBorder="1" applyAlignment="1" applyProtection="1">
      <alignment vertical="top" wrapText="1"/>
    </xf>
    <xf numFmtId="0" fontId="5" fillId="0" borderId="103" xfId="0" applyNumberFormat="1" applyFont="1" applyFill="1" applyBorder="1" applyAlignment="1" applyProtection="1">
      <alignment vertical="top" wrapText="1"/>
    </xf>
    <xf numFmtId="0" fontId="30" fillId="0" borderId="1" xfId="0" applyFont="1" applyBorder="1" applyProtection="1">
      <alignment vertical="center"/>
    </xf>
    <xf numFmtId="38" fontId="30" fillId="0" borderId="1" xfId="0" applyNumberFormat="1" applyFont="1" applyBorder="1" applyProtection="1">
      <alignment vertical="center"/>
    </xf>
    <xf numFmtId="0" fontId="12" fillId="0" borderId="0" xfId="0" quotePrefix="1" applyFont="1" applyAlignment="1" applyProtection="1">
      <alignment horizontal="right" vertical="center"/>
    </xf>
    <xf numFmtId="0" fontId="29" fillId="0" borderId="0" xfId="0" applyFont="1" applyAlignment="1" applyProtection="1">
      <alignment horizontal="right" vertical="center"/>
    </xf>
    <xf numFmtId="38" fontId="32" fillId="0" borderId="1" xfId="0" applyNumberFormat="1" applyFont="1" applyBorder="1" applyProtection="1">
      <alignment vertical="center"/>
    </xf>
    <xf numFmtId="0" fontId="31" fillId="0" borderId="0" xfId="0" applyFont="1" applyProtection="1">
      <alignment vertical="center"/>
    </xf>
    <xf numFmtId="0" fontId="33" fillId="0" borderId="0" xfId="0" applyFont="1" applyProtection="1">
      <alignment vertical="center"/>
    </xf>
    <xf numFmtId="38" fontId="34" fillId="0" borderId="1" xfId="0" applyNumberFormat="1" applyFont="1" applyBorder="1" applyProtection="1">
      <alignment vertical="center"/>
    </xf>
    <xf numFmtId="0" fontId="34" fillId="0" borderId="1" xfId="0" applyFont="1" applyBorder="1" applyAlignment="1" applyProtection="1">
      <alignment horizontal="center" vertical="center"/>
    </xf>
    <xf numFmtId="0" fontId="35" fillId="0" borderId="1" xfId="0" applyFont="1" applyBorder="1" applyAlignment="1" applyProtection="1">
      <alignment horizontal="center" vertical="center"/>
    </xf>
    <xf numFmtId="0" fontId="5" fillId="0" borderId="0" xfId="0" applyFont="1" applyAlignment="1" applyProtection="1">
      <alignment vertical="top"/>
    </xf>
    <xf numFmtId="0" fontId="5" fillId="2" borderId="0" xfId="0" applyFont="1" applyFill="1" applyAlignment="1" applyProtection="1">
      <alignment vertical="center"/>
    </xf>
    <xf numFmtId="0" fontId="9" fillId="0" borderId="0" xfId="0" applyFont="1" applyFill="1" applyBorder="1" applyAlignment="1" applyProtection="1">
      <alignment vertical="center"/>
    </xf>
    <xf numFmtId="0" fontId="6" fillId="0" borderId="0" xfId="0" applyFont="1" applyAlignment="1" applyProtection="1">
      <alignment vertical="center"/>
    </xf>
    <xf numFmtId="0" fontId="7" fillId="0" borderId="0" xfId="0" applyNumberFormat="1" applyFont="1" applyFill="1" applyBorder="1" applyAlignment="1" applyProtection="1">
      <alignment vertical="center" wrapText="1"/>
      <protection locked="0"/>
    </xf>
    <xf numFmtId="0" fontId="8" fillId="4" borderId="96" xfId="0" applyFont="1" applyFill="1" applyBorder="1" applyAlignment="1" applyProtection="1">
      <alignment vertical="center"/>
    </xf>
    <xf numFmtId="0" fontId="8" fillId="4" borderId="96" xfId="0" applyFont="1" applyFill="1" applyBorder="1" applyProtection="1">
      <alignment vertical="center"/>
    </xf>
    <xf numFmtId="0" fontId="2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8" fillId="0" borderId="0" xfId="0" applyFont="1" applyAlignment="1" applyProtection="1">
      <alignment vertical="center" wrapText="1"/>
    </xf>
    <xf numFmtId="0" fontId="21" fillId="0" borderId="1" xfId="0" applyFont="1" applyBorder="1" applyProtection="1">
      <alignment vertical="center"/>
    </xf>
    <xf numFmtId="0" fontId="9" fillId="0" borderId="0" xfId="0" applyFont="1" applyAlignment="1" applyProtection="1">
      <alignment horizontal="center" vertical="center"/>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0" xfId="0" applyFont="1" applyBorder="1" applyAlignment="1" applyProtection="1">
      <alignment horizontal="left" vertical="top" wrapText="1"/>
    </xf>
    <xf numFmtId="0" fontId="21" fillId="0" borderId="0" xfId="0" applyFont="1" applyBorder="1" applyAlignment="1" applyProtection="1">
      <alignment horizontal="left" vertical="top"/>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8" fillId="2" borderId="1" xfId="0" applyFont="1" applyFill="1" applyBorder="1" applyAlignment="1" applyProtection="1">
      <alignment horizontal="left" vertical="center"/>
      <protection locked="0" hidden="1"/>
    </xf>
    <xf numFmtId="0" fontId="8" fillId="0" borderId="2" xfId="0" applyFont="1" applyBorder="1" applyAlignment="1" applyProtection="1">
      <alignment vertical="center" wrapText="1"/>
    </xf>
    <xf numFmtId="0" fontId="8" fillId="0" borderId="3" xfId="0" applyFont="1" applyBorder="1" applyAlignment="1" applyProtection="1">
      <alignment vertical="center" wrapText="1"/>
    </xf>
    <xf numFmtId="38" fontId="6" fillId="2" borderId="2" xfId="1" applyFont="1" applyFill="1" applyBorder="1" applyAlignment="1" applyProtection="1">
      <alignment horizontal="center" vertical="center"/>
      <protection locked="0"/>
    </xf>
    <xf numFmtId="38" fontId="6" fillId="2" borderId="3"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hidden="1"/>
    </xf>
    <xf numFmtId="0" fontId="8" fillId="2" borderId="3" xfId="0" applyFont="1" applyFill="1" applyBorder="1" applyAlignment="1" applyProtection="1">
      <alignment horizontal="center" vertical="center"/>
      <protection locked="0" hidden="1"/>
    </xf>
    <xf numFmtId="0" fontId="8" fillId="2" borderId="4" xfId="0" applyFont="1" applyFill="1" applyBorder="1" applyAlignment="1" applyProtection="1">
      <alignment horizontal="center" vertical="center"/>
      <protection locked="0" hidden="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38" fontId="6" fillId="4" borderId="2" xfId="1" applyFont="1" applyFill="1" applyBorder="1" applyAlignment="1" applyProtection="1">
      <alignment horizontal="center" vertical="center"/>
    </xf>
    <xf numFmtId="38" fontId="6" fillId="4" borderId="3" xfId="1" applyFont="1" applyFill="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38" fontId="6" fillId="4" borderId="5" xfId="1" applyFont="1" applyFill="1" applyBorder="1" applyAlignment="1" applyProtection="1">
      <alignment horizontal="center" vertical="center"/>
    </xf>
    <xf numFmtId="38" fontId="6" fillId="4" borderId="6" xfId="1" applyFont="1" applyFill="1" applyBorder="1" applyAlignment="1" applyProtection="1">
      <alignment horizontal="center" vertical="center"/>
    </xf>
    <xf numFmtId="38" fontId="6" fillId="4" borderId="8" xfId="1" applyFont="1" applyFill="1" applyBorder="1" applyAlignment="1" applyProtection="1">
      <alignment horizontal="center" vertical="center"/>
    </xf>
    <xf numFmtId="38" fontId="6" fillId="4" borderId="9" xfId="1" applyFont="1" applyFill="1" applyBorder="1" applyAlignment="1" applyProtection="1">
      <alignment horizontal="center" vertical="center"/>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38" fontId="5" fillId="0" borderId="2" xfId="1" applyFont="1" applyFill="1" applyBorder="1" applyAlignment="1" applyProtection="1">
      <alignment horizontal="center" vertical="center" wrapText="1"/>
    </xf>
    <xf numFmtId="38" fontId="5" fillId="0" borderId="3" xfId="1" applyFont="1" applyFill="1" applyBorder="1" applyAlignment="1" applyProtection="1">
      <alignment horizontal="center" vertical="center"/>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Border="1" applyAlignment="1" applyProtection="1">
      <alignment horizontal="center" vertical="center"/>
    </xf>
    <xf numFmtId="0" fontId="8" fillId="3" borderId="3" xfId="0" applyFont="1" applyFill="1" applyBorder="1" applyAlignment="1" applyProtection="1">
      <alignment horizontal="center" vertical="center" shrinkToFit="1"/>
      <protection locked="0" hidden="1"/>
    </xf>
    <xf numFmtId="0" fontId="8" fillId="3" borderId="4" xfId="0" applyFont="1" applyFill="1" applyBorder="1" applyAlignment="1" applyProtection="1">
      <alignment horizontal="center" vertical="center" shrinkToFit="1"/>
      <protection locked="0" hidden="1"/>
    </xf>
    <xf numFmtId="0" fontId="8" fillId="0" borderId="4" xfId="0" applyFont="1" applyBorder="1" applyAlignment="1" applyProtection="1">
      <alignment horizontal="left" vertical="center" wrapText="1"/>
    </xf>
    <xf numFmtId="0" fontId="8" fillId="0" borderId="5" xfId="0" applyFont="1" applyBorder="1" applyAlignment="1" applyProtection="1">
      <alignment vertical="center"/>
    </xf>
    <xf numFmtId="0" fontId="8" fillId="0" borderId="6" xfId="0" applyFont="1" applyBorder="1" applyAlignment="1" applyProtection="1">
      <alignment vertical="center"/>
    </xf>
    <xf numFmtId="38" fontId="6" fillId="0" borderId="2" xfId="1" applyFont="1" applyFill="1" applyBorder="1" applyAlignment="1" applyProtection="1">
      <alignment horizontal="center" vertical="center"/>
    </xf>
    <xf numFmtId="38" fontId="6" fillId="0" borderId="3" xfId="1" applyFont="1" applyFill="1" applyBorder="1" applyAlignment="1" applyProtection="1">
      <alignment horizontal="center" vertical="center"/>
    </xf>
    <xf numFmtId="38" fontId="6" fillId="0" borderId="4" xfId="1" applyFont="1" applyFill="1" applyBorder="1" applyAlignment="1" applyProtection="1">
      <alignment horizontal="center" vertical="center"/>
    </xf>
    <xf numFmtId="38" fontId="7" fillId="0" borderId="2" xfId="1" applyFont="1" applyFill="1" applyBorder="1" applyAlignment="1" applyProtection="1">
      <alignment horizontal="center" vertical="center" wrapText="1"/>
    </xf>
    <xf numFmtId="38" fontId="7" fillId="0" borderId="3" xfId="1" applyFont="1" applyFill="1" applyBorder="1" applyAlignment="1" applyProtection="1">
      <alignment horizontal="center" vertical="center"/>
    </xf>
    <xf numFmtId="38" fontId="7" fillId="0" borderId="4" xfId="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38" fontId="6" fillId="2" borderId="1" xfId="1" applyFont="1" applyFill="1" applyBorder="1" applyAlignment="1" applyProtection="1">
      <alignment horizontal="center" vertical="center"/>
      <protection locked="0"/>
    </xf>
    <xf numFmtId="38" fontId="5" fillId="0" borderId="1" xfId="1"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38" fontId="6" fillId="4" borderId="4" xfId="1" applyFont="1" applyFill="1" applyBorder="1" applyAlignment="1" applyProtection="1">
      <alignment horizontal="center" vertical="center"/>
    </xf>
    <xf numFmtId="0" fontId="5" fillId="0" borderId="8" xfId="0" applyFont="1" applyBorder="1" applyAlignment="1" applyProtection="1">
      <alignment vertical="center" wrapText="1"/>
    </xf>
    <xf numFmtId="0" fontId="5" fillId="0" borderId="9" xfId="0" applyFont="1" applyBorder="1" applyAlignment="1" applyProtection="1">
      <alignment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12" fillId="0" borderId="1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40"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20" xfId="0" applyFont="1" applyBorder="1" applyAlignment="1" applyProtection="1">
      <alignment horizontal="center" vertical="center"/>
    </xf>
    <xf numFmtId="38" fontId="8" fillId="5" borderId="44" xfId="1" applyNumberFormat="1" applyFont="1" applyFill="1" applyBorder="1" applyAlignment="1" applyProtection="1">
      <alignment horizontal="center" vertical="center"/>
    </xf>
    <xf numFmtId="38" fontId="8" fillId="5" borderId="47" xfId="1" applyNumberFormat="1" applyFont="1" applyFill="1" applyBorder="1" applyAlignment="1" applyProtection="1">
      <alignment horizontal="center" vertical="center"/>
    </xf>
    <xf numFmtId="38" fontId="8" fillId="5" borderId="38" xfId="1" applyNumberFormat="1" applyFont="1" applyFill="1" applyBorder="1" applyAlignment="1" applyProtection="1">
      <alignment horizontal="center" vertical="center"/>
    </xf>
    <xf numFmtId="38" fontId="8" fillId="5" borderId="39" xfId="1" applyNumberFormat="1" applyFont="1" applyFill="1" applyBorder="1" applyAlignment="1" applyProtection="1">
      <alignment horizontal="center" vertical="center"/>
    </xf>
    <xf numFmtId="0" fontId="5" fillId="0" borderId="46" xfId="0" applyFont="1" applyBorder="1" applyAlignment="1" applyProtection="1">
      <alignment horizontal="center" vertical="center"/>
    </xf>
    <xf numFmtId="0" fontId="5" fillId="0" borderId="43" xfId="0" applyFont="1" applyBorder="1" applyAlignment="1" applyProtection="1">
      <alignment horizontal="center" vertical="center"/>
    </xf>
    <xf numFmtId="38" fontId="6" fillId="4" borderId="11" xfId="1" applyFont="1" applyFill="1" applyBorder="1" applyAlignment="1" applyProtection="1">
      <alignment horizontal="center" vertical="center"/>
    </xf>
    <xf numFmtId="38" fontId="6" fillId="4" borderId="0" xfId="1" applyFont="1" applyFill="1" applyBorder="1" applyAlignment="1" applyProtection="1">
      <alignment horizontal="center" vertical="center"/>
    </xf>
    <xf numFmtId="0" fontId="9" fillId="3" borderId="0"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xf>
    <xf numFmtId="38" fontId="8" fillId="4" borderId="1" xfId="0" applyNumberFormat="1" applyFont="1" applyFill="1" applyBorder="1" applyAlignment="1" applyProtection="1">
      <alignment horizontal="left" vertical="center"/>
    </xf>
    <xf numFmtId="0" fontId="8" fillId="4" borderId="1" xfId="0" applyFont="1" applyFill="1" applyBorder="1" applyAlignment="1" applyProtection="1">
      <alignment horizontal="left" vertical="center"/>
    </xf>
    <xf numFmtId="38" fontId="5" fillId="0" borderId="4" xfId="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5" fillId="0" borderId="8" xfId="0" applyFont="1" applyBorder="1" applyAlignment="1" applyProtection="1">
      <alignment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179" fontId="6" fillId="4" borderId="2" xfId="1" applyNumberFormat="1" applyFont="1" applyFill="1" applyBorder="1" applyAlignment="1" applyProtection="1">
      <alignment horizontal="center" vertical="center"/>
    </xf>
    <xf numFmtId="179" fontId="6" fillId="4" borderId="3" xfId="1"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29" fillId="0" borderId="102" xfId="0" applyFont="1" applyBorder="1" applyAlignment="1" applyProtection="1">
      <alignment horizontal="center" vertical="center"/>
    </xf>
    <xf numFmtId="38" fontId="29" fillId="0" borderId="104" xfId="0" applyNumberFormat="1" applyFont="1" applyBorder="1" applyAlignment="1" applyProtection="1">
      <alignment horizontal="center" vertical="center"/>
    </xf>
    <xf numFmtId="0" fontId="29" fillId="0" borderId="105" xfId="0" applyFont="1" applyBorder="1" applyAlignment="1" applyProtection="1">
      <alignment horizontal="center" vertical="center"/>
    </xf>
    <xf numFmtId="0" fontId="12" fillId="0" borderId="102" xfId="0" applyFont="1" applyBorder="1" applyAlignment="1" applyProtection="1">
      <alignment horizontal="center" vertical="center"/>
    </xf>
    <xf numFmtId="38" fontId="29" fillId="0" borderId="102" xfId="0" applyNumberFormat="1" applyFont="1" applyBorder="1" applyAlignment="1" applyProtection="1">
      <alignment horizontal="center" vertical="center"/>
    </xf>
    <xf numFmtId="0" fontId="29" fillId="0" borderId="106" xfId="0" applyFont="1" applyBorder="1" applyAlignment="1" applyProtection="1">
      <alignment horizontal="center" vertical="center"/>
    </xf>
    <xf numFmtId="0" fontId="29" fillId="0" borderId="107" xfId="0" applyFont="1" applyBorder="1" applyAlignment="1" applyProtection="1">
      <alignment horizontal="center" vertical="center"/>
    </xf>
    <xf numFmtId="0" fontId="29" fillId="0" borderId="108" xfId="0" applyFont="1" applyBorder="1" applyAlignment="1" applyProtection="1">
      <alignment horizontal="center" vertical="center"/>
    </xf>
    <xf numFmtId="0" fontId="29" fillId="0" borderId="109" xfId="0" applyFont="1" applyBorder="1" applyAlignment="1" applyProtection="1">
      <alignment horizontal="center" vertical="center"/>
    </xf>
    <xf numFmtId="0" fontId="11" fillId="2" borderId="72"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5" fillId="0" borderId="83" xfId="0" applyFont="1" applyBorder="1" applyAlignment="1" applyProtection="1">
      <alignment horizontal="center" vertical="center" textRotation="255"/>
    </xf>
    <xf numFmtId="0" fontId="5" fillId="0" borderId="101" xfId="0" applyFont="1" applyBorder="1" applyAlignment="1" applyProtection="1">
      <alignment horizontal="center" vertical="center" textRotation="255"/>
    </xf>
    <xf numFmtId="0" fontId="5" fillId="0" borderId="84" xfId="0" applyFont="1" applyBorder="1" applyAlignment="1" applyProtection="1">
      <alignment horizontal="center" vertical="center" textRotation="255"/>
    </xf>
    <xf numFmtId="0" fontId="5" fillId="0" borderId="5" xfId="0" applyFont="1" applyBorder="1" applyAlignment="1" applyProtection="1">
      <alignment horizontal="center" vertical="center" textRotation="255"/>
    </xf>
    <xf numFmtId="0" fontId="5" fillId="0" borderId="6" xfId="0" applyFont="1" applyBorder="1" applyAlignment="1" applyProtection="1">
      <alignment horizontal="center" vertical="center" textRotation="255"/>
    </xf>
    <xf numFmtId="0" fontId="5" fillId="0" borderId="7" xfId="0" applyFont="1" applyBorder="1" applyAlignment="1" applyProtection="1">
      <alignment horizontal="center" vertical="center" textRotation="255"/>
    </xf>
    <xf numFmtId="0" fontId="7" fillId="0" borderId="78"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5" fillId="2" borderId="11"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67" xfId="0" applyNumberFormat="1" applyFont="1" applyFill="1" applyBorder="1" applyAlignment="1" applyProtection="1">
      <alignment horizontal="center" vertical="center"/>
      <protection locked="0"/>
    </xf>
    <xf numFmtId="0" fontId="5" fillId="2" borderId="15" xfId="0" applyFont="1" applyFill="1" applyBorder="1" applyAlignment="1" applyProtection="1">
      <alignment vertical="center"/>
      <protection locked="0"/>
    </xf>
    <xf numFmtId="0" fontId="7" fillId="0" borderId="15" xfId="0" applyFont="1" applyBorder="1" applyAlignment="1" applyProtection="1">
      <alignment vertical="center"/>
    </xf>
    <xf numFmtId="0" fontId="7" fillId="0" borderId="75" xfId="0" applyFont="1" applyBorder="1" applyAlignment="1" applyProtection="1">
      <alignment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9" xfId="0" applyFont="1" applyBorder="1" applyAlignment="1" applyProtection="1">
      <alignment horizontal="center" vertical="center"/>
    </xf>
    <xf numFmtId="0" fontId="7" fillId="0" borderId="0" xfId="0" applyFont="1" applyBorder="1" applyAlignment="1" applyProtection="1">
      <alignment horizontal="center" vertical="center"/>
    </xf>
    <xf numFmtId="0" fontId="10" fillId="0" borderId="3"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178" fontId="8" fillId="8" borderId="6" xfId="0" applyNumberFormat="1" applyFont="1" applyFill="1" applyBorder="1" applyAlignment="1" applyProtection="1">
      <alignment horizontal="center" vertical="center" wrapText="1"/>
    </xf>
    <xf numFmtId="178" fontId="8" fillId="8" borderId="7" xfId="0" applyNumberFormat="1"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2" xfId="0" applyFont="1" applyBorder="1" applyAlignment="1" applyProtection="1">
      <alignment horizontal="center" vertical="center"/>
    </xf>
    <xf numFmtId="0" fontId="18" fillId="0" borderId="2" xfId="0" applyFont="1" applyBorder="1" applyAlignment="1" applyProtection="1">
      <alignment vertical="center" wrapText="1"/>
    </xf>
    <xf numFmtId="0" fontId="18" fillId="0" borderId="3" xfId="0" applyFont="1" applyBorder="1" applyAlignment="1" applyProtection="1">
      <alignment vertical="center"/>
    </xf>
    <xf numFmtId="0" fontId="18" fillId="0" borderId="6" xfId="0" applyFont="1" applyBorder="1" applyAlignment="1" applyProtection="1">
      <alignment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38" fontId="4" fillId="5" borderId="85" xfId="1" applyFont="1" applyFill="1" applyBorder="1" applyAlignment="1" applyProtection="1">
      <alignment horizontal="center" vertical="center"/>
    </xf>
    <xf numFmtId="38" fontId="4" fillId="5" borderId="86" xfId="1" applyFont="1" applyFill="1" applyBorder="1" applyAlignment="1" applyProtection="1">
      <alignment horizontal="center" vertical="center"/>
    </xf>
    <xf numFmtId="38" fontId="4" fillId="5" borderId="88" xfId="1" applyFont="1" applyFill="1" applyBorder="1" applyAlignment="1" applyProtection="1">
      <alignment horizontal="center" vertical="center"/>
    </xf>
    <xf numFmtId="38" fontId="4" fillId="5" borderId="89" xfId="1" applyFont="1" applyFill="1" applyBorder="1" applyAlignment="1" applyProtection="1">
      <alignment horizontal="center" vertical="center"/>
    </xf>
    <xf numFmtId="0" fontId="5" fillId="0" borderId="5" xfId="0" applyFont="1" applyBorder="1" applyAlignment="1" applyProtection="1">
      <alignment horizontal="center" vertical="center"/>
    </xf>
    <xf numFmtId="38" fontId="4" fillId="5" borderId="87" xfId="1" applyFont="1" applyFill="1" applyBorder="1" applyAlignment="1" applyProtection="1">
      <alignment horizontal="center" vertical="center"/>
    </xf>
    <xf numFmtId="38" fontId="4" fillId="5" borderId="90" xfId="1"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9" xfId="0" applyFont="1" applyBorder="1" applyAlignment="1" applyProtection="1">
      <alignment horizontal="left" vertical="center"/>
    </xf>
    <xf numFmtId="0" fontId="5" fillId="2" borderId="7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5" fillId="0" borderId="4" xfId="0" applyFont="1" applyBorder="1" applyAlignment="1" applyProtection="1">
      <alignment horizont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8" fillId="2" borderId="0" xfId="0" applyFont="1" applyFill="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5" fillId="0" borderId="74" xfId="0" applyFont="1" applyBorder="1" applyAlignment="1" applyProtection="1">
      <alignment horizontal="left" vertical="center" wrapText="1"/>
    </xf>
    <xf numFmtId="38" fontId="6" fillId="4" borderId="79" xfId="0" applyNumberFormat="1" applyFont="1" applyFill="1" applyBorder="1" applyAlignment="1" applyProtection="1">
      <alignment horizontal="center" vertical="center"/>
    </xf>
    <xf numFmtId="38" fontId="6" fillId="4" borderId="3" xfId="0" applyNumberFormat="1" applyFont="1" applyFill="1" applyBorder="1" applyAlignment="1" applyProtection="1">
      <alignment horizontal="center" vertical="center"/>
    </xf>
    <xf numFmtId="38" fontId="6" fillId="4" borderId="2" xfId="0" applyNumberFormat="1" applyFont="1" applyFill="1" applyBorder="1" applyAlignment="1" applyProtection="1">
      <alignment horizontal="center" vertical="center"/>
    </xf>
    <xf numFmtId="0" fontId="5" fillId="0" borderId="5"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71"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73" xfId="0" applyFont="1" applyBorder="1" applyAlignment="1" applyProtection="1">
      <alignment horizontal="left" vertical="center" wrapText="1"/>
    </xf>
    <xf numFmtId="0" fontId="7" fillId="0" borderId="32" xfId="0" applyFont="1" applyBorder="1" applyAlignment="1" applyProtection="1">
      <alignment vertical="center"/>
    </xf>
    <xf numFmtId="0" fontId="7" fillId="0" borderId="33" xfId="0" applyFont="1" applyBorder="1" applyAlignment="1" applyProtection="1">
      <alignment vertical="center"/>
    </xf>
    <xf numFmtId="0" fontId="7" fillId="0" borderId="34" xfId="0" applyFont="1" applyBorder="1" applyAlignment="1" applyProtection="1">
      <alignment vertical="center"/>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62" xfId="0" applyFont="1" applyFill="1" applyBorder="1" applyAlignment="1" applyProtection="1">
      <alignment vertical="center"/>
      <protection locked="0"/>
    </xf>
    <xf numFmtId="0" fontId="5" fillId="0" borderId="33" xfId="0" applyFont="1" applyBorder="1" applyAlignment="1" applyProtection="1">
      <alignment vertical="center"/>
    </xf>
    <xf numFmtId="0" fontId="5" fillId="2" borderId="33" xfId="0" applyFont="1" applyFill="1" applyBorder="1" applyAlignment="1" applyProtection="1">
      <alignment horizontal="center" vertical="center"/>
      <protection locked="0"/>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6" fillId="4" borderId="2"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6" fillId="4" borderId="80" xfId="0" applyFont="1" applyFill="1" applyBorder="1" applyAlignment="1" applyProtection="1">
      <alignment horizontal="center" vertical="center"/>
    </xf>
    <xf numFmtId="0" fontId="7" fillId="0" borderId="58"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7" xfId="0" applyFont="1" applyBorder="1" applyAlignment="1" applyProtection="1">
      <alignment horizontal="center" vertical="center"/>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7" fillId="0" borderId="60"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65" xfId="0" applyFont="1" applyBorder="1" applyAlignment="1" applyProtection="1">
      <alignment horizontal="center" vertical="center"/>
    </xf>
    <xf numFmtId="0" fontId="5" fillId="2" borderId="58" xfId="0" applyFont="1" applyFill="1" applyBorder="1" applyAlignment="1" applyProtection="1">
      <alignment vertical="center"/>
      <protection locked="0"/>
    </xf>
    <xf numFmtId="0" fontId="5" fillId="2" borderId="56" xfId="0" applyFont="1" applyFill="1" applyBorder="1" applyAlignment="1" applyProtection="1">
      <alignment vertical="center"/>
      <protection locked="0"/>
    </xf>
    <xf numFmtId="0" fontId="5" fillId="2" borderId="57" xfId="0" applyFont="1" applyFill="1" applyBorder="1" applyAlignment="1" applyProtection="1">
      <alignment vertical="center"/>
      <protection locked="0"/>
    </xf>
    <xf numFmtId="0" fontId="5" fillId="2" borderId="27" xfId="0" applyFont="1" applyFill="1" applyBorder="1" applyAlignment="1" applyProtection="1">
      <alignment vertical="center"/>
      <protection locked="0"/>
    </xf>
    <xf numFmtId="0" fontId="5" fillId="2" borderId="32"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34" xfId="0" applyFont="1" applyFill="1" applyBorder="1" applyAlignment="1" applyProtection="1">
      <alignment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38" fontId="6" fillId="2" borderId="32" xfId="1" applyFont="1" applyFill="1" applyBorder="1" applyAlignment="1" applyProtection="1">
      <alignment vertical="center"/>
      <protection locked="0"/>
    </xf>
    <xf numFmtId="38" fontId="6" fillId="2" borderId="33" xfId="1" applyFont="1" applyFill="1" applyBorder="1" applyAlignment="1" applyProtection="1">
      <alignment vertical="center"/>
      <protection locked="0"/>
    </xf>
    <xf numFmtId="38" fontId="6" fillId="2" borderId="37" xfId="1" applyFont="1" applyFill="1" applyBorder="1" applyAlignment="1" applyProtection="1">
      <alignment vertical="center"/>
      <protection locked="0"/>
    </xf>
    <xf numFmtId="0" fontId="8" fillId="0" borderId="21" xfId="0" applyFont="1" applyBorder="1" applyAlignment="1" applyProtection="1">
      <alignment horizontal="left" vertical="center" wrapText="1" indent="1"/>
    </xf>
    <xf numFmtId="0" fontId="8" fillId="0" borderId="20" xfId="0" applyFont="1" applyBorder="1" applyAlignment="1" applyProtection="1">
      <alignment horizontal="left" vertical="center" wrapText="1" indent="1"/>
    </xf>
    <xf numFmtId="0" fontId="8" fillId="0" borderId="19" xfId="0" applyFont="1" applyBorder="1" applyAlignment="1" applyProtection="1">
      <alignment horizontal="left" vertical="center" wrapText="1" indent="1"/>
    </xf>
    <xf numFmtId="0" fontId="8" fillId="0" borderId="0" xfId="0" applyFont="1" applyAlignment="1" applyProtection="1">
      <alignment vertical="center" wrapText="1"/>
    </xf>
    <xf numFmtId="0" fontId="8" fillId="0" borderId="42"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18" xfId="0" applyFont="1" applyBorder="1" applyAlignment="1" applyProtection="1">
      <alignment horizontal="left" vertical="center" wrapText="1" indent="1"/>
    </xf>
    <xf numFmtId="0" fontId="8" fillId="0" borderId="0" xfId="0" applyFont="1" applyBorder="1" applyAlignment="1" applyProtection="1">
      <alignment horizontal="left" vertical="top" wrapText="1"/>
    </xf>
    <xf numFmtId="0" fontId="8" fillId="0" borderId="20" xfId="0" applyFont="1" applyBorder="1" applyAlignment="1" applyProtection="1">
      <alignment horizontal="left" vertical="top" wrapText="1"/>
    </xf>
    <xf numFmtId="0" fontId="5" fillId="0" borderId="11" xfId="0" applyFont="1" applyBorder="1" applyAlignment="1" applyProtection="1">
      <alignment horizontal="center" vertical="center"/>
    </xf>
    <xf numFmtId="0" fontId="7" fillId="0" borderId="55" xfId="0" applyFont="1" applyBorder="1" applyAlignment="1" applyProtection="1">
      <alignment vertical="center"/>
    </xf>
    <xf numFmtId="0" fontId="7" fillId="0" borderId="56" xfId="0" applyFont="1" applyBorder="1" applyAlignment="1" applyProtection="1">
      <alignment vertical="center"/>
    </xf>
    <xf numFmtId="0" fontId="7" fillId="0" borderId="0" xfId="0" applyFont="1" applyAlignment="1" applyProtection="1">
      <alignment horizontal="left" vertical="top" wrapText="1"/>
    </xf>
    <xf numFmtId="0" fontId="7" fillId="0" borderId="0" xfId="0" applyFont="1" applyAlignment="1" applyProtection="1">
      <alignment horizontal="center" vertical="center"/>
    </xf>
    <xf numFmtId="0" fontId="7" fillId="0" borderId="0" xfId="0" applyFont="1" applyAlignment="1" applyProtection="1">
      <alignment horizontal="left" vertical="center" wrapText="1"/>
    </xf>
    <xf numFmtId="0" fontId="5" fillId="2" borderId="0" xfId="0" applyFont="1" applyFill="1" applyAlignment="1" applyProtection="1">
      <alignment horizontal="center" vertical="center"/>
      <protection locked="0"/>
    </xf>
    <xf numFmtId="0" fontId="5" fillId="0" borderId="40" xfId="0" applyFont="1" applyBorder="1" applyAlignment="1" applyProtection="1">
      <alignment horizontal="center" vertical="center" textRotation="255"/>
    </xf>
    <xf numFmtId="0" fontId="5" fillId="0" borderId="42" xfId="0" applyFont="1" applyBorder="1" applyAlignment="1" applyProtection="1">
      <alignment horizontal="center" vertical="center" textRotation="255"/>
    </xf>
    <xf numFmtId="0" fontId="5" fillId="0" borderId="49" xfId="0" applyFont="1" applyBorder="1" applyAlignment="1" applyProtection="1">
      <alignment horizontal="center" vertical="center" textRotation="255"/>
    </xf>
    <xf numFmtId="0" fontId="5" fillId="2" borderId="23" xfId="0" applyFont="1" applyFill="1" applyBorder="1" applyAlignment="1" applyProtection="1">
      <alignment vertical="center"/>
      <protection locked="0"/>
    </xf>
    <xf numFmtId="0" fontId="5" fillId="2" borderId="67" xfId="0" applyFont="1" applyFill="1" applyBorder="1" applyAlignment="1" applyProtection="1">
      <alignment vertical="center"/>
      <protection locked="0"/>
    </xf>
    <xf numFmtId="0" fontId="7" fillId="0" borderId="68" xfId="0" applyFont="1" applyBorder="1" applyAlignment="1" applyProtection="1">
      <alignment vertical="center"/>
    </xf>
    <xf numFmtId="0" fontId="7" fillId="0" borderId="35" xfId="0" applyFont="1" applyBorder="1" applyAlignment="1" applyProtection="1">
      <alignment vertical="center"/>
    </xf>
    <xf numFmtId="0" fontId="5" fillId="2" borderId="35"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5" fillId="0" borderId="69" xfId="0" applyFont="1" applyBorder="1" applyAlignment="1" applyProtection="1">
      <alignment vertical="center"/>
    </xf>
    <xf numFmtId="0" fontId="5" fillId="2" borderId="65" xfId="0" applyFont="1" applyFill="1" applyBorder="1" applyAlignment="1" applyProtection="1">
      <alignment vertical="center"/>
      <protection locked="0"/>
    </xf>
    <xf numFmtId="0" fontId="7" fillId="0" borderId="64" xfId="0" applyFont="1" applyBorder="1" applyAlignment="1" applyProtection="1">
      <alignment horizontal="right" vertical="center"/>
    </xf>
    <xf numFmtId="0" fontId="7" fillId="0" borderId="30" xfId="0" applyFont="1" applyBorder="1" applyAlignment="1" applyProtection="1">
      <alignment horizontal="right" vertical="center"/>
    </xf>
    <xf numFmtId="0" fontId="7" fillId="0" borderId="66" xfId="0" applyFont="1" applyBorder="1" applyAlignment="1" applyProtection="1">
      <alignment vertical="center"/>
    </xf>
    <xf numFmtId="0" fontId="5" fillId="2" borderId="15" xfId="0" applyFont="1" applyFill="1" applyBorder="1" applyAlignment="1" applyProtection="1">
      <alignment horizontal="left" vertical="center"/>
      <protection locked="0"/>
    </xf>
    <xf numFmtId="0" fontId="5" fillId="2" borderId="6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5" fillId="0" borderId="4" xfId="0" applyFont="1" applyBorder="1" applyAlignment="1" applyProtection="1">
      <alignment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38" fontId="6" fillId="4" borderId="9" xfId="0" applyNumberFormat="1" applyFont="1" applyFill="1" applyBorder="1" applyAlignment="1" applyProtection="1">
      <alignment horizontal="center" vertical="center"/>
    </xf>
    <xf numFmtId="38" fontId="6" fillId="4" borderId="8" xfId="0" applyNumberFormat="1" applyFont="1" applyFill="1" applyBorder="1" applyAlignment="1" applyProtection="1">
      <alignment horizontal="center" vertical="center"/>
    </xf>
    <xf numFmtId="0" fontId="11" fillId="0" borderId="0" xfId="0" applyFont="1" applyAlignment="1" applyProtection="1">
      <alignment horizontal="center" vertical="center"/>
    </xf>
    <xf numFmtId="0" fontId="5" fillId="0" borderId="2" xfId="0" applyFont="1" applyBorder="1" applyAlignment="1" applyProtection="1">
      <alignment vertical="center" wrapText="1"/>
    </xf>
    <xf numFmtId="0" fontId="7" fillId="0" borderId="70" xfId="0" applyFont="1" applyBorder="1" applyAlignment="1" applyProtection="1">
      <alignment vertical="center" wrapText="1"/>
    </xf>
    <xf numFmtId="0" fontId="7" fillId="0" borderId="6" xfId="0" applyFont="1" applyBorder="1" applyAlignment="1" applyProtection="1">
      <alignment vertical="center"/>
    </xf>
    <xf numFmtId="0" fontId="7" fillId="0" borderId="72" xfId="0" applyFont="1" applyBorder="1" applyAlignment="1" applyProtection="1">
      <alignment vertical="center"/>
    </xf>
    <xf numFmtId="0" fontId="7" fillId="0" borderId="9" xfId="0" applyFont="1" applyBorder="1" applyAlignment="1" applyProtection="1">
      <alignment vertical="center"/>
    </xf>
    <xf numFmtId="179" fontId="6" fillId="4" borderId="2" xfId="0" applyNumberFormat="1" applyFont="1" applyFill="1" applyBorder="1" applyAlignment="1" applyProtection="1">
      <alignment horizontal="center" vertical="center"/>
    </xf>
    <xf numFmtId="179" fontId="6" fillId="4" borderId="3" xfId="0" applyNumberFormat="1" applyFont="1" applyFill="1" applyBorder="1" applyAlignment="1" applyProtection="1">
      <alignment horizontal="center" vertical="center"/>
    </xf>
    <xf numFmtId="0" fontId="5" fillId="0" borderId="81" xfId="0" applyFont="1" applyBorder="1" applyAlignment="1" applyProtection="1">
      <alignment horizontal="center" vertical="center" textRotation="255" wrapText="1"/>
    </xf>
    <xf numFmtId="0" fontId="5" fillId="0" borderId="82" xfId="0" applyFont="1" applyBorder="1" applyAlignment="1" applyProtection="1">
      <alignment horizontal="center" vertical="center" textRotation="255"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49" fontId="5" fillId="2" borderId="78" xfId="0" applyNumberFormat="1" applyFont="1" applyFill="1" applyBorder="1" applyAlignment="1" applyProtection="1">
      <alignment horizontal="center" vertical="center"/>
      <protection locked="0"/>
    </xf>
    <xf numFmtId="49" fontId="5" fillId="2" borderId="51" xfId="0" applyNumberFormat="1" applyFont="1" applyFill="1" applyBorder="1" applyAlignment="1" applyProtection="1">
      <alignment horizontal="center" vertical="center"/>
      <protection locked="0"/>
    </xf>
    <xf numFmtId="49" fontId="5" fillId="2" borderId="53" xfId="0" applyNumberFormat="1" applyFont="1" applyFill="1" applyBorder="1" applyAlignment="1" applyProtection="1">
      <alignment horizontal="center" vertical="center"/>
      <protection locked="0"/>
    </xf>
    <xf numFmtId="0" fontId="5" fillId="0" borderId="50" xfId="0" applyFont="1" applyBorder="1" applyAlignment="1" applyProtection="1">
      <alignment horizontal="center" vertical="center" textRotation="255"/>
    </xf>
    <xf numFmtId="0" fontId="7" fillId="0" borderId="15" xfId="0" applyFont="1" applyBorder="1" applyAlignment="1" applyProtection="1">
      <alignment horizontal="center" vertical="center"/>
    </xf>
    <xf numFmtId="0" fontId="7" fillId="0" borderId="76" xfId="0" applyFont="1" applyBorder="1" applyAlignment="1" applyProtection="1">
      <alignment vertical="center"/>
    </xf>
    <xf numFmtId="0" fontId="7" fillId="0" borderId="24" xfId="0" applyFont="1" applyBorder="1" applyAlignment="1" applyProtection="1">
      <alignment vertical="center"/>
    </xf>
    <xf numFmtId="49" fontId="5" fillId="2" borderId="22"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49" fontId="5" fillId="2" borderId="24"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textRotation="255"/>
    </xf>
    <xf numFmtId="0" fontId="8" fillId="0" borderId="48" xfId="0" applyFont="1" applyBorder="1" applyAlignment="1" applyProtection="1">
      <alignment vertical="center"/>
    </xf>
    <xf numFmtId="0" fontId="8" fillId="0" borderId="51" xfId="0" applyFont="1" applyBorder="1" applyAlignment="1" applyProtection="1">
      <alignment vertical="center"/>
    </xf>
    <xf numFmtId="0" fontId="8" fillId="0" borderId="52" xfId="0" applyFont="1" applyBorder="1" applyAlignment="1" applyProtection="1">
      <alignment vertical="center"/>
    </xf>
    <xf numFmtId="0" fontId="5" fillId="0" borderId="50" xfId="0" applyFont="1" applyBorder="1" applyAlignment="1" applyProtection="1">
      <alignment horizontal="center" vertical="center" textRotation="255" wrapText="1"/>
    </xf>
    <xf numFmtId="0" fontId="5" fillId="0" borderId="42" xfId="0" applyFont="1" applyBorder="1" applyAlignment="1" applyProtection="1">
      <alignment horizontal="center" vertical="center" textRotation="255" wrapText="1"/>
    </xf>
    <xf numFmtId="0" fontId="7" fillId="0" borderId="74" xfId="0" applyFont="1" applyBorder="1" applyAlignment="1" applyProtection="1">
      <alignment vertical="center"/>
    </xf>
    <xf numFmtId="0" fontId="7" fillId="0" borderId="14" xfId="0" applyFont="1" applyBorder="1" applyAlignment="1" applyProtection="1">
      <alignment vertical="center"/>
    </xf>
    <xf numFmtId="0" fontId="5" fillId="2" borderId="16"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0" borderId="77" xfId="0" applyFont="1" applyBorder="1" applyAlignment="1" applyProtection="1">
      <alignment vertical="center"/>
    </xf>
    <xf numFmtId="0" fontId="7" fillId="0" borderId="51" xfId="0" applyFont="1" applyBorder="1" applyAlignment="1" applyProtection="1">
      <alignment vertical="center"/>
    </xf>
    <xf numFmtId="0" fontId="7" fillId="0" borderId="52" xfId="0" applyFont="1" applyBorder="1" applyAlignment="1" applyProtection="1">
      <alignment vertical="center"/>
    </xf>
    <xf numFmtId="0" fontId="8" fillId="0" borderId="11" xfId="0" applyFont="1" applyBorder="1" applyAlignment="1" applyProtection="1">
      <alignment vertical="center"/>
    </xf>
    <xf numFmtId="0" fontId="8" fillId="0" borderId="0" xfId="0" applyFont="1" applyBorder="1" applyAlignment="1" applyProtection="1">
      <alignment vertical="center"/>
    </xf>
    <xf numFmtId="0" fontId="8" fillId="0" borderId="12" xfId="0" applyFont="1" applyBorder="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7" fillId="0" borderId="63" xfId="0" applyFont="1" applyBorder="1" applyAlignment="1" applyProtection="1">
      <alignment horizontal="right" vertical="center"/>
    </xf>
    <xf numFmtId="0" fontId="7" fillId="0" borderId="28" xfId="0" applyFont="1" applyBorder="1" applyAlignment="1" applyProtection="1">
      <alignment horizontal="right" vertical="center"/>
    </xf>
    <xf numFmtId="0" fontId="7" fillId="0" borderId="34" xfId="0" applyFont="1" applyBorder="1" applyAlignment="1" applyProtection="1">
      <alignment horizontal="center" vertical="center"/>
    </xf>
    <xf numFmtId="179" fontId="6" fillId="4" borderId="8" xfId="0" applyNumberFormat="1" applyFont="1" applyFill="1" applyBorder="1" applyAlignment="1" applyProtection="1">
      <alignment horizontal="center" vertical="center"/>
    </xf>
    <xf numFmtId="179" fontId="6" fillId="4" borderId="9"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652621</xdr:colOff>
      <xdr:row>6</xdr:row>
      <xdr:rowOff>6812</xdr:rowOff>
    </xdr:from>
    <xdr:to>
      <xdr:col>96</xdr:col>
      <xdr:colOff>458470</xdr:colOff>
      <xdr:row>12</xdr:row>
      <xdr:rowOff>720844</xdr:rowOff>
    </xdr:to>
    <xdr:sp macro="" textlink="">
      <xdr:nvSpPr>
        <xdr:cNvPr id="2" name="正方形/長方形 1"/>
        <xdr:cNvSpPr/>
      </xdr:nvSpPr>
      <xdr:spPr>
        <a:xfrm>
          <a:off x="12733496" y="4340687"/>
          <a:ext cx="32905224" cy="449228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複数枚の様式新第２号（７） 実績一覧表（地域特例）を作成している場合は、対象期間中に支払われた休業手当総額及び全日、短時間のそれぞれの休業総時間数、休業延日数を合算してください。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u="sng">
              <a:solidFill>
                <a:sysClr val="windowText" lastClr="000000"/>
              </a:solidFill>
            </a:rPr>
            <a:t>（例）事業主Ｘにおける、緊急事態措置の対象施設</a:t>
          </a:r>
          <a:r>
            <a:rPr kumimoji="1" lang="en-US" altLang="ja-JP" sz="1600" u="sng">
              <a:solidFill>
                <a:sysClr val="windowText" lastClr="000000"/>
              </a:solidFill>
            </a:rPr>
            <a:t>A</a:t>
          </a:r>
          <a:r>
            <a:rPr kumimoji="1" lang="ja-JP" altLang="en-US" sz="1600" u="sng">
              <a:solidFill>
                <a:sysClr val="windowText" lastClr="000000"/>
              </a:solidFill>
            </a:rPr>
            <a:t>、まん延防止等重点措置の対象施設</a:t>
          </a:r>
          <a:r>
            <a:rPr kumimoji="1" lang="en-US" altLang="ja-JP" sz="1600" u="sng">
              <a:solidFill>
                <a:sysClr val="windowText" lastClr="000000"/>
              </a:solidFill>
            </a:rPr>
            <a:t>B</a:t>
          </a:r>
          <a:r>
            <a:rPr kumimoji="1" lang="ja-JP" altLang="en-US" sz="1600" u="sng">
              <a:solidFill>
                <a:sysClr val="windowText" lastClr="000000"/>
              </a:solidFill>
            </a:rPr>
            <a:t>の休業実績一覧表が以下の場合。</a:t>
          </a:r>
          <a:endParaRPr kumimoji="1" lang="en-US" altLang="ja-JP" sz="1600" u="sng">
            <a:solidFill>
              <a:sysClr val="windowText" lastClr="000000"/>
            </a:solidFill>
          </a:endParaRPr>
        </a:p>
        <a:p>
          <a:pPr algn="l"/>
          <a:r>
            <a:rPr kumimoji="1" lang="ja-JP" altLang="en-US" sz="1600">
              <a:solidFill>
                <a:sysClr val="windowText" lastClr="000000"/>
              </a:solidFill>
            </a:rPr>
            <a:t>緊急事態措置の対象分（東京都のＡ施設内の</a:t>
          </a:r>
          <a:r>
            <a:rPr kumimoji="1" lang="ja-JP" altLang="en-US" sz="1600">
              <a:solidFill>
                <a:srgbClr val="FF0000"/>
              </a:solidFill>
            </a:rPr>
            <a:t>休業手当総額が</a:t>
          </a:r>
          <a:r>
            <a:rPr kumimoji="1" lang="en-US" altLang="ja-JP" sz="1600">
              <a:solidFill>
                <a:srgbClr val="FF0000"/>
              </a:solidFill>
            </a:rPr>
            <a:t>140</a:t>
          </a:r>
          <a:r>
            <a:rPr kumimoji="1" lang="ja-JP" altLang="en-US" sz="1600">
              <a:solidFill>
                <a:srgbClr val="FF0000"/>
              </a:solidFill>
            </a:rPr>
            <a:t>万円、休業総時間数（全日）が１４０時間、休業延日数が</a:t>
          </a:r>
          <a:r>
            <a:rPr kumimoji="1" lang="en-US" altLang="ja-JP" sz="1600">
              <a:solidFill>
                <a:srgbClr val="FF0000"/>
              </a:solidFill>
            </a:rPr>
            <a:t>20</a:t>
          </a:r>
          <a:r>
            <a:rPr kumimoji="1" lang="ja-JP" altLang="en-US" sz="1600">
              <a:solidFill>
                <a:srgbClr val="FF0000"/>
              </a:solidFill>
            </a:rPr>
            <a:t>人･日</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まん延防止等重点措置の対象分（大阪市内のＢ施設の</a:t>
          </a:r>
          <a:r>
            <a:rPr kumimoji="1" lang="ja-JP" altLang="ja-JP" sz="1600">
              <a:solidFill>
                <a:srgbClr val="FF0000"/>
              </a:solidFill>
              <a:effectLst/>
              <a:latin typeface="+mn-lt"/>
              <a:ea typeface="+mn-ea"/>
              <a:cs typeface="+mn-cs"/>
            </a:rPr>
            <a:t>休業手当総額が</a:t>
          </a:r>
          <a:r>
            <a:rPr kumimoji="1" lang="ja-JP" altLang="en-US" sz="1600">
              <a:solidFill>
                <a:srgbClr val="FF0000"/>
              </a:solidFill>
              <a:effectLst/>
              <a:latin typeface="+mn-lt"/>
              <a:ea typeface="+mn-ea"/>
              <a:cs typeface="+mn-cs"/>
            </a:rPr>
            <a:t>３５</a:t>
          </a:r>
          <a:r>
            <a:rPr kumimoji="1" lang="ja-JP" altLang="ja-JP" sz="1600">
              <a:solidFill>
                <a:srgbClr val="FF0000"/>
              </a:solidFill>
              <a:effectLst/>
              <a:latin typeface="+mn-lt"/>
              <a:ea typeface="+mn-ea"/>
              <a:cs typeface="+mn-cs"/>
            </a:rPr>
            <a:t>万円、休業総時間数（全日）が</a:t>
          </a:r>
          <a:r>
            <a:rPr kumimoji="1" lang="ja-JP" altLang="en-US" sz="1600">
              <a:solidFill>
                <a:srgbClr val="FF0000"/>
              </a:solidFill>
              <a:effectLst/>
              <a:latin typeface="+mn-lt"/>
              <a:ea typeface="+mn-ea"/>
              <a:cs typeface="+mn-cs"/>
            </a:rPr>
            <a:t>３５</a:t>
          </a:r>
          <a:r>
            <a:rPr kumimoji="1" lang="ja-JP" altLang="ja-JP" sz="1600">
              <a:solidFill>
                <a:srgbClr val="FF0000"/>
              </a:solidFill>
              <a:effectLst/>
              <a:latin typeface="+mn-lt"/>
              <a:ea typeface="+mn-ea"/>
              <a:cs typeface="+mn-cs"/>
            </a:rPr>
            <a:t>時間</a:t>
          </a:r>
          <a:r>
            <a:rPr kumimoji="1" lang="ja-JP" altLang="en-US" sz="1600">
              <a:solidFill>
                <a:sysClr val="windowText" lastClr="000000"/>
              </a:solidFill>
            </a:rPr>
            <a:t>、</a:t>
          </a:r>
          <a:r>
            <a:rPr kumimoji="1" lang="ja-JP" altLang="ja-JP" sz="1600">
              <a:solidFill>
                <a:srgbClr val="FF0000"/>
              </a:solidFill>
              <a:effectLst/>
              <a:latin typeface="+mn-lt"/>
              <a:ea typeface="+mn-ea"/>
              <a:cs typeface="+mn-cs"/>
            </a:rPr>
            <a:t>休業延日数が</a:t>
          </a:r>
          <a:r>
            <a:rPr kumimoji="1" lang="ja-JP" altLang="en-US" sz="1600">
              <a:solidFill>
                <a:srgbClr val="FF0000"/>
              </a:solidFill>
              <a:effectLst/>
              <a:latin typeface="+mn-lt"/>
              <a:ea typeface="+mn-ea"/>
              <a:cs typeface="+mn-cs"/>
            </a:rPr>
            <a:t>５</a:t>
          </a:r>
          <a:r>
            <a:rPr kumimoji="1" lang="ja-JP" altLang="ja-JP" sz="1600">
              <a:solidFill>
                <a:srgbClr val="FF0000"/>
              </a:solidFill>
              <a:effectLst/>
              <a:latin typeface="+mn-lt"/>
              <a:ea typeface="+mn-ea"/>
              <a:cs typeface="+mn-cs"/>
            </a:rPr>
            <a:t>人･日</a:t>
          </a:r>
          <a:r>
            <a:rPr kumimoji="1" lang="ja-JP" altLang="en-US" sz="1600">
              <a:solidFill>
                <a:sysClr val="windowText" lastClr="000000"/>
              </a:solidFill>
            </a:rPr>
            <a:t>）</a:t>
          </a:r>
          <a:endParaRPr kumimoji="1" lang="en-US" altLang="ja-JP" sz="1600">
            <a:solidFill>
              <a:sysClr val="windowText" lastClr="000000"/>
            </a:solidFill>
          </a:endParaRPr>
        </a:p>
        <a:p>
          <a:pPr algn="l"/>
          <a:r>
            <a:rPr kumimoji="1" lang="ja-JP" altLang="en-US" sz="1600">
              <a:solidFill>
                <a:sysClr val="windowText" lastClr="000000"/>
              </a:solidFill>
            </a:rPr>
            <a:t>（１）判定基礎期間のうち対象期間中に支払われた休業手当総額⇒１４０万円＋３５万円＝１７５万円</a:t>
          </a:r>
          <a:endParaRPr kumimoji="1" lang="en-US" altLang="ja-JP" sz="1600">
            <a:solidFill>
              <a:sysClr val="windowText" lastClr="000000"/>
            </a:solidFill>
          </a:endParaRPr>
        </a:p>
        <a:p>
          <a:pPr algn="l"/>
          <a:r>
            <a:rPr kumimoji="1" lang="ja-JP" altLang="en-US" sz="1600">
              <a:solidFill>
                <a:sysClr val="windowText" lastClr="000000"/>
              </a:solidFill>
            </a:rPr>
            <a:t>（２）対象労働者の休業総時間数（全日）⇒１４０＋２０＝１６０人･日</a:t>
          </a:r>
          <a:endParaRPr kumimoji="1" lang="en-US" altLang="ja-JP" sz="1600">
            <a:solidFill>
              <a:sysClr val="windowText" lastClr="000000"/>
            </a:solidFill>
          </a:endParaRPr>
        </a:p>
        <a:p>
          <a:pPr algn="l"/>
          <a:r>
            <a:rPr kumimoji="1" lang="ja-JP" altLang="en-US" sz="1600">
              <a:solidFill>
                <a:sysClr val="windowText" lastClr="000000"/>
              </a:solidFill>
            </a:rPr>
            <a:t>（６）対象労働者の休業延日数（全日）⇒２０＋５＝２５人･日</a:t>
          </a:r>
          <a:endParaRPr kumimoji="1" lang="en-US" altLang="ja-JP"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11</xdr:row>
      <xdr:rowOff>152400</xdr:rowOff>
    </xdr:from>
    <xdr:to>
      <xdr:col>33</xdr:col>
      <xdr:colOff>89646</xdr:colOff>
      <xdr:row>16</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B47"/>
  <sheetViews>
    <sheetView tabSelected="1" view="pageBreakPreview" zoomScale="60" zoomScaleNormal="100" workbookViewId="0">
      <selection activeCell="E3" sqref="E3"/>
    </sheetView>
  </sheetViews>
  <sheetFormatPr defaultColWidth="9" defaultRowHeight="18.75"/>
  <cols>
    <col min="1" max="2" width="3.625" style="16" customWidth="1"/>
    <col min="3" max="3" width="8.375" style="16" customWidth="1"/>
    <col min="4" max="18" width="4.625" style="16" customWidth="1"/>
    <col min="19" max="19" width="3.75" style="16" customWidth="1"/>
    <col min="20" max="22" width="9" style="16"/>
    <col min="23" max="24" width="3.625" style="16" customWidth="1"/>
    <col min="25" max="25" width="3.75" style="16" customWidth="1"/>
    <col min="26" max="27" width="9" style="16"/>
    <col min="28" max="28" width="5.625" style="16" customWidth="1"/>
    <col min="29" max="29" width="3.625" style="16" customWidth="1"/>
    <col min="30" max="30" width="5.875" style="28" customWidth="1"/>
    <col min="31" max="31" width="25.375" style="16" customWidth="1"/>
    <col min="32" max="32" width="13.125" style="16" customWidth="1"/>
    <col min="33" max="33" width="17.75" style="16" customWidth="1"/>
    <col min="34" max="34" width="5.375" style="16" hidden="1" customWidth="1"/>
    <col min="35" max="35" width="83" style="16" hidden="1" customWidth="1"/>
    <col min="36" max="36" width="8.25" style="16" hidden="1" customWidth="1"/>
    <col min="37" max="37" width="14.125" style="16" hidden="1" customWidth="1"/>
    <col min="38" max="38" width="11.125" style="16" hidden="1" customWidth="1"/>
    <col min="39" max="39" width="86.625" style="16" hidden="1" customWidth="1"/>
    <col min="40" max="40" width="19.75" style="16" hidden="1" customWidth="1"/>
    <col min="41" max="41" width="25.125" style="16" hidden="1" customWidth="1"/>
    <col min="42" max="42" width="10.375" style="16" hidden="1" customWidth="1"/>
    <col min="43" max="43" width="18" style="16" hidden="1" customWidth="1"/>
    <col min="44" max="44" width="12.875" style="16" hidden="1" customWidth="1"/>
    <col min="45" max="48" width="11.75" style="16" hidden="1" customWidth="1"/>
    <col min="49" max="49" width="15.5" style="16" hidden="1" customWidth="1"/>
    <col min="50" max="50" width="9" style="16" hidden="1" customWidth="1"/>
    <col min="51" max="51" width="9.125" style="16" hidden="1" customWidth="1"/>
    <col min="52" max="52" width="5.375" style="16" hidden="1" customWidth="1"/>
    <col min="53" max="53" width="11.125" style="16" hidden="1" customWidth="1"/>
    <col min="54" max="54" width="9.75" style="16" hidden="1" customWidth="1"/>
    <col min="55" max="55" width="10.875" style="16" customWidth="1"/>
    <col min="56" max="82" width="9" style="16" customWidth="1"/>
    <col min="83" max="16384" width="9" style="16"/>
  </cols>
  <sheetData>
    <row r="1" spans="1:42" ht="39" customHeight="1">
      <c r="A1" s="1" t="s">
        <v>234</v>
      </c>
      <c r="B1" s="1"/>
      <c r="C1" s="133"/>
      <c r="D1" s="1"/>
      <c r="E1" s="1"/>
      <c r="F1" s="1"/>
      <c r="G1" s="1"/>
      <c r="H1" s="1"/>
      <c r="I1" s="1"/>
      <c r="J1" s="1"/>
      <c r="K1" s="1"/>
      <c r="L1" s="1"/>
      <c r="M1" s="1"/>
      <c r="N1" s="1"/>
      <c r="O1" s="1"/>
      <c r="P1" s="1"/>
      <c r="Q1" s="1"/>
      <c r="R1" s="1"/>
      <c r="S1" s="1"/>
      <c r="T1" s="1"/>
      <c r="U1" s="1"/>
      <c r="V1" s="1"/>
      <c r="W1" s="1"/>
      <c r="X1" s="1"/>
      <c r="Y1" s="1"/>
      <c r="Z1" s="1"/>
      <c r="AA1" s="1"/>
      <c r="AB1" s="1"/>
      <c r="AC1" s="1"/>
      <c r="AD1" s="15"/>
    </row>
    <row r="2" spans="1:42" ht="117" customHeight="1">
      <c r="A2" s="153" t="s">
        <v>224</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row>
    <row r="3" spans="1:42" ht="33" customHeight="1">
      <c r="A3" s="167" t="s">
        <v>25</v>
      </c>
      <c r="B3" s="168"/>
      <c r="C3" s="169"/>
      <c r="D3" s="51" t="s">
        <v>89</v>
      </c>
      <c r="E3" s="93"/>
      <c r="F3" s="92" t="s">
        <v>90</v>
      </c>
      <c r="G3" s="93"/>
      <c r="H3" s="92" t="s">
        <v>178</v>
      </c>
      <c r="I3" s="93"/>
      <c r="J3" s="92" t="s">
        <v>67</v>
      </c>
      <c r="K3" s="92" t="s">
        <v>105</v>
      </c>
      <c r="L3" s="51" t="s">
        <v>89</v>
      </c>
      <c r="M3" s="93"/>
      <c r="N3" s="92" t="s">
        <v>90</v>
      </c>
      <c r="O3" s="93"/>
      <c r="P3" s="92" t="s">
        <v>178</v>
      </c>
      <c r="Q3" s="94"/>
      <c r="R3" s="95" t="s">
        <v>67</v>
      </c>
      <c r="S3" s="87"/>
      <c r="T3" s="88"/>
      <c r="U3" s="88"/>
      <c r="V3" s="78"/>
      <c r="W3" s="78"/>
      <c r="X3" s="78"/>
      <c r="Y3" s="78"/>
      <c r="Z3" s="78"/>
      <c r="AA3" s="78"/>
      <c r="AB3" s="78"/>
      <c r="AC3" s="78"/>
      <c r="AD3" s="78"/>
    </row>
    <row r="4" spans="1:42" s="20" customFormat="1" ht="54" customHeight="1">
      <c r="A4" s="89" t="s">
        <v>0</v>
      </c>
      <c r="B4" s="90"/>
      <c r="C4" s="91"/>
      <c r="D4" s="164"/>
      <c r="E4" s="165"/>
      <c r="F4" s="165"/>
      <c r="G4" s="165"/>
      <c r="H4" s="165"/>
      <c r="I4" s="165"/>
      <c r="J4" s="165"/>
      <c r="K4" s="165"/>
      <c r="L4" s="165"/>
      <c r="M4" s="165"/>
      <c r="N4" s="165"/>
      <c r="O4" s="165"/>
      <c r="P4" s="165"/>
      <c r="Q4" s="165"/>
      <c r="R4" s="165"/>
      <c r="S4" s="165"/>
      <c r="T4" s="165"/>
      <c r="U4" s="166"/>
      <c r="V4" s="155" t="s">
        <v>99</v>
      </c>
      <c r="W4" s="156"/>
      <c r="X4" s="157"/>
      <c r="Y4" s="158"/>
      <c r="Z4" s="158"/>
      <c r="AA4" s="158"/>
      <c r="AB4" s="158"/>
      <c r="AC4" s="158"/>
      <c r="AD4" s="158"/>
      <c r="AN4" s="112" t="s">
        <v>204</v>
      </c>
      <c r="AO4" s="112" t="s">
        <v>205</v>
      </c>
      <c r="AP4" s="131" t="s">
        <v>206</v>
      </c>
    </row>
    <row r="5" spans="1:42" ht="60" customHeight="1">
      <c r="A5" s="159" t="s">
        <v>6</v>
      </c>
      <c r="B5" s="160"/>
      <c r="C5" s="160"/>
      <c r="D5" s="160"/>
      <c r="E5" s="160"/>
      <c r="F5" s="160"/>
      <c r="G5" s="160"/>
      <c r="H5" s="160"/>
      <c r="I5" s="160"/>
      <c r="J5" s="160"/>
      <c r="K5" s="160"/>
      <c r="L5" s="160"/>
      <c r="M5" s="160"/>
      <c r="N5" s="160"/>
      <c r="O5" s="160"/>
      <c r="P5" s="160"/>
      <c r="Q5" s="160"/>
      <c r="R5" s="160"/>
      <c r="S5" s="161"/>
      <c r="T5" s="162"/>
      <c r="U5" s="162"/>
      <c r="V5" s="162"/>
      <c r="W5" s="162"/>
      <c r="X5" s="162"/>
      <c r="Y5" s="162"/>
      <c r="Z5" s="162"/>
      <c r="AA5" s="162"/>
      <c r="AB5" s="162"/>
      <c r="AC5" s="163"/>
      <c r="AD5" s="21" t="s">
        <v>1</v>
      </c>
      <c r="AM5" s="125" t="s">
        <v>209</v>
      </c>
      <c r="AN5" s="124">
        <f>S5</f>
        <v>0</v>
      </c>
      <c r="AO5" s="124">
        <f>'様式新第2号(５)算定書(要請等対象施設以外)'!S5</f>
        <v>0</v>
      </c>
      <c r="AP5" s="130">
        <f>SUM(AN5:AO5)</f>
        <v>0</v>
      </c>
    </row>
    <row r="6" spans="1:42" ht="38.25" customHeight="1">
      <c r="A6" s="184" t="s">
        <v>83</v>
      </c>
      <c r="B6" s="185"/>
      <c r="C6" s="185"/>
      <c r="D6" s="185"/>
      <c r="E6" s="185"/>
      <c r="F6" s="185"/>
      <c r="G6" s="185"/>
      <c r="H6" s="185"/>
      <c r="I6" s="185"/>
      <c r="J6" s="185"/>
      <c r="K6" s="185"/>
      <c r="L6" s="185"/>
      <c r="M6" s="185"/>
      <c r="N6" s="185"/>
      <c r="O6" s="185"/>
      <c r="P6" s="185"/>
      <c r="Q6" s="185"/>
      <c r="R6" s="185"/>
      <c r="S6" s="190" t="s">
        <v>146</v>
      </c>
      <c r="T6" s="191"/>
      <c r="U6" s="191"/>
      <c r="V6" s="191"/>
      <c r="W6" s="191"/>
      <c r="X6" s="191"/>
      <c r="Y6" s="192" t="s">
        <v>147</v>
      </c>
      <c r="Z6" s="193"/>
      <c r="AA6" s="193"/>
      <c r="AB6" s="193"/>
      <c r="AC6" s="193"/>
      <c r="AD6" s="194"/>
      <c r="AM6" s="28"/>
    </row>
    <row r="7" spans="1:42" ht="47.25" customHeight="1">
      <c r="A7" s="186"/>
      <c r="B7" s="187"/>
      <c r="C7" s="187"/>
      <c r="D7" s="187"/>
      <c r="E7" s="187"/>
      <c r="F7" s="187"/>
      <c r="G7" s="187"/>
      <c r="H7" s="187"/>
      <c r="I7" s="187"/>
      <c r="J7" s="187"/>
      <c r="K7" s="187"/>
      <c r="L7" s="187"/>
      <c r="M7" s="187"/>
      <c r="N7" s="187"/>
      <c r="O7" s="187"/>
      <c r="P7" s="187"/>
      <c r="Q7" s="187"/>
      <c r="R7" s="187"/>
      <c r="S7" s="161"/>
      <c r="T7" s="162"/>
      <c r="U7" s="162"/>
      <c r="V7" s="162"/>
      <c r="W7" s="191" t="s">
        <v>81</v>
      </c>
      <c r="X7" s="191"/>
      <c r="Y7" s="161"/>
      <c r="Z7" s="162"/>
      <c r="AA7" s="162"/>
      <c r="AB7" s="162"/>
      <c r="AC7" s="162"/>
      <c r="AD7" s="41" t="s">
        <v>81</v>
      </c>
      <c r="AM7" s="28"/>
    </row>
    <row r="8" spans="1:42" ht="60" customHeight="1">
      <c r="A8" s="188"/>
      <c r="B8" s="189"/>
      <c r="C8" s="189"/>
      <c r="D8" s="189"/>
      <c r="E8" s="189"/>
      <c r="F8" s="189"/>
      <c r="G8" s="189"/>
      <c r="H8" s="189"/>
      <c r="I8" s="189"/>
      <c r="J8" s="189"/>
      <c r="K8" s="189"/>
      <c r="L8" s="189"/>
      <c r="M8" s="189"/>
      <c r="N8" s="189"/>
      <c r="O8" s="189"/>
      <c r="P8" s="189"/>
      <c r="Q8" s="189"/>
      <c r="R8" s="189"/>
      <c r="S8" s="170" t="str">
        <f>IF(AND(S7="",Y7=""),"",S7+Y7)</f>
        <v/>
      </c>
      <c r="T8" s="171"/>
      <c r="U8" s="171"/>
      <c r="V8" s="171"/>
      <c r="W8" s="171"/>
      <c r="X8" s="171"/>
      <c r="Y8" s="171"/>
      <c r="Z8" s="171"/>
      <c r="AA8" s="171"/>
      <c r="AB8" s="171"/>
      <c r="AC8" s="171"/>
      <c r="AD8" s="40" t="s">
        <v>81</v>
      </c>
      <c r="AM8" s="125" t="s">
        <v>210</v>
      </c>
      <c r="AN8" s="114" t="str">
        <f>S8</f>
        <v/>
      </c>
      <c r="AO8" s="114" t="str">
        <f>'様式新第2号(５)算定書(要請等対象施設以外)'!S8</f>
        <v/>
      </c>
      <c r="AP8" s="115"/>
    </row>
    <row r="9" spans="1:42" ht="66.75" customHeight="1">
      <c r="A9" s="172" t="s">
        <v>148</v>
      </c>
      <c r="B9" s="173"/>
      <c r="C9" s="173"/>
      <c r="D9" s="173"/>
      <c r="E9" s="173"/>
      <c r="F9" s="173"/>
      <c r="G9" s="173"/>
      <c r="H9" s="173"/>
      <c r="I9" s="173"/>
      <c r="J9" s="173"/>
      <c r="K9" s="173"/>
      <c r="L9" s="173"/>
      <c r="M9" s="173"/>
      <c r="N9" s="173"/>
      <c r="O9" s="173"/>
      <c r="P9" s="173"/>
      <c r="Q9" s="173"/>
      <c r="R9" s="173"/>
      <c r="S9" s="161"/>
      <c r="T9" s="162"/>
      <c r="U9" s="162"/>
      <c r="V9" s="162"/>
      <c r="W9" s="162"/>
      <c r="X9" s="162"/>
      <c r="Y9" s="162"/>
      <c r="Z9" s="162"/>
      <c r="AA9" s="162"/>
      <c r="AB9" s="162"/>
      <c r="AC9" s="162"/>
      <c r="AD9" s="40" t="s">
        <v>81</v>
      </c>
      <c r="AM9" s="125" t="s">
        <v>211</v>
      </c>
      <c r="AN9" s="114">
        <f>S9</f>
        <v>0</v>
      </c>
      <c r="AO9" s="114">
        <f>'様式新第2号(５)算定書(要請等対象施設以外)'!S9</f>
        <v>0</v>
      </c>
      <c r="AP9" s="115"/>
    </row>
    <row r="10" spans="1:42" ht="25.5" customHeight="1" thickBot="1">
      <c r="A10" s="174" t="s">
        <v>84</v>
      </c>
      <c r="B10" s="175"/>
      <c r="C10" s="175"/>
      <c r="D10" s="175"/>
      <c r="E10" s="175"/>
      <c r="F10" s="175"/>
      <c r="G10" s="175"/>
      <c r="H10" s="175"/>
      <c r="I10" s="175"/>
      <c r="J10" s="175"/>
      <c r="K10" s="175"/>
      <c r="L10" s="175"/>
      <c r="M10" s="175"/>
      <c r="N10" s="175"/>
      <c r="O10" s="175"/>
      <c r="P10" s="175"/>
      <c r="Q10" s="175"/>
      <c r="R10" s="176"/>
      <c r="S10" s="180" t="str">
        <f>IF(OR(S5="",AND(S7=0,Y7=0),S9="",S8=""),"", ROUNDUP((S5/S8)*S9,0))</f>
        <v/>
      </c>
      <c r="T10" s="181"/>
      <c r="U10" s="181"/>
      <c r="V10" s="181"/>
      <c r="W10" s="181"/>
      <c r="X10" s="181"/>
      <c r="Y10" s="181"/>
      <c r="Z10" s="181"/>
      <c r="AA10" s="181"/>
      <c r="AB10" s="181"/>
      <c r="AC10" s="181"/>
      <c r="AD10" s="195" t="s">
        <v>80</v>
      </c>
      <c r="AI10" s="106"/>
      <c r="AJ10" s="58"/>
      <c r="AK10" s="58"/>
      <c r="AL10" s="58"/>
      <c r="AM10" s="58" t="s">
        <v>189</v>
      </c>
    </row>
    <row r="11" spans="1:42" ht="39.950000000000003" customHeight="1" thickBot="1">
      <c r="A11" s="177"/>
      <c r="B11" s="178"/>
      <c r="C11" s="178"/>
      <c r="D11" s="178"/>
      <c r="E11" s="178"/>
      <c r="F11" s="178"/>
      <c r="G11" s="178"/>
      <c r="H11" s="178"/>
      <c r="I11" s="178"/>
      <c r="J11" s="178"/>
      <c r="K11" s="178"/>
      <c r="L11" s="178"/>
      <c r="M11" s="178"/>
      <c r="N11" s="178"/>
      <c r="O11" s="178"/>
      <c r="P11" s="178"/>
      <c r="Q11" s="178"/>
      <c r="R11" s="179"/>
      <c r="S11" s="182"/>
      <c r="T11" s="183"/>
      <c r="U11" s="183"/>
      <c r="V11" s="183"/>
      <c r="W11" s="183"/>
      <c r="X11" s="183"/>
      <c r="Y11" s="183"/>
      <c r="Z11" s="183"/>
      <c r="AA11" s="183"/>
      <c r="AB11" s="183"/>
      <c r="AC11" s="183"/>
      <c r="AD11" s="196"/>
      <c r="AI11" s="8" t="s">
        <v>228</v>
      </c>
      <c r="AJ11" s="8"/>
      <c r="AK11" s="107">
        <v>44317</v>
      </c>
      <c r="AL11" s="58"/>
      <c r="AM11" s="108" t="e">
        <f>IF(AND(AK11&lt;=AR29,AR29&lt;AK12),"①","②")</f>
        <v>#VALUE!</v>
      </c>
    </row>
    <row r="12" spans="1:42" ht="58.5" customHeight="1" thickBot="1">
      <c r="A12" s="172" t="s">
        <v>220</v>
      </c>
      <c r="B12" s="173"/>
      <c r="C12" s="173"/>
      <c r="D12" s="173"/>
      <c r="E12" s="173"/>
      <c r="F12" s="173"/>
      <c r="G12" s="173"/>
      <c r="H12" s="173"/>
      <c r="I12" s="173"/>
      <c r="J12" s="173"/>
      <c r="K12" s="173"/>
      <c r="L12" s="173"/>
      <c r="M12" s="173"/>
      <c r="N12" s="173"/>
      <c r="O12" s="173"/>
      <c r="P12" s="173"/>
      <c r="Q12" s="173"/>
      <c r="R12" s="199"/>
      <c r="S12" s="197"/>
      <c r="T12" s="197"/>
      <c r="U12" s="197"/>
      <c r="V12" s="197"/>
      <c r="W12" s="197"/>
      <c r="X12" s="197"/>
      <c r="Y12" s="197"/>
      <c r="Z12" s="197"/>
      <c r="AA12" s="197"/>
      <c r="AB12" s="197"/>
      <c r="AC12" s="197"/>
      <c r="AD12" s="198"/>
      <c r="AI12" s="106" t="s">
        <v>190</v>
      </c>
      <c r="AJ12" s="58"/>
      <c r="AK12" s="107">
        <v>44896</v>
      </c>
      <c r="AL12" s="58"/>
      <c r="AM12" s="58"/>
    </row>
    <row r="13" spans="1:42" ht="60" customHeight="1" thickBot="1">
      <c r="A13" s="184" t="s">
        <v>97</v>
      </c>
      <c r="B13" s="185"/>
      <c r="C13" s="185"/>
      <c r="D13" s="185"/>
      <c r="E13" s="185"/>
      <c r="F13" s="185"/>
      <c r="G13" s="185"/>
      <c r="H13" s="185"/>
      <c r="I13" s="185"/>
      <c r="J13" s="185"/>
      <c r="K13" s="185"/>
      <c r="L13" s="185"/>
      <c r="M13" s="185"/>
      <c r="N13" s="185"/>
      <c r="O13" s="185"/>
      <c r="P13" s="185"/>
      <c r="Q13" s="185"/>
      <c r="R13" s="185"/>
      <c r="S13" s="205" t="s">
        <v>144</v>
      </c>
      <c r="T13" s="206"/>
      <c r="U13" s="206"/>
      <c r="V13" s="206"/>
      <c r="W13" s="206"/>
      <c r="X13" s="207"/>
      <c r="Y13" s="208" t="s">
        <v>145</v>
      </c>
      <c r="Z13" s="209"/>
      <c r="AA13" s="209"/>
      <c r="AB13" s="209"/>
      <c r="AC13" s="209"/>
      <c r="AD13" s="210"/>
      <c r="AI13" s="86" t="s">
        <v>177</v>
      </c>
      <c r="AJ13" s="58"/>
      <c r="AK13" s="58"/>
      <c r="AL13" s="58"/>
      <c r="AM13" s="58"/>
    </row>
    <row r="14" spans="1:42" ht="32.25" customHeight="1">
      <c r="A14" s="186"/>
      <c r="B14" s="187"/>
      <c r="C14" s="187"/>
      <c r="D14" s="187"/>
      <c r="E14" s="187"/>
      <c r="F14" s="187"/>
      <c r="G14" s="187"/>
      <c r="H14" s="187"/>
      <c r="I14" s="187"/>
      <c r="J14" s="187"/>
      <c r="K14" s="187"/>
      <c r="L14" s="187"/>
      <c r="M14" s="187"/>
      <c r="N14" s="187"/>
      <c r="O14" s="187"/>
      <c r="P14" s="187"/>
      <c r="Q14" s="187"/>
      <c r="R14" s="187"/>
      <c r="S14" s="211"/>
      <c r="T14" s="211"/>
      <c r="U14" s="211"/>
      <c r="V14" s="211"/>
      <c r="W14" s="212" t="s">
        <v>79</v>
      </c>
      <c r="X14" s="212"/>
      <c r="Y14" s="211"/>
      <c r="Z14" s="211"/>
      <c r="AA14" s="211"/>
      <c r="AB14" s="211"/>
      <c r="AC14" s="213" t="s">
        <v>79</v>
      </c>
      <c r="AD14" s="214"/>
      <c r="AH14" s="222" t="s">
        <v>230</v>
      </c>
      <c r="AI14" s="84" t="s">
        <v>174</v>
      </c>
      <c r="AJ14" s="83">
        <v>0.8</v>
      </c>
      <c r="AK14" s="82" t="s">
        <v>179</v>
      </c>
      <c r="AL14" s="82">
        <v>15000</v>
      </c>
      <c r="AM14" s="126" t="s">
        <v>207</v>
      </c>
      <c r="AN14" s="127">
        <f>IFERROR(ROUNDUP(S5*VLOOKUP(S12,$AI$14:$AL$17,2,FALSE),0),0)</f>
        <v>0</v>
      </c>
      <c r="AO14" s="127">
        <f>IFERROR(ROUNDUP('様式新第2号(５)算定書(要請等対象施設以外)'!S5*VLOOKUP('様式新第2号(５)算定書(要請等対象施設以外)'!S12,'様式新第2号(５)算定書(要請等対象施設以外)'!AK14:AL21,2,FALSE),0),0)</f>
        <v>0</v>
      </c>
      <c r="AP14" s="127">
        <f>SUM(AN14:AO14)</f>
        <v>0</v>
      </c>
    </row>
    <row r="15" spans="1:42" ht="26.25" customHeight="1" thickBot="1">
      <c r="A15" s="188"/>
      <c r="B15" s="189"/>
      <c r="C15" s="189"/>
      <c r="D15" s="189"/>
      <c r="E15" s="189"/>
      <c r="F15" s="189"/>
      <c r="G15" s="189"/>
      <c r="H15" s="189"/>
      <c r="I15" s="189"/>
      <c r="J15" s="189"/>
      <c r="K15" s="189"/>
      <c r="L15" s="189"/>
      <c r="M15" s="189"/>
      <c r="N15" s="189"/>
      <c r="O15" s="189"/>
      <c r="P15" s="189"/>
      <c r="Q15" s="189"/>
      <c r="R15" s="189"/>
      <c r="S15" s="170" t="str">
        <f>IF(OR(S9="",AND(S14="",Y14="")),"",S14+Y14)</f>
        <v/>
      </c>
      <c r="T15" s="171"/>
      <c r="U15" s="171"/>
      <c r="V15" s="171"/>
      <c r="W15" s="171"/>
      <c r="X15" s="171"/>
      <c r="Y15" s="171"/>
      <c r="Z15" s="171"/>
      <c r="AA15" s="171"/>
      <c r="AB15" s="215"/>
      <c r="AC15" s="213" t="s">
        <v>79</v>
      </c>
      <c r="AD15" s="214"/>
      <c r="AH15" s="222"/>
      <c r="AI15" s="81" t="s">
        <v>173</v>
      </c>
      <c r="AJ15" s="80">
        <v>1</v>
      </c>
      <c r="AK15" s="79" t="s">
        <v>179</v>
      </c>
      <c r="AL15" s="79">
        <v>15000</v>
      </c>
      <c r="AM15" s="28"/>
    </row>
    <row r="16" spans="1:42" ht="39.950000000000003" customHeight="1">
      <c r="A16" s="200" t="s">
        <v>98</v>
      </c>
      <c r="B16" s="201"/>
      <c r="C16" s="201"/>
      <c r="D16" s="201"/>
      <c r="E16" s="201"/>
      <c r="F16" s="201"/>
      <c r="G16" s="201"/>
      <c r="H16" s="201"/>
      <c r="I16" s="201"/>
      <c r="J16" s="201"/>
      <c r="K16" s="201"/>
      <c r="L16" s="201"/>
      <c r="M16" s="201"/>
      <c r="N16" s="201"/>
      <c r="O16" s="201"/>
      <c r="P16" s="201"/>
      <c r="Q16" s="201"/>
      <c r="R16" s="201"/>
      <c r="S16" s="202"/>
      <c r="T16" s="203"/>
      <c r="U16" s="203"/>
      <c r="V16" s="203"/>
      <c r="W16" s="203"/>
      <c r="X16" s="203"/>
      <c r="Y16" s="203"/>
      <c r="Z16" s="203"/>
      <c r="AA16" s="203"/>
      <c r="AB16" s="203"/>
      <c r="AC16" s="203"/>
      <c r="AD16" s="204"/>
      <c r="AH16" s="222"/>
      <c r="AI16" s="84" t="s">
        <v>172</v>
      </c>
      <c r="AJ16" s="83">
        <f>4/5</f>
        <v>0.8</v>
      </c>
      <c r="AK16" s="82" t="s">
        <v>179</v>
      </c>
      <c r="AL16" s="82">
        <v>15000</v>
      </c>
      <c r="AM16" s="28"/>
    </row>
    <row r="17" spans="1:54" ht="45" customHeight="1" thickBot="1">
      <c r="A17" s="218" t="s">
        <v>237</v>
      </c>
      <c r="B17" s="219"/>
      <c r="C17" s="219"/>
      <c r="D17" s="219"/>
      <c r="E17" s="219"/>
      <c r="F17" s="219"/>
      <c r="G17" s="219"/>
      <c r="H17" s="219"/>
      <c r="I17" s="219"/>
      <c r="J17" s="219"/>
      <c r="K17" s="219"/>
      <c r="L17" s="219"/>
      <c r="M17" s="219"/>
      <c r="N17" s="219"/>
      <c r="O17" s="219"/>
      <c r="P17" s="219"/>
      <c r="Q17" s="219"/>
      <c r="R17" s="219"/>
      <c r="S17" s="180" t="str">
        <f>IFERROR(IF(AN22="A",ROUNDUP(S5*VLOOKUP(S12,$AI$14:$AL$17,2,FALSE),0),""),"")</f>
        <v/>
      </c>
      <c r="T17" s="181"/>
      <c r="U17" s="181"/>
      <c r="V17" s="181"/>
      <c r="W17" s="181"/>
      <c r="X17" s="181"/>
      <c r="Y17" s="181"/>
      <c r="Z17" s="181"/>
      <c r="AA17" s="181"/>
      <c r="AB17" s="181"/>
      <c r="AC17" s="181"/>
      <c r="AD17" s="195" t="s">
        <v>80</v>
      </c>
      <c r="AH17" s="222"/>
      <c r="AI17" s="81" t="s">
        <v>171</v>
      </c>
      <c r="AJ17" s="80">
        <f>10/10</f>
        <v>1</v>
      </c>
      <c r="AK17" s="79" t="s">
        <v>179</v>
      </c>
      <c r="AL17" s="79">
        <v>15000</v>
      </c>
      <c r="AM17" s="28"/>
    </row>
    <row r="18" spans="1:54" ht="39.950000000000003" customHeight="1">
      <c r="A18" s="220" t="s">
        <v>215</v>
      </c>
      <c r="B18" s="221"/>
      <c r="C18" s="221"/>
      <c r="D18" s="221"/>
      <c r="E18" s="221"/>
      <c r="F18" s="221"/>
      <c r="G18" s="221"/>
      <c r="H18" s="221"/>
      <c r="I18" s="221"/>
      <c r="J18" s="221"/>
      <c r="K18" s="221"/>
      <c r="L18" s="221"/>
      <c r="M18" s="221"/>
      <c r="N18" s="221"/>
      <c r="O18" s="221"/>
      <c r="P18" s="221"/>
      <c r="Q18" s="221"/>
      <c r="R18" s="221"/>
      <c r="S18" s="182"/>
      <c r="T18" s="183"/>
      <c r="U18" s="183"/>
      <c r="V18" s="183"/>
      <c r="W18" s="183"/>
      <c r="X18" s="183"/>
      <c r="Y18" s="183"/>
      <c r="Z18" s="183"/>
      <c r="AA18" s="183"/>
      <c r="AB18" s="183"/>
      <c r="AC18" s="183"/>
      <c r="AD18" s="196"/>
      <c r="AF18" s="23"/>
      <c r="AG18" s="24"/>
      <c r="AH18" s="145" t="s">
        <v>184</v>
      </c>
      <c r="AI18" s="58" t="s">
        <v>229</v>
      </c>
      <c r="AM18" s="125" t="s">
        <v>212</v>
      </c>
      <c r="AN18" s="114" t="str">
        <f>S15</f>
        <v/>
      </c>
      <c r="AO18" s="114" t="str">
        <f>'様式新第2号(５)算定書(要請等対象施設以外)'!S15</f>
        <v/>
      </c>
      <c r="AP18" s="115"/>
    </row>
    <row r="19" spans="1:54" ht="47.25" customHeight="1">
      <c r="A19" s="218" t="s">
        <v>238</v>
      </c>
      <c r="B19" s="219"/>
      <c r="C19" s="219"/>
      <c r="D19" s="219"/>
      <c r="E19" s="219"/>
      <c r="F19" s="219"/>
      <c r="G19" s="219"/>
      <c r="H19" s="219"/>
      <c r="I19" s="219"/>
      <c r="J19" s="219"/>
      <c r="K19" s="219"/>
      <c r="L19" s="219"/>
      <c r="M19" s="219"/>
      <c r="N19" s="219"/>
      <c r="O19" s="219"/>
      <c r="P19" s="219"/>
      <c r="Q19" s="219"/>
      <c r="R19" s="219"/>
      <c r="S19" s="234" t="str">
        <f>IFERROR(IF(AN22="B",ROUNDUP(S15*AX47,0),""),"")</f>
        <v/>
      </c>
      <c r="T19" s="235"/>
      <c r="U19" s="235"/>
      <c r="V19" s="235"/>
      <c r="W19" s="235"/>
      <c r="X19" s="235"/>
      <c r="Y19" s="235"/>
      <c r="Z19" s="235"/>
      <c r="AA19" s="235"/>
      <c r="AB19" s="235"/>
      <c r="AC19" s="235"/>
      <c r="AD19" s="195" t="s">
        <v>80</v>
      </c>
      <c r="AF19" s="23"/>
      <c r="AG19" s="24"/>
      <c r="AM19" s="28" t="s">
        <v>213</v>
      </c>
      <c r="AN19" s="113" t="e">
        <f>AX47</f>
        <v>#N/A</v>
      </c>
      <c r="AO19" s="113" t="e">
        <f>'様式新第2号(５)算定書(要請等対象施設以外)'!AW47</f>
        <v>#N/A</v>
      </c>
      <c r="AP19" s="115"/>
    </row>
    <row r="20" spans="1:54" ht="39.950000000000003" customHeight="1">
      <c r="A20" s="216" t="s">
        <v>240</v>
      </c>
      <c r="B20" s="217"/>
      <c r="C20" s="217"/>
      <c r="D20" s="217"/>
      <c r="E20" s="217"/>
      <c r="F20" s="217"/>
      <c r="G20" s="217"/>
      <c r="H20" s="217"/>
      <c r="I20" s="217"/>
      <c r="J20" s="217"/>
      <c r="K20" s="217"/>
      <c r="L20" s="217"/>
      <c r="M20" s="217"/>
      <c r="N20" s="217"/>
      <c r="O20" s="217"/>
      <c r="P20" s="217"/>
      <c r="Q20" s="217"/>
      <c r="R20" s="217"/>
      <c r="S20" s="182"/>
      <c r="T20" s="183"/>
      <c r="U20" s="183"/>
      <c r="V20" s="183"/>
      <c r="W20" s="183"/>
      <c r="X20" s="183"/>
      <c r="Y20" s="183"/>
      <c r="Z20" s="183"/>
      <c r="AA20" s="183"/>
      <c r="AB20" s="183"/>
      <c r="AC20" s="183"/>
      <c r="AD20" s="196"/>
      <c r="AF20" s="16" t="str">
        <f>IF(S10="","",IF((ROUNDUP(S10*VLOOKUP(S12,$AI$14:$AK$17,2,FALSE),0))&gt;VLOOKUP(S12,$AI$14:$AL$17,4,FALSE),"",ROUNDUP(S5*VLOOKUP(S12,$AI$14:$AK$17,2,FALSE),0)))</f>
        <v/>
      </c>
      <c r="AM20" s="126" t="s">
        <v>208</v>
      </c>
      <c r="AN20" s="123">
        <f>IFERROR(AN18*AN19,0)</f>
        <v>0</v>
      </c>
      <c r="AO20" s="123">
        <f>IFERROR(AO18*AO19,0)</f>
        <v>0</v>
      </c>
      <c r="AP20" s="127">
        <f>SUM(AN20:AO20)</f>
        <v>0</v>
      </c>
    </row>
    <row r="21" spans="1:54" ht="39.950000000000003" customHeight="1" thickBot="1">
      <c r="A21" s="1"/>
      <c r="B21" s="38" t="s">
        <v>82</v>
      </c>
      <c r="C21" s="38"/>
      <c r="D21" s="55"/>
      <c r="E21" s="55"/>
      <c r="F21" s="55"/>
      <c r="G21" s="55"/>
      <c r="H21" s="55"/>
      <c r="I21" s="55"/>
      <c r="J21" s="55"/>
      <c r="K21" s="55"/>
      <c r="L21" s="55"/>
      <c r="M21" s="55"/>
      <c r="N21" s="55"/>
      <c r="O21" s="55"/>
      <c r="P21" s="55"/>
      <c r="Q21" s="55"/>
      <c r="R21" s="55"/>
      <c r="S21" s="38"/>
      <c r="T21" s="38"/>
      <c r="U21" s="38"/>
      <c r="V21" s="38"/>
      <c r="W21" s="38"/>
      <c r="X21" s="38"/>
      <c r="Y21" s="38"/>
      <c r="Z21" s="38"/>
      <c r="AA21" s="38"/>
      <c r="AB21" s="38"/>
      <c r="AC21" s="38"/>
      <c r="AD21" s="38"/>
    </row>
    <row r="22" spans="1:54" ht="39.950000000000003" customHeight="1" thickTop="1" thickBot="1">
      <c r="A22" s="224" t="s">
        <v>108</v>
      </c>
      <c r="B22" s="225"/>
      <c r="C22" s="225"/>
      <c r="D22" s="225" t="s">
        <v>111</v>
      </c>
      <c r="E22" s="225"/>
      <c r="F22" s="225"/>
      <c r="G22" s="225"/>
      <c r="H22" s="225"/>
      <c r="I22" s="225"/>
      <c r="J22" s="225"/>
      <c r="K22" s="225"/>
      <c r="L22" s="225"/>
      <c r="M22" s="225"/>
      <c r="N22" s="225"/>
      <c r="O22" s="225"/>
      <c r="P22" s="225"/>
      <c r="Q22" s="225"/>
      <c r="R22" s="232"/>
      <c r="S22" s="228" t="str">
        <f>IFERROR(IF(AN22="","",IF(S15*AV47&gt;=SUM(S17,S19),SUM(S17,S19),S15*AV47)),"")</f>
        <v/>
      </c>
      <c r="T22" s="228"/>
      <c r="U22" s="228"/>
      <c r="V22" s="228"/>
      <c r="W22" s="228"/>
      <c r="X22" s="228"/>
      <c r="Y22" s="228"/>
      <c r="Z22" s="228"/>
      <c r="AA22" s="228"/>
      <c r="AB22" s="228"/>
      <c r="AC22" s="228"/>
      <c r="AD22" s="26" t="s">
        <v>80</v>
      </c>
      <c r="AM22" s="129"/>
      <c r="AN22" s="132" t="str">
        <f>IFERROR(IF(AP14&gt;=AP20,"B","A"),"")</f>
        <v>B</v>
      </c>
      <c r="AO22" s="128" t="s">
        <v>214</v>
      </c>
    </row>
    <row r="23" spans="1:54" ht="39.950000000000003" customHeight="1" thickTop="1" thickBot="1">
      <c r="A23" s="226"/>
      <c r="B23" s="227"/>
      <c r="C23" s="227"/>
      <c r="D23" s="227" t="s">
        <v>112</v>
      </c>
      <c r="E23" s="227"/>
      <c r="F23" s="227"/>
      <c r="G23" s="227"/>
      <c r="H23" s="227"/>
      <c r="I23" s="227"/>
      <c r="J23" s="227"/>
      <c r="K23" s="227"/>
      <c r="L23" s="227"/>
      <c r="M23" s="227"/>
      <c r="N23" s="227"/>
      <c r="O23" s="227"/>
      <c r="P23" s="227"/>
      <c r="Q23" s="227"/>
      <c r="R23" s="233"/>
      <c r="S23" s="229" t="str">
        <f>IFERROR(SUM(S17:AC20)-S22,"")</f>
        <v/>
      </c>
      <c r="T23" s="230"/>
      <c r="U23" s="230"/>
      <c r="V23" s="230"/>
      <c r="W23" s="230"/>
      <c r="X23" s="230"/>
      <c r="Y23" s="230"/>
      <c r="Z23" s="230"/>
      <c r="AA23" s="230"/>
      <c r="AB23" s="230"/>
      <c r="AC23" s="231"/>
      <c r="AD23" s="26" t="s">
        <v>80</v>
      </c>
    </row>
    <row r="24" spans="1:54" ht="23.25" customHeight="1" thickTop="1">
      <c r="A24" s="1"/>
      <c r="B24" s="39"/>
      <c r="C24" s="39"/>
      <c r="D24" s="53"/>
      <c r="E24" s="53"/>
      <c r="F24" s="53"/>
      <c r="G24" s="53"/>
      <c r="H24" s="53"/>
      <c r="I24" s="53"/>
      <c r="J24" s="53"/>
      <c r="K24" s="53"/>
      <c r="L24" s="53"/>
      <c r="M24" s="53"/>
      <c r="N24" s="53"/>
      <c r="O24" s="53"/>
      <c r="P24" s="53"/>
      <c r="Q24" s="53"/>
      <c r="R24" s="53"/>
      <c r="S24" s="39"/>
      <c r="T24" s="39"/>
      <c r="U24" s="39"/>
      <c r="V24" s="39"/>
      <c r="W24" s="39"/>
      <c r="X24" s="39"/>
      <c r="Y24" s="39"/>
      <c r="Z24" s="39"/>
      <c r="AA24" s="39"/>
      <c r="AB24" s="39"/>
      <c r="AC24" s="39"/>
      <c r="AD24" s="39"/>
    </row>
    <row r="25" spans="1:54" ht="23.2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5"/>
    </row>
    <row r="26" spans="1:54" ht="23.25" customHeight="1">
      <c r="A26" s="1" t="s">
        <v>4</v>
      </c>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5"/>
      <c r="AI26" s="58">
        <v>1</v>
      </c>
      <c r="AJ26" s="58">
        <v>2</v>
      </c>
      <c r="AK26" s="58">
        <v>3</v>
      </c>
      <c r="AL26" s="58">
        <v>4</v>
      </c>
      <c r="AM26" s="58">
        <v>5</v>
      </c>
      <c r="AN26" s="58">
        <v>6</v>
      </c>
      <c r="AO26" s="58">
        <v>7</v>
      </c>
      <c r="AP26" s="58">
        <v>8</v>
      </c>
      <c r="AQ26" s="58">
        <v>9</v>
      </c>
      <c r="AR26" s="58">
        <v>10</v>
      </c>
      <c r="AS26" s="58">
        <v>11</v>
      </c>
      <c r="AT26" s="58">
        <v>12</v>
      </c>
      <c r="AU26" s="58">
        <v>13</v>
      </c>
      <c r="AV26" s="58">
        <v>14</v>
      </c>
      <c r="AW26" s="58">
        <v>15</v>
      </c>
      <c r="AX26" s="58">
        <v>16</v>
      </c>
    </row>
    <row r="27" spans="1:54" ht="23.25" customHeight="1">
      <c r="A27" s="223" t="s">
        <v>5</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I27" s="58"/>
      <c r="AJ27" s="58"/>
      <c r="AK27" s="58"/>
      <c r="AL27" s="58"/>
      <c r="AM27" s="58"/>
      <c r="AN27" s="58"/>
      <c r="AO27" s="58"/>
      <c r="AP27" s="58"/>
      <c r="AQ27" s="58"/>
      <c r="AR27" s="58"/>
      <c r="AS27" s="58"/>
      <c r="AT27" s="58"/>
      <c r="AU27" s="58"/>
      <c r="AV27" s="58"/>
      <c r="AW27" s="58"/>
      <c r="AX27" s="58"/>
    </row>
    <row r="28" spans="1:54" ht="18.75" customHeight="1">
      <c r="A28" s="223" t="s">
        <v>85</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I28" s="58"/>
      <c r="AJ28" s="58"/>
      <c r="AK28" s="58"/>
      <c r="AL28" s="58"/>
      <c r="AM28" s="58"/>
      <c r="AN28" s="58"/>
      <c r="AO28" s="58"/>
      <c r="AP28" s="58"/>
      <c r="AQ28" s="58"/>
      <c r="AR28" s="58"/>
      <c r="AS28" s="58"/>
      <c r="AT28" s="58"/>
      <c r="AU28" s="58"/>
      <c r="AV28" s="58"/>
      <c r="AW28" s="58"/>
      <c r="AX28" s="58"/>
    </row>
    <row r="29" spans="1:54" ht="18.75" customHeight="1">
      <c r="A29" s="223" t="s">
        <v>86</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I29" s="59"/>
      <c r="AJ29" s="60" t="s">
        <v>89</v>
      </c>
      <c r="AK29" s="61" t="str">
        <f>'様式新第2号(４)支給申請書'!H40</f>
        <v/>
      </c>
      <c r="AL29" s="141" t="s">
        <v>152</v>
      </c>
      <c r="AM29" s="61" t="str">
        <f>'様式新第2号(４)支給申請書'!J40</f>
        <v/>
      </c>
      <c r="AN29" s="141" t="s">
        <v>153</v>
      </c>
      <c r="AO29" s="61" t="str">
        <f>'様式新第2号(４)支給申請書'!L40</f>
        <v/>
      </c>
      <c r="AP29" s="142" t="s">
        <v>154</v>
      </c>
      <c r="AQ29" s="57" t="s">
        <v>155</v>
      </c>
      <c r="AR29" s="64" t="e">
        <f>DATE(2018+AK29,AM29,AO29)</f>
        <v>#VALUE!</v>
      </c>
      <c r="AS29" s="65"/>
      <c r="AT29" s="60" t="s">
        <v>89</v>
      </c>
      <c r="AU29" s="61" t="str">
        <f>'様式新第2号(４)支給申請書'!Q40</f>
        <v/>
      </c>
      <c r="AV29" s="141" t="s">
        <v>152</v>
      </c>
      <c r="AW29" s="61" t="str">
        <f>'様式新第2号(４)支給申請書'!S40</f>
        <v/>
      </c>
      <c r="AX29" s="141" t="s">
        <v>153</v>
      </c>
      <c r="AY29" s="61" t="str">
        <f>'様式新第2号(４)支給申請書'!U40</f>
        <v/>
      </c>
      <c r="AZ29" s="142" t="s">
        <v>154</v>
      </c>
      <c r="BA29" s="57" t="s">
        <v>155</v>
      </c>
      <c r="BB29" s="77" t="e">
        <f>DATE(2018+AU29,AW29,AY29)</f>
        <v>#VALUE!</v>
      </c>
    </row>
    <row r="30" spans="1:54" ht="18.75" customHeight="1">
      <c r="A30" s="223" t="s">
        <v>124</v>
      </c>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I30" s="59"/>
      <c r="AJ30" s="59"/>
      <c r="AK30" s="65"/>
      <c r="AL30" s="65"/>
      <c r="AM30" s="59"/>
      <c r="AN30" s="65"/>
      <c r="AO30" s="65"/>
      <c r="AP30" s="65"/>
      <c r="AQ30" s="65"/>
      <c r="AR30" s="65"/>
      <c r="AS30" s="65"/>
      <c r="AT30" s="65"/>
      <c r="AU30" s="65"/>
      <c r="AV30" s="65"/>
      <c r="AW30" s="65"/>
      <c r="AX30" s="65"/>
    </row>
    <row r="31" spans="1:54" ht="19.5" customHeight="1">
      <c r="A31" s="223" t="s">
        <v>223</v>
      </c>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I31" s="66" t="s">
        <v>156</v>
      </c>
      <c r="AJ31" s="148" t="s">
        <v>157</v>
      </c>
      <c r="AK31" s="149"/>
      <c r="AL31" s="149"/>
      <c r="AM31" s="150"/>
      <c r="AN31" s="148" t="s">
        <v>158</v>
      </c>
      <c r="AO31" s="149"/>
      <c r="AP31" s="149"/>
      <c r="AQ31" s="150"/>
      <c r="AR31" s="148" t="s">
        <v>159</v>
      </c>
      <c r="AS31" s="150"/>
      <c r="AT31" s="148" t="s">
        <v>160</v>
      </c>
      <c r="AU31" s="150"/>
      <c r="AV31" s="146" t="s">
        <v>161</v>
      </c>
      <c r="AW31" s="146" t="s">
        <v>162</v>
      </c>
      <c r="AX31" s="146" t="s">
        <v>163</v>
      </c>
    </row>
    <row r="32" spans="1:54" ht="18.75" customHeight="1">
      <c r="A32" s="223" t="s">
        <v>100</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I32" s="66"/>
      <c r="AJ32" s="69" t="s">
        <v>164</v>
      </c>
      <c r="AK32" s="69" t="s">
        <v>152</v>
      </c>
      <c r="AL32" s="69" t="s">
        <v>165</v>
      </c>
      <c r="AM32" s="69" t="s">
        <v>166</v>
      </c>
      <c r="AN32" s="69" t="s">
        <v>164</v>
      </c>
      <c r="AO32" s="69" t="s">
        <v>152</v>
      </c>
      <c r="AP32" s="69" t="s">
        <v>165</v>
      </c>
      <c r="AQ32" s="69" t="s">
        <v>166</v>
      </c>
      <c r="AR32" s="66" t="s">
        <v>167</v>
      </c>
      <c r="AS32" s="69" t="s">
        <v>168</v>
      </c>
      <c r="AT32" s="66" t="s">
        <v>167</v>
      </c>
      <c r="AU32" s="69" t="s">
        <v>168</v>
      </c>
      <c r="AV32" s="147"/>
      <c r="AW32" s="147"/>
      <c r="AX32" s="147"/>
    </row>
    <row r="33" spans="1:50" ht="86.25" customHeight="1">
      <c r="A33" s="223" t="s">
        <v>239</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I33" s="66" t="e">
        <f>IF(AND($AR$29&gt;=AM33,$AR$29&lt;=AQ33),"○","×")</f>
        <v>#VALUE!</v>
      </c>
      <c r="AJ33" s="66">
        <v>1</v>
      </c>
      <c r="AK33" s="66">
        <v>8</v>
      </c>
      <c r="AL33" s="66">
        <v>1</v>
      </c>
      <c r="AM33" s="70">
        <v>43678</v>
      </c>
      <c r="AN33" s="66">
        <v>2</v>
      </c>
      <c r="AO33" s="66">
        <v>2</v>
      </c>
      <c r="AP33" s="66">
        <v>29</v>
      </c>
      <c r="AQ33" s="70">
        <v>43890</v>
      </c>
      <c r="AR33" s="66">
        <v>100</v>
      </c>
      <c r="AS33" s="66">
        <v>80</v>
      </c>
      <c r="AT33" s="66">
        <v>100</v>
      </c>
      <c r="AU33" s="71">
        <v>80</v>
      </c>
      <c r="AV33" s="72">
        <v>8335</v>
      </c>
      <c r="AW33" s="72">
        <v>15000</v>
      </c>
      <c r="AX33" s="72">
        <v>15000</v>
      </c>
    </row>
    <row r="34" spans="1:50" ht="48.75" customHeight="1">
      <c r="A34" s="223" t="s">
        <v>87</v>
      </c>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I34" s="66" t="e">
        <f t="shared" ref="AI34:AI42" si="0">IF(AND($AR$29&gt;=AM34,$AR$29&lt;=AQ34),"○","×")</f>
        <v>#VALUE!</v>
      </c>
      <c r="AJ34" s="66">
        <v>2</v>
      </c>
      <c r="AK34" s="66">
        <v>3</v>
      </c>
      <c r="AL34" s="66">
        <v>1</v>
      </c>
      <c r="AM34" s="70">
        <v>43891</v>
      </c>
      <c r="AN34" s="66">
        <v>2</v>
      </c>
      <c r="AO34" s="66">
        <v>7</v>
      </c>
      <c r="AP34" s="66">
        <v>31</v>
      </c>
      <c r="AQ34" s="70">
        <v>44043</v>
      </c>
      <c r="AR34" s="66">
        <v>100</v>
      </c>
      <c r="AS34" s="66">
        <v>80</v>
      </c>
      <c r="AT34" s="66">
        <v>100</v>
      </c>
      <c r="AU34" s="71">
        <v>80</v>
      </c>
      <c r="AV34" s="72">
        <v>8330</v>
      </c>
      <c r="AW34" s="72">
        <v>15000</v>
      </c>
      <c r="AX34" s="72">
        <v>15000</v>
      </c>
    </row>
    <row r="35" spans="1:50" ht="67.5" customHeight="1">
      <c r="AI35" s="66" t="e">
        <f t="shared" si="0"/>
        <v>#VALUE!</v>
      </c>
      <c r="AJ35" s="66">
        <v>2</v>
      </c>
      <c r="AK35" s="66">
        <v>8</v>
      </c>
      <c r="AL35" s="66">
        <v>1</v>
      </c>
      <c r="AM35" s="70">
        <v>44044</v>
      </c>
      <c r="AN35" s="66">
        <v>3</v>
      </c>
      <c r="AO35" s="66">
        <v>4</v>
      </c>
      <c r="AP35" s="66">
        <v>30</v>
      </c>
      <c r="AQ35" s="70">
        <v>44316</v>
      </c>
      <c r="AR35" s="66">
        <v>100</v>
      </c>
      <c r="AS35" s="66">
        <v>80</v>
      </c>
      <c r="AT35" s="66">
        <v>100</v>
      </c>
      <c r="AU35" s="71">
        <v>80</v>
      </c>
      <c r="AV35" s="72">
        <v>8370</v>
      </c>
      <c r="AW35" s="72">
        <v>15000</v>
      </c>
      <c r="AX35" s="72">
        <v>15000</v>
      </c>
    </row>
    <row r="36" spans="1:50" ht="57.75" customHeight="1">
      <c r="AI36" s="66" t="e">
        <f t="shared" si="0"/>
        <v>#VALUE!</v>
      </c>
      <c r="AJ36" s="66">
        <v>3</v>
      </c>
      <c r="AK36" s="66">
        <v>5</v>
      </c>
      <c r="AL36" s="66">
        <v>1</v>
      </c>
      <c r="AM36" s="70">
        <v>44317</v>
      </c>
      <c r="AN36" s="66">
        <v>3</v>
      </c>
      <c r="AO36" s="66">
        <v>7</v>
      </c>
      <c r="AP36" s="66">
        <v>31</v>
      </c>
      <c r="AQ36" s="70">
        <v>44408</v>
      </c>
      <c r="AR36" s="66">
        <v>100</v>
      </c>
      <c r="AS36" s="66">
        <v>80</v>
      </c>
      <c r="AT36" s="66">
        <v>100</v>
      </c>
      <c r="AU36" s="71">
        <v>80</v>
      </c>
      <c r="AV36" s="72">
        <v>8370</v>
      </c>
      <c r="AW36" s="72">
        <v>13500</v>
      </c>
      <c r="AX36" s="72">
        <v>15000</v>
      </c>
    </row>
    <row r="37" spans="1:50" ht="53.25" customHeight="1">
      <c r="AI37" s="66" t="e">
        <f t="shared" si="0"/>
        <v>#VALUE!</v>
      </c>
      <c r="AJ37" s="66">
        <v>3</v>
      </c>
      <c r="AK37" s="66">
        <v>8</v>
      </c>
      <c r="AL37" s="66">
        <v>1</v>
      </c>
      <c r="AM37" s="70">
        <v>44409</v>
      </c>
      <c r="AN37" s="66">
        <v>4</v>
      </c>
      <c r="AO37" s="66">
        <v>7</v>
      </c>
      <c r="AP37" s="66">
        <v>31</v>
      </c>
      <c r="AQ37" s="70">
        <f>DATE(2018+AN37,AO37,AP37)</f>
        <v>44773</v>
      </c>
      <c r="AR37" s="66">
        <v>100</v>
      </c>
      <c r="AS37" s="66">
        <v>80</v>
      </c>
      <c r="AT37" s="66">
        <v>100</v>
      </c>
      <c r="AU37" s="71">
        <v>80</v>
      </c>
      <c r="AV37" s="72">
        <v>8265</v>
      </c>
      <c r="AW37" s="72">
        <v>13500</v>
      </c>
      <c r="AX37" s="72">
        <v>15000</v>
      </c>
    </row>
    <row r="38" spans="1:50" ht="38.25" customHeight="1">
      <c r="AI38" s="66" t="e">
        <f t="shared" si="0"/>
        <v>#VALUE!</v>
      </c>
      <c r="AJ38" s="66">
        <v>4</v>
      </c>
      <c r="AK38" s="66">
        <v>8</v>
      </c>
      <c r="AL38" s="66">
        <v>1</v>
      </c>
      <c r="AM38" s="70">
        <v>44774</v>
      </c>
      <c r="AN38" s="66">
        <v>4</v>
      </c>
      <c r="AO38" s="66">
        <v>9</v>
      </c>
      <c r="AP38" s="66">
        <v>30</v>
      </c>
      <c r="AQ38" s="70">
        <f>DATE(2018+AN38,AO38,AP38)</f>
        <v>44834</v>
      </c>
      <c r="AR38" s="66">
        <v>100</v>
      </c>
      <c r="AS38" s="66">
        <v>80</v>
      </c>
      <c r="AT38" s="66">
        <v>100</v>
      </c>
      <c r="AU38" s="71">
        <v>80</v>
      </c>
      <c r="AV38" s="72">
        <v>8355</v>
      </c>
      <c r="AW38" s="72">
        <v>9000</v>
      </c>
      <c r="AX38" s="72">
        <v>15000</v>
      </c>
    </row>
    <row r="39" spans="1:50" ht="21">
      <c r="AI39" s="66" t="e">
        <f t="shared" si="0"/>
        <v>#VALUE!</v>
      </c>
      <c r="AJ39" s="66">
        <v>4</v>
      </c>
      <c r="AK39" s="66">
        <v>10</v>
      </c>
      <c r="AL39" s="66">
        <v>1</v>
      </c>
      <c r="AM39" s="70">
        <v>44835</v>
      </c>
      <c r="AN39" s="66">
        <v>4</v>
      </c>
      <c r="AO39" s="66">
        <v>11</v>
      </c>
      <c r="AP39" s="66">
        <v>30</v>
      </c>
      <c r="AQ39" s="70">
        <f>DATE(2018+AN39,AO39,AP39)</f>
        <v>44895</v>
      </c>
      <c r="AR39" s="66">
        <v>100</v>
      </c>
      <c r="AS39" s="66">
        <v>80</v>
      </c>
      <c r="AT39" s="66">
        <v>100</v>
      </c>
      <c r="AU39" s="66">
        <v>80</v>
      </c>
      <c r="AV39" s="72">
        <v>8355</v>
      </c>
      <c r="AW39" s="72">
        <v>8355</v>
      </c>
      <c r="AX39" s="72">
        <v>12000</v>
      </c>
    </row>
    <row r="40" spans="1:50" ht="21">
      <c r="AI40" s="66" t="e">
        <f t="shared" si="0"/>
        <v>#VALUE!</v>
      </c>
      <c r="AJ40" s="66"/>
      <c r="AK40" s="66"/>
      <c r="AL40" s="66"/>
      <c r="AM40" s="66"/>
      <c r="AN40" s="66"/>
      <c r="AO40" s="66"/>
      <c r="AP40" s="66"/>
      <c r="AQ40" s="66"/>
      <c r="AR40" s="66"/>
      <c r="AS40" s="66"/>
      <c r="AT40" s="66"/>
      <c r="AU40" s="66"/>
      <c r="AV40" s="72"/>
      <c r="AW40" s="72"/>
      <c r="AX40" s="72"/>
    </row>
    <row r="41" spans="1:50" ht="21">
      <c r="AI41" s="66" t="e">
        <f t="shared" si="0"/>
        <v>#VALUE!</v>
      </c>
      <c r="AJ41" s="66"/>
      <c r="AK41" s="66"/>
      <c r="AL41" s="66"/>
      <c r="AM41" s="66"/>
      <c r="AN41" s="66"/>
      <c r="AO41" s="66"/>
      <c r="AP41" s="66"/>
      <c r="AQ41" s="66"/>
      <c r="AR41" s="66"/>
      <c r="AS41" s="66"/>
      <c r="AT41" s="66"/>
      <c r="AU41" s="66"/>
      <c r="AV41" s="72"/>
      <c r="AW41" s="73"/>
      <c r="AX41" s="73"/>
    </row>
    <row r="42" spans="1:50" ht="21">
      <c r="AI42" s="66" t="e">
        <f t="shared" si="0"/>
        <v>#VALUE!</v>
      </c>
      <c r="AJ42" s="66"/>
      <c r="AK42" s="66"/>
      <c r="AL42" s="66"/>
      <c r="AM42" s="66"/>
      <c r="AN42" s="66"/>
      <c r="AO42" s="66"/>
      <c r="AP42" s="66"/>
      <c r="AQ42" s="66"/>
      <c r="AR42" s="66"/>
      <c r="AS42" s="66"/>
      <c r="AT42" s="66"/>
      <c r="AU42" s="66"/>
      <c r="AV42" s="72"/>
      <c r="AW42" s="73"/>
      <c r="AX42" s="73"/>
    </row>
    <row r="43" spans="1:50" ht="21">
      <c r="AI43" s="65"/>
      <c r="AJ43" s="65"/>
      <c r="AK43" s="65"/>
      <c r="AL43" s="65"/>
      <c r="AM43" s="65"/>
      <c r="AN43" s="65"/>
      <c r="AO43" s="65"/>
      <c r="AP43" s="65"/>
      <c r="AQ43" s="65"/>
      <c r="AR43" s="65"/>
      <c r="AS43" s="65"/>
      <c r="AT43" s="65"/>
      <c r="AU43" s="65"/>
      <c r="AV43" s="65"/>
      <c r="AW43" s="65"/>
      <c r="AX43" s="58"/>
    </row>
    <row r="44" spans="1:50" ht="21">
      <c r="AI44" s="65" t="s">
        <v>169</v>
      </c>
      <c r="AJ44" s="65"/>
      <c r="AK44" s="65"/>
      <c r="AL44" s="65"/>
      <c r="AM44" s="65"/>
      <c r="AN44" s="65"/>
      <c r="AO44" s="65"/>
      <c r="AP44" s="65"/>
      <c r="AQ44" s="65"/>
      <c r="AR44" s="65"/>
      <c r="AS44" s="65"/>
      <c r="AT44" s="65"/>
      <c r="AU44" s="65"/>
      <c r="AV44" s="65"/>
      <c r="AW44" s="65"/>
      <c r="AX44" s="58"/>
    </row>
    <row r="45" spans="1:50" ht="21">
      <c r="AI45" s="65"/>
      <c r="AJ45" s="148" t="s">
        <v>157</v>
      </c>
      <c r="AK45" s="149"/>
      <c r="AL45" s="149"/>
      <c r="AM45" s="150"/>
      <c r="AN45" s="148" t="s">
        <v>158</v>
      </c>
      <c r="AO45" s="149"/>
      <c r="AP45" s="149"/>
      <c r="AQ45" s="150"/>
      <c r="AR45" s="151" t="s">
        <v>159</v>
      </c>
      <c r="AS45" s="152"/>
      <c r="AT45" s="151" t="s">
        <v>160</v>
      </c>
      <c r="AU45" s="152"/>
      <c r="AV45" s="146" t="s">
        <v>161</v>
      </c>
      <c r="AW45" s="146" t="s">
        <v>162</v>
      </c>
      <c r="AX45" s="146" t="s">
        <v>163</v>
      </c>
    </row>
    <row r="46" spans="1:50" ht="21">
      <c r="AI46" s="74" t="s">
        <v>170</v>
      </c>
      <c r="AJ46" s="69" t="s">
        <v>164</v>
      </c>
      <c r="AK46" s="69" t="s">
        <v>152</v>
      </c>
      <c r="AL46" s="69" t="s">
        <v>165</v>
      </c>
      <c r="AM46" s="69" t="s">
        <v>166</v>
      </c>
      <c r="AN46" s="69" t="s">
        <v>164</v>
      </c>
      <c r="AO46" s="69" t="s">
        <v>152</v>
      </c>
      <c r="AP46" s="69" t="s">
        <v>165</v>
      </c>
      <c r="AQ46" s="69" t="s">
        <v>166</v>
      </c>
      <c r="AR46" s="72" t="s">
        <v>167</v>
      </c>
      <c r="AS46" s="140" t="s">
        <v>168</v>
      </c>
      <c r="AT46" s="72" t="s">
        <v>167</v>
      </c>
      <c r="AU46" s="140" t="s">
        <v>168</v>
      </c>
      <c r="AV46" s="147"/>
      <c r="AW46" s="147"/>
      <c r="AX46" s="147"/>
    </row>
    <row r="47" spans="1:50" ht="21">
      <c r="AI47" s="76"/>
      <c r="AJ47" s="66" t="e">
        <f>VLOOKUP($AI$46,$AI$33:$AX$42,AJ26,FALSE)</f>
        <v>#N/A</v>
      </c>
      <c r="AK47" s="66" t="e">
        <f t="shared" ref="AK47:AX47" si="1">VLOOKUP($AI$46,$AI$33:$AX$42,AK26,FALSE)</f>
        <v>#N/A</v>
      </c>
      <c r="AL47" s="66" t="e">
        <f t="shared" si="1"/>
        <v>#N/A</v>
      </c>
      <c r="AM47" s="77" t="e">
        <f t="shared" si="1"/>
        <v>#N/A</v>
      </c>
      <c r="AN47" s="66" t="e">
        <f t="shared" si="1"/>
        <v>#N/A</v>
      </c>
      <c r="AO47" s="66" t="e">
        <f t="shared" si="1"/>
        <v>#N/A</v>
      </c>
      <c r="AP47" s="66" t="e">
        <f t="shared" si="1"/>
        <v>#N/A</v>
      </c>
      <c r="AQ47" s="77" t="e">
        <f t="shared" si="1"/>
        <v>#N/A</v>
      </c>
      <c r="AR47" s="72" t="e">
        <f t="shared" si="1"/>
        <v>#N/A</v>
      </c>
      <c r="AS47" s="72" t="e">
        <f t="shared" si="1"/>
        <v>#N/A</v>
      </c>
      <c r="AT47" s="72" t="e">
        <f t="shared" si="1"/>
        <v>#N/A</v>
      </c>
      <c r="AU47" s="72" t="e">
        <f t="shared" si="1"/>
        <v>#N/A</v>
      </c>
      <c r="AV47" s="72" t="e">
        <f t="shared" si="1"/>
        <v>#N/A</v>
      </c>
      <c r="AW47" s="72" t="e">
        <f t="shared" si="1"/>
        <v>#N/A</v>
      </c>
      <c r="AX47" s="72" t="e">
        <f t="shared" si="1"/>
        <v>#N/A</v>
      </c>
    </row>
  </sheetData>
  <sheetProtection password="CC7D" sheet="1" formatCells="0" selectLockedCells="1"/>
  <mergeCells count="68">
    <mergeCell ref="AH14:AH17"/>
    <mergeCell ref="A33:AD33"/>
    <mergeCell ref="A34:AD34"/>
    <mergeCell ref="A27:AD27"/>
    <mergeCell ref="A28:AD28"/>
    <mergeCell ref="A29:AD29"/>
    <mergeCell ref="A30:AD30"/>
    <mergeCell ref="A31:AD31"/>
    <mergeCell ref="A32:AD32"/>
    <mergeCell ref="A22:C23"/>
    <mergeCell ref="S22:AC22"/>
    <mergeCell ref="S23:AC23"/>
    <mergeCell ref="D22:R22"/>
    <mergeCell ref="D23:R23"/>
    <mergeCell ref="A19:R19"/>
    <mergeCell ref="S19:AC20"/>
    <mergeCell ref="AD19:AD20"/>
    <mergeCell ref="A20:R20"/>
    <mergeCell ref="A17:R17"/>
    <mergeCell ref="S17:AC18"/>
    <mergeCell ref="AD17:AD18"/>
    <mergeCell ref="A18:R18"/>
    <mergeCell ref="S12:AD12"/>
    <mergeCell ref="A12:R12"/>
    <mergeCell ref="A16:R16"/>
    <mergeCell ref="S16:AD16"/>
    <mergeCell ref="A13:R15"/>
    <mergeCell ref="S13:X13"/>
    <mergeCell ref="Y13:AD13"/>
    <mergeCell ref="S14:V14"/>
    <mergeCell ref="W14:X14"/>
    <mergeCell ref="Y14:AB14"/>
    <mergeCell ref="AC14:AD14"/>
    <mergeCell ref="S15:AB15"/>
    <mergeCell ref="AC15:AD15"/>
    <mergeCell ref="Y7:AC7"/>
    <mergeCell ref="S8:AC8"/>
    <mergeCell ref="A9:R9"/>
    <mergeCell ref="S9:AC9"/>
    <mergeCell ref="A10:R11"/>
    <mergeCell ref="S10:AC11"/>
    <mergeCell ref="A6:R8"/>
    <mergeCell ref="S6:X6"/>
    <mergeCell ref="Y6:AD6"/>
    <mergeCell ref="S7:V7"/>
    <mergeCell ref="W7:X7"/>
    <mergeCell ref="AD10:AD11"/>
    <mergeCell ref="A2:AD2"/>
    <mergeCell ref="V4:X4"/>
    <mergeCell ref="Y4:AD4"/>
    <mergeCell ref="A5:R5"/>
    <mergeCell ref="S5:AC5"/>
    <mergeCell ref="D4:U4"/>
    <mergeCell ref="A3:C3"/>
    <mergeCell ref="AW31:AW32"/>
    <mergeCell ref="AX31:AX32"/>
    <mergeCell ref="AJ45:AM45"/>
    <mergeCell ref="AN45:AQ45"/>
    <mergeCell ref="AR45:AS45"/>
    <mergeCell ref="AT45:AU45"/>
    <mergeCell ref="AV45:AV46"/>
    <mergeCell ref="AW45:AW46"/>
    <mergeCell ref="AX45:AX46"/>
    <mergeCell ref="AJ31:AM31"/>
    <mergeCell ref="AN31:AQ31"/>
    <mergeCell ref="AR31:AS31"/>
    <mergeCell ref="AT31:AU31"/>
    <mergeCell ref="AV31:AV32"/>
  </mergeCells>
  <phoneticPr fontId="2"/>
  <dataValidations count="4">
    <dataValidation imeMode="hiragana" allowBlank="1" showInputMessage="1" showErrorMessage="1" sqref="S13:AD13 W14 S15:AB15 AI47"/>
    <dataValidation imeMode="halfAlpha" allowBlank="1" showInputMessage="1" showErrorMessage="1" sqref="S14 Y14 S5:AC5"/>
    <dataValidation type="list" allowBlank="1" showInputMessage="1" showErrorMessage="1" sqref="AF12 AF14:AF15">
      <formula1>$AF$12:$AF$15</formula1>
    </dataValidation>
    <dataValidation type="list" allowBlank="1" showInputMessage="1" showErrorMessage="1" sqref="S12:AD12">
      <formula1>INDIRECT($AM$11)</formula1>
    </dataValidation>
  </dataValidations>
  <pageMargins left="0.7" right="0.7" top="0.75" bottom="0.75" header="0.3" footer="0.3"/>
  <pageSetup paperSize="9" scale="48" orientation="portrait" r:id="rId1"/>
  <rowBreaks count="1" manualBreakCount="1">
    <brk id="24" max="2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B48"/>
  <sheetViews>
    <sheetView view="pageBreakPreview" zoomScale="60" zoomScaleNormal="100" workbookViewId="0">
      <selection activeCell="S5" sqref="S5:AC5"/>
    </sheetView>
  </sheetViews>
  <sheetFormatPr defaultColWidth="9" defaultRowHeight="18.75"/>
  <cols>
    <col min="1" max="2" width="3.625" style="16" customWidth="1"/>
    <col min="3" max="3" width="9" style="16" customWidth="1"/>
    <col min="4" max="18" width="4.625" style="16" customWidth="1"/>
    <col min="19" max="19" width="3.75" style="16" customWidth="1"/>
    <col min="20" max="22" width="9" style="16"/>
    <col min="23" max="24" width="3.625" style="16" customWidth="1"/>
    <col min="25" max="25" width="3.75" style="16" customWidth="1"/>
    <col min="26" max="27" width="9" style="16"/>
    <col min="28" max="28" width="5.625" style="16" customWidth="1"/>
    <col min="29" max="29" width="3.625" style="16" customWidth="1"/>
    <col min="30" max="30" width="5.875" style="28" customWidth="1"/>
    <col min="31" max="31" width="9" style="16" customWidth="1"/>
    <col min="32" max="33" width="3.875" style="16" hidden="1" customWidth="1"/>
    <col min="34" max="34" width="3.5" style="16" hidden="1" customWidth="1"/>
    <col min="35" max="35" width="18" style="16" hidden="1" customWidth="1"/>
    <col min="36" max="36" width="36.125" style="16" hidden="1" customWidth="1"/>
    <col min="37" max="37" width="83" style="16" hidden="1" customWidth="1"/>
    <col min="38" max="38" width="14.125" style="16" hidden="1" customWidth="1"/>
    <col min="39" max="39" width="16.375" style="16" hidden="1" customWidth="1"/>
    <col min="40" max="40" width="86.625" style="16" hidden="1" customWidth="1"/>
    <col min="41" max="41" width="14.5" style="16" hidden="1" customWidth="1"/>
    <col min="42" max="42" width="8.25" style="16" hidden="1" customWidth="1"/>
    <col min="43" max="43" width="18" style="16" hidden="1" customWidth="1"/>
    <col min="44" max="44" width="12.875" style="16" hidden="1" customWidth="1"/>
    <col min="45" max="47" width="11.75" style="16" hidden="1" customWidth="1"/>
    <col min="48" max="50" width="15.5" style="16" hidden="1" customWidth="1"/>
    <col min="51" max="51" width="11.25" style="16" hidden="1" customWidth="1"/>
    <col min="52" max="52" width="5.375" style="16" hidden="1" customWidth="1"/>
    <col min="53" max="53" width="11.125" style="16" hidden="1" customWidth="1"/>
    <col min="54" max="54" width="12.875" style="16" hidden="1" customWidth="1"/>
    <col min="55" max="72" width="9" style="16" customWidth="1"/>
    <col min="73" max="16384" width="9" style="16"/>
  </cols>
  <sheetData>
    <row r="1" spans="1:43">
      <c r="A1" s="1" t="s">
        <v>235</v>
      </c>
      <c r="B1" s="1"/>
      <c r="C1" s="1"/>
      <c r="D1" s="1"/>
      <c r="E1" s="1"/>
      <c r="F1" s="1"/>
      <c r="G1" s="1"/>
      <c r="H1" s="1"/>
      <c r="I1" s="1"/>
      <c r="J1" s="1"/>
      <c r="K1" s="1"/>
      <c r="L1" s="1"/>
      <c r="M1" s="1"/>
      <c r="N1" s="1"/>
      <c r="O1" s="1"/>
      <c r="P1" s="1"/>
      <c r="Q1" s="1"/>
      <c r="R1" s="1"/>
      <c r="S1" s="1"/>
      <c r="T1" s="1"/>
      <c r="U1" s="1"/>
      <c r="V1" s="1"/>
      <c r="W1" s="1"/>
      <c r="X1" s="1"/>
      <c r="Y1" s="1"/>
      <c r="Z1" s="1"/>
      <c r="AA1" s="1"/>
      <c r="AB1" s="1"/>
      <c r="AC1" s="1"/>
      <c r="AD1" s="15"/>
    </row>
    <row r="2" spans="1:43" ht="48" customHeight="1">
      <c r="A2" s="238" t="s">
        <v>199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row>
    <row r="3" spans="1:43" ht="29.25" customHeight="1">
      <c r="A3" s="167" t="s">
        <v>25</v>
      </c>
      <c r="B3" s="168"/>
      <c r="C3" s="169"/>
      <c r="D3" s="54" t="s">
        <v>89</v>
      </c>
      <c r="E3" s="109" t="str">
        <f>IF('様式新第2号(６)算定書 (要請等対象施設)'!E3="","",'様式新第2号(６)算定書 (要請等対象施設)'!E3)</f>
        <v/>
      </c>
      <c r="F3" s="96" t="s">
        <v>90</v>
      </c>
      <c r="G3" s="109" t="str">
        <f>IF('様式新第2号(６)算定書 (要請等対象施設)'!G3="","",'様式新第2号(６)算定書 (要請等対象施設)'!G3)</f>
        <v/>
      </c>
      <c r="H3" s="96" t="s">
        <v>178</v>
      </c>
      <c r="I3" s="109" t="str">
        <f>IF('様式新第2号(６)算定書 (要請等対象施設)'!I3="","",'様式新第2号(６)算定書 (要請等対象施設)'!I3)</f>
        <v/>
      </c>
      <c r="J3" s="96" t="s">
        <v>67</v>
      </c>
      <c r="K3" s="96" t="s">
        <v>105</v>
      </c>
      <c r="L3" s="54" t="s">
        <v>89</v>
      </c>
      <c r="M3" s="109" t="str">
        <f>IF('様式新第2号(６)算定書 (要請等対象施設)'!M3="","",'様式新第2号(６)算定書 (要請等対象施設)'!M3)</f>
        <v/>
      </c>
      <c r="N3" s="96" t="s">
        <v>90</v>
      </c>
      <c r="O3" s="109" t="str">
        <f>IF('様式新第2号(６)算定書 (要請等対象施設)'!O3="","",'様式新第2号(６)算定書 (要請等対象施設)'!O3)</f>
        <v/>
      </c>
      <c r="P3" s="96" t="s">
        <v>178</v>
      </c>
      <c r="Q3" s="110" t="str">
        <f>IF('様式新第2号(６)算定書 (要請等対象施設)'!Q3="","",'様式新第2号(６)算定書 (要請等対象施設)'!Q3)</f>
        <v/>
      </c>
      <c r="R3" s="95" t="s">
        <v>67</v>
      </c>
      <c r="S3" s="56"/>
      <c r="T3" s="56"/>
      <c r="U3" s="56"/>
      <c r="V3" s="56"/>
      <c r="W3" s="56"/>
      <c r="X3" s="56"/>
      <c r="Y3" s="56"/>
      <c r="Z3" s="56"/>
      <c r="AA3" s="56"/>
      <c r="AB3" s="56"/>
      <c r="AC3" s="56"/>
      <c r="AD3" s="56"/>
    </row>
    <row r="4" spans="1:43" s="20" customFormat="1" ht="54" customHeight="1">
      <c r="A4" s="17" t="s">
        <v>0</v>
      </c>
      <c r="B4" s="18"/>
      <c r="C4" s="19"/>
      <c r="D4" s="245" t="str">
        <f>IF('様式新第2号(６)算定書 (要請等対象施設)'!D4:U4="","",'様式新第2号(６)算定書 (要請等対象施設)'!D4:U4)</f>
        <v/>
      </c>
      <c r="E4" s="246"/>
      <c r="F4" s="246"/>
      <c r="G4" s="246"/>
      <c r="H4" s="246"/>
      <c r="I4" s="246"/>
      <c r="J4" s="246"/>
      <c r="K4" s="246"/>
      <c r="L4" s="246"/>
      <c r="M4" s="246"/>
      <c r="N4" s="246"/>
      <c r="O4" s="246"/>
      <c r="P4" s="246"/>
      <c r="Q4" s="246"/>
      <c r="R4" s="246"/>
      <c r="S4" s="246"/>
      <c r="T4" s="246"/>
      <c r="U4" s="247"/>
      <c r="V4" s="155" t="s">
        <v>99</v>
      </c>
      <c r="W4" s="156"/>
      <c r="X4" s="157"/>
      <c r="Y4" s="239" t="str">
        <f>IF('様式新第2号(６)算定書 (要請等対象施設)'!Y4="","",'様式新第2号(６)算定書 (要請等対象施設)'!Y4)</f>
        <v/>
      </c>
      <c r="Z4" s="240"/>
      <c r="AA4" s="240"/>
      <c r="AB4" s="240"/>
      <c r="AC4" s="240"/>
      <c r="AD4" s="240"/>
    </row>
    <row r="5" spans="1:43" ht="60" customHeight="1">
      <c r="A5" s="159" t="s">
        <v>6</v>
      </c>
      <c r="B5" s="160"/>
      <c r="C5" s="160"/>
      <c r="D5" s="160"/>
      <c r="E5" s="160"/>
      <c r="F5" s="160"/>
      <c r="G5" s="160"/>
      <c r="H5" s="160"/>
      <c r="I5" s="160"/>
      <c r="J5" s="160"/>
      <c r="K5" s="160"/>
      <c r="L5" s="160"/>
      <c r="M5" s="160"/>
      <c r="N5" s="160"/>
      <c r="O5" s="160"/>
      <c r="P5" s="160"/>
      <c r="Q5" s="160"/>
      <c r="R5" s="160"/>
      <c r="S5" s="161"/>
      <c r="T5" s="162"/>
      <c r="U5" s="162"/>
      <c r="V5" s="162"/>
      <c r="W5" s="162"/>
      <c r="X5" s="162"/>
      <c r="Y5" s="162"/>
      <c r="Z5" s="162"/>
      <c r="AA5" s="162"/>
      <c r="AB5" s="162"/>
      <c r="AC5" s="163"/>
      <c r="AD5" s="21" t="s">
        <v>1</v>
      </c>
      <c r="AF5" s="257">
        <f>SUM(S5,'様式新第2号(６)算定書 (要請等対象施設)'!S5:AC5)</f>
        <v>0</v>
      </c>
      <c r="AG5" s="258"/>
      <c r="AH5" s="116"/>
    </row>
    <row r="6" spans="1:43" ht="38.25" customHeight="1">
      <c r="A6" s="184" t="s">
        <v>83</v>
      </c>
      <c r="B6" s="185"/>
      <c r="C6" s="185"/>
      <c r="D6" s="185"/>
      <c r="E6" s="185"/>
      <c r="F6" s="185"/>
      <c r="G6" s="185"/>
      <c r="H6" s="185"/>
      <c r="I6" s="185"/>
      <c r="J6" s="185"/>
      <c r="K6" s="185"/>
      <c r="L6" s="185"/>
      <c r="M6" s="185"/>
      <c r="N6" s="185"/>
      <c r="O6" s="185"/>
      <c r="P6" s="185"/>
      <c r="Q6" s="185"/>
      <c r="R6" s="185"/>
      <c r="S6" s="190" t="s">
        <v>118</v>
      </c>
      <c r="T6" s="191"/>
      <c r="U6" s="191"/>
      <c r="V6" s="191"/>
      <c r="W6" s="191"/>
      <c r="X6" s="191"/>
      <c r="Y6" s="192" t="s">
        <v>119</v>
      </c>
      <c r="Z6" s="193"/>
      <c r="AA6" s="193"/>
      <c r="AB6" s="193"/>
      <c r="AC6" s="193"/>
      <c r="AD6" s="194"/>
      <c r="AF6" s="117"/>
      <c r="AG6" s="117"/>
      <c r="AH6" s="116"/>
    </row>
    <row r="7" spans="1:43" ht="47.25" customHeight="1">
      <c r="A7" s="186"/>
      <c r="B7" s="187"/>
      <c r="C7" s="187"/>
      <c r="D7" s="187"/>
      <c r="E7" s="187"/>
      <c r="F7" s="187"/>
      <c r="G7" s="187"/>
      <c r="H7" s="187"/>
      <c r="I7" s="187"/>
      <c r="J7" s="187"/>
      <c r="K7" s="187"/>
      <c r="L7" s="187"/>
      <c r="M7" s="187"/>
      <c r="N7" s="187"/>
      <c r="O7" s="187"/>
      <c r="P7" s="187"/>
      <c r="Q7" s="187"/>
      <c r="R7" s="187"/>
      <c r="S7" s="161"/>
      <c r="T7" s="162"/>
      <c r="U7" s="162"/>
      <c r="V7" s="162"/>
      <c r="W7" s="191" t="s">
        <v>81</v>
      </c>
      <c r="X7" s="191"/>
      <c r="Y7" s="161"/>
      <c r="Z7" s="162"/>
      <c r="AA7" s="162"/>
      <c r="AB7" s="162"/>
      <c r="AC7" s="162"/>
      <c r="AD7" s="14" t="s">
        <v>81</v>
      </c>
      <c r="AF7" s="118">
        <f>SUM(S7,'様式新第2号(６)算定書 (要請等対象施設)'!S7:V7)</f>
        <v>0</v>
      </c>
      <c r="AG7" s="118">
        <f>SUM(Y7,'様式新第2号(６)算定書 (要請等対象施設)'!Y7:AC7)</f>
        <v>0</v>
      </c>
      <c r="AH7" s="116"/>
    </row>
    <row r="8" spans="1:43" ht="60" customHeight="1">
      <c r="A8" s="188"/>
      <c r="B8" s="189"/>
      <c r="C8" s="189"/>
      <c r="D8" s="189"/>
      <c r="E8" s="189"/>
      <c r="F8" s="189"/>
      <c r="G8" s="189"/>
      <c r="H8" s="189"/>
      <c r="I8" s="189"/>
      <c r="J8" s="189"/>
      <c r="K8" s="189"/>
      <c r="L8" s="189"/>
      <c r="M8" s="189"/>
      <c r="N8" s="189"/>
      <c r="O8" s="189"/>
      <c r="P8" s="189"/>
      <c r="Q8" s="189"/>
      <c r="R8" s="189"/>
      <c r="S8" s="170" t="str">
        <f>IF(AND(S7="",Y7=""),"",S7+Y7)</f>
        <v/>
      </c>
      <c r="T8" s="171"/>
      <c r="U8" s="171"/>
      <c r="V8" s="171"/>
      <c r="W8" s="171"/>
      <c r="X8" s="171"/>
      <c r="Y8" s="171"/>
      <c r="Z8" s="171"/>
      <c r="AA8" s="171"/>
      <c r="AB8" s="171"/>
      <c r="AC8" s="171"/>
      <c r="AD8" s="22" t="s">
        <v>81</v>
      </c>
      <c r="AF8" s="256">
        <f>IF(AND(AF7="",AG7=""),"",AF7+AG7)</f>
        <v>0</v>
      </c>
      <c r="AG8" s="256"/>
      <c r="AH8" s="116"/>
    </row>
    <row r="9" spans="1:43" ht="66.75" customHeight="1">
      <c r="A9" s="172" t="s">
        <v>143</v>
      </c>
      <c r="B9" s="173"/>
      <c r="C9" s="173"/>
      <c r="D9" s="173"/>
      <c r="E9" s="173"/>
      <c r="F9" s="173"/>
      <c r="G9" s="173"/>
      <c r="H9" s="173"/>
      <c r="I9" s="173"/>
      <c r="J9" s="173"/>
      <c r="K9" s="173"/>
      <c r="L9" s="173"/>
      <c r="M9" s="173"/>
      <c r="N9" s="173"/>
      <c r="O9" s="173"/>
      <c r="P9" s="173"/>
      <c r="Q9" s="173"/>
      <c r="R9" s="173"/>
      <c r="S9" s="248">
        <f>'様式新第2号(６)算定書 (要請等対象施設)'!S9:AC9</f>
        <v>0</v>
      </c>
      <c r="T9" s="249"/>
      <c r="U9" s="249"/>
      <c r="V9" s="249"/>
      <c r="W9" s="249"/>
      <c r="X9" s="249"/>
      <c r="Y9" s="249"/>
      <c r="Z9" s="249"/>
      <c r="AA9" s="249"/>
      <c r="AB9" s="249"/>
      <c r="AC9" s="249"/>
      <c r="AD9" s="22" t="s">
        <v>81</v>
      </c>
      <c r="AF9" s="260">
        <f>S9</f>
        <v>0</v>
      </c>
      <c r="AG9" s="256"/>
      <c r="AH9" s="116"/>
    </row>
    <row r="10" spans="1:43" ht="25.5" customHeight="1" thickBot="1">
      <c r="A10" s="174" t="s">
        <v>84</v>
      </c>
      <c r="B10" s="175"/>
      <c r="C10" s="175"/>
      <c r="D10" s="175"/>
      <c r="E10" s="175"/>
      <c r="F10" s="175"/>
      <c r="G10" s="175"/>
      <c r="H10" s="175"/>
      <c r="I10" s="175"/>
      <c r="J10" s="175"/>
      <c r="K10" s="175"/>
      <c r="L10" s="175"/>
      <c r="M10" s="175"/>
      <c r="N10" s="175"/>
      <c r="O10" s="175"/>
      <c r="P10" s="175"/>
      <c r="Q10" s="175"/>
      <c r="R10" s="175"/>
      <c r="S10" s="180" t="str">
        <f>IF(OR(S5="",AND(S7=0,Y7=0),S9="",S8=""),"", ROUNDUP((S5/S8)*S9,0))</f>
        <v/>
      </c>
      <c r="T10" s="181"/>
      <c r="U10" s="181"/>
      <c r="V10" s="181"/>
      <c r="W10" s="181"/>
      <c r="X10" s="181"/>
      <c r="Y10" s="181"/>
      <c r="Z10" s="181"/>
      <c r="AA10" s="181"/>
      <c r="AB10" s="181"/>
      <c r="AC10" s="181"/>
      <c r="AD10" s="195" t="s">
        <v>80</v>
      </c>
      <c r="AF10" s="261" t="str">
        <f>IF(OR(AF5="",AND(AF7=0,AG7=0),AF9="",AF8=""),"", ROUNDUP((AF5/AF8)*AF9,0))</f>
        <v/>
      </c>
      <c r="AG10" s="262"/>
      <c r="AH10" s="116"/>
      <c r="AJ10" s="106" t="s">
        <v>188</v>
      </c>
      <c r="AK10" s="58"/>
      <c r="AL10" s="58"/>
      <c r="AM10" s="58"/>
      <c r="AN10" s="58" t="s">
        <v>189</v>
      </c>
      <c r="AO10" s="58"/>
      <c r="AP10" s="58"/>
      <c r="AQ10" s="58"/>
    </row>
    <row r="11" spans="1:43" ht="39.950000000000003" customHeight="1" thickBot="1">
      <c r="A11" s="177"/>
      <c r="B11" s="178"/>
      <c r="C11" s="178"/>
      <c r="D11" s="178"/>
      <c r="E11" s="178"/>
      <c r="F11" s="178"/>
      <c r="G11" s="178"/>
      <c r="H11" s="178"/>
      <c r="I11" s="178"/>
      <c r="J11" s="178"/>
      <c r="K11" s="178"/>
      <c r="L11" s="178"/>
      <c r="M11" s="178"/>
      <c r="N11" s="178"/>
      <c r="O11" s="178"/>
      <c r="P11" s="178"/>
      <c r="Q11" s="178"/>
      <c r="R11" s="178"/>
      <c r="S11" s="182"/>
      <c r="T11" s="183"/>
      <c r="U11" s="183"/>
      <c r="V11" s="183"/>
      <c r="W11" s="183"/>
      <c r="X11" s="183"/>
      <c r="Y11" s="183"/>
      <c r="Z11" s="183"/>
      <c r="AA11" s="183"/>
      <c r="AB11" s="183"/>
      <c r="AC11" s="183"/>
      <c r="AD11" s="196"/>
      <c r="AF11" s="263"/>
      <c r="AG11" s="264"/>
      <c r="AH11" s="116"/>
      <c r="AJ11" s="8" t="s">
        <v>190</v>
      </c>
      <c r="AK11" s="8"/>
      <c r="AL11" s="107">
        <v>44317</v>
      </c>
      <c r="AM11" s="8" t="s">
        <v>191</v>
      </c>
      <c r="AN11" s="108" t="e">
        <f>IF(AND(AL11&lt;=AR29,AR29&lt;AL12),"④",IF(AL12&lt;=AR29,"⑤","③"))</f>
        <v>#VALUE!</v>
      </c>
      <c r="AO11" s="58" t="s">
        <v>192</v>
      </c>
      <c r="AP11" s="58"/>
      <c r="AQ11" s="58"/>
    </row>
    <row r="12" spans="1:43" ht="72" customHeight="1" thickBot="1">
      <c r="A12" s="250" t="s">
        <v>219</v>
      </c>
      <c r="B12" s="251"/>
      <c r="C12" s="251"/>
      <c r="D12" s="251"/>
      <c r="E12" s="251"/>
      <c r="F12" s="251"/>
      <c r="G12" s="251"/>
      <c r="H12" s="251"/>
      <c r="I12" s="251"/>
      <c r="J12" s="251"/>
      <c r="K12" s="251"/>
      <c r="L12" s="251"/>
      <c r="M12" s="251"/>
      <c r="N12" s="251"/>
      <c r="O12" s="251"/>
      <c r="P12" s="251"/>
      <c r="Q12" s="251"/>
      <c r="R12" s="252"/>
      <c r="S12" s="236"/>
      <c r="T12" s="236"/>
      <c r="U12" s="236"/>
      <c r="V12" s="236"/>
      <c r="W12" s="236"/>
      <c r="X12" s="236"/>
      <c r="Y12" s="236"/>
      <c r="Z12" s="236"/>
      <c r="AA12" s="236"/>
      <c r="AB12" s="236"/>
      <c r="AC12" s="236"/>
      <c r="AD12" s="237"/>
      <c r="AF12" s="256" t="str">
        <f>IF(AF10="","",MIN($AW$47,ROUNDUP(AF10*VLOOKUP($S$12,$AK$14:$AL$21,2,FALSE),0)))</f>
        <v/>
      </c>
      <c r="AG12" s="256"/>
      <c r="AH12" s="116"/>
      <c r="AJ12" s="106" t="s">
        <v>190</v>
      </c>
      <c r="AK12" s="58"/>
      <c r="AL12" s="107">
        <v>44896</v>
      </c>
    </row>
    <row r="13" spans="1:43" ht="60" customHeight="1" thickBot="1">
      <c r="A13" s="184" t="s">
        <v>97</v>
      </c>
      <c r="B13" s="185"/>
      <c r="C13" s="185"/>
      <c r="D13" s="185"/>
      <c r="E13" s="185"/>
      <c r="F13" s="185"/>
      <c r="G13" s="185"/>
      <c r="H13" s="185"/>
      <c r="I13" s="185"/>
      <c r="J13" s="185"/>
      <c r="K13" s="185"/>
      <c r="L13" s="185"/>
      <c r="M13" s="185"/>
      <c r="N13" s="185"/>
      <c r="O13" s="185"/>
      <c r="P13" s="185"/>
      <c r="Q13" s="185"/>
      <c r="R13" s="185"/>
      <c r="S13" s="190" t="s">
        <v>120</v>
      </c>
      <c r="T13" s="191"/>
      <c r="U13" s="191"/>
      <c r="V13" s="191"/>
      <c r="W13" s="191"/>
      <c r="X13" s="241"/>
      <c r="Y13" s="253" t="s">
        <v>121</v>
      </c>
      <c r="Z13" s="254"/>
      <c r="AA13" s="254"/>
      <c r="AB13" s="254"/>
      <c r="AC13" s="254"/>
      <c r="AD13" s="255"/>
      <c r="AF13" s="117"/>
      <c r="AG13" s="117"/>
      <c r="AH13" s="116"/>
      <c r="AJ13" s="97" t="s">
        <v>180</v>
      </c>
      <c r="AK13" s="98" t="s">
        <v>176</v>
      </c>
      <c r="AL13" s="85" t="s">
        <v>175</v>
      </c>
    </row>
    <row r="14" spans="1:43" ht="32.25" customHeight="1" thickBot="1">
      <c r="A14" s="186"/>
      <c r="B14" s="187"/>
      <c r="C14" s="187"/>
      <c r="D14" s="187"/>
      <c r="E14" s="187"/>
      <c r="F14" s="187"/>
      <c r="G14" s="187"/>
      <c r="H14" s="187"/>
      <c r="I14" s="187"/>
      <c r="J14" s="187"/>
      <c r="K14" s="187"/>
      <c r="L14" s="187"/>
      <c r="M14" s="187"/>
      <c r="N14" s="187"/>
      <c r="O14" s="187"/>
      <c r="P14" s="187"/>
      <c r="Q14" s="187"/>
      <c r="R14" s="187"/>
      <c r="S14" s="211"/>
      <c r="T14" s="211"/>
      <c r="U14" s="211"/>
      <c r="V14" s="211"/>
      <c r="W14" s="212" t="s">
        <v>79</v>
      </c>
      <c r="X14" s="212"/>
      <c r="Y14" s="211"/>
      <c r="Z14" s="211"/>
      <c r="AA14" s="211"/>
      <c r="AB14" s="211"/>
      <c r="AC14" s="213" t="s">
        <v>79</v>
      </c>
      <c r="AD14" s="214"/>
      <c r="AF14" s="117"/>
      <c r="AG14" s="117"/>
      <c r="AH14" s="116"/>
      <c r="AJ14" s="99" t="s">
        <v>231</v>
      </c>
      <c r="AK14" s="100" t="s">
        <v>181</v>
      </c>
      <c r="AL14" s="101">
        <v>0.8</v>
      </c>
    </row>
    <row r="15" spans="1:43" ht="49.5" customHeight="1" thickBot="1">
      <c r="A15" s="188"/>
      <c r="B15" s="189"/>
      <c r="C15" s="189"/>
      <c r="D15" s="189"/>
      <c r="E15" s="189"/>
      <c r="F15" s="189"/>
      <c r="G15" s="189"/>
      <c r="H15" s="189"/>
      <c r="I15" s="189"/>
      <c r="J15" s="189"/>
      <c r="K15" s="189"/>
      <c r="L15" s="189"/>
      <c r="M15" s="189"/>
      <c r="N15" s="189"/>
      <c r="O15" s="189"/>
      <c r="P15" s="189"/>
      <c r="Q15" s="189"/>
      <c r="R15" s="189"/>
      <c r="S15" s="170" t="str">
        <f>IF(OR(S9="",AND(S14="",Y14="")),"",S14+Y14)</f>
        <v/>
      </c>
      <c r="T15" s="171"/>
      <c r="U15" s="171"/>
      <c r="V15" s="171"/>
      <c r="W15" s="171"/>
      <c r="X15" s="171"/>
      <c r="Y15" s="171"/>
      <c r="Z15" s="171"/>
      <c r="AA15" s="171"/>
      <c r="AB15" s="215"/>
      <c r="AC15" s="213" t="s">
        <v>79</v>
      </c>
      <c r="AD15" s="214"/>
      <c r="AF15" s="117"/>
      <c r="AG15" s="117"/>
      <c r="AH15" s="116"/>
      <c r="AJ15" s="99" t="s">
        <v>231</v>
      </c>
      <c r="AK15" s="102" t="s">
        <v>173</v>
      </c>
      <c r="AL15" s="103">
        <v>1</v>
      </c>
    </row>
    <row r="16" spans="1:43" ht="39.950000000000003" customHeight="1" thickBot="1">
      <c r="A16" s="200" t="s">
        <v>98</v>
      </c>
      <c r="B16" s="201"/>
      <c r="C16" s="201"/>
      <c r="D16" s="201"/>
      <c r="E16" s="201"/>
      <c r="F16" s="201"/>
      <c r="G16" s="201"/>
      <c r="H16" s="201"/>
      <c r="I16" s="201"/>
      <c r="J16" s="201"/>
      <c r="K16" s="201"/>
      <c r="L16" s="201"/>
      <c r="M16" s="201"/>
      <c r="N16" s="201"/>
      <c r="O16" s="201"/>
      <c r="P16" s="201"/>
      <c r="Q16" s="201"/>
      <c r="R16" s="201"/>
      <c r="S16" s="202"/>
      <c r="T16" s="203"/>
      <c r="U16" s="203"/>
      <c r="V16" s="203"/>
      <c r="W16" s="203"/>
      <c r="X16" s="203"/>
      <c r="Y16" s="203"/>
      <c r="Z16" s="203"/>
      <c r="AA16" s="203"/>
      <c r="AB16" s="203"/>
      <c r="AC16" s="203"/>
      <c r="AD16" s="204"/>
      <c r="AF16" s="117"/>
      <c r="AG16" s="117"/>
      <c r="AH16" s="116"/>
      <c r="AJ16" s="99" t="s">
        <v>231</v>
      </c>
      <c r="AK16" s="102" t="s">
        <v>182</v>
      </c>
      <c r="AL16" s="103">
        <v>0.66666666666666663</v>
      </c>
    </row>
    <row r="17" spans="1:54" ht="53.25" customHeight="1" thickBot="1">
      <c r="A17" s="218" t="s">
        <v>238</v>
      </c>
      <c r="B17" s="219"/>
      <c r="C17" s="219"/>
      <c r="D17" s="219"/>
      <c r="E17" s="219"/>
      <c r="F17" s="219"/>
      <c r="G17" s="219"/>
      <c r="H17" s="219"/>
      <c r="I17" s="219"/>
      <c r="J17" s="219"/>
      <c r="K17" s="219"/>
      <c r="L17" s="219"/>
      <c r="M17" s="219"/>
      <c r="N17" s="219"/>
      <c r="O17" s="219"/>
      <c r="P17" s="219"/>
      <c r="Q17" s="219"/>
      <c r="R17" s="219"/>
      <c r="S17" s="180" t="str">
        <f>IFERROR(IF('様式新第2号(６)算定書 (要請等対象施設)'!AN22="A",ROUNDUP(S5*VLOOKUP(S12,$AK$14:$AL$21,2,FALSE),0),""),"")</f>
        <v/>
      </c>
      <c r="T17" s="181"/>
      <c r="U17" s="181"/>
      <c r="V17" s="181"/>
      <c r="W17" s="181"/>
      <c r="X17" s="181"/>
      <c r="Y17" s="181"/>
      <c r="Z17" s="181"/>
      <c r="AA17" s="181"/>
      <c r="AB17" s="181"/>
      <c r="AC17" s="181"/>
      <c r="AD17" s="195" t="s">
        <v>88</v>
      </c>
      <c r="AF17" s="118">
        <f>SUM(S14,'様式新第2号(６)算定書 (要請等対象施設)'!S14:V14)</f>
        <v>0</v>
      </c>
      <c r="AG17" s="118">
        <f>SUM(Y14,'様式新第2号(６)算定書 (要請等対象施設)'!Y14:AB14)</f>
        <v>0</v>
      </c>
      <c r="AH17" s="116"/>
      <c r="AJ17" s="99" t="s">
        <v>231</v>
      </c>
      <c r="AK17" s="104" t="s">
        <v>183</v>
      </c>
      <c r="AL17" s="105">
        <v>0.75</v>
      </c>
    </row>
    <row r="18" spans="1:54" ht="39.950000000000003" customHeight="1" thickBot="1">
      <c r="A18" s="220" t="s">
        <v>216</v>
      </c>
      <c r="B18" s="221"/>
      <c r="C18" s="221"/>
      <c r="D18" s="221"/>
      <c r="E18" s="221"/>
      <c r="F18" s="221"/>
      <c r="G18" s="221"/>
      <c r="H18" s="221"/>
      <c r="I18" s="221"/>
      <c r="J18" s="221"/>
      <c r="K18" s="221"/>
      <c r="L18" s="221"/>
      <c r="M18" s="221"/>
      <c r="N18" s="221"/>
      <c r="O18" s="221"/>
      <c r="P18" s="221"/>
      <c r="Q18" s="221"/>
      <c r="R18" s="221"/>
      <c r="S18" s="182"/>
      <c r="T18" s="183"/>
      <c r="U18" s="183"/>
      <c r="V18" s="183"/>
      <c r="W18" s="183"/>
      <c r="X18" s="183"/>
      <c r="Y18" s="183"/>
      <c r="Z18" s="183"/>
      <c r="AA18" s="183"/>
      <c r="AB18" s="183"/>
      <c r="AC18" s="183"/>
      <c r="AD18" s="196"/>
      <c r="AF18" s="256">
        <f>IF(OR(S9="",AND(AF17="",AG17="")),"",AF17+AG17)</f>
        <v>0</v>
      </c>
      <c r="AG18" s="256"/>
      <c r="AH18" s="116"/>
      <c r="AJ18" s="99" t="s">
        <v>232</v>
      </c>
      <c r="AK18" s="100" t="s">
        <v>185</v>
      </c>
      <c r="AL18" s="101">
        <v>0.8</v>
      </c>
    </row>
    <row r="19" spans="1:54" ht="43.5" customHeight="1" thickBot="1">
      <c r="A19" s="218" t="s">
        <v>238</v>
      </c>
      <c r="B19" s="219"/>
      <c r="C19" s="219"/>
      <c r="D19" s="219"/>
      <c r="E19" s="219"/>
      <c r="F19" s="219"/>
      <c r="G19" s="219"/>
      <c r="H19" s="219"/>
      <c r="I19" s="219"/>
      <c r="J19" s="219"/>
      <c r="K19" s="219"/>
      <c r="L19" s="219"/>
      <c r="M19" s="219"/>
      <c r="N19" s="219"/>
      <c r="O19" s="219"/>
      <c r="P19" s="219"/>
      <c r="Q19" s="219"/>
      <c r="R19" s="219"/>
      <c r="S19" s="234" t="str">
        <f>IFERROR(IF('様式新第2号(６)算定書 (要請等対象施設)'!AN22="B",ROUNDUP(S15*AW47,0),""),"")</f>
        <v/>
      </c>
      <c r="T19" s="235"/>
      <c r="U19" s="235"/>
      <c r="V19" s="235"/>
      <c r="W19" s="235"/>
      <c r="X19" s="235"/>
      <c r="Y19" s="235"/>
      <c r="Z19" s="235"/>
      <c r="AA19" s="235"/>
      <c r="AB19" s="235"/>
      <c r="AC19" s="235"/>
      <c r="AD19" s="195" t="s">
        <v>88</v>
      </c>
      <c r="AF19" s="119"/>
      <c r="AG19" s="120"/>
      <c r="AH19" s="116"/>
      <c r="AJ19" s="99" t="s">
        <v>232</v>
      </c>
      <c r="AK19" s="102" t="s">
        <v>198</v>
      </c>
      <c r="AL19" s="103">
        <v>0.9</v>
      </c>
    </row>
    <row r="20" spans="1:54" ht="39.950000000000003" customHeight="1" thickBot="1">
      <c r="A20" s="244" t="s">
        <v>221</v>
      </c>
      <c r="B20" s="217"/>
      <c r="C20" s="217"/>
      <c r="D20" s="217"/>
      <c r="E20" s="217"/>
      <c r="F20" s="217"/>
      <c r="G20" s="217"/>
      <c r="H20" s="217"/>
      <c r="I20" s="217"/>
      <c r="J20" s="217"/>
      <c r="K20" s="217"/>
      <c r="L20" s="217"/>
      <c r="M20" s="217"/>
      <c r="N20" s="217"/>
      <c r="O20" s="217"/>
      <c r="P20" s="217"/>
      <c r="Q20" s="217"/>
      <c r="R20" s="217"/>
      <c r="S20" s="182"/>
      <c r="T20" s="183"/>
      <c r="U20" s="183"/>
      <c r="V20" s="183"/>
      <c r="W20" s="183"/>
      <c r="X20" s="183"/>
      <c r="Y20" s="183"/>
      <c r="Z20" s="183"/>
      <c r="AA20" s="183"/>
      <c r="AB20" s="183"/>
      <c r="AC20" s="183"/>
      <c r="AD20" s="196"/>
      <c r="AF20" s="256" t="str">
        <f>IF(AF10="","",IF((ROUNDUP(AF10*VLOOKUP(S12,$AK$14:$AL$21,2,FALSE),0))&gt;AW47,"",ROUNDUP(AF5*VLOOKUP(S12,$AK$14:$AL$21,2,FALSE),0)))</f>
        <v/>
      </c>
      <c r="AG20" s="256"/>
      <c r="AH20" s="259">
        <f>SUM(AF20:AG23)</f>
        <v>0</v>
      </c>
      <c r="AJ20" s="99" t="s">
        <v>232</v>
      </c>
      <c r="AK20" s="102" t="s">
        <v>186</v>
      </c>
      <c r="AL20" s="103">
        <v>0.66666666666666663</v>
      </c>
    </row>
    <row r="21" spans="1:54" ht="39.950000000000003" customHeight="1" thickBot="1">
      <c r="A21" s="1"/>
      <c r="B21" s="42" t="s">
        <v>82</v>
      </c>
      <c r="C21" s="25"/>
      <c r="D21" s="55"/>
      <c r="E21" s="55"/>
      <c r="F21" s="55"/>
      <c r="G21" s="55"/>
      <c r="H21" s="55"/>
      <c r="I21" s="55"/>
      <c r="J21" s="55"/>
      <c r="K21" s="55"/>
      <c r="L21" s="55"/>
      <c r="M21" s="55"/>
      <c r="N21" s="55"/>
      <c r="O21" s="55"/>
      <c r="P21" s="55"/>
      <c r="Q21" s="55"/>
      <c r="R21" s="55"/>
      <c r="S21" s="25"/>
      <c r="T21" s="25"/>
      <c r="U21" s="25"/>
      <c r="V21" s="25"/>
      <c r="W21" s="25"/>
      <c r="X21" s="25"/>
      <c r="Y21" s="25"/>
      <c r="Z21" s="25"/>
      <c r="AA21" s="25"/>
      <c r="AB21" s="25"/>
      <c r="AC21" s="25"/>
      <c r="AD21" s="25"/>
      <c r="AF21" s="256"/>
      <c r="AG21" s="256"/>
      <c r="AH21" s="259"/>
      <c r="AJ21" s="99" t="s">
        <v>232</v>
      </c>
      <c r="AK21" s="104" t="s">
        <v>187</v>
      </c>
      <c r="AL21" s="105">
        <v>0.75</v>
      </c>
    </row>
    <row r="22" spans="1:54" ht="39.950000000000003" customHeight="1" thickBot="1">
      <c r="A22" s="242"/>
      <c r="B22" s="242"/>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F22" s="256" t="str">
        <f>IF(AF10="","",IF((ROUNDUP(AF10*VLOOKUP(S12,$AK$14:$AL$21,2,FALSE),0))&gt;AW47,IF(AF12="","",ROUNDUP(AF18*AF12,0)),""))</f>
        <v/>
      </c>
      <c r="AG22" s="256"/>
      <c r="AH22" s="259"/>
      <c r="AJ22" s="145" t="s">
        <v>233</v>
      </c>
      <c r="AK22" s="58" t="s">
        <v>229</v>
      </c>
    </row>
    <row r="23" spans="1:54" ht="39.950000000000003" customHeight="1" thickTop="1" thickBot="1">
      <c r="A23" s="224" t="s">
        <v>108</v>
      </c>
      <c r="B23" s="225"/>
      <c r="C23" s="225"/>
      <c r="D23" s="225" t="s">
        <v>111</v>
      </c>
      <c r="E23" s="225"/>
      <c r="F23" s="225"/>
      <c r="G23" s="225"/>
      <c r="H23" s="225"/>
      <c r="I23" s="225"/>
      <c r="J23" s="225"/>
      <c r="K23" s="225"/>
      <c r="L23" s="225"/>
      <c r="M23" s="225"/>
      <c r="N23" s="225"/>
      <c r="O23" s="225"/>
      <c r="P23" s="225"/>
      <c r="Q23" s="225"/>
      <c r="R23" s="232"/>
      <c r="S23" s="228" t="str">
        <f>IFERROR(IF('様式新第2号(６)算定書 (要請等対象施設)'!AN22="","",IF(S15*AV47&gt;=SUM(S17,S19),SUM(S17,S19),S15*AV47)),"")</f>
        <v/>
      </c>
      <c r="T23" s="228"/>
      <c r="U23" s="228"/>
      <c r="V23" s="228"/>
      <c r="W23" s="228"/>
      <c r="X23" s="228"/>
      <c r="Y23" s="228"/>
      <c r="Z23" s="228"/>
      <c r="AA23" s="228"/>
      <c r="AB23" s="228"/>
      <c r="AC23" s="228"/>
      <c r="AD23" s="26" t="s">
        <v>109</v>
      </c>
      <c r="AF23" s="256"/>
      <c r="AG23" s="256"/>
      <c r="AH23" s="259"/>
    </row>
    <row r="24" spans="1:54" ht="34.9" customHeight="1" thickTop="1" thickBot="1">
      <c r="A24" s="226"/>
      <c r="B24" s="227"/>
      <c r="C24" s="227"/>
      <c r="D24" s="227" t="s">
        <v>112</v>
      </c>
      <c r="E24" s="227"/>
      <c r="F24" s="227"/>
      <c r="G24" s="227"/>
      <c r="H24" s="227"/>
      <c r="I24" s="227"/>
      <c r="J24" s="227"/>
      <c r="K24" s="227"/>
      <c r="L24" s="227"/>
      <c r="M24" s="227"/>
      <c r="N24" s="227"/>
      <c r="O24" s="227"/>
      <c r="P24" s="227"/>
      <c r="Q24" s="227"/>
      <c r="R24" s="233"/>
      <c r="S24" s="229" t="str">
        <f>IFERROR(SUM(S17:AC20)-S23,"")</f>
        <v/>
      </c>
      <c r="T24" s="230"/>
      <c r="U24" s="230"/>
      <c r="V24" s="230"/>
      <c r="W24" s="230"/>
      <c r="X24" s="230"/>
      <c r="Y24" s="230"/>
      <c r="Z24" s="230"/>
      <c r="AA24" s="230"/>
      <c r="AB24" s="230"/>
      <c r="AC24" s="231"/>
      <c r="AD24" s="26" t="s">
        <v>110</v>
      </c>
      <c r="AF24" s="117"/>
      <c r="AG24" s="117"/>
      <c r="AH24" s="116"/>
    </row>
    <row r="25" spans="1:54" ht="26.25" customHeight="1" thickTop="1">
      <c r="A25" s="1"/>
      <c r="B25" s="27"/>
      <c r="C25" s="27"/>
      <c r="D25" s="1"/>
      <c r="E25" s="1"/>
      <c r="F25" s="1"/>
      <c r="G25" s="1"/>
      <c r="H25" s="1"/>
      <c r="I25" s="1"/>
      <c r="J25" s="1"/>
      <c r="K25" s="1"/>
      <c r="L25" s="1"/>
      <c r="M25" s="1"/>
      <c r="N25" s="1"/>
      <c r="O25" s="1"/>
      <c r="P25" s="1"/>
      <c r="Q25" s="1"/>
      <c r="R25" s="1"/>
      <c r="S25" s="27"/>
      <c r="T25" s="27"/>
      <c r="U25" s="27"/>
      <c r="V25" s="27"/>
      <c r="W25" s="27"/>
      <c r="X25" s="27"/>
      <c r="Y25" s="27"/>
      <c r="Z25" s="27"/>
      <c r="AA25" s="27"/>
      <c r="AB25" s="27"/>
      <c r="AC25" s="27"/>
      <c r="AD25" s="27"/>
      <c r="AE25" s="43"/>
      <c r="AF25" s="121"/>
      <c r="AG25" s="121"/>
      <c r="AH25" s="122"/>
      <c r="AI25" s="43"/>
      <c r="AJ25" s="43"/>
      <c r="AK25" s="43"/>
      <c r="AL25" s="43"/>
      <c r="AM25" s="43"/>
      <c r="AN25" s="43"/>
      <c r="AO25" s="43"/>
      <c r="AP25" s="43"/>
      <c r="AQ25" s="43"/>
      <c r="AR25" s="43"/>
      <c r="AS25" s="43"/>
      <c r="AT25" s="43"/>
      <c r="AU25" s="43"/>
      <c r="AV25" s="43"/>
      <c r="AW25" s="43"/>
      <c r="AX25" s="43"/>
      <c r="AY25" s="43"/>
      <c r="AZ25" s="43"/>
    </row>
    <row r="26" spans="1:54" ht="23.2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5"/>
      <c r="AF26" s="256" t="e">
        <f>IF(AF18="","",IF(AF18*AV47&gt;=AF20,AF20,AF18*AV47))</f>
        <v>#N/A</v>
      </c>
      <c r="AG26" s="256"/>
      <c r="AH26" s="116"/>
      <c r="AI26" s="58">
        <v>1</v>
      </c>
      <c r="AJ26" s="58">
        <v>2</v>
      </c>
      <c r="AK26" s="58">
        <v>3</v>
      </c>
      <c r="AL26" s="58">
        <v>4</v>
      </c>
      <c r="AM26" s="58">
        <v>5</v>
      </c>
      <c r="AN26" s="58">
        <v>6</v>
      </c>
      <c r="AO26" s="58">
        <v>7</v>
      </c>
      <c r="AP26" s="58">
        <v>8</v>
      </c>
      <c r="AQ26" s="58">
        <v>9</v>
      </c>
      <c r="AR26" s="58">
        <v>10</v>
      </c>
      <c r="AS26" s="58">
        <v>11</v>
      </c>
      <c r="AT26" s="58">
        <v>12</v>
      </c>
      <c r="AU26" s="58">
        <v>13</v>
      </c>
      <c r="AV26" s="58">
        <v>14</v>
      </c>
      <c r="AW26" s="58">
        <v>15</v>
      </c>
      <c r="AX26" s="58">
        <v>16</v>
      </c>
    </row>
    <row r="27" spans="1:54" ht="23.25" customHeight="1">
      <c r="A27" s="1" t="s">
        <v>4</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5"/>
      <c r="AF27" s="256" t="str">
        <f>IFERROR(SUM(AF20:AG23)-AF26,"")</f>
        <v/>
      </c>
      <c r="AG27" s="256"/>
      <c r="AH27" s="116"/>
      <c r="AI27" s="58"/>
      <c r="AJ27" s="58"/>
      <c r="AK27" s="58"/>
      <c r="AL27" s="58"/>
      <c r="AM27" s="58"/>
      <c r="AN27" s="58"/>
      <c r="AO27" s="58"/>
      <c r="AP27" s="58"/>
      <c r="AQ27" s="58"/>
      <c r="AR27" s="58"/>
      <c r="AS27" s="58"/>
      <c r="AT27" s="58"/>
      <c r="AU27" s="58"/>
      <c r="AV27" s="58"/>
      <c r="AW27" s="58"/>
      <c r="AX27" s="58"/>
    </row>
    <row r="28" spans="1:54" ht="18.75" customHeight="1">
      <c r="A28" s="223" t="s">
        <v>5</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I28" s="58"/>
      <c r="AJ28" s="58"/>
      <c r="AK28" s="58"/>
      <c r="AL28" s="58"/>
      <c r="AM28" s="58"/>
      <c r="AN28" s="58"/>
      <c r="AO28" s="58"/>
      <c r="AP28" s="58"/>
      <c r="AQ28" s="58"/>
      <c r="AR28" s="58"/>
      <c r="AS28" s="58"/>
      <c r="AT28" s="58"/>
      <c r="AU28" s="58"/>
      <c r="AV28" s="58"/>
      <c r="AW28" s="58"/>
      <c r="AX28" s="58"/>
    </row>
    <row r="29" spans="1:54" ht="18.75" customHeight="1">
      <c r="A29" s="223" t="s">
        <v>85</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I29" s="59"/>
      <c r="AJ29" s="60" t="s">
        <v>89</v>
      </c>
      <c r="AK29" s="61" t="str">
        <f>'様式新第2号(４)支給申請書'!H40</f>
        <v/>
      </c>
      <c r="AL29" s="62" t="s">
        <v>152</v>
      </c>
      <c r="AM29" s="61" t="str">
        <f>'様式新第2号(４)支給申請書'!J40</f>
        <v/>
      </c>
      <c r="AN29" s="62" t="s">
        <v>153</v>
      </c>
      <c r="AO29" s="61" t="str">
        <f>'様式新第2号(４)支給申請書'!L40</f>
        <v/>
      </c>
      <c r="AP29" s="63" t="s">
        <v>154</v>
      </c>
      <c r="AQ29" s="50" t="s">
        <v>155</v>
      </c>
      <c r="AR29" s="64" t="e">
        <f>DATE(2018+AK29,AM29,AO29)</f>
        <v>#VALUE!</v>
      </c>
      <c r="AS29" s="65"/>
      <c r="AT29" s="60" t="s">
        <v>89</v>
      </c>
      <c r="AU29" s="61" t="str">
        <f>'様式新第2号(４)支給申請書'!Q40</f>
        <v/>
      </c>
      <c r="AV29" s="67" t="s">
        <v>152</v>
      </c>
      <c r="AW29" s="61" t="str">
        <f>'様式新第2号(４)支給申請書'!S40</f>
        <v/>
      </c>
      <c r="AX29" s="67" t="s">
        <v>153</v>
      </c>
      <c r="AY29" s="61" t="str">
        <f>'様式新第2号(４)支給申請書'!U40</f>
        <v/>
      </c>
      <c r="AZ29" s="68" t="s">
        <v>154</v>
      </c>
      <c r="BA29" s="57" t="s">
        <v>155</v>
      </c>
      <c r="BB29" s="77" t="e">
        <f>DATE(2018+AU29,AW29,AY29)</f>
        <v>#VALUE!</v>
      </c>
    </row>
    <row r="30" spans="1:54" ht="18.75" customHeight="1">
      <c r="A30" s="223" t="s">
        <v>86</v>
      </c>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I30" s="59"/>
      <c r="AJ30" s="59"/>
      <c r="AK30" s="65"/>
      <c r="AL30" s="65"/>
      <c r="AM30" s="59"/>
      <c r="AN30" s="65"/>
      <c r="AO30" s="65"/>
      <c r="AP30" s="65"/>
      <c r="AQ30" s="65"/>
      <c r="AR30" s="65"/>
      <c r="AS30" s="65"/>
      <c r="AT30" s="65"/>
      <c r="AU30" s="65"/>
      <c r="AV30" s="65"/>
      <c r="AW30" s="65"/>
      <c r="AX30" s="65"/>
    </row>
    <row r="31" spans="1:54" ht="33" customHeight="1">
      <c r="A31" s="223" t="s">
        <v>124</v>
      </c>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I31" s="66" t="s">
        <v>156</v>
      </c>
      <c r="AJ31" s="148" t="s">
        <v>157</v>
      </c>
      <c r="AK31" s="149"/>
      <c r="AL31" s="149"/>
      <c r="AM31" s="150"/>
      <c r="AN31" s="148" t="s">
        <v>158</v>
      </c>
      <c r="AO31" s="149"/>
      <c r="AP31" s="149"/>
      <c r="AQ31" s="150"/>
      <c r="AR31" s="148" t="s">
        <v>159</v>
      </c>
      <c r="AS31" s="150"/>
      <c r="AT31" s="148" t="s">
        <v>160</v>
      </c>
      <c r="AU31" s="150"/>
      <c r="AV31" s="146" t="s">
        <v>161</v>
      </c>
      <c r="AW31" s="146" t="s">
        <v>162</v>
      </c>
      <c r="AX31" s="146" t="s">
        <v>163</v>
      </c>
    </row>
    <row r="32" spans="1:54" ht="56.25" customHeight="1">
      <c r="A32" s="223" t="s">
        <v>222</v>
      </c>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I32" s="66"/>
      <c r="AJ32" s="69" t="s">
        <v>164</v>
      </c>
      <c r="AK32" s="69" t="s">
        <v>152</v>
      </c>
      <c r="AL32" s="69" t="s">
        <v>165</v>
      </c>
      <c r="AM32" s="69" t="s">
        <v>166</v>
      </c>
      <c r="AN32" s="69" t="s">
        <v>164</v>
      </c>
      <c r="AO32" s="69" t="s">
        <v>152</v>
      </c>
      <c r="AP32" s="69" t="s">
        <v>165</v>
      </c>
      <c r="AQ32" s="69" t="s">
        <v>166</v>
      </c>
      <c r="AR32" s="66" t="s">
        <v>167</v>
      </c>
      <c r="AS32" s="69" t="s">
        <v>168</v>
      </c>
      <c r="AT32" s="66" t="s">
        <v>167</v>
      </c>
      <c r="AU32" s="69" t="s">
        <v>168</v>
      </c>
      <c r="AV32" s="147"/>
      <c r="AW32" s="147"/>
      <c r="AX32" s="147"/>
    </row>
    <row r="33" spans="1:50" ht="39.75" customHeight="1">
      <c r="A33" s="223" t="s">
        <v>100</v>
      </c>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I33" s="66" t="e">
        <f>IF(AND($AR$29&gt;=AM33,$AR$29&lt;=AQ33),"○","×")</f>
        <v>#VALUE!</v>
      </c>
      <c r="AJ33" s="66">
        <v>1</v>
      </c>
      <c r="AK33" s="66">
        <v>8</v>
      </c>
      <c r="AL33" s="66">
        <v>1</v>
      </c>
      <c r="AM33" s="70">
        <v>43678</v>
      </c>
      <c r="AN33" s="66">
        <v>2</v>
      </c>
      <c r="AO33" s="66">
        <v>2</v>
      </c>
      <c r="AP33" s="66">
        <v>29</v>
      </c>
      <c r="AQ33" s="70">
        <v>43890</v>
      </c>
      <c r="AR33" s="66">
        <v>100</v>
      </c>
      <c r="AS33" s="66">
        <v>80</v>
      </c>
      <c r="AT33" s="66">
        <v>75</v>
      </c>
      <c r="AU33" s="71">
        <v>66.666666666666671</v>
      </c>
      <c r="AV33" s="72">
        <v>8335</v>
      </c>
      <c r="AW33" s="72">
        <v>15000</v>
      </c>
      <c r="AX33" s="72">
        <v>15000</v>
      </c>
    </row>
    <row r="34" spans="1:50" ht="114.75" customHeight="1">
      <c r="A34" s="223" t="s">
        <v>236</v>
      </c>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I34" s="66" t="e">
        <f t="shared" ref="AI34:AI42" si="0">IF(AND($AR$29&gt;=AM34,$AR$29&lt;=AQ34),"○","×")</f>
        <v>#VALUE!</v>
      </c>
      <c r="AJ34" s="66">
        <v>2</v>
      </c>
      <c r="AK34" s="66">
        <v>3</v>
      </c>
      <c r="AL34" s="66">
        <v>1</v>
      </c>
      <c r="AM34" s="70">
        <v>43891</v>
      </c>
      <c r="AN34" s="66">
        <v>2</v>
      </c>
      <c r="AO34" s="66">
        <v>7</v>
      </c>
      <c r="AP34" s="66">
        <v>31</v>
      </c>
      <c r="AQ34" s="70">
        <v>44043</v>
      </c>
      <c r="AR34" s="66">
        <v>100</v>
      </c>
      <c r="AS34" s="66">
        <v>80</v>
      </c>
      <c r="AT34" s="66">
        <v>75</v>
      </c>
      <c r="AU34" s="71">
        <v>66.666666666666671</v>
      </c>
      <c r="AV34" s="72">
        <v>8330</v>
      </c>
      <c r="AW34" s="72">
        <v>15000</v>
      </c>
      <c r="AX34" s="72">
        <v>15000</v>
      </c>
    </row>
    <row r="35" spans="1:50" ht="60.75" customHeight="1">
      <c r="A35" s="223" t="s">
        <v>87</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I35" s="66" t="e">
        <f t="shared" si="0"/>
        <v>#VALUE!</v>
      </c>
      <c r="AJ35" s="66">
        <v>2</v>
      </c>
      <c r="AK35" s="66">
        <v>8</v>
      </c>
      <c r="AL35" s="66">
        <v>1</v>
      </c>
      <c r="AM35" s="70">
        <v>44044</v>
      </c>
      <c r="AN35" s="66">
        <v>3</v>
      </c>
      <c r="AO35" s="66">
        <v>4</v>
      </c>
      <c r="AP35" s="66">
        <v>30</v>
      </c>
      <c r="AQ35" s="70">
        <v>44316</v>
      </c>
      <c r="AR35" s="66">
        <v>100</v>
      </c>
      <c r="AS35" s="66">
        <v>80</v>
      </c>
      <c r="AT35" s="66">
        <v>75</v>
      </c>
      <c r="AU35" s="71">
        <v>66.666666666666671</v>
      </c>
      <c r="AV35" s="72">
        <v>8370</v>
      </c>
      <c r="AW35" s="72">
        <v>15000</v>
      </c>
      <c r="AX35" s="72">
        <v>15000</v>
      </c>
    </row>
    <row r="36" spans="1:50" ht="52.5" customHeight="1">
      <c r="AI36" s="66" t="e">
        <f t="shared" si="0"/>
        <v>#VALUE!</v>
      </c>
      <c r="AJ36" s="66">
        <v>3</v>
      </c>
      <c r="AK36" s="66">
        <v>5</v>
      </c>
      <c r="AL36" s="66">
        <v>1</v>
      </c>
      <c r="AM36" s="70">
        <v>44317</v>
      </c>
      <c r="AN36" s="66">
        <v>3</v>
      </c>
      <c r="AO36" s="66">
        <v>7</v>
      </c>
      <c r="AP36" s="66">
        <v>31</v>
      </c>
      <c r="AQ36" s="70">
        <v>44408</v>
      </c>
      <c r="AR36" s="66">
        <v>90</v>
      </c>
      <c r="AS36" s="66">
        <v>80</v>
      </c>
      <c r="AT36" s="66">
        <v>75</v>
      </c>
      <c r="AU36" s="71">
        <v>66.666666666666671</v>
      </c>
      <c r="AV36" s="72">
        <v>8370</v>
      </c>
      <c r="AW36" s="72">
        <v>13500</v>
      </c>
      <c r="AX36" s="72">
        <v>15000</v>
      </c>
    </row>
    <row r="37" spans="1:50" ht="53.25" customHeight="1">
      <c r="AI37" s="66" t="e">
        <f t="shared" si="0"/>
        <v>#VALUE!</v>
      </c>
      <c r="AJ37" s="66">
        <v>3</v>
      </c>
      <c r="AK37" s="66">
        <v>8</v>
      </c>
      <c r="AL37" s="66">
        <v>1</v>
      </c>
      <c r="AM37" s="70">
        <f t="shared" ref="AM37:AM41" si="1">DATE(2018+AJ37,AK37,AL37)</f>
        <v>44409</v>
      </c>
      <c r="AN37" s="66">
        <v>3</v>
      </c>
      <c r="AO37" s="66">
        <v>12</v>
      </c>
      <c r="AP37" s="66">
        <v>31</v>
      </c>
      <c r="AQ37" s="70">
        <f t="shared" ref="AQ37:AQ41" si="2">DATE(2018+AN37,AO37,AP37)</f>
        <v>44561</v>
      </c>
      <c r="AR37" s="66">
        <v>90</v>
      </c>
      <c r="AS37" s="66">
        <v>80</v>
      </c>
      <c r="AT37" s="66">
        <f>100*3/4</f>
        <v>75</v>
      </c>
      <c r="AU37" s="71">
        <f t="shared" ref="AU37:AU41" si="3">100*2/3</f>
        <v>66.666666666666671</v>
      </c>
      <c r="AV37" s="144">
        <v>8265</v>
      </c>
      <c r="AW37" s="144">
        <v>13500</v>
      </c>
      <c r="AX37" s="144">
        <v>15000</v>
      </c>
    </row>
    <row r="38" spans="1:50" ht="38.25" customHeight="1">
      <c r="AI38" s="66" t="e">
        <f t="shared" si="0"/>
        <v>#VALUE!</v>
      </c>
      <c r="AJ38" s="66">
        <v>4</v>
      </c>
      <c r="AK38" s="66">
        <v>1</v>
      </c>
      <c r="AL38" s="66">
        <v>1</v>
      </c>
      <c r="AM38" s="70">
        <f t="shared" si="1"/>
        <v>44562</v>
      </c>
      <c r="AN38" s="66">
        <v>4</v>
      </c>
      <c r="AO38" s="66">
        <v>2</v>
      </c>
      <c r="AP38" s="66">
        <v>28</v>
      </c>
      <c r="AQ38" s="70">
        <f t="shared" si="2"/>
        <v>44620</v>
      </c>
      <c r="AR38" s="66">
        <v>90</v>
      </c>
      <c r="AS38" s="66">
        <v>80</v>
      </c>
      <c r="AT38" s="66">
        <v>75</v>
      </c>
      <c r="AU38" s="71">
        <f t="shared" si="3"/>
        <v>66.666666666666671</v>
      </c>
      <c r="AV38" s="72">
        <v>8265</v>
      </c>
      <c r="AW38" s="72">
        <v>11000</v>
      </c>
      <c r="AX38" s="72">
        <v>15000</v>
      </c>
    </row>
    <row r="39" spans="1:50" ht="21">
      <c r="AI39" s="66" t="e">
        <f t="shared" si="0"/>
        <v>#VALUE!</v>
      </c>
      <c r="AJ39" s="66">
        <v>4</v>
      </c>
      <c r="AK39" s="66">
        <v>3</v>
      </c>
      <c r="AL39" s="66">
        <v>1</v>
      </c>
      <c r="AM39" s="70">
        <f t="shared" si="1"/>
        <v>44621</v>
      </c>
      <c r="AN39" s="66">
        <v>4</v>
      </c>
      <c r="AO39" s="66">
        <v>7</v>
      </c>
      <c r="AP39" s="66">
        <v>31</v>
      </c>
      <c r="AQ39" s="70">
        <f t="shared" si="2"/>
        <v>44773</v>
      </c>
      <c r="AR39" s="66">
        <v>90</v>
      </c>
      <c r="AS39" s="66">
        <v>80</v>
      </c>
      <c r="AT39" s="66">
        <v>75</v>
      </c>
      <c r="AU39" s="71">
        <f t="shared" si="3"/>
        <v>66.666666666666671</v>
      </c>
      <c r="AV39" s="72">
        <v>8265</v>
      </c>
      <c r="AW39" s="72">
        <v>9000</v>
      </c>
      <c r="AX39" s="72">
        <v>15000</v>
      </c>
    </row>
    <row r="40" spans="1:50" ht="21">
      <c r="AI40" s="66" t="e">
        <f t="shared" si="0"/>
        <v>#VALUE!</v>
      </c>
      <c r="AJ40" s="66">
        <v>4</v>
      </c>
      <c r="AK40" s="66">
        <v>8</v>
      </c>
      <c r="AL40" s="66">
        <v>1</v>
      </c>
      <c r="AM40" s="70">
        <f t="shared" si="1"/>
        <v>44774</v>
      </c>
      <c r="AN40" s="66">
        <v>4</v>
      </c>
      <c r="AO40" s="66">
        <v>9</v>
      </c>
      <c r="AP40" s="66">
        <v>30</v>
      </c>
      <c r="AQ40" s="70">
        <f t="shared" si="2"/>
        <v>44834</v>
      </c>
      <c r="AR40" s="66">
        <v>90</v>
      </c>
      <c r="AS40" s="66">
        <v>80</v>
      </c>
      <c r="AT40" s="66">
        <v>75</v>
      </c>
      <c r="AU40" s="71">
        <f t="shared" si="3"/>
        <v>66.666666666666671</v>
      </c>
      <c r="AV40" s="72">
        <v>8355</v>
      </c>
      <c r="AW40" s="72">
        <v>9000</v>
      </c>
      <c r="AX40" s="72">
        <v>15000</v>
      </c>
    </row>
    <row r="41" spans="1:50" ht="21">
      <c r="AI41" s="66" t="e">
        <f t="shared" si="0"/>
        <v>#VALUE!</v>
      </c>
      <c r="AJ41" s="66">
        <v>4</v>
      </c>
      <c r="AK41" s="66">
        <v>10</v>
      </c>
      <c r="AL41" s="66">
        <v>1</v>
      </c>
      <c r="AM41" s="77">
        <f t="shared" si="1"/>
        <v>44835</v>
      </c>
      <c r="AN41" s="66">
        <v>4</v>
      </c>
      <c r="AO41" s="66">
        <v>11</v>
      </c>
      <c r="AP41" s="66">
        <v>30</v>
      </c>
      <c r="AQ41" s="77">
        <f t="shared" si="2"/>
        <v>44895</v>
      </c>
      <c r="AR41" s="66">
        <v>90</v>
      </c>
      <c r="AS41" s="66">
        <v>80</v>
      </c>
      <c r="AT41" s="66">
        <v>75</v>
      </c>
      <c r="AU41" s="71">
        <f t="shared" si="3"/>
        <v>66.666666666666671</v>
      </c>
      <c r="AV41" s="72">
        <v>8355</v>
      </c>
      <c r="AW41" s="73">
        <v>8355</v>
      </c>
      <c r="AX41" s="73">
        <v>12000</v>
      </c>
    </row>
    <row r="42" spans="1:50" ht="21">
      <c r="AI42" s="66" t="e">
        <f t="shared" si="0"/>
        <v>#VALUE!</v>
      </c>
      <c r="AJ42" s="66"/>
      <c r="AK42" s="66"/>
      <c r="AL42" s="66"/>
      <c r="AM42" s="66"/>
      <c r="AN42" s="66"/>
      <c r="AO42" s="66"/>
      <c r="AP42" s="66"/>
      <c r="AQ42" s="66"/>
      <c r="AR42" s="66"/>
      <c r="AS42" s="66"/>
      <c r="AT42" s="66"/>
      <c r="AU42" s="66"/>
      <c r="AV42" s="72"/>
      <c r="AW42" s="73"/>
      <c r="AX42" s="73"/>
    </row>
    <row r="43" spans="1:50" ht="21">
      <c r="AI43" s="65"/>
      <c r="AJ43" s="65"/>
      <c r="AK43" s="65"/>
      <c r="AL43" s="65"/>
      <c r="AM43" s="65"/>
      <c r="AN43" s="65"/>
      <c r="AO43" s="65"/>
      <c r="AP43" s="65"/>
      <c r="AQ43" s="65"/>
      <c r="AR43" s="65"/>
      <c r="AS43" s="65"/>
      <c r="AT43" s="65"/>
      <c r="AU43" s="65"/>
      <c r="AV43" s="65"/>
      <c r="AW43" s="65"/>
      <c r="AX43" s="58"/>
    </row>
    <row r="44" spans="1:50" ht="21">
      <c r="AI44" s="65" t="s">
        <v>169</v>
      </c>
      <c r="AJ44" s="65"/>
      <c r="AK44" s="65"/>
      <c r="AL44" s="65"/>
      <c r="AM44" s="65"/>
      <c r="AN44" s="65"/>
      <c r="AO44" s="65"/>
      <c r="AP44" s="65"/>
      <c r="AQ44" s="65"/>
      <c r="AR44" s="65"/>
      <c r="AS44" s="65"/>
      <c r="AT44" s="65"/>
      <c r="AU44" s="65"/>
      <c r="AV44" s="65"/>
      <c r="AW44" s="65"/>
      <c r="AX44" s="58"/>
    </row>
    <row r="45" spans="1:50" ht="21">
      <c r="AI45" s="65"/>
      <c r="AJ45" s="148" t="s">
        <v>157</v>
      </c>
      <c r="AK45" s="149"/>
      <c r="AL45" s="149"/>
      <c r="AM45" s="150"/>
      <c r="AN45" s="148" t="s">
        <v>158</v>
      </c>
      <c r="AO45" s="149"/>
      <c r="AP45" s="149"/>
      <c r="AQ45" s="150"/>
      <c r="AR45" s="151" t="s">
        <v>159</v>
      </c>
      <c r="AS45" s="152"/>
      <c r="AT45" s="151" t="s">
        <v>160</v>
      </c>
      <c r="AU45" s="152"/>
      <c r="AV45" s="146" t="s">
        <v>161</v>
      </c>
      <c r="AW45" s="146" t="s">
        <v>162</v>
      </c>
      <c r="AX45" s="146" t="s">
        <v>163</v>
      </c>
    </row>
    <row r="46" spans="1:50" ht="21">
      <c r="AI46" s="74" t="s">
        <v>170</v>
      </c>
      <c r="AJ46" s="69" t="s">
        <v>164</v>
      </c>
      <c r="AK46" s="69" t="s">
        <v>152</v>
      </c>
      <c r="AL46" s="69" t="s">
        <v>165</v>
      </c>
      <c r="AM46" s="69" t="s">
        <v>166</v>
      </c>
      <c r="AN46" s="69" t="s">
        <v>164</v>
      </c>
      <c r="AO46" s="69" t="s">
        <v>152</v>
      </c>
      <c r="AP46" s="69" t="s">
        <v>165</v>
      </c>
      <c r="AQ46" s="69" t="s">
        <v>166</v>
      </c>
      <c r="AR46" s="72" t="s">
        <v>167</v>
      </c>
      <c r="AS46" s="75" t="s">
        <v>168</v>
      </c>
      <c r="AT46" s="72" t="s">
        <v>167</v>
      </c>
      <c r="AU46" s="75" t="s">
        <v>168</v>
      </c>
      <c r="AV46" s="147"/>
      <c r="AW46" s="147"/>
      <c r="AX46" s="147"/>
    </row>
    <row r="47" spans="1:50" ht="21">
      <c r="AI47" s="76"/>
      <c r="AJ47" s="66" t="e">
        <f>VLOOKUP($AI$46,$AI$33:$AX$42,AJ26,FALSE)</f>
        <v>#N/A</v>
      </c>
      <c r="AK47" s="66" t="e">
        <f t="shared" ref="AK47:AX47" si="4">VLOOKUP($AI$46,$AI$33:$AX$42,AK26,FALSE)</f>
        <v>#N/A</v>
      </c>
      <c r="AL47" s="66" t="e">
        <f t="shared" si="4"/>
        <v>#N/A</v>
      </c>
      <c r="AM47" s="77" t="e">
        <f t="shared" si="4"/>
        <v>#N/A</v>
      </c>
      <c r="AN47" s="66" t="e">
        <f t="shared" si="4"/>
        <v>#N/A</v>
      </c>
      <c r="AO47" s="66" t="e">
        <f t="shared" si="4"/>
        <v>#N/A</v>
      </c>
      <c r="AP47" s="66" t="e">
        <f t="shared" si="4"/>
        <v>#N/A</v>
      </c>
      <c r="AQ47" s="77" t="e">
        <f t="shared" si="4"/>
        <v>#N/A</v>
      </c>
      <c r="AR47" s="72" t="e">
        <f t="shared" si="4"/>
        <v>#N/A</v>
      </c>
      <c r="AS47" s="72" t="e">
        <f t="shared" si="4"/>
        <v>#N/A</v>
      </c>
      <c r="AT47" s="72" t="e">
        <f t="shared" si="4"/>
        <v>#N/A</v>
      </c>
      <c r="AU47" s="72" t="e">
        <f t="shared" si="4"/>
        <v>#N/A</v>
      </c>
      <c r="AV47" s="72" t="e">
        <f t="shared" si="4"/>
        <v>#N/A</v>
      </c>
      <c r="AW47" s="72" t="e">
        <f t="shared" si="4"/>
        <v>#N/A</v>
      </c>
      <c r="AX47" s="72" t="e">
        <f t="shared" si="4"/>
        <v>#N/A</v>
      </c>
    </row>
    <row r="48" spans="1:50">
      <c r="AI48" s="58"/>
      <c r="AJ48" s="58"/>
      <c r="AK48" s="58"/>
      <c r="AL48" s="58"/>
      <c r="AM48" s="58"/>
      <c r="AN48" s="58"/>
      <c r="AO48" s="58"/>
      <c r="AP48" s="58"/>
      <c r="AQ48" s="58"/>
      <c r="AR48" s="58"/>
      <c r="AS48" s="58"/>
      <c r="AT48" s="58"/>
      <c r="AU48" s="58"/>
      <c r="AV48" s="58"/>
      <c r="AW48" s="58"/>
      <c r="AX48" s="58"/>
    </row>
  </sheetData>
  <sheetProtection password="CC7D" sheet="1" formatCells="0" selectLockedCells="1"/>
  <mergeCells count="80">
    <mergeCell ref="AF27:AG27"/>
    <mergeCell ref="AF5:AG5"/>
    <mergeCell ref="AH20:AH23"/>
    <mergeCell ref="AF18:AG18"/>
    <mergeCell ref="AF20:AG21"/>
    <mergeCell ref="AF22:AG23"/>
    <mergeCell ref="AF26:AG26"/>
    <mergeCell ref="AF8:AG8"/>
    <mergeCell ref="AF9:AG9"/>
    <mergeCell ref="AF12:AG12"/>
    <mergeCell ref="AF10:AG11"/>
    <mergeCell ref="D4:U4"/>
    <mergeCell ref="D23:R23"/>
    <mergeCell ref="D24:R24"/>
    <mergeCell ref="A33:AD33"/>
    <mergeCell ref="A9:R9"/>
    <mergeCell ref="S9:AC9"/>
    <mergeCell ref="S10:AC11"/>
    <mergeCell ref="A12:R12"/>
    <mergeCell ref="Y13:AD13"/>
    <mergeCell ref="S14:V14"/>
    <mergeCell ref="Y14:AB14"/>
    <mergeCell ref="W14:X14"/>
    <mergeCell ref="A32:AD32"/>
    <mergeCell ref="A31:AD31"/>
    <mergeCell ref="A30:AD30"/>
    <mergeCell ref="A29:AD29"/>
    <mergeCell ref="A28:AD28"/>
    <mergeCell ref="AD19:AD20"/>
    <mergeCell ref="AD17:AD18"/>
    <mergeCell ref="S23:AC23"/>
    <mergeCell ref="A17:R17"/>
    <mergeCell ref="A22:B22"/>
    <mergeCell ref="C22:AD22"/>
    <mergeCell ref="A23:C24"/>
    <mergeCell ref="S24:AC24"/>
    <mergeCell ref="A20:R20"/>
    <mergeCell ref="A18:R18"/>
    <mergeCell ref="A19:R19"/>
    <mergeCell ref="S17:AC18"/>
    <mergeCell ref="S19:AC20"/>
    <mergeCell ref="S16:AD16"/>
    <mergeCell ref="A16:R16"/>
    <mergeCell ref="S13:X13"/>
    <mergeCell ref="AC15:AD15"/>
    <mergeCell ref="A13:R15"/>
    <mergeCell ref="S15:AB15"/>
    <mergeCell ref="AC14:AD14"/>
    <mergeCell ref="S12:AD12"/>
    <mergeCell ref="A2:AD2"/>
    <mergeCell ref="AD10:AD11"/>
    <mergeCell ref="A5:R5"/>
    <mergeCell ref="A6:R8"/>
    <mergeCell ref="S6:X6"/>
    <mergeCell ref="Y6:AD6"/>
    <mergeCell ref="S7:V7"/>
    <mergeCell ref="S5:AC5"/>
    <mergeCell ref="Y4:AD4"/>
    <mergeCell ref="W7:X7"/>
    <mergeCell ref="Y7:AC7"/>
    <mergeCell ref="S8:AC8"/>
    <mergeCell ref="A10:R11"/>
    <mergeCell ref="V4:X4"/>
    <mergeCell ref="A3:C3"/>
    <mergeCell ref="A34:AD34"/>
    <mergeCell ref="AW31:AW32"/>
    <mergeCell ref="AX31:AX32"/>
    <mergeCell ref="AJ45:AM45"/>
    <mergeCell ref="AN45:AQ45"/>
    <mergeCell ref="AR45:AS45"/>
    <mergeCell ref="AT45:AU45"/>
    <mergeCell ref="AV45:AV46"/>
    <mergeCell ref="AW45:AW46"/>
    <mergeCell ref="AX45:AX46"/>
    <mergeCell ref="AJ31:AM31"/>
    <mergeCell ref="AN31:AQ31"/>
    <mergeCell ref="AR31:AS31"/>
    <mergeCell ref="AT31:AU31"/>
    <mergeCell ref="AV31:AV32"/>
    <mergeCell ref="A35:AD35"/>
  </mergeCells>
  <phoneticPr fontId="2"/>
  <dataValidations count="4">
    <dataValidation type="list" allowBlank="1" showInputMessage="1" showErrorMessage="1" sqref="AF13:AF15">
      <formula1>$AF$12:$AF$15</formula1>
    </dataValidation>
    <dataValidation imeMode="halfAlpha" allowBlank="1" showInputMessage="1" showErrorMessage="1" sqref="S14 Y14 S5:AC5"/>
    <dataValidation imeMode="hiragana" allowBlank="1" showInputMessage="1" showErrorMessage="1" sqref="S13:AD13 W14 S15:AB15 AI47"/>
    <dataValidation type="list" allowBlank="1" showInputMessage="1" showErrorMessage="1" sqref="S12:AD12">
      <formula1>INDIRECT($AN$11)</formula1>
    </dataValidation>
  </dataValidations>
  <pageMargins left="0.7" right="0.7" top="0.75" bottom="0.75" header="0.3" footer="0.3"/>
  <pageSetup paperSize="9" scale="48" orientation="portrait" r:id="rId1"/>
  <rowBreaks count="1" manualBreakCount="1">
    <brk id="25" max="2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80"/>
  <sheetViews>
    <sheetView view="pageBreakPreview" zoomScale="85" zoomScaleNormal="100" zoomScaleSheetLayoutView="85" workbookViewId="0">
      <selection activeCell="B9" sqref="B9"/>
    </sheetView>
  </sheetViews>
  <sheetFormatPr defaultColWidth="9" defaultRowHeight="13.5"/>
  <cols>
    <col min="1" max="1" width="6.375" style="1" customWidth="1"/>
    <col min="2" max="34" width="4.125" style="1" customWidth="1"/>
    <col min="35" max="35" width="4.625" style="1" customWidth="1"/>
    <col min="36" max="16384" width="9" style="1"/>
  </cols>
  <sheetData>
    <row r="1" spans="1:34">
      <c r="A1" s="1" t="s">
        <v>227</v>
      </c>
    </row>
    <row r="2" spans="1:34">
      <c r="AB2" s="213" t="s">
        <v>76</v>
      </c>
      <c r="AC2" s="288"/>
      <c r="AD2" s="288"/>
      <c r="AE2" s="288"/>
      <c r="AF2" s="288"/>
      <c r="AG2" s="288"/>
      <c r="AH2" s="214"/>
    </row>
    <row r="3" spans="1:34" ht="13.5" customHeight="1">
      <c r="V3" s="135"/>
      <c r="W3" s="135"/>
      <c r="X3" s="136"/>
      <c r="Y3" s="136"/>
      <c r="Z3" s="136"/>
      <c r="AA3" s="136"/>
      <c r="AB3" s="213"/>
      <c r="AC3" s="288"/>
      <c r="AD3" s="288"/>
      <c r="AE3" s="288"/>
      <c r="AF3" s="288"/>
      <c r="AG3" s="288"/>
      <c r="AH3" s="214"/>
    </row>
    <row r="4" spans="1:34" ht="12" customHeight="1">
      <c r="B4" s="436" t="s">
        <v>226</v>
      </c>
      <c r="C4" s="436"/>
      <c r="D4" s="436"/>
      <c r="E4" s="436"/>
      <c r="F4" s="436"/>
      <c r="G4" s="436"/>
      <c r="H4" s="436"/>
      <c r="I4" s="436"/>
      <c r="J4" s="436"/>
      <c r="K4" s="436"/>
      <c r="L4" s="436"/>
      <c r="M4" s="436"/>
      <c r="N4" s="436"/>
      <c r="O4" s="436"/>
      <c r="P4" s="436"/>
      <c r="Q4" s="436"/>
      <c r="R4" s="436"/>
      <c r="S4" s="436"/>
      <c r="T4" s="436"/>
      <c r="U4" s="436"/>
      <c r="V4" s="436"/>
      <c r="W4" s="436"/>
      <c r="X4" s="436"/>
      <c r="Y4" s="436"/>
      <c r="Z4" s="436"/>
      <c r="AA4" s="136"/>
      <c r="AB4" s="316"/>
      <c r="AC4" s="302"/>
      <c r="AD4" s="302"/>
      <c r="AE4" s="302"/>
      <c r="AF4" s="302"/>
      <c r="AG4" s="302"/>
      <c r="AH4" s="195"/>
    </row>
    <row r="5" spans="1:34" ht="12" customHeight="1">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136"/>
      <c r="AB5" s="396"/>
      <c r="AC5" s="303"/>
      <c r="AD5" s="303"/>
      <c r="AE5" s="303"/>
      <c r="AF5" s="303"/>
      <c r="AG5" s="303"/>
      <c r="AH5" s="304"/>
    </row>
    <row r="6" spans="1:34" ht="13.5" customHeight="1">
      <c r="V6" s="137"/>
      <c r="W6" s="137"/>
      <c r="X6" s="136"/>
      <c r="Y6" s="136"/>
      <c r="Z6" s="136"/>
      <c r="AA6" s="136"/>
      <c r="AB6" s="396"/>
      <c r="AC6" s="303"/>
      <c r="AD6" s="303"/>
      <c r="AE6" s="303"/>
      <c r="AF6" s="303"/>
      <c r="AG6" s="303"/>
      <c r="AH6" s="304"/>
    </row>
    <row r="7" spans="1:34" ht="31.15" customHeight="1">
      <c r="A7" s="399" t="s">
        <v>94</v>
      </c>
      <c r="B7" s="399"/>
      <c r="C7" s="399"/>
      <c r="D7" s="399"/>
      <c r="E7" s="399"/>
      <c r="F7" s="399"/>
      <c r="G7" s="399"/>
      <c r="H7" s="399"/>
      <c r="I7" s="399"/>
      <c r="J7" s="399"/>
      <c r="K7" s="399"/>
      <c r="L7" s="399"/>
      <c r="M7" s="399"/>
      <c r="N7" s="399"/>
      <c r="O7" s="399"/>
      <c r="P7" s="399"/>
      <c r="Q7" s="399"/>
      <c r="R7" s="399"/>
      <c r="S7" s="399"/>
      <c r="T7" s="399"/>
      <c r="U7" s="399"/>
      <c r="AB7" s="308"/>
      <c r="AC7" s="289"/>
      <c r="AD7" s="289"/>
      <c r="AE7" s="289"/>
      <c r="AF7" s="289"/>
      <c r="AG7" s="289"/>
      <c r="AH7" s="196"/>
    </row>
    <row r="9" spans="1:34" ht="14.25">
      <c r="A9" s="2" t="s">
        <v>89</v>
      </c>
      <c r="B9" s="3"/>
      <c r="C9" s="2" t="s">
        <v>90</v>
      </c>
      <c r="D9" s="3"/>
      <c r="E9" s="2" t="s">
        <v>91</v>
      </c>
      <c r="F9" s="3"/>
      <c r="G9" s="2" t="s">
        <v>92</v>
      </c>
      <c r="H9" s="2"/>
      <c r="I9" s="2"/>
      <c r="J9" s="2"/>
      <c r="K9" s="400" t="s">
        <v>77</v>
      </c>
      <c r="L9" s="400"/>
      <c r="M9" s="1" t="s">
        <v>44</v>
      </c>
      <c r="P9" s="335"/>
      <c r="Q9" s="335"/>
      <c r="R9" s="335"/>
      <c r="S9" s="335"/>
      <c r="T9" s="335"/>
      <c r="U9" s="335"/>
      <c r="V9" s="335"/>
      <c r="W9" s="335"/>
      <c r="X9" s="335"/>
      <c r="Y9" s="335"/>
      <c r="Z9" s="335"/>
      <c r="AA9" s="335"/>
      <c r="AB9" s="335"/>
      <c r="AC9" s="335"/>
      <c r="AD9" s="335"/>
      <c r="AE9" s="335"/>
      <c r="AF9" s="335"/>
      <c r="AG9" s="335"/>
      <c r="AH9" s="335"/>
    </row>
    <row r="10" spans="1:34" ht="14.25">
      <c r="A10" s="2"/>
      <c r="B10" s="2"/>
      <c r="C10" s="2"/>
      <c r="D10" s="2"/>
      <c r="E10" s="2"/>
      <c r="F10" s="2"/>
      <c r="G10" s="2"/>
      <c r="H10" s="2"/>
      <c r="I10" s="2"/>
      <c r="J10" s="2"/>
      <c r="K10" s="400" t="s">
        <v>78</v>
      </c>
      <c r="L10" s="400"/>
      <c r="M10" s="1" t="s">
        <v>45</v>
      </c>
      <c r="P10" s="335"/>
      <c r="Q10" s="335"/>
      <c r="R10" s="335"/>
      <c r="S10" s="335"/>
      <c r="T10" s="335"/>
      <c r="U10" s="335"/>
      <c r="V10" s="335"/>
      <c r="W10" s="335"/>
      <c r="X10" s="335"/>
      <c r="Y10" s="335"/>
      <c r="Z10" s="335"/>
      <c r="AA10" s="335"/>
      <c r="AB10" s="335"/>
      <c r="AC10" s="335"/>
      <c r="AD10" s="335"/>
      <c r="AE10" s="335"/>
      <c r="AF10" s="335"/>
      <c r="AG10" s="335"/>
      <c r="AH10" s="335"/>
    </row>
    <row r="11" spans="1:34" ht="14.25">
      <c r="A11" s="2"/>
      <c r="B11" s="2"/>
      <c r="C11" s="2"/>
      <c r="D11" s="2"/>
      <c r="E11" s="2"/>
      <c r="F11" s="2"/>
      <c r="G11" s="2"/>
      <c r="H11" s="2"/>
      <c r="I11" s="2"/>
      <c r="J11" s="2"/>
      <c r="K11" s="400" t="s">
        <v>46</v>
      </c>
      <c r="L11" s="400"/>
      <c r="M11" s="1" t="s">
        <v>47</v>
      </c>
      <c r="P11" s="402"/>
      <c r="Q11" s="402"/>
      <c r="R11" s="402"/>
      <c r="S11" s="402"/>
      <c r="T11" s="402"/>
      <c r="U11" s="402"/>
      <c r="V11" s="402"/>
      <c r="W11" s="402"/>
      <c r="X11" s="402"/>
      <c r="Y11" s="402"/>
      <c r="Z11" s="402"/>
      <c r="AA11" s="402"/>
      <c r="AB11" s="402"/>
      <c r="AC11" s="402"/>
      <c r="AD11" s="402"/>
      <c r="AE11" s="402"/>
      <c r="AF11" s="402"/>
      <c r="AG11" s="402"/>
      <c r="AH11" s="402"/>
    </row>
    <row r="13" spans="1:34" ht="14.25" customHeight="1">
      <c r="M13" s="401" t="s">
        <v>125</v>
      </c>
      <c r="N13" s="401"/>
      <c r="O13" s="401"/>
      <c r="P13" s="401"/>
      <c r="Q13" s="401"/>
      <c r="R13" s="401"/>
      <c r="S13" s="401"/>
      <c r="T13" s="401"/>
      <c r="U13" s="401"/>
      <c r="V13" s="401"/>
      <c r="W13" s="401"/>
      <c r="X13" s="401"/>
      <c r="Y13" s="401"/>
      <c r="Z13" s="401"/>
      <c r="AA13" s="401"/>
      <c r="AB13" s="401"/>
      <c r="AC13" s="401"/>
      <c r="AD13" s="401"/>
      <c r="AE13" s="401"/>
      <c r="AF13" s="401"/>
      <c r="AG13" s="401"/>
    </row>
    <row r="14" spans="1:34" ht="14.25" customHeight="1">
      <c r="M14" s="401"/>
      <c r="N14" s="401"/>
      <c r="O14" s="401"/>
      <c r="P14" s="401"/>
      <c r="Q14" s="401"/>
      <c r="R14" s="401"/>
      <c r="S14" s="401"/>
      <c r="T14" s="401"/>
      <c r="U14" s="401"/>
      <c r="V14" s="401"/>
      <c r="W14" s="401"/>
      <c r="X14" s="401"/>
      <c r="Y14" s="401"/>
      <c r="Z14" s="401"/>
      <c r="AA14" s="401"/>
      <c r="AB14" s="401"/>
      <c r="AC14" s="401"/>
      <c r="AD14" s="401"/>
      <c r="AE14" s="401"/>
      <c r="AF14" s="401"/>
      <c r="AG14" s="401"/>
    </row>
    <row r="15" spans="1:34" ht="14.25" customHeight="1">
      <c r="M15" s="401"/>
      <c r="N15" s="401"/>
      <c r="O15" s="401"/>
      <c r="P15" s="401"/>
      <c r="Q15" s="401"/>
      <c r="R15" s="401"/>
      <c r="S15" s="401"/>
      <c r="T15" s="401"/>
      <c r="U15" s="401"/>
      <c r="V15" s="401"/>
      <c r="W15" s="401"/>
      <c r="X15" s="401"/>
      <c r="Y15" s="401"/>
      <c r="Z15" s="401"/>
      <c r="AA15" s="401"/>
      <c r="AB15" s="401"/>
      <c r="AC15" s="401"/>
      <c r="AD15" s="401"/>
      <c r="AE15" s="401"/>
      <c r="AF15" s="401"/>
      <c r="AG15" s="401"/>
    </row>
    <row r="16" spans="1:34" ht="14.25" customHeight="1">
      <c r="M16" s="401"/>
      <c r="N16" s="401"/>
      <c r="O16" s="401"/>
      <c r="P16" s="401"/>
      <c r="Q16" s="401"/>
      <c r="R16" s="401"/>
      <c r="S16" s="401"/>
      <c r="T16" s="401"/>
      <c r="U16" s="401"/>
      <c r="V16" s="401"/>
      <c r="W16" s="401"/>
      <c r="X16" s="401"/>
      <c r="Y16" s="401"/>
      <c r="Z16" s="401"/>
      <c r="AA16" s="401"/>
      <c r="AB16" s="401"/>
      <c r="AC16" s="401"/>
      <c r="AD16" s="401"/>
      <c r="AE16" s="401"/>
      <c r="AF16" s="401"/>
      <c r="AG16" s="401"/>
    </row>
    <row r="18" spans="1:47" ht="40.5" customHeight="1">
      <c r="A18" s="4"/>
      <c r="B18" s="334" t="s">
        <v>122</v>
      </c>
      <c r="C18" s="334"/>
      <c r="D18" s="334"/>
      <c r="E18" s="334"/>
      <c r="F18" s="5" t="s">
        <v>49</v>
      </c>
      <c r="G18" s="4"/>
      <c r="H18" s="4"/>
      <c r="P18" s="2" t="s">
        <v>48</v>
      </c>
      <c r="Q18" s="2"/>
      <c r="R18" s="2" t="s">
        <v>44</v>
      </c>
      <c r="U18" s="335"/>
      <c r="V18" s="335"/>
      <c r="W18" s="335"/>
      <c r="X18" s="335"/>
      <c r="Y18" s="335"/>
      <c r="Z18" s="335"/>
      <c r="AA18" s="335"/>
      <c r="AB18" s="335"/>
      <c r="AC18" s="335"/>
      <c r="AD18" s="335"/>
      <c r="AE18" s="335"/>
      <c r="AF18" s="335"/>
      <c r="AG18" s="335"/>
      <c r="AH18" s="335"/>
    </row>
    <row r="19" spans="1:47" ht="17.25">
      <c r="A19" s="4" t="s">
        <v>50</v>
      </c>
      <c r="B19" s="334" t="s">
        <v>122</v>
      </c>
      <c r="C19" s="334"/>
      <c r="D19" s="334"/>
      <c r="E19" s="334"/>
      <c r="F19" s="2" t="s">
        <v>95</v>
      </c>
      <c r="G19" s="4"/>
      <c r="H19" s="4"/>
      <c r="P19" s="2"/>
      <c r="Q19" s="6" t="s">
        <v>51</v>
      </c>
      <c r="R19" s="2" t="s">
        <v>45</v>
      </c>
      <c r="U19" s="335"/>
      <c r="V19" s="335"/>
      <c r="W19" s="335"/>
      <c r="X19" s="335"/>
      <c r="Y19" s="335"/>
      <c r="Z19" s="335"/>
      <c r="AA19" s="335"/>
      <c r="AB19" s="335"/>
      <c r="AC19" s="335"/>
      <c r="AD19" s="335"/>
      <c r="AE19" s="335"/>
      <c r="AF19" s="335"/>
      <c r="AG19" s="335"/>
      <c r="AH19" s="335"/>
    </row>
    <row r="20" spans="1:47" ht="14.25">
      <c r="P20" s="6" t="s">
        <v>52</v>
      </c>
      <c r="Q20" s="2"/>
      <c r="R20" s="2" t="s">
        <v>47</v>
      </c>
      <c r="U20" s="335"/>
      <c r="V20" s="335"/>
      <c r="W20" s="335"/>
      <c r="X20" s="335"/>
      <c r="Y20" s="335"/>
      <c r="Z20" s="335"/>
      <c r="AA20" s="335"/>
      <c r="AB20" s="335"/>
      <c r="AC20" s="335"/>
      <c r="AD20" s="335"/>
      <c r="AE20" s="335"/>
      <c r="AF20" s="335"/>
      <c r="AG20" s="335"/>
      <c r="AH20" s="44"/>
      <c r="AI20" s="134"/>
      <c r="AJ20" s="134"/>
      <c r="AK20" s="134"/>
      <c r="AL20" s="134"/>
      <c r="AM20" s="134"/>
      <c r="AN20" s="134"/>
      <c r="AO20" s="134"/>
      <c r="AP20" s="134"/>
      <c r="AQ20" s="134"/>
      <c r="AR20" s="134"/>
      <c r="AS20" s="134"/>
      <c r="AT20" s="134"/>
      <c r="AU20" s="134"/>
    </row>
    <row r="21" spans="1:47" ht="14.25" thickBot="1"/>
    <row r="22" spans="1:47" ht="20.100000000000001" customHeight="1" thickTop="1">
      <c r="A22" s="403" t="s">
        <v>93</v>
      </c>
      <c r="B22" s="397" t="s">
        <v>7</v>
      </c>
      <c r="C22" s="398"/>
      <c r="D22" s="398"/>
      <c r="E22" s="398"/>
      <c r="F22" s="364"/>
      <c r="G22" s="364"/>
      <c r="H22" s="364"/>
      <c r="I22" s="364"/>
      <c r="J22" s="364"/>
      <c r="K22" s="364"/>
      <c r="L22" s="364"/>
      <c r="M22" s="364"/>
      <c r="N22" s="364"/>
      <c r="O22" s="364"/>
      <c r="P22" s="365"/>
      <c r="Q22" s="361" t="s">
        <v>8</v>
      </c>
      <c r="R22" s="362"/>
      <c r="S22" s="362"/>
      <c r="T22" s="363"/>
      <c r="U22" s="37" t="s">
        <v>9</v>
      </c>
      <c r="V22" s="373"/>
      <c r="W22" s="374"/>
      <c r="X22" s="374"/>
      <c r="Y22" s="374"/>
      <c r="Z22" s="374"/>
      <c r="AA22" s="374"/>
      <c r="AB22" s="374"/>
      <c r="AC22" s="374"/>
      <c r="AD22" s="375"/>
      <c r="AE22" s="361" t="s">
        <v>151</v>
      </c>
      <c r="AF22" s="362"/>
      <c r="AG22" s="362"/>
      <c r="AH22" s="366"/>
    </row>
    <row r="23" spans="1:47" ht="30" customHeight="1">
      <c r="A23" s="404"/>
      <c r="B23" s="421"/>
      <c r="C23" s="422"/>
      <c r="D23" s="422"/>
      <c r="E23" s="422"/>
      <c r="F23" s="422"/>
      <c r="G23" s="422"/>
      <c r="H23" s="422"/>
      <c r="I23" s="422"/>
      <c r="J23" s="422"/>
      <c r="K23" s="422"/>
      <c r="L23" s="422"/>
      <c r="M23" s="422"/>
      <c r="N23" s="422"/>
      <c r="O23" s="422"/>
      <c r="P23" s="423"/>
      <c r="Q23" s="351"/>
      <c r="R23" s="352"/>
      <c r="S23" s="352"/>
      <c r="T23" s="352"/>
      <c r="U23" s="352"/>
      <c r="V23" s="352"/>
      <c r="W23" s="352"/>
      <c r="X23" s="352"/>
      <c r="Y23" s="352"/>
      <c r="Z23" s="352"/>
      <c r="AA23" s="352"/>
      <c r="AB23" s="352"/>
      <c r="AC23" s="352"/>
      <c r="AD23" s="376"/>
      <c r="AE23" s="367"/>
      <c r="AF23" s="368"/>
      <c r="AG23" s="368"/>
      <c r="AH23" s="369"/>
    </row>
    <row r="24" spans="1:47" ht="30" customHeight="1">
      <c r="A24" s="404"/>
      <c r="B24" s="421"/>
      <c r="C24" s="422"/>
      <c r="D24" s="422"/>
      <c r="E24" s="422"/>
      <c r="F24" s="422"/>
      <c r="G24" s="422"/>
      <c r="H24" s="422"/>
      <c r="I24" s="422"/>
      <c r="J24" s="422"/>
      <c r="K24" s="422"/>
      <c r="L24" s="422"/>
      <c r="M24" s="422"/>
      <c r="N24" s="422"/>
      <c r="O24" s="422"/>
      <c r="P24" s="423"/>
      <c r="Q24" s="351"/>
      <c r="R24" s="352"/>
      <c r="S24" s="352"/>
      <c r="T24" s="352"/>
      <c r="U24" s="352"/>
      <c r="V24" s="352"/>
      <c r="W24" s="352"/>
      <c r="X24" s="352"/>
      <c r="Y24" s="352"/>
      <c r="Z24" s="352"/>
      <c r="AA24" s="352"/>
      <c r="AB24" s="352"/>
      <c r="AC24" s="352"/>
      <c r="AD24" s="376"/>
      <c r="AE24" s="367"/>
      <c r="AF24" s="368"/>
      <c r="AG24" s="368"/>
      <c r="AH24" s="369"/>
    </row>
    <row r="25" spans="1:47" ht="22.9" customHeight="1">
      <c r="A25" s="404"/>
      <c r="B25" s="480" t="s">
        <v>10</v>
      </c>
      <c r="C25" s="481"/>
      <c r="D25" s="481"/>
      <c r="E25" s="481"/>
      <c r="F25" s="481"/>
      <c r="G25" s="448"/>
      <c r="H25" s="448"/>
      <c r="I25" s="448"/>
      <c r="J25" s="448"/>
      <c r="K25" s="448"/>
      <c r="L25" s="448"/>
      <c r="M25" s="448"/>
      <c r="N25" s="448"/>
      <c r="O25" s="448"/>
      <c r="P25" s="449"/>
      <c r="Q25" s="351"/>
      <c r="R25" s="352"/>
      <c r="S25" s="352"/>
      <c r="T25" s="352"/>
      <c r="U25" s="352"/>
      <c r="V25" s="352"/>
      <c r="W25" s="352"/>
      <c r="X25" s="352"/>
      <c r="Y25" s="352"/>
      <c r="Z25" s="352"/>
      <c r="AA25" s="352"/>
      <c r="AB25" s="352"/>
      <c r="AC25" s="352"/>
      <c r="AD25" s="376"/>
      <c r="AE25" s="367"/>
      <c r="AF25" s="368"/>
      <c r="AG25" s="368"/>
      <c r="AH25" s="369"/>
    </row>
    <row r="26" spans="1:47" ht="22.9" customHeight="1">
      <c r="A26" s="404"/>
      <c r="B26" s="417" t="s">
        <v>11</v>
      </c>
      <c r="C26" s="418"/>
      <c r="D26" s="418"/>
      <c r="E26" s="418"/>
      <c r="F26" s="418"/>
      <c r="G26" s="380"/>
      <c r="H26" s="380"/>
      <c r="I26" s="380"/>
      <c r="J26" s="380"/>
      <c r="K26" s="380"/>
      <c r="L26" s="380"/>
      <c r="M26" s="380"/>
      <c r="N26" s="380"/>
      <c r="O26" s="380"/>
      <c r="P26" s="381"/>
      <c r="Q26" s="370" t="s">
        <v>53</v>
      </c>
      <c r="R26" s="371"/>
      <c r="S26" s="371"/>
      <c r="T26" s="482"/>
      <c r="U26" s="377"/>
      <c r="V26" s="378"/>
      <c r="W26" s="378"/>
      <c r="X26" s="378"/>
      <c r="Y26" s="378"/>
      <c r="Z26" s="378"/>
      <c r="AA26" s="378"/>
      <c r="AB26" s="378"/>
      <c r="AC26" s="378"/>
      <c r="AD26" s="379"/>
      <c r="AE26" s="370"/>
      <c r="AF26" s="371"/>
      <c r="AG26" s="371"/>
      <c r="AH26" s="372"/>
    </row>
    <row r="27" spans="1:47" ht="22.9" customHeight="1">
      <c r="A27" s="404"/>
      <c r="B27" s="419" t="s">
        <v>12</v>
      </c>
      <c r="C27" s="283"/>
      <c r="D27" s="283"/>
      <c r="E27" s="283"/>
      <c r="F27" s="283"/>
      <c r="G27" s="283"/>
      <c r="H27" s="420"/>
      <c r="I27" s="420"/>
      <c r="J27" s="420"/>
      <c r="K27" s="420"/>
      <c r="L27" s="420"/>
      <c r="M27" s="420"/>
      <c r="N27" s="420"/>
      <c r="O27" s="420"/>
      <c r="P27" s="420"/>
      <c r="Q27" s="420"/>
      <c r="R27" s="420"/>
      <c r="S27" s="420"/>
      <c r="T27" s="420"/>
      <c r="U27" s="420"/>
      <c r="V27" s="420"/>
      <c r="W27" s="356" t="s">
        <v>13</v>
      </c>
      <c r="X27" s="357"/>
      <c r="Y27" s="357"/>
      <c r="Z27" s="357"/>
      <c r="AA27" s="406"/>
      <c r="AB27" s="406"/>
      <c r="AC27" s="406"/>
      <c r="AD27" s="406"/>
      <c r="AE27" s="406"/>
      <c r="AF27" s="406"/>
      <c r="AG27" s="406"/>
      <c r="AH27" s="407"/>
    </row>
    <row r="28" spans="1:47" ht="22.9" customHeight="1">
      <c r="A28" s="404"/>
      <c r="B28" s="408" t="s">
        <v>14</v>
      </c>
      <c r="C28" s="409"/>
      <c r="D28" s="409"/>
      <c r="E28" s="409"/>
      <c r="F28" s="409"/>
      <c r="G28" s="409"/>
      <c r="H28" s="410"/>
      <c r="I28" s="410"/>
      <c r="J28" s="410"/>
      <c r="K28" s="410"/>
      <c r="L28" s="411"/>
      <c r="M28" s="412" t="s">
        <v>15</v>
      </c>
      <c r="N28" s="413"/>
      <c r="O28" s="413"/>
      <c r="P28" s="413"/>
      <c r="Q28" s="413"/>
      <c r="R28" s="413"/>
      <c r="S28" s="413"/>
      <c r="T28" s="413"/>
      <c r="U28" s="413"/>
      <c r="V28" s="414"/>
      <c r="W28" s="351"/>
      <c r="X28" s="352"/>
      <c r="Y28" s="352"/>
      <c r="Z28" s="352"/>
      <c r="AA28" s="352"/>
      <c r="AB28" s="352"/>
      <c r="AC28" s="352"/>
      <c r="AD28" s="352"/>
      <c r="AE28" s="352"/>
      <c r="AF28" s="352"/>
      <c r="AG28" s="352"/>
      <c r="AH28" s="353"/>
    </row>
    <row r="29" spans="1:47" ht="30" customHeight="1">
      <c r="A29" s="405"/>
      <c r="B29" s="415" t="s">
        <v>57</v>
      </c>
      <c r="C29" s="354"/>
      <c r="D29" s="355"/>
      <c r="E29" s="355"/>
      <c r="F29" s="7" t="s">
        <v>56</v>
      </c>
      <c r="G29" s="30" t="s">
        <v>55</v>
      </c>
      <c r="H29" s="354" t="s">
        <v>58</v>
      </c>
      <c r="I29" s="354"/>
      <c r="J29" s="355"/>
      <c r="K29" s="355"/>
      <c r="L29" s="31" t="s">
        <v>54</v>
      </c>
      <c r="M29" s="384"/>
      <c r="N29" s="385"/>
      <c r="O29" s="385"/>
      <c r="P29" s="385"/>
      <c r="Q29" s="385"/>
      <c r="R29" s="385"/>
      <c r="S29" s="385"/>
      <c r="T29" s="386"/>
      <c r="U29" s="382" t="s">
        <v>16</v>
      </c>
      <c r="V29" s="383"/>
      <c r="W29" s="348" t="s">
        <v>17</v>
      </c>
      <c r="X29" s="349"/>
      <c r="Y29" s="349"/>
      <c r="Z29" s="349"/>
      <c r="AA29" s="349"/>
      <c r="AB29" s="350"/>
      <c r="AC29" s="377"/>
      <c r="AD29" s="378"/>
      <c r="AE29" s="378"/>
      <c r="AF29" s="378"/>
      <c r="AG29" s="378"/>
      <c r="AH29" s="416"/>
    </row>
    <row r="30" spans="1:47" ht="35.450000000000003" customHeight="1">
      <c r="A30" s="453" t="s">
        <v>96</v>
      </c>
      <c r="B30" s="338" t="s">
        <v>201</v>
      </c>
      <c r="C30" s="310"/>
      <c r="D30" s="310"/>
      <c r="E30" s="310"/>
      <c r="F30" s="310"/>
      <c r="G30" s="310"/>
      <c r="H30" s="310"/>
      <c r="I30" s="310"/>
      <c r="J30" s="310"/>
      <c r="K30" s="310"/>
      <c r="L30" s="310"/>
      <c r="M30" s="309" t="s">
        <v>200</v>
      </c>
      <c r="N30" s="310"/>
      <c r="O30" s="310"/>
      <c r="P30" s="310"/>
      <c r="Q30" s="310"/>
      <c r="R30" s="310"/>
      <c r="S30" s="310"/>
      <c r="T30" s="310"/>
      <c r="U30" s="310"/>
      <c r="V30" s="310"/>
      <c r="W30" s="310"/>
      <c r="X30" s="309" t="s">
        <v>128</v>
      </c>
      <c r="Y30" s="310"/>
      <c r="Z30" s="310"/>
      <c r="AA30" s="310"/>
      <c r="AB30" s="310"/>
      <c r="AC30" s="310"/>
      <c r="AD30" s="310"/>
      <c r="AE30" s="310"/>
      <c r="AF30" s="310"/>
      <c r="AG30" s="310"/>
      <c r="AH30" s="311"/>
    </row>
    <row r="31" spans="1:47" ht="30" customHeight="1">
      <c r="A31" s="404"/>
      <c r="B31" s="339" t="str">
        <f>'様式新第2号(５)算定書(要請等対象施設以外)'!S15</f>
        <v/>
      </c>
      <c r="C31" s="340"/>
      <c r="D31" s="340"/>
      <c r="E31" s="340"/>
      <c r="F31" s="340"/>
      <c r="G31" s="340"/>
      <c r="H31" s="340"/>
      <c r="I31" s="340"/>
      <c r="J31" s="340"/>
      <c r="K31" s="289" t="s">
        <v>3</v>
      </c>
      <c r="L31" s="289"/>
      <c r="M31" s="341" t="str">
        <f>'様式新第2号(６)算定書 (要請等対象施設)'!S15</f>
        <v/>
      </c>
      <c r="N31" s="340"/>
      <c r="O31" s="340"/>
      <c r="P31" s="340"/>
      <c r="Q31" s="340"/>
      <c r="R31" s="340"/>
      <c r="S31" s="340"/>
      <c r="T31" s="340"/>
      <c r="U31" s="340"/>
      <c r="V31" s="289" t="s">
        <v>3</v>
      </c>
      <c r="W31" s="289"/>
      <c r="X31" s="442">
        <f>SUM(B31,M31)</f>
        <v>0</v>
      </c>
      <c r="Y31" s="443"/>
      <c r="Z31" s="443"/>
      <c r="AA31" s="443"/>
      <c r="AB31" s="443"/>
      <c r="AC31" s="443"/>
      <c r="AD31" s="443"/>
      <c r="AE31" s="443"/>
      <c r="AF31" s="443"/>
      <c r="AG31" s="289" t="s">
        <v>3</v>
      </c>
      <c r="AH31" s="196"/>
    </row>
    <row r="32" spans="1:47" ht="18.75" customHeight="1">
      <c r="A32" s="404"/>
      <c r="B32" s="438" t="s">
        <v>127</v>
      </c>
      <c r="C32" s="439"/>
      <c r="D32" s="439"/>
      <c r="E32" s="439"/>
      <c r="F32" s="439"/>
      <c r="G32" s="439"/>
      <c r="H32" s="439"/>
      <c r="I32" s="439"/>
      <c r="J32" s="439"/>
      <c r="K32" s="439"/>
      <c r="L32" s="439"/>
      <c r="M32" s="342" t="s">
        <v>129</v>
      </c>
      <c r="N32" s="343"/>
      <c r="O32" s="343"/>
      <c r="P32" s="343"/>
      <c r="Q32" s="343"/>
      <c r="R32" s="343"/>
      <c r="S32" s="343"/>
      <c r="T32" s="343"/>
      <c r="U32" s="343"/>
      <c r="V32" s="343"/>
      <c r="W32" s="343"/>
      <c r="X32" s="342" t="s">
        <v>130</v>
      </c>
      <c r="Y32" s="343"/>
      <c r="Z32" s="343"/>
      <c r="AA32" s="343"/>
      <c r="AB32" s="343"/>
      <c r="AC32" s="343"/>
      <c r="AD32" s="343"/>
      <c r="AE32" s="343"/>
      <c r="AF32" s="343"/>
      <c r="AG32" s="343"/>
      <c r="AH32" s="344"/>
    </row>
    <row r="33" spans="1:34">
      <c r="A33" s="404"/>
      <c r="B33" s="440"/>
      <c r="C33" s="441"/>
      <c r="D33" s="441"/>
      <c r="E33" s="441"/>
      <c r="F33" s="441"/>
      <c r="G33" s="441"/>
      <c r="H33" s="441"/>
      <c r="I33" s="441"/>
      <c r="J33" s="441"/>
      <c r="K33" s="441"/>
      <c r="L33" s="441"/>
      <c r="M33" s="345"/>
      <c r="N33" s="346"/>
      <c r="O33" s="346"/>
      <c r="P33" s="346"/>
      <c r="Q33" s="346"/>
      <c r="R33" s="346"/>
      <c r="S33" s="346"/>
      <c r="T33" s="346"/>
      <c r="U33" s="346"/>
      <c r="V33" s="346"/>
      <c r="W33" s="346"/>
      <c r="X33" s="345"/>
      <c r="Y33" s="346"/>
      <c r="Z33" s="346"/>
      <c r="AA33" s="346"/>
      <c r="AB33" s="346"/>
      <c r="AC33" s="346"/>
      <c r="AD33" s="346"/>
      <c r="AE33" s="346"/>
      <c r="AF33" s="346"/>
      <c r="AG33" s="346"/>
      <c r="AH33" s="347"/>
    </row>
    <row r="34" spans="1:34" ht="39.950000000000003" customHeight="1">
      <c r="A34" s="405"/>
      <c r="B34" s="265"/>
      <c r="C34" s="266"/>
      <c r="D34" s="266"/>
      <c r="E34" s="266"/>
      <c r="F34" s="266"/>
      <c r="G34" s="266"/>
      <c r="H34" s="266"/>
      <c r="I34" s="266"/>
      <c r="J34" s="266"/>
      <c r="K34" s="289" t="s">
        <v>3</v>
      </c>
      <c r="L34" s="289"/>
      <c r="M34" s="358" t="str">
        <f>IF(OR(B34="",M29="",M29=0),"",ROUNDDOWN(B34/M29,1))</f>
        <v/>
      </c>
      <c r="N34" s="359"/>
      <c r="O34" s="359"/>
      <c r="P34" s="359"/>
      <c r="Q34" s="359"/>
      <c r="R34" s="359"/>
      <c r="S34" s="359"/>
      <c r="T34" s="359"/>
      <c r="U34" s="359"/>
      <c r="V34" s="288" t="s">
        <v>126</v>
      </c>
      <c r="W34" s="288"/>
      <c r="X34" s="358" t="str">
        <f>IF(OR(B34="",B34=0),"",ROUNDDOWN(X31/B34*100,1))</f>
        <v/>
      </c>
      <c r="Y34" s="359"/>
      <c r="Z34" s="359"/>
      <c r="AA34" s="359"/>
      <c r="AB34" s="359"/>
      <c r="AC34" s="359"/>
      <c r="AD34" s="359"/>
      <c r="AE34" s="359"/>
      <c r="AF34" s="359"/>
      <c r="AG34" s="359"/>
      <c r="AH34" s="360"/>
    </row>
    <row r="35" spans="1:34" ht="55.9" customHeight="1">
      <c r="A35" s="444" t="s">
        <v>18</v>
      </c>
      <c r="B35" s="337" t="s">
        <v>218</v>
      </c>
      <c r="C35" s="337"/>
      <c r="D35" s="337"/>
      <c r="E35" s="337"/>
      <c r="F35" s="337"/>
      <c r="G35" s="337"/>
      <c r="H35" s="337"/>
      <c r="I35" s="337"/>
      <c r="J35" s="337"/>
      <c r="K35" s="337"/>
      <c r="L35" s="337"/>
      <c r="M35" s="336" t="s">
        <v>217</v>
      </c>
      <c r="N35" s="337"/>
      <c r="O35" s="337"/>
      <c r="P35" s="337"/>
      <c r="Q35" s="337"/>
      <c r="R35" s="337"/>
      <c r="S35" s="337"/>
      <c r="T35" s="337"/>
      <c r="U35" s="337"/>
      <c r="V35" s="337"/>
      <c r="W35" s="337"/>
      <c r="X35" s="309" t="s">
        <v>128</v>
      </c>
      <c r="Y35" s="310"/>
      <c r="Z35" s="310"/>
      <c r="AA35" s="310"/>
      <c r="AB35" s="310"/>
      <c r="AC35" s="310"/>
      <c r="AD35" s="310"/>
      <c r="AE35" s="310"/>
      <c r="AF35" s="310"/>
      <c r="AG35" s="310"/>
      <c r="AH35" s="311"/>
    </row>
    <row r="36" spans="1:34" ht="39.950000000000003" customHeight="1">
      <c r="A36" s="445"/>
      <c r="B36" s="434" t="str">
        <f>IFERROR(IF(AND('様式新第2号(５)算定書(要請等対象施設以外)'!S17="",'様式新第2号(５)算定書(要請等対象施設以外)'!S19=""),"",IF('様式新第2号(５)算定書(要請等対象施設以外)'!S17&lt;&gt;"",'様式新第2号(５)算定書(要請等対象施設以外)'!S17,'様式新第2号(５)算定書(要請等対象施設以外)'!S19)),"")</f>
        <v/>
      </c>
      <c r="C36" s="434"/>
      <c r="D36" s="434"/>
      <c r="E36" s="434"/>
      <c r="F36" s="434"/>
      <c r="G36" s="434"/>
      <c r="H36" s="434"/>
      <c r="I36" s="434"/>
      <c r="J36" s="434"/>
      <c r="K36" s="289" t="s">
        <v>1</v>
      </c>
      <c r="L36" s="289"/>
      <c r="M36" s="435" t="str">
        <f>IFERROR(IF(AND('様式新第2号(６)算定書 (要請等対象施設)'!S17="",'様式新第2号(６)算定書 (要請等対象施設)'!S19=""),"",IF('様式新第2号(６)算定書 (要請等対象施設)'!S17&lt;&gt;"",'様式新第2号(６)算定書 (要請等対象施設)'!S17,'様式新第2号(６)算定書 (要請等対象施設)'!S19)),"")</f>
        <v/>
      </c>
      <c r="N36" s="434"/>
      <c r="O36" s="434"/>
      <c r="P36" s="434"/>
      <c r="Q36" s="434"/>
      <c r="R36" s="434"/>
      <c r="S36" s="434"/>
      <c r="T36" s="434"/>
      <c r="U36" s="434"/>
      <c r="V36" s="289" t="s">
        <v>1</v>
      </c>
      <c r="W36" s="289"/>
      <c r="X36" s="483">
        <f>SUM(B36,M36)</f>
        <v>0</v>
      </c>
      <c r="Y36" s="484"/>
      <c r="Z36" s="484"/>
      <c r="AA36" s="484"/>
      <c r="AB36" s="484"/>
      <c r="AC36" s="484"/>
      <c r="AD36" s="484"/>
      <c r="AE36" s="484"/>
      <c r="AF36" s="484"/>
      <c r="AG36" s="289" t="s">
        <v>3</v>
      </c>
      <c r="AH36" s="196"/>
    </row>
    <row r="37" spans="1:34" ht="30" customHeight="1">
      <c r="A37" s="464" t="s">
        <v>59</v>
      </c>
      <c r="B37" s="466" t="s">
        <v>19</v>
      </c>
      <c r="C37" s="293"/>
      <c r="D37" s="293"/>
      <c r="E37" s="293"/>
      <c r="F37" s="293"/>
      <c r="G37" s="293"/>
      <c r="H37" s="293"/>
      <c r="I37" s="293"/>
      <c r="J37" s="293"/>
      <c r="K37" s="467"/>
      <c r="L37" s="468"/>
      <c r="M37" s="469"/>
      <c r="N37" s="469"/>
      <c r="O37" s="469"/>
      <c r="P37" s="469"/>
      <c r="Q37" s="470"/>
      <c r="R37" s="454" t="s">
        <v>20</v>
      </c>
      <c r="S37" s="454"/>
      <c r="T37" s="454"/>
      <c r="U37" s="282"/>
      <c r="V37" s="282"/>
      <c r="W37" s="282"/>
      <c r="X37" s="282"/>
      <c r="Y37" s="282"/>
      <c r="Z37" s="282"/>
      <c r="AA37" s="283" t="s">
        <v>21</v>
      </c>
      <c r="AB37" s="283"/>
      <c r="AC37" s="283"/>
      <c r="AD37" s="283"/>
      <c r="AE37" s="283"/>
      <c r="AF37" s="283"/>
      <c r="AG37" s="283"/>
      <c r="AH37" s="284"/>
    </row>
    <row r="38" spans="1:34" ht="39.950000000000003" customHeight="1">
      <c r="A38" s="465"/>
      <c r="B38" s="455" t="s">
        <v>106</v>
      </c>
      <c r="C38" s="357"/>
      <c r="D38" s="357"/>
      <c r="E38" s="357"/>
      <c r="F38" s="456"/>
      <c r="G38" s="457"/>
      <c r="H38" s="458"/>
      <c r="I38" s="458"/>
      <c r="J38" s="458"/>
      <c r="K38" s="458"/>
      <c r="L38" s="458"/>
      <c r="M38" s="458"/>
      <c r="N38" s="458"/>
      <c r="O38" s="458"/>
      <c r="P38" s="458"/>
      <c r="Q38" s="459"/>
      <c r="R38" s="412" t="s">
        <v>107</v>
      </c>
      <c r="S38" s="413"/>
      <c r="T38" s="414"/>
      <c r="U38" s="279"/>
      <c r="V38" s="280"/>
      <c r="W38" s="280"/>
      <c r="X38" s="280"/>
      <c r="Y38" s="280"/>
      <c r="Z38" s="280"/>
      <c r="AA38" s="280"/>
      <c r="AB38" s="280"/>
      <c r="AC38" s="280"/>
      <c r="AD38" s="280"/>
      <c r="AE38" s="280"/>
      <c r="AF38" s="280"/>
      <c r="AG38" s="280"/>
      <c r="AH38" s="281"/>
    </row>
    <row r="39" spans="1:34" ht="39.950000000000003" customHeight="1" thickBot="1">
      <c r="A39" s="465"/>
      <c r="B39" s="471" t="s">
        <v>22</v>
      </c>
      <c r="C39" s="472"/>
      <c r="D39" s="472"/>
      <c r="E39" s="472"/>
      <c r="F39" s="473"/>
      <c r="G39" s="324"/>
      <c r="H39" s="325"/>
      <c r="I39" s="277"/>
      <c r="J39" s="325"/>
      <c r="K39" s="277"/>
      <c r="L39" s="325"/>
      <c r="M39" s="277"/>
      <c r="N39" s="277"/>
      <c r="O39" s="277"/>
      <c r="P39" s="277"/>
      <c r="Q39" s="326"/>
      <c r="R39" s="273" t="s">
        <v>23</v>
      </c>
      <c r="S39" s="290"/>
      <c r="T39" s="275"/>
      <c r="U39" s="276"/>
      <c r="V39" s="277"/>
      <c r="W39" s="277"/>
      <c r="X39" s="278"/>
      <c r="Y39" s="273" t="s">
        <v>24</v>
      </c>
      <c r="Z39" s="274"/>
      <c r="AA39" s="275"/>
      <c r="AB39" s="450"/>
      <c r="AC39" s="451"/>
      <c r="AD39" s="451"/>
      <c r="AE39" s="451"/>
      <c r="AF39" s="451"/>
      <c r="AG39" s="451"/>
      <c r="AH39" s="452"/>
    </row>
    <row r="40" spans="1:34" ht="30" customHeight="1" thickBot="1">
      <c r="A40" s="461" t="s">
        <v>25</v>
      </c>
      <c r="B40" s="462"/>
      <c r="C40" s="462"/>
      <c r="D40" s="462"/>
      <c r="E40" s="463"/>
      <c r="F40" s="52" t="s">
        <v>101</v>
      </c>
      <c r="G40" s="52"/>
      <c r="H40" s="138" t="str">
        <f>IF('様式新第2号(６)算定書 (要請等対象施設)'!E3="","",'様式新第2号(６)算定書 (要請等対象施設)'!E3)</f>
        <v/>
      </c>
      <c r="I40" s="52" t="s">
        <v>102</v>
      </c>
      <c r="J40" s="138" t="str">
        <f>IF('様式新第2号(６)算定書 (要請等対象施設)'!G3="","",'様式新第2号(６)算定書 (要請等対象施設)'!G3)</f>
        <v/>
      </c>
      <c r="K40" s="52" t="s">
        <v>103</v>
      </c>
      <c r="L40" s="138" t="str">
        <f>IF('様式新第2号(６)算定書 (要請等対象施設)'!I3="","",'様式新第2号(６)算定書 (要請等対象施設)'!I3)</f>
        <v/>
      </c>
      <c r="M40" s="52" t="s">
        <v>104</v>
      </c>
      <c r="N40" s="52" t="s">
        <v>105</v>
      </c>
      <c r="O40" s="52" t="s">
        <v>101</v>
      </c>
      <c r="P40" s="52"/>
      <c r="Q40" s="138" t="str">
        <f>IF('様式新第2号(６)算定書 (要請等対象施設)'!M3="","",'様式新第2号(６)算定書 (要請等対象施設)'!M3)</f>
        <v/>
      </c>
      <c r="R40" s="34" t="s">
        <v>102</v>
      </c>
      <c r="S40" s="139" t="str">
        <f>IF('様式新第2号(６)算定書 (要請等対象施設)'!O3="","",'様式新第2号(６)算定書 (要請等対象施設)'!O3)</f>
        <v/>
      </c>
      <c r="T40" s="34" t="s">
        <v>103</v>
      </c>
      <c r="U40" s="139" t="str">
        <f>IF('様式新第2号(６)算定書 (要請等対象施設)'!Q3="","",'様式新第2号(６)算定書 (要請等対象施設)'!Q3)</f>
        <v/>
      </c>
      <c r="V40" s="35" t="s">
        <v>104</v>
      </c>
      <c r="W40" s="36"/>
      <c r="X40" s="33"/>
      <c r="Y40" s="33"/>
      <c r="Z40" s="33"/>
      <c r="AA40" s="33"/>
      <c r="AB40" s="33"/>
      <c r="AC40" s="33"/>
      <c r="AD40" s="33"/>
      <c r="AE40" s="33"/>
      <c r="AF40" s="33"/>
      <c r="AG40" s="33"/>
      <c r="AH40" s="33"/>
    </row>
    <row r="41" spans="1:34">
      <c r="Y41" s="32"/>
    </row>
    <row r="42" spans="1:34" ht="14.25">
      <c r="A42" s="460" t="s">
        <v>26</v>
      </c>
      <c r="B42" s="292" t="s">
        <v>27</v>
      </c>
      <c r="C42" s="293"/>
      <c r="D42" s="293"/>
      <c r="E42" s="293"/>
      <c r="F42" s="293"/>
      <c r="G42" s="293"/>
      <c r="H42" s="293"/>
      <c r="I42" s="293"/>
      <c r="J42" s="293"/>
      <c r="K42" s="293"/>
      <c r="L42" s="293"/>
      <c r="M42" s="293"/>
      <c r="N42" s="293"/>
      <c r="O42" s="293"/>
      <c r="P42" s="293"/>
      <c r="Q42" s="293"/>
      <c r="R42" s="294"/>
      <c r="S42" s="167" t="s">
        <v>30</v>
      </c>
      <c r="T42" s="168"/>
      <c r="U42" s="168"/>
      <c r="V42" s="168"/>
      <c r="W42" s="168"/>
      <c r="X42" s="168"/>
      <c r="Y42" s="168"/>
      <c r="Z42" s="168"/>
      <c r="AA42" s="169"/>
      <c r="AB42" s="167" t="s">
        <v>31</v>
      </c>
      <c r="AC42" s="168"/>
      <c r="AD42" s="168"/>
      <c r="AE42" s="168"/>
      <c r="AF42" s="168"/>
      <c r="AG42" s="168"/>
      <c r="AH42" s="169"/>
    </row>
    <row r="43" spans="1:34" ht="30" customHeight="1">
      <c r="A43" s="460"/>
      <c r="B43" s="316"/>
      <c r="C43" s="291" t="s">
        <v>28</v>
      </c>
      <c r="D43" s="291"/>
      <c r="E43" s="291"/>
      <c r="F43" s="291"/>
      <c r="G43" s="291"/>
      <c r="H43" s="291"/>
      <c r="I43" s="302"/>
      <c r="J43" s="302"/>
      <c r="K43" s="302"/>
      <c r="L43" s="302"/>
      <c r="M43" s="302"/>
      <c r="N43" s="302"/>
      <c r="O43" s="302"/>
      <c r="P43" s="302"/>
      <c r="Q43" s="302"/>
      <c r="R43" s="195"/>
      <c r="S43" s="316"/>
      <c r="T43" s="302"/>
      <c r="U43" s="302"/>
      <c r="V43" s="302"/>
      <c r="W43" s="302"/>
      <c r="X43" s="302"/>
      <c r="Y43" s="302"/>
      <c r="Z43" s="302"/>
      <c r="AA43" s="195"/>
      <c r="AB43" s="316"/>
      <c r="AC43" s="302"/>
      <c r="AD43" s="302"/>
      <c r="AE43" s="302"/>
      <c r="AF43" s="302"/>
      <c r="AG43" s="302"/>
      <c r="AH43" s="195"/>
    </row>
    <row r="44" spans="1:34" ht="30" customHeight="1">
      <c r="A44" s="460"/>
      <c r="B44" s="308"/>
      <c r="C44" s="291" t="s">
        <v>29</v>
      </c>
      <c r="D44" s="291"/>
      <c r="E44" s="291"/>
      <c r="F44" s="291"/>
      <c r="G44" s="291"/>
      <c r="H44" s="291"/>
      <c r="I44" s="289"/>
      <c r="J44" s="289"/>
      <c r="K44" s="289"/>
      <c r="L44" s="289"/>
      <c r="M44" s="289"/>
      <c r="N44" s="289"/>
      <c r="O44" s="289"/>
      <c r="P44" s="289"/>
      <c r="Q44" s="289"/>
      <c r="R44" s="196"/>
      <c r="S44" s="308"/>
      <c r="T44" s="289"/>
      <c r="U44" s="289"/>
      <c r="V44" s="289"/>
      <c r="W44" s="289"/>
      <c r="X44" s="289"/>
      <c r="Y44" s="289"/>
      <c r="Z44" s="289"/>
      <c r="AA44" s="196"/>
      <c r="AB44" s="308"/>
      <c r="AC44" s="289"/>
      <c r="AD44" s="289"/>
      <c r="AE44" s="289"/>
      <c r="AF44" s="289"/>
      <c r="AG44" s="289"/>
      <c r="AH44" s="196"/>
    </row>
    <row r="45" spans="1:34" ht="17.25">
      <c r="A45" s="460"/>
      <c r="B45" s="292" t="s">
        <v>32</v>
      </c>
      <c r="C45" s="293"/>
      <c r="D45" s="293"/>
      <c r="E45" s="293"/>
      <c r="F45" s="293"/>
      <c r="G45" s="432"/>
      <c r="H45" s="432"/>
      <c r="I45" s="432"/>
      <c r="J45" s="432"/>
      <c r="K45" s="432"/>
      <c r="L45" s="432"/>
      <c r="M45" s="432"/>
      <c r="N45" s="432"/>
      <c r="O45" s="432"/>
      <c r="P45" s="433"/>
      <c r="Q45" s="320" t="s">
        <v>33</v>
      </c>
      <c r="R45" s="321"/>
      <c r="S45" s="321"/>
      <c r="T45" s="321"/>
      <c r="U45" s="321"/>
      <c r="V45" s="302" t="s">
        <v>132</v>
      </c>
      <c r="W45" s="302"/>
      <c r="X45" s="302"/>
      <c r="Y45" s="302"/>
      <c r="Z45" s="302"/>
      <c r="AA45" s="302"/>
      <c r="AB45" s="302"/>
      <c r="AC45" s="302"/>
      <c r="AD45" s="302"/>
      <c r="AE45" s="302"/>
      <c r="AF45" s="302"/>
      <c r="AG45" s="302"/>
      <c r="AH45" s="195"/>
    </row>
    <row r="46" spans="1:34" ht="32.450000000000003" customHeight="1" thickBot="1">
      <c r="A46" s="460"/>
      <c r="B46" s="305" t="s">
        <v>193</v>
      </c>
      <c r="C46" s="306"/>
      <c r="D46" s="306"/>
      <c r="E46" s="306"/>
      <c r="F46" s="307"/>
      <c r="G46" s="201"/>
      <c r="H46" s="201"/>
      <c r="I46" s="201"/>
      <c r="J46" s="201"/>
      <c r="K46" s="201"/>
      <c r="L46" s="201"/>
      <c r="M46" s="201"/>
      <c r="N46" s="201"/>
      <c r="O46" s="201"/>
      <c r="P46" s="433"/>
      <c r="Q46" s="322"/>
      <c r="R46" s="323"/>
      <c r="S46" s="323"/>
      <c r="T46" s="323"/>
      <c r="U46" s="323"/>
      <c r="V46" s="289"/>
      <c r="W46" s="289"/>
      <c r="X46" s="289"/>
      <c r="Y46" s="303"/>
      <c r="Z46" s="303"/>
      <c r="AA46" s="303"/>
      <c r="AB46" s="303"/>
      <c r="AC46" s="303"/>
      <c r="AD46" s="303"/>
      <c r="AE46" s="303"/>
      <c r="AF46" s="303"/>
      <c r="AG46" s="303"/>
      <c r="AH46" s="304"/>
    </row>
    <row r="47" spans="1:34" ht="19.5" customHeight="1">
      <c r="A47" s="460"/>
      <c r="B47" s="446" t="s">
        <v>111</v>
      </c>
      <c r="C47" s="447"/>
      <c r="D47" s="447"/>
      <c r="E47" s="447"/>
      <c r="F47" s="312" t="str">
        <f>IF(AB57="✓","",IFERROR(IF('様式新第2号(５)算定書(要請等対象施設以外)'!S23="","",'様式新第2号(５)算定書(要請等対象施設以外)'!S23),""))</f>
        <v/>
      </c>
      <c r="G47" s="313"/>
      <c r="H47" s="313"/>
      <c r="I47" s="313"/>
      <c r="J47" s="313"/>
      <c r="K47" s="313"/>
      <c r="L47" s="313"/>
      <c r="M47" s="313"/>
      <c r="N47" s="317"/>
      <c r="O47" s="46" t="s">
        <v>80</v>
      </c>
      <c r="P47" s="319" t="s">
        <v>194</v>
      </c>
      <c r="Q47" s="319"/>
      <c r="R47" s="319"/>
      <c r="S47" s="319"/>
      <c r="T47" s="319"/>
      <c r="U47" s="319"/>
      <c r="V47" s="319"/>
      <c r="W47" s="319"/>
      <c r="X47" s="319"/>
      <c r="Y47" s="312" t="str">
        <f>IF(AB57="✓","",IFERROR(IF('様式新第2号(６)算定書 (要請等対象施設)'!S22="","",'様式新第2号(６)算定書 (要請等対象施設)'!S22),""))</f>
        <v/>
      </c>
      <c r="Z47" s="313"/>
      <c r="AA47" s="313"/>
      <c r="AB47" s="313"/>
      <c r="AC47" s="313"/>
      <c r="AD47" s="313"/>
      <c r="AE47" s="313"/>
      <c r="AF47" s="313"/>
      <c r="AG47" s="313"/>
      <c r="AH47" s="48" t="s">
        <v>80</v>
      </c>
    </row>
    <row r="48" spans="1:34" ht="19.5" customHeight="1" thickBot="1">
      <c r="A48" s="460"/>
      <c r="B48" s="446" t="s">
        <v>112</v>
      </c>
      <c r="C48" s="447"/>
      <c r="D48" s="447"/>
      <c r="E48" s="447"/>
      <c r="F48" s="314" t="str">
        <f>IF(AB57="✓","",IFERROR(IF('様式新第2号(５)算定書(要請等対象施設以外)'!S24="","",'様式新第2号(５)算定書(要請等対象施設以外)'!S24),""))</f>
        <v/>
      </c>
      <c r="G48" s="315"/>
      <c r="H48" s="315"/>
      <c r="I48" s="315"/>
      <c r="J48" s="315"/>
      <c r="K48" s="315"/>
      <c r="L48" s="315"/>
      <c r="M48" s="315"/>
      <c r="N48" s="318"/>
      <c r="O48" s="47" t="s">
        <v>80</v>
      </c>
      <c r="P48" s="319" t="s">
        <v>195</v>
      </c>
      <c r="Q48" s="319"/>
      <c r="R48" s="319"/>
      <c r="S48" s="319"/>
      <c r="T48" s="319"/>
      <c r="U48" s="319"/>
      <c r="V48" s="319"/>
      <c r="W48" s="319"/>
      <c r="X48" s="319"/>
      <c r="Y48" s="314" t="str">
        <f>IF(AB57="✓","",IFERROR(IF('様式新第2号(６)算定書 (要請等対象施設)'!S23="","",'様式新第2号(６)算定書 (要請等対象施設)'!S23),""))</f>
        <v/>
      </c>
      <c r="Z48" s="315"/>
      <c r="AA48" s="315"/>
      <c r="AB48" s="315"/>
      <c r="AC48" s="315"/>
      <c r="AD48" s="315"/>
      <c r="AE48" s="315"/>
      <c r="AF48" s="315"/>
      <c r="AG48" s="315"/>
      <c r="AH48" s="49" t="s">
        <v>80</v>
      </c>
    </row>
    <row r="49" spans="1:34">
      <c r="A49" s="460"/>
      <c r="B49" s="474" t="s">
        <v>34</v>
      </c>
      <c r="C49" s="475"/>
      <c r="D49" s="475"/>
      <c r="E49" s="475"/>
      <c r="F49" s="476"/>
      <c r="G49" s="308" t="s">
        <v>61</v>
      </c>
      <c r="H49" s="289"/>
      <c r="I49" s="289"/>
      <c r="J49" s="289"/>
      <c r="K49" s="289" t="s">
        <v>62</v>
      </c>
      <c r="L49" s="289"/>
      <c r="M49" s="289"/>
      <c r="N49" s="289"/>
      <c r="O49" s="289"/>
      <c r="P49" s="289" t="s">
        <v>63</v>
      </c>
      <c r="Q49" s="289"/>
      <c r="R49" s="289"/>
      <c r="S49" s="289"/>
      <c r="T49" s="289"/>
      <c r="U49" s="289" t="s">
        <v>64</v>
      </c>
      <c r="V49" s="289"/>
      <c r="W49" s="289"/>
      <c r="X49" s="289"/>
      <c r="Y49" s="289"/>
      <c r="Z49" s="289" t="s">
        <v>65</v>
      </c>
      <c r="AA49" s="289"/>
      <c r="AB49" s="289"/>
      <c r="AC49" s="289"/>
      <c r="AD49" s="289"/>
      <c r="AE49" s="289" t="s">
        <v>60</v>
      </c>
      <c r="AF49" s="289"/>
      <c r="AG49" s="289"/>
      <c r="AH49" s="196"/>
    </row>
    <row r="50" spans="1:34" ht="30" customHeight="1">
      <c r="A50" s="460"/>
      <c r="B50" s="477"/>
      <c r="C50" s="478"/>
      <c r="D50" s="478"/>
      <c r="E50" s="478"/>
      <c r="F50" s="479"/>
      <c r="G50" s="213"/>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14"/>
    </row>
    <row r="51" spans="1:34" ht="36" customHeight="1">
      <c r="A51" s="267" t="s">
        <v>35</v>
      </c>
      <c r="B51" s="327" t="s">
        <v>36</v>
      </c>
      <c r="C51" s="327"/>
      <c r="D51" s="327"/>
      <c r="E51" s="327"/>
      <c r="F51" s="328"/>
      <c r="G51" s="285" t="s">
        <v>133</v>
      </c>
      <c r="H51" s="288"/>
      <c r="I51" s="288"/>
      <c r="J51" s="288"/>
      <c r="K51" s="288"/>
      <c r="L51" s="288"/>
      <c r="M51" s="288"/>
      <c r="N51" s="214"/>
      <c r="O51" s="285" t="s">
        <v>134</v>
      </c>
      <c r="P51" s="286"/>
      <c r="Q51" s="286"/>
      <c r="R51" s="286"/>
      <c r="S51" s="286"/>
      <c r="T51" s="286"/>
      <c r="U51" s="286"/>
      <c r="V51" s="287"/>
      <c r="W51" s="213" t="s">
        <v>37</v>
      </c>
      <c r="X51" s="288"/>
      <c r="Y51" s="288"/>
      <c r="Z51" s="214"/>
      <c r="AA51" s="285" t="s">
        <v>68</v>
      </c>
      <c r="AB51" s="286"/>
      <c r="AC51" s="286"/>
      <c r="AD51" s="286"/>
      <c r="AE51" s="287"/>
      <c r="AF51" s="285" t="s">
        <v>135</v>
      </c>
      <c r="AG51" s="288"/>
      <c r="AH51" s="214"/>
    </row>
    <row r="52" spans="1:34" ht="30" customHeight="1">
      <c r="A52" s="268"/>
      <c r="B52" s="168" t="s">
        <v>131</v>
      </c>
      <c r="C52" s="168"/>
      <c r="D52" s="168"/>
      <c r="E52" s="168"/>
      <c r="F52" s="169"/>
      <c r="G52" s="329"/>
      <c r="H52" s="330"/>
      <c r="I52" s="330"/>
      <c r="J52" s="330"/>
      <c r="K52" s="330"/>
      <c r="L52" s="330"/>
      <c r="M52" s="288" t="s">
        <v>3</v>
      </c>
      <c r="N52" s="214"/>
      <c r="O52" s="332"/>
      <c r="P52" s="333"/>
      <c r="Q52" s="333"/>
      <c r="R52" s="333"/>
      <c r="S52" s="333"/>
      <c r="T52" s="333"/>
      <c r="U52" s="333"/>
      <c r="V52" s="331" t="s">
        <v>66</v>
      </c>
      <c r="W52" s="332"/>
      <c r="X52" s="333"/>
      <c r="Y52" s="333"/>
      <c r="Z52" s="331" t="s">
        <v>67</v>
      </c>
      <c r="AA52" s="332"/>
      <c r="AB52" s="333"/>
      <c r="AC52" s="333"/>
      <c r="AD52" s="333"/>
      <c r="AE52" s="331" t="s">
        <v>2</v>
      </c>
      <c r="AF52" s="332"/>
      <c r="AG52" s="333"/>
      <c r="AH52" s="331" t="s">
        <v>2</v>
      </c>
    </row>
    <row r="53" spans="1:34" ht="30" customHeight="1">
      <c r="A53" s="268"/>
      <c r="B53" s="289" t="s">
        <v>196</v>
      </c>
      <c r="C53" s="289"/>
      <c r="D53" s="289"/>
      <c r="E53" s="289"/>
      <c r="F53" s="196"/>
      <c r="G53" s="244"/>
      <c r="H53" s="217"/>
      <c r="I53" s="217"/>
      <c r="J53" s="217"/>
      <c r="K53" s="217"/>
      <c r="L53" s="217"/>
      <c r="M53" s="288" t="s">
        <v>3</v>
      </c>
      <c r="N53" s="214"/>
      <c r="O53" s="244"/>
      <c r="P53" s="217"/>
      <c r="Q53" s="217"/>
      <c r="R53" s="217"/>
      <c r="S53" s="217"/>
      <c r="T53" s="217"/>
      <c r="U53" s="217"/>
      <c r="V53" s="331"/>
      <c r="W53" s="244"/>
      <c r="X53" s="217"/>
      <c r="Y53" s="217"/>
      <c r="Z53" s="331"/>
      <c r="AA53" s="244"/>
      <c r="AB53" s="217"/>
      <c r="AC53" s="217"/>
      <c r="AD53" s="217"/>
      <c r="AE53" s="331"/>
      <c r="AF53" s="244"/>
      <c r="AG53" s="217"/>
      <c r="AH53" s="331"/>
    </row>
    <row r="54" spans="1:34" ht="45" customHeight="1">
      <c r="A54" s="268"/>
      <c r="B54" s="45"/>
      <c r="C54" s="330" t="s">
        <v>69</v>
      </c>
      <c r="D54" s="330"/>
      <c r="E54" s="330"/>
      <c r="F54" s="431"/>
      <c r="G54" s="285" t="s">
        <v>197</v>
      </c>
      <c r="H54" s="288"/>
      <c r="I54" s="288"/>
      <c r="J54" s="288"/>
      <c r="K54" s="288"/>
      <c r="L54" s="288"/>
      <c r="M54" s="288"/>
      <c r="N54" s="288"/>
      <c r="O54" s="288"/>
      <c r="P54" s="288"/>
      <c r="Q54" s="288"/>
      <c r="R54" s="288"/>
      <c r="S54" s="288"/>
      <c r="T54" s="214"/>
      <c r="U54" s="213"/>
      <c r="V54" s="288"/>
      <c r="W54" s="288"/>
      <c r="X54" s="288"/>
      <c r="Y54" s="288"/>
      <c r="Z54" s="288"/>
      <c r="AA54" s="288"/>
      <c r="AB54" s="288"/>
      <c r="AC54" s="214"/>
      <c r="AD54" s="437" t="s">
        <v>136</v>
      </c>
      <c r="AE54" s="330"/>
      <c r="AF54" s="330"/>
      <c r="AG54" s="330"/>
      <c r="AH54" s="431"/>
    </row>
    <row r="55" spans="1:34" ht="13.5" customHeight="1">
      <c r="A55" s="268"/>
      <c r="B55" s="425" t="s">
        <v>38</v>
      </c>
      <c r="C55" s="426"/>
      <c r="D55" s="426"/>
      <c r="E55" s="426"/>
      <c r="F55" s="427"/>
      <c r="G55" s="424" t="s">
        <v>71</v>
      </c>
      <c r="H55" s="424"/>
      <c r="I55" s="424"/>
      <c r="J55" s="424"/>
      <c r="K55" s="288" t="s">
        <v>72</v>
      </c>
      <c r="L55" s="288"/>
      <c r="M55" s="288"/>
      <c r="N55" s="288"/>
      <c r="O55" s="288"/>
      <c r="P55" s="424" t="s">
        <v>73</v>
      </c>
      <c r="Q55" s="424"/>
      <c r="R55" s="424"/>
      <c r="S55" s="424"/>
      <c r="T55" s="424"/>
      <c r="U55" s="424" t="s">
        <v>74</v>
      </c>
      <c r="V55" s="424"/>
      <c r="W55" s="424"/>
      <c r="X55" s="424"/>
      <c r="Y55" s="424"/>
      <c r="Z55" s="424" t="s">
        <v>75</v>
      </c>
      <c r="AA55" s="424"/>
      <c r="AB55" s="424"/>
      <c r="AC55" s="424"/>
      <c r="AD55" s="424"/>
      <c r="AE55" s="424" t="s">
        <v>70</v>
      </c>
      <c r="AF55" s="424"/>
      <c r="AG55" s="424"/>
      <c r="AH55" s="424"/>
    </row>
    <row r="56" spans="1:34" ht="30" customHeight="1">
      <c r="A56" s="269"/>
      <c r="B56" s="428"/>
      <c r="C56" s="429"/>
      <c r="D56" s="429"/>
      <c r="E56" s="429"/>
      <c r="F56" s="430"/>
      <c r="G56" s="424"/>
      <c r="H56" s="424"/>
      <c r="I56" s="424"/>
      <c r="J56" s="424"/>
      <c r="K56" s="288"/>
      <c r="L56" s="288"/>
      <c r="M56" s="288"/>
      <c r="N56" s="288"/>
      <c r="O56" s="288"/>
      <c r="P56" s="424"/>
      <c r="Q56" s="424"/>
      <c r="R56" s="424"/>
      <c r="S56" s="424"/>
      <c r="T56" s="424"/>
      <c r="U56" s="424"/>
      <c r="V56" s="424"/>
      <c r="W56" s="424"/>
      <c r="X56" s="424"/>
      <c r="Y56" s="424"/>
      <c r="Z56" s="424"/>
      <c r="AA56" s="424"/>
      <c r="AB56" s="424"/>
      <c r="AC56" s="424"/>
      <c r="AD56" s="424"/>
      <c r="AE56" s="424"/>
      <c r="AF56" s="424"/>
      <c r="AG56" s="424"/>
      <c r="AH56" s="424"/>
    </row>
    <row r="57" spans="1:34" ht="30.75" hidden="1" customHeight="1">
      <c r="A57" s="270"/>
      <c r="B57" s="271"/>
      <c r="C57" s="271"/>
      <c r="D57" s="271"/>
      <c r="E57" s="271"/>
      <c r="F57" s="271"/>
      <c r="G57" s="271"/>
      <c r="H57" s="271"/>
      <c r="I57" s="271"/>
      <c r="J57" s="271"/>
      <c r="K57" s="271"/>
      <c r="L57" s="271"/>
      <c r="M57" s="271"/>
      <c r="N57" s="271"/>
      <c r="O57" s="271"/>
      <c r="P57" s="271"/>
      <c r="Q57" s="271"/>
      <c r="R57" s="271"/>
      <c r="S57" s="271"/>
      <c r="T57" s="271"/>
      <c r="U57" s="271"/>
      <c r="V57" s="271"/>
      <c r="W57" s="272"/>
      <c r="X57" s="295" t="s">
        <v>202</v>
      </c>
      <c r="Y57" s="296"/>
      <c r="Z57" s="296"/>
      <c r="AA57" s="297"/>
      <c r="AB57" s="298"/>
      <c r="AC57" s="299"/>
      <c r="AD57" s="300" t="str">
        <f>IF(AB57="✓",'様式新第2号(５)算定書(要請等対象施設以外)'!AH20,"")</f>
        <v/>
      </c>
      <c r="AE57" s="300"/>
      <c r="AF57" s="300"/>
      <c r="AG57" s="301"/>
      <c r="AH57" s="111" t="s">
        <v>203</v>
      </c>
    </row>
    <row r="58" spans="1:34" ht="24" customHeight="1">
      <c r="A58" s="8" t="s">
        <v>39</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34" ht="24" customHeight="1">
      <c r="A59" s="8" t="s">
        <v>4</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row>
    <row r="60" spans="1:34" ht="24" customHeight="1">
      <c r="B60" s="390" t="s">
        <v>137</v>
      </c>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9"/>
    </row>
    <row r="61" spans="1:34" ht="90" customHeight="1">
      <c r="B61" s="390" t="s">
        <v>138</v>
      </c>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9"/>
    </row>
    <row r="62" spans="1:34" ht="126" customHeight="1">
      <c r="B62" s="399" t="s">
        <v>225</v>
      </c>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29"/>
    </row>
    <row r="63" spans="1:34" ht="24" customHeight="1">
      <c r="B63" s="390" t="s">
        <v>149</v>
      </c>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9"/>
    </row>
    <row r="64" spans="1:34" ht="24" customHeight="1">
      <c r="B64" s="390" t="s">
        <v>139</v>
      </c>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9"/>
    </row>
    <row r="65" spans="1:34" ht="24" customHeight="1">
      <c r="B65" s="390" t="s">
        <v>150</v>
      </c>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9"/>
    </row>
    <row r="66" spans="1:34" ht="36" customHeight="1">
      <c r="B66" s="390" t="s">
        <v>140</v>
      </c>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9"/>
    </row>
    <row r="67" spans="1:34" ht="24" customHeight="1">
      <c r="A67" s="8" t="s">
        <v>40</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row>
    <row r="68" spans="1:34" ht="39.950000000000003" customHeight="1">
      <c r="B68" s="390" t="s">
        <v>123</v>
      </c>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9"/>
    </row>
    <row r="69" spans="1:34" ht="24" customHeight="1">
      <c r="B69" s="390" t="s">
        <v>41</v>
      </c>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9"/>
    </row>
    <row r="70" spans="1:34" ht="91.5" customHeight="1">
      <c r="B70" s="390" t="s">
        <v>141</v>
      </c>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9"/>
    </row>
    <row r="71" spans="1:34" ht="24" customHeight="1">
      <c r="B71" s="390" t="s">
        <v>113</v>
      </c>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9"/>
    </row>
    <row r="72" spans="1:34" ht="152.25" customHeight="1">
      <c r="A72" s="9"/>
      <c r="B72" s="394" t="s">
        <v>142</v>
      </c>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9"/>
      <c r="AH72" s="9"/>
    </row>
    <row r="73" spans="1:34" ht="24" customHeight="1" thickBot="1">
      <c r="A73" s="143"/>
      <c r="B73" s="395"/>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143"/>
    </row>
    <row r="74" spans="1:34" ht="34.5" customHeight="1" thickTop="1">
      <c r="A74" s="10" t="s">
        <v>42</v>
      </c>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2"/>
      <c r="AH74" s="9"/>
    </row>
    <row r="75" spans="1:34" ht="24" customHeight="1">
      <c r="A75" s="391" t="s">
        <v>43</v>
      </c>
      <c r="B75" s="392"/>
      <c r="C75" s="392"/>
      <c r="D75" s="392"/>
      <c r="E75" s="392"/>
      <c r="F75" s="392"/>
      <c r="G75" s="392"/>
      <c r="H75" s="392"/>
      <c r="I75" s="392"/>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3"/>
      <c r="AH75" s="9"/>
    </row>
    <row r="76" spans="1:34" ht="83.25" customHeight="1">
      <c r="A76" s="391" t="s">
        <v>115</v>
      </c>
      <c r="B76" s="392"/>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3"/>
      <c r="AH76" s="9"/>
    </row>
    <row r="77" spans="1:34" s="13" customFormat="1" ht="50.1" customHeight="1">
      <c r="A77" s="391" t="s">
        <v>116</v>
      </c>
      <c r="B77" s="392"/>
      <c r="C77" s="392"/>
      <c r="D77" s="392"/>
      <c r="E77" s="392"/>
      <c r="F77" s="392"/>
      <c r="G77" s="392"/>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3"/>
    </row>
    <row r="78" spans="1:34" s="13" customFormat="1" ht="50.1" customHeight="1">
      <c r="A78" s="391" t="s">
        <v>117</v>
      </c>
      <c r="B78" s="392"/>
      <c r="C78" s="392"/>
      <c r="D78" s="392"/>
      <c r="E78" s="392"/>
      <c r="F78" s="392"/>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3"/>
    </row>
    <row r="79" spans="1:34" s="13" customFormat="1" ht="54.75" customHeight="1" thickBot="1">
      <c r="A79" s="387" t="s">
        <v>114</v>
      </c>
      <c r="B79" s="388"/>
      <c r="C79" s="388"/>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9"/>
    </row>
    <row r="80" spans="1:34" ht="14.25" thickTop="1"/>
  </sheetData>
  <sheetProtection password="CC7D" sheet="1" formatCells="0" selectLockedCells="1"/>
  <mergeCells count="189">
    <mergeCell ref="U49:Y49"/>
    <mergeCell ref="P49:T49"/>
    <mergeCell ref="B32:L33"/>
    <mergeCell ref="X31:AF31"/>
    <mergeCell ref="A35:A36"/>
    <mergeCell ref="B47:E47"/>
    <mergeCell ref="B48:E48"/>
    <mergeCell ref="G25:P25"/>
    <mergeCell ref="AB39:AH39"/>
    <mergeCell ref="A30:A34"/>
    <mergeCell ref="R37:T37"/>
    <mergeCell ref="B38:F38"/>
    <mergeCell ref="G38:Q38"/>
    <mergeCell ref="R38:T38"/>
    <mergeCell ref="A42:A50"/>
    <mergeCell ref="A40:E40"/>
    <mergeCell ref="A37:A39"/>
    <mergeCell ref="B37:K37"/>
    <mergeCell ref="L37:Q37"/>
    <mergeCell ref="B39:F39"/>
    <mergeCell ref="B49:F50"/>
    <mergeCell ref="B25:F25"/>
    <mergeCell ref="Q26:T26"/>
    <mergeCell ref="X36:AF36"/>
    <mergeCell ref="AD54:AH54"/>
    <mergeCell ref="G54:T54"/>
    <mergeCell ref="U54:AC54"/>
    <mergeCell ref="G55:J55"/>
    <mergeCell ref="K55:O55"/>
    <mergeCell ref="P55:T55"/>
    <mergeCell ref="U55:Y55"/>
    <mergeCell ref="AE55:AH55"/>
    <mergeCell ref="G50:J50"/>
    <mergeCell ref="K50:O50"/>
    <mergeCell ref="P50:T50"/>
    <mergeCell ref="U50:Y50"/>
    <mergeCell ref="AE50:AH50"/>
    <mergeCell ref="AE52:AE53"/>
    <mergeCell ref="AH52:AH53"/>
    <mergeCell ref="AA52:AD53"/>
    <mergeCell ref="AF52:AG53"/>
    <mergeCell ref="B55:F56"/>
    <mergeCell ref="C54:F54"/>
    <mergeCell ref="B61:AG61"/>
    <mergeCell ref="B60:AG60"/>
    <mergeCell ref="AB2:AH3"/>
    <mergeCell ref="K9:L9"/>
    <mergeCell ref="K10:L10"/>
    <mergeCell ref="Z55:AD55"/>
    <mergeCell ref="G56:J56"/>
    <mergeCell ref="K56:O56"/>
    <mergeCell ref="P56:T56"/>
    <mergeCell ref="U56:Y56"/>
    <mergeCell ref="Z56:AD56"/>
    <mergeCell ref="P9:AH9"/>
    <mergeCell ref="P10:AH10"/>
    <mergeCell ref="G45:P45"/>
    <mergeCell ref="K36:L36"/>
    <mergeCell ref="B36:J36"/>
    <mergeCell ref="M36:U36"/>
    <mergeCell ref="V36:W36"/>
    <mergeCell ref="B4:Z5"/>
    <mergeCell ref="M32:W33"/>
    <mergeCell ref="Z49:AD49"/>
    <mergeCell ref="G46:P46"/>
    <mergeCell ref="X30:AH30"/>
    <mergeCell ref="AB4:AH7"/>
    <mergeCell ref="B22:E22"/>
    <mergeCell ref="A7:U7"/>
    <mergeCell ref="A76:AG76"/>
    <mergeCell ref="A77:AG77"/>
    <mergeCell ref="A78:AG78"/>
    <mergeCell ref="K11:L11"/>
    <mergeCell ref="M13:AG16"/>
    <mergeCell ref="P11:AH11"/>
    <mergeCell ref="A22:A29"/>
    <mergeCell ref="AA27:AH27"/>
    <mergeCell ref="B28:G28"/>
    <mergeCell ref="H28:L28"/>
    <mergeCell ref="M28:V28"/>
    <mergeCell ref="B29:C29"/>
    <mergeCell ref="D29:E29"/>
    <mergeCell ref="AC29:AH29"/>
    <mergeCell ref="B26:F26"/>
    <mergeCell ref="B27:G27"/>
    <mergeCell ref="H27:V27"/>
    <mergeCell ref="B23:P24"/>
    <mergeCell ref="B62:AG62"/>
    <mergeCell ref="AE56:AH56"/>
    <mergeCell ref="A79:AG79"/>
    <mergeCell ref="B63:AG63"/>
    <mergeCell ref="B64:AG64"/>
    <mergeCell ref="B65:AG65"/>
    <mergeCell ref="B66:AG66"/>
    <mergeCell ref="B68:AG68"/>
    <mergeCell ref="B69:AG69"/>
    <mergeCell ref="B70:AG70"/>
    <mergeCell ref="B71:AG71"/>
    <mergeCell ref="A75:AG75"/>
    <mergeCell ref="B72:AF72"/>
    <mergeCell ref="B73:AG73"/>
    <mergeCell ref="Q22:T22"/>
    <mergeCell ref="F22:P22"/>
    <mergeCell ref="AE22:AH26"/>
    <mergeCell ref="V22:AD22"/>
    <mergeCell ref="Q23:AD25"/>
    <mergeCell ref="U26:AD26"/>
    <mergeCell ref="G26:P26"/>
    <mergeCell ref="U29:V29"/>
    <mergeCell ref="M29:T29"/>
    <mergeCell ref="B18:E18"/>
    <mergeCell ref="B19:E19"/>
    <mergeCell ref="U18:AH18"/>
    <mergeCell ref="U19:AH19"/>
    <mergeCell ref="U20:AG20"/>
    <mergeCell ref="AG31:AH31"/>
    <mergeCell ref="M35:W35"/>
    <mergeCell ref="B30:L30"/>
    <mergeCell ref="B31:J31"/>
    <mergeCell ref="K31:L31"/>
    <mergeCell ref="M30:W30"/>
    <mergeCell ref="M31:U31"/>
    <mergeCell ref="X32:AH33"/>
    <mergeCell ref="W29:AB29"/>
    <mergeCell ref="W28:AH28"/>
    <mergeCell ref="H29:I29"/>
    <mergeCell ref="J29:K29"/>
    <mergeCell ref="W27:Z27"/>
    <mergeCell ref="V31:W31"/>
    <mergeCell ref="X34:AH34"/>
    <mergeCell ref="V34:W34"/>
    <mergeCell ref="M34:U34"/>
    <mergeCell ref="B35:L35"/>
    <mergeCell ref="K34:L34"/>
    <mergeCell ref="B51:F51"/>
    <mergeCell ref="M52:N52"/>
    <mergeCell ref="G52:L52"/>
    <mergeCell ref="G53:L53"/>
    <mergeCell ref="B52:F52"/>
    <mergeCell ref="B53:F53"/>
    <mergeCell ref="G51:N51"/>
    <mergeCell ref="O51:V51"/>
    <mergeCell ref="W51:Z51"/>
    <mergeCell ref="M53:N53"/>
    <mergeCell ref="V52:V53"/>
    <mergeCell ref="Z52:Z53"/>
    <mergeCell ref="O52:U53"/>
    <mergeCell ref="W52:Y53"/>
    <mergeCell ref="X35:AH35"/>
    <mergeCell ref="Y47:AG47"/>
    <mergeCell ref="Y48:AG48"/>
    <mergeCell ref="AB43:AH44"/>
    <mergeCell ref="B45:F45"/>
    <mergeCell ref="B43:B44"/>
    <mergeCell ref="I43:R43"/>
    <mergeCell ref="I44:R44"/>
    <mergeCell ref="F47:N47"/>
    <mergeCell ref="F48:N48"/>
    <mergeCell ref="P47:X47"/>
    <mergeCell ref="P48:X48"/>
    <mergeCell ref="C43:H43"/>
    <mergeCell ref="S43:AA44"/>
    <mergeCell ref="Q45:U46"/>
    <mergeCell ref="AG36:AH36"/>
    <mergeCell ref="G39:Q39"/>
    <mergeCell ref="B34:J34"/>
    <mergeCell ref="A51:A56"/>
    <mergeCell ref="A57:W57"/>
    <mergeCell ref="Y39:AA39"/>
    <mergeCell ref="U39:X39"/>
    <mergeCell ref="U38:AH38"/>
    <mergeCell ref="U37:Z37"/>
    <mergeCell ref="AA37:AH37"/>
    <mergeCell ref="AA51:AE51"/>
    <mergeCell ref="AF51:AH51"/>
    <mergeCell ref="AE49:AH49"/>
    <mergeCell ref="R39:T39"/>
    <mergeCell ref="C44:H44"/>
    <mergeCell ref="AB42:AH42"/>
    <mergeCell ref="S42:AA42"/>
    <mergeCell ref="B42:R42"/>
    <mergeCell ref="X57:AA57"/>
    <mergeCell ref="AB57:AC57"/>
    <mergeCell ref="AD57:AG57"/>
    <mergeCell ref="V45:AH46"/>
    <mergeCell ref="Z50:AD50"/>
    <mergeCell ref="B46:F46"/>
    <mergeCell ref="G49:J49"/>
    <mergeCell ref="K49:O49"/>
  </mergeCells>
  <phoneticPr fontId="2"/>
  <pageMargins left="0.7" right="0.7" top="0.75" bottom="0.75" header="0.3" footer="0.3"/>
  <pageSetup paperSize="9" scale="56" orientation="portrait" r:id="rId1"/>
  <rowBreaks count="1" manualBreakCount="1">
    <brk id="57"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様式新第2号(６)算定書 (要請等対象施設)</vt:lpstr>
      <vt:lpstr>様式新第2号(５)算定書(要請等対象施設以外)</vt:lpstr>
      <vt:lpstr>様式新第2号(４)支給申請書</vt:lpstr>
      <vt:lpstr>①</vt:lpstr>
      <vt:lpstr>②</vt:lpstr>
      <vt:lpstr>③</vt:lpstr>
      <vt:lpstr>④</vt:lpstr>
      <vt:lpstr>⑤</vt:lpstr>
      <vt:lpstr>'様式新第2号(４)支給申請書'!Print_Area</vt:lpstr>
      <vt:lpstr>'様式新第2号(５)算定書(要請等対象施設以外)'!Print_Area</vt:lpstr>
      <vt:lpstr>'様式新第2号(６)算定書 (要請等対象施設)'!Print_Area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2021-04-21T09:54:40Z</cp:lastPrinted>
  <dcterms:created xsi:type="dcterms:W3CDTF">2020-04-07T07:40:51Z</dcterms:created>
  <dcterms:modified xsi:type="dcterms:W3CDTF">2022-09-28T05:42:40Z</dcterms:modified>
</cp:coreProperties>
</file>