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610740_職業安定局　雇用開発企画課\○ 産業対策係\◇各種通知（通達／内かん／事務連）【緊急雇用対策係よりフォルダ移設】\令和４年度\R40930 特例第24弾（R4.11まで）\２　様式\R40930 緊急雇用安定助成金\"/>
    </mc:Choice>
  </mc:AlternateContent>
  <bookViews>
    <workbookView xWindow="930" yWindow="0" windowWidth="25440" windowHeight="11835"/>
  </bookViews>
  <sheets>
    <sheet name="様式新第2号(６)算定書 (要請等対象施設)" sheetId="3" r:id="rId1"/>
    <sheet name="様式新第2号(５)算定書(要請等対象施設以外)" sheetId="1" r:id="rId2"/>
    <sheet name="様式新第2号(４)支給申請書" sheetId="2" r:id="rId3"/>
  </sheets>
  <definedNames>
    <definedName name="①">'様式新第2号(６)算定書 (要請等対象施設)'!$AI$14:$AI$17</definedName>
    <definedName name="②">'様式新第2号(６)算定書 (要請等対象施設)'!$AI$18</definedName>
    <definedName name="③">'様式新第2号(５)算定書(要請等対象施設以外)'!$AK$14:$AK$17</definedName>
    <definedName name="④">'様式新第2号(５)算定書(要請等対象施設以外)'!$AK$18:$AK$21</definedName>
    <definedName name="⑤">'様式新第2号(５)算定書(要請等対象施設以外)'!$AK$22</definedName>
    <definedName name="_xlnm.Print_Area" localSheetId="2">'様式新第2号(４)支給申請書'!$A$1:$AH$79</definedName>
    <definedName name="_xlnm.Print_Area" localSheetId="1">'様式新第2号(５)算定書(要請等対象施設以外)'!$A$1:$AD$35</definedName>
    <definedName name="_xlnm.Print_Area" localSheetId="0">'様式新第2号(６)算定書 (要請等対象施設)'!$A$1:$AD$34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41" i="1" l="1"/>
  <c r="AQ41" i="1"/>
  <c r="AM41" i="1"/>
  <c r="AQ39" i="3" l="1"/>
  <c r="AU40" i="1" l="1"/>
  <c r="AQ40" i="1"/>
  <c r="AM40" i="1"/>
  <c r="AQ38" i="3" l="1"/>
  <c r="AQ37" i="3" l="1"/>
  <c r="AU39" i="1" l="1"/>
  <c r="AQ39" i="1"/>
  <c r="AM39" i="1"/>
  <c r="AU38" i="1"/>
  <c r="AQ38" i="1"/>
  <c r="AM38" i="1"/>
  <c r="AU37" i="1"/>
  <c r="AT37" i="1"/>
  <c r="AQ37" i="1"/>
  <c r="AM37" i="1"/>
  <c r="U40" i="2" l="1"/>
  <c r="AY29" i="3" s="1"/>
  <c r="S40" i="2"/>
  <c r="AW29" i="3" s="1"/>
  <c r="Q40" i="2"/>
  <c r="AU29" i="3" s="1"/>
  <c r="L40" i="2"/>
  <c r="AO29" i="3" s="1"/>
  <c r="J40" i="2"/>
  <c r="AM29" i="3" s="1"/>
  <c r="H40" i="2"/>
  <c r="AK29" i="3" s="1"/>
  <c r="BB29" i="3" l="1"/>
  <c r="AR29" i="3"/>
  <c r="AO14" i="3"/>
  <c r="AI40" i="3" l="1"/>
  <c r="AM11" i="3"/>
  <c r="AI37" i="3"/>
  <c r="AI36" i="3"/>
  <c r="AI34" i="3"/>
  <c r="AI33" i="3"/>
  <c r="AI41" i="3"/>
  <c r="AI39" i="3"/>
  <c r="AI42" i="3"/>
  <c r="AI38" i="3"/>
  <c r="AI35" i="3"/>
  <c r="AN5" i="3"/>
  <c r="AO5" i="3"/>
  <c r="AN9" i="3"/>
  <c r="AJ47" i="3" l="1"/>
  <c r="AU47" i="3"/>
  <c r="AK47" i="3"/>
  <c r="AM47" i="3"/>
  <c r="AL47" i="3"/>
  <c r="AN47" i="3"/>
  <c r="AT47" i="3"/>
  <c r="AQ47" i="3"/>
  <c r="AW47" i="3"/>
  <c r="AP47" i="3"/>
  <c r="AR47" i="3"/>
  <c r="AX47" i="3"/>
  <c r="AN19" i="3" s="1"/>
  <c r="AO47" i="3"/>
  <c r="AV47" i="3"/>
  <c r="AS47" i="3"/>
  <c r="AP5" i="3"/>
  <c r="AG17" i="1" l="1"/>
  <c r="AF17" i="1"/>
  <c r="AG7" i="1"/>
  <c r="AF7" i="1"/>
  <c r="AF5" i="1"/>
  <c r="AF8" i="1" l="1"/>
  <c r="Y4" i="1" l="1"/>
  <c r="D4" i="1"/>
  <c r="Q3" i="1"/>
  <c r="O3" i="1"/>
  <c r="M3" i="1"/>
  <c r="I3" i="1"/>
  <c r="G3" i="1"/>
  <c r="AY29" i="1"/>
  <c r="AW29" i="1"/>
  <c r="AU29" i="1"/>
  <c r="S9" i="1"/>
  <c r="AO9" i="3" s="1"/>
  <c r="AF9" i="1" l="1"/>
  <c r="AF10" i="1" s="1"/>
  <c r="AF18" i="1"/>
  <c r="BB29" i="1"/>
  <c r="AJ17" i="3" l="1"/>
  <c r="AJ16" i="3"/>
  <c r="AN14" i="3" s="1"/>
  <c r="AO29" i="1" l="1"/>
  <c r="AM29" i="1"/>
  <c r="S15" i="3" l="1"/>
  <c r="AN18" i="3" s="1"/>
  <c r="AN20" i="3" s="1"/>
  <c r="M34" i="2" l="1"/>
  <c r="S15" i="1" l="1"/>
  <c r="AO18" i="3" s="1"/>
  <c r="B31" i="2" l="1"/>
  <c r="M31" i="2"/>
  <c r="X31" i="2" l="1"/>
  <c r="X34" i="2" s="1"/>
  <c r="S8" i="3"/>
  <c r="AN8" i="3" l="1"/>
  <c r="S10" i="3"/>
  <c r="AF20" i="3" s="1"/>
  <c r="S8" i="1"/>
  <c r="S10" i="1" l="1"/>
  <c r="AO8" i="3"/>
  <c r="AP14" i="3" l="1"/>
  <c r="AD57" i="2" l="1"/>
  <c r="E3" i="1" l="1"/>
  <c r="AK29" i="1"/>
  <c r="AR29" i="1" s="1"/>
  <c r="AN11" i="1" s="1"/>
  <c r="AI37" i="1" l="1"/>
  <c r="AI41" i="1"/>
  <c r="AI35" i="1"/>
  <c r="AI34" i="1"/>
  <c r="AI40" i="1"/>
  <c r="AI38" i="1"/>
  <c r="AI42" i="1"/>
  <c r="AI36" i="1"/>
  <c r="AI33" i="1"/>
  <c r="AI39" i="1"/>
  <c r="AN47" i="1" l="1"/>
  <c r="AJ47" i="1"/>
  <c r="AT47" i="1"/>
  <c r="AR47" i="1"/>
  <c r="AO47" i="1"/>
  <c r="AL47" i="1"/>
  <c r="AS47" i="1"/>
  <c r="AX47" i="1"/>
  <c r="AW47" i="1"/>
  <c r="AP47" i="1"/>
  <c r="AK47" i="1"/>
  <c r="AU47" i="1"/>
  <c r="AM47" i="1"/>
  <c r="AV47" i="1"/>
  <c r="AQ47" i="1"/>
  <c r="AO19" i="3" l="1"/>
  <c r="AO20" i="3" s="1"/>
  <c r="AP20" i="3" s="1"/>
  <c r="AN22" i="3" s="1"/>
  <c r="S19" i="3" s="1"/>
  <c r="AF20" i="1"/>
  <c r="AF12" i="1"/>
  <c r="AF22" i="1" s="1"/>
  <c r="S17" i="1" l="1"/>
  <c r="AH20" i="1"/>
  <c r="S17" i="3"/>
  <c r="S19" i="1"/>
  <c r="AF26" i="1"/>
  <c r="AF27" i="1" s="1"/>
  <c r="S22" i="3" l="1"/>
  <c r="Y47" i="2" s="1"/>
  <c r="S23" i="1"/>
  <c r="F47" i="2" s="1"/>
  <c r="M36" i="2"/>
  <c r="B36" i="2"/>
  <c r="S24" i="1" l="1"/>
  <c r="F48" i="2" s="1"/>
  <c r="S23" i="3"/>
  <c r="Y48" i="2" s="1"/>
  <c r="X36" i="2"/>
</calcChain>
</file>

<file path=xl/comments1.xml><?xml version="1.0" encoding="utf-8"?>
<comments xmlns="http://schemas.openxmlformats.org/spreadsheetml/2006/main">
  <authors>
    <author>厚生労働省ネットワークシステム</author>
    <author>作成者</author>
  </authors>
  <commentList>
    <comment ref="A2" authorId="0" shapeId="0">
      <text>
        <r>
          <rPr>
            <b/>
            <sz val="16"/>
            <color indexed="81"/>
            <rFont val="MS P ゴシック"/>
            <family val="3"/>
            <charset val="128"/>
          </rPr>
          <t>赤色に着色されているセルにご入力をお願いします。
また、緑色のセルについてはプルダウンリストから選択をお願いします。
（青色のセルは自動計算されます。）
地域特例の</t>
        </r>
        <r>
          <rPr>
            <b/>
            <u/>
            <sz val="16"/>
            <color indexed="12"/>
            <rFont val="MS P ゴシック"/>
            <family val="3"/>
            <charset val="128"/>
          </rPr>
          <t>対象となる</t>
        </r>
        <r>
          <rPr>
            <b/>
            <sz val="16"/>
            <color indexed="81"/>
            <rFont val="MS P ゴシック"/>
            <family val="3"/>
            <charset val="128"/>
          </rPr>
          <t xml:space="preserve">休業対象労働者分の助成金は、
</t>
        </r>
        <r>
          <rPr>
            <b/>
            <sz val="16"/>
            <color indexed="12"/>
            <rFont val="MS P ゴシック"/>
            <family val="3"/>
            <charset val="128"/>
          </rPr>
          <t>当シート（様式新第2号(6)）</t>
        </r>
        <r>
          <rPr>
            <b/>
            <sz val="16"/>
            <color indexed="81"/>
            <rFont val="MS P ゴシック"/>
            <family val="3"/>
            <charset val="128"/>
          </rPr>
          <t>にて算出します。
地域特例の</t>
        </r>
        <r>
          <rPr>
            <b/>
            <u/>
            <sz val="16"/>
            <color indexed="10"/>
            <rFont val="MS P ゴシック"/>
            <family val="3"/>
            <charset val="128"/>
          </rPr>
          <t>対象とならない</t>
        </r>
        <r>
          <rPr>
            <b/>
            <sz val="16"/>
            <color indexed="81"/>
            <rFont val="MS P ゴシック"/>
            <family val="3"/>
            <charset val="128"/>
          </rPr>
          <t>休業等対象労働者分の助成金の算出は、</t>
        </r>
        <r>
          <rPr>
            <b/>
            <sz val="16"/>
            <color indexed="10"/>
            <rFont val="MS P ゴシック"/>
            <family val="3"/>
            <charset val="128"/>
          </rPr>
          <t>様式新特第2号(5)</t>
        </r>
        <r>
          <rPr>
            <b/>
            <sz val="16"/>
            <color indexed="81"/>
            <rFont val="MS P ゴシック"/>
            <family val="3"/>
            <charset val="128"/>
          </rPr>
          <t>にて行います。</t>
        </r>
      </text>
    </comment>
    <comment ref="S3" authorId="1" shapeId="0">
      <text>
        <r>
          <rPr>
            <b/>
            <sz val="28"/>
            <color indexed="81"/>
            <rFont val="MS P ゴシック"/>
            <family val="3"/>
            <charset val="128"/>
          </rPr>
          <t>初めに、判定基礎期間を入力してください。</t>
        </r>
      </text>
    </comment>
  </commentList>
</comments>
</file>

<file path=xl/comments2.xml><?xml version="1.0" encoding="utf-8"?>
<comments xmlns="http://schemas.openxmlformats.org/spreadsheetml/2006/main">
  <authors>
    <author>厚生労働省ネットワークシステム</author>
  </authors>
  <commentList>
    <comment ref="A2" authorId="0" shapeId="0">
      <text>
        <r>
          <rPr>
            <b/>
            <sz val="12"/>
            <color indexed="81"/>
            <rFont val="MS P ゴシック"/>
            <family val="3"/>
            <charset val="128"/>
          </rPr>
          <t xml:space="preserve">
赤色に着色されているセルにご入力をお願いします。
また、緑色のセルについてはプルダウンリストから選択をお願いします。
（青色のセルは自動計算されます。）
</t>
        </r>
      </text>
    </comment>
    <comment ref="S12" authorId="0" shapeId="0">
      <text>
        <r>
          <rPr>
            <b/>
            <sz val="11"/>
            <color indexed="81"/>
            <rFont val="MS P ゴシック"/>
            <family val="3"/>
            <charset val="128"/>
          </rPr>
          <t>様式新第２号（６）算定書で入力した判定基礎期間に基づき、助成率の一覧が表示されます。</t>
        </r>
      </text>
    </comment>
  </commentList>
</comments>
</file>

<file path=xl/sharedStrings.xml><?xml version="1.0" encoding="utf-8"?>
<sst xmlns="http://schemas.openxmlformats.org/spreadsheetml/2006/main" count="421" uniqueCount="241">
  <si>
    <t>（事業所名）</t>
  </si>
  <si>
    <t>円</t>
  </si>
  <si>
    <t>日</t>
  </si>
  <si>
    <t>人・日</t>
  </si>
  <si>
    <t>【記入要領】</t>
  </si>
  <si>
    <t>１　（１）欄には、判定基礎期間のうち対象期間中に対象労働者に支払われた休業手当総額を記入して下さい。</t>
  </si>
  <si>
    <t>（１）判定基礎期間のうち対象期間中に支払われた休業手当総額</t>
    <phoneticPr fontId="2"/>
  </si>
  <si>
    <t>(1)名　　　称</t>
  </si>
  <si>
    <t>(2)所 在 地</t>
  </si>
  <si>
    <t xml:space="preserve">〒  </t>
  </si>
  <si>
    <t>事業所番号</t>
  </si>
  <si>
    <t>労働保険番号</t>
  </si>
  <si>
    <t>(3) 事務担当者職氏名</t>
  </si>
  <si>
    <t>(4) 事業の種類</t>
  </si>
  <si>
    <t>(5) 賃金締切日　　　</t>
  </si>
  <si>
    <t>(6) 対象労働者数（裏面記入要領２参照）</t>
  </si>
  <si>
    <t>人</t>
  </si>
  <si>
    <t>産業分類（中分類）</t>
  </si>
  <si>
    <t>③助成額の算定</t>
  </si>
  <si>
    <t>国庫金振込（取引金融機関店舗名：</t>
  </si>
  <si>
    <t>／支店名</t>
  </si>
  <si>
    <t>）</t>
  </si>
  <si>
    <t>口座名義（フリガナ）</t>
  </si>
  <si>
    <t>口座の種類</t>
  </si>
  <si>
    <t>口座番号</t>
  </si>
  <si>
    <t>◆判定基礎期間</t>
  </si>
  <si>
    <t>※労働局処理欄</t>
  </si>
  <si>
    <t>[G]労働保険料の滞納状況　　　　　　　　　　[安定所]　　　　　[局]</t>
  </si>
  <si>
    <t>（助成金システムから確認）</t>
  </si>
  <si>
    <t>（確定保険料申告書から確認）</t>
  </si>
  <si>
    <t>[H]過去の不正受給</t>
  </si>
  <si>
    <t>[I]労働関係法令違反の有無</t>
  </si>
  <si>
    <t>●助成金支給番号</t>
  </si>
  <si>
    <t>●支給決定年月日</t>
  </si>
  <si>
    <t>労働局決裁欄</t>
  </si>
  <si>
    <t>　※安定所処理欄</t>
  </si>
  <si>
    <t>区　　　　　　分</t>
  </si>
  <si>
    <t>[Ｃ]　[Ａ]／[Ｂ]</t>
  </si>
  <si>
    <t>安定所決裁欄</t>
  </si>
  <si>
    <t>注意事項</t>
  </si>
  <si>
    <t>【支給申請にあたっての注意事項】</t>
  </si>
  <si>
    <t>２　休業を実施した事業所（以下「休業実施事業所」という。）ごとに提出して下さい。</t>
  </si>
  <si>
    <t>【受給にあたっての注意事項】</t>
  </si>
  <si>
    <t>１　本支給申請の対象となる休業について他の助成金等の支給を受けている場合は支給対象とならない場合があります。</t>
  </si>
  <si>
    <t>住　所　〒</t>
  </si>
  <si>
    <t>名　称</t>
    <phoneticPr fontId="2"/>
  </si>
  <si>
    <t>代理人</t>
    <phoneticPr fontId="2"/>
  </si>
  <si>
    <t>氏　名</t>
    <phoneticPr fontId="2"/>
  </si>
  <si>
    <t>事業主</t>
  </si>
  <si>
    <t>労働局長　殿</t>
    <phoneticPr fontId="2"/>
  </si>
  <si>
    <t>（　　　　　　　　　公共職業安定所経由）</t>
    <phoneticPr fontId="2"/>
  </si>
  <si>
    <t xml:space="preserve"> (提出代行者・事務代理者)</t>
  </si>
  <si>
    <t>社会保険労務士</t>
    <phoneticPr fontId="2"/>
  </si>
  <si>
    <t>電話番号</t>
    <phoneticPr fontId="2"/>
  </si>
  <si>
    <t xml:space="preserve"> )</t>
    <phoneticPr fontId="2"/>
  </si>
  <si>
    <t>・</t>
    <phoneticPr fontId="2"/>
  </si>
  <si>
    <t>)日</t>
    <phoneticPr fontId="2"/>
  </si>
  <si>
    <t>　a毎月(</t>
    <phoneticPr fontId="2"/>
  </si>
  <si>
    <t xml:space="preserve">ｂその他( </t>
    <phoneticPr fontId="2"/>
  </si>
  <si>
    <t>④支払
　方法</t>
    <phoneticPr fontId="2"/>
  </si>
  <si>
    <t>（　　　　　）</t>
    <phoneticPr fontId="2"/>
  </si>
  <si>
    <t>（局長）</t>
    <phoneticPr fontId="2"/>
  </si>
  <si>
    <t>（部長・　　）</t>
    <phoneticPr fontId="2"/>
  </si>
  <si>
    <t>（課長・　　）</t>
    <phoneticPr fontId="2"/>
  </si>
  <si>
    <t>（補佐・　　）</t>
    <phoneticPr fontId="2"/>
  </si>
  <si>
    <t>（係長・　　）</t>
    <phoneticPr fontId="2"/>
  </si>
  <si>
    <t>人</t>
    <rPh sb="0" eb="1">
      <t>ニン</t>
    </rPh>
    <phoneticPr fontId="2"/>
  </si>
  <si>
    <t>日</t>
    <rPh sb="0" eb="1">
      <t>ニチ</t>
    </rPh>
    <phoneticPr fontId="2"/>
  </si>
  <si>
    <t>[Ｄ]前判定基礎期
間後残日数</t>
    <phoneticPr fontId="2"/>
  </si>
  <si>
    <t>[F]支給判定金額</t>
    <phoneticPr fontId="2"/>
  </si>
  <si>
    <t>（担当）</t>
  </si>
  <si>
    <t>（所長）</t>
  </si>
  <si>
    <t>（部長・次長）</t>
  </si>
  <si>
    <t>（課長・統括）</t>
  </si>
  <si>
    <t>（上席・係長）</t>
  </si>
  <si>
    <t>（職業指導官）</t>
  </si>
  <si>
    <t>受付番号</t>
    <rPh sb="0" eb="2">
      <t>ウケツケ</t>
    </rPh>
    <rPh sb="2" eb="4">
      <t>バンゴウ</t>
    </rPh>
    <phoneticPr fontId="2"/>
  </si>
  <si>
    <t>事業主</t>
    <phoneticPr fontId="2"/>
  </si>
  <si>
    <t>又は</t>
    <phoneticPr fontId="2"/>
  </si>
  <si>
    <t>人・日</t>
    <rPh sb="0" eb="1">
      <t>ニン</t>
    </rPh>
    <rPh sb="2" eb="3">
      <t>ニチ</t>
    </rPh>
    <phoneticPr fontId="2"/>
  </si>
  <si>
    <t>円</t>
    <rPh sb="0" eb="1">
      <t>エン</t>
    </rPh>
    <phoneticPr fontId="2"/>
  </si>
  <si>
    <t>時間</t>
    <rPh sb="0" eb="2">
      <t>ジカン</t>
    </rPh>
    <phoneticPr fontId="2"/>
  </si>
  <si>
    <t>※（３）～（５）欄は小数点以下の端数を切り上げた値を記入して下さい。</t>
    <phoneticPr fontId="2"/>
  </si>
  <si>
    <t>（２）対象労働者の休業総時間数</t>
    <rPh sb="14" eb="15">
      <t>スウ</t>
    </rPh>
    <phoneticPr fontId="2"/>
  </si>
  <si>
    <t>（４）平均休業手当日額
　　　［((1)/(2))×(3)］</t>
    <rPh sb="9" eb="10">
      <t>ニチ</t>
    </rPh>
    <phoneticPr fontId="2"/>
  </si>
  <si>
    <t>２　（２）欄には、対象労働者の休業総時間数を記入して下さい。</t>
    <phoneticPr fontId="2"/>
  </si>
  <si>
    <t>３　（３）欄には、１日当たりの所定労働時間数を記入して下さい。</t>
    <phoneticPr fontId="2"/>
  </si>
  <si>
    <t>８　本様式については、支給審査を妨げないものであって、かつ、所定の事項が記載されていれば、任意の様式を用いたり、算定内容を別紙としても差し支えありません。</t>
    <phoneticPr fontId="2"/>
  </si>
  <si>
    <t>円</t>
    <rPh sb="0" eb="1">
      <t>エン</t>
    </rPh>
    <phoneticPr fontId="2"/>
  </si>
  <si>
    <t>令和</t>
    <rPh sb="0" eb="2">
      <t>レイワ</t>
    </rPh>
    <phoneticPr fontId="2"/>
  </si>
  <si>
    <t>年</t>
    <rPh sb="0" eb="1">
      <t>ネン</t>
    </rPh>
    <phoneticPr fontId="2"/>
  </si>
  <si>
    <t>月</t>
    <rPh sb="0" eb="1">
      <t>ガツ</t>
    </rPh>
    <phoneticPr fontId="2"/>
  </si>
  <si>
    <t>日</t>
    <rPh sb="0" eb="1">
      <t>ニチ</t>
    </rPh>
    <phoneticPr fontId="2"/>
  </si>
  <si>
    <t>①休業実施事業所</t>
    <phoneticPr fontId="2"/>
  </si>
  <si>
    <t>　助成金の支給を受けたいので、裏面記載の注意事項を了解し、次のとおり申請します。
　なお、この申請書の記載事項に係る確認を安定所（労働局）が行う場合には協力します。</t>
    <phoneticPr fontId="2"/>
  </si>
  <si>
    <t>公共職業安定所経由）</t>
    <rPh sb="0" eb="2">
      <t>コウキョウ</t>
    </rPh>
    <rPh sb="2" eb="4">
      <t>ショクギョウ</t>
    </rPh>
    <rPh sb="4" eb="7">
      <t>アンテイジョ</t>
    </rPh>
    <rPh sb="7" eb="9">
      <t>ケイユ</t>
    </rPh>
    <phoneticPr fontId="2"/>
  </si>
  <si>
    <t>②休業の規模</t>
    <phoneticPr fontId="2"/>
  </si>
  <si>
    <t>（６）対象労働者の休業延日数</t>
    <rPh sb="11" eb="12">
      <t>ノベ</t>
    </rPh>
    <phoneticPr fontId="2"/>
  </si>
  <si>
    <t>（７）支給を受けようとする助成額</t>
    <phoneticPr fontId="2"/>
  </si>
  <si>
    <t>（事業所番号）
※ない場合には労災保険適用番号</t>
    <rPh sb="11" eb="13">
      <t>バアイ</t>
    </rPh>
    <rPh sb="15" eb="17">
      <t>ロウサイ</t>
    </rPh>
    <rPh sb="17" eb="19">
      <t>ホケン</t>
    </rPh>
    <rPh sb="19" eb="21">
      <t>テキヨウ</t>
    </rPh>
    <rPh sb="21" eb="23">
      <t>バンゴウ</t>
    </rPh>
    <phoneticPr fontId="2"/>
  </si>
  <si>
    <t>６　（６）欄には、対象労働者の全日休業日数及び短時間休業時間数に応じた休業日数を記入して下さい。</t>
    <rPh sb="32" eb="33">
      <t>オウ</t>
    </rPh>
    <rPh sb="35" eb="37">
      <t>キュウギョウ</t>
    </rPh>
    <rPh sb="37" eb="39">
      <t>ニッスウ</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</si>
  <si>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</si>
  <si>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</si>
  <si>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</si>
  <si>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</si>
  <si>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</si>
  <si>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金融機関コード</t>
    <rPh sb="0" eb="2">
      <t>キンユウ</t>
    </rPh>
    <rPh sb="2" eb="4">
      <t>キカン</t>
    </rPh>
    <phoneticPr fontId="2"/>
  </si>
  <si>
    <t>支店コード</t>
    <rPh sb="0" eb="2">
      <t>シテン</t>
    </rPh>
    <phoneticPr fontId="2"/>
  </si>
  <si>
    <t>労働局確認欄</t>
    <rPh sb="0" eb="3">
      <t>ロウドウキョク</t>
    </rPh>
    <rPh sb="3" eb="5">
      <t>カクニン</t>
    </rPh>
    <rPh sb="5" eb="6">
      <t>ラン</t>
    </rPh>
    <phoneticPr fontId="2"/>
  </si>
  <si>
    <t>円</t>
    <rPh sb="0" eb="1">
      <t>エン</t>
    </rPh>
    <phoneticPr fontId="2"/>
  </si>
  <si>
    <t>円</t>
    <rPh sb="0" eb="1">
      <t>エン</t>
    </rPh>
    <phoneticPr fontId="2"/>
  </si>
  <si>
    <t>旧上限額まで</t>
    <rPh sb="0" eb="1">
      <t>キュウ</t>
    </rPh>
    <rPh sb="1" eb="4">
      <t>ジョウゲンガク</t>
    </rPh>
    <phoneticPr fontId="2"/>
  </si>
  <si>
    <t>旧上限額超え</t>
    <rPh sb="0" eb="1">
      <t>キュウ</t>
    </rPh>
    <rPh sb="1" eb="4">
      <t>ジョウゲンガク</t>
    </rPh>
    <rPh sb="4" eb="5">
      <t>コ</t>
    </rPh>
    <phoneticPr fontId="2"/>
  </si>
  <si>
    <t>４　代理人が申請する場合にあっては、委任状（原本）を添付して下さい。</t>
    <phoneticPr fontId="2"/>
  </si>
  <si>
    <t>５　助成金の受給に当たっては、リーフレット等に記載されているもののほか、各種要件がありますので、本支給申請前に都道府県労働局又は公共職業安定所に確認して下さい。</t>
    <phoneticPr fontId="2"/>
  </si>
  <si>
    <t>２　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t>
    <phoneticPr fontId="2"/>
  </si>
  <si>
    <t>３　２によらず、助成金の支給すべき額を超えて助成金の支給を受けた場合には、その支給すべき額を超えて支払われた部分の額を返還していただきます。</t>
    <phoneticPr fontId="2"/>
  </si>
  <si>
    <t>４　労働基準法第２６条の規定に違反して支払った手当について助成金の支給を受けた場合には、助成金のうち当該違反して支払った手当に係る部分の額を返還していただきます。</t>
    <phoneticPr fontId="2"/>
  </si>
  <si>
    <t>全日
※様式新第２号（３）⑩欄より転記</t>
    <rPh sb="0" eb="2">
      <t>ゼンニチ</t>
    </rPh>
    <rPh sb="4" eb="6">
      <t>ヨウシキ</t>
    </rPh>
    <rPh sb="6" eb="7">
      <t>シン</t>
    </rPh>
    <rPh sb="7" eb="8">
      <t>ダイ</t>
    </rPh>
    <rPh sb="9" eb="10">
      <t>ゴウ</t>
    </rPh>
    <rPh sb="14" eb="15">
      <t>ラン</t>
    </rPh>
    <rPh sb="17" eb="19">
      <t>テンキ</t>
    </rPh>
    <phoneticPr fontId="2"/>
  </si>
  <si>
    <t>短時間
※様式新第２号（３）⑦合計欄より転記</t>
    <rPh sb="0" eb="3">
      <t>タンジカン</t>
    </rPh>
    <rPh sb="5" eb="7">
      <t>ヨウシキ</t>
    </rPh>
    <rPh sb="7" eb="8">
      <t>シン</t>
    </rPh>
    <rPh sb="8" eb="9">
      <t>ダイ</t>
    </rPh>
    <rPh sb="15" eb="17">
      <t>ゴウケイ</t>
    </rPh>
    <phoneticPr fontId="2"/>
  </si>
  <si>
    <t>全日
※様式第２号（３）⑥合計欄より転記</t>
    <rPh sb="0" eb="2">
      <t>ゼンニチ</t>
    </rPh>
    <rPh sb="4" eb="6">
      <t>ヨウシキ</t>
    </rPh>
    <rPh sb="6" eb="7">
      <t>ダイ</t>
    </rPh>
    <rPh sb="8" eb="9">
      <t>ゴウ</t>
    </rPh>
    <rPh sb="13" eb="15">
      <t>ゴウケイ</t>
    </rPh>
    <rPh sb="15" eb="16">
      <t>ラン</t>
    </rPh>
    <rPh sb="18" eb="20">
      <t>テンキ</t>
    </rPh>
    <phoneticPr fontId="2"/>
  </si>
  <si>
    <t>短時間
※様式第２号（３）⑨欄より転記</t>
    <rPh sb="0" eb="3">
      <t>タンジカン</t>
    </rPh>
    <rPh sb="5" eb="7">
      <t>ヨウシキ</t>
    </rPh>
    <rPh sb="7" eb="8">
      <t>ダイ</t>
    </rPh>
    <rPh sb="9" eb="10">
      <t>ゴウ</t>
    </rPh>
    <rPh sb="14" eb="15">
      <t>ラン</t>
    </rPh>
    <rPh sb="17" eb="19">
      <t>テンキ</t>
    </rPh>
    <phoneticPr fontId="2"/>
  </si>
  <si>
    <t>事業所管轄</t>
    <rPh sb="0" eb="3">
      <t>ジギョウショ</t>
    </rPh>
    <rPh sb="3" eb="5">
      <t>カンカツ</t>
    </rPh>
    <phoneticPr fontId="2"/>
  </si>
  <si>
    <t>１　休業を実施し、当該休業に係る手当（労働基準法第26条の規定に違反していない場合）を休業協定どおりに支払った場合に提出して下さい。</t>
    <phoneticPr fontId="2"/>
  </si>
  <si>
    <t>４　（４）欄には、（（１）／（２））×（３）の値（小数点以下切り上げ）を記入して下さい。</t>
    <phoneticPr fontId="2"/>
  </si>
  <si>
    <t>申請者が代理人の場合、上欄に代理人の氏名等を記載し、委任状を添付して下さい。下欄に事業主の氏名等を記載して下さい。申請者が社会保険労務士法施行規則第16条第2項に規定する提出代行者又は同令第16条の3に規定する事務代理者の場合、上欄に事業主の氏名等を、下欄に申請者の氏名等を記載して下さい。</t>
    <rPh sb="18" eb="20">
      <t>シメイ</t>
    </rPh>
    <rPh sb="22" eb="24">
      <t>キサイ</t>
    </rPh>
    <phoneticPr fontId="2"/>
  </si>
  <si>
    <t>日</t>
    <phoneticPr fontId="2"/>
  </si>
  <si>
    <t>(4) 月間所定労働延日数</t>
    <phoneticPr fontId="2"/>
  </si>
  <si>
    <t>(3) 合計日数 [ (1)+(2) ]</t>
    <rPh sb="4" eb="6">
      <t>ゴウケイ</t>
    </rPh>
    <rPh sb="6" eb="8">
      <t>ニッスウ</t>
    </rPh>
    <phoneticPr fontId="2"/>
  </si>
  <si>
    <r>
      <rPr>
        <sz val="12"/>
        <rFont val="ＭＳ ゴシック"/>
        <family val="3"/>
        <charset val="128"/>
      </rPr>
      <t>(5) 月間平均所定労働日数 [ (4)／①(6) ]</t>
    </r>
    <r>
      <rPr>
        <sz val="11"/>
        <rFont val="ＭＳ ゴシック"/>
        <family val="3"/>
        <charset val="128"/>
      </rPr>
      <t xml:space="preserve">
   （小数点第2位以下切り捨て）</t>
    </r>
    <phoneticPr fontId="2"/>
  </si>
  <si>
    <r>
      <rPr>
        <sz val="12"/>
        <rFont val="ＭＳ ゴシック"/>
        <family val="3"/>
        <charset val="128"/>
      </rPr>
      <t>(6) 休業規模　[ (3)／(4)×100 ]</t>
    </r>
    <r>
      <rPr>
        <sz val="11"/>
        <rFont val="ＭＳ ゴシック"/>
        <family val="3"/>
        <charset val="128"/>
      </rPr>
      <t xml:space="preserve">
    （小数点第2位以下切り捨て）</t>
    </r>
    <phoneticPr fontId="2"/>
  </si>
  <si>
    <t>休業</t>
    <phoneticPr fontId="2"/>
  </si>
  <si>
    <t>年　　　　月　　　　　日</t>
    <rPh sb="0" eb="1">
      <t>ネン</t>
    </rPh>
    <rPh sb="5" eb="6">
      <t>ツキ</t>
    </rPh>
    <rPh sb="11" eb="12">
      <t>ヒ</t>
    </rPh>
    <phoneticPr fontId="2"/>
  </si>
  <si>
    <t>[Ａ]判定基礎期間
助成対象休業等延日数</t>
    <phoneticPr fontId="2"/>
  </si>
  <si>
    <t>[Ｂ]判定基礎期間
暦月末日対象労働者数</t>
    <phoneticPr fontId="2"/>
  </si>
  <si>
    <t>[Ｅ]残日数
[Ｄ]－[Ｃ]</t>
    <phoneticPr fontId="2"/>
  </si>
  <si>
    <t>円
円</t>
    <rPh sb="3" eb="4">
      <t>エン</t>
    </rPh>
    <phoneticPr fontId="2"/>
  </si>
  <si>
    <t>１　本様式は一つの判定基礎期間ごとに別葉にして記入して下さい。</t>
    <phoneticPr fontId="2"/>
  </si>
  <si>
    <t>２　①(6)欄には、判定基礎期間内の暦月の末日時点の「対象労働者」（※）の数を記入して下さい。なお、判定基礎期間内に暦月の末日がない場合は、当該判定基礎期間の末日時点の数を記入して下さい。また、２つの判定基礎期間を通算した期間を一の判定基礎期間として申請する事業所において当該一の判定基礎期間内に暦月の末日が２つある場合、いずれか遅い方の暦月の末日時点の数を記入して下さい。</t>
    <phoneticPr fontId="2"/>
  </si>
  <si>
    <t>４　②(4)欄には、対象労働者の判定基礎期間における所定労働日の数の合計を記入して下さい。</t>
    <phoneticPr fontId="2"/>
  </si>
  <si>
    <t>６　④欄には、振込先を記入してください。なお、変更の無い場合は、２回目以降の申請の際は記入の必要はありません。</t>
    <phoneticPr fontId="2"/>
  </si>
  <si>
    <t>３　判定基礎期間の末日の翌日から、２か月以内に（ただし、天災その他その期間内に申請しなかったことについてやむを得ない理由があるときは、当該理由のやんだ後１か月が経過する日までにその理由を記入した書面を添えて）提出して下さい。</t>
    <phoneticPr fontId="2"/>
  </si>
  <si>
    <t>５　雇用維持要件における解雇等（解雇予告を含む。）とは、以下を指します。
① 事業主に直接雇用される期間の定めのない労働契約を締結する労働者の場合、解雇又は退職勧奨（労働者が
　同意した場合も含む。）等により事業主都合による離職をさせること
② 事業主に直接雇用される期間の定めのある労働契約を締結する労働者の場合、解雇と見なされる労働者の雇
　止め、中途契約解除等により事業主都合による離職をさせること
③　対象事業主の事業所に役務の提供を行っている派遣労働者の場合、労働者派遣契約期間満了前の事業主都合
　による契約解除
 なお、以上については、コロナウイルス感染症を理由とする解雇も含みます。</t>
    <rPh sb="16" eb="18">
      <t>カイコ</t>
    </rPh>
    <rPh sb="18" eb="20">
      <t>ヨコク</t>
    </rPh>
    <rPh sb="21" eb="22">
      <t>フク</t>
    </rPh>
    <phoneticPr fontId="2"/>
  </si>
  <si>
    <t>（３）１日当たりの所定労働時間数
　様式新第２号（３）の⑧欄より転記</t>
    <rPh sb="15" eb="16">
      <t>スウ</t>
    </rPh>
    <rPh sb="18" eb="20">
      <t>ヨウシキ</t>
    </rPh>
    <rPh sb="20" eb="21">
      <t>シン</t>
    </rPh>
    <rPh sb="21" eb="22">
      <t>ダイ</t>
    </rPh>
    <rPh sb="23" eb="24">
      <t>ゴウ</t>
    </rPh>
    <rPh sb="29" eb="30">
      <t>ラン</t>
    </rPh>
    <rPh sb="32" eb="34">
      <t>テンキ</t>
    </rPh>
    <phoneticPr fontId="2"/>
  </si>
  <si>
    <r>
      <rPr>
        <sz val="11"/>
        <rFont val="ＭＳ ゴシック"/>
        <family val="3"/>
        <charset val="128"/>
      </rPr>
      <t>全日</t>
    </r>
    <r>
      <rPr>
        <sz val="12"/>
        <rFont val="ＭＳ ゴシック"/>
        <family val="3"/>
        <charset val="128"/>
      </rPr>
      <t xml:space="preserve">
</t>
    </r>
    <r>
      <rPr>
        <sz val="10"/>
        <rFont val="ＭＳ ゴシック"/>
        <family val="3"/>
        <charset val="128"/>
      </rPr>
      <t>※様式第２号（７）⑥合計欄より転記</t>
    </r>
    <rPh sb="0" eb="2">
      <t>ゼンニチ</t>
    </rPh>
    <rPh sb="4" eb="6">
      <t>ヨウシキ</t>
    </rPh>
    <rPh sb="6" eb="7">
      <t>ダイ</t>
    </rPh>
    <rPh sb="8" eb="9">
      <t>ゴウ</t>
    </rPh>
    <rPh sb="13" eb="15">
      <t>ゴウケイ</t>
    </rPh>
    <rPh sb="15" eb="16">
      <t>ラン</t>
    </rPh>
    <rPh sb="18" eb="20">
      <t>テンキ</t>
    </rPh>
    <phoneticPr fontId="2"/>
  </si>
  <si>
    <r>
      <rPr>
        <sz val="11"/>
        <rFont val="ＭＳ ゴシック"/>
        <family val="3"/>
        <charset val="128"/>
      </rPr>
      <t>短時間</t>
    </r>
    <r>
      <rPr>
        <sz val="12"/>
        <rFont val="ＭＳ ゴシック"/>
        <family val="3"/>
        <charset val="128"/>
      </rPr>
      <t xml:space="preserve">
</t>
    </r>
    <r>
      <rPr>
        <sz val="10"/>
        <rFont val="ＭＳ ゴシック"/>
        <family val="3"/>
        <charset val="128"/>
      </rPr>
      <t>※様式第２号（７）⑨欄より転記</t>
    </r>
    <rPh sb="0" eb="3">
      <t>タンジカン</t>
    </rPh>
    <rPh sb="5" eb="7">
      <t>ヨウシキ</t>
    </rPh>
    <rPh sb="7" eb="8">
      <t>ダイ</t>
    </rPh>
    <rPh sb="9" eb="10">
      <t>ゴウ</t>
    </rPh>
    <rPh sb="14" eb="15">
      <t>ラン</t>
    </rPh>
    <rPh sb="17" eb="19">
      <t>テンキ</t>
    </rPh>
    <phoneticPr fontId="2"/>
  </si>
  <si>
    <r>
      <t xml:space="preserve">全日
</t>
    </r>
    <r>
      <rPr>
        <sz val="10"/>
        <rFont val="ＭＳ ゴシック"/>
        <family val="3"/>
        <charset val="128"/>
      </rPr>
      <t>※様式新第２号（７）⑩欄より転記</t>
    </r>
    <rPh sb="0" eb="2">
      <t>ゼンニチ</t>
    </rPh>
    <rPh sb="4" eb="6">
      <t>ヨウシキ</t>
    </rPh>
    <rPh sb="6" eb="7">
      <t>シン</t>
    </rPh>
    <rPh sb="7" eb="8">
      <t>ダイ</t>
    </rPh>
    <rPh sb="9" eb="10">
      <t>ゴウ</t>
    </rPh>
    <rPh sb="14" eb="15">
      <t>ラン</t>
    </rPh>
    <rPh sb="17" eb="19">
      <t>テンキ</t>
    </rPh>
    <phoneticPr fontId="2"/>
  </si>
  <si>
    <r>
      <rPr>
        <sz val="11"/>
        <rFont val="ＭＳ ゴシック"/>
        <family val="3"/>
        <charset val="128"/>
      </rPr>
      <t>短時間</t>
    </r>
    <r>
      <rPr>
        <sz val="10"/>
        <rFont val="ＭＳ ゴシック"/>
        <family val="3"/>
        <charset val="128"/>
      </rPr>
      <t xml:space="preserve">
※様式新第２号（７）⑦合計欄より転記</t>
    </r>
    <rPh sb="0" eb="3">
      <t>タンジカン</t>
    </rPh>
    <rPh sb="5" eb="7">
      <t>ヨウシキ</t>
    </rPh>
    <rPh sb="7" eb="8">
      <t>シン</t>
    </rPh>
    <rPh sb="8" eb="9">
      <t>ダイ</t>
    </rPh>
    <rPh sb="15" eb="17">
      <t>ゴウケイ</t>
    </rPh>
    <phoneticPr fontId="2"/>
  </si>
  <si>
    <t>（３）１日当たりの所定労働時間数
　様式新第２号（７）⑧欄より転記</t>
    <rPh sb="15" eb="16">
      <t>スウ</t>
    </rPh>
    <rPh sb="18" eb="20">
      <t>ヨウシキ</t>
    </rPh>
    <rPh sb="20" eb="21">
      <t>シン</t>
    </rPh>
    <rPh sb="21" eb="22">
      <t>ダイ</t>
    </rPh>
    <rPh sb="23" eb="24">
      <t>ゴウ</t>
    </rPh>
    <rPh sb="28" eb="29">
      <t>ラン</t>
    </rPh>
    <rPh sb="31" eb="33">
      <t>テンキ</t>
    </rPh>
    <phoneticPr fontId="2"/>
  </si>
  <si>
    <t>３　②(1)欄には様式新第２号(5)の(6)の日数、②(2)欄には様式新第２号(6)の(6)の日数を記入して下さい。</t>
    <rPh sb="11" eb="12">
      <t>シン</t>
    </rPh>
    <rPh sb="30" eb="31">
      <t>ラン</t>
    </rPh>
    <rPh sb="33" eb="35">
      <t>ヨウシキ</t>
    </rPh>
    <rPh sb="35" eb="36">
      <t>シン</t>
    </rPh>
    <rPh sb="36" eb="37">
      <t>ダイ</t>
    </rPh>
    <rPh sb="38" eb="39">
      <t>ゴウ</t>
    </rPh>
    <rPh sb="47" eb="49">
      <t>ニッスウ</t>
    </rPh>
    <phoneticPr fontId="2"/>
  </si>
  <si>
    <t>５　③(1)欄には様式新第２号(5)の(7)の額、③(2)欄には様式新第２号(6)の(7)の額を記入して下さい。</t>
    <rPh sb="11" eb="12">
      <t>シン</t>
    </rPh>
    <rPh sb="29" eb="30">
      <t>ラン</t>
    </rPh>
    <rPh sb="32" eb="34">
      <t>ヨウシキ</t>
    </rPh>
    <rPh sb="34" eb="35">
      <t>シン</t>
    </rPh>
    <rPh sb="35" eb="36">
      <t>ダイ</t>
    </rPh>
    <rPh sb="37" eb="38">
      <t>ゴウ</t>
    </rPh>
    <rPh sb="46" eb="47">
      <t>ガク</t>
    </rPh>
    <phoneticPr fontId="2"/>
  </si>
  <si>
    <t>大・中小</t>
    <phoneticPr fontId="2"/>
  </si>
  <si>
    <t>年</t>
    <rPh sb="0" eb="1">
      <t>ネン</t>
    </rPh>
    <phoneticPr fontId="17"/>
  </si>
  <si>
    <t>月</t>
    <rPh sb="0" eb="1">
      <t>ゲツ</t>
    </rPh>
    <phoneticPr fontId="17"/>
  </si>
  <si>
    <t>日</t>
    <rPh sb="0" eb="1">
      <t>ヒ</t>
    </rPh>
    <phoneticPr fontId="17"/>
  </si>
  <si>
    <t>西暦⇒</t>
    <rPh sb="0" eb="2">
      <t>セイレキ</t>
    </rPh>
    <phoneticPr fontId="17"/>
  </si>
  <si>
    <t>判定</t>
    <rPh sb="0" eb="2">
      <t>ハンテイ</t>
    </rPh>
    <phoneticPr fontId="17"/>
  </si>
  <si>
    <t>判定基礎期間(自）</t>
    <rPh sb="0" eb="2">
      <t>ハンテイ</t>
    </rPh>
    <rPh sb="2" eb="4">
      <t>キソ</t>
    </rPh>
    <rPh sb="4" eb="6">
      <t>キカン</t>
    </rPh>
    <rPh sb="7" eb="8">
      <t>ジ</t>
    </rPh>
    <phoneticPr fontId="17"/>
  </si>
  <si>
    <t>判定基礎期間(至）</t>
    <rPh sb="0" eb="2">
      <t>ハンテイ</t>
    </rPh>
    <rPh sb="2" eb="4">
      <t>キソ</t>
    </rPh>
    <rPh sb="4" eb="6">
      <t>キカン</t>
    </rPh>
    <rPh sb="7" eb="8">
      <t>イタ</t>
    </rPh>
    <phoneticPr fontId="17"/>
  </si>
  <si>
    <t>助成率(中小企業)</t>
    <rPh sb="0" eb="3">
      <t>ジョセイリツ</t>
    </rPh>
    <rPh sb="4" eb="6">
      <t>チュウショウ</t>
    </rPh>
    <rPh sb="6" eb="8">
      <t>キギョウ</t>
    </rPh>
    <phoneticPr fontId="17"/>
  </si>
  <si>
    <t>助成率(大企業)</t>
    <rPh sb="0" eb="3">
      <t>ジョセイリツ</t>
    </rPh>
    <rPh sb="4" eb="5">
      <t>ダイ</t>
    </rPh>
    <rPh sb="5" eb="7">
      <t>キギョウ</t>
    </rPh>
    <phoneticPr fontId="17"/>
  </si>
  <si>
    <t>基本手当
日額</t>
    <rPh sb="0" eb="2">
      <t>キホン</t>
    </rPh>
    <rPh sb="2" eb="4">
      <t>テア</t>
    </rPh>
    <rPh sb="5" eb="7">
      <t>ニチガク</t>
    </rPh>
    <phoneticPr fontId="17"/>
  </si>
  <si>
    <t>上限額
（原則）</t>
    <rPh sb="0" eb="3">
      <t>ジョウゲンガク</t>
    </rPh>
    <rPh sb="5" eb="7">
      <t>ゲンソク</t>
    </rPh>
    <phoneticPr fontId="17"/>
  </si>
  <si>
    <t>上限額
（特例）</t>
    <rPh sb="0" eb="3">
      <t>ジョウゲンガク</t>
    </rPh>
    <rPh sb="5" eb="7">
      <t>トクレイ</t>
    </rPh>
    <phoneticPr fontId="17"/>
  </si>
  <si>
    <t>令和</t>
    <rPh sb="0" eb="2">
      <t>レイワ</t>
    </rPh>
    <phoneticPr fontId="17"/>
  </si>
  <si>
    <t>月</t>
    <rPh sb="0" eb="1">
      <t>ツキ</t>
    </rPh>
    <phoneticPr fontId="17"/>
  </si>
  <si>
    <t>西暦</t>
    <rPh sb="0" eb="2">
      <t>セイレキ</t>
    </rPh>
    <phoneticPr fontId="17"/>
  </si>
  <si>
    <t>解雇無</t>
    <rPh sb="0" eb="2">
      <t>カイコ</t>
    </rPh>
    <rPh sb="2" eb="3">
      <t>ナ</t>
    </rPh>
    <phoneticPr fontId="17"/>
  </si>
  <si>
    <t>解雇有</t>
    <rPh sb="0" eb="2">
      <t>カイコ</t>
    </rPh>
    <rPh sb="2" eb="3">
      <t>ア</t>
    </rPh>
    <phoneticPr fontId="17"/>
  </si>
  <si>
    <t>使用データ</t>
    <phoneticPr fontId="17"/>
  </si>
  <si>
    <t>○</t>
    <phoneticPr fontId="17"/>
  </si>
  <si>
    <t>10/10（大企業：解雇等なし）</t>
    <rPh sb="6" eb="7">
      <t>ダイ</t>
    </rPh>
    <rPh sb="7" eb="9">
      <t>キギョウ</t>
    </rPh>
    <rPh sb="9" eb="11">
      <t>カイコ</t>
    </rPh>
    <rPh sb="11" eb="12">
      <t>ナド</t>
    </rPh>
    <phoneticPr fontId="17"/>
  </si>
  <si>
    <t>4/5   （大企業：解雇等あり）</t>
    <rPh sb="7" eb="8">
      <t>ダイ</t>
    </rPh>
    <rPh sb="8" eb="10">
      <t>キギョウ</t>
    </rPh>
    <rPh sb="10" eb="12">
      <t>カイコ</t>
    </rPh>
    <rPh sb="12" eb="13">
      <t>ナド</t>
    </rPh>
    <phoneticPr fontId="17"/>
  </si>
  <si>
    <t>10/10（中小企業：解雇等なし）</t>
    <rPh sb="5" eb="7">
      <t>チュウショウ</t>
    </rPh>
    <rPh sb="7" eb="9">
      <t>キギョウ</t>
    </rPh>
    <rPh sb="10" eb="12">
      <t>カイコ</t>
    </rPh>
    <rPh sb="12" eb="13">
      <t>ナド</t>
    </rPh>
    <phoneticPr fontId="17"/>
  </si>
  <si>
    <t>4/5   （中小企業：解雇等あり）</t>
    <rPh sb="6" eb="8">
      <t>チュウショウ</t>
    </rPh>
    <rPh sb="8" eb="10">
      <t>キギョウ</t>
    </rPh>
    <rPh sb="11" eb="13">
      <t>カイコ</t>
    </rPh>
    <rPh sb="13" eb="14">
      <t>ナド</t>
    </rPh>
    <phoneticPr fontId="17"/>
  </si>
  <si>
    <t>助成率</t>
    <rPh sb="0" eb="3">
      <t>ジョセイリツ</t>
    </rPh>
    <phoneticPr fontId="17"/>
  </si>
  <si>
    <t>助成率（リスト）</t>
    <rPh sb="0" eb="3">
      <t>ジョセイリツ</t>
    </rPh>
    <phoneticPr fontId="17"/>
  </si>
  <si>
    <t>特例</t>
    <rPh sb="0" eb="2">
      <t>トクレイ</t>
    </rPh>
    <phoneticPr fontId="17"/>
  </si>
  <si>
    <t>月</t>
    <rPh sb="0" eb="1">
      <t>ツキ</t>
    </rPh>
    <phoneticPr fontId="2"/>
  </si>
  <si>
    <t>-</t>
    <phoneticPr fontId="2"/>
  </si>
  <si>
    <t>表示用</t>
    <rPh sb="0" eb="3">
      <t>ヒョウジヨウ</t>
    </rPh>
    <phoneticPr fontId="17"/>
  </si>
  <si>
    <t>4/5（中小企業：解雇等あり）</t>
    <rPh sb="3" eb="5">
      <t>チュウショウ</t>
    </rPh>
    <rPh sb="5" eb="7">
      <t>キギョウ</t>
    </rPh>
    <rPh sb="8" eb="10">
      <t>カイコ</t>
    </rPh>
    <rPh sb="10" eb="11">
      <t>ナド</t>
    </rPh>
    <phoneticPr fontId="17"/>
  </si>
  <si>
    <t>2/3 （大企業：解雇等あり）</t>
    <rPh sb="4" eb="7">
      <t>ダイキギョウ</t>
    </rPh>
    <rPh sb="8" eb="10">
      <t>カイコ</t>
    </rPh>
    <rPh sb="10" eb="11">
      <t>ナド</t>
    </rPh>
    <phoneticPr fontId="17"/>
  </si>
  <si>
    <t>3/4（大企業：解雇等なし）</t>
    <rPh sb="3" eb="6">
      <t>ダイキギョウ</t>
    </rPh>
    <rPh sb="7" eb="9">
      <t>カイコ</t>
    </rPh>
    <rPh sb="9" eb="10">
      <t>ナド</t>
    </rPh>
    <phoneticPr fontId="17"/>
  </si>
  <si>
    <t>②</t>
    <phoneticPr fontId="17"/>
  </si>
  <si>
    <t>4/5（中小企業：解雇等あり）</t>
    <rPh sb="4" eb="6">
      <t>チュウショウ</t>
    </rPh>
    <rPh sb="6" eb="8">
      <t>キギョウ</t>
    </rPh>
    <rPh sb="9" eb="12">
      <t>カイコナド</t>
    </rPh>
    <phoneticPr fontId="17"/>
  </si>
  <si>
    <t>2/3（大企業：解雇等あり）</t>
    <rPh sb="4" eb="7">
      <t>ダイキギョウ</t>
    </rPh>
    <rPh sb="8" eb="11">
      <t>カイコナド</t>
    </rPh>
    <phoneticPr fontId="17"/>
  </si>
  <si>
    <t>3/4（大企業：解雇等なし）</t>
    <rPh sb="4" eb="7">
      <t>ダイキギョウ</t>
    </rPh>
    <rPh sb="8" eb="11">
      <t>カイコナド</t>
    </rPh>
    <phoneticPr fontId="17"/>
  </si>
  <si>
    <t>①：②以外の期間</t>
    <rPh sb="3" eb="5">
      <t>イガイ</t>
    </rPh>
    <rPh sb="6" eb="8">
      <t>キカン</t>
    </rPh>
    <phoneticPr fontId="17"/>
  </si>
  <si>
    <t>入力された判定基礎期間をもとに、表示するリストは…</t>
    <rPh sb="0" eb="2">
      <t>ニュウリョク</t>
    </rPh>
    <rPh sb="5" eb="7">
      <t>ハンテイ</t>
    </rPh>
    <rPh sb="7" eb="9">
      <t>キソ</t>
    </rPh>
    <rPh sb="9" eb="11">
      <t>キカン</t>
    </rPh>
    <rPh sb="16" eb="18">
      <t>ヒョウジ</t>
    </rPh>
    <phoneticPr fontId="17"/>
  </si>
  <si>
    <t>②：判定基礎期間の始期が</t>
    <rPh sb="2" eb="4">
      <t>ハンテイ</t>
    </rPh>
    <rPh sb="4" eb="6">
      <t>キソ</t>
    </rPh>
    <rPh sb="6" eb="8">
      <t>キカン</t>
    </rPh>
    <rPh sb="9" eb="11">
      <t>シキ</t>
    </rPh>
    <phoneticPr fontId="17"/>
  </si>
  <si>
    <t>以降</t>
    <rPh sb="0" eb="2">
      <t>イコウ</t>
    </rPh>
    <phoneticPr fontId="17"/>
  </si>
  <si>
    <t>である。</t>
    <phoneticPr fontId="17"/>
  </si>
  <si>
    <t>●助成金支給番号
（地域特例）</t>
  </si>
  <si>
    <t>旧上限額まで（地域特例）</t>
    <rPh sb="0" eb="1">
      <t>キュウ</t>
    </rPh>
    <rPh sb="1" eb="4">
      <t>ジョウゲンガク</t>
    </rPh>
    <phoneticPr fontId="2"/>
  </si>
  <si>
    <t>旧上限額超え（地域特例）</t>
    <rPh sb="0" eb="1">
      <t>キュウ</t>
    </rPh>
    <rPh sb="1" eb="4">
      <t>ジョウゲンガク</t>
    </rPh>
    <rPh sb="4" eb="5">
      <t>コ</t>
    </rPh>
    <phoneticPr fontId="2"/>
  </si>
  <si>
    <t>地域特例</t>
  </si>
  <si>
    <t>（休業）
（地域特例）</t>
  </si>
  <si>
    <t>9/10（中小企業：解雇等なし）</t>
    <rPh sb="5" eb="7">
      <t>チュウショウ</t>
    </rPh>
    <rPh sb="7" eb="9">
      <t>キギョウ</t>
    </rPh>
    <rPh sb="10" eb="13">
      <t>カイコナド</t>
    </rPh>
    <phoneticPr fontId="17"/>
  </si>
  <si>
    <t>緊急雇用安定助成金 助成額算定書(要請等対象施設以外)</t>
  </si>
  <si>
    <t>(2) 月間休業延日数（要請等対象施設）
   （様式新第2号(６)の(６)の日数計）</t>
    <rPh sb="27" eb="28">
      <t>シン</t>
    </rPh>
    <phoneticPr fontId="2"/>
  </si>
  <si>
    <t>(1) 月間休業延日数（要請等対象施設以外）
   （様式新第2号(５)の(６)の日数計）</t>
    <rPh sb="29" eb="30">
      <t>シン</t>
    </rPh>
    <phoneticPr fontId="2"/>
  </si>
  <si>
    <t>要確認欄</t>
    <rPh sb="0" eb="3">
      <t>ヨウカクニン</t>
    </rPh>
    <rPh sb="3" eb="4">
      <t>ラン</t>
    </rPh>
    <phoneticPr fontId="17"/>
  </si>
  <si>
    <t>円</t>
    <rPh sb="0" eb="1">
      <t>エン</t>
    </rPh>
    <phoneticPr fontId="17"/>
  </si>
  <si>
    <t>要請等対象施設</t>
    <phoneticPr fontId="2"/>
  </si>
  <si>
    <t>要請等対象施設以外</t>
    <phoneticPr fontId="2"/>
  </si>
  <si>
    <t>合計</t>
    <rPh sb="0" eb="2">
      <t>ゴウケイ</t>
    </rPh>
    <phoneticPr fontId="2"/>
  </si>
  <si>
    <t>A</t>
    <phoneticPr fontId="2"/>
  </si>
  <si>
    <t>B</t>
    <phoneticPr fontId="2"/>
  </si>
  <si>
    <t>（１）</t>
    <phoneticPr fontId="2"/>
  </si>
  <si>
    <t>（２）</t>
    <phoneticPr fontId="2"/>
  </si>
  <si>
    <t>（３）</t>
    <phoneticPr fontId="2"/>
  </si>
  <si>
    <t>（６）</t>
    <phoneticPr fontId="2"/>
  </si>
  <si>
    <t>上限額</t>
    <rPh sb="0" eb="3">
      <t>ジョウゲンガク</t>
    </rPh>
    <phoneticPr fontId="2"/>
  </si>
  <si>
    <t>を使用</t>
    <rPh sb="1" eb="3">
      <t>シヨウ</t>
    </rPh>
    <phoneticPr fontId="2"/>
  </si>
  <si>
    <t>Ｂ＞Ａの場合：要請等対象施設の［(1)×助成率］</t>
    <rPh sb="4" eb="6">
      <t>バアイ</t>
    </rPh>
    <phoneticPr fontId="2"/>
  </si>
  <si>
    <t>Ｂ＞Ａの場合：要請等対象施設以外の［(1)×助成率］</t>
    <rPh sb="4" eb="6">
      <t>バアイ</t>
    </rPh>
    <rPh sb="14" eb="16">
      <t>イガイ</t>
    </rPh>
    <phoneticPr fontId="2"/>
  </si>
  <si>
    <t>(2) 支給を受けようとする助成金額
　 （要請等対象施設）
   （様式新第2号(６)の(７)の額）</t>
    <phoneticPr fontId="2"/>
  </si>
  <si>
    <t>(1) 支給を受けようとする助成金額（要請等対象施設以外）（様式新第2号(５)の(７)の額）</t>
    <rPh sb="32" eb="33">
      <t>シン</t>
    </rPh>
    <phoneticPr fontId="2"/>
  </si>
  <si>
    <t>（５）助成率</t>
    <rPh sb="5" eb="6">
      <t>リツ</t>
    </rPh>
    <phoneticPr fontId="2"/>
  </si>
  <si>
    <t>（５）助成率</t>
    <phoneticPr fontId="2"/>
  </si>
  <si>
    <t>Ａ≧Ｂの場合：要請等対象施設以外の［(6)×上限額］</t>
    <rPh sb="4" eb="6">
      <t>バアイ</t>
    </rPh>
    <rPh sb="14" eb="16">
      <t>イガイ</t>
    </rPh>
    <phoneticPr fontId="2"/>
  </si>
  <si>
    <t>５　（５）欄には、(４)×企業規模に応じた助成率の値を記入してください。
  中小企業 ：４／５（雇用維持を行っている場合：判定基礎期間の初日が令和３年５月１日より前の日の場合は10/10、令和３年５月１日以降の場合は9/10。）
　大企業   ：２／３（雇用維持を行っている場合：３／４）</t>
    <phoneticPr fontId="2"/>
  </si>
  <si>
    <t>５　（５）欄には、助成率（４／５（雇用維持要件を満たす場合には10／10））の値を記入してください。</t>
    <phoneticPr fontId="2"/>
  </si>
  <si>
    <r>
      <t xml:space="preserve">                           緊急雇用安定助成金 助成額算定書（要請等対象施設）
</t>
    </r>
    <r>
      <rPr>
        <sz val="16"/>
        <rFont val="ＭＳ ゴシック"/>
        <family val="3"/>
        <charset val="128"/>
      </rPr>
      <t xml:space="preserve">
 都道府県の知事の要請等を受けて、当該要請等の対象施設における休業、営業時間の変更、収容率・人数上限の制限、入場者の整理等、又は飲食物の提供（利用者による酒類の店内持ち込みを含む。）若しくはカラオケ設備の利用自粛に協力する飲食店等の事業所が、当該施設において雇用される労働者の休業等を行った場合に助成率引き上げの対象となります。</t>
    </r>
    <r>
      <rPr>
        <b/>
        <sz val="18"/>
        <rFont val="ＭＳ ゴシック"/>
        <family val="3"/>
        <charset val="128"/>
      </rPr>
      <t xml:space="preserve">
</t>
    </r>
    <phoneticPr fontId="2"/>
  </si>
  <si>
    <t>（※）「対象労働者」とは、休業実施事業所に雇用される雇用保険の被保険者でない労働者のうち、次のa～e等の緊急雇用安定助成金の対象とならない者を除いた者をいいます。
a　雇用関係の確認が出来ないもの
b　法人の取締役及び合名会社等の役員、監査役、協同組合等の社団又は財団の役員等
c　解雇を予告されている者、退職願を提出した者、事業主による退職勧奨に応じた者（当該解雇その他離職の日の翌日において安定した職業に就くことが明らかな者を除く）
d　日雇労働者
e　地方公営企業法（昭和27年法律第292号）第２条の規定の適用を受ける地方公共団体が経営する企業において、公務員の身分を有する者</t>
    <phoneticPr fontId="2"/>
  </si>
  <si>
    <t>緊急雇用安定助成金支給申請書(地域特例)</t>
    <phoneticPr fontId="2"/>
  </si>
  <si>
    <t>様式新第2号(４)申請書（地域特例）（R4.3）</t>
    <rPh sb="2" eb="3">
      <t>シン</t>
    </rPh>
    <phoneticPr fontId="2"/>
  </si>
  <si>
    <t>①：判定基礎期間の始期が</t>
    <rPh sb="2" eb="4">
      <t>ハンテイ</t>
    </rPh>
    <rPh sb="4" eb="6">
      <t>キソ</t>
    </rPh>
    <rPh sb="6" eb="8">
      <t>キカン</t>
    </rPh>
    <rPh sb="9" eb="11">
      <t>シキ</t>
    </rPh>
    <phoneticPr fontId="17"/>
  </si>
  <si>
    <t>旧様式のため、新たにダウンロードし直してください</t>
    <phoneticPr fontId="17"/>
  </si>
  <si>
    <t>①</t>
    <phoneticPr fontId="2"/>
  </si>
  <si>
    <t>③</t>
    <phoneticPr fontId="17"/>
  </si>
  <si>
    <t>④</t>
    <phoneticPr fontId="17"/>
  </si>
  <si>
    <t>⑤</t>
    <phoneticPr fontId="17"/>
  </si>
  <si>
    <t>様式新第2号(６)助成額算定書（地域特例）（R4.9）</t>
    <rPh sb="2" eb="3">
      <t>シン</t>
    </rPh>
    <phoneticPr fontId="2"/>
  </si>
  <si>
    <t>様式新第2号(５)助成額算定書（地域特例）（R4.9）</t>
    <rPh sb="2" eb="3">
      <t>シン</t>
    </rPh>
    <phoneticPr fontId="2"/>
  </si>
  <si>
    <r>
      <t>７　（７）欄には、</t>
    </r>
    <r>
      <rPr>
        <u/>
        <sz val="11"/>
        <rFont val="ＭＳ ゴシック"/>
        <family val="3"/>
        <charset val="128"/>
      </rPr>
      <t>Ａ要請等対象施設、要請等対象施設以外のそれぞれの【休業手当総額（１）×助成率】の合計</t>
    </r>
    <r>
      <rPr>
        <sz val="11"/>
        <rFont val="ＭＳ ゴシック"/>
        <family val="3"/>
        <charset val="128"/>
      </rPr>
      <t>　と　</t>
    </r>
    <r>
      <rPr>
        <u/>
        <sz val="11"/>
        <rFont val="ＭＳ ゴシック"/>
        <family val="3"/>
        <charset val="128"/>
      </rPr>
      <t>Ｂ要請等対象施設、要請等対象施設以外のそれぞれの上限額の合計</t>
    </r>
    <r>
      <rPr>
        <sz val="11"/>
        <rFont val="ＭＳ ゴシック"/>
        <family val="3"/>
        <charset val="128"/>
      </rPr>
      <t xml:space="preserve">　を比較し、Ｂ＞Ａの場合：要請等対象施設以外の［(1)×助成率］を、Ａ≧Ｂの場合：要請等対象施設以外の［(6)×上限額］を助成額として記入します。
なお、要請等対象施設以外における助成額単価の上限額は、判定基礎期間の初日が令和４年１月１日～２月28日の場合は11,000円、令和４年３月１日～９月30日の場合は9,000円、令和４年10月１日以降の場合は8,355円となります。
</t>
    </r>
    <rPh sb="10" eb="12">
      <t>ヨウセイ</t>
    </rPh>
    <rPh sb="12" eb="13">
      <t>ナド</t>
    </rPh>
    <rPh sb="13" eb="15">
      <t>タイショウ</t>
    </rPh>
    <rPh sb="15" eb="17">
      <t>シセツ</t>
    </rPh>
    <rPh sb="18" eb="20">
      <t>ヨウセイ</t>
    </rPh>
    <rPh sb="20" eb="21">
      <t>ナド</t>
    </rPh>
    <rPh sb="21" eb="23">
      <t>タイショウ</t>
    </rPh>
    <rPh sb="23" eb="25">
      <t>シセツ</t>
    </rPh>
    <rPh sb="25" eb="27">
      <t>イガイ</t>
    </rPh>
    <rPh sb="34" eb="36">
      <t>キュウギョウ</t>
    </rPh>
    <rPh sb="36" eb="38">
      <t>テアテ</t>
    </rPh>
    <rPh sb="38" eb="40">
      <t>ソウガク</t>
    </rPh>
    <rPh sb="44" eb="47">
      <t>ジョセイリツ</t>
    </rPh>
    <rPh sb="49" eb="51">
      <t>ゴウケイ</t>
    </rPh>
    <rPh sb="55" eb="57">
      <t>ヨウセイ</t>
    </rPh>
    <rPh sb="57" eb="58">
      <t>ナド</t>
    </rPh>
    <rPh sb="58" eb="60">
      <t>タイショウ</t>
    </rPh>
    <rPh sb="60" eb="62">
      <t>シセツ</t>
    </rPh>
    <rPh sb="63" eb="65">
      <t>ヨウセイ</t>
    </rPh>
    <rPh sb="65" eb="66">
      <t>ナド</t>
    </rPh>
    <rPh sb="66" eb="68">
      <t>タイショウ</t>
    </rPh>
    <rPh sb="68" eb="70">
      <t>シセツ</t>
    </rPh>
    <rPh sb="70" eb="72">
      <t>イガイ</t>
    </rPh>
    <rPh sb="78" eb="81">
      <t>ジョウゲンガク</t>
    </rPh>
    <rPh sb="82" eb="84">
      <t>ゴウケイ</t>
    </rPh>
    <rPh sb="86" eb="88">
      <t>ヒカク</t>
    </rPh>
    <rPh sb="104" eb="106">
      <t>イガイ</t>
    </rPh>
    <rPh sb="132" eb="134">
      <t>イガイ</t>
    </rPh>
    <rPh sb="145" eb="148">
      <t>ジョセイガク</t>
    </rPh>
    <rPh sb="151" eb="153">
      <t>キニュウ</t>
    </rPh>
    <rPh sb="231" eb="232">
      <t>ガツ</t>
    </rPh>
    <rPh sb="234" eb="235">
      <t>ニチ</t>
    </rPh>
    <rPh sb="246" eb="248">
      <t>レイワ</t>
    </rPh>
    <rPh sb="249" eb="250">
      <t>ネン</t>
    </rPh>
    <rPh sb="252" eb="253">
      <t>ガツ</t>
    </rPh>
    <rPh sb="254" eb="255">
      <t>ニチ</t>
    </rPh>
    <rPh sb="255" eb="257">
      <t>イコウ</t>
    </rPh>
    <rPh sb="258" eb="260">
      <t>バアイ</t>
    </rPh>
    <rPh sb="266" eb="267">
      <t>エン</t>
    </rPh>
    <phoneticPr fontId="2"/>
  </si>
  <si>
    <t>Ａ：要請等対象施設の［(1)×助成率］＋要請等対象施設以外の［(1)×助成率］
Ｂ：要請等対象施設の［(6)×15,000（判定基礎期間の初日が令和４年10月１日以降の場合は12,000）］＋要請等対象施設以外の［(6)×上限額］を比較</t>
    <rPh sb="2" eb="4">
      <t>ヨウセイ</t>
    </rPh>
    <rPh sb="4" eb="5">
      <t>ナド</t>
    </rPh>
    <rPh sb="5" eb="7">
      <t>タイショウ</t>
    </rPh>
    <rPh sb="7" eb="9">
      <t>シセツ</t>
    </rPh>
    <rPh sb="20" eb="22">
      <t>ヨウセイ</t>
    </rPh>
    <rPh sb="22" eb="23">
      <t>ナド</t>
    </rPh>
    <rPh sb="23" eb="25">
      <t>タイショウ</t>
    </rPh>
    <rPh sb="25" eb="27">
      <t>シセツ</t>
    </rPh>
    <rPh sb="27" eb="29">
      <t>イガイ</t>
    </rPh>
    <rPh sb="42" eb="44">
      <t>ヨウセイ</t>
    </rPh>
    <rPh sb="44" eb="45">
      <t>ナド</t>
    </rPh>
    <rPh sb="45" eb="47">
      <t>タイショウ</t>
    </rPh>
    <rPh sb="47" eb="49">
      <t>シセツ</t>
    </rPh>
    <rPh sb="62" eb="64">
      <t>ハンテイ</t>
    </rPh>
    <rPh sb="64" eb="66">
      <t>キソ</t>
    </rPh>
    <rPh sb="66" eb="68">
      <t>キカン</t>
    </rPh>
    <rPh sb="69" eb="71">
      <t>ショニチ</t>
    </rPh>
    <rPh sb="72" eb="74">
      <t>レイワ</t>
    </rPh>
    <rPh sb="75" eb="76">
      <t>ネン</t>
    </rPh>
    <rPh sb="78" eb="79">
      <t>ガツ</t>
    </rPh>
    <rPh sb="80" eb="81">
      <t>ニチ</t>
    </rPh>
    <rPh sb="81" eb="83">
      <t>イコウ</t>
    </rPh>
    <rPh sb="84" eb="86">
      <t>バアイ</t>
    </rPh>
    <rPh sb="101" eb="103">
      <t>シセツ</t>
    </rPh>
    <rPh sb="103" eb="105">
      <t>イガイ</t>
    </rPh>
    <rPh sb="111" eb="114">
      <t>ジョウゲンガク</t>
    </rPh>
    <rPh sb="116" eb="118">
      <t>ヒカク</t>
    </rPh>
    <phoneticPr fontId="2"/>
  </si>
  <si>
    <t>Ａ：要請等対象施設の［(1)×助成率］＋要請等対象施設以外の［(1)×助成率］
Ｂ：要請等対象施設の［(6)×15,000（判定基礎期間の初日が令和４年10月１日以降の場合は12,000）］＋要請等対象施設以外の［(6)×上限額］を比較</t>
    <rPh sb="2" eb="4">
      <t>ヨウセイ</t>
    </rPh>
    <rPh sb="4" eb="5">
      <t>ナド</t>
    </rPh>
    <rPh sb="5" eb="7">
      <t>タイショウ</t>
    </rPh>
    <rPh sb="7" eb="9">
      <t>シセツ</t>
    </rPh>
    <rPh sb="20" eb="22">
      <t>ヨウセイ</t>
    </rPh>
    <rPh sb="22" eb="23">
      <t>ナド</t>
    </rPh>
    <rPh sb="23" eb="25">
      <t>タイショウ</t>
    </rPh>
    <rPh sb="25" eb="27">
      <t>シセツ</t>
    </rPh>
    <rPh sb="27" eb="29">
      <t>イガイ</t>
    </rPh>
    <rPh sb="42" eb="44">
      <t>ヨウセイ</t>
    </rPh>
    <rPh sb="44" eb="45">
      <t>ナド</t>
    </rPh>
    <rPh sb="45" eb="47">
      <t>タイショウ</t>
    </rPh>
    <rPh sb="47" eb="49">
      <t>シセツ</t>
    </rPh>
    <rPh sb="62" eb="68">
      <t>ハンテイキソキカン</t>
    </rPh>
    <rPh sb="69" eb="71">
      <t>ショニチ</t>
    </rPh>
    <rPh sb="72" eb="74">
      <t>レイワ</t>
    </rPh>
    <rPh sb="75" eb="76">
      <t>ネン</t>
    </rPh>
    <rPh sb="78" eb="79">
      <t>ガツ</t>
    </rPh>
    <rPh sb="80" eb="81">
      <t>ニチ</t>
    </rPh>
    <rPh sb="81" eb="83">
      <t>イコウ</t>
    </rPh>
    <rPh sb="84" eb="86">
      <t>バアイ</t>
    </rPh>
    <rPh sb="101" eb="103">
      <t>シセツ</t>
    </rPh>
    <rPh sb="103" eb="105">
      <t>イガイ</t>
    </rPh>
    <rPh sb="116" eb="118">
      <t>ヒカク</t>
    </rPh>
    <phoneticPr fontId="2"/>
  </si>
  <si>
    <r>
      <t>７　（７）欄には、</t>
    </r>
    <r>
      <rPr>
        <u/>
        <sz val="11"/>
        <rFont val="ＭＳ ゴシック"/>
        <family val="3"/>
        <charset val="128"/>
      </rPr>
      <t>Ａ要請等対象施設、要請等対象施設以外のそれぞれの【休業手当総額（１）×助成率】の合計</t>
    </r>
    <r>
      <rPr>
        <sz val="11"/>
        <rFont val="ＭＳ ゴシック"/>
        <family val="3"/>
        <charset val="128"/>
      </rPr>
      <t>　と　</t>
    </r>
    <r>
      <rPr>
        <u/>
        <sz val="11"/>
        <rFont val="ＭＳ ゴシック"/>
        <family val="3"/>
        <charset val="128"/>
      </rPr>
      <t>Ｂ要請等対象施設、要請等対象施設以外のそれぞれの上限額の合計</t>
    </r>
    <r>
      <rPr>
        <sz val="11"/>
        <rFont val="ＭＳ ゴシック"/>
        <family val="3"/>
        <charset val="128"/>
      </rPr>
      <t>　を比較し、Ｂ＞Ａの場合：要請等対象施設の［(1)×助成率］を、Ａ≧Ｂの場合：要請等対象施設の［(6)×15,000（判定基礎期間の初日が令和４年10月１日以降の場合は12,000）］を助成額として記入します。
なお、要請等対象施設以外における助成額単価の上限額は、判定基礎期間の初日が令和４年１月１日～２月28日の場合は11,000円、令和４年３月１日～９月30日の場合は9,000円、令和４年10月１日以降の場合は8,355円となります。</t>
    </r>
    <rPh sb="10" eb="12">
      <t>ヨウセイ</t>
    </rPh>
    <rPh sb="12" eb="13">
      <t>ナド</t>
    </rPh>
    <rPh sb="13" eb="15">
      <t>タイショウ</t>
    </rPh>
    <rPh sb="15" eb="17">
      <t>シセツ</t>
    </rPh>
    <rPh sb="18" eb="20">
      <t>ヨウセイ</t>
    </rPh>
    <rPh sb="20" eb="21">
      <t>ナド</t>
    </rPh>
    <rPh sb="21" eb="23">
      <t>タイショウ</t>
    </rPh>
    <rPh sb="23" eb="25">
      <t>シセツ</t>
    </rPh>
    <rPh sb="25" eb="27">
      <t>イガイ</t>
    </rPh>
    <rPh sb="34" eb="36">
      <t>キュウギョウ</t>
    </rPh>
    <rPh sb="36" eb="38">
      <t>テアテ</t>
    </rPh>
    <rPh sb="38" eb="40">
      <t>ソウガク</t>
    </rPh>
    <rPh sb="44" eb="47">
      <t>ジョセイリツ</t>
    </rPh>
    <rPh sb="49" eb="51">
      <t>ゴウケイ</t>
    </rPh>
    <rPh sb="55" eb="57">
      <t>ヨウセイ</t>
    </rPh>
    <rPh sb="57" eb="58">
      <t>ナド</t>
    </rPh>
    <rPh sb="58" eb="60">
      <t>タイショウ</t>
    </rPh>
    <rPh sb="60" eb="62">
      <t>シセツ</t>
    </rPh>
    <rPh sb="63" eb="65">
      <t>ヨウセイ</t>
    </rPh>
    <rPh sb="65" eb="66">
      <t>ナド</t>
    </rPh>
    <rPh sb="66" eb="68">
      <t>タイショウ</t>
    </rPh>
    <rPh sb="68" eb="70">
      <t>シセツ</t>
    </rPh>
    <rPh sb="70" eb="72">
      <t>イガイ</t>
    </rPh>
    <rPh sb="78" eb="81">
      <t>ジョウゲンガク</t>
    </rPh>
    <rPh sb="82" eb="84">
      <t>ゴウケイ</t>
    </rPh>
    <rPh sb="86" eb="88">
      <t>ヒカク</t>
    </rPh>
    <rPh sb="143" eb="149">
      <t>ハンテイキソキカン</t>
    </rPh>
    <rPh sb="150" eb="152">
      <t>ショニチ</t>
    </rPh>
    <rPh sb="153" eb="155">
      <t>レイワ</t>
    </rPh>
    <rPh sb="156" eb="157">
      <t>ネン</t>
    </rPh>
    <rPh sb="159" eb="160">
      <t>ガツ</t>
    </rPh>
    <rPh sb="161" eb="162">
      <t>ニチ</t>
    </rPh>
    <rPh sb="162" eb="164">
      <t>イコウ</t>
    </rPh>
    <rPh sb="165" eb="167">
      <t>バアイ</t>
    </rPh>
    <rPh sb="177" eb="180">
      <t>ジョセイガク</t>
    </rPh>
    <rPh sb="183" eb="185">
      <t>キニュウ</t>
    </rPh>
    <rPh sb="193" eb="195">
      <t>ヨウセイ</t>
    </rPh>
    <rPh sb="195" eb="196">
      <t>ナド</t>
    </rPh>
    <rPh sb="196" eb="198">
      <t>タイショウ</t>
    </rPh>
    <rPh sb="198" eb="200">
      <t>シセツ</t>
    </rPh>
    <rPh sb="200" eb="202">
      <t>イガイ</t>
    </rPh>
    <rPh sb="263" eb="264">
      <t>ガツ</t>
    </rPh>
    <rPh sb="266" eb="267">
      <t>ニチ</t>
    </rPh>
    <rPh sb="278" eb="280">
      <t>レイワ</t>
    </rPh>
    <rPh sb="281" eb="282">
      <t>ネン</t>
    </rPh>
    <rPh sb="284" eb="285">
      <t>ガツ</t>
    </rPh>
    <rPh sb="286" eb="287">
      <t>ニチ</t>
    </rPh>
    <rPh sb="287" eb="289">
      <t>イコウ</t>
    </rPh>
    <rPh sb="290" eb="292">
      <t>バアイ</t>
    </rPh>
    <rPh sb="298" eb="299">
      <t>エン</t>
    </rPh>
    <phoneticPr fontId="2"/>
  </si>
  <si>
    <t>Ａ≧Ｂの場合：要請等対象施設の［(6)×15,000（判定基礎期間の初日が令和４年10月１日以降の場合は12,000）］</t>
    <rPh sb="4" eb="6">
      <t>バアイ</t>
    </rPh>
    <rPh sb="27" eb="33">
      <t>ハンテイキソキカン</t>
    </rPh>
    <rPh sb="34" eb="36">
      <t>ショニチ</t>
    </rPh>
    <rPh sb="37" eb="39">
      <t>レイワ</t>
    </rPh>
    <rPh sb="40" eb="41">
      <t>ネン</t>
    </rPh>
    <rPh sb="43" eb="44">
      <t>ガツ</t>
    </rPh>
    <rPh sb="45" eb="46">
      <t>ニチ</t>
    </rPh>
    <rPh sb="46" eb="48">
      <t>イコウ</t>
    </rPh>
    <rPh sb="49" eb="5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</si>
</sst>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_ "/>
    <numFmt numFmtId="178" formatCode="#,##0_ "/>
    <numFmt numFmtId="179" formatCode="#,###"/>
  </numFmts>
  <fonts count="3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10"/>
      <name val="ＭＳ ゴシック"/>
      <family val="3"/>
      <charset val="128"/>
    </font>
    <font>
      <sz val="18"/>
      <name val="ＭＳ ゴシック"/>
      <family val="3"/>
      <charset val="128"/>
    </font>
    <font>
      <sz val="11"/>
      <name val="游ゴシック"/>
      <family val="2"/>
      <charset val="128"/>
      <scheme val="minor"/>
    </font>
    <font>
      <sz val="14"/>
      <name val="游ゴシック"/>
      <family val="3"/>
      <charset val="128"/>
      <scheme val="minor"/>
    </font>
    <font>
      <u/>
      <sz val="11"/>
      <name val="ＭＳ ゴシック"/>
      <family val="3"/>
      <charset val="128"/>
    </font>
    <font>
      <sz val="9"/>
      <color rgb="FFFF0000"/>
      <name val="ＭＳ ゴシック"/>
      <family val="3"/>
      <charset val="128"/>
    </font>
    <font>
      <b/>
      <sz val="12"/>
      <color indexed="81"/>
      <name val="MS P ゴシック"/>
      <family val="3"/>
      <charset val="128"/>
    </font>
    <font>
      <sz val="10"/>
      <color indexed="0"/>
      <name val="ＭＳ Ｐ明朝"/>
      <family val="1"/>
      <charset val="128"/>
    </font>
    <font>
      <sz val="9"/>
      <name val="ＭＳ ゴシック"/>
      <family val="3"/>
      <charset val="128"/>
    </font>
    <font>
      <sz val="10"/>
      <color theme="1"/>
      <name val="ＭＳ ゴシック"/>
      <family val="3"/>
      <charset val="128"/>
    </font>
    <font>
      <sz val="22"/>
      <name val="ＭＳ ゴシック"/>
      <family val="3"/>
      <charset val="128"/>
    </font>
    <font>
      <b/>
      <sz val="18"/>
      <name val="ＭＳ ゴシック"/>
      <family val="3"/>
      <charset val="128"/>
    </font>
    <font>
      <b/>
      <sz val="16"/>
      <name val="ＭＳ ゴシック"/>
      <family val="3"/>
      <charset val="128"/>
    </font>
    <font>
      <sz val="15"/>
      <name val="ＭＳ ゴシック"/>
      <family val="3"/>
      <charset val="128"/>
    </font>
    <font>
      <b/>
      <sz val="16"/>
      <color indexed="81"/>
      <name val="MS P ゴシック"/>
      <family val="3"/>
      <charset val="128"/>
    </font>
    <font>
      <b/>
      <u/>
      <sz val="16"/>
      <color indexed="12"/>
      <name val="MS P ゴシック"/>
      <family val="3"/>
      <charset val="128"/>
    </font>
    <font>
      <b/>
      <sz val="16"/>
      <color indexed="12"/>
      <name val="MS P ゴシック"/>
      <family val="3"/>
      <charset val="128"/>
    </font>
    <font>
      <b/>
      <u/>
      <sz val="16"/>
      <color indexed="10"/>
      <name val="MS P ゴシック"/>
      <family val="3"/>
      <charset val="128"/>
    </font>
    <font>
      <b/>
      <sz val="16"/>
      <color indexed="10"/>
      <name val="MS P ゴシック"/>
      <family val="3"/>
      <charset val="128"/>
    </font>
    <font>
      <sz val="16"/>
      <name val="游ゴシック"/>
      <family val="2"/>
      <charset val="128"/>
      <scheme val="minor"/>
    </font>
    <font>
      <b/>
      <sz val="16"/>
      <name val="游ゴシック"/>
      <family val="3"/>
      <charset val="128"/>
      <scheme val="minor"/>
    </font>
    <font>
      <sz val="14"/>
      <name val="游ゴシック"/>
      <family val="2"/>
      <charset val="128"/>
      <scheme val="minor"/>
    </font>
    <font>
      <b/>
      <sz val="18"/>
      <name val="游ゴシック"/>
      <family val="3"/>
      <charset val="128"/>
      <scheme val="minor"/>
    </font>
    <font>
      <sz val="18"/>
      <name val="游ゴシック"/>
      <family val="2"/>
      <charset val="128"/>
      <scheme val="minor"/>
    </font>
    <font>
      <sz val="22"/>
      <name val="游ゴシック"/>
      <family val="3"/>
      <charset val="128"/>
      <scheme val="minor"/>
    </font>
    <font>
      <b/>
      <sz val="20"/>
      <name val="游ゴシック"/>
      <family val="3"/>
      <charset val="128"/>
      <scheme val="minor"/>
    </font>
    <font>
      <b/>
      <sz val="28"/>
      <color indexed="81"/>
      <name val="MS P ゴシック"/>
      <family val="3"/>
      <charset val="128"/>
    </font>
    <font>
      <b/>
      <sz val="11"/>
      <color indexed="81"/>
      <name val="MS P 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0000"/>
        <bgColor indexed="64"/>
      </patternFill>
    </fill>
    <fill>
      <patternFill patternType="solid">
        <fgColor theme="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n">
        <color indexed="64"/>
      </right>
      <top/>
      <bottom style="thick">
        <color indexed="64"/>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auto="1"/>
      </right>
      <top style="thick">
        <color auto="1"/>
      </top>
      <bottom/>
      <diagonal/>
    </border>
    <border>
      <left style="thin">
        <color auto="1"/>
      </left>
      <right/>
      <top style="thick">
        <color auto="1"/>
      </top>
      <bottom style="thick">
        <color auto="1"/>
      </bottom>
      <diagonal/>
    </border>
    <border>
      <left style="medium">
        <color theme="1"/>
      </left>
      <right/>
      <top style="medium">
        <color theme="1"/>
      </top>
      <bottom style="medium">
        <color theme="1"/>
      </bottom>
      <diagonal/>
    </border>
    <border>
      <left style="thick">
        <color indexed="64"/>
      </left>
      <right/>
      <top/>
      <bottom style="thin">
        <color indexed="64"/>
      </bottom>
      <diagonal/>
    </border>
    <border>
      <left style="thick">
        <color indexed="64"/>
      </left>
      <right/>
      <top style="thin">
        <color indexed="64"/>
      </top>
      <bottom/>
      <diagonal/>
    </border>
    <border>
      <left/>
      <right/>
      <top/>
      <bottom style="medium">
        <color theme="1"/>
      </bottom>
      <diagonal/>
    </border>
    <border>
      <left/>
      <right style="thin">
        <color indexed="64"/>
      </right>
      <top/>
      <bottom style="medium">
        <color theme="1"/>
      </bottom>
      <diagonal/>
    </border>
    <border>
      <left/>
      <right style="medium">
        <color theme="1"/>
      </right>
      <top/>
      <bottom style="medium">
        <color theme="1"/>
      </bottom>
      <diagonal/>
    </border>
    <border>
      <left style="medium">
        <color theme="1"/>
      </left>
      <right/>
      <top/>
      <bottom/>
      <diagonal/>
    </border>
    <border>
      <left style="medium">
        <color theme="1"/>
      </left>
      <right/>
      <top style="medium">
        <color theme="1"/>
      </top>
      <bottom style="hair">
        <color indexed="64"/>
      </bottom>
      <diagonal/>
    </border>
    <border>
      <left/>
      <right/>
      <top style="medium">
        <color theme="1"/>
      </top>
      <bottom style="hair">
        <color indexed="64"/>
      </bottom>
      <diagonal/>
    </border>
    <border>
      <left/>
      <right style="thin">
        <color indexed="64"/>
      </right>
      <top style="medium">
        <color theme="1"/>
      </top>
      <bottom style="hair">
        <color indexed="64"/>
      </bottom>
      <diagonal/>
    </border>
    <border>
      <left style="thin">
        <color indexed="64"/>
      </left>
      <right/>
      <top style="medium">
        <color theme="1"/>
      </top>
      <bottom style="hair">
        <color indexed="64"/>
      </bottom>
      <diagonal/>
    </border>
    <border>
      <left style="thin">
        <color indexed="64"/>
      </left>
      <right style="thin">
        <color indexed="64"/>
      </right>
      <top style="medium">
        <color theme="1"/>
      </top>
      <bottom style="hair">
        <color indexed="64"/>
      </bottom>
      <diagonal/>
    </border>
    <border>
      <left/>
      <right style="medium">
        <color theme="1"/>
      </right>
      <top style="medium">
        <color theme="1"/>
      </top>
      <bottom style="hair">
        <color indexed="64"/>
      </bottom>
      <diagonal/>
    </border>
    <border>
      <left style="medium">
        <color theme="1"/>
      </left>
      <right/>
      <top style="hair">
        <color indexed="64"/>
      </top>
      <bottom style="hair">
        <color indexed="64"/>
      </bottom>
      <diagonal/>
    </border>
    <border>
      <left/>
      <right style="medium">
        <color theme="1"/>
      </right>
      <top style="hair">
        <color indexed="64"/>
      </top>
      <bottom style="hair">
        <color indexed="64"/>
      </bottom>
      <diagonal/>
    </border>
    <border>
      <left style="medium">
        <color theme="1"/>
      </left>
      <right style="hair">
        <color indexed="64"/>
      </right>
      <top style="hair">
        <color indexed="64"/>
      </top>
      <bottom style="hair">
        <color indexed="64"/>
      </bottom>
      <diagonal/>
    </border>
    <border>
      <left style="medium">
        <color theme="1"/>
      </left>
      <right style="hair">
        <color indexed="64"/>
      </right>
      <top style="hair">
        <color indexed="64"/>
      </top>
      <bottom style="thin">
        <color indexed="64"/>
      </bottom>
      <diagonal/>
    </border>
    <border>
      <left/>
      <right style="medium">
        <color theme="1"/>
      </right>
      <top style="hair">
        <color indexed="64"/>
      </top>
      <bottom style="thin">
        <color indexed="64"/>
      </bottom>
      <diagonal/>
    </border>
    <border>
      <left style="medium">
        <color theme="1"/>
      </left>
      <right style="hair">
        <color indexed="64"/>
      </right>
      <top style="thin">
        <color indexed="64"/>
      </top>
      <bottom style="thin">
        <color indexed="64"/>
      </bottom>
      <diagonal/>
    </border>
    <border>
      <left/>
      <right style="medium">
        <color theme="1"/>
      </right>
      <top style="thin">
        <color indexed="64"/>
      </top>
      <bottom style="hair">
        <color indexed="64"/>
      </bottom>
      <diagonal/>
    </border>
    <border>
      <left style="medium">
        <color theme="1"/>
      </left>
      <right style="hair">
        <color indexed="64"/>
      </right>
      <top style="thin">
        <color indexed="64"/>
      </top>
      <bottom style="hair">
        <color indexed="64"/>
      </bottom>
      <diagonal/>
    </border>
    <border>
      <left style="medium">
        <color theme="1"/>
      </left>
      <right/>
      <top style="hair">
        <color indexed="64"/>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style="thin">
        <color indexed="64"/>
      </bottom>
      <diagonal/>
    </border>
    <border>
      <left style="hair">
        <color indexed="64"/>
      </left>
      <right style="medium">
        <color theme="1"/>
      </right>
      <top style="thin">
        <color indexed="64"/>
      </top>
      <bottom style="thin">
        <color indexed="64"/>
      </bottom>
      <diagonal/>
    </border>
    <border>
      <left style="medium">
        <color theme="1"/>
      </left>
      <right/>
      <top style="thin">
        <color indexed="64"/>
      </top>
      <bottom style="hair">
        <color indexed="64"/>
      </bottom>
      <diagonal/>
    </border>
    <border>
      <left style="medium">
        <color theme="1"/>
      </left>
      <right/>
      <top/>
      <bottom style="medium">
        <color theme="1"/>
      </bottom>
      <diagonal/>
    </border>
    <border>
      <left style="thin">
        <color indexed="64"/>
      </left>
      <right/>
      <top/>
      <bottom style="medium">
        <color theme="1"/>
      </bottom>
      <diagonal/>
    </border>
    <border>
      <left style="medium">
        <color indexed="64"/>
      </left>
      <right/>
      <top style="thin">
        <color indexed="64"/>
      </top>
      <bottom style="thin">
        <color indexed="64"/>
      </bottom>
      <diagonal/>
    </border>
    <border>
      <left/>
      <right style="medium">
        <color theme="1"/>
      </right>
      <top style="thin">
        <color indexed="64"/>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top/>
      <bottom/>
      <diagonal style="thin">
        <color auto="1"/>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thin">
        <color indexed="64"/>
      </left>
      <right/>
      <top/>
      <bottom style="thin">
        <color indexed="64"/>
      </bottom>
      <diagonal style="thin">
        <color auto="1"/>
      </diagonal>
    </border>
    <border diagonalUp="1">
      <left/>
      <right style="thin">
        <color indexed="64"/>
      </right>
      <top/>
      <bottom style="thin">
        <color indexed="64"/>
      </bottom>
      <diagonal style="thin">
        <color auto="1"/>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5">
    <xf numFmtId="0" fontId="0" fillId="0" borderId="0" xfId="0">
      <alignment vertical="center"/>
    </xf>
    <xf numFmtId="0" fontId="5" fillId="0" borderId="0" xfId="0" applyFont="1" applyProtection="1">
      <alignment vertical="center"/>
    </xf>
    <xf numFmtId="0" fontId="7" fillId="0" borderId="0" xfId="0" applyFont="1" applyProtection="1">
      <alignment vertical="center"/>
    </xf>
    <xf numFmtId="0" fontId="7" fillId="2" borderId="0" xfId="0" applyFont="1" applyFill="1" applyProtection="1">
      <alignment vertical="center"/>
      <protection locked="0"/>
    </xf>
    <xf numFmtId="0" fontId="8" fillId="0" borderId="0" xfId="0" applyFont="1" applyProtection="1">
      <alignment vertical="center"/>
    </xf>
    <xf numFmtId="0" fontId="9" fillId="0" borderId="0" xfId="0" applyFont="1" applyProtection="1">
      <alignment vertical="center"/>
    </xf>
    <xf numFmtId="0" fontId="7" fillId="0" borderId="0" xfId="0" applyFont="1" applyAlignment="1" applyProtection="1">
      <alignment horizontal="right" vertical="center"/>
    </xf>
    <xf numFmtId="0" fontId="5" fillId="0" borderId="33" xfId="0" applyFont="1" applyBorder="1" applyAlignment="1" applyProtection="1">
      <alignment horizontal="right" vertical="center"/>
    </xf>
    <xf numFmtId="0" fontId="8" fillId="0" borderId="0" xfId="0" applyFont="1" applyAlignment="1" applyProtection="1">
      <alignment vertical="center"/>
    </xf>
    <xf numFmtId="0" fontId="8" fillId="0" borderId="0" xfId="0" applyFont="1" applyAlignment="1" applyProtection="1">
      <alignment vertical="center" wrapText="1"/>
    </xf>
    <xf numFmtId="0" fontId="8" fillId="0" borderId="40" xfId="0" applyFont="1" applyBorder="1" applyAlignment="1" applyProtection="1">
      <alignment vertical="center"/>
    </xf>
    <xf numFmtId="0" fontId="8" fillId="0" borderId="17" xfId="0" applyFont="1" applyBorder="1" applyAlignment="1" applyProtection="1">
      <alignment vertical="center" wrapText="1"/>
    </xf>
    <xf numFmtId="0" fontId="8" fillId="0" borderId="41" xfId="0" applyFont="1" applyBorder="1" applyAlignment="1" applyProtection="1">
      <alignment vertical="center" wrapText="1"/>
    </xf>
    <xf numFmtId="0" fontId="5" fillId="0" borderId="0" xfId="0" applyFont="1" applyAlignment="1" applyProtection="1">
      <alignment vertical="center" wrapText="1"/>
    </xf>
    <xf numFmtId="0" fontId="5" fillId="0" borderId="4" xfId="0" applyFont="1" applyBorder="1" applyAlignment="1" applyProtection="1">
      <alignment horizontal="center" vertical="center"/>
    </xf>
    <xf numFmtId="0" fontId="5" fillId="0" borderId="0" xfId="0" applyFont="1" applyAlignment="1" applyProtection="1">
      <alignment horizontal="right" vertical="center"/>
    </xf>
    <xf numFmtId="0" fontId="12" fillId="0" borderId="0" xfId="0" applyFont="1" applyProtection="1">
      <alignment vertical="center"/>
    </xf>
    <xf numFmtId="0" fontId="7" fillId="0" borderId="1" xfId="0" applyFont="1" applyBorder="1" applyProtection="1">
      <alignment vertical="center"/>
    </xf>
    <xf numFmtId="0" fontId="7" fillId="0" borderId="1" xfId="0" applyFont="1" applyBorder="1" applyAlignment="1" applyProtection="1">
      <alignment horizontal="center" vertical="center"/>
    </xf>
    <xf numFmtId="0" fontId="5" fillId="0" borderId="1" xfId="0" applyFont="1" applyBorder="1" applyProtection="1">
      <alignment vertical="center"/>
    </xf>
    <xf numFmtId="0" fontId="13" fillId="0" borderId="0" xfId="0" applyFont="1" applyProtection="1">
      <alignment vertical="center"/>
    </xf>
    <xf numFmtId="0" fontId="5" fillId="0" borderId="13" xfId="0" applyFont="1" applyBorder="1" applyAlignment="1" applyProtection="1">
      <alignment horizontal="center" vertical="center"/>
    </xf>
    <xf numFmtId="0" fontId="5" fillId="0" borderId="7" xfId="0" applyFont="1" applyBorder="1" applyAlignment="1" applyProtection="1">
      <alignment horizontal="center" vertical="center"/>
    </xf>
    <xf numFmtId="0" fontId="12" fillId="0" borderId="0" xfId="0" applyFont="1" applyAlignment="1" applyProtection="1">
      <alignment vertical="center"/>
    </xf>
    <xf numFmtId="0" fontId="12" fillId="0" borderId="0" xfId="0" quotePrefix="1" applyFont="1" applyProtection="1">
      <alignment vertical="center"/>
    </xf>
    <xf numFmtId="0" fontId="8" fillId="0" borderId="6" xfId="0" applyFont="1" applyBorder="1" applyAlignment="1" applyProtection="1">
      <alignment vertical="center"/>
    </xf>
    <xf numFmtId="0" fontId="8" fillId="0" borderId="45" xfId="0" applyFont="1" applyBorder="1" applyAlignment="1" applyProtection="1">
      <alignment horizontal="center" vertical="center"/>
    </xf>
    <xf numFmtId="0" fontId="8" fillId="0" borderId="0" xfId="0" applyFont="1" applyBorder="1" applyAlignment="1" applyProtection="1">
      <alignment vertical="center"/>
    </xf>
    <xf numFmtId="0" fontId="12" fillId="0" borderId="0" xfId="0" applyFont="1" applyAlignment="1" applyProtection="1">
      <alignment horizontal="right" vertical="center"/>
    </xf>
    <xf numFmtId="0" fontId="8" fillId="0" borderId="0" xfId="0" applyFont="1" applyAlignment="1" applyProtection="1">
      <alignment vertical="center" wrapText="1"/>
    </xf>
    <xf numFmtId="0" fontId="5" fillId="0" borderId="33" xfId="0" applyFont="1" applyBorder="1" applyAlignment="1" applyProtection="1">
      <alignment horizontal="center" vertical="center"/>
    </xf>
    <xf numFmtId="0" fontId="5" fillId="0" borderId="34" xfId="0" applyFont="1" applyBorder="1" applyAlignment="1" applyProtection="1">
      <alignment vertical="center"/>
    </xf>
    <xf numFmtId="0" fontId="5" fillId="0" borderId="9" xfId="0" applyFont="1" applyBorder="1" applyProtection="1">
      <alignment vertical="center"/>
    </xf>
    <xf numFmtId="0" fontId="15" fillId="0" borderId="0" xfId="0" applyFont="1" applyFill="1" applyBorder="1" applyAlignment="1" applyProtection="1">
      <alignment vertical="center"/>
    </xf>
    <xf numFmtId="0" fontId="8" fillId="0" borderId="51" xfId="0" applyFont="1" applyBorder="1" applyProtection="1">
      <alignment vertical="center"/>
    </xf>
    <xf numFmtId="0" fontId="8" fillId="0" borderId="53" xfId="0" applyFont="1" applyBorder="1" applyProtection="1">
      <alignment vertical="center"/>
    </xf>
    <xf numFmtId="0" fontId="15" fillId="0" borderId="54" xfId="0" applyFont="1" applyFill="1" applyBorder="1" applyAlignment="1" applyProtection="1">
      <alignment vertical="center"/>
    </xf>
    <xf numFmtId="0" fontId="7" fillId="0" borderId="59" xfId="0" applyFont="1" applyBorder="1" applyProtection="1">
      <alignment vertical="center"/>
    </xf>
    <xf numFmtId="0" fontId="8" fillId="0" borderId="6" xfId="0" applyFont="1" applyBorder="1" applyAlignment="1" applyProtection="1">
      <alignment vertical="center"/>
    </xf>
    <xf numFmtId="0" fontId="8" fillId="0" borderId="0" xfId="0" applyFont="1" applyBorder="1" applyAlignment="1" applyProtection="1">
      <alignment vertical="center"/>
    </xf>
    <xf numFmtId="0" fontId="5" fillId="0" borderId="7" xfId="0" applyFont="1" applyBorder="1" applyAlignment="1" applyProtection="1">
      <alignment horizontal="center" vertical="center"/>
    </xf>
    <xf numFmtId="0" fontId="5" fillId="0" borderId="4" xfId="0" applyFont="1" applyBorder="1" applyAlignment="1" applyProtection="1">
      <alignment horizontal="center" vertical="center"/>
    </xf>
    <xf numFmtId="0" fontId="8" fillId="0" borderId="6" xfId="0" applyFont="1" applyBorder="1" applyAlignment="1" applyProtection="1">
      <alignment vertical="top"/>
    </xf>
    <xf numFmtId="0" fontId="5" fillId="0" borderId="0" xfId="0" applyNumberFormat="1" applyFont="1" applyFill="1" applyBorder="1" applyAlignment="1" applyProtection="1">
      <alignment vertical="top" wrapText="1"/>
    </xf>
    <xf numFmtId="0" fontId="5" fillId="2" borderId="0" xfId="0" applyFont="1" applyFill="1" applyAlignment="1" applyProtection="1">
      <alignment vertical="center"/>
      <protection locked="0"/>
    </xf>
    <xf numFmtId="0" fontId="5" fillId="0" borderId="3" xfId="0" applyFont="1" applyBorder="1" applyProtection="1">
      <alignment vertical="center"/>
    </xf>
    <xf numFmtId="0" fontId="4" fillId="0" borderId="87" xfId="0" applyFont="1" applyBorder="1" applyAlignment="1" applyProtection="1">
      <alignment horizontal="center" vertical="center"/>
    </xf>
    <xf numFmtId="0" fontId="4" fillId="0" borderId="90" xfId="0" applyFont="1" applyBorder="1" applyAlignment="1" applyProtection="1">
      <alignment horizontal="center" vertical="center"/>
    </xf>
    <xf numFmtId="0" fontId="4" fillId="0" borderId="91" xfId="0" applyFont="1" applyBorder="1" applyAlignment="1" applyProtection="1">
      <alignment horizontal="center" vertical="center"/>
    </xf>
    <xf numFmtId="0" fontId="4" fillId="0" borderId="92" xfId="0" applyFont="1" applyBorder="1" applyAlignment="1" applyProtection="1">
      <alignment horizontal="center" vertical="center"/>
    </xf>
    <xf numFmtId="0" fontId="11"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8" fillId="0" borderId="51" xfId="0" applyFont="1" applyBorder="1" applyAlignment="1" applyProtection="1">
      <alignment vertical="center"/>
    </xf>
    <xf numFmtId="0" fontId="8" fillId="0" borderId="0" xfId="0" applyFont="1" applyBorder="1" applyAlignment="1" applyProtection="1">
      <alignment vertical="center"/>
    </xf>
    <xf numFmtId="0" fontId="5" fillId="0" borderId="3" xfId="0" applyFont="1" applyBorder="1" applyAlignment="1" applyProtection="1">
      <alignment horizontal="center" vertical="center"/>
    </xf>
    <xf numFmtId="0" fontId="8" fillId="0" borderId="6" xfId="0" applyFont="1" applyBorder="1" applyAlignment="1" applyProtection="1">
      <alignment vertical="center"/>
    </xf>
    <xf numFmtId="0" fontId="11" fillId="0" borderId="9" xfId="0" applyFont="1" applyBorder="1" applyAlignment="1" applyProtection="1">
      <alignment horizontal="center" vertical="center"/>
    </xf>
    <xf numFmtId="0" fontId="11" fillId="0" borderId="0" xfId="0" applyFont="1" applyBorder="1" applyAlignment="1" applyProtection="1">
      <alignment horizontal="center" vertical="center"/>
    </xf>
    <xf numFmtId="0" fontId="9" fillId="0" borderId="0" xfId="0" applyFont="1" applyAlignment="1" applyProtection="1">
      <alignment vertical="center"/>
    </xf>
    <xf numFmtId="0" fontId="11" fillId="0" borderId="0" xfId="0" applyFont="1" applyBorder="1" applyAlignment="1" applyProtection="1">
      <alignment vertical="center"/>
    </xf>
    <xf numFmtId="0" fontId="11" fillId="0" borderId="2" xfId="0" applyFont="1" applyBorder="1" applyAlignment="1" applyProtection="1">
      <alignment horizontal="center" vertical="center" shrinkToFit="1"/>
    </xf>
    <xf numFmtId="0" fontId="20" fillId="2" borderId="1" xfId="0" applyFont="1" applyFill="1" applyBorder="1" applyAlignment="1" applyProtection="1">
      <alignment horizontal="center" vertical="center"/>
      <protection locked="0"/>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4" fontId="9" fillId="0" borderId="1" xfId="0" applyNumberFormat="1" applyFont="1" applyBorder="1" applyAlignment="1" applyProtection="1">
      <alignment vertical="center"/>
    </xf>
    <xf numFmtId="0" fontId="11" fillId="0" borderId="0" xfId="0" applyFont="1" applyAlignment="1" applyProtection="1">
      <alignment vertical="center"/>
    </xf>
    <xf numFmtId="0" fontId="11" fillId="0" borderId="1" xfId="0" applyFont="1" applyBorder="1" applyAlignment="1" applyProtection="1">
      <alignment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center" vertical="center"/>
    </xf>
    <xf numFmtId="14" fontId="8" fillId="0" borderId="1" xfId="0" applyNumberFormat="1" applyFont="1" applyBorder="1" applyAlignment="1" applyProtection="1">
      <alignment vertical="center"/>
    </xf>
    <xf numFmtId="176" fontId="11" fillId="0" borderId="1" xfId="0" applyNumberFormat="1" applyFont="1" applyBorder="1" applyAlignment="1" applyProtection="1">
      <alignment vertical="center"/>
    </xf>
    <xf numFmtId="0" fontId="21" fillId="0" borderId="1" xfId="0" applyFont="1" applyBorder="1" applyAlignment="1" applyProtection="1">
      <alignment vertical="center"/>
    </xf>
    <xf numFmtId="0" fontId="22" fillId="0" borderId="1" xfId="0" applyFont="1" applyBorder="1" applyAlignment="1" applyProtection="1">
      <alignment vertical="center"/>
    </xf>
    <xf numFmtId="0" fontId="9" fillId="6" borderId="1" xfId="0" applyFont="1" applyFill="1" applyBorder="1" applyAlignment="1" applyProtection="1">
      <alignment vertical="center"/>
    </xf>
    <xf numFmtId="0" fontId="21" fillId="0" borderId="1" xfId="0" applyFont="1" applyBorder="1" applyAlignment="1" applyProtection="1">
      <alignment horizontal="center" vertical="center"/>
    </xf>
    <xf numFmtId="0" fontId="9" fillId="6" borderId="0" xfId="0" applyNumberFormat="1" applyFont="1" applyFill="1" applyBorder="1" applyAlignment="1" applyProtection="1">
      <alignment vertical="distributed" wrapText="1"/>
    </xf>
    <xf numFmtId="14" fontId="11" fillId="0" borderId="1" xfId="0" applyNumberFormat="1" applyFont="1" applyBorder="1" applyAlignment="1" applyProtection="1">
      <alignment vertical="center"/>
    </xf>
    <xf numFmtId="0" fontId="10" fillId="0" borderId="9" xfId="0" applyFont="1" applyBorder="1" applyAlignment="1" applyProtection="1"/>
    <xf numFmtId="38" fontId="9" fillId="7" borderId="93" xfId="1" applyFont="1" applyFill="1" applyBorder="1" applyAlignment="1" applyProtection="1">
      <alignment vertical="center"/>
    </xf>
    <xf numFmtId="177" fontId="9" fillId="7" borderId="90" xfId="0" applyNumberFormat="1" applyFont="1" applyFill="1" applyBorder="1" applyAlignment="1" applyProtection="1">
      <alignment vertical="center"/>
    </xf>
    <xf numFmtId="0" fontId="9" fillId="7" borderId="92" xfId="0" quotePrefix="1" applyFont="1" applyFill="1" applyBorder="1" applyAlignment="1" applyProtection="1">
      <alignment vertical="center"/>
    </xf>
    <xf numFmtId="38" fontId="9" fillId="7" borderId="94" xfId="1" applyFont="1" applyFill="1" applyBorder="1" applyAlignment="1" applyProtection="1">
      <alignment vertical="center"/>
    </xf>
    <xf numFmtId="177" fontId="9" fillId="7" borderId="87" xfId="0" applyNumberFormat="1" applyFont="1" applyFill="1" applyBorder="1" applyAlignment="1" applyProtection="1">
      <alignment vertical="center"/>
    </xf>
    <xf numFmtId="0" fontId="9" fillId="7" borderId="91" xfId="0" quotePrefix="1" applyFont="1" applyFill="1" applyBorder="1" applyAlignment="1" applyProtection="1">
      <alignment vertical="center"/>
    </xf>
    <xf numFmtId="0" fontId="5" fillId="0" borderId="95" xfId="0" applyFont="1" applyBorder="1" applyAlignment="1" applyProtection="1">
      <alignment horizontal="center" vertical="center"/>
    </xf>
    <xf numFmtId="0" fontId="9" fillId="0" borderId="0" xfId="0" applyFont="1" applyAlignment="1" applyProtection="1"/>
    <xf numFmtId="0" fontId="9" fillId="0" borderId="9" xfId="0" applyNumberFormat="1" applyFont="1" applyFill="1" applyBorder="1" applyAlignment="1" applyProtection="1">
      <alignment vertical="distributed" wrapText="1"/>
    </xf>
    <xf numFmtId="0" fontId="10" fillId="0" borderId="0" xfId="0" applyFont="1" applyBorder="1" applyAlignment="1" applyProtection="1"/>
    <xf numFmtId="0" fontId="7" fillId="0" borderId="84" xfId="0" applyFont="1" applyBorder="1" applyProtection="1">
      <alignment vertical="center"/>
    </xf>
    <xf numFmtId="0" fontId="7" fillId="0" borderId="84" xfId="0" applyFont="1" applyBorder="1" applyAlignment="1" applyProtection="1">
      <alignment horizontal="center" vertical="center"/>
    </xf>
    <xf numFmtId="0" fontId="5" fillId="0" borderId="84" xfId="0" applyFont="1" applyBorder="1" applyProtection="1">
      <alignment vertical="center"/>
    </xf>
    <xf numFmtId="0" fontId="23" fillId="0" borderId="6" xfId="0" applyFont="1" applyBorder="1" applyAlignment="1" applyProtection="1">
      <alignment horizontal="center" vertical="center"/>
    </xf>
    <xf numFmtId="0" fontId="23" fillId="2" borderId="83" xfId="0"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0" fontId="23" fillId="0" borderId="1" xfId="0" applyFont="1" applyBorder="1" applyAlignment="1" applyProtection="1">
      <alignment horizontal="center" vertical="center"/>
    </xf>
    <xf numFmtId="0" fontId="23" fillId="0" borderId="3" xfId="0" applyFont="1" applyBorder="1" applyAlignment="1" applyProtection="1">
      <alignment horizontal="center" vertical="center"/>
    </xf>
    <xf numFmtId="0" fontId="9" fillId="0" borderId="96" xfId="0" applyFont="1" applyBorder="1" applyAlignment="1" applyProtection="1">
      <alignment vertical="center"/>
    </xf>
    <xf numFmtId="0" fontId="5" fillId="0" borderId="97" xfId="0" applyFont="1" applyBorder="1" applyAlignment="1" applyProtection="1">
      <alignment horizontal="center" vertical="center"/>
    </xf>
    <xf numFmtId="0" fontId="9" fillId="0" borderId="91" xfId="0" applyFont="1" applyBorder="1" applyAlignment="1" applyProtection="1">
      <alignment horizontal="center" vertical="center"/>
    </xf>
    <xf numFmtId="0" fontId="9" fillId="7" borderId="10" xfId="0" quotePrefix="1" applyNumberFormat="1" applyFont="1" applyFill="1" applyBorder="1" applyAlignment="1" applyProtection="1">
      <alignment vertical="center"/>
    </xf>
    <xf numFmtId="177" fontId="9" fillId="7" borderId="98" xfId="0" applyNumberFormat="1" applyFont="1" applyFill="1" applyBorder="1" applyAlignment="1" applyProtection="1">
      <alignment vertical="center"/>
    </xf>
    <xf numFmtId="0" fontId="9" fillId="7" borderId="4" xfId="0" quotePrefix="1" applyFont="1" applyFill="1" applyBorder="1" applyAlignment="1" applyProtection="1">
      <alignment vertical="center"/>
    </xf>
    <xf numFmtId="177" fontId="9" fillId="7" borderId="99" xfId="0" applyNumberFormat="1" applyFont="1" applyFill="1" applyBorder="1" applyAlignment="1" applyProtection="1">
      <alignment vertical="center"/>
    </xf>
    <xf numFmtId="0" fontId="9" fillId="7" borderId="100" xfId="0" quotePrefix="1" applyFont="1" applyFill="1" applyBorder="1" applyAlignment="1" applyProtection="1">
      <alignment vertical="center"/>
    </xf>
    <xf numFmtId="177" fontId="9" fillId="7" borderId="93" xfId="0" applyNumberFormat="1" applyFont="1" applyFill="1" applyBorder="1" applyAlignment="1" applyProtection="1">
      <alignment vertical="center"/>
    </xf>
    <xf numFmtId="0" fontId="8" fillId="0" borderId="0" xfId="0" applyFont="1" applyAlignment="1" applyProtection="1"/>
    <xf numFmtId="14" fontId="8" fillId="0" borderId="96" xfId="0" applyNumberFormat="1" applyFont="1" applyBorder="1" applyAlignment="1" applyProtection="1">
      <alignment horizontal="center" vertical="center"/>
    </xf>
    <xf numFmtId="0" fontId="9" fillId="0" borderId="96" xfId="0" applyFont="1" applyBorder="1" applyAlignment="1" applyProtection="1">
      <alignment horizontal="center" vertical="center"/>
    </xf>
    <xf numFmtId="0" fontId="23" fillId="4" borderId="1" xfId="0" applyFont="1" applyFill="1" applyBorder="1" applyAlignment="1" applyProtection="1">
      <alignment horizontal="center" vertical="center"/>
    </xf>
    <xf numFmtId="0" fontId="23" fillId="4" borderId="2" xfId="0"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0" fontId="13" fillId="0" borderId="1" xfId="0" applyFont="1" applyBorder="1" applyProtection="1">
      <alignment vertical="center"/>
    </xf>
    <xf numFmtId="0" fontId="12" fillId="0" borderId="1" xfId="0" applyFont="1" applyBorder="1" applyProtection="1">
      <alignment vertical="center"/>
    </xf>
    <xf numFmtId="38" fontId="12" fillId="0" borderId="1" xfId="0" applyNumberFormat="1" applyFont="1" applyBorder="1" applyProtection="1">
      <alignment vertical="center"/>
    </xf>
    <xf numFmtId="0" fontId="12" fillId="0" borderId="102" xfId="0" applyFont="1" applyBorder="1" applyProtection="1">
      <alignment vertical="center"/>
    </xf>
    <xf numFmtId="0" fontId="12" fillId="0" borderId="103" xfId="0" applyFont="1" applyBorder="1" applyProtection="1">
      <alignment vertical="center"/>
    </xf>
    <xf numFmtId="0" fontId="29" fillId="0" borderId="103" xfId="0" applyFont="1" applyBorder="1" applyProtection="1">
      <alignment vertical="center"/>
    </xf>
    <xf numFmtId="38" fontId="29" fillId="0" borderId="102" xfId="0" applyNumberFormat="1" applyFont="1" applyBorder="1" applyProtection="1">
      <alignment vertical="center"/>
    </xf>
    <xf numFmtId="0" fontId="29" fillId="0" borderId="103" xfId="0" applyFont="1" applyBorder="1" applyAlignment="1" applyProtection="1">
      <alignment vertical="center"/>
    </xf>
    <xf numFmtId="0" fontId="29" fillId="0" borderId="103" xfId="0" quotePrefix="1" applyFont="1" applyBorder="1" applyProtection="1">
      <alignment vertical="center"/>
    </xf>
    <xf numFmtId="0" fontId="9" fillId="0" borderId="103" xfId="0" applyNumberFormat="1" applyFont="1" applyFill="1" applyBorder="1" applyAlignment="1" applyProtection="1">
      <alignment vertical="top" wrapText="1"/>
    </xf>
    <xf numFmtId="0" fontId="5" fillId="0" borderId="103" xfId="0" applyNumberFormat="1" applyFont="1" applyFill="1" applyBorder="1" applyAlignment="1" applyProtection="1">
      <alignment vertical="top" wrapText="1"/>
    </xf>
    <xf numFmtId="0" fontId="30" fillId="0" borderId="1" xfId="0" applyFont="1" applyBorder="1" applyProtection="1">
      <alignment vertical="center"/>
    </xf>
    <xf numFmtId="38" fontId="30" fillId="0" borderId="1" xfId="0" applyNumberFormat="1" applyFont="1" applyBorder="1" applyProtection="1">
      <alignment vertical="center"/>
    </xf>
    <xf numFmtId="0" fontId="12" fillId="0" borderId="0" xfId="0" quotePrefix="1" applyFont="1" applyAlignment="1" applyProtection="1">
      <alignment horizontal="right" vertical="center"/>
    </xf>
    <xf numFmtId="0" fontId="29" fillId="0" borderId="0" xfId="0" applyFont="1" applyAlignment="1" applyProtection="1">
      <alignment horizontal="right" vertical="center"/>
    </xf>
    <xf numFmtId="38" fontId="32" fillId="0" borderId="1" xfId="0" applyNumberFormat="1" applyFont="1" applyBorder="1" applyProtection="1">
      <alignment vertical="center"/>
    </xf>
    <xf numFmtId="0" fontId="31" fillId="0" borderId="0" xfId="0" applyFont="1" applyProtection="1">
      <alignment vertical="center"/>
    </xf>
    <xf numFmtId="0" fontId="33" fillId="0" borderId="0" xfId="0" applyFont="1" applyProtection="1">
      <alignment vertical="center"/>
    </xf>
    <xf numFmtId="38" fontId="34" fillId="0" borderId="1" xfId="0" applyNumberFormat="1" applyFont="1" applyBorder="1" applyProtection="1">
      <alignment vertical="center"/>
    </xf>
    <xf numFmtId="0" fontId="34" fillId="0" borderId="1" xfId="0" applyFont="1" applyBorder="1" applyAlignment="1" applyProtection="1">
      <alignment horizontal="center" vertical="center"/>
    </xf>
    <xf numFmtId="0" fontId="35" fillId="0" borderId="1" xfId="0" applyFont="1" applyBorder="1" applyAlignment="1" applyProtection="1">
      <alignment horizontal="center" vertical="center"/>
    </xf>
    <xf numFmtId="0" fontId="5" fillId="0" borderId="0" xfId="0" applyFont="1" applyAlignment="1" applyProtection="1">
      <alignment vertical="top"/>
    </xf>
    <xf numFmtId="0" fontId="5" fillId="2" borderId="0" xfId="0" applyFont="1" applyFill="1" applyAlignment="1" applyProtection="1">
      <alignment vertical="center"/>
    </xf>
    <xf numFmtId="0" fontId="9" fillId="0" borderId="0" xfId="0" applyFont="1" applyFill="1" applyBorder="1" applyAlignment="1" applyProtection="1">
      <alignment vertical="center"/>
    </xf>
    <xf numFmtId="0" fontId="6" fillId="0" borderId="0" xfId="0" applyFont="1" applyAlignment="1" applyProtection="1">
      <alignment vertical="center"/>
    </xf>
    <xf numFmtId="0" fontId="7" fillId="0" borderId="0" xfId="0" applyNumberFormat="1" applyFont="1" applyFill="1" applyBorder="1" applyAlignment="1" applyProtection="1">
      <alignment vertical="center" wrapText="1"/>
      <protection locked="0"/>
    </xf>
    <xf numFmtId="0" fontId="8" fillId="4" borderId="96" xfId="0" applyFont="1" applyFill="1" applyBorder="1" applyAlignment="1" applyProtection="1">
      <alignment vertical="center"/>
    </xf>
    <xf numFmtId="0" fontId="8" fillId="4" borderId="96" xfId="0" applyFont="1" applyFill="1" applyBorder="1" applyProtection="1">
      <alignment vertical="center"/>
    </xf>
    <xf numFmtId="0" fontId="21" fillId="0" borderId="1"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8" fillId="0" borderId="0" xfId="0" applyFont="1" applyAlignment="1" applyProtection="1">
      <alignment vertical="center" wrapText="1"/>
    </xf>
    <xf numFmtId="0" fontId="21" fillId="0" borderId="1" xfId="0" applyFont="1" applyBorder="1" applyProtection="1">
      <alignment vertical="center"/>
    </xf>
    <xf numFmtId="0" fontId="9" fillId="0" borderId="0" xfId="0" applyFont="1" applyAlignment="1" applyProtection="1">
      <alignment horizontal="center" vertical="center"/>
    </xf>
    <xf numFmtId="0" fontId="21" fillId="0" borderId="1" xfId="0" applyFont="1" applyBorder="1" applyAlignment="1" applyProtection="1">
      <alignment horizontal="center" vertical="center" wrapText="1"/>
    </xf>
    <xf numFmtId="0" fontId="2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0" xfId="0" applyFont="1" applyBorder="1" applyAlignment="1" applyProtection="1">
      <alignment horizontal="left" vertical="top" wrapText="1"/>
    </xf>
    <xf numFmtId="0" fontId="21" fillId="0" borderId="0" xfId="0" applyFont="1" applyBorder="1" applyAlignment="1" applyProtection="1">
      <alignment horizontal="left" vertical="top"/>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8" fillId="2" borderId="1" xfId="0" applyFont="1" applyFill="1" applyBorder="1" applyAlignment="1" applyProtection="1">
      <alignment horizontal="left" vertical="center"/>
      <protection locked="0" hidden="1"/>
    </xf>
    <xf numFmtId="0" fontId="8" fillId="0" borderId="2" xfId="0" applyFont="1" applyBorder="1" applyAlignment="1" applyProtection="1">
      <alignment vertical="center" wrapText="1"/>
    </xf>
    <xf numFmtId="0" fontId="8" fillId="0" borderId="3" xfId="0" applyFont="1" applyBorder="1" applyAlignment="1" applyProtection="1">
      <alignment vertical="center" wrapText="1"/>
    </xf>
    <xf numFmtId="38" fontId="6" fillId="2" borderId="2" xfId="1" applyFont="1" applyFill="1" applyBorder="1" applyAlignment="1" applyProtection="1">
      <alignment horizontal="center" vertical="center"/>
      <protection locked="0"/>
    </xf>
    <xf numFmtId="38" fontId="6" fillId="2" borderId="3"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hidden="1"/>
    </xf>
    <xf numFmtId="0" fontId="8" fillId="2" borderId="3" xfId="0" applyFont="1" applyFill="1" applyBorder="1" applyAlignment="1" applyProtection="1">
      <alignment horizontal="center" vertical="center"/>
      <protection locked="0" hidden="1"/>
    </xf>
    <xf numFmtId="0" fontId="8" fillId="2" borderId="4" xfId="0" applyFont="1" applyFill="1" applyBorder="1" applyAlignment="1" applyProtection="1">
      <alignment horizontal="center" vertical="center"/>
      <protection locked="0" hidden="1"/>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38" fontId="6" fillId="4" borderId="2" xfId="1" applyFont="1" applyFill="1" applyBorder="1" applyAlignment="1" applyProtection="1">
      <alignment horizontal="center" vertical="center"/>
    </xf>
    <xf numFmtId="38" fontId="6" fillId="4" borderId="3" xfId="1" applyFont="1" applyFill="1" applyBorder="1" applyAlignment="1" applyProtection="1">
      <alignment horizontal="center" vertical="center"/>
    </xf>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0" borderId="8" xfId="0" applyFont="1" applyBorder="1" applyAlignment="1" applyProtection="1">
      <alignment vertical="center" wrapText="1"/>
    </xf>
    <xf numFmtId="0" fontId="8" fillId="0" borderId="9" xfId="0" applyFont="1" applyBorder="1" applyAlignment="1" applyProtection="1">
      <alignment vertical="center" wrapText="1"/>
    </xf>
    <xf numFmtId="0" fontId="8" fillId="0" borderId="10" xfId="0" applyFont="1" applyBorder="1" applyAlignment="1" applyProtection="1">
      <alignment vertical="center" wrapText="1"/>
    </xf>
    <xf numFmtId="38" fontId="6" fillId="4" borderId="5" xfId="1" applyFont="1" applyFill="1" applyBorder="1" applyAlignment="1" applyProtection="1">
      <alignment horizontal="center" vertical="center"/>
    </xf>
    <xf numFmtId="38" fontId="6" fillId="4" borderId="6" xfId="1" applyFont="1" applyFill="1" applyBorder="1" applyAlignment="1" applyProtection="1">
      <alignment horizontal="center" vertical="center"/>
    </xf>
    <xf numFmtId="38" fontId="6" fillId="4" borderId="8" xfId="1" applyFont="1" applyFill="1" applyBorder="1" applyAlignment="1" applyProtection="1">
      <alignment horizontal="center" vertical="center"/>
    </xf>
    <xf numFmtId="38" fontId="6" fillId="4" borderId="9" xfId="1" applyFont="1" applyFill="1" applyBorder="1" applyAlignment="1" applyProtection="1">
      <alignment horizontal="center" vertical="center"/>
    </xf>
    <xf numFmtId="0" fontId="8" fillId="0" borderId="5"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38" fontId="5" fillId="0" borderId="2" xfId="1" applyFont="1" applyFill="1" applyBorder="1" applyAlignment="1" applyProtection="1">
      <alignment horizontal="center" vertical="center" wrapText="1"/>
    </xf>
    <xf numFmtId="38" fontId="5" fillId="0" borderId="3" xfId="1" applyFont="1" applyFill="1" applyBorder="1" applyAlignment="1" applyProtection="1">
      <alignment horizontal="center" vertical="center"/>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5" fillId="0" borderId="7" xfId="0" applyFont="1" applyBorder="1" applyAlignment="1" applyProtection="1">
      <alignment horizontal="center" vertical="center"/>
    </xf>
    <xf numFmtId="0" fontId="5" fillId="0" borderId="10" xfId="0" applyFont="1" applyBorder="1" applyAlignment="1" applyProtection="1">
      <alignment horizontal="center" vertical="center"/>
    </xf>
    <xf numFmtId="0" fontId="8" fillId="3" borderId="3" xfId="0" applyFont="1" applyFill="1" applyBorder="1" applyAlignment="1" applyProtection="1">
      <alignment horizontal="center" vertical="center" shrinkToFit="1"/>
      <protection locked="0" hidden="1"/>
    </xf>
    <xf numFmtId="0" fontId="8" fillId="3" borderId="4" xfId="0" applyFont="1" applyFill="1" applyBorder="1" applyAlignment="1" applyProtection="1">
      <alignment horizontal="center" vertical="center" shrinkToFit="1"/>
      <protection locked="0" hidden="1"/>
    </xf>
    <xf numFmtId="0" fontId="8" fillId="0" borderId="4" xfId="0" applyFont="1" applyBorder="1" applyAlignment="1" applyProtection="1">
      <alignment horizontal="left" vertical="center" wrapText="1"/>
    </xf>
    <xf numFmtId="0" fontId="8" fillId="0" borderId="5" xfId="0" applyFont="1" applyBorder="1" applyAlignment="1" applyProtection="1">
      <alignment vertical="center"/>
    </xf>
    <xf numFmtId="0" fontId="8" fillId="0" borderId="6" xfId="0" applyFont="1" applyBorder="1" applyAlignment="1" applyProtection="1">
      <alignment vertical="center"/>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38" fontId="7" fillId="0" borderId="2" xfId="1" applyFont="1" applyFill="1" applyBorder="1" applyAlignment="1" applyProtection="1">
      <alignment horizontal="center" vertical="center" wrapText="1"/>
    </xf>
    <xf numFmtId="38" fontId="7" fillId="0" borderId="3" xfId="1" applyFont="1" applyFill="1" applyBorder="1" applyAlignment="1" applyProtection="1">
      <alignment horizontal="center" vertical="center"/>
    </xf>
    <xf numFmtId="38" fontId="7" fillId="0" borderId="4" xfId="1"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38" fontId="6" fillId="2" borderId="1" xfId="1" applyFont="1" applyFill="1" applyBorder="1" applyAlignment="1" applyProtection="1">
      <alignment horizontal="center" vertical="center"/>
      <protection locked="0"/>
    </xf>
    <xf numFmtId="38" fontId="5" fillId="0" borderId="1" xfId="1"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0" borderId="4" xfId="0" applyFont="1" applyBorder="1" applyAlignment="1" applyProtection="1">
      <alignment horizontal="center" vertical="center"/>
    </xf>
    <xf numFmtId="38" fontId="6" fillId="4" borderId="4" xfId="1" applyFont="1" applyFill="1" applyBorder="1" applyAlignment="1" applyProtection="1">
      <alignment horizontal="center" vertical="center"/>
    </xf>
    <xf numFmtId="0" fontId="5" fillId="0" borderId="8" xfId="0" applyFont="1" applyBorder="1" applyAlignment="1" applyProtection="1">
      <alignment vertical="center" wrapText="1"/>
    </xf>
    <xf numFmtId="0" fontId="5" fillId="0" borderId="9" xfId="0" applyFont="1" applyBorder="1" applyAlignment="1" applyProtection="1">
      <alignment vertical="center"/>
    </xf>
    <xf numFmtId="0" fontId="7" fillId="0" borderId="5"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5" fillId="0" borderId="8" xfId="0" applyFont="1" applyBorder="1" applyAlignment="1" applyProtection="1">
      <alignment horizontal="left" vertical="center"/>
    </xf>
    <xf numFmtId="0" fontId="5" fillId="0" borderId="9" xfId="0" applyFont="1" applyBorder="1" applyAlignment="1" applyProtection="1">
      <alignment horizontal="left" vertical="center"/>
    </xf>
    <xf numFmtId="0" fontId="12" fillId="0" borderId="110" xfId="0" applyFont="1" applyBorder="1" applyAlignment="1" applyProtection="1">
      <alignment horizontal="center" vertical="center"/>
    </xf>
    <xf numFmtId="0" fontId="5" fillId="0" borderId="0" xfId="0" applyFont="1" applyAlignment="1" applyProtection="1">
      <alignment horizontal="left" vertical="center" wrapText="1"/>
    </xf>
    <xf numFmtId="0" fontId="5" fillId="0" borderId="40"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20" xfId="0" applyFont="1" applyBorder="1" applyAlignment="1" applyProtection="1">
      <alignment horizontal="center" vertical="center"/>
    </xf>
    <xf numFmtId="38" fontId="8" fillId="5" borderId="44" xfId="1" applyNumberFormat="1" applyFont="1" applyFill="1" applyBorder="1" applyAlignment="1" applyProtection="1">
      <alignment horizontal="center" vertical="center"/>
    </xf>
    <xf numFmtId="38" fontId="8" fillId="5" borderId="47" xfId="1" applyNumberFormat="1" applyFont="1" applyFill="1" applyBorder="1" applyAlignment="1" applyProtection="1">
      <alignment horizontal="center" vertical="center"/>
    </xf>
    <xf numFmtId="38" fontId="8" fillId="5" borderId="38" xfId="1" applyNumberFormat="1" applyFont="1" applyFill="1" applyBorder="1" applyAlignment="1" applyProtection="1">
      <alignment horizontal="center" vertical="center"/>
    </xf>
    <xf numFmtId="38" fontId="8" fillId="5" borderId="39" xfId="1" applyNumberFormat="1" applyFont="1" applyFill="1" applyBorder="1" applyAlignment="1" applyProtection="1">
      <alignment horizontal="center" vertical="center"/>
    </xf>
    <xf numFmtId="0" fontId="5" fillId="0" borderId="46" xfId="0" applyFont="1" applyBorder="1" applyAlignment="1" applyProtection="1">
      <alignment horizontal="center" vertical="center"/>
    </xf>
    <xf numFmtId="0" fontId="5" fillId="0" borderId="43" xfId="0" applyFont="1" applyBorder="1" applyAlignment="1" applyProtection="1">
      <alignment horizontal="center" vertical="center"/>
    </xf>
    <xf numFmtId="38" fontId="6" fillId="4" borderId="11" xfId="1" applyFont="1" applyFill="1" applyBorder="1" applyAlignment="1" applyProtection="1">
      <alignment horizontal="center" vertical="center"/>
    </xf>
    <xf numFmtId="38" fontId="6" fillId="4" borderId="0" xfId="1" applyFont="1" applyFill="1" applyBorder="1" applyAlignment="1" applyProtection="1">
      <alignment horizontal="center" vertical="center"/>
    </xf>
    <xf numFmtId="0" fontId="9" fillId="3" borderId="0" xfId="0" applyFont="1" applyFill="1" applyBorder="1" applyAlignment="1" applyProtection="1">
      <alignment horizontal="center" vertical="center" shrinkToFit="1"/>
      <protection locked="0"/>
    </xf>
    <xf numFmtId="0" fontId="9" fillId="3" borderId="12" xfId="0" applyFont="1" applyFill="1" applyBorder="1" applyAlignment="1" applyProtection="1">
      <alignment horizontal="center" vertical="center" shrinkToFit="1"/>
      <protection locked="0"/>
    </xf>
    <xf numFmtId="0" fontId="21" fillId="0" borderId="0" xfId="0" applyFont="1" applyBorder="1" applyAlignment="1" applyProtection="1">
      <alignment horizontal="center" vertical="center"/>
    </xf>
    <xf numFmtId="38" fontId="8" fillId="4" borderId="1" xfId="0" applyNumberFormat="1" applyFont="1" applyFill="1" applyBorder="1" applyAlignment="1" applyProtection="1">
      <alignment horizontal="left" vertical="center"/>
    </xf>
    <xf numFmtId="0" fontId="8" fillId="4" borderId="1" xfId="0" applyFont="1" applyFill="1" applyBorder="1" applyAlignment="1" applyProtection="1">
      <alignment horizontal="left" vertical="center"/>
    </xf>
    <xf numFmtId="38" fontId="5" fillId="0" borderId="4" xfId="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5" fillId="0" borderId="8" xfId="0" applyFont="1" applyBorder="1" applyAlignment="1" applyProtection="1">
      <alignment vertical="center"/>
    </xf>
    <xf numFmtId="0" fontId="5" fillId="4" borderId="2"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179" fontId="6" fillId="4" borderId="2" xfId="1" applyNumberFormat="1" applyFont="1" applyFill="1" applyBorder="1" applyAlignment="1" applyProtection="1">
      <alignment horizontal="center" vertical="center"/>
    </xf>
    <xf numFmtId="179" fontId="6" fillId="4" borderId="3" xfId="1" applyNumberFormat="1" applyFont="1" applyFill="1" applyBorder="1" applyAlignment="1" applyProtection="1">
      <alignment horizontal="center" vertical="center"/>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29" fillId="0" borderId="102" xfId="0" applyFont="1" applyBorder="1" applyAlignment="1" applyProtection="1">
      <alignment horizontal="center" vertical="center"/>
    </xf>
    <xf numFmtId="38" fontId="29" fillId="0" borderId="104" xfId="0" applyNumberFormat="1" applyFont="1" applyBorder="1" applyAlignment="1" applyProtection="1">
      <alignment horizontal="center" vertical="center"/>
    </xf>
    <xf numFmtId="0" fontId="29" fillId="0" borderId="105" xfId="0" applyFont="1" applyBorder="1" applyAlignment="1" applyProtection="1">
      <alignment horizontal="center" vertical="center"/>
    </xf>
    <xf numFmtId="0" fontId="12" fillId="0" borderId="102" xfId="0" applyFont="1" applyBorder="1" applyAlignment="1" applyProtection="1">
      <alignment horizontal="center" vertical="center"/>
    </xf>
    <xf numFmtId="38" fontId="29" fillId="0" borderId="102" xfId="0" applyNumberFormat="1" applyFont="1" applyBorder="1" applyAlignment="1" applyProtection="1">
      <alignment horizontal="center" vertical="center"/>
    </xf>
    <xf numFmtId="0" fontId="29" fillId="0" borderId="106" xfId="0" applyFont="1" applyBorder="1" applyAlignment="1" applyProtection="1">
      <alignment horizontal="center" vertical="center"/>
    </xf>
    <xf numFmtId="0" fontId="29" fillId="0" borderId="107" xfId="0" applyFont="1" applyBorder="1" applyAlignment="1" applyProtection="1">
      <alignment horizontal="center" vertical="center"/>
    </xf>
    <xf numFmtId="0" fontId="29" fillId="0" borderId="108" xfId="0" applyFont="1" applyBorder="1" applyAlignment="1" applyProtection="1">
      <alignment horizontal="center" vertical="center"/>
    </xf>
    <xf numFmtId="0" fontId="29" fillId="0" borderId="109" xfId="0" applyFont="1" applyBorder="1" applyAlignment="1" applyProtection="1">
      <alignment horizontal="center" vertical="center"/>
    </xf>
    <xf numFmtId="0" fontId="11" fillId="2" borderId="72"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5" fillId="0" borderId="83" xfId="0" applyFont="1" applyBorder="1" applyAlignment="1" applyProtection="1">
      <alignment horizontal="center" vertical="center" textRotation="255"/>
    </xf>
    <xf numFmtId="0" fontId="5" fillId="0" borderId="101" xfId="0" applyFont="1" applyBorder="1" applyAlignment="1" applyProtection="1">
      <alignment horizontal="center" vertical="center" textRotation="255"/>
    </xf>
    <xf numFmtId="0" fontId="5" fillId="0" borderId="84" xfId="0" applyFont="1" applyBorder="1" applyAlignment="1" applyProtection="1">
      <alignment horizontal="center" vertical="center" textRotation="255"/>
    </xf>
    <xf numFmtId="0" fontId="5" fillId="0" borderId="5" xfId="0" applyFont="1" applyBorder="1" applyAlignment="1" applyProtection="1">
      <alignment horizontal="center" vertical="center" textRotation="255"/>
    </xf>
    <xf numFmtId="0" fontId="5" fillId="0" borderId="6" xfId="0" applyFont="1" applyBorder="1" applyAlignment="1" applyProtection="1">
      <alignment horizontal="center" vertical="center" textRotation="255"/>
    </xf>
    <xf numFmtId="0" fontId="5" fillId="0" borderId="7" xfId="0" applyFont="1" applyBorder="1" applyAlignment="1" applyProtection="1">
      <alignment horizontal="center" vertical="center" textRotation="255"/>
    </xf>
    <xf numFmtId="0" fontId="7" fillId="0" borderId="78"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52" xfId="0" applyFont="1" applyBorder="1" applyAlignment="1" applyProtection="1">
      <alignment horizontal="center" vertical="center"/>
    </xf>
    <xf numFmtId="0" fontId="5" fillId="2" borderId="11"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49" fontId="7" fillId="2" borderId="22"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7" fillId="2" borderId="67" xfId="0" applyNumberFormat="1" applyFont="1" applyFill="1" applyBorder="1" applyAlignment="1" applyProtection="1">
      <alignment horizontal="center" vertical="center"/>
      <protection locked="0"/>
    </xf>
    <xf numFmtId="0" fontId="5" fillId="2" borderId="15" xfId="0" applyFont="1" applyFill="1" applyBorder="1" applyAlignment="1" applyProtection="1">
      <alignment vertical="center"/>
      <protection locked="0"/>
    </xf>
    <xf numFmtId="0" fontId="7" fillId="0" borderId="15" xfId="0" applyFont="1" applyBorder="1" applyAlignment="1" applyProtection="1">
      <alignment vertical="center"/>
    </xf>
    <xf numFmtId="0" fontId="7" fillId="0" borderId="75" xfId="0" applyFont="1" applyBorder="1" applyAlignment="1" applyProtection="1">
      <alignment vertical="center"/>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9" xfId="0" applyFont="1" applyBorder="1" applyAlignment="1" applyProtection="1">
      <alignment horizontal="center" vertical="center"/>
    </xf>
    <xf numFmtId="0" fontId="7" fillId="0" borderId="0" xfId="0" applyFont="1" applyBorder="1" applyAlignment="1" applyProtection="1">
      <alignment horizontal="center" vertical="center"/>
    </xf>
    <xf numFmtId="0" fontId="10" fillId="0" borderId="3" xfId="0" applyFont="1" applyBorder="1" applyAlignment="1" applyProtection="1">
      <alignment vertical="center"/>
    </xf>
    <xf numFmtId="0" fontId="7" fillId="0" borderId="2" xfId="0" applyFont="1" applyBorder="1" applyAlignment="1" applyProtection="1">
      <alignment vertical="center"/>
    </xf>
    <xf numFmtId="0" fontId="7" fillId="0" borderId="3" xfId="0" applyFont="1" applyBorder="1" applyAlignment="1" applyProtection="1">
      <alignment vertical="center"/>
    </xf>
    <xf numFmtId="0" fontId="7" fillId="0" borderId="4" xfId="0" applyFont="1" applyBorder="1" applyAlignment="1" applyProtection="1">
      <alignment vertical="center"/>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178" fontId="8" fillId="8" borderId="6" xfId="0" applyNumberFormat="1" applyFont="1" applyFill="1" applyBorder="1" applyAlignment="1" applyProtection="1">
      <alignment horizontal="center" vertical="center" wrapText="1"/>
    </xf>
    <xf numFmtId="178" fontId="8" fillId="8" borderId="7" xfId="0" applyNumberFormat="1" applyFont="1" applyFill="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2" xfId="0" applyFont="1" applyBorder="1" applyAlignment="1" applyProtection="1">
      <alignment horizontal="center" vertical="center"/>
    </xf>
    <xf numFmtId="0" fontId="18" fillId="0" borderId="2" xfId="0" applyFont="1" applyBorder="1" applyAlignment="1" applyProtection="1">
      <alignment vertical="center" wrapText="1"/>
    </xf>
    <xf numFmtId="0" fontId="18" fillId="0" borderId="3" xfId="0" applyFont="1" applyBorder="1" applyAlignment="1" applyProtection="1">
      <alignment vertical="center"/>
    </xf>
    <xf numFmtId="0" fontId="18" fillId="0" borderId="6" xfId="0" applyFont="1" applyBorder="1" applyAlignment="1" applyProtection="1">
      <alignment vertical="center"/>
    </xf>
    <xf numFmtId="0" fontId="5" fillId="0" borderId="8" xfId="0" applyFont="1" applyBorder="1" applyAlignment="1" applyProtection="1">
      <alignment horizontal="center" vertical="center"/>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38" fontId="4" fillId="5" borderId="85" xfId="1" applyFont="1" applyFill="1" applyBorder="1" applyAlignment="1" applyProtection="1">
      <alignment horizontal="center" vertical="center"/>
    </xf>
    <xf numFmtId="38" fontId="4" fillId="5" borderId="86" xfId="1" applyFont="1" applyFill="1" applyBorder="1" applyAlignment="1" applyProtection="1">
      <alignment horizontal="center" vertical="center"/>
    </xf>
    <xf numFmtId="38" fontId="4" fillId="5" borderId="88" xfId="1" applyFont="1" applyFill="1" applyBorder="1" applyAlignment="1" applyProtection="1">
      <alignment horizontal="center" vertical="center"/>
    </xf>
    <xf numFmtId="38" fontId="4" fillId="5" borderId="89" xfId="1" applyFont="1" applyFill="1" applyBorder="1" applyAlignment="1" applyProtection="1">
      <alignment horizontal="center" vertical="center"/>
    </xf>
    <xf numFmtId="0" fontId="5" fillId="0" borderId="5" xfId="0" applyFont="1" applyBorder="1" applyAlignment="1" applyProtection="1">
      <alignment horizontal="center" vertical="center"/>
    </xf>
    <xf numFmtId="38" fontId="4" fillId="5" borderId="87" xfId="1" applyFont="1" applyFill="1" applyBorder="1" applyAlignment="1" applyProtection="1">
      <alignment horizontal="center" vertical="center"/>
    </xf>
    <xf numFmtId="38" fontId="4" fillId="5" borderId="90" xfId="1" applyFont="1" applyFill="1" applyBorder="1" applyAlignment="1" applyProtection="1">
      <alignment horizontal="center" vertical="center"/>
    </xf>
    <xf numFmtId="0" fontId="19" fillId="0" borderId="3" xfId="0" applyFont="1" applyBorder="1" applyAlignment="1" applyProtection="1">
      <alignment horizontal="center" vertical="center"/>
    </xf>
    <xf numFmtId="0" fontId="7" fillId="0" borderId="5"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9" xfId="0" applyFont="1" applyBorder="1" applyAlignment="1" applyProtection="1">
      <alignment horizontal="left" vertical="center"/>
    </xf>
    <xf numFmtId="0" fontId="5" fillId="2" borderId="78"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horizontal="center"/>
    </xf>
    <xf numFmtId="0" fontId="5" fillId="0" borderId="5" xfId="0" applyFont="1" applyBorder="1" applyAlignment="1" applyProtection="1">
      <alignment vertical="center"/>
    </xf>
    <xf numFmtId="0" fontId="5" fillId="0" borderId="6" xfId="0" applyFont="1" applyBorder="1" applyAlignment="1" applyProtection="1">
      <alignment vertical="center"/>
    </xf>
    <xf numFmtId="0" fontId="8" fillId="2"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5" fillId="0" borderId="74" xfId="0" applyFont="1" applyBorder="1" applyAlignment="1" applyProtection="1">
      <alignment horizontal="left" vertical="center" wrapText="1"/>
    </xf>
    <xf numFmtId="38" fontId="6" fillId="4" borderId="79" xfId="0" applyNumberFormat="1" applyFont="1" applyFill="1" applyBorder="1" applyAlignment="1" applyProtection="1">
      <alignment horizontal="center" vertical="center"/>
    </xf>
    <xf numFmtId="38" fontId="6" fillId="4" borderId="3" xfId="0" applyNumberFormat="1" applyFont="1" applyFill="1" applyBorder="1" applyAlignment="1" applyProtection="1">
      <alignment horizontal="center" vertical="center"/>
    </xf>
    <xf numFmtId="38" fontId="6" fillId="4" borderId="2" xfId="0" applyNumberFormat="1" applyFont="1" applyFill="1" applyBorder="1" applyAlignment="1" applyProtection="1">
      <alignment horizontal="center" vertical="center"/>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1"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73" xfId="0" applyFont="1" applyBorder="1" applyAlignment="1" applyProtection="1">
      <alignment horizontal="left" vertical="center" wrapText="1"/>
    </xf>
    <xf numFmtId="0" fontId="7" fillId="0" borderId="32" xfId="0" applyFont="1" applyBorder="1" applyAlignment="1" applyProtection="1">
      <alignment vertical="center"/>
    </xf>
    <xf numFmtId="0" fontId="7" fillId="0" borderId="33" xfId="0" applyFont="1" applyBorder="1" applyAlignment="1" applyProtection="1">
      <alignment vertical="center"/>
    </xf>
    <xf numFmtId="0" fontId="7" fillId="0" borderId="34" xfId="0" applyFont="1" applyBorder="1" applyAlignment="1" applyProtection="1">
      <alignment vertical="center"/>
    </xf>
    <xf numFmtId="0" fontId="5" fillId="2" borderId="25" xfId="0" applyFont="1" applyFill="1" applyBorder="1" applyAlignment="1" applyProtection="1">
      <alignment vertical="center"/>
      <protection locked="0"/>
    </xf>
    <xf numFmtId="0" fontId="5" fillId="2" borderId="26" xfId="0" applyFont="1" applyFill="1" applyBorder="1" applyAlignment="1" applyProtection="1">
      <alignment vertical="center"/>
      <protection locked="0"/>
    </xf>
    <xf numFmtId="0" fontId="5" fillId="2" borderId="62" xfId="0" applyFont="1" applyFill="1" applyBorder="1" applyAlignment="1" applyProtection="1">
      <alignment vertical="center"/>
      <protection locked="0"/>
    </xf>
    <xf numFmtId="0" fontId="5" fillId="0" borderId="33" xfId="0" applyFont="1" applyBorder="1" applyAlignment="1" applyProtection="1">
      <alignment vertical="center"/>
    </xf>
    <xf numFmtId="0" fontId="5" fillId="2" borderId="33" xfId="0" applyFont="1" applyFill="1" applyBorder="1" applyAlignment="1" applyProtection="1">
      <alignment horizontal="center" vertical="center"/>
      <protection locked="0"/>
    </xf>
    <xf numFmtId="0" fontId="7" fillId="0" borderId="22" xfId="0" applyFont="1" applyBorder="1" applyAlignment="1" applyProtection="1">
      <alignment vertical="center"/>
    </xf>
    <xf numFmtId="0" fontId="7" fillId="0" borderId="23" xfId="0" applyFont="1" applyBorder="1" applyAlignment="1" applyProtection="1">
      <alignment vertical="center"/>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80" xfId="0" applyFont="1" applyFill="1" applyBorder="1" applyAlignment="1" applyProtection="1">
      <alignment horizontal="center" vertical="center"/>
    </xf>
    <xf numFmtId="0" fontId="7" fillId="0" borderId="58"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57" xfId="0" applyFont="1" applyBorder="1" applyAlignment="1" applyProtection="1">
      <alignment horizontal="center" vertical="center"/>
    </xf>
    <xf numFmtId="0" fontId="5" fillId="2" borderId="56"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7" fillId="0" borderId="60"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65" xfId="0" applyFont="1" applyBorder="1" applyAlignment="1" applyProtection="1">
      <alignment horizontal="center" vertical="center"/>
    </xf>
    <xf numFmtId="0" fontId="5" fillId="2" borderId="58" xfId="0" applyFont="1" applyFill="1" applyBorder="1" applyAlignment="1" applyProtection="1">
      <alignment vertical="center"/>
      <protection locked="0"/>
    </xf>
    <xf numFmtId="0" fontId="5" fillId="2" borderId="56" xfId="0" applyFont="1" applyFill="1" applyBorder="1" applyAlignment="1" applyProtection="1">
      <alignment vertical="center"/>
      <protection locked="0"/>
    </xf>
    <xf numFmtId="0" fontId="5" fillId="2" borderId="57" xfId="0" applyFont="1" applyFill="1" applyBorder="1" applyAlignment="1" applyProtection="1">
      <alignment vertical="center"/>
      <protection locked="0"/>
    </xf>
    <xf numFmtId="0" fontId="5" fillId="2" borderId="27" xfId="0" applyFont="1" applyFill="1" applyBorder="1" applyAlignment="1" applyProtection="1">
      <alignment vertical="center"/>
      <protection locked="0"/>
    </xf>
    <xf numFmtId="0" fontId="5" fillId="2" borderId="32" xfId="0" applyFont="1" applyFill="1" applyBorder="1" applyAlignment="1" applyProtection="1">
      <alignment vertical="center"/>
      <protection locked="0"/>
    </xf>
    <xf numFmtId="0" fontId="5" fillId="2" borderId="33" xfId="0" applyFont="1" applyFill="1" applyBorder="1" applyAlignment="1" applyProtection="1">
      <alignment vertical="center"/>
      <protection locked="0"/>
    </xf>
    <xf numFmtId="0" fontId="5" fillId="2" borderId="34" xfId="0" applyFont="1" applyFill="1" applyBorder="1" applyAlignment="1" applyProtection="1">
      <alignment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38" fontId="6" fillId="2" borderId="32" xfId="1" applyFont="1" applyFill="1" applyBorder="1" applyAlignment="1" applyProtection="1">
      <alignment vertical="center"/>
      <protection locked="0"/>
    </xf>
    <xf numFmtId="38" fontId="6" fillId="2" borderId="33" xfId="1" applyFont="1" applyFill="1" applyBorder="1" applyAlignment="1" applyProtection="1">
      <alignment vertical="center"/>
      <protection locked="0"/>
    </xf>
    <xf numFmtId="38" fontId="6" fillId="2" borderId="37" xfId="1" applyFont="1" applyFill="1" applyBorder="1" applyAlignment="1" applyProtection="1">
      <alignment vertical="center"/>
      <protection locked="0"/>
    </xf>
    <xf numFmtId="0" fontId="8" fillId="0" borderId="21" xfId="0" applyFont="1" applyBorder="1" applyAlignment="1" applyProtection="1">
      <alignment horizontal="left" vertical="center" wrapText="1" indent="1"/>
    </xf>
    <xf numFmtId="0" fontId="8" fillId="0" borderId="20" xfId="0" applyFont="1" applyBorder="1" applyAlignment="1" applyProtection="1">
      <alignment horizontal="left" vertical="center" wrapText="1" indent="1"/>
    </xf>
    <xf numFmtId="0" fontId="8" fillId="0" borderId="19" xfId="0" applyFont="1" applyBorder="1" applyAlignment="1" applyProtection="1">
      <alignment horizontal="left" vertical="center" wrapText="1" indent="1"/>
    </xf>
    <xf numFmtId="0" fontId="8" fillId="0" borderId="0" xfId="0" applyFont="1" applyAlignment="1" applyProtection="1">
      <alignment vertical="center" wrapText="1"/>
    </xf>
    <xf numFmtId="0" fontId="8" fillId="0" borderId="42" xfId="0" applyFont="1" applyBorder="1" applyAlignment="1" applyProtection="1">
      <alignment horizontal="left" vertical="center" wrapText="1" indent="1"/>
    </xf>
    <xf numFmtId="0" fontId="8" fillId="0" borderId="0" xfId="0" applyFont="1" applyBorder="1" applyAlignment="1" applyProtection="1">
      <alignment horizontal="left" vertical="center" wrapText="1" indent="1"/>
    </xf>
    <xf numFmtId="0" fontId="8" fillId="0" borderId="18" xfId="0" applyFont="1" applyBorder="1" applyAlignment="1" applyProtection="1">
      <alignment horizontal="left" vertical="center" wrapText="1" indent="1"/>
    </xf>
    <xf numFmtId="0" fontId="8" fillId="0" borderId="0" xfId="0" applyFont="1" applyBorder="1" applyAlignment="1" applyProtection="1">
      <alignment horizontal="left" vertical="top" wrapText="1"/>
    </xf>
    <xf numFmtId="0" fontId="8" fillId="0" borderId="20" xfId="0" applyFont="1" applyBorder="1" applyAlignment="1" applyProtection="1">
      <alignment horizontal="left" vertical="top" wrapText="1"/>
    </xf>
    <xf numFmtId="0" fontId="5" fillId="0" borderId="11" xfId="0" applyFont="1" applyBorder="1" applyAlignment="1" applyProtection="1">
      <alignment horizontal="center" vertical="center"/>
    </xf>
    <xf numFmtId="0" fontId="7" fillId="0" borderId="55" xfId="0" applyFont="1" applyBorder="1" applyAlignment="1" applyProtection="1">
      <alignment vertical="center"/>
    </xf>
    <xf numFmtId="0" fontId="7" fillId="0" borderId="56" xfId="0" applyFont="1" applyBorder="1" applyAlignment="1" applyProtection="1">
      <alignment vertical="center"/>
    </xf>
    <xf numFmtId="0" fontId="7" fillId="0" borderId="0" xfId="0" applyFont="1" applyAlignment="1" applyProtection="1">
      <alignment horizontal="left" vertical="top" wrapText="1"/>
    </xf>
    <xf numFmtId="0" fontId="7" fillId="0" borderId="0" xfId="0" applyFont="1" applyAlignment="1" applyProtection="1">
      <alignment horizontal="center" vertical="center"/>
    </xf>
    <xf numFmtId="0" fontId="7" fillId="0" borderId="0" xfId="0" applyFont="1" applyAlignment="1" applyProtection="1">
      <alignment horizontal="left" vertical="center" wrapText="1"/>
    </xf>
    <xf numFmtId="0" fontId="5" fillId="2" borderId="0" xfId="0" applyFont="1" applyFill="1" applyAlignment="1" applyProtection="1">
      <alignment horizontal="center" vertical="center"/>
      <protection locked="0"/>
    </xf>
    <xf numFmtId="0" fontId="5" fillId="0" borderId="40" xfId="0" applyFont="1" applyBorder="1" applyAlignment="1" applyProtection="1">
      <alignment horizontal="center" vertical="center" textRotation="255"/>
    </xf>
    <xf numFmtId="0" fontId="5" fillId="0" borderId="42" xfId="0" applyFont="1" applyBorder="1" applyAlignment="1" applyProtection="1">
      <alignment horizontal="center" vertical="center" textRotation="255"/>
    </xf>
    <xf numFmtId="0" fontId="5" fillId="0" borderId="49" xfId="0" applyFont="1" applyBorder="1" applyAlignment="1" applyProtection="1">
      <alignment horizontal="center" vertical="center" textRotation="255"/>
    </xf>
    <xf numFmtId="0" fontId="5" fillId="2" borderId="23" xfId="0" applyFont="1" applyFill="1" applyBorder="1" applyAlignment="1" applyProtection="1">
      <alignment vertical="center"/>
      <protection locked="0"/>
    </xf>
    <xf numFmtId="0" fontId="5" fillId="2" borderId="67" xfId="0" applyFont="1" applyFill="1" applyBorder="1" applyAlignment="1" applyProtection="1">
      <alignment vertical="center"/>
      <protection locked="0"/>
    </xf>
    <xf numFmtId="0" fontId="7" fillId="0" borderId="68" xfId="0" applyFont="1" applyBorder="1" applyAlignment="1" applyProtection="1">
      <alignment vertical="center"/>
    </xf>
    <xf numFmtId="0" fontId="7" fillId="0" borderId="35" xfId="0" applyFont="1" applyBorder="1" applyAlignment="1" applyProtection="1">
      <alignment vertical="center"/>
    </xf>
    <xf numFmtId="0" fontId="5" fillId="2" borderId="3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5" fillId="0" borderId="69" xfId="0" applyFont="1" applyBorder="1" applyAlignment="1" applyProtection="1">
      <alignment vertical="center"/>
    </xf>
    <xf numFmtId="0" fontId="5" fillId="2" borderId="65" xfId="0" applyFont="1" applyFill="1" applyBorder="1" applyAlignment="1" applyProtection="1">
      <alignment vertical="center"/>
      <protection locked="0"/>
    </xf>
    <xf numFmtId="0" fontId="7" fillId="0" borderId="64" xfId="0" applyFont="1" applyBorder="1" applyAlignment="1" applyProtection="1">
      <alignment horizontal="right" vertical="center"/>
    </xf>
    <xf numFmtId="0" fontId="7" fillId="0" borderId="30" xfId="0" applyFont="1" applyBorder="1" applyAlignment="1" applyProtection="1">
      <alignment horizontal="right" vertical="center"/>
    </xf>
    <xf numFmtId="0" fontId="7" fillId="0" borderId="66" xfId="0" applyFont="1" applyBorder="1" applyAlignment="1" applyProtection="1">
      <alignment vertical="center"/>
    </xf>
    <xf numFmtId="0" fontId="5" fillId="2" borderId="15" xfId="0" applyFont="1" applyFill="1" applyBorder="1" applyAlignment="1" applyProtection="1">
      <alignment horizontal="left" vertical="center"/>
      <protection locked="0"/>
    </xf>
    <xf numFmtId="0" fontId="5" fillId="2" borderId="61"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5" fillId="0" borderId="4" xfId="0" applyFont="1" applyBorder="1" applyAlignment="1" applyProtection="1">
      <alignment vertical="center"/>
    </xf>
    <xf numFmtId="0" fontId="8" fillId="0" borderId="3" xfId="0" applyFont="1" applyBorder="1" applyAlignment="1" applyProtection="1">
      <alignment vertical="center"/>
    </xf>
    <xf numFmtId="0" fontId="8" fillId="0" borderId="4" xfId="0" applyFont="1" applyBorder="1" applyAlignment="1" applyProtection="1">
      <alignment vertical="center"/>
    </xf>
    <xf numFmtId="38" fontId="6" fillId="4" borderId="9" xfId="0" applyNumberFormat="1" applyFont="1" applyFill="1" applyBorder="1" applyAlignment="1" applyProtection="1">
      <alignment horizontal="center" vertical="center"/>
    </xf>
    <xf numFmtId="38" fontId="6" fillId="4" borderId="8" xfId="0" applyNumberFormat="1" applyFont="1" applyFill="1" applyBorder="1" applyAlignment="1" applyProtection="1">
      <alignment horizontal="center" vertical="center"/>
    </xf>
    <xf numFmtId="0" fontId="11" fillId="0" borderId="0" xfId="0" applyFont="1" applyAlignment="1" applyProtection="1">
      <alignment horizontal="center" vertical="center"/>
    </xf>
    <xf numFmtId="0" fontId="5" fillId="0" borderId="2" xfId="0" applyFont="1" applyBorder="1" applyAlignment="1" applyProtection="1">
      <alignment vertical="center" wrapText="1"/>
    </xf>
    <xf numFmtId="0" fontId="7" fillId="0" borderId="70" xfId="0" applyFont="1" applyBorder="1" applyAlignment="1" applyProtection="1">
      <alignment vertical="center" wrapText="1"/>
    </xf>
    <xf numFmtId="0" fontId="7" fillId="0" borderId="6" xfId="0" applyFont="1" applyBorder="1" applyAlignment="1" applyProtection="1">
      <alignment vertical="center"/>
    </xf>
    <xf numFmtId="0" fontId="7" fillId="0" borderId="72" xfId="0" applyFont="1" applyBorder="1" applyAlignment="1" applyProtection="1">
      <alignment vertical="center"/>
    </xf>
    <xf numFmtId="0" fontId="7" fillId="0" borderId="9" xfId="0" applyFont="1" applyBorder="1" applyAlignment="1" applyProtection="1">
      <alignment vertical="center"/>
    </xf>
    <xf numFmtId="179" fontId="6" fillId="4" borderId="2" xfId="0" applyNumberFormat="1" applyFont="1" applyFill="1" applyBorder="1" applyAlignment="1" applyProtection="1">
      <alignment horizontal="center" vertical="center"/>
    </xf>
    <xf numFmtId="179" fontId="6" fillId="4" borderId="3" xfId="0" applyNumberFormat="1" applyFont="1" applyFill="1" applyBorder="1" applyAlignment="1" applyProtection="1">
      <alignment horizontal="center" vertical="center"/>
    </xf>
    <xf numFmtId="0" fontId="5" fillId="0" borderId="81" xfId="0" applyFont="1" applyBorder="1" applyAlignment="1" applyProtection="1">
      <alignment horizontal="center" vertical="center" textRotation="255" wrapText="1"/>
    </xf>
    <xf numFmtId="0" fontId="5" fillId="0" borderId="82" xfId="0" applyFont="1" applyBorder="1" applyAlignment="1" applyProtection="1">
      <alignment horizontal="center" vertical="center" textRotation="255"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5" fillId="2" borderId="28"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49" fontId="5" fillId="2" borderId="78" xfId="0" applyNumberFormat="1" applyFont="1" applyFill="1" applyBorder="1" applyAlignment="1" applyProtection="1">
      <alignment horizontal="center" vertical="center"/>
      <protection locked="0"/>
    </xf>
    <xf numFmtId="49" fontId="5" fillId="2" borderId="51" xfId="0" applyNumberFormat="1" applyFont="1" applyFill="1" applyBorder="1" applyAlignment="1" applyProtection="1">
      <alignment horizontal="center" vertical="center"/>
      <protection locked="0"/>
    </xf>
    <xf numFmtId="49" fontId="5" fillId="2" borderId="53" xfId="0" applyNumberFormat="1" applyFont="1" applyFill="1" applyBorder="1" applyAlignment="1" applyProtection="1">
      <alignment horizontal="center" vertical="center"/>
      <protection locked="0"/>
    </xf>
    <xf numFmtId="0" fontId="5" fillId="0" borderId="50" xfId="0" applyFont="1" applyBorder="1" applyAlignment="1" applyProtection="1">
      <alignment horizontal="center" vertical="center" textRotation="255"/>
    </xf>
    <xf numFmtId="0" fontId="7" fillId="0" borderId="15" xfId="0" applyFont="1" applyBorder="1" applyAlignment="1" applyProtection="1">
      <alignment horizontal="center" vertical="center"/>
    </xf>
    <xf numFmtId="0" fontId="7" fillId="0" borderId="76" xfId="0" applyFont="1" applyBorder="1" applyAlignment="1" applyProtection="1">
      <alignment vertical="center"/>
    </xf>
    <xf numFmtId="0" fontId="7" fillId="0" borderId="24" xfId="0" applyFont="1" applyBorder="1" applyAlignment="1" applyProtection="1">
      <alignment vertical="center"/>
    </xf>
    <xf numFmtId="49" fontId="5" fillId="2" borderId="22"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49" fontId="5" fillId="2" borderId="24"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textRotation="255"/>
    </xf>
    <xf numFmtId="0" fontId="8" fillId="0" borderId="48" xfId="0" applyFont="1" applyBorder="1" applyAlignment="1" applyProtection="1">
      <alignment vertical="center"/>
    </xf>
    <xf numFmtId="0" fontId="8" fillId="0" borderId="51" xfId="0" applyFont="1" applyBorder="1" applyAlignment="1" applyProtection="1">
      <alignment vertical="center"/>
    </xf>
    <xf numFmtId="0" fontId="8" fillId="0" borderId="52" xfId="0" applyFont="1" applyBorder="1" applyAlignment="1" applyProtection="1">
      <alignment vertical="center"/>
    </xf>
    <xf numFmtId="0" fontId="5" fillId="0" borderId="50" xfId="0" applyFont="1" applyBorder="1" applyAlignment="1" applyProtection="1">
      <alignment horizontal="center" vertical="center" textRotation="255" wrapText="1"/>
    </xf>
    <xf numFmtId="0" fontId="5" fillId="0" borderId="42" xfId="0" applyFont="1" applyBorder="1" applyAlignment="1" applyProtection="1">
      <alignment horizontal="center" vertical="center" textRotation="255" wrapText="1"/>
    </xf>
    <xf numFmtId="0" fontId="7" fillId="0" borderId="74" xfId="0" applyFont="1" applyBorder="1" applyAlignment="1" applyProtection="1">
      <alignment vertical="center"/>
    </xf>
    <xf numFmtId="0" fontId="7" fillId="0" borderId="14" xfId="0" applyFont="1" applyBorder="1" applyAlignment="1" applyProtection="1">
      <alignment vertical="center"/>
    </xf>
    <xf numFmtId="0" fontId="5" fillId="2" borderId="16"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0" borderId="77" xfId="0" applyFont="1" applyBorder="1" applyAlignment="1" applyProtection="1">
      <alignment vertical="center"/>
    </xf>
    <xf numFmtId="0" fontId="7" fillId="0" borderId="51" xfId="0" applyFont="1" applyBorder="1" applyAlignment="1" applyProtection="1">
      <alignment vertical="center"/>
    </xf>
    <xf numFmtId="0" fontId="7" fillId="0" borderId="52" xfId="0" applyFont="1" applyBorder="1" applyAlignment="1" applyProtection="1">
      <alignment vertical="center"/>
    </xf>
    <xf numFmtId="0" fontId="8" fillId="0" borderId="11" xfId="0" applyFont="1" applyBorder="1" applyAlignment="1" applyProtection="1">
      <alignment vertical="center"/>
    </xf>
    <xf numFmtId="0" fontId="8" fillId="0" borderId="0" xfId="0" applyFont="1" applyBorder="1" applyAlignment="1" applyProtection="1">
      <alignment vertical="center"/>
    </xf>
    <xf numFmtId="0" fontId="8" fillId="0" borderId="12" xfId="0" applyFont="1" applyBorder="1" applyAlignment="1" applyProtection="1">
      <alignment vertical="center"/>
    </xf>
    <xf numFmtId="0" fontId="8" fillId="0" borderId="8" xfId="0" applyFont="1" applyBorder="1" applyAlignment="1" applyProtection="1">
      <alignment vertical="center"/>
    </xf>
    <xf numFmtId="0" fontId="8" fillId="0" borderId="9" xfId="0" applyFont="1" applyBorder="1" applyAlignment="1" applyProtection="1">
      <alignment vertical="center"/>
    </xf>
    <xf numFmtId="0" fontId="8" fillId="0" borderId="10" xfId="0" applyFont="1" applyBorder="1" applyAlignment="1" applyProtection="1">
      <alignment vertical="center"/>
    </xf>
    <xf numFmtId="0" fontId="7" fillId="0" borderId="63" xfId="0" applyFont="1" applyBorder="1" applyAlignment="1" applyProtection="1">
      <alignment horizontal="right" vertical="center"/>
    </xf>
    <xf numFmtId="0" fontId="7" fillId="0" borderId="28" xfId="0" applyFont="1" applyBorder="1" applyAlignment="1" applyProtection="1">
      <alignment horizontal="right" vertical="center"/>
    </xf>
    <xf numFmtId="0" fontId="7" fillId="0" borderId="34" xfId="0" applyFont="1" applyBorder="1" applyAlignment="1" applyProtection="1">
      <alignment horizontal="center" vertical="center"/>
    </xf>
    <xf numFmtId="179" fontId="6" fillId="4" borderId="8" xfId="0" applyNumberFormat="1" applyFont="1" applyFill="1" applyBorder="1" applyAlignment="1" applyProtection="1">
      <alignment horizontal="center" vertical="center"/>
    </xf>
    <xf numFmtId="179" fontId="6" fillId="4" borderId="9" xfId="0"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652621</xdr:colOff>
      <xdr:row>6</xdr:row>
      <xdr:rowOff>6812</xdr:rowOff>
    </xdr:from>
    <xdr:to>
      <xdr:col>96</xdr:col>
      <xdr:colOff>458470</xdr:colOff>
      <xdr:row>12</xdr:row>
      <xdr:rowOff>720844</xdr:rowOff>
    </xdr:to>
    <xdr:sp macro="" textlink="">
      <xdr:nvSpPr>
        <xdr:cNvPr id="2" name="正方形/長方形 1"/>
        <xdr:cNvSpPr/>
      </xdr:nvSpPr>
      <xdr:spPr>
        <a:xfrm>
          <a:off x="12733496" y="4340687"/>
          <a:ext cx="32905224" cy="44922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複数枚の様式新第２号（７） 実績一覧表（地域特例）を作成している場合は、対象期間中に支払われた休業手当総額及び全日、短時間のそれぞれの休業総時間数、休業延日数を合算してください。</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u="sng">
              <a:solidFill>
                <a:sysClr val="windowText" lastClr="000000"/>
              </a:solidFill>
            </a:rPr>
            <a:t>（例）事業主Ｘにおける、緊急事態措置の対象施設</a:t>
          </a:r>
          <a:r>
            <a:rPr kumimoji="1" lang="en-US" altLang="ja-JP" sz="1600" u="sng">
              <a:solidFill>
                <a:sysClr val="windowText" lastClr="000000"/>
              </a:solidFill>
            </a:rPr>
            <a:t>A</a:t>
          </a:r>
          <a:r>
            <a:rPr kumimoji="1" lang="ja-JP" altLang="en-US" sz="1600" u="sng">
              <a:solidFill>
                <a:sysClr val="windowText" lastClr="000000"/>
              </a:solidFill>
            </a:rPr>
            <a:t>、まん延防止等重点措置の対象施設</a:t>
          </a:r>
          <a:r>
            <a:rPr kumimoji="1" lang="en-US" altLang="ja-JP" sz="1600" u="sng">
              <a:solidFill>
                <a:sysClr val="windowText" lastClr="000000"/>
              </a:solidFill>
            </a:rPr>
            <a:t>B</a:t>
          </a:r>
          <a:r>
            <a:rPr kumimoji="1" lang="ja-JP" altLang="en-US" sz="1600" u="sng">
              <a:solidFill>
                <a:sysClr val="windowText" lastClr="000000"/>
              </a:solidFill>
            </a:rPr>
            <a:t>の休業実績一覧表が以下の場合。</a:t>
          </a:r>
          <a:endParaRPr kumimoji="1" lang="en-US" altLang="ja-JP" sz="1600" u="sng">
            <a:solidFill>
              <a:sysClr val="windowText" lastClr="000000"/>
            </a:solidFill>
          </a:endParaRPr>
        </a:p>
        <a:p>
          <a:pPr algn="l"/>
          <a:r>
            <a:rPr kumimoji="1" lang="ja-JP" altLang="en-US" sz="1600">
              <a:solidFill>
                <a:sysClr val="windowText" lastClr="000000"/>
              </a:solidFill>
            </a:rPr>
            <a:t>緊急事態措置の対象分（東京都のＡ施設内の</a:t>
          </a:r>
          <a:r>
            <a:rPr kumimoji="1" lang="ja-JP" altLang="en-US" sz="1600">
              <a:solidFill>
                <a:srgbClr val="FF0000"/>
              </a:solidFill>
            </a:rPr>
            <a:t>休業手当総額が</a:t>
          </a:r>
          <a:r>
            <a:rPr kumimoji="1" lang="en-US" altLang="ja-JP" sz="1600">
              <a:solidFill>
                <a:srgbClr val="FF0000"/>
              </a:solidFill>
            </a:rPr>
            <a:t>140</a:t>
          </a:r>
          <a:r>
            <a:rPr kumimoji="1" lang="ja-JP" altLang="en-US" sz="1600">
              <a:solidFill>
                <a:srgbClr val="FF0000"/>
              </a:solidFill>
            </a:rPr>
            <a:t>万円、休業総時間数（全日）が１４０時間、休業延日数が</a:t>
          </a:r>
          <a:r>
            <a:rPr kumimoji="1" lang="en-US" altLang="ja-JP" sz="1600">
              <a:solidFill>
                <a:srgbClr val="FF0000"/>
              </a:solidFill>
            </a:rPr>
            <a:t>20</a:t>
          </a:r>
          <a:r>
            <a:rPr kumimoji="1" lang="ja-JP" altLang="en-US" sz="1600">
              <a:solidFill>
                <a:srgbClr val="FF0000"/>
              </a:solidFill>
            </a:rPr>
            <a:t>人･日</a:t>
          </a:r>
          <a:r>
            <a:rPr kumimoji="1" lang="ja-JP" altLang="en-US" sz="1600">
              <a:solidFill>
                <a:sysClr val="windowText" lastClr="000000"/>
              </a:solidFill>
            </a:rPr>
            <a:t>）</a:t>
          </a:r>
          <a:endParaRPr kumimoji="1" lang="en-US" altLang="ja-JP" sz="1600">
            <a:solidFill>
              <a:sysClr val="windowText" lastClr="000000"/>
            </a:solidFill>
          </a:endParaRPr>
        </a:p>
        <a:p>
          <a:pPr algn="l"/>
          <a:r>
            <a:rPr kumimoji="1" lang="ja-JP" altLang="en-US" sz="1600">
              <a:solidFill>
                <a:sysClr val="windowText" lastClr="000000"/>
              </a:solidFill>
            </a:rPr>
            <a:t>まん延防止等重点措置の対象分（大阪市内のＢ施設の</a:t>
          </a:r>
          <a:r>
            <a:rPr kumimoji="1" lang="ja-JP" altLang="ja-JP" sz="1600">
              <a:solidFill>
                <a:srgbClr val="FF0000"/>
              </a:solidFill>
              <a:effectLst/>
              <a:latin typeface="+mn-lt"/>
              <a:ea typeface="+mn-ea"/>
              <a:cs typeface="+mn-cs"/>
            </a:rPr>
            <a:t>休業手当総額が</a:t>
          </a:r>
          <a:r>
            <a:rPr kumimoji="1" lang="ja-JP" altLang="en-US" sz="1600">
              <a:solidFill>
                <a:srgbClr val="FF0000"/>
              </a:solidFill>
              <a:effectLst/>
              <a:latin typeface="+mn-lt"/>
              <a:ea typeface="+mn-ea"/>
              <a:cs typeface="+mn-cs"/>
            </a:rPr>
            <a:t>３５</a:t>
          </a:r>
          <a:r>
            <a:rPr kumimoji="1" lang="ja-JP" altLang="ja-JP" sz="1600">
              <a:solidFill>
                <a:srgbClr val="FF0000"/>
              </a:solidFill>
              <a:effectLst/>
              <a:latin typeface="+mn-lt"/>
              <a:ea typeface="+mn-ea"/>
              <a:cs typeface="+mn-cs"/>
            </a:rPr>
            <a:t>万円、休業総時間数（全日）が</a:t>
          </a:r>
          <a:r>
            <a:rPr kumimoji="1" lang="ja-JP" altLang="en-US" sz="1600">
              <a:solidFill>
                <a:srgbClr val="FF0000"/>
              </a:solidFill>
              <a:effectLst/>
              <a:latin typeface="+mn-lt"/>
              <a:ea typeface="+mn-ea"/>
              <a:cs typeface="+mn-cs"/>
            </a:rPr>
            <a:t>３５</a:t>
          </a:r>
          <a:r>
            <a:rPr kumimoji="1" lang="ja-JP" altLang="ja-JP" sz="1600">
              <a:solidFill>
                <a:srgbClr val="FF0000"/>
              </a:solidFill>
              <a:effectLst/>
              <a:latin typeface="+mn-lt"/>
              <a:ea typeface="+mn-ea"/>
              <a:cs typeface="+mn-cs"/>
            </a:rPr>
            <a:t>時間</a:t>
          </a:r>
          <a:r>
            <a:rPr kumimoji="1" lang="ja-JP" altLang="en-US" sz="1600">
              <a:solidFill>
                <a:sysClr val="windowText" lastClr="000000"/>
              </a:solidFill>
            </a:rPr>
            <a:t>、</a:t>
          </a:r>
          <a:r>
            <a:rPr kumimoji="1" lang="ja-JP" altLang="ja-JP" sz="1600">
              <a:solidFill>
                <a:srgbClr val="FF0000"/>
              </a:solidFill>
              <a:effectLst/>
              <a:latin typeface="+mn-lt"/>
              <a:ea typeface="+mn-ea"/>
              <a:cs typeface="+mn-cs"/>
            </a:rPr>
            <a:t>休業延日数が</a:t>
          </a:r>
          <a:r>
            <a:rPr kumimoji="1" lang="ja-JP" altLang="en-US" sz="1600">
              <a:solidFill>
                <a:srgbClr val="FF0000"/>
              </a:solidFill>
              <a:effectLst/>
              <a:latin typeface="+mn-lt"/>
              <a:ea typeface="+mn-ea"/>
              <a:cs typeface="+mn-cs"/>
            </a:rPr>
            <a:t>５</a:t>
          </a:r>
          <a:r>
            <a:rPr kumimoji="1" lang="ja-JP" altLang="ja-JP" sz="1600">
              <a:solidFill>
                <a:srgbClr val="FF0000"/>
              </a:solidFill>
              <a:effectLst/>
              <a:latin typeface="+mn-lt"/>
              <a:ea typeface="+mn-ea"/>
              <a:cs typeface="+mn-cs"/>
            </a:rPr>
            <a:t>人･日</a:t>
          </a:r>
          <a:r>
            <a:rPr kumimoji="1" lang="ja-JP" altLang="en-US" sz="1600">
              <a:solidFill>
                <a:sysClr val="windowText" lastClr="000000"/>
              </a:solidFill>
            </a:rPr>
            <a:t>）</a:t>
          </a:r>
          <a:endParaRPr kumimoji="1" lang="en-US" altLang="ja-JP" sz="1600">
            <a:solidFill>
              <a:sysClr val="windowText" lastClr="000000"/>
            </a:solidFill>
          </a:endParaRPr>
        </a:p>
        <a:p>
          <a:pPr algn="l"/>
          <a:r>
            <a:rPr kumimoji="1" lang="ja-JP" altLang="en-US" sz="1600">
              <a:solidFill>
                <a:sysClr val="windowText" lastClr="000000"/>
              </a:solidFill>
            </a:rPr>
            <a:t>（１）判定基礎期間のうち対象期間中に支払われた休業手当総額⇒１４０万円＋３５万円＝１７５万円</a:t>
          </a:r>
          <a:endParaRPr kumimoji="1" lang="en-US" altLang="ja-JP" sz="1600">
            <a:solidFill>
              <a:sysClr val="windowText" lastClr="000000"/>
            </a:solidFill>
          </a:endParaRPr>
        </a:p>
        <a:p>
          <a:pPr algn="l"/>
          <a:r>
            <a:rPr kumimoji="1" lang="ja-JP" altLang="en-US" sz="1600">
              <a:solidFill>
                <a:sysClr val="windowText" lastClr="000000"/>
              </a:solidFill>
            </a:rPr>
            <a:t>（２）対象労働者の休業総時間数（全日）⇒１４０＋２０＝１６０人･日</a:t>
          </a:r>
          <a:endParaRPr kumimoji="1" lang="en-US" altLang="ja-JP" sz="1600">
            <a:solidFill>
              <a:sysClr val="windowText" lastClr="000000"/>
            </a:solidFill>
          </a:endParaRPr>
        </a:p>
        <a:p>
          <a:pPr algn="l"/>
          <a:r>
            <a:rPr kumimoji="1" lang="ja-JP" altLang="en-US" sz="1600">
              <a:solidFill>
                <a:sysClr val="windowText" lastClr="000000"/>
              </a:solidFill>
            </a:rPr>
            <a:t>（６）対象労働者の休業延日数（全日）⇒２０＋５＝２５人･日</a:t>
          </a:r>
          <a:endParaRPr kumimoji="1" lang="en-US" altLang="ja-JP" sz="16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11</xdr:row>
      <xdr:rowOff>152400</xdr:rowOff>
    </xdr:from>
    <xdr:to>
      <xdr:col>33</xdr:col>
      <xdr:colOff>89646</xdr:colOff>
      <xdr:row>16</xdr:row>
      <xdr:rowOff>0</xdr:rowOff>
    </xdr:to>
    <xdr:sp macro="" textlink="">
      <xdr:nvSpPr>
        <xdr:cNvPr id="1034" name="AutoShape 10"/>
        <xdr:cNvSpPr>
          <a:spLocks noChangeArrowheads="1"/>
        </xdr:cNvSpPr>
      </xdr:nvSpPr>
      <xdr:spPr bwMode="auto">
        <a:xfrm>
          <a:off x="3724275" y="2584076"/>
          <a:ext cx="6887695" cy="73286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B47"/>
  <sheetViews>
    <sheetView tabSelected="1" view="pageBreakPreview" zoomScale="60" zoomScaleNormal="100" workbookViewId="0">
      <selection activeCell="E3" sqref="E3"/>
    </sheetView>
  </sheetViews>
  <sheetFormatPr defaultColWidth="9" defaultRowHeight="18.75"/>
  <cols>
    <col min="1" max="2" width="3.625" style="16" customWidth="1"/>
    <col min="3" max="3" width="8.375" style="16" customWidth="1"/>
    <col min="4" max="18" width="4.625" style="16" customWidth="1"/>
    <col min="19" max="19" width="3.75" style="16" customWidth="1"/>
    <col min="20" max="22" width="9" style="16"/>
    <col min="23" max="24" width="3.625" style="16" customWidth="1"/>
    <col min="25" max="25" width="3.75" style="16" customWidth="1"/>
    <col min="26" max="27" width="9" style="16"/>
    <col min="28" max="28" width="5.625" style="16" customWidth="1"/>
    <col min="29" max="29" width="3.625" style="16" customWidth="1"/>
    <col min="30" max="30" width="5.875" style="28" customWidth="1"/>
    <col min="31" max="31" width="25.375" style="16" customWidth="1"/>
    <col min="32" max="32" width="13.125" style="16" customWidth="1"/>
    <col min="33" max="33" width="17.75" style="16" customWidth="1"/>
    <col min="34" max="34" width="5.375" style="16" hidden="1" customWidth="1"/>
    <col min="35" max="35" width="83" style="16" hidden="1" customWidth="1"/>
    <col min="36" max="36" width="8.25" style="16" hidden="1" customWidth="1"/>
    <col min="37" max="37" width="14.125" style="16" hidden="1" customWidth="1"/>
    <col min="38" max="38" width="11.125" style="16" hidden="1" customWidth="1"/>
    <col min="39" max="39" width="86.625" style="16" hidden="1" customWidth="1"/>
    <col min="40" max="40" width="19.75" style="16" hidden="1" customWidth="1"/>
    <col min="41" max="41" width="25.125" style="16" hidden="1" customWidth="1"/>
    <col min="42" max="42" width="10.375" style="16" hidden="1" customWidth="1"/>
    <col min="43" max="43" width="18" style="16" hidden="1" customWidth="1"/>
    <col min="44" max="44" width="12.875" style="16" hidden="1" customWidth="1"/>
    <col min="45" max="48" width="11.75" style="16" hidden="1" customWidth="1"/>
    <col min="49" max="49" width="15.5" style="16" hidden="1" customWidth="1"/>
    <col min="50" max="50" width="9" style="16" hidden="1" customWidth="1"/>
    <col min="51" max="51" width="9.125" style="16" hidden="1" customWidth="1"/>
    <col min="52" max="52" width="5.375" style="16" hidden="1" customWidth="1"/>
    <col min="53" max="53" width="11.125" style="16" hidden="1" customWidth="1"/>
    <col min="54" max="54" width="9.75" style="16" hidden="1" customWidth="1"/>
    <col min="55" max="55" width="10.875" style="16" customWidth="1"/>
    <col min="56" max="82" width="9" style="16" customWidth="1"/>
    <col min="83" max="16384" width="9" style="16"/>
  </cols>
  <sheetData>
    <row r="1" spans="1:42" ht="39" customHeight="1">
      <c r="A1" s="1" t="s">
        <v>234</v>
      </c>
      <c r="B1" s="1"/>
      <c r="C1" s="133"/>
      <c r="D1" s="1"/>
      <c r="E1" s="1"/>
      <c r="F1" s="1"/>
      <c r="G1" s="1"/>
      <c r="H1" s="1"/>
      <c r="I1" s="1"/>
      <c r="J1" s="1"/>
      <c r="K1" s="1"/>
      <c r="L1" s="1"/>
      <c r="M1" s="1"/>
      <c r="N1" s="1"/>
      <c r="O1" s="1"/>
      <c r="P1" s="1"/>
      <c r="Q1" s="1"/>
      <c r="R1" s="1"/>
      <c r="S1" s="1"/>
      <c r="T1" s="1"/>
      <c r="U1" s="1"/>
      <c r="V1" s="1"/>
      <c r="W1" s="1"/>
      <c r="X1" s="1"/>
      <c r="Y1" s="1"/>
      <c r="Z1" s="1"/>
      <c r="AA1" s="1"/>
      <c r="AB1" s="1"/>
      <c r="AC1" s="1"/>
      <c r="AD1" s="15"/>
    </row>
    <row r="2" spans="1:42" ht="117" customHeight="1">
      <c r="A2" s="153" t="s">
        <v>224</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row>
    <row r="3" spans="1:42" ht="33" customHeight="1">
      <c r="A3" s="167" t="s">
        <v>25</v>
      </c>
      <c r="B3" s="168"/>
      <c r="C3" s="169"/>
      <c r="D3" s="51" t="s">
        <v>89</v>
      </c>
      <c r="E3" s="93"/>
      <c r="F3" s="92" t="s">
        <v>90</v>
      </c>
      <c r="G3" s="93"/>
      <c r="H3" s="92" t="s">
        <v>178</v>
      </c>
      <c r="I3" s="93"/>
      <c r="J3" s="92" t="s">
        <v>67</v>
      </c>
      <c r="K3" s="92" t="s">
        <v>105</v>
      </c>
      <c r="L3" s="51" t="s">
        <v>89</v>
      </c>
      <c r="M3" s="93"/>
      <c r="N3" s="92" t="s">
        <v>90</v>
      </c>
      <c r="O3" s="93"/>
      <c r="P3" s="92" t="s">
        <v>178</v>
      </c>
      <c r="Q3" s="94"/>
      <c r="R3" s="95" t="s">
        <v>67</v>
      </c>
      <c r="S3" s="87"/>
      <c r="T3" s="88"/>
      <c r="U3" s="88"/>
      <c r="V3" s="78"/>
      <c r="W3" s="78"/>
      <c r="X3" s="78"/>
      <c r="Y3" s="78"/>
      <c r="Z3" s="78"/>
      <c r="AA3" s="78"/>
      <c r="AB3" s="78"/>
      <c r="AC3" s="78"/>
      <c r="AD3" s="78"/>
    </row>
    <row r="4" spans="1:42" s="20" customFormat="1" ht="54" customHeight="1">
      <c r="A4" s="89" t="s">
        <v>0</v>
      </c>
      <c r="B4" s="90"/>
      <c r="C4" s="91"/>
      <c r="D4" s="164"/>
      <c r="E4" s="165"/>
      <c r="F4" s="165"/>
      <c r="G4" s="165"/>
      <c r="H4" s="165"/>
      <c r="I4" s="165"/>
      <c r="J4" s="165"/>
      <c r="K4" s="165"/>
      <c r="L4" s="165"/>
      <c r="M4" s="165"/>
      <c r="N4" s="165"/>
      <c r="O4" s="165"/>
      <c r="P4" s="165"/>
      <c r="Q4" s="165"/>
      <c r="R4" s="165"/>
      <c r="S4" s="165"/>
      <c r="T4" s="165"/>
      <c r="U4" s="166"/>
      <c r="V4" s="155" t="s">
        <v>99</v>
      </c>
      <c r="W4" s="156"/>
      <c r="X4" s="157"/>
      <c r="Y4" s="158"/>
      <c r="Z4" s="158"/>
      <c r="AA4" s="158"/>
      <c r="AB4" s="158"/>
      <c r="AC4" s="158"/>
      <c r="AD4" s="158"/>
      <c r="AN4" s="112" t="s">
        <v>204</v>
      </c>
      <c r="AO4" s="112" t="s">
        <v>205</v>
      </c>
      <c r="AP4" s="131" t="s">
        <v>206</v>
      </c>
    </row>
    <row r="5" spans="1:42" ht="60" customHeight="1">
      <c r="A5" s="159" t="s">
        <v>6</v>
      </c>
      <c r="B5" s="160"/>
      <c r="C5" s="160"/>
      <c r="D5" s="160"/>
      <c r="E5" s="160"/>
      <c r="F5" s="160"/>
      <c r="G5" s="160"/>
      <c r="H5" s="160"/>
      <c r="I5" s="160"/>
      <c r="J5" s="160"/>
      <c r="K5" s="160"/>
      <c r="L5" s="160"/>
      <c r="M5" s="160"/>
      <c r="N5" s="160"/>
      <c r="O5" s="160"/>
      <c r="P5" s="160"/>
      <c r="Q5" s="160"/>
      <c r="R5" s="160"/>
      <c r="S5" s="161"/>
      <c r="T5" s="162"/>
      <c r="U5" s="162"/>
      <c r="V5" s="162"/>
      <c r="W5" s="162"/>
      <c r="X5" s="162"/>
      <c r="Y5" s="162"/>
      <c r="Z5" s="162"/>
      <c r="AA5" s="162"/>
      <c r="AB5" s="162"/>
      <c r="AC5" s="163"/>
      <c r="AD5" s="21" t="s">
        <v>1</v>
      </c>
      <c r="AM5" s="125" t="s">
        <v>209</v>
      </c>
      <c r="AN5" s="124">
        <f>S5</f>
        <v>0</v>
      </c>
      <c r="AO5" s="124">
        <f>'様式新第2号(５)算定書(要請等対象施設以外)'!S5</f>
        <v>0</v>
      </c>
      <c r="AP5" s="130">
        <f>SUM(AN5:AO5)</f>
        <v>0</v>
      </c>
    </row>
    <row r="6" spans="1:42" ht="38.25" customHeight="1">
      <c r="A6" s="184" t="s">
        <v>83</v>
      </c>
      <c r="B6" s="185"/>
      <c r="C6" s="185"/>
      <c r="D6" s="185"/>
      <c r="E6" s="185"/>
      <c r="F6" s="185"/>
      <c r="G6" s="185"/>
      <c r="H6" s="185"/>
      <c r="I6" s="185"/>
      <c r="J6" s="185"/>
      <c r="K6" s="185"/>
      <c r="L6" s="185"/>
      <c r="M6" s="185"/>
      <c r="N6" s="185"/>
      <c r="O6" s="185"/>
      <c r="P6" s="185"/>
      <c r="Q6" s="185"/>
      <c r="R6" s="185"/>
      <c r="S6" s="190" t="s">
        <v>146</v>
      </c>
      <c r="T6" s="191"/>
      <c r="U6" s="191"/>
      <c r="V6" s="191"/>
      <c r="W6" s="191"/>
      <c r="X6" s="191"/>
      <c r="Y6" s="192" t="s">
        <v>147</v>
      </c>
      <c r="Z6" s="193"/>
      <c r="AA6" s="193"/>
      <c r="AB6" s="193"/>
      <c r="AC6" s="193"/>
      <c r="AD6" s="194"/>
      <c r="AM6" s="28"/>
    </row>
    <row r="7" spans="1:42" ht="47.25" customHeight="1">
      <c r="A7" s="186"/>
      <c r="B7" s="187"/>
      <c r="C7" s="187"/>
      <c r="D7" s="187"/>
      <c r="E7" s="187"/>
      <c r="F7" s="187"/>
      <c r="G7" s="187"/>
      <c r="H7" s="187"/>
      <c r="I7" s="187"/>
      <c r="J7" s="187"/>
      <c r="K7" s="187"/>
      <c r="L7" s="187"/>
      <c r="M7" s="187"/>
      <c r="N7" s="187"/>
      <c r="O7" s="187"/>
      <c r="P7" s="187"/>
      <c r="Q7" s="187"/>
      <c r="R7" s="187"/>
      <c r="S7" s="161"/>
      <c r="T7" s="162"/>
      <c r="U7" s="162"/>
      <c r="V7" s="162"/>
      <c r="W7" s="191" t="s">
        <v>81</v>
      </c>
      <c r="X7" s="191"/>
      <c r="Y7" s="161"/>
      <c r="Z7" s="162"/>
      <c r="AA7" s="162"/>
      <c r="AB7" s="162"/>
      <c r="AC7" s="162"/>
      <c r="AD7" s="41" t="s">
        <v>81</v>
      </c>
      <c r="AM7" s="28"/>
    </row>
    <row r="8" spans="1:42" ht="60" customHeight="1">
      <c r="A8" s="188"/>
      <c r="B8" s="189"/>
      <c r="C8" s="189"/>
      <c r="D8" s="189"/>
      <c r="E8" s="189"/>
      <c r="F8" s="189"/>
      <c r="G8" s="189"/>
      <c r="H8" s="189"/>
      <c r="I8" s="189"/>
      <c r="J8" s="189"/>
      <c r="K8" s="189"/>
      <c r="L8" s="189"/>
      <c r="M8" s="189"/>
      <c r="N8" s="189"/>
      <c r="O8" s="189"/>
      <c r="P8" s="189"/>
      <c r="Q8" s="189"/>
      <c r="R8" s="189"/>
      <c r="S8" s="170" t="str">
        <f>IF(AND(S7="",Y7=""),"",S7+Y7)</f>
        <v/>
      </c>
      <c r="T8" s="171"/>
      <c r="U8" s="171"/>
      <c r="V8" s="171"/>
      <c r="W8" s="171"/>
      <c r="X8" s="171"/>
      <c r="Y8" s="171"/>
      <c r="Z8" s="171"/>
      <c r="AA8" s="171"/>
      <c r="AB8" s="171"/>
      <c r="AC8" s="171"/>
      <c r="AD8" s="40" t="s">
        <v>81</v>
      </c>
      <c r="AM8" s="125" t="s">
        <v>210</v>
      </c>
      <c r="AN8" s="114" t="str">
        <f>S8</f>
        <v/>
      </c>
      <c r="AO8" s="114" t="str">
        <f>'様式新第2号(５)算定書(要請等対象施設以外)'!S8</f>
        <v/>
      </c>
      <c r="AP8" s="115"/>
    </row>
    <row r="9" spans="1:42" ht="66.75" customHeight="1">
      <c r="A9" s="172" t="s">
        <v>148</v>
      </c>
      <c r="B9" s="173"/>
      <c r="C9" s="173"/>
      <c r="D9" s="173"/>
      <c r="E9" s="173"/>
      <c r="F9" s="173"/>
      <c r="G9" s="173"/>
      <c r="H9" s="173"/>
      <c r="I9" s="173"/>
      <c r="J9" s="173"/>
      <c r="K9" s="173"/>
      <c r="L9" s="173"/>
      <c r="M9" s="173"/>
      <c r="N9" s="173"/>
      <c r="O9" s="173"/>
      <c r="P9" s="173"/>
      <c r="Q9" s="173"/>
      <c r="R9" s="173"/>
      <c r="S9" s="161"/>
      <c r="T9" s="162"/>
      <c r="U9" s="162"/>
      <c r="V9" s="162"/>
      <c r="W9" s="162"/>
      <c r="X9" s="162"/>
      <c r="Y9" s="162"/>
      <c r="Z9" s="162"/>
      <c r="AA9" s="162"/>
      <c r="AB9" s="162"/>
      <c r="AC9" s="162"/>
      <c r="AD9" s="40" t="s">
        <v>81</v>
      </c>
      <c r="AM9" s="125" t="s">
        <v>211</v>
      </c>
      <c r="AN9" s="114">
        <f>S9</f>
        <v>0</v>
      </c>
      <c r="AO9" s="114">
        <f>'様式新第2号(５)算定書(要請等対象施設以外)'!S9</f>
        <v>0</v>
      </c>
      <c r="AP9" s="115"/>
    </row>
    <row r="10" spans="1:42" ht="25.5" customHeight="1" thickBot="1">
      <c r="A10" s="174" t="s">
        <v>84</v>
      </c>
      <c r="B10" s="175"/>
      <c r="C10" s="175"/>
      <c r="D10" s="175"/>
      <c r="E10" s="175"/>
      <c r="F10" s="175"/>
      <c r="G10" s="175"/>
      <c r="H10" s="175"/>
      <c r="I10" s="175"/>
      <c r="J10" s="175"/>
      <c r="K10" s="175"/>
      <c r="L10" s="175"/>
      <c r="M10" s="175"/>
      <c r="N10" s="175"/>
      <c r="O10" s="175"/>
      <c r="P10" s="175"/>
      <c r="Q10" s="175"/>
      <c r="R10" s="176"/>
      <c r="S10" s="180" t="str">
        <f>IF(OR(S5="",AND(S7=0,Y7=0),S9="",S8=""),"", ROUNDUP((S5/S8)*S9,0))</f>
        <v/>
      </c>
      <c r="T10" s="181"/>
      <c r="U10" s="181"/>
      <c r="V10" s="181"/>
      <c r="W10" s="181"/>
      <c r="X10" s="181"/>
      <c r="Y10" s="181"/>
      <c r="Z10" s="181"/>
      <c r="AA10" s="181"/>
      <c r="AB10" s="181"/>
      <c r="AC10" s="181"/>
      <c r="AD10" s="195" t="s">
        <v>80</v>
      </c>
      <c r="AI10" s="106"/>
      <c r="AJ10" s="58"/>
      <c r="AK10" s="58"/>
      <c r="AL10" s="58"/>
      <c r="AM10" s="58" t="s">
        <v>189</v>
      </c>
    </row>
    <row r="11" spans="1:42" ht="39.950000000000003" customHeight="1" thickBot="1">
      <c r="A11" s="177"/>
      <c r="B11" s="178"/>
      <c r="C11" s="178"/>
      <c r="D11" s="178"/>
      <c r="E11" s="178"/>
      <c r="F11" s="178"/>
      <c r="G11" s="178"/>
      <c r="H11" s="178"/>
      <c r="I11" s="178"/>
      <c r="J11" s="178"/>
      <c r="K11" s="178"/>
      <c r="L11" s="178"/>
      <c r="M11" s="178"/>
      <c r="N11" s="178"/>
      <c r="O11" s="178"/>
      <c r="P11" s="178"/>
      <c r="Q11" s="178"/>
      <c r="R11" s="179"/>
      <c r="S11" s="182"/>
      <c r="T11" s="183"/>
      <c r="U11" s="183"/>
      <c r="V11" s="183"/>
      <c r="W11" s="183"/>
      <c r="X11" s="183"/>
      <c r="Y11" s="183"/>
      <c r="Z11" s="183"/>
      <c r="AA11" s="183"/>
      <c r="AB11" s="183"/>
      <c r="AC11" s="183"/>
      <c r="AD11" s="196"/>
      <c r="AI11" s="8" t="s">
        <v>228</v>
      </c>
      <c r="AJ11" s="8"/>
      <c r="AK11" s="107">
        <v>44317</v>
      </c>
      <c r="AL11" s="58"/>
      <c r="AM11" s="108" t="e">
        <f>IF(AND(AK11&lt;=AR29,AR29&lt;AK12),"①","②")</f>
        <v>#VALUE!</v>
      </c>
    </row>
    <row r="12" spans="1:42" ht="58.5" customHeight="1" thickBot="1">
      <c r="A12" s="172" t="s">
        <v>220</v>
      </c>
      <c r="B12" s="173"/>
      <c r="C12" s="173"/>
      <c r="D12" s="173"/>
      <c r="E12" s="173"/>
      <c r="F12" s="173"/>
      <c r="G12" s="173"/>
      <c r="H12" s="173"/>
      <c r="I12" s="173"/>
      <c r="J12" s="173"/>
      <c r="K12" s="173"/>
      <c r="L12" s="173"/>
      <c r="M12" s="173"/>
      <c r="N12" s="173"/>
      <c r="O12" s="173"/>
      <c r="P12" s="173"/>
      <c r="Q12" s="173"/>
      <c r="R12" s="199"/>
      <c r="S12" s="197"/>
      <c r="T12" s="197"/>
      <c r="U12" s="197"/>
      <c r="V12" s="197"/>
      <c r="W12" s="197"/>
      <c r="X12" s="197"/>
      <c r="Y12" s="197"/>
      <c r="Z12" s="197"/>
      <c r="AA12" s="197"/>
      <c r="AB12" s="197"/>
      <c r="AC12" s="197"/>
      <c r="AD12" s="198"/>
      <c r="AI12" s="106" t="s">
        <v>190</v>
      </c>
      <c r="AJ12" s="58"/>
      <c r="AK12" s="107">
        <v>44896</v>
      </c>
      <c r="AL12" s="58"/>
      <c r="AM12" s="58"/>
    </row>
    <row r="13" spans="1:42" ht="60" customHeight="1" thickBot="1">
      <c r="A13" s="184" t="s">
        <v>97</v>
      </c>
      <c r="B13" s="185"/>
      <c r="C13" s="185"/>
      <c r="D13" s="185"/>
      <c r="E13" s="185"/>
      <c r="F13" s="185"/>
      <c r="G13" s="185"/>
      <c r="H13" s="185"/>
      <c r="I13" s="185"/>
      <c r="J13" s="185"/>
      <c r="K13" s="185"/>
      <c r="L13" s="185"/>
      <c r="M13" s="185"/>
      <c r="N13" s="185"/>
      <c r="O13" s="185"/>
      <c r="P13" s="185"/>
      <c r="Q13" s="185"/>
      <c r="R13" s="185"/>
      <c r="S13" s="205" t="s">
        <v>144</v>
      </c>
      <c r="T13" s="206"/>
      <c r="U13" s="206"/>
      <c r="V13" s="206"/>
      <c r="W13" s="206"/>
      <c r="X13" s="207"/>
      <c r="Y13" s="208" t="s">
        <v>145</v>
      </c>
      <c r="Z13" s="209"/>
      <c r="AA13" s="209"/>
      <c r="AB13" s="209"/>
      <c r="AC13" s="209"/>
      <c r="AD13" s="210"/>
      <c r="AI13" s="86" t="s">
        <v>177</v>
      </c>
      <c r="AJ13" s="58"/>
      <c r="AK13" s="58"/>
      <c r="AL13" s="58"/>
      <c r="AM13" s="58"/>
    </row>
    <row r="14" spans="1:42" ht="32.25" customHeight="1">
      <c r="A14" s="186"/>
      <c r="B14" s="187"/>
      <c r="C14" s="187"/>
      <c r="D14" s="187"/>
      <c r="E14" s="187"/>
      <c r="F14" s="187"/>
      <c r="G14" s="187"/>
      <c r="H14" s="187"/>
      <c r="I14" s="187"/>
      <c r="J14" s="187"/>
      <c r="K14" s="187"/>
      <c r="L14" s="187"/>
      <c r="M14" s="187"/>
      <c r="N14" s="187"/>
      <c r="O14" s="187"/>
      <c r="P14" s="187"/>
      <c r="Q14" s="187"/>
      <c r="R14" s="187"/>
      <c r="S14" s="211"/>
      <c r="T14" s="211"/>
      <c r="U14" s="211"/>
      <c r="V14" s="211"/>
      <c r="W14" s="212" t="s">
        <v>79</v>
      </c>
      <c r="X14" s="212"/>
      <c r="Y14" s="211"/>
      <c r="Z14" s="211"/>
      <c r="AA14" s="211"/>
      <c r="AB14" s="211"/>
      <c r="AC14" s="213" t="s">
        <v>79</v>
      </c>
      <c r="AD14" s="214"/>
      <c r="AH14" s="222" t="s">
        <v>230</v>
      </c>
      <c r="AI14" s="84" t="s">
        <v>174</v>
      </c>
      <c r="AJ14" s="83">
        <v>0.8</v>
      </c>
      <c r="AK14" s="82" t="s">
        <v>179</v>
      </c>
      <c r="AL14" s="82">
        <v>15000</v>
      </c>
      <c r="AM14" s="126" t="s">
        <v>207</v>
      </c>
      <c r="AN14" s="127">
        <f>IFERROR(ROUNDUP(S5*VLOOKUP(S12,$AI$14:$AL$17,2,FALSE),0),0)</f>
        <v>0</v>
      </c>
      <c r="AO14" s="127">
        <f>IFERROR(ROUNDUP('様式新第2号(５)算定書(要請等対象施設以外)'!S5*VLOOKUP('様式新第2号(５)算定書(要請等対象施設以外)'!S12,'様式新第2号(５)算定書(要請等対象施設以外)'!AK14:AL21,2,FALSE),0),0)</f>
        <v>0</v>
      </c>
      <c r="AP14" s="127">
        <f>SUM(AN14:AO14)</f>
        <v>0</v>
      </c>
    </row>
    <row r="15" spans="1:42" ht="26.25" customHeight="1" thickBot="1">
      <c r="A15" s="188"/>
      <c r="B15" s="189"/>
      <c r="C15" s="189"/>
      <c r="D15" s="189"/>
      <c r="E15" s="189"/>
      <c r="F15" s="189"/>
      <c r="G15" s="189"/>
      <c r="H15" s="189"/>
      <c r="I15" s="189"/>
      <c r="J15" s="189"/>
      <c r="K15" s="189"/>
      <c r="L15" s="189"/>
      <c r="M15" s="189"/>
      <c r="N15" s="189"/>
      <c r="O15" s="189"/>
      <c r="P15" s="189"/>
      <c r="Q15" s="189"/>
      <c r="R15" s="189"/>
      <c r="S15" s="170" t="str">
        <f>IF(OR(S9="",AND(S14="",Y14="")),"",S14+Y14)</f>
        <v/>
      </c>
      <c r="T15" s="171"/>
      <c r="U15" s="171"/>
      <c r="V15" s="171"/>
      <c r="W15" s="171"/>
      <c r="X15" s="171"/>
      <c r="Y15" s="171"/>
      <c r="Z15" s="171"/>
      <c r="AA15" s="171"/>
      <c r="AB15" s="215"/>
      <c r="AC15" s="213" t="s">
        <v>79</v>
      </c>
      <c r="AD15" s="214"/>
      <c r="AH15" s="222"/>
      <c r="AI15" s="81" t="s">
        <v>173</v>
      </c>
      <c r="AJ15" s="80">
        <v>1</v>
      </c>
      <c r="AK15" s="79" t="s">
        <v>179</v>
      </c>
      <c r="AL15" s="79">
        <v>15000</v>
      </c>
      <c r="AM15" s="28"/>
    </row>
    <row r="16" spans="1:42" ht="39.950000000000003" customHeight="1">
      <c r="A16" s="200" t="s">
        <v>98</v>
      </c>
      <c r="B16" s="201"/>
      <c r="C16" s="201"/>
      <c r="D16" s="201"/>
      <c r="E16" s="201"/>
      <c r="F16" s="201"/>
      <c r="G16" s="201"/>
      <c r="H16" s="201"/>
      <c r="I16" s="201"/>
      <c r="J16" s="201"/>
      <c r="K16" s="201"/>
      <c r="L16" s="201"/>
      <c r="M16" s="201"/>
      <c r="N16" s="201"/>
      <c r="O16" s="201"/>
      <c r="P16" s="201"/>
      <c r="Q16" s="201"/>
      <c r="R16" s="201"/>
      <c r="S16" s="202"/>
      <c r="T16" s="203"/>
      <c r="U16" s="203"/>
      <c r="V16" s="203"/>
      <c r="W16" s="203"/>
      <c r="X16" s="203"/>
      <c r="Y16" s="203"/>
      <c r="Z16" s="203"/>
      <c r="AA16" s="203"/>
      <c r="AB16" s="203"/>
      <c r="AC16" s="203"/>
      <c r="AD16" s="204"/>
      <c r="AH16" s="222"/>
      <c r="AI16" s="84" t="s">
        <v>172</v>
      </c>
      <c r="AJ16" s="83">
        <f>4/5</f>
        <v>0.8</v>
      </c>
      <c r="AK16" s="82" t="s">
        <v>179</v>
      </c>
      <c r="AL16" s="82">
        <v>15000</v>
      </c>
      <c r="AM16" s="28"/>
    </row>
    <row r="17" spans="1:54" ht="45" customHeight="1" thickBot="1">
      <c r="A17" s="218" t="s">
        <v>237</v>
      </c>
      <c r="B17" s="219"/>
      <c r="C17" s="219"/>
      <c r="D17" s="219"/>
      <c r="E17" s="219"/>
      <c r="F17" s="219"/>
      <c r="G17" s="219"/>
      <c r="H17" s="219"/>
      <c r="I17" s="219"/>
      <c r="J17" s="219"/>
      <c r="K17" s="219"/>
      <c r="L17" s="219"/>
      <c r="M17" s="219"/>
      <c r="N17" s="219"/>
      <c r="O17" s="219"/>
      <c r="P17" s="219"/>
      <c r="Q17" s="219"/>
      <c r="R17" s="219"/>
      <c r="S17" s="180" t="str">
        <f>IFERROR(IF(AN22="A",ROUNDUP(S5*VLOOKUP(S12,$AI$14:$AL$17,2,FALSE),0),""),"")</f>
        <v/>
      </c>
      <c r="T17" s="181"/>
      <c r="U17" s="181"/>
      <c r="V17" s="181"/>
      <c r="W17" s="181"/>
      <c r="X17" s="181"/>
      <c r="Y17" s="181"/>
      <c r="Z17" s="181"/>
      <c r="AA17" s="181"/>
      <c r="AB17" s="181"/>
      <c r="AC17" s="181"/>
      <c r="AD17" s="195" t="s">
        <v>80</v>
      </c>
      <c r="AH17" s="222"/>
      <c r="AI17" s="81" t="s">
        <v>171</v>
      </c>
      <c r="AJ17" s="80">
        <f>10/10</f>
        <v>1</v>
      </c>
      <c r="AK17" s="79" t="s">
        <v>179</v>
      </c>
      <c r="AL17" s="79">
        <v>15000</v>
      </c>
      <c r="AM17" s="28"/>
    </row>
    <row r="18" spans="1:54" ht="39.950000000000003" customHeight="1">
      <c r="A18" s="220" t="s">
        <v>215</v>
      </c>
      <c r="B18" s="221"/>
      <c r="C18" s="221"/>
      <c r="D18" s="221"/>
      <c r="E18" s="221"/>
      <c r="F18" s="221"/>
      <c r="G18" s="221"/>
      <c r="H18" s="221"/>
      <c r="I18" s="221"/>
      <c r="J18" s="221"/>
      <c r="K18" s="221"/>
      <c r="L18" s="221"/>
      <c r="M18" s="221"/>
      <c r="N18" s="221"/>
      <c r="O18" s="221"/>
      <c r="P18" s="221"/>
      <c r="Q18" s="221"/>
      <c r="R18" s="221"/>
      <c r="S18" s="182"/>
      <c r="T18" s="183"/>
      <c r="U18" s="183"/>
      <c r="V18" s="183"/>
      <c r="W18" s="183"/>
      <c r="X18" s="183"/>
      <c r="Y18" s="183"/>
      <c r="Z18" s="183"/>
      <c r="AA18" s="183"/>
      <c r="AB18" s="183"/>
      <c r="AC18" s="183"/>
      <c r="AD18" s="196"/>
      <c r="AF18" s="23"/>
      <c r="AG18" s="24"/>
      <c r="AH18" s="145" t="s">
        <v>184</v>
      </c>
      <c r="AI18" s="58" t="s">
        <v>229</v>
      </c>
      <c r="AM18" s="125" t="s">
        <v>212</v>
      </c>
      <c r="AN18" s="114" t="str">
        <f>S15</f>
        <v/>
      </c>
      <c r="AO18" s="114" t="str">
        <f>'様式新第2号(５)算定書(要請等対象施設以外)'!S15</f>
        <v/>
      </c>
      <c r="AP18" s="115"/>
    </row>
    <row r="19" spans="1:54" ht="47.25" customHeight="1">
      <c r="A19" s="218" t="s">
        <v>238</v>
      </c>
      <c r="B19" s="219"/>
      <c r="C19" s="219"/>
      <c r="D19" s="219"/>
      <c r="E19" s="219"/>
      <c r="F19" s="219"/>
      <c r="G19" s="219"/>
      <c r="H19" s="219"/>
      <c r="I19" s="219"/>
      <c r="J19" s="219"/>
      <c r="K19" s="219"/>
      <c r="L19" s="219"/>
      <c r="M19" s="219"/>
      <c r="N19" s="219"/>
      <c r="O19" s="219"/>
      <c r="P19" s="219"/>
      <c r="Q19" s="219"/>
      <c r="R19" s="219"/>
      <c r="S19" s="234" t="str">
        <f>IFERROR(IF(AN22="B",ROUNDUP(S15*AX47,0),""),"")</f>
        <v/>
      </c>
      <c r="T19" s="235"/>
      <c r="U19" s="235"/>
      <c r="V19" s="235"/>
      <c r="W19" s="235"/>
      <c r="X19" s="235"/>
      <c r="Y19" s="235"/>
      <c r="Z19" s="235"/>
      <c r="AA19" s="235"/>
      <c r="AB19" s="235"/>
      <c r="AC19" s="235"/>
      <c r="AD19" s="195" t="s">
        <v>80</v>
      </c>
      <c r="AF19" s="23"/>
      <c r="AG19" s="24"/>
      <c r="AM19" s="28" t="s">
        <v>213</v>
      </c>
      <c r="AN19" s="113" t="e">
        <f>AX47</f>
        <v>#N/A</v>
      </c>
      <c r="AO19" s="113" t="e">
        <f>'様式新第2号(５)算定書(要請等対象施設以外)'!AW47</f>
        <v>#N/A</v>
      </c>
      <c r="AP19" s="115"/>
    </row>
    <row r="20" spans="1:54" ht="39.950000000000003" customHeight="1">
      <c r="A20" s="216" t="s">
        <v>240</v>
      </c>
      <c r="B20" s="217"/>
      <c r="C20" s="217"/>
      <c r="D20" s="217"/>
      <c r="E20" s="217"/>
      <c r="F20" s="217"/>
      <c r="G20" s="217"/>
      <c r="H20" s="217"/>
      <c r="I20" s="217"/>
      <c r="J20" s="217"/>
      <c r="K20" s="217"/>
      <c r="L20" s="217"/>
      <c r="M20" s="217"/>
      <c r="N20" s="217"/>
      <c r="O20" s="217"/>
      <c r="P20" s="217"/>
      <c r="Q20" s="217"/>
      <c r="R20" s="217"/>
      <c r="S20" s="182"/>
      <c r="T20" s="183"/>
      <c r="U20" s="183"/>
      <c r="V20" s="183"/>
      <c r="W20" s="183"/>
      <c r="X20" s="183"/>
      <c r="Y20" s="183"/>
      <c r="Z20" s="183"/>
      <c r="AA20" s="183"/>
      <c r="AB20" s="183"/>
      <c r="AC20" s="183"/>
      <c r="AD20" s="196"/>
      <c r="AF20" s="16" t="str">
        <f>IF(S10="","",IF((ROUNDUP(S10*VLOOKUP(S12,$AI$14:$AK$17,2,FALSE),0))&gt;VLOOKUP(S12,$AI$14:$AL$17,4,FALSE),"",ROUNDUP(S5*VLOOKUP(S12,$AI$14:$AK$17,2,FALSE),0)))</f>
        <v/>
      </c>
      <c r="AM20" s="126" t="s">
        <v>208</v>
      </c>
      <c r="AN20" s="123">
        <f>IFERROR(AN18*AN19,0)</f>
        <v>0</v>
      </c>
      <c r="AO20" s="123">
        <f>IFERROR(AO18*AO19,0)</f>
        <v>0</v>
      </c>
      <c r="AP20" s="127">
        <f>SUM(AN20:AO20)</f>
        <v>0</v>
      </c>
    </row>
    <row r="21" spans="1:54" ht="39.950000000000003" customHeight="1" thickBot="1">
      <c r="A21" s="1"/>
      <c r="B21" s="38" t="s">
        <v>82</v>
      </c>
      <c r="C21" s="38"/>
      <c r="D21" s="55"/>
      <c r="E21" s="55"/>
      <c r="F21" s="55"/>
      <c r="G21" s="55"/>
      <c r="H21" s="55"/>
      <c r="I21" s="55"/>
      <c r="J21" s="55"/>
      <c r="K21" s="55"/>
      <c r="L21" s="55"/>
      <c r="M21" s="55"/>
      <c r="N21" s="55"/>
      <c r="O21" s="55"/>
      <c r="P21" s="55"/>
      <c r="Q21" s="55"/>
      <c r="R21" s="55"/>
      <c r="S21" s="38"/>
      <c r="T21" s="38"/>
      <c r="U21" s="38"/>
      <c r="V21" s="38"/>
      <c r="W21" s="38"/>
      <c r="X21" s="38"/>
      <c r="Y21" s="38"/>
      <c r="Z21" s="38"/>
      <c r="AA21" s="38"/>
      <c r="AB21" s="38"/>
      <c r="AC21" s="38"/>
      <c r="AD21" s="38"/>
    </row>
    <row r="22" spans="1:54" ht="39.950000000000003" customHeight="1" thickTop="1" thickBot="1">
      <c r="A22" s="224" t="s">
        <v>108</v>
      </c>
      <c r="B22" s="225"/>
      <c r="C22" s="225"/>
      <c r="D22" s="225" t="s">
        <v>111</v>
      </c>
      <c r="E22" s="225"/>
      <c r="F22" s="225"/>
      <c r="G22" s="225"/>
      <c r="H22" s="225"/>
      <c r="I22" s="225"/>
      <c r="J22" s="225"/>
      <c r="K22" s="225"/>
      <c r="L22" s="225"/>
      <c r="M22" s="225"/>
      <c r="N22" s="225"/>
      <c r="O22" s="225"/>
      <c r="P22" s="225"/>
      <c r="Q22" s="225"/>
      <c r="R22" s="232"/>
      <c r="S22" s="228" t="str">
        <f>IFERROR(IF(AN22="","",IF(S15*AV47&gt;=SUM(S17,S19),SUM(S17,S19),S15*AV47)),"")</f>
        <v/>
      </c>
      <c r="T22" s="228"/>
      <c r="U22" s="228"/>
      <c r="V22" s="228"/>
      <c r="W22" s="228"/>
      <c r="X22" s="228"/>
      <c r="Y22" s="228"/>
      <c r="Z22" s="228"/>
      <c r="AA22" s="228"/>
      <c r="AB22" s="228"/>
      <c r="AC22" s="228"/>
      <c r="AD22" s="26" t="s">
        <v>80</v>
      </c>
      <c r="AM22" s="129"/>
      <c r="AN22" s="132" t="str">
        <f>IFERROR(IF(AP14&gt;=AP20,"B","A"),"")</f>
        <v>B</v>
      </c>
      <c r="AO22" s="128" t="s">
        <v>214</v>
      </c>
    </row>
    <row r="23" spans="1:54" ht="39.950000000000003" customHeight="1" thickTop="1" thickBot="1">
      <c r="A23" s="226"/>
      <c r="B23" s="227"/>
      <c r="C23" s="227"/>
      <c r="D23" s="227" t="s">
        <v>112</v>
      </c>
      <c r="E23" s="227"/>
      <c r="F23" s="227"/>
      <c r="G23" s="227"/>
      <c r="H23" s="227"/>
      <c r="I23" s="227"/>
      <c r="J23" s="227"/>
      <c r="K23" s="227"/>
      <c r="L23" s="227"/>
      <c r="M23" s="227"/>
      <c r="N23" s="227"/>
      <c r="O23" s="227"/>
      <c r="P23" s="227"/>
      <c r="Q23" s="227"/>
      <c r="R23" s="233"/>
      <c r="S23" s="229" t="str">
        <f>IFERROR(SUM(S17:AC20)-S22,"")</f>
        <v/>
      </c>
      <c r="T23" s="230"/>
      <c r="U23" s="230"/>
      <c r="V23" s="230"/>
      <c r="W23" s="230"/>
      <c r="X23" s="230"/>
      <c r="Y23" s="230"/>
      <c r="Z23" s="230"/>
      <c r="AA23" s="230"/>
      <c r="AB23" s="230"/>
      <c r="AC23" s="231"/>
      <c r="AD23" s="26" t="s">
        <v>80</v>
      </c>
    </row>
    <row r="24" spans="1:54" ht="23.25" customHeight="1" thickTop="1">
      <c r="A24" s="1"/>
      <c r="B24" s="39"/>
      <c r="C24" s="39"/>
      <c r="D24" s="53"/>
      <c r="E24" s="53"/>
      <c r="F24" s="53"/>
      <c r="G24" s="53"/>
      <c r="H24" s="53"/>
      <c r="I24" s="53"/>
      <c r="J24" s="53"/>
      <c r="K24" s="53"/>
      <c r="L24" s="53"/>
      <c r="M24" s="53"/>
      <c r="N24" s="53"/>
      <c r="O24" s="53"/>
      <c r="P24" s="53"/>
      <c r="Q24" s="53"/>
      <c r="R24" s="53"/>
      <c r="S24" s="39"/>
      <c r="T24" s="39"/>
      <c r="U24" s="39"/>
      <c r="V24" s="39"/>
      <c r="W24" s="39"/>
      <c r="X24" s="39"/>
      <c r="Y24" s="39"/>
      <c r="Z24" s="39"/>
      <c r="AA24" s="39"/>
      <c r="AB24" s="39"/>
      <c r="AC24" s="39"/>
      <c r="AD24" s="39"/>
    </row>
    <row r="25" spans="1:54" ht="23.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5"/>
    </row>
    <row r="26" spans="1:54" ht="23.25" customHeight="1">
      <c r="A26" s="1" t="s">
        <v>4</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5"/>
      <c r="AI26" s="58">
        <v>1</v>
      </c>
      <c r="AJ26" s="58">
        <v>2</v>
      </c>
      <c r="AK26" s="58">
        <v>3</v>
      </c>
      <c r="AL26" s="58">
        <v>4</v>
      </c>
      <c r="AM26" s="58">
        <v>5</v>
      </c>
      <c r="AN26" s="58">
        <v>6</v>
      </c>
      <c r="AO26" s="58">
        <v>7</v>
      </c>
      <c r="AP26" s="58">
        <v>8</v>
      </c>
      <c r="AQ26" s="58">
        <v>9</v>
      </c>
      <c r="AR26" s="58">
        <v>10</v>
      </c>
      <c r="AS26" s="58">
        <v>11</v>
      </c>
      <c r="AT26" s="58">
        <v>12</v>
      </c>
      <c r="AU26" s="58">
        <v>13</v>
      </c>
      <c r="AV26" s="58">
        <v>14</v>
      </c>
      <c r="AW26" s="58">
        <v>15</v>
      </c>
      <c r="AX26" s="58">
        <v>16</v>
      </c>
    </row>
    <row r="27" spans="1:54" ht="23.25" customHeight="1">
      <c r="A27" s="223" t="s">
        <v>5</v>
      </c>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I27" s="58"/>
      <c r="AJ27" s="58"/>
      <c r="AK27" s="58"/>
      <c r="AL27" s="58"/>
      <c r="AM27" s="58"/>
      <c r="AN27" s="58"/>
      <c r="AO27" s="58"/>
      <c r="AP27" s="58"/>
      <c r="AQ27" s="58"/>
      <c r="AR27" s="58"/>
      <c r="AS27" s="58"/>
      <c r="AT27" s="58"/>
      <c r="AU27" s="58"/>
      <c r="AV27" s="58"/>
      <c r="AW27" s="58"/>
      <c r="AX27" s="58"/>
    </row>
    <row r="28" spans="1:54" ht="18.75" customHeight="1">
      <c r="A28" s="223" t="s">
        <v>85</v>
      </c>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I28" s="58"/>
      <c r="AJ28" s="58"/>
      <c r="AK28" s="58"/>
      <c r="AL28" s="58"/>
      <c r="AM28" s="58"/>
      <c r="AN28" s="58"/>
      <c r="AO28" s="58"/>
      <c r="AP28" s="58"/>
      <c r="AQ28" s="58"/>
      <c r="AR28" s="58"/>
      <c r="AS28" s="58"/>
      <c r="AT28" s="58"/>
      <c r="AU28" s="58"/>
      <c r="AV28" s="58"/>
      <c r="AW28" s="58"/>
      <c r="AX28" s="58"/>
    </row>
    <row r="29" spans="1:54" ht="18.75" customHeight="1">
      <c r="A29" s="223" t="s">
        <v>86</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I29" s="59"/>
      <c r="AJ29" s="60" t="s">
        <v>89</v>
      </c>
      <c r="AK29" s="61" t="str">
        <f>'様式新第2号(４)支給申請書'!H40</f>
        <v/>
      </c>
      <c r="AL29" s="141" t="s">
        <v>152</v>
      </c>
      <c r="AM29" s="61" t="str">
        <f>'様式新第2号(４)支給申請書'!J40</f>
        <v/>
      </c>
      <c r="AN29" s="141" t="s">
        <v>153</v>
      </c>
      <c r="AO29" s="61" t="str">
        <f>'様式新第2号(４)支給申請書'!L40</f>
        <v/>
      </c>
      <c r="AP29" s="142" t="s">
        <v>154</v>
      </c>
      <c r="AQ29" s="57" t="s">
        <v>155</v>
      </c>
      <c r="AR29" s="64" t="e">
        <f>DATE(2018+AK29,AM29,AO29)</f>
        <v>#VALUE!</v>
      </c>
      <c r="AS29" s="65"/>
      <c r="AT29" s="60" t="s">
        <v>89</v>
      </c>
      <c r="AU29" s="61" t="str">
        <f>'様式新第2号(４)支給申請書'!Q40</f>
        <v/>
      </c>
      <c r="AV29" s="141" t="s">
        <v>152</v>
      </c>
      <c r="AW29" s="61" t="str">
        <f>'様式新第2号(４)支給申請書'!S40</f>
        <v/>
      </c>
      <c r="AX29" s="141" t="s">
        <v>153</v>
      </c>
      <c r="AY29" s="61" t="str">
        <f>'様式新第2号(４)支給申請書'!U40</f>
        <v/>
      </c>
      <c r="AZ29" s="142" t="s">
        <v>154</v>
      </c>
      <c r="BA29" s="57" t="s">
        <v>155</v>
      </c>
      <c r="BB29" s="77" t="e">
        <f>DATE(2018+AU29,AW29,AY29)</f>
        <v>#VALUE!</v>
      </c>
    </row>
    <row r="30" spans="1:54" ht="18.75" customHeight="1">
      <c r="A30" s="223" t="s">
        <v>124</v>
      </c>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I30" s="59"/>
      <c r="AJ30" s="59"/>
      <c r="AK30" s="65"/>
      <c r="AL30" s="65"/>
      <c r="AM30" s="59"/>
      <c r="AN30" s="65"/>
      <c r="AO30" s="65"/>
      <c r="AP30" s="65"/>
      <c r="AQ30" s="65"/>
      <c r="AR30" s="65"/>
      <c r="AS30" s="65"/>
      <c r="AT30" s="65"/>
      <c r="AU30" s="65"/>
      <c r="AV30" s="65"/>
      <c r="AW30" s="65"/>
      <c r="AX30" s="65"/>
    </row>
    <row r="31" spans="1:54" ht="19.5" customHeight="1">
      <c r="A31" s="223" t="s">
        <v>223</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I31" s="66" t="s">
        <v>156</v>
      </c>
      <c r="AJ31" s="148" t="s">
        <v>157</v>
      </c>
      <c r="AK31" s="149"/>
      <c r="AL31" s="149"/>
      <c r="AM31" s="150"/>
      <c r="AN31" s="148" t="s">
        <v>158</v>
      </c>
      <c r="AO31" s="149"/>
      <c r="AP31" s="149"/>
      <c r="AQ31" s="150"/>
      <c r="AR31" s="148" t="s">
        <v>159</v>
      </c>
      <c r="AS31" s="150"/>
      <c r="AT31" s="148" t="s">
        <v>160</v>
      </c>
      <c r="AU31" s="150"/>
      <c r="AV31" s="146" t="s">
        <v>161</v>
      </c>
      <c r="AW31" s="146" t="s">
        <v>162</v>
      </c>
      <c r="AX31" s="146" t="s">
        <v>163</v>
      </c>
    </row>
    <row r="32" spans="1:54" ht="18.75" customHeight="1">
      <c r="A32" s="223" t="s">
        <v>100</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I32" s="66"/>
      <c r="AJ32" s="69" t="s">
        <v>164</v>
      </c>
      <c r="AK32" s="69" t="s">
        <v>152</v>
      </c>
      <c r="AL32" s="69" t="s">
        <v>165</v>
      </c>
      <c r="AM32" s="69" t="s">
        <v>166</v>
      </c>
      <c r="AN32" s="69" t="s">
        <v>164</v>
      </c>
      <c r="AO32" s="69" t="s">
        <v>152</v>
      </c>
      <c r="AP32" s="69" t="s">
        <v>165</v>
      </c>
      <c r="AQ32" s="69" t="s">
        <v>166</v>
      </c>
      <c r="AR32" s="66" t="s">
        <v>167</v>
      </c>
      <c r="AS32" s="69" t="s">
        <v>168</v>
      </c>
      <c r="AT32" s="66" t="s">
        <v>167</v>
      </c>
      <c r="AU32" s="69" t="s">
        <v>168</v>
      </c>
      <c r="AV32" s="147"/>
      <c r="AW32" s="147"/>
      <c r="AX32" s="147"/>
    </row>
    <row r="33" spans="1:50" ht="86.25" customHeight="1">
      <c r="A33" s="223" t="s">
        <v>239</v>
      </c>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I33" s="66" t="e">
        <f>IF(AND($AR$29&gt;=AM33,$AR$29&lt;=AQ33),"○","×")</f>
        <v>#VALUE!</v>
      </c>
      <c r="AJ33" s="66">
        <v>1</v>
      </c>
      <c r="AK33" s="66">
        <v>8</v>
      </c>
      <c r="AL33" s="66">
        <v>1</v>
      </c>
      <c r="AM33" s="70">
        <v>43678</v>
      </c>
      <c r="AN33" s="66">
        <v>2</v>
      </c>
      <c r="AO33" s="66">
        <v>2</v>
      </c>
      <c r="AP33" s="66">
        <v>29</v>
      </c>
      <c r="AQ33" s="70">
        <v>43890</v>
      </c>
      <c r="AR33" s="66">
        <v>100</v>
      </c>
      <c r="AS33" s="66">
        <v>80</v>
      </c>
      <c r="AT33" s="66">
        <v>100</v>
      </c>
      <c r="AU33" s="71">
        <v>80</v>
      </c>
      <c r="AV33" s="72">
        <v>8335</v>
      </c>
      <c r="AW33" s="72">
        <v>15000</v>
      </c>
      <c r="AX33" s="72">
        <v>15000</v>
      </c>
    </row>
    <row r="34" spans="1:50" ht="48.75" customHeight="1">
      <c r="A34" s="223" t="s">
        <v>87</v>
      </c>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I34" s="66" t="e">
        <f t="shared" ref="AI34:AI42" si="0">IF(AND($AR$29&gt;=AM34,$AR$29&lt;=AQ34),"○","×")</f>
        <v>#VALUE!</v>
      </c>
      <c r="AJ34" s="66">
        <v>2</v>
      </c>
      <c r="AK34" s="66">
        <v>3</v>
      </c>
      <c r="AL34" s="66">
        <v>1</v>
      </c>
      <c r="AM34" s="70">
        <v>43891</v>
      </c>
      <c r="AN34" s="66">
        <v>2</v>
      </c>
      <c r="AO34" s="66">
        <v>7</v>
      </c>
      <c r="AP34" s="66">
        <v>31</v>
      </c>
      <c r="AQ34" s="70">
        <v>44043</v>
      </c>
      <c r="AR34" s="66">
        <v>100</v>
      </c>
      <c r="AS34" s="66">
        <v>80</v>
      </c>
      <c r="AT34" s="66">
        <v>100</v>
      </c>
      <c r="AU34" s="71">
        <v>80</v>
      </c>
      <c r="AV34" s="72">
        <v>8330</v>
      </c>
      <c r="AW34" s="72">
        <v>15000</v>
      </c>
      <c r="AX34" s="72">
        <v>15000</v>
      </c>
    </row>
    <row r="35" spans="1:50" ht="67.5" customHeight="1">
      <c r="AI35" s="66" t="e">
        <f t="shared" si="0"/>
        <v>#VALUE!</v>
      </c>
      <c r="AJ35" s="66">
        <v>2</v>
      </c>
      <c r="AK35" s="66">
        <v>8</v>
      </c>
      <c r="AL35" s="66">
        <v>1</v>
      </c>
      <c r="AM35" s="70">
        <v>44044</v>
      </c>
      <c r="AN35" s="66">
        <v>3</v>
      </c>
      <c r="AO35" s="66">
        <v>4</v>
      </c>
      <c r="AP35" s="66">
        <v>30</v>
      </c>
      <c r="AQ35" s="70">
        <v>44316</v>
      </c>
      <c r="AR35" s="66">
        <v>100</v>
      </c>
      <c r="AS35" s="66">
        <v>80</v>
      </c>
      <c r="AT35" s="66">
        <v>100</v>
      </c>
      <c r="AU35" s="71">
        <v>80</v>
      </c>
      <c r="AV35" s="72">
        <v>8370</v>
      </c>
      <c r="AW35" s="72">
        <v>15000</v>
      </c>
      <c r="AX35" s="72">
        <v>15000</v>
      </c>
    </row>
    <row r="36" spans="1:50" ht="57.75" customHeight="1">
      <c r="AI36" s="66" t="e">
        <f t="shared" si="0"/>
        <v>#VALUE!</v>
      </c>
      <c r="AJ36" s="66">
        <v>3</v>
      </c>
      <c r="AK36" s="66">
        <v>5</v>
      </c>
      <c r="AL36" s="66">
        <v>1</v>
      </c>
      <c r="AM36" s="70">
        <v>44317</v>
      </c>
      <c r="AN36" s="66">
        <v>3</v>
      </c>
      <c r="AO36" s="66">
        <v>7</v>
      </c>
      <c r="AP36" s="66">
        <v>31</v>
      </c>
      <c r="AQ36" s="70">
        <v>44408</v>
      </c>
      <c r="AR36" s="66">
        <v>100</v>
      </c>
      <c r="AS36" s="66">
        <v>80</v>
      </c>
      <c r="AT36" s="66">
        <v>100</v>
      </c>
      <c r="AU36" s="71">
        <v>80</v>
      </c>
      <c r="AV36" s="72">
        <v>8370</v>
      </c>
      <c r="AW36" s="72">
        <v>13500</v>
      </c>
      <c r="AX36" s="72">
        <v>15000</v>
      </c>
    </row>
    <row r="37" spans="1:50" ht="53.25" customHeight="1">
      <c r="AI37" s="66" t="e">
        <f t="shared" si="0"/>
        <v>#VALUE!</v>
      </c>
      <c r="AJ37" s="66">
        <v>3</v>
      </c>
      <c r="AK37" s="66">
        <v>8</v>
      </c>
      <c r="AL37" s="66">
        <v>1</v>
      </c>
      <c r="AM37" s="70">
        <v>44409</v>
      </c>
      <c r="AN37" s="66">
        <v>4</v>
      </c>
      <c r="AO37" s="66">
        <v>7</v>
      </c>
      <c r="AP37" s="66">
        <v>31</v>
      </c>
      <c r="AQ37" s="70">
        <f>DATE(2018+AN37,AO37,AP37)</f>
        <v>44773</v>
      </c>
      <c r="AR37" s="66">
        <v>100</v>
      </c>
      <c r="AS37" s="66">
        <v>80</v>
      </c>
      <c r="AT37" s="66">
        <v>100</v>
      </c>
      <c r="AU37" s="71">
        <v>80</v>
      </c>
      <c r="AV37" s="72">
        <v>8265</v>
      </c>
      <c r="AW37" s="72">
        <v>13500</v>
      </c>
      <c r="AX37" s="72">
        <v>15000</v>
      </c>
    </row>
    <row r="38" spans="1:50" ht="38.25" customHeight="1">
      <c r="AI38" s="66" t="e">
        <f t="shared" si="0"/>
        <v>#VALUE!</v>
      </c>
      <c r="AJ38" s="66">
        <v>4</v>
      </c>
      <c r="AK38" s="66">
        <v>8</v>
      </c>
      <c r="AL38" s="66">
        <v>1</v>
      </c>
      <c r="AM38" s="70">
        <v>44774</v>
      </c>
      <c r="AN38" s="66">
        <v>4</v>
      </c>
      <c r="AO38" s="66">
        <v>9</v>
      </c>
      <c r="AP38" s="66">
        <v>30</v>
      </c>
      <c r="AQ38" s="70">
        <f>DATE(2018+AN38,AO38,AP38)</f>
        <v>44834</v>
      </c>
      <c r="AR38" s="66">
        <v>100</v>
      </c>
      <c r="AS38" s="66">
        <v>80</v>
      </c>
      <c r="AT38" s="66">
        <v>100</v>
      </c>
      <c r="AU38" s="71">
        <v>80</v>
      </c>
      <c r="AV38" s="72">
        <v>8355</v>
      </c>
      <c r="AW38" s="72">
        <v>9000</v>
      </c>
      <c r="AX38" s="72">
        <v>15000</v>
      </c>
    </row>
    <row r="39" spans="1:50" ht="21">
      <c r="AI39" s="66" t="e">
        <f t="shared" si="0"/>
        <v>#VALUE!</v>
      </c>
      <c r="AJ39" s="66">
        <v>4</v>
      </c>
      <c r="AK39" s="66">
        <v>10</v>
      </c>
      <c r="AL39" s="66">
        <v>1</v>
      </c>
      <c r="AM39" s="70">
        <v>44835</v>
      </c>
      <c r="AN39" s="66">
        <v>4</v>
      </c>
      <c r="AO39" s="66">
        <v>11</v>
      </c>
      <c r="AP39" s="66">
        <v>30</v>
      </c>
      <c r="AQ39" s="70">
        <f>DATE(2018+AN39,AO39,AP39)</f>
        <v>44895</v>
      </c>
      <c r="AR39" s="66">
        <v>100</v>
      </c>
      <c r="AS39" s="66">
        <v>80</v>
      </c>
      <c r="AT39" s="66">
        <v>100</v>
      </c>
      <c r="AU39" s="66">
        <v>80</v>
      </c>
      <c r="AV39" s="72">
        <v>8355</v>
      </c>
      <c r="AW39" s="72">
        <v>8355</v>
      </c>
      <c r="AX39" s="72">
        <v>12000</v>
      </c>
    </row>
    <row r="40" spans="1:50" ht="21">
      <c r="AI40" s="66" t="e">
        <f t="shared" si="0"/>
        <v>#VALUE!</v>
      </c>
      <c r="AJ40" s="66"/>
      <c r="AK40" s="66"/>
      <c r="AL40" s="66"/>
      <c r="AM40" s="66"/>
      <c r="AN40" s="66"/>
      <c r="AO40" s="66"/>
      <c r="AP40" s="66"/>
      <c r="AQ40" s="66"/>
      <c r="AR40" s="66"/>
      <c r="AS40" s="66"/>
      <c r="AT40" s="66"/>
      <c r="AU40" s="66"/>
      <c r="AV40" s="72"/>
      <c r="AW40" s="72"/>
      <c r="AX40" s="72"/>
    </row>
    <row r="41" spans="1:50" ht="21">
      <c r="AI41" s="66" t="e">
        <f t="shared" si="0"/>
        <v>#VALUE!</v>
      </c>
      <c r="AJ41" s="66"/>
      <c r="AK41" s="66"/>
      <c r="AL41" s="66"/>
      <c r="AM41" s="66"/>
      <c r="AN41" s="66"/>
      <c r="AO41" s="66"/>
      <c r="AP41" s="66"/>
      <c r="AQ41" s="66"/>
      <c r="AR41" s="66"/>
      <c r="AS41" s="66"/>
      <c r="AT41" s="66"/>
      <c r="AU41" s="66"/>
      <c r="AV41" s="72"/>
      <c r="AW41" s="73"/>
      <c r="AX41" s="73"/>
    </row>
    <row r="42" spans="1:50" ht="21">
      <c r="AI42" s="66" t="e">
        <f t="shared" si="0"/>
        <v>#VALUE!</v>
      </c>
      <c r="AJ42" s="66"/>
      <c r="AK42" s="66"/>
      <c r="AL42" s="66"/>
      <c r="AM42" s="66"/>
      <c r="AN42" s="66"/>
      <c r="AO42" s="66"/>
      <c r="AP42" s="66"/>
      <c r="AQ42" s="66"/>
      <c r="AR42" s="66"/>
      <c r="AS42" s="66"/>
      <c r="AT42" s="66"/>
      <c r="AU42" s="66"/>
      <c r="AV42" s="72"/>
      <c r="AW42" s="73"/>
      <c r="AX42" s="73"/>
    </row>
    <row r="43" spans="1:50" ht="21">
      <c r="AI43" s="65"/>
      <c r="AJ43" s="65"/>
      <c r="AK43" s="65"/>
      <c r="AL43" s="65"/>
      <c r="AM43" s="65"/>
      <c r="AN43" s="65"/>
      <c r="AO43" s="65"/>
      <c r="AP43" s="65"/>
      <c r="AQ43" s="65"/>
      <c r="AR43" s="65"/>
      <c r="AS43" s="65"/>
      <c r="AT43" s="65"/>
      <c r="AU43" s="65"/>
      <c r="AV43" s="65"/>
      <c r="AW43" s="65"/>
      <c r="AX43" s="58"/>
    </row>
    <row r="44" spans="1:50" ht="21">
      <c r="AI44" s="65" t="s">
        <v>169</v>
      </c>
      <c r="AJ44" s="65"/>
      <c r="AK44" s="65"/>
      <c r="AL44" s="65"/>
      <c r="AM44" s="65"/>
      <c r="AN44" s="65"/>
      <c r="AO44" s="65"/>
      <c r="AP44" s="65"/>
      <c r="AQ44" s="65"/>
      <c r="AR44" s="65"/>
      <c r="AS44" s="65"/>
      <c r="AT44" s="65"/>
      <c r="AU44" s="65"/>
      <c r="AV44" s="65"/>
      <c r="AW44" s="65"/>
      <c r="AX44" s="58"/>
    </row>
    <row r="45" spans="1:50" ht="21">
      <c r="AI45" s="65"/>
      <c r="AJ45" s="148" t="s">
        <v>157</v>
      </c>
      <c r="AK45" s="149"/>
      <c r="AL45" s="149"/>
      <c r="AM45" s="150"/>
      <c r="AN45" s="148" t="s">
        <v>158</v>
      </c>
      <c r="AO45" s="149"/>
      <c r="AP45" s="149"/>
      <c r="AQ45" s="150"/>
      <c r="AR45" s="151" t="s">
        <v>159</v>
      </c>
      <c r="AS45" s="152"/>
      <c r="AT45" s="151" t="s">
        <v>160</v>
      </c>
      <c r="AU45" s="152"/>
      <c r="AV45" s="146" t="s">
        <v>161</v>
      </c>
      <c r="AW45" s="146" t="s">
        <v>162</v>
      </c>
      <c r="AX45" s="146" t="s">
        <v>163</v>
      </c>
    </row>
    <row r="46" spans="1:50" ht="21">
      <c r="AI46" s="74" t="s">
        <v>170</v>
      </c>
      <c r="AJ46" s="69" t="s">
        <v>164</v>
      </c>
      <c r="AK46" s="69" t="s">
        <v>152</v>
      </c>
      <c r="AL46" s="69" t="s">
        <v>165</v>
      </c>
      <c r="AM46" s="69" t="s">
        <v>166</v>
      </c>
      <c r="AN46" s="69" t="s">
        <v>164</v>
      </c>
      <c r="AO46" s="69" t="s">
        <v>152</v>
      </c>
      <c r="AP46" s="69" t="s">
        <v>165</v>
      </c>
      <c r="AQ46" s="69" t="s">
        <v>166</v>
      </c>
      <c r="AR46" s="72" t="s">
        <v>167</v>
      </c>
      <c r="AS46" s="140" t="s">
        <v>168</v>
      </c>
      <c r="AT46" s="72" t="s">
        <v>167</v>
      </c>
      <c r="AU46" s="140" t="s">
        <v>168</v>
      </c>
      <c r="AV46" s="147"/>
      <c r="AW46" s="147"/>
      <c r="AX46" s="147"/>
    </row>
    <row r="47" spans="1:50" ht="21">
      <c r="AI47" s="76"/>
      <c r="AJ47" s="66" t="e">
        <f>VLOOKUP($AI$46,$AI$33:$AX$42,AJ26,FALSE)</f>
        <v>#N/A</v>
      </c>
      <c r="AK47" s="66" t="e">
        <f t="shared" ref="AK47:AX47" si="1">VLOOKUP($AI$46,$AI$33:$AX$42,AK26,FALSE)</f>
        <v>#N/A</v>
      </c>
      <c r="AL47" s="66" t="e">
        <f t="shared" si="1"/>
        <v>#N/A</v>
      </c>
      <c r="AM47" s="77" t="e">
        <f t="shared" si="1"/>
        <v>#N/A</v>
      </c>
      <c r="AN47" s="66" t="e">
        <f t="shared" si="1"/>
        <v>#N/A</v>
      </c>
      <c r="AO47" s="66" t="e">
        <f t="shared" si="1"/>
        <v>#N/A</v>
      </c>
      <c r="AP47" s="66" t="e">
        <f t="shared" si="1"/>
        <v>#N/A</v>
      </c>
      <c r="AQ47" s="77" t="e">
        <f t="shared" si="1"/>
        <v>#N/A</v>
      </c>
      <c r="AR47" s="72" t="e">
        <f t="shared" si="1"/>
        <v>#N/A</v>
      </c>
      <c r="AS47" s="72" t="e">
        <f t="shared" si="1"/>
        <v>#N/A</v>
      </c>
      <c r="AT47" s="72" t="e">
        <f t="shared" si="1"/>
        <v>#N/A</v>
      </c>
      <c r="AU47" s="72" t="e">
        <f t="shared" si="1"/>
        <v>#N/A</v>
      </c>
      <c r="AV47" s="72" t="e">
        <f t="shared" si="1"/>
        <v>#N/A</v>
      </c>
      <c r="AW47" s="72" t="e">
        <f t="shared" si="1"/>
        <v>#N/A</v>
      </c>
      <c r="AX47" s="72" t="e">
        <f t="shared" si="1"/>
        <v>#N/A</v>
      </c>
    </row>
  </sheetData>
  <sheetProtection password="CC7D" sheet="1" formatCells="0" selectLockedCells="1"/>
  <mergeCells count="68">
    <mergeCell ref="AH14:AH17"/>
    <mergeCell ref="A33:AD33"/>
    <mergeCell ref="A34:AD34"/>
    <mergeCell ref="A27:AD27"/>
    <mergeCell ref="A28:AD28"/>
    <mergeCell ref="A29:AD29"/>
    <mergeCell ref="A30:AD30"/>
    <mergeCell ref="A31:AD31"/>
    <mergeCell ref="A32:AD32"/>
    <mergeCell ref="A22:C23"/>
    <mergeCell ref="S22:AC22"/>
    <mergeCell ref="S23:AC23"/>
    <mergeCell ref="D22:R22"/>
    <mergeCell ref="D23:R23"/>
    <mergeCell ref="A19:R19"/>
    <mergeCell ref="S19:AC20"/>
    <mergeCell ref="AD19:AD20"/>
    <mergeCell ref="A20:R20"/>
    <mergeCell ref="A17:R17"/>
    <mergeCell ref="S17:AC18"/>
    <mergeCell ref="AD17:AD18"/>
    <mergeCell ref="A18:R18"/>
    <mergeCell ref="S12:AD12"/>
    <mergeCell ref="A12:R12"/>
    <mergeCell ref="A16:R16"/>
    <mergeCell ref="S16:AD16"/>
    <mergeCell ref="A13:R15"/>
    <mergeCell ref="S13:X13"/>
    <mergeCell ref="Y13:AD13"/>
    <mergeCell ref="S14:V14"/>
    <mergeCell ref="W14:X14"/>
    <mergeCell ref="Y14:AB14"/>
    <mergeCell ref="AC14:AD14"/>
    <mergeCell ref="S15:AB15"/>
    <mergeCell ref="AC15:AD15"/>
    <mergeCell ref="Y7:AC7"/>
    <mergeCell ref="S8:AC8"/>
    <mergeCell ref="A9:R9"/>
    <mergeCell ref="S9:AC9"/>
    <mergeCell ref="A10:R11"/>
    <mergeCell ref="S10:AC11"/>
    <mergeCell ref="A6:R8"/>
    <mergeCell ref="S6:X6"/>
    <mergeCell ref="Y6:AD6"/>
    <mergeCell ref="S7:V7"/>
    <mergeCell ref="W7:X7"/>
    <mergeCell ref="AD10:AD11"/>
    <mergeCell ref="A2:AD2"/>
    <mergeCell ref="V4:X4"/>
    <mergeCell ref="Y4:AD4"/>
    <mergeCell ref="A5:R5"/>
    <mergeCell ref="S5:AC5"/>
    <mergeCell ref="D4:U4"/>
    <mergeCell ref="A3:C3"/>
    <mergeCell ref="AW31:AW32"/>
    <mergeCell ref="AX31:AX32"/>
    <mergeCell ref="AJ45:AM45"/>
    <mergeCell ref="AN45:AQ45"/>
    <mergeCell ref="AR45:AS45"/>
    <mergeCell ref="AT45:AU45"/>
    <mergeCell ref="AV45:AV46"/>
    <mergeCell ref="AW45:AW46"/>
    <mergeCell ref="AX45:AX46"/>
    <mergeCell ref="AJ31:AM31"/>
    <mergeCell ref="AN31:AQ31"/>
    <mergeCell ref="AR31:AS31"/>
    <mergeCell ref="AT31:AU31"/>
    <mergeCell ref="AV31:AV32"/>
  </mergeCells>
  <phoneticPr fontId="2"/>
  <dataValidations count="4">
    <dataValidation imeMode="hiragana" allowBlank="1" showInputMessage="1" showErrorMessage="1" sqref="S13:AD13 W14 S15:AB15 AI47"/>
    <dataValidation imeMode="halfAlpha" allowBlank="1" showInputMessage="1" showErrorMessage="1" sqref="S14 Y14 S5:AC5"/>
    <dataValidation type="list" allowBlank="1" showInputMessage="1" showErrorMessage="1" sqref="AF12 AF14:AF15">
      <formula1>$AF$12:$AF$15</formula1>
    </dataValidation>
    <dataValidation type="list" allowBlank="1" showInputMessage="1" showErrorMessage="1" sqref="S12:AD12">
      <formula1>INDIRECT($AM$11)</formula1>
    </dataValidation>
  </dataValidations>
  <pageMargins left="0.7" right="0.7" top="0.75" bottom="0.75" header="0.3" footer="0.3"/>
  <pageSetup paperSize="9" scale="48" orientation="portrait" r:id="rId1"/>
  <rowBreaks count="1" manualBreakCount="1">
    <brk id="24" max="2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BB48"/>
  <sheetViews>
    <sheetView view="pageBreakPreview" zoomScale="60" zoomScaleNormal="100" workbookViewId="0">
      <selection activeCell="S5" sqref="S5:AC5"/>
    </sheetView>
  </sheetViews>
  <sheetFormatPr defaultColWidth="9" defaultRowHeight="18.75"/>
  <cols>
    <col min="1" max="2" width="3.625" style="16" customWidth="1"/>
    <col min="3" max="3" width="9" style="16" customWidth="1"/>
    <col min="4" max="18" width="4.625" style="16" customWidth="1"/>
    <col min="19" max="19" width="3.75" style="16" customWidth="1"/>
    <col min="20" max="22" width="9" style="16"/>
    <col min="23" max="24" width="3.625" style="16" customWidth="1"/>
    <col min="25" max="25" width="3.75" style="16" customWidth="1"/>
    <col min="26" max="27" width="9" style="16"/>
    <col min="28" max="28" width="5.625" style="16" customWidth="1"/>
    <col min="29" max="29" width="3.625" style="16" customWidth="1"/>
    <col min="30" max="30" width="5.875" style="28" customWidth="1"/>
    <col min="31" max="31" width="9" style="16" customWidth="1"/>
    <col min="32" max="33" width="3.875" style="16" hidden="1" customWidth="1"/>
    <col min="34" max="34" width="3.5" style="16" hidden="1" customWidth="1"/>
    <col min="35" max="35" width="18" style="16" hidden="1" customWidth="1"/>
    <col min="36" max="36" width="36.125" style="16" hidden="1" customWidth="1"/>
    <col min="37" max="37" width="83" style="16" hidden="1" customWidth="1"/>
    <col min="38" max="38" width="14.125" style="16" hidden="1" customWidth="1"/>
    <col min="39" max="39" width="16.375" style="16" hidden="1" customWidth="1"/>
    <col min="40" max="40" width="86.625" style="16" hidden="1" customWidth="1"/>
    <col min="41" max="41" width="14.5" style="16" hidden="1" customWidth="1"/>
    <col min="42" max="42" width="8.25" style="16" hidden="1" customWidth="1"/>
    <col min="43" max="43" width="18" style="16" hidden="1" customWidth="1"/>
    <col min="44" max="44" width="12.875" style="16" hidden="1" customWidth="1"/>
    <col min="45" max="47" width="11.75" style="16" hidden="1" customWidth="1"/>
    <col min="48" max="50" width="15.5" style="16" hidden="1" customWidth="1"/>
    <col min="51" max="51" width="11.25" style="16" hidden="1" customWidth="1"/>
    <col min="52" max="52" width="5.375" style="16" hidden="1" customWidth="1"/>
    <col min="53" max="53" width="11.125" style="16" hidden="1" customWidth="1"/>
    <col min="54" max="54" width="12.875" style="16" hidden="1" customWidth="1"/>
    <col min="55" max="72" width="9" style="16" customWidth="1"/>
    <col min="73" max="16384" width="9" style="16"/>
  </cols>
  <sheetData>
    <row r="1" spans="1:43">
      <c r="A1" s="1" t="s">
        <v>235</v>
      </c>
      <c r="B1" s="1"/>
      <c r="C1" s="1"/>
      <c r="D1" s="1"/>
      <c r="E1" s="1"/>
      <c r="F1" s="1"/>
      <c r="G1" s="1"/>
      <c r="H1" s="1"/>
      <c r="I1" s="1"/>
      <c r="J1" s="1"/>
      <c r="K1" s="1"/>
      <c r="L1" s="1"/>
      <c r="M1" s="1"/>
      <c r="N1" s="1"/>
      <c r="O1" s="1"/>
      <c r="P1" s="1"/>
      <c r="Q1" s="1"/>
      <c r="R1" s="1"/>
      <c r="S1" s="1"/>
      <c r="T1" s="1"/>
      <c r="U1" s="1"/>
      <c r="V1" s="1"/>
      <c r="W1" s="1"/>
      <c r="X1" s="1"/>
      <c r="Y1" s="1"/>
      <c r="Z1" s="1"/>
      <c r="AA1" s="1"/>
      <c r="AB1" s="1"/>
      <c r="AC1" s="1"/>
      <c r="AD1" s="15"/>
    </row>
    <row r="2" spans="1:43" ht="48" customHeight="1">
      <c r="A2" s="238" t="s">
        <v>199</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row>
    <row r="3" spans="1:43" ht="29.25" customHeight="1">
      <c r="A3" s="167" t="s">
        <v>25</v>
      </c>
      <c r="B3" s="168"/>
      <c r="C3" s="169"/>
      <c r="D3" s="54" t="s">
        <v>89</v>
      </c>
      <c r="E3" s="109" t="str">
        <f>IF('様式新第2号(６)算定書 (要請等対象施設)'!E3="","",'様式新第2号(６)算定書 (要請等対象施設)'!E3)</f>
        <v/>
      </c>
      <c r="F3" s="96" t="s">
        <v>90</v>
      </c>
      <c r="G3" s="109" t="str">
        <f>IF('様式新第2号(６)算定書 (要請等対象施設)'!G3="","",'様式新第2号(６)算定書 (要請等対象施設)'!G3)</f>
        <v/>
      </c>
      <c r="H3" s="96" t="s">
        <v>178</v>
      </c>
      <c r="I3" s="109" t="str">
        <f>IF('様式新第2号(６)算定書 (要請等対象施設)'!I3="","",'様式新第2号(６)算定書 (要請等対象施設)'!I3)</f>
        <v/>
      </c>
      <c r="J3" s="96" t="s">
        <v>67</v>
      </c>
      <c r="K3" s="96" t="s">
        <v>105</v>
      </c>
      <c r="L3" s="54" t="s">
        <v>89</v>
      </c>
      <c r="M3" s="109" t="str">
        <f>IF('様式新第2号(６)算定書 (要請等対象施設)'!M3="","",'様式新第2号(６)算定書 (要請等対象施設)'!M3)</f>
        <v/>
      </c>
      <c r="N3" s="96" t="s">
        <v>90</v>
      </c>
      <c r="O3" s="109" t="str">
        <f>IF('様式新第2号(６)算定書 (要請等対象施設)'!O3="","",'様式新第2号(６)算定書 (要請等対象施設)'!O3)</f>
        <v/>
      </c>
      <c r="P3" s="96" t="s">
        <v>178</v>
      </c>
      <c r="Q3" s="110" t="str">
        <f>IF('様式新第2号(６)算定書 (要請等対象施設)'!Q3="","",'様式新第2号(６)算定書 (要請等対象施設)'!Q3)</f>
        <v/>
      </c>
      <c r="R3" s="95" t="s">
        <v>67</v>
      </c>
      <c r="S3" s="56"/>
      <c r="T3" s="56"/>
      <c r="U3" s="56"/>
      <c r="V3" s="56"/>
      <c r="W3" s="56"/>
      <c r="X3" s="56"/>
      <c r="Y3" s="56"/>
      <c r="Z3" s="56"/>
      <c r="AA3" s="56"/>
      <c r="AB3" s="56"/>
      <c r="AC3" s="56"/>
      <c r="AD3" s="56"/>
    </row>
    <row r="4" spans="1:43" s="20" customFormat="1" ht="54" customHeight="1">
      <c r="A4" s="17" t="s">
        <v>0</v>
      </c>
      <c r="B4" s="18"/>
      <c r="C4" s="19"/>
      <c r="D4" s="245" t="str">
        <f>IF('様式新第2号(６)算定書 (要請等対象施設)'!D4:U4="","",'様式新第2号(６)算定書 (要請等対象施設)'!D4:U4)</f>
        <v/>
      </c>
      <c r="E4" s="246"/>
      <c r="F4" s="246"/>
      <c r="G4" s="246"/>
      <c r="H4" s="246"/>
      <c r="I4" s="246"/>
      <c r="J4" s="246"/>
      <c r="K4" s="246"/>
      <c r="L4" s="246"/>
      <c r="M4" s="246"/>
      <c r="N4" s="246"/>
      <c r="O4" s="246"/>
      <c r="P4" s="246"/>
      <c r="Q4" s="246"/>
      <c r="R4" s="246"/>
      <c r="S4" s="246"/>
      <c r="T4" s="246"/>
      <c r="U4" s="247"/>
      <c r="V4" s="155" t="s">
        <v>99</v>
      </c>
      <c r="W4" s="156"/>
      <c r="X4" s="157"/>
      <c r="Y4" s="239" t="str">
        <f>IF('様式新第2号(６)算定書 (要請等対象施設)'!Y4="","",'様式新第2号(６)算定書 (要請等対象施設)'!Y4)</f>
        <v/>
      </c>
      <c r="Z4" s="240"/>
      <c r="AA4" s="240"/>
      <c r="AB4" s="240"/>
      <c r="AC4" s="240"/>
      <c r="AD4" s="240"/>
    </row>
    <row r="5" spans="1:43" ht="60" customHeight="1">
      <c r="A5" s="159" t="s">
        <v>6</v>
      </c>
      <c r="B5" s="160"/>
      <c r="C5" s="160"/>
      <c r="D5" s="160"/>
      <c r="E5" s="160"/>
      <c r="F5" s="160"/>
      <c r="G5" s="160"/>
      <c r="H5" s="160"/>
      <c r="I5" s="160"/>
      <c r="J5" s="160"/>
      <c r="K5" s="160"/>
      <c r="L5" s="160"/>
      <c r="M5" s="160"/>
      <c r="N5" s="160"/>
      <c r="O5" s="160"/>
      <c r="P5" s="160"/>
      <c r="Q5" s="160"/>
      <c r="R5" s="160"/>
      <c r="S5" s="161"/>
      <c r="T5" s="162"/>
      <c r="U5" s="162"/>
      <c r="V5" s="162"/>
      <c r="W5" s="162"/>
      <c r="X5" s="162"/>
      <c r="Y5" s="162"/>
      <c r="Z5" s="162"/>
      <c r="AA5" s="162"/>
      <c r="AB5" s="162"/>
      <c r="AC5" s="163"/>
      <c r="AD5" s="21" t="s">
        <v>1</v>
      </c>
      <c r="AF5" s="257">
        <f>SUM(S5,'様式新第2号(６)算定書 (要請等対象施設)'!S5:AC5)</f>
        <v>0</v>
      </c>
      <c r="AG5" s="258"/>
      <c r="AH5" s="116"/>
    </row>
    <row r="6" spans="1:43" ht="38.25" customHeight="1">
      <c r="A6" s="184" t="s">
        <v>83</v>
      </c>
      <c r="B6" s="185"/>
      <c r="C6" s="185"/>
      <c r="D6" s="185"/>
      <c r="E6" s="185"/>
      <c r="F6" s="185"/>
      <c r="G6" s="185"/>
      <c r="H6" s="185"/>
      <c r="I6" s="185"/>
      <c r="J6" s="185"/>
      <c r="K6" s="185"/>
      <c r="L6" s="185"/>
      <c r="M6" s="185"/>
      <c r="N6" s="185"/>
      <c r="O6" s="185"/>
      <c r="P6" s="185"/>
      <c r="Q6" s="185"/>
      <c r="R6" s="185"/>
      <c r="S6" s="190" t="s">
        <v>118</v>
      </c>
      <c r="T6" s="191"/>
      <c r="U6" s="191"/>
      <c r="V6" s="191"/>
      <c r="W6" s="191"/>
      <c r="X6" s="191"/>
      <c r="Y6" s="192" t="s">
        <v>119</v>
      </c>
      <c r="Z6" s="193"/>
      <c r="AA6" s="193"/>
      <c r="AB6" s="193"/>
      <c r="AC6" s="193"/>
      <c r="AD6" s="194"/>
      <c r="AF6" s="117"/>
      <c r="AG6" s="117"/>
      <c r="AH6" s="116"/>
    </row>
    <row r="7" spans="1:43" ht="47.25" customHeight="1">
      <c r="A7" s="186"/>
      <c r="B7" s="187"/>
      <c r="C7" s="187"/>
      <c r="D7" s="187"/>
      <c r="E7" s="187"/>
      <c r="F7" s="187"/>
      <c r="G7" s="187"/>
      <c r="H7" s="187"/>
      <c r="I7" s="187"/>
      <c r="J7" s="187"/>
      <c r="K7" s="187"/>
      <c r="L7" s="187"/>
      <c r="M7" s="187"/>
      <c r="N7" s="187"/>
      <c r="O7" s="187"/>
      <c r="P7" s="187"/>
      <c r="Q7" s="187"/>
      <c r="R7" s="187"/>
      <c r="S7" s="161"/>
      <c r="T7" s="162"/>
      <c r="U7" s="162"/>
      <c r="V7" s="162"/>
      <c r="W7" s="191" t="s">
        <v>81</v>
      </c>
      <c r="X7" s="191"/>
      <c r="Y7" s="161"/>
      <c r="Z7" s="162"/>
      <c r="AA7" s="162"/>
      <c r="AB7" s="162"/>
      <c r="AC7" s="162"/>
      <c r="AD7" s="14" t="s">
        <v>81</v>
      </c>
      <c r="AF7" s="118">
        <f>SUM(S7,'様式新第2号(６)算定書 (要請等対象施設)'!S7:V7)</f>
        <v>0</v>
      </c>
      <c r="AG7" s="118">
        <f>SUM(Y7,'様式新第2号(６)算定書 (要請等対象施設)'!Y7:AC7)</f>
        <v>0</v>
      </c>
      <c r="AH7" s="116"/>
    </row>
    <row r="8" spans="1:43" ht="60" customHeight="1">
      <c r="A8" s="188"/>
      <c r="B8" s="189"/>
      <c r="C8" s="189"/>
      <c r="D8" s="189"/>
      <c r="E8" s="189"/>
      <c r="F8" s="189"/>
      <c r="G8" s="189"/>
      <c r="H8" s="189"/>
      <c r="I8" s="189"/>
      <c r="J8" s="189"/>
      <c r="K8" s="189"/>
      <c r="L8" s="189"/>
      <c r="M8" s="189"/>
      <c r="N8" s="189"/>
      <c r="O8" s="189"/>
      <c r="P8" s="189"/>
      <c r="Q8" s="189"/>
      <c r="R8" s="189"/>
      <c r="S8" s="170" t="str">
        <f>IF(AND(S7="",Y7=""),"",S7+Y7)</f>
        <v/>
      </c>
      <c r="T8" s="171"/>
      <c r="U8" s="171"/>
      <c r="V8" s="171"/>
      <c r="W8" s="171"/>
      <c r="X8" s="171"/>
      <c r="Y8" s="171"/>
      <c r="Z8" s="171"/>
      <c r="AA8" s="171"/>
      <c r="AB8" s="171"/>
      <c r="AC8" s="171"/>
      <c r="AD8" s="22" t="s">
        <v>81</v>
      </c>
      <c r="AF8" s="256">
        <f>IF(AND(AF7="",AG7=""),"",AF7+AG7)</f>
        <v>0</v>
      </c>
      <c r="AG8" s="256"/>
      <c r="AH8" s="116"/>
    </row>
    <row r="9" spans="1:43" ht="66.75" customHeight="1">
      <c r="A9" s="172" t="s">
        <v>143</v>
      </c>
      <c r="B9" s="173"/>
      <c r="C9" s="173"/>
      <c r="D9" s="173"/>
      <c r="E9" s="173"/>
      <c r="F9" s="173"/>
      <c r="G9" s="173"/>
      <c r="H9" s="173"/>
      <c r="I9" s="173"/>
      <c r="J9" s="173"/>
      <c r="K9" s="173"/>
      <c r="L9" s="173"/>
      <c r="M9" s="173"/>
      <c r="N9" s="173"/>
      <c r="O9" s="173"/>
      <c r="P9" s="173"/>
      <c r="Q9" s="173"/>
      <c r="R9" s="173"/>
      <c r="S9" s="248">
        <f>'様式新第2号(６)算定書 (要請等対象施設)'!S9:AC9</f>
        <v>0</v>
      </c>
      <c r="T9" s="249"/>
      <c r="U9" s="249"/>
      <c r="V9" s="249"/>
      <c r="W9" s="249"/>
      <c r="X9" s="249"/>
      <c r="Y9" s="249"/>
      <c r="Z9" s="249"/>
      <c r="AA9" s="249"/>
      <c r="AB9" s="249"/>
      <c r="AC9" s="249"/>
      <c r="AD9" s="22" t="s">
        <v>81</v>
      </c>
      <c r="AF9" s="260">
        <f>S9</f>
        <v>0</v>
      </c>
      <c r="AG9" s="256"/>
      <c r="AH9" s="116"/>
    </row>
    <row r="10" spans="1:43" ht="25.5" customHeight="1" thickBot="1">
      <c r="A10" s="174" t="s">
        <v>84</v>
      </c>
      <c r="B10" s="175"/>
      <c r="C10" s="175"/>
      <c r="D10" s="175"/>
      <c r="E10" s="175"/>
      <c r="F10" s="175"/>
      <c r="G10" s="175"/>
      <c r="H10" s="175"/>
      <c r="I10" s="175"/>
      <c r="J10" s="175"/>
      <c r="K10" s="175"/>
      <c r="L10" s="175"/>
      <c r="M10" s="175"/>
      <c r="N10" s="175"/>
      <c r="O10" s="175"/>
      <c r="P10" s="175"/>
      <c r="Q10" s="175"/>
      <c r="R10" s="175"/>
      <c r="S10" s="180" t="str">
        <f>IF(OR(S5="",AND(S7=0,Y7=0),S9="",S8=""),"", ROUNDUP((S5/S8)*S9,0))</f>
        <v/>
      </c>
      <c r="T10" s="181"/>
      <c r="U10" s="181"/>
      <c r="V10" s="181"/>
      <c r="W10" s="181"/>
      <c r="X10" s="181"/>
      <c r="Y10" s="181"/>
      <c r="Z10" s="181"/>
      <c r="AA10" s="181"/>
      <c r="AB10" s="181"/>
      <c r="AC10" s="181"/>
      <c r="AD10" s="195" t="s">
        <v>80</v>
      </c>
      <c r="AF10" s="261" t="str">
        <f>IF(OR(AF5="",AND(AF7=0,AG7=0),AF9="",AF8=""),"", ROUNDUP((AF5/AF8)*AF9,0))</f>
        <v/>
      </c>
      <c r="AG10" s="262"/>
      <c r="AH10" s="116"/>
      <c r="AJ10" s="106" t="s">
        <v>188</v>
      </c>
      <c r="AK10" s="58"/>
      <c r="AL10" s="58"/>
      <c r="AM10" s="58"/>
      <c r="AN10" s="58" t="s">
        <v>189</v>
      </c>
      <c r="AO10" s="58"/>
      <c r="AP10" s="58"/>
      <c r="AQ10" s="58"/>
    </row>
    <row r="11" spans="1:43" ht="39.950000000000003" customHeight="1" thickBot="1">
      <c r="A11" s="177"/>
      <c r="B11" s="178"/>
      <c r="C11" s="178"/>
      <c r="D11" s="178"/>
      <c r="E11" s="178"/>
      <c r="F11" s="178"/>
      <c r="G11" s="178"/>
      <c r="H11" s="178"/>
      <c r="I11" s="178"/>
      <c r="J11" s="178"/>
      <c r="K11" s="178"/>
      <c r="L11" s="178"/>
      <c r="M11" s="178"/>
      <c r="N11" s="178"/>
      <c r="O11" s="178"/>
      <c r="P11" s="178"/>
      <c r="Q11" s="178"/>
      <c r="R11" s="178"/>
      <c r="S11" s="182"/>
      <c r="T11" s="183"/>
      <c r="U11" s="183"/>
      <c r="V11" s="183"/>
      <c r="W11" s="183"/>
      <c r="X11" s="183"/>
      <c r="Y11" s="183"/>
      <c r="Z11" s="183"/>
      <c r="AA11" s="183"/>
      <c r="AB11" s="183"/>
      <c r="AC11" s="183"/>
      <c r="AD11" s="196"/>
      <c r="AF11" s="263"/>
      <c r="AG11" s="264"/>
      <c r="AH11" s="116"/>
      <c r="AJ11" s="8" t="s">
        <v>190</v>
      </c>
      <c r="AK11" s="8"/>
      <c r="AL11" s="107">
        <v>44317</v>
      </c>
      <c r="AM11" s="8" t="s">
        <v>191</v>
      </c>
      <c r="AN11" s="108" t="e">
        <f>IF(AND(AL11&lt;=AR29,AR29&lt;AL12),"④",IF(AL12&lt;=AR29,"⑤","③"))</f>
        <v>#VALUE!</v>
      </c>
      <c r="AO11" s="58" t="s">
        <v>192</v>
      </c>
      <c r="AP11" s="58"/>
      <c r="AQ11" s="58"/>
    </row>
    <row r="12" spans="1:43" ht="72" customHeight="1" thickBot="1">
      <c r="A12" s="250" t="s">
        <v>219</v>
      </c>
      <c r="B12" s="251"/>
      <c r="C12" s="251"/>
      <c r="D12" s="251"/>
      <c r="E12" s="251"/>
      <c r="F12" s="251"/>
      <c r="G12" s="251"/>
      <c r="H12" s="251"/>
      <c r="I12" s="251"/>
      <c r="J12" s="251"/>
      <c r="K12" s="251"/>
      <c r="L12" s="251"/>
      <c r="M12" s="251"/>
      <c r="N12" s="251"/>
      <c r="O12" s="251"/>
      <c r="P12" s="251"/>
      <c r="Q12" s="251"/>
      <c r="R12" s="252"/>
      <c r="S12" s="236"/>
      <c r="T12" s="236"/>
      <c r="U12" s="236"/>
      <c r="V12" s="236"/>
      <c r="W12" s="236"/>
      <c r="X12" s="236"/>
      <c r="Y12" s="236"/>
      <c r="Z12" s="236"/>
      <c r="AA12" s="236"/>
      <c r="AB12" s="236"/>
      <c r="AC12" s="236"/>
      <c r="AD12" s="237"/>
      <c r="AF12" s="256" t="str">
        <f>IF(AF10="","",MIN($AW$47,ROUNDUP(AF10*VLOOKUP($S$12,$AK$14:$AL$21,2,FALSE),0)))</f>
        <v/>
      </c>
      <c r="AG12" s="256"/>
      <c r="AH12" s="116"/>
      <c r="AJ12" s="106" t="s">
        <v>190</v>
      </c>
      <c r="AK12" s="58"/>
      <c r="AL12" s="107">
        <v>44896</v>
      </c>
    </row>
    <row r="13" spans="1:43" ht="60" customHeight="1" thickBot="1">
      <c r="A13" s="184" t="s">
        <v>97</v>
      </c>
      <c r="B13" s="185"/>
      <c r="C13" s="185"/>
      <c r="D13" s="185"/>
      <c r="E13" s="185"/>
      <c r="F13" s="185"/>
      <c r="G13" s="185"/>
      <c r="H13" s="185"/>
      <c r="I13" s="185"/>
      <c r="J13" s="185"/>
      <c r="K13" s="185"/>
      <c r="L13" s="185"/>
      <c r="M13" s="185"/>
      <c r="N13" s="185"/>
      <c r="O13" s="185"/>
      <c r="P13" s="185"/>
      <c r="Q13" s="185"/>
      <c r="R13" s="185"/>
      <c r="S13" s="190" t="s">
        <v>120</v>
      </c>
      <c r="T13" s="191"/>
      <c r="U13" s="191"/>
      <c r="V13" s="191"/>
      <c r="W13" s="191"/>
      <c r="X13" s="241"/>
      <c r="Y13" s="253" t="s">
        <v>121</v>
      </c>
      <c r="Z13" s="254"/>
      <c r="AA13" s="254"/>
      <c r="AB13" s="254"/>
      <c r="AC13" s="254"/>
      <c r="AD13" s="255"/>
      <c r="AF13" s="117"/>
      <c r="AG13" s="117"/>
      <c r="AH13" s="116"/>
      <c r="AJ13" s="97" t="s">
        <v>180</v>
      </c>
      <c r="AK13" s="98" t="s">
        <v>176</v>
      </c>
      <c r="AL13" s="85" t="s">
        <v>175</v>
      </c>
    </row>
    <row r="14" spans="1:43" ht="32.25" customHeight="1" thickBot="1">
      <c r="A14" s="186"/>
      <c r="B14" s="187"/>
      <c r="C14" s="187"/>
      <c r="D14" s="187"/>
      <c r="E14" s="187"/>
      <c r="F14" s="187"/>
      <c r="G14" s="187"/>
      <c r="H14" s="187"/>
      <c r="I14" s="187"/>
      <c r="J14" s="187"/>
      <c r="K14" s="187"/>
      <c r="L14" s="187"/>
      <c r="M14" s="187"/>
      <c r="N14" s="187"/>
      <c r="O14" s="187"/>
      <c r="P14" s="187"/>
      <c r="Q14" s="187"/>
      <c r="R14" s="187"/>
      <c r="S14" s="211"/>
      <c r="T14" s="211"/>
      <c r="U14" s="211"/>
      <c r="V14" s="211"/>
      <c r="W14" s="212" t="s">
        <v>79</v>
      </c>
      <c r="X14" s="212"/>
      <c r="Y14" s="211"/>
      <c r="Z14" s="211"/>
      <c r="AA14" s="211"/>
      <c r="AB14" s="211"/>
      <c r="AC14" s="213" t="s">
        <v>79</v>
      </c>
      <c r="AD14" s="214"/>
      <c r="AF14" s="117"/>
      <c r="AG14" s="117"/>
      <c r="AH14" s="116"/>
      <c r="AJ14" s="99" t="s">
        <v>231</v>
      </c>
      <c r="AK14" s="100" t="s">
        <v>181</v>
      </c>
      <c r="AL14" s="101">
        <v>0.8</v>
      </c>
    </row>
    <row r="15" spans="1:43" ht="49.5" customHeight="1" thickBot="1">
      <c r="A15" s="188"/>
      <c r="B15" s="189"/>
      <c r="C15" s="189"/>
      <c r="D15" s="189"/>
      <c r="E15" s="189"/>
      <c r="F15" s="189"/>
      <c r="G15" s="189"/>
      <c r="H15" s="189"/>
      <c r="I15" s="189"/>
      <c r="J15" s="189"/>
      <c r="K15" s="189"/>
      <c r="L15" s="189"/>
      <c r="M15" s="189"/>
      <c r="N15" s="189"/>
      <c r="O15" s="189"/>
      <c r="P15" s="189"/>
      <c r="Q15" s="189"/>
      <c r="R15" s="189"/>
      <c r="S15" s="170" t="str">
        <f>IF(OR(S9="",AND(S14="",Y14="")),"",S14+Y14)</f>
        <v/>
      </c>
      <c r="T15" s="171"/>
      <c r="U15" s="171"/>
      <c r="V15" s="171"/>
      <c r="W15" s="171"/>
      <c r="X15" s="171"/>
      <c r="Y15" s="171"/>
      <c r="Z15" s="171"/>
      <c r="AA15" s="171"/>
      <c r="AB15" s="215"/>
      <c r="AC15" s="213" t="s">
        <v>79</v>
      </c>
      <c r="AD15" s="214"/>
      <c r="AF15" s="117"/>
      <c r="AG15" s="117"/>
      <c r="AH15" s="116"/>
      <c r="AJ15" s="99" t="s">
        <v>231</v>
      </c>
      <c r="AK15" s="102" t="s">
        <v>173</v>
      </c>
      <c r="AL15" s="103">
        <v>1</v>
      </c>
    </row>
    <row r="16" spans="1:43" ht="39.950000000000003" customHeight="1" thickBot="1">
      <c r="A16" s="200" t="s">
        <v>98</v>
      </c>
      <c r="B16" s="201"/>
      <c r="C16" s="201"/>
      <c r="D16" s="201"/>
      <c r="E16" s="201"/>
      <c r="F16" s="201"/>
      <c r="G16" s="201"/>
      <c r="H16" s="201"/>
      <c r="I16" s="201"/>
      <c r="J16" s="201"/>
      <c r="K16" s="201"/>
      <c r="L16" s="201"/>
      <c r="M16" s="201"/>
      <c r="N16" s="201"/>
      <c r="O16" s="201"/>
      <c r="P16" s="201"/>
      <c r="Q16" s="201"/>
      <c r="R16" s="201"/>
      <c r="S16" s="202"/>
      <c r="T16" s="203"/>
      <c r="U16" s="203"/>
      <c r="V16" s="203"/>
      <c r="W16" s="203"/>
      <c r="X16" s="203"/>
      <c r="Y16" s="203"/>
      <c r="Z16" s="203"/>
      <c r="AA16" s="203"/>
      <c r="AB16" s="203"/>
      <c r="AC16" s="203"/>
      <c r="AD16" s="204"/>
      <c r="AF16" s="117"/>
      <c r="AG16" s="117"/>
      <c r="AH16" s="116"/>
      <c r="AJ16" s="99" t="s">
        <v>231</v>
      </c>
      <c r="AK16" s="102" t="s">
        <v>182</v>
      </c>
      <c r="AL16" s="103">
        <v>0.66666666666666663</v>
      </c>
    </row>
    <row r="17" spans="1:54" ht="53.25" customHeight="1" thickBot="1">
      <c r="A17" s="218" t="s">
        <v>238</v>
      </c>
      <c r="B17" s="219"/>
      <c r="C17" s="219"/>
      <c r="D17" s="219"/>
      <c r="E17" s="219"/>
      <c r="F17" s="219"/>
      <c r="G17" s="219"/>
      <c r="H17" s="219"/>
      <c r="I17" s="219"/>
      <c r="J17" s="219"/>
      <c r="K17" s="219"/>
      <c r="L17" s="219"/>
      <c r="M17" s="219"/>
      <c r="N17" s="219"/>
      <c r="O17" s="219"/>
      <c r="P17" s="219"/>
      <c r="Q17" s="219"/>
      <c r="R17" s="219"/>
      <c r="S17" s="180" t="str">
        <f>IFERROR(IF('様式新第2号(６)算定書 (要請等対象施設)'!AN22="A",ROUNDUP(S5*VLOOKUP(S12,$AK$14:$AL$21,2,FALSE),0),""),"")</f>
        <v/>
      </c>
      <c r="T17" s="181"/>
      <c r="U17" s="181"/>
      <c r="V17" s="181"/>
      <c r="W17" s="181"/>
      <c r="X17" s="181"/>
      <c r="Y17" s="181"/>
      <c r="Z17" s="181"/>
      <c r="AA17" s="181"/>
      <c r="AB17" s="181"/>
      <c r="AC17" s="181"/>
      <c r="AD17" s="195" t="s">
        <v>88</v>
      </c>
      <c r="AF17" s="118">
        <f>SUM(S14,'様式新第2号(６)算定書 (要請等対象施設)'!S14:V14)</f>
        <v>0</v>
      </c>
      <c r="AG17" s="118">
        <f>SUM(Y14,'様式新第2号(６)算定書 (要請等対象施設)'!Y14:AB14)</f>
        <v>0</v>
      </c>
      <c r="AH17" s="116"/>
      <c r="AJ17" s="99" t="s">
        <v>231</v>
      </c>
      <c r="AK17" s="104" t="s">
        <v>183</v>
      </c>
      <c r="AL17" s="105">
        <v>0.75</v>
      </c>
    </row>
    <row r="18" spans="1:54" ht="39.950000000000003" customHeight="1" thickBot="1">
      <c r="A18" s="220" t="s">
        <v>216</v>
      </c>
      <c r="B18" s="221"/>
      <c r="C18" s="221"/>
      <c r="D18" s="221"/>
      <c r="E18" s="221"/>
      <c r="F18" s="221"/>
      <c r="G18" s="221"/>
      <c r="H18" s="221"/>
      <c r="I18" s="221"/>
      <c r="J18" s="221"/>
      <c r="K18" s="221"/>
      <c r="L18" s="221"/>
      <c r="M18" s="221"/>
      <c r="N18" s="221"/>
      <c r="O18" s="221"/>
      <c r="P18" s="221"/>
      <c r="Q18" s="221"/>
      <c r="R18" s="221"/>
      <c r="S18" s="182"/>
      <c r="T18" s="183"/>
      <c r="U18" s="183"/>
      <c r="V18" s="183"/>
      <c r="W18" s="183"/>
      <c r="X18" s="183"/>
      <c r="Y18" s="183"/>
      <c r="Z18" s="183"/>
      <c r="AA18" s="183"/>
      <c r="AB18" s="183"/>
      <c r="AC18" s="183"/>
      <c r="AD18" s="196"/>
      <c r="AF18" s="256">
        <f>IF(OR(S9="",AND(AF17="",AG17="")),"",AF17+AG17)</f>
        <v>0</v>
      </c>
      <c r="AG18" s="256"/>
      <c r="AH18" s="116"/>
      <c r="AJ18" s="99" t="s">
        <v>232</v>
      </c>
      <c r="AK18" s="100" t="s">
        <v>185</v>
      </c>
      <c r="AL18" s="101">
        <v>0.8</v>
      </c>
    </row>
    <row r="19" spans="1:54" ht="43.5" customHeight="1" thickBot="1">
      <c r="A19" s="218" t="s">
        <v>238</v>
      </c>
      <c r="B19" s="219"/>
      <c r="C19" s="219"/>
      <c r="D19" s="219"/>
      <c r="E19" s="219"/>
      <c r="F19" s="219"/>
      <c r="G19" s="219"/>
      <c r="H19" s="219"/>
      <c r="I19" s="219"/>
      <c r="J19" s="219"/>
      <c r="K19" s="219"/>
      <c r="L19" s="219"/>
      <c r="M19" s="219"/>
      <c r="N19" s="219"/>
      <c r="O19" s="219"/>
      <c r="P19" s="219"/>
      <c r="Q19" s="219"/>
      <c r="R19" s="219"/>
      <c r="S19" s="234" t="str">
        <f>IFERROR(IF('様式新第2号(６)算定書 (要請等対象施設)'!AN22="B",ROUNDUP(S15*AW47,0),""),"")</f>
        <v/>
      </c>
      <c r="T19" s="235"/>
      <c r="U19" s="235"/>
      <c r="V19" s="235"/>
      <c r="W19" s="235"/>
      <c r="X19" s="235"/>
      <c r="Y19" s="235"/>
      <c r="Z19" s="235"/>
      <c r="AA19" s="235"/>
      <c r="AB19" s="235"/>
      <c r="AC19" s="235"/>
      <c r="AD19" s="195" t="s">
        <v>88</v>
      </c>
      <c r="AF19" s="119"/>
      <c r="AG19" s="120"/>
      <c r="AH19" s="116"/>
      <c r="AJ19" s="99" t="s">
        <v>232</v>
      </c>
      <c r="AK19" s="102" t="s">
        <v>198</v>
      </c>
      <c r="AL19" s="103">
        <v>0.9</v>
      </c>
    </row>
    <row r="20" spans="1:54" ht="39.950000000000003" customHeight="1" thickBot="1">
      <c r="A20" s="244" t="s">
        <v>221</v>
      </c>
      <c r="B20" s="217"/>
      <c r="C20" s="217"/>
      <c r="D20" s="217"/>
      <c r="E20" s="217"/>
      <c r="F20" s="217"/>
      <c r="G20" s="217"/>
      <c r="H20" s="217"/>
      <c r="I20" s="217"/>
      <c r="J20" s="217"/>
      <c r="K20" s="217"/>
      <c r="L20" s="217"/>
      <c r="M20" s="217"/>
      <c r="N20" s="217"/>
      <c r="O20" s="217"/>
      <c r="P20" s="217"/>
      <c r="Q20" s="217"/>
      <c r="R20" s="217"/>
      <c r="S20" s="182"/>
      <c r="T20" s="183"/>
      <c r="U20" s="183"/>
      <c r="V20" s="183"/>
      <c r="W20" s="183"/>
      <c r="X20" s="183"/>
      <c r="Y20" s="183"/>
      <c r="Z20" s="183"/>
      <c r="AA20" s="183"/>
      <c r="AB20" s="183"/>
      <c r="AC20" s="183"/>
      <c r="AD20" s="196"/>
      <c r="AF20" s="256" t="str">
        <f>IF(AF10="","",IF((ROUNDUP(AF10*VLOOKUP(S12,$AK$14:$AL$21,2,FALSE),0))&gt;AW47,"",ROUNDUP(AF5*VLOOKUP(S12,$AK$14:$AL$21,2,FALSE),0)))</f>
        <v/>
      </c>
      <c r="AG20" s="256"/>
      <c r="AH20" s="259">
        <f>SUM(AF20:AG23)</f>
        <v>0</v>
      </c>
      <c r="AJ20" s="99" t="s">
        <v>232</v>
      </c>
      <c r="AK20" s="102" t="s">
        <v>186</v>
      </c>
      <c r="AL20" s="103">
        <v>0.66666666666666663</v>
      </c>
    </row>
    <row r="21" spans="1:54" ht="39.950000000000003" customHeight="1" thickBot="1">
      <c r="A21" s="1"/>
      <c r="B21" s="42" t="s">
        <v>82</v>
      </c>
      <c r="C21" s="25"/>
      <c r="D21" s="55"/>
      <c r="E21" s="55"/>
      <c r="F21" s="55"/>
      <c r="G21" s="55"/>
      <c r="H21" s="55"/>
      <c r="I21" s="55"/>
      <c r="J21" s="55"/>
      <c r="K21" s="55"/>
      <c r="L21" s="55"/>
      <c r="M21" s="55"/>
      <c r="N21" s="55"/>
      <c r="O21" s="55"/>
      <c r="P21" s="55"/>
      <c r="Q21" s="55"/>
      <c r="R21" s="55"/>
      <c r="S21" s="25"/>
      <c r="T21" s="25"/>
      <c r="U21" s="25"/>
      <c r="V21" s="25"/>
      <c r="W21" s="25"/>
      <c r="X21" s="25"/>
      <c r="Y21" s="25"/>
      <c r="Z21" s="25"/>
      <c r="AA21" s="25"/>
      <c r="AB21" s="25"/>
      <c r="AC21" s="25"/>
      <c r="AD21" s="25"/>
      <c r="AF21" s="256"/>
      <c r="AG21" s="256"/>
      <c r="AH21" s="259"/>
      <c r="AJ21" s="99" t="s">
        <v>232</v>
      </c>
      <c r="AK21" s="104" t="s">
        <v>187</v>
      </c>
      <c r="AL21" s="105">
        <v>0.75</v>
      </c>
    </row>
    <row r="22" spans="1:54" ht="39.950000000000003" customHeight="1" thickBot="1">
      <c r="A22" s="242"/>
      <c r="B22" s="242"/>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F22" s="256" t="str">
        <f>IF(AF10="","",IF((ROUNDUP(AF10*VLOOKUP(S12,$AK$14:$AL$21,2,FALSE),0))&gt;AW47,IF(AF12="","",ROUNDUP(AF18*AF12,0)),""))</f>
        <v/>
      </c>
      <c r="AG22" s="256"/>
      <c r="AH22" s="259"/>
      <c r="AJ22" s="145" t="s">
        <v>233</v>
      </c>
      <c r="AK22" s="58" t="s">
        <v>229</v>
      </c>
    </row>
    <row r="23" spans="1:54" ht="39.950000000000003" customHeight="1" thickTop="1" thickBot="1">
      <c r="A23" s="224" t="s">
        <v>108</v>
      </c>
      <c r="B23" s="225"/>
      <c r="C23" s="225"/>
      <c r="D23" s="225" t="s">
        <v>111</v>
      </c>
      <c r="E23" s="225"/>
      <c r="F23" s="225"/>
      <c r="G23" s="225"/>
      <c r="H23" s="225"/>
      <c r="I23" s="225"/>
      <c r="J23" s="225"/>
      <c r="K23" s="225"/>
      <c r="L23" s="225"/>
      <c r="M23" s="225"/>
      <c r="N23" s="225"/>
      <c r="O23" s="225"/>
      <c r="P23" s="225"/>
      <c r="Q23" s="225"/>
      <c r="R23" s="232"/>
      <c r="S23" s="228" t="str">
        <f>IFERROR(IF('様式新第2号(６)算定書 (要請等対象施設)'!AN22="","",IF(S15*AV47&gt;=SUM(S17,S19),SUM(S17,S19),S15*AV47)),"")</f>
        <v/>
      </c>
      <c r="T23" s="228"/>
      <c r="U23" s="228"/>
      <c r="V23" s="228"/>
      <c r="W23" s="228"/>
      <c r="X23" s="228"/>
      <c r="Y23" s="228"/>
      <c r="Z23" s="228"/>
      <c r="AA23" s="228"/>
      <c r="AB23" s="228"/>
      <c r="AC23" s="228"/>
      <c r="AD23" s="26" t="s">
        <v>109</v>
      </c>
      <c r="AF23" s="256"/>
      <c r="AG23" s="256"/>
      <c r="AH23" s="259"/>
    </row>
    <row r="24" spans="1:54" ht="34.9" customHeight="1" thickTop="1" thickBot="1">
      <c r="A24" s="226"/>
      <c r="B24" s="227"/>
      <c r="C24" s="227"/>
      <c r="D24" s="227" t="s">
        <v>112</v>
      </c>
      <c r="E24" s="227"/>
      <c r="F24" s="227"/>
      <c r="G24" s="227"/>
      <c r="H24" s="227"/>
      <c r="I24" s="227"/>
      <c r="J24" s="227"/>
      <c r="K24" s="227"/>
      <c r="L24" s="227"/>
      <c r="M24" s="227"/>
      <c r="N24" s="227"/>
      <c r="O24" s="227"/>
      <c r="P24" s="227"/>
      <c r="Q24" s="227"/>
      <c r="R24" s="233"/>
      <c r="S24" s="229" t="str">
        <f>IFERROR(SUM(S17:AC20)-S23,"")</f>
        <v/>
      </c>
      <c r="T24" s="230"/>
      <c r="U24" s="230"/>
      <c r="V24" s="230"/>
      <c r="W24" s="230"/>
      <c r="X24" s="230"/>
      <c r="Y24" s="230"/>
      <c r="Z24" s="230"/>
      <c r="AA24" s="230"/>
      <c r="AB24" s="230"/>
      <c r="AC24" s="231"/>
      <c r="AD24" s="26" t="s">
        <v>110</v>
      </c>
      <c r="AF24" s="117"/>
      <c r="AG24" s="117"/>
      <c r="AH24" s="116"/>
    </row>
    <row r="25" spans="1:54" ht="26.25" customHeight="1" thickTop="1">
      <c r="A25" s="1"/>
      <c r="B25" s="27"/>
      <c r="C25" s="27"/>
      <c r="D25" s="1"/>
      <c r="E25" s="1"/>
      <c r="F25" s="1"/>
      <c r="G25" s="1"/>
      <c r="H25" s="1"/>
      <c r="I25" s="1"/>
      <c r="J25" s="1"/>
      <c r="K25" s="1"/>
      <c r="L25" s="1"/>
      <c r="M25" s="1"/>
      <c r="N25" s="1"/>
      <c r="O25" s="1"/>
      <c r="P25" s="1"/>
      <c r="Q25" s="1"/>
      <c r="R25" s="1"/>
      <c r="S25" s="27"/>
      <c r="T25" s="27"/>
      <c r="U25" s="27"/>
      <c r="V25" s="27"/>
      <c r="W25" s="27"/>
      <c r="X25" s="27"/>
      <c r="Y25" s="27"/>
      <c r="Z25" s="27"/>
      <c r="AA25" s="27"/>
      <c r="AB25" s="27"/>
      <c r="AC25" s="27"/>
      <c r="AD25" s="27"/>
      <c r="AE25" s="43"/>
      <c r="AF25" s="121"/>
      <c r="AG25" s="121"/>
      <c r="AH25" s="122"/>
      <c r="AI25" s="43"/>
      <c r="AJ25" s="43"/>
      <c r="AK25" s="43"/>
      <c r="AL25" s="43"/>
      <c r="AM25" s="43"/>
      <c r="AN25" s="43"/>
      <c r="AO25" s="43"/>
      <c r="AP25" s="43"/>
      <c r="AQ25" s="43"/>
      <c r="AR25" s="43"/>
      <c r="AS25" s="43"/>
      <c r="AT25" s="43"/>
      <c r="AU25" s="43"/>
      <c r="AV25" s="43"/>
      <c r="AW25" s="43"/>
      <c r="AX25" s="43"/>
      <c r="AY25" s="43"/>
      <c r="AZ25" s="43"/>
    </row>
    <row r="26" spans="1:54" ht="23.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5"/>
      <c r="AF26" s="256" t="e">
        <f>IF(AF18="","",IF(AF18*AV47&gt;=AF20,AF20,AF18*AV47))</f>
        <v>#N/A</v>
      </c>
      <c r="AG26" s="256"/>
      <c r="AH26" s="116"/>
      <c r="AI26" s="58">
        <v>1</v>
      </c>
      <c r="AJ26" s="58">
        <v>2</v>
      </c>
      <c r="AK26" s="58">
        <v>3</v>
      </c>
      <c r="AL26" s="58">
        <v>4</v>
      </c>
      <c r="AM26" s="58">
        <v>5</v>
      </c>
      <c r="AN26" s="58">
        <v>6</v>
      </c>
      <c r="AO26" s="58">
        <v>7</v>
      </c>
      <c r="AP26" s="58">
        <v>8</v>
      </c>
      <c r="AQ26" s="58">
        <v>9</v>
      </c>
      <c r="AR26" s="58">
        <v>10</v>
      </c>
      <c r="AS26" s="58">
        <v>11</v>
      </c>
      <c r="AT26" s="58">
        <v>12</v>
      </c>
      <c r="AU26" s="58">
        <v>13</v>
      </c>
      <c r="AV26" s="58">
        <v>14</v>
      </c>
      <c r="AW26" s="58">
        <v>15</v>
      </c>
      <c r="AX26" s="58">
        <v>16</v>
      </c>
    </row>
    <row r="27" spans="1:54" ht="23.25" customHeight="1">
      <c r="A27" s="1" t="s">
        <v>4</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5"/>
      <c r="AF27" s="256" t="str">
        <f>IFERROR(SUM(AF20:AG23)-AF26,"")</f>
        <v/>
      </c>
      <c r="AG27" s="256"/>
      <c r="AH27" s="116"/>
      <c r="AI27" s="58"/>
      <c r="AJ27" s="58"/>
      <c r="AK27" s="58"/>
      <c r="AL27" s="58"/>
      <c r="AM27" s="58"/>
      <c r="AN27" s="58"/>
      <c r="AO27" s="58"/>
      <c r="AP27" s="58"/>
      <c r="AQ27" s="58"/>
      <c r="AR27" s="58"/>
      <c r="AS27" s="58"/>
      <c r="AT27" s="58"/>
      <c r="AU27" s="58"/>
      <c r="AV27" s="58"/>
      <c r="AW27" s="58"/>
      <c r="AX27" s="58"/>
    </row>
    <row r="28" spans="1:54" ht="18.75" customHeight="1">
      <c r="A28" s="223" t="s">
        <v>5</v>
      </c>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I28" s="58"/>
      <c r="AJ28" s="58"/>
      <c r="AK28" s="58"/>
      <c r="AL28" s="58"/>
      <c r="AM28" s="58"/>
      <c r="AN28" s="58"/>
      <c r="AO28" s="58"/>
      <c r="AP28" s="58"/>
      <c r="AQ28" s="58"/>
      <c r="AR28" s="58"/>
      <c r="AS28" s="58"/>
      <c r="AT28" s="58"/>
      <c r="AU28" s="58"/>
      <c r="AV28" s="58"/>
      <c r="AW28" s="58"/>
      <c r="AX28" s="58"/>
    </row>
    <row r="29" spans="1:54" ht="18.75" customHeight="1">
      <c r="A29" s="223" t="s">
        <v>85</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I29" s="59"/>
      <c r="AJ29" s="60" t="s">
        <v>89</v>
      </c>
      <c r="AK29" s="61" t="str">
        <f>'様式新第2号(４)支給申請書'!H40</f>
        <v/>
      </c>
      <c r="AL29" s="62" t="s">
        <v>152</v>
      </c>
      <c r="AM29" s="61" t="str">
        <f>'様式新第2号(４)支給申請書'!J40</f>
        <v/>
      </c>
      <c r="AN29" s="62" t="s">
        <v>153</v>
      </c>
      <c r="AO29" s="61" t="str">
        <f>'様式新第2号(４)支給申請書'!L40</f>
        <v/>
      </c>
      <c r="AP29" s="63" t="s">
        <v>154</v>
      </c>
      <c r="AQ29" s="50" t="s">
        <v>155</v>
      </c>
      <c r="AR29" s="64" t="e">
        <f>DATE(2018+AK29,AM29,AO29)</f>
        <v>#VALUE!</v>
      </c>
      <c r="AS29" s="65"/>
      <c r="AT29" s="60" t="s">
        <v>89</v>
      </c>
      <c r="AU29" s="61" t="str">
        <f>'様式新第2号(４)支給申請書'!Q40</f>
        <v/>
      </c>
      <c r="AV29" s="67" t="s">
        <v>152</v>
      </c>
      <c r="AW29" s="61" t="str">
        <f>'様式新第2号(４)支給申請書'!S40</f>
        <v/>
      </c>
      <c r="AX29" s="67" t="s">
        <v>153</v>
      </c>
      <c r="AY29" s="61" t="str">
        <f>'様式新第2号(４)支給申請書'!U40</f>
        <v/>
      </c>
      <c r="AZ29" s="68" t="s">
        <v>154</v>
      </c>
      <c r="BA29" s="57" t="s">
        <v>155</v>
      </c>
      <c r="BB29" s="77" t="e">
        <f>DATE(2018+AU29,AW29,AY29)</f>
        <v>#VALUE!</v>
      </c>
    </row>
    <row r="30" spans="1:54" ht="18.75" customHeight="1">
      <c r="A30" s="223" t="s">
        <v>86</v>
      </c>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I30" s="59"/>
      <c r="AJ30" s="59"/>
      <c r="AK30" s="65"/>
      <c r="AL30" s="65"/>
      <c r="AM30" s="59"/>
      <c r="AN30" s="65"/>
      <c r="AO30" s="65"/>
      <c r="AP30" s="65"/>
      <c r="AQ30" s="65"/>
      <c r="AR30" s="65"/>
      <c r="AS30" s="65"/>
      <c r="AT30" s="65"/>
      <c r="AU30" s="65"/>
      <c r="AV30" s="65"/>
      <c r="AW30" s="65"/>
      <c r="AX30" s="65"/>
    </row>
    <row r="31" spans="1:54" ht="33" customHeight="1">
      <c r="A31" s="223" t="s">
        <v>124</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I31" s="66" t="s">
        <v>156</v>
      </c>
      <c r="AJ31" s="148" t="s">
        <v>157</v>
      </c>
      <c r="AK31" s="149"/>
      <c r="AL31" s="149"/>
      <c r="AM31" s="150"/>
      <c r="AN31" s="148" t="s">
        <v>158</v>
      </c>
      <c r="AO31" s="149"/>
      <c r="AP31" s="149"/>
      <c r="AQ31" s="150"/>
      <c r="AR31" s="148" t="s">
        <v>159</v>
      </c>
      <c r="AS31" s="150"/>
      <c r="AT31" s="148" t="s">
        <v>160</v>
      </c>
      <c r="AU31" s="150"/>
      <c r="AV31" s="146" t="s">
        <v>161</v>
      </c>
      <c r="AW31" s="146" t="s">
        <v>162</v>
      </c>
      <c r="AX31" s="146" t="s">
        <v>163</v>
      </c>
    </row>
    <row r="32" spans="1:54" ht="56.25" customHeight="1">
      <c r="A32" s="223" t="s">
        <v>222</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I32" s="66"/>
      <c r="AJ32" s="69" t="s">
        <v>164</v>
      </c>
      <c r="AK32" s="69" t="s">
        <v>152</v>
      </c>
      <c r="AL32" s="69" t="s">
        <v>165</v>
      </c>
      <c r="AM32" s="69" t="s">
        <v>166</v>
      </c>
      <c r="AN32" s="69" t="s">
        <v>164</v>
      </c>
      <c r="AO32" s="69" t="s">
        <v>152</v>
      </c>
      <c r="AP32" s="69" t="s">
        <v>165</v>
      </c>
      <c r="AQ32" s="69" t="s">
        <v>166</v>
      </c>
      <c r="AR32" s="66" t="s">
        <v>167</v>
      </c>
      <c r="AS32" s="69" t="s">
        <v>168</v>
      </c>
      <c r="AT32" s="66" t="s">
        <v>167</v>
      </c>
      <c r="AU32" s="69" t="s">
        <v>168</v>
      </c>
      <c r="AV32" s="147"/>
      <c r="AW32" s="147"/>
      <c r="AX32" s="147"/>
    </row>
    <row r="33" spans="1:50" ht="39.75" customHeight="1">
      <c r="A33" s="223" t="s">
        <v>100</v>
      </c>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I33" s="66" t="e">
        <f>IF(AND($AR$29&gt;=AM33,$AR$29&lt;=AQ33),"○","×")</f>
        <v>#VALUE!</v>
      </c>
      <c r="AJ33" s="66">
        <v>1</v>
      </c>
      <c r="AK33" s="66">
        <v>8</v>
      </c>
      <c r="AL33" s="66">
        <v>1</v>
      </c>
      <c r="AM33" s="70">
        <v>43678</v>
      </c>
      <c r="AN33" s="66">
        <v>2</v>
      </c>
      <c r="AO33" s="66">
        <v>2</v>
      </c>
      <c r="AP33" s="66">
        <v>29</v>
      </c>
      <c r="AQ33" s="70">
        <v>43890</v>
      </c>
      <c r="AR33" s="66">
        <v>100</v>
      </c>
      <c r="AS33" s="66">
        <v>80</v>
      </c>
      <c r="AT33" s="66">
        <v>75</v>
      </c>
      <c r="AU33" s="71">
        <v>66.666666666666671</v>
      </c>
      <c r="AV33" s="72">
        <v>8335</v>
      </c>
      <c r="AW33" s="72">
        <v>15000</v>
      </c>
      <c r="AX33" s="72">
        <v>15000</v>
      </c>
    </row>
    <row r="34" spans="1:50" ht="114.75" customHeight="1">
      <c r="A34" s="223" t="s">
        <v>236</v>
      </c>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I34" s="66" t="e">
        <f t="shared" ref="AI34:AI42" si="0">IF(AND($AR$29&gt;=AM34,$AR$29&lt;=AQ34),"○","×")</f>
        <v>#VALUE!</v>
      </c>
      <c r="AJ34" s="66">
        <v>2</v>
      </c>
      <c r="AK34" s="66">
        <v>3</v>
      </c>
      <c r="AL34" s="66">
        <v>1</v>
      </c>
      <c r="AM34" s="70">
        <v>43891</v>
      </c>
      <c r="AN34" s="66">
        <v>2</v>
      </c>
      <c r="AO34" s="66">
        <v>7</v>
      </c>
      <c r="AP34" s="66">
        <v>31</v>
      </c>
      <c r="AQ34" s="70">
        <v>44043</v>
      </c>
      <c r="AR34" s="66">
        <v>100</v>
      </c>
      <c r="AS34" s="66">
        <v>80</v>
      </c>
      <c r="AT34" s="66">
        <v>75</v>
      </c>
      <c r="AU34" s="71">
        <v>66.666666666666671</v>
      </c>
      <c r="AV34" s="72">
        <v>8330</v>
      </c>
      <c r="AW34" s="72">
        <v>15000</v>
      </c>
      <c r="AX34" s="72">
        <v>15000</v>
      </c>
    </row>
    <row r="35" spans="1:50" ht="60.75" customHeight="1">
      <c r="A35" s="223" t="s">
        <v>87</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I35" s="66" t="e">
        <f t="shared" si="0"/>
        <v>#VALUE!</v>
      </c>
      <c r="AJ35" s="66">
        <v>2</v>
      </c>
      <c r="AK35" s="66">
        <v>8</v>
      </c>
      <c r="AL35" s="66">
        <v>1</v>
      </c>
      <c r="AM35" s="70">
        <v>44044</v>
      </c>
      <c r="AN35" s="66">
        <v>3</v>
      </c>
      <c r="AO35" s="66">
        <v>4</v>
      </c>
      <c r="AP35" s="66">
        <v>30</v>
      </c>
      <c r="AQ35" s="70">
        <v>44316</v>
      </c>
      <c r="AR35" s="66">
        <v>100</v>
      </c>
      <c r="AS35" s="66">
        <v>80</v>
      </c>
      <c r="AT35" s="66">
        <v>75</v>
      </c>
      <c r="AU35" s="71">
        <v>66.666666666666671</v>
      </c>
      <c r="AV35" s="72">
        <v>8370</v>
      </c>
      <c r="AW35" s="72">
        <v>15000</v>
      </c>
      <c r="AX35" s="72">
        <v>15000</v>
      </c>
    </row>
    <row r="36" spans="1:50" ht="52.5" customHeight="1">
      <c r="AI36" s="66" t="e">
        <f t="shared" si="0"/>
        <v>#VALUE!</v>
      </c>
      <c r="AJ36" s="66">
        <v>3</v>
      </c>
      <c r="AK36" s="66">
        <v>5</v>
      </c>
      <c r="AL36" s="66">
        <v>1</v>
      </c>
      <c r="AM36" s="70">
        <v>44317</v>
      </c>
      <c r="AN36" s="66">
        <v>3</v>
      </c>
      <c r="AO36" s="66">
        <v>7</v>
      </c>
      <c r="AP36" s="66">
        <v>31</v>
      </c>
      <c r="AQ36" s="70">
        <v>44408</v>
      </c>
      <c r="AR36" s="66">
        <v>90</v>
      </c>
      <c r="AS36" s="66">
        <v>80</v>
      </c>
      <c r="AT36" s="66">
        <v>75</v>
      </c>
      <c r="AU36" s="71">
        <v>66.666666666666671</v>
      </c>
      <c r="AV36" s="72">
        <v>8370</v>
      </c>
      <c r="AW36" s="72">
        <v>13500</v>
      </c>
      <c r="AX36" s="72">
        <v>15000</v>
      </c>
    </row>
    <row r="37" spans="1:50" ht="53.25" customHeight="1">
      <c r="AI37" s="66" t="e">
        <f t="shared" si="0"/>
        <v>#VALUE!</v>
      </c>
      <c r="AJ37" s="66">
        <v>3</v>
      </c>
      <c r="AK37" s="66">
        <v>8</v>
      </c>
      <c r="AL37" s="66">
        <v>1</v>
      </c>
      <c r="AM37" s="70">
        <f t="shared" ref="AM37:AM41" si="1">DATE(2018+AJ37,AK37,AL37)</f>
        <v>44409</v>
      </c>
      <c r="AN37" s="66">
        <v>3</v>
      </c>
      <c r="AO37" s="66">
        <v>12</v>
      </c>
      <c r="AP37" s="66">
        <v>31</v>
      </c>
      <c r="AQ37" s="70">
        <f t="shared" ref="AQ37:AQ41" si="2">DATE(2018+AN37,AO37,AP37)</f>
        <v>44561</v>
      </c>
      <c r="AR37" s="66">
        <v>90</v>
      </c>
      <c r="AS37" s="66">
        <v>80</v>
      </c>
      <c r="AT37" s="66">
        <f>100*3/4</f>
        <v>75</v>
      </c>
      <c r="AU37" s="71">
        <f t="shared" ref="AU37:AU41" si="3">100*2/3</f>
        <v>66.666666666666671</v>
      </c>
      <c r="AV37" s="144">
        <v>8265</v>
      </c>
      <c r="AW37" s="144">
        <v>13500</v>
      </c>
      <c r="AX37" s="144">
        <v>15000</v>
      </c>
    </row>
    <row r="38" spans="1:50" ht="38.25" customHeight="1">
      <c r="AI38" s="66" t="e">
        <f t="shared" si="0"/>
        <v>#VALUE!</v>
      </c>
      <c r="AJ38" s="66">
        <v>4</v>
      </c>
      <c r="AK38" s="66">
        <v>1</v>
      </c>
      <c r="AL38" s="66">
        <v>1</v>
      </c>
      <c r="AM38" s="70">
        <f t="shared" si="1"/>
        <v>44562</v>
      </c>
      <c r="AN38" s="66">
        <v>4</v>
      </c>
      <c r="AO38" s="66">
        <v>2</v>
      </c>
      <c r="AP38" s="66">
        <v>28</v>
      </c>
      <c r="AQ38" s="70">
        <f t="shared" si="2"/>
        <v>44620</v>
      </c>
      <c r="AR38" s="66">
        <v>90</v>
      </c>
      <c r="AS38" s="66">
        <v>80</v>
      </c>
      <c r="AT38" s="66">
        <v>75</v>
      </c>
      <c r="AU38" s="71">
        <f t="shared" si="3"/>
        <v>66.666666666666671</v>
      </c>
      <c r="AV38" s="72">
        <v>8265</v>
      </c>
      <c r="AW38" s="72">
        <v>11000</v>
      </c>
      <c r="AX38" s="72">
        <v>15000</v>
      </c>
    </row>
    <row r="39" spans="1:50" ht="21">
      <c r="AI39" s="66" t="e">
        <f t="shared" si="0"/>
        <v>#VALUE!</v>
      </c>
      <c r="AJ39" s="66">
        <v>4</v>
      </c>
      <c r="AK39" s="66">
        <v>3</v>
      </c>
      <c r="AL39" s="66">
        <v>1</v>
      </c>
      <c r="AM39" s="70">
        <f t="shared" si="1"/>
        <v>44621</v>
      </c>
      <c r="AN39" s="66">
        <v>4</v>
      </c>
      <c r="AO39" s="66">
        <v>7</v>
      </c>
      <c r="AP39" s="66">
        <v>31</v>
      </c>
      <c r="AQ39" s="70">
        <f t="shared" si="2"/>
        <v>44773</v>
      </c>
      <c r="AR39" s="66">
        <v>90</v>
      </c>
      <c r="AS39" s="66">
        <v>80</v>
      </c>
      <c r="AT39" s="66">
        <v>75</v>
      </c>
      <c r="AU39" s="71">
        <f t="shared" si="3"/>
        <v>66.666666666666671</v>
      </c>
      <c r="AV39" s="72">
        <v>8265</v>
      </c>
      <c r="AW39" s="72">
        <v>9000</v>
      </c>
      <c r="AX39" s="72">
        <v>15000</v>
      </c>
    </row>
    <row r="40" spans="1:50" ht="21">
      <c r="AI40" s="66" t="e">
        <f t="shared" si="0"/>
        <v>#VALUE!</v>
      </c>
      <c r="AJ40" s="66">
        <v>4</v>
      </c>
      <c r="AK40" s="66">
        <v>8</v>
      </c>
      <c r="AL40" s="66">
        <v>1</v>
      </c>
      <c r="AM40" s="70">
        <f t="shared" si="1"/>
        <v>44774</v>
      </c>
      <c r="AN40" s="66">
        <v>4</v>
      </c>
      <c r="AO40" s="66">
        <v>9</v>
      </c>
      <c r="AP40" s="66">
        <v>30</v>
      </c>
      <c r="AQ40" s="70">
        <f t="shared" si="2"/>
        <v>44834</v>
      </c>
      <c r="AR40" s="66">
        <v>90</v>
      </c>
      <c r="AS40" s="66">
        <v>80</v>
      </c>
      <c r="AT40" s="66">
        <v>75</v>
      </c>
      <c r="AU40" s="71">
        <f t="shared" si="3"/>
        <v>66.666666666666671</v>
      </c>
      <c r="AV40" s="72">
        <v>8355</v>
      </c>
      <c r="AW40" s="72">
        <v>9000</v>
      </c>
      <c r="AX40" s="72">
        <v>15000</v>
      </c>
    </row>
    <row r="41" spans="1:50" ht="21">
      <c r="AI41" s="66" t="e">
        <f t="shared" si="0"/>
        <v>#VALUE!</v>
      </c>
      <c r="AJ41" s="66">
        <v>4</v>
      </c>
      <c r="AK41" s="66">
        <v>10</v>
      </c>
      <c r="AL41" s="66">
        <v>1</v>
      </c>
      <c r="AM41" s="77">
        <f t="shared" si="1"/>
        <v>44835</v>
      </c>
      <c r="AN41" s="66">
        <v>4</v>
      </c>
      <c r="AO41" s="66">
        <v>11</v>
      </c>
      <c r="AP41" s="66">
        <v>30</v>
      </c>
      <c r="AQ41" s="77">
        <f t="shared" si="2"/>
        <v>44895</v>
      </c>
      <c r="AR41" s="66">
        <v>90</v>
      </c>
      <c r="AS41" s="66">
        <v>80</v>
      </c>
      <c r="AT41" s="66">
        <v>75</v>
      </c>
      <c r="AU41" s="71">
        <f t="shared" si="3"/>
        <v>66.666666666666671</v>
      </c>
      <c r="AV41" s="72">
        <v>8355</v>
      </c>
      <c r="AW41" s="73">
        <v>8355</v>
      </c>
      <c r="AX41" s="73">
        <v>12000</v>
      </c>
    </row>
    <row r="42" spans="1:50" ht="21">
      <c r="AI42" s="66" t="e">
        <f t="shared" si="0"/>
        <v>#VALUE!</v>
      </c>
      <c r="AJ42" s="66"/>
      <c r="AK42" s="66"/>
      <c r="AL42" s="66"/>
      <c r="AM42" s="66"/>
      <c r="AN42" s="66"/>
      <c r="AO42" s="66"/>
      <c r="AP42" s="66"/>
      <c r="AQ42" s="66"/>
      <c r="AR42" s="66"/>
      <c r="AS42" s="66"/>
      <c r="AT42" s="66"/>
      <c r="AU42" s="66"/>
      <c r="AV42" s="72"/>
      <c r="AW42" s="73"/>
      <c r="AX42" s="73"/>
    </row>
    <row r="43" spans="1:50" ht="21">
      <c r="AI43" s="65"/>
      <c r="AJ43" s="65"/>
      <c r="AK43" s="65"/>
      <c r="AL43" s="65"/>
      <c r="AM43" s="65"/>
      <c r="AN43" s="65"/>
      <c r="AO43" s="65"/>
      <c r="AP43" s="65"/>
      <c r="AQ43" s="65"/>
      <c r="AR43" s="65"/>
      <c r="AS43" s="65"/>
      <c r="AT43" s="65"/>
      <c r="AU43" s="65"/>
      <c r="AV43" s="65"/>
      <c r="AW43" s="65"/>
      <c r="AX43" s="58"/>
    </row>
    <row r="44" spans="1:50" ht="21">
      <c r="AI44" s="65" t="s">
        <v>169</v>
      </c>
      <c r="AJ44" s="65"/>
      <c r="AK44" s="65"/>
      <c r="AL44" s="65"/>
      <c r="AM44" s="65"/>
      <c r="AN44" s="65"/>
      <c r="AO44" s="65"/>
      <c r="AP44" s="65"/>
      <c r="AQ44" s="65"/>
      <c r="AR44" s="65"/>
      <c r="AS44" s="65"/>
      <c r="AT44" s="65"/>
      <c r="AU44" s="65"/>
      <c r="AV44" s="65"/>
      <c r="AW44" s="65"/>
      <c r="AX44" s="58"/>
    </row>
    <row r="45" spans="1:50" ht="21">
      <c r="AI45" s="65"/>
      <c r="AJ45" s="148" t="s">
        <v>157</v>
      </c>
      <c r="AK45" s="149"/>
      <c r="AL45" s="149"/>
      <c r="AM45" s="150"/>
      <c r="AN45" s="148" t="s">
        <v>158</v>
      </c>
      <c r="AO45" s="149"/>
      <c r="AP45" s="149"/>
      <c r="AQ45" s="150"/>
      <c r="AR45" s="151" t="s">
        <v>159</v>
      </c>
      <c r="AS45" s="152"/>
      <c r="AT45" s="151" t="s">
        <v>160</v>
      </c>
      <c r="AU45" s="152"/>
      <c r="AV45" s="146" t="s">
        <v>161</v>
      </c>
      <c r="AW45" s="146" t="s">
        <v>162</v>
      </c>
      <c r="AX45" s="146" t="s">
        <v>163</v>
      </c>
    </row>
    <row r="46" spans="1:50" ht="21">
      <c r="AI46" s="74" t="s">
        <v>170</v>
      </c>
      <c r="AJ46" s="69" t="s">
        <v>164</v>
      </c>
      <c r="AK46" s="69" t="s">
        <v>152</v>
      </c>
      <c r="AL46" s="69" t="s">
        <v>165</v>
      </c>
      <c r="AM46" s="69" t="s">
        <v>166</v>
      </c>
      <c r="AN46" s="69" t="s">
        <v>164</v>
      </c>
      <c r="AO46" s="69" t="s">
        <v>152</v>
      </c>
      <c r="AP46" s="69" t="s">
        <v>165</v>
      </c>
      <c r="AQ46" s="69" t="s">
        <v>166</v>
      </c>
      <c r="AR46" s="72" t="s">
        <v>167</v>
      </c>
      <c r="AS46" s="75" t="s">
        <v>168</v>
      </c>
      <c r="AT46" s="72" t="s">
        <v>167</v>
      </c>
      <c r="AU46" s="75" t="s">
        <v>168</v>
      </c>
      <c r="AV46" s="147"/>
      <c r="AW46" s="147"/>
      <c r="AX46" s="147"/>
    </row>
    <row r="47" spans="1:50" ht="21">
      <c r="AI47" s="76"/>
      <c r="AJ47" s="66" t="e">
        <f>VLOOKUP($AI$46,$AI$33:$AX$42,AJ26,FALSE)</f>
        <v>#N/A</v>
      </c>
      <c r="AK47" s="66" t="e">
        <f t="shared" ref="AK47:AX47" si="4">VLOOKUP($AI$46,$AI$33:$AX$42,AK26,FALSE)</f>
        <v>#N/A</v>
      </c>
      <c r="AL47" s="66" t="e">
        <f t="shared" si="4"/>
        <v>#N/A</v>
      </c>
      <c r="AM47" s="77" t="e">
        <f t="shared" si="4"/>
        <v>#N/A</v>
      </c>
      <c r="AN47" s="66" t="e">
        <f t="shared" si="4"/>
        <v>#N/A</v>
      </c>
      <c r="AO47" s="66" t="e">
        <f t="shared" si="4"/>
        <v>#N/A</v>
      </c>
      <c r="AP47" s="66" t="e">
        <f t="shared" si="4"/>
        <v>#N/A</v>
      </c>
      <c r="AQ47" s="77" t="e">
        <f t="shared" si="4"/>
        <v>#N/A</v>
      </c>
      <c r="AR47" s="72" t="e">
        <f t="shared" si="4"/>
        <v>#N/A</v>
      </c>
      <c r="AS47" s="72" t="e">
        <f t="shared" si="4"/>
        <v>#N/A</v>
      </c>
      <c r="AT47" s="72" t="e">
        <f t="shared" si="4"/>
        <v>#N/A</v>
      </c>
      <c r="AU47" s="72" t="e">
        <f t="shared" si="4"/>
        <v>#N/A</v>
      </c>
      <c r="AV47" s="72" t="e">
        <f t="shared" si="4"/>
        <v>#N/A</v>
      </c>
      <c r="AW47" s="72" t="e">
        <f t="shared" si="4"/>
        <v>#N/A</v>
      </c>
      <c r="AX47" s="72" t="e">
        <f t="shared" si="4"/>
        <v>#N/A</v>
      </c>
    </row>
    <row r="48" spans="1:50">
      <c r="AI48" s="58"/>
      <c r="AJ48" s="58"/>
      <c r="AK48" s="58"/>
      <c r="AL48" s="58"/>
      <c r="AM48" s="58"/>
      <c r="AN48" s="58"/>
      <c r="AO48" s="58"/>
      <c r="AP48" s="58"/>
      <c r="AQ48" s="58"/>
      <c r="AR48" s="58"/>
      <c r="AS48" s="58"/>
      <c r="AT48" s="58"/>
      <c r="AU48" s="58"/>
      <c r="AV48" s="58"/>
      <c r="AW48" s="58"/>
      <c r="AX48" s="58"/>
    </row>
  </sheetData>
  <sheetProtection password="CC7D" sheet="1" formatCells="0" selectLockedCells="1"/>
  <mergeCells count="80">
    <mergeCell ref="AF27:AG27"/>
    <mergeCell ref="AF5:AG5"/>
    <mergeCell ref="AH20:AH23"/>
    <mergeCell ref="AF18:AG18"/>
    <mergeCell ref="AF20:AG21"/>
    <mergeCell ref="AF22:AG23"/>
    <mergeCell ref="AF26:AG26"/>
    <mergeCell ref="AF8:AG8"/>
    <mergeCell ref="AF9:AG9"/>
    <mergeCell ref="AF12:AG12"/>
    <mergeCell ref="AF10:AG11"/>
    <mergeCell ref="D4:U4"/>
    <mergeCell ref="D23:R23"/>
    <mergeCell ref="D24:R24"/>
    <mergeCell ref="A33:AD33"/>
    <mergeCell ref="A9:R9"/>
    <mergeCell ref="S9:AC9"/>
    <mergeCell ref="S10:AC11"/>
    <mergeCell ref="A12:R12"/>
    <mergeCell ref="Y13:AD13"/>
    <mergeCell ref="S14:V14"/>
    <mergeCell ref="Y14:AB14"/>
    <mergeCell ref="W14:X14"/>
    <mergeCell ref="A32:AD32"/>
    <mergeCell ref="A31:AD31"/>
    <mergeCell ref="A30:AD30"/>
    <mergeCell ref="A29:AD29"/>
    <mergeCell ref="A28:AD28"/>
    <mergeCell ref="AD19:AD20"/>
    <mergeCell ref="AD17:AD18"/>
    <mergeCell ref="S23:AC23"/>
    <mergeCell ref="A17:R17"/>
    <mergeCell ref="A22:B22"/>
    <mergeCell ref="C22:AD22"/>
    <mergeCell ref="A23:C24"/>
    <mergeCell ref="S24:AC24"/>
    <mergeCell ref="A20:R20"/>
    <mergeCell ref="A18:R18"/>
    <mergeCell ref="A19:R19"/>
    <mergeCell ref="S17:AC18"/>
    <mergeCell ref="S19:AC20"/>
    <mergeCell ref="S16:AD16"/>
    <mergeCell ref="A16:R16"/>
    <mergeCell ref="S13:X13"/>
    <mergeCell ref="AC15:AD15"/>
    <mergeCell ref="A13:R15"/>
    <mergeCell ref="S15:AB15"/>
    <mergeCell ref="AC14:AD14"/>
    <mergeCell ref="S12:AD12"/>
    <mergeCell ref="A2:AD2"/>
    <mergeCell ref="AD10:AD11"/>
    <mergeCell ref="A5:R5"/>
    <mergeCell ref="A6:R8"/>
    <mergeCell ref="S6:X6"/>
    <mergeCell ref="Y6:AD6"/>
    <mergeCell ref="S7:V7"/>
    <mergeCell ref="S5:AC5"/>
    <mergeCell ref="Y4:AD4"/>
    <mergeCell ref="W7:X7"/>
    <mergeCell ref="Y7:AC7"/>
    <mergeCell ref="S8:AC8"/>
    <mergeCell ref="A10:R11"/>
    <mergeCell ref="V4:X4"/>
    <mergeCell ref="A3:C3"/>
    <mergeCell ref="A34:AD34"/>
    <mergeCell ref="AW31:AW32"/>
    <mergeCell ref="AX31:AX32"/>
    <mergeCell ref="AJ45:AM45"/>
    <mergeCell ref="AN45:AQ45"/>
    <mergeCell ref="AR45:AS45"/>
    <mergeCell ref="AT45:AU45"/>
    <mergeCell ref="AV45:AV46"/>
    <mergeCell ref="AW45:AW46"/>
    <mergeCell ref="AX45:AX46"/>
    <mergeCell ref="AJ31:AM31"/>
    <mergeCell ref="AN31:AQ31"/>
    <mergeCell ref="AR31:AS31"/>
    <mergeCell ref="AT31:AU31"/>
    <mergeCell ref="AV31:AV32"/>
    <mergeCell ref="A35:AD35"/>
  </mergeCells>
  <phoneticPr fontId="2"/>
  <dataValidations count="4">
    <dataValidation type="list" allowBlank="1" showInputMessage="1" showErrorMessage="1" sqref="AF13:AF15">
      <formula1>$AF$12:$AF$15</formula1>
    </dataValidation>
    <dataValidation imeMode="halfAlpha" allowBlank="1" showInputMessage="1" showErrorMessage="1" sqref="S14 Y14 S5:AC5"/>
    <dataValidation imeMode="hiragana" allowBlank="1" showInputMessage="1" showErrorMessage="1" sqref="S13:AD13 W14 S15:AB15 AI47"/>
    <dataValidation type="list" allowBlank="1" showInputMessage="1" showErrorMessage="1" sqref="S12:AD12">
      <formula1>INDIRECT($AN$11)</formula1>
    </dataValidation>
  </dataValidations>
  <pageMargins left="0.7" right="0.7" top="0.75" bottom="0.75" header="0.3" footer="0.3"/>
  <pageSetup paperSize="9" scale="48" orientation="portrait" r:id="rId1"/>
  <rowBreaks count="1" manualBreakCount="1">
    <brk id="25" max="2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U80"/>
  <sheetViews>
    <sheetView view="pageBreakPreview" zoomScale="85" zoomScaleNormal="100" zoomScaleSheetLayoutView="85" workbookViewId="0">
      <selection activeCell="B9" sqref="B9"/>
    </sheetView>
  </sheetViews>
  <sheetFormatPr defaultColWidth="9" defaultRowHeight="13.5"/>
  <cols>
    <col min="1" max="1" width="6.375" style="1" customWidth="1"/>
    <col min="2" max="34" width="4.125" style="1" customWidth="1"/>
    <col min="35" max="35" width="4.625" style="1" customWidth="1"/>
    <col min="36" max="16384" width="9" style="1"/>
  </cols>
  <sheetData>
    <row r="1" spans="1:34">
      <c r="A1" s="1" t="s">
        <v>227</v>
      </c>
    </row>
    <row r="2" spans="1:34">
      <c r="AB2" s="213" t="s">
        <v>76</v>
      </c>
      <c r="AC2" s="288"/>
      <c r="AD2" s="288"/>
      <c r="AE2" s="288"/>
      <c r="AF2" s="288"/>
      <c r="AG2" s="288"/>
      <c r="AH2" s="214"/>
    </row>
    <row r="3" spans="1:34" ht="13.5" customHeight="1">
      <c r="V3" s="135"/>
      <c r="W3" s="135"/>
      <c r="X3" s="136"/>
      <c r="Y3" s="136"/>
      <c r="Z3" s="136"/>
      <c r="AA3" s="136"/>
      <c r="AB3" s="213"/>
      <c r="AC3" s="288"/>
      <c r="AD3" s="288"/>
      <c r="AE3" s="288"/>
      <c r="AF3" s="288"/>
      <c r="AG3" s="288"/>
      <c r="AH3" s="214"/>
    </row>
    <row r="4" spans="1:34" ht="12" customHeight="1">
      <c r="B4" s="436" t="s">
        <v>226</v>
      </c>
      <c r="C4" s="436"/>
      <c r="D4" s="436"/>
      <c r="E4" s="436"/>
      <c r="F4" s="436"/>
      <c r="G4" s="436"/>
      <c r="H4" s="436"/>
      <c r="I4" s="436"/>
      <c r="J4" s="436"/>
      <c r="K4" s="436"/>
      <c r="L4" s="436"/>
      <c r="M4" s="436"/>
      <c r="N4" s="436"/>
      <c r="O4" s="436"/>
      <c r="P4" s="436"/>
      <c r="Q4" s="436"/>
      <c r="R4" s="436"/>
      <c r="S4" s="436"/>
      <c r="T4" s="436"/>
      <c r="U4" s="436"/>
      <c r="V4" s="436"/>
      <c r="W4" s="436"/>
      <c r="X4" s="436"/>
      <c r="Y4" s="436"/>
      <c r="Z4" s="436"/>
      <c r="AA4" s="136"/>
      <c r="AB4" s="316"/>
      <c r="AC4" s="302"/>
      <c r="AD4" s="302"/>
      <c r="AE4" s="302"/>
      <c r="AF4" s="302"/>
      <c r="AG4" s="302"/>
      <c r="AH4" s="195"/>
    </row>
    <row r="5" spans="1:34" ht="12" customHeight="1">
      <c r="B5" s="436"/>
      <c r="C5" s="436"/>
      <c r="D5" s="436"/>
      <c r="E5" s="436"/>
      <c r="F5" s="436"/>
      <c r="G5" s="436"/>
      <c r="H5" s="436"/>
      <c r="I5" s="436"/>
      <c r="J5" s="436"/>
      <c r="K5" s="436"/>
      <c r="L5" s="436"/>
      <c r="M5" s="436"/>
      <c r="N5" s="436"/>
      <c r="O5" s="436"/>
      <c r="P5" s="436"/>
      <c r="Q5" s="436"/>
      <c r="R5" s="436"/>
      <c r="S5" s="436"/>
      <c r="T5" s="436"/>
      <c r="U5" s="436"/>
      <c r="V5" s="436"/>
      <c r="W5" s="436"/>
      <c r="X5" s="436"/>
      <c r="Y5" s="436"/>
      <c r="Z5" s="436"/>
      <c r="AA5" s="136"/>
      <c r="AB5" s="396"/>
      <c r="AC5" s="303"/>
      <c r="AD5" s="303"/>
      <c r="AE5" s="303"/>
      <c r="AF5" s="303"/>
      <c r="AG5" s="303"/>
      <c r="AH5" s="304"/>
    </row>
    <row r="6" spans="1:34" ht="13.5" customHeight="1">
      <c r="V6" s="137"/>
      <c r="W6" s="137"/>
      <c r="X6" s="136"/>
      <c r="Y6" s="136"/>
      <c r="Z6" s="136"/>
      <c r="AA6" s="136"/>
      <c r="AB6" s="396"/>
      <c r="AC6" s="303"/>
      <c r="AD6" s="303"/>
      <c r="AE6" s="303"/>
      <c r="AF6" s="303"/>
      <c r="AG6" s="303"/>
      <c r="AH6" s="304"/>
    </row>
    <row r="7" spans="1:34" ht="31.15" customHeight="1">
      <c r="A7" s="399" t="s">
        <v>94</v>
      </c>
      <c r="B7" s="399"/>
      <c r="C7" s="399"/>
      <c r="D7" s="399"/>
      <c r="E7" s="399"/>
      <c r="F7" s="399"/>
      <c r="G7" s="399"/>
      <c r="H7" s="399"/>
      <c r="I7" s="399"/>
      <c r="J7" s="399"/>
      <c r="K7" s="399"/>
      <c r="L7" s="399"/>
      <c r="M7" s="399"/>
      <c r="N7" s="399"/>
      <c r="O7" s="399"/>
      <c r="P7" s="399"/>
      <c r="Q7" s="399"/>
      <c r="R7" s="399"/>
      <c r="S7" s="399"/>
      <c r="T7" s="399"/>
      <c r="U7" s="399"/>
      <c r="AB7" s="308"/>
      <c r="AC7" s="289"/>
      <c r="AD7" s="289"/>
      <c r="AE7" s="289"/>
      <c r="AF7" s="289"/>
      <c r="AG7" s="289"/>
      <c r="AH7" s="196"/>
    </row>
    <row r="9" spans="1:34" ht="14.25">
      <c r="A9" s="2" t="s">
        <v>89</v>
      </c>
      <c r="B9" s="3"/>
      <c r="C9" s="2" t="s">
        <v>90</v>
      </c>
      <c r="D9" s="3"/>
      <c r="E9" s="2" t="s">
        <v>91</v>
      </c>
      <c r="F9" s="3"/>
      <c r="G9" s="2" t="s">
        <v>92</v>
      </c>
      <c r="H9" s="2"/>
      <c r="I9" s="2"/>
      <c r="J9" s="2"/>
      <c r="K9" s="400" t="s">
        <v>77</v>
      </c>
      <c r="L9" s="400"/>
      <c r="M9" s="1" t="s">
        <v>44</v>
      </c>
      <c r="P9" s="335"/>
      <c r="Q9" s="335"/>
      <c r="R9" s="335"/>
      <c r="S9" s="335"/>
      <c r="T9" s="335"/>
      <c r="U9" s="335"/>
      <c r="V9" s="335"/>
      <c r="W9" s="335"/>
      <c r="X9" s="335"/>
      <c r="Y9" s="335"/>
      <c r="Z9" s="335"/>
      <c r="AA9" s="335"/>
      <c r="AB9" s="335"/>
      <c r="AC9" s="335"/>
      <c r="AD9" s="335"/>
      <c r="AE9" s="335"/>
      <c r="AF9" s="335"/>
      <c r="AG9" s="335"/>
      <c r="AH9" s="335"/>
    </row>
    <row r="10" spans="1:34" ht="14.25">
      <c r="A10" s="2"/>
      <c r="B10" s="2"/>
      <c r="C10" s="2"/>
      <c r="D10" s="2"/>
      <c r="E10" s="2"/>
      <c r="F10" s="2"/>
      <c r="G10" s="2"/>
      <c r="H10" s="2"/>
      <c r="I10" s="2"/>
      <c r="J10" s="2"/>
      <c r="K10" s="400" t="s">
        <v>78</v>
      </c>
      <c r="L10" s="400"/>
      <c r="M10" s="1" t="s">
        <v>45</v>
      </c>
      <c r="P10" s="335"/>
      <c r="Q10" s="335"/>
      <c r="R10" s="335"/>
      <c r="S10" s="335"/>
      <c r="T10" s="335"/>
      <c r="U10" s="335"/>
      <c r="V10" s="335"/>
      <c r="W10" s="335"/>
      <c r="X10" s="335"/>
      <c r="Y10" s="335"/>
      <c r="Z10" s="335"/>
      <c r="AA10" s="335"/>
      <c r="AB10" s="335"/>
      <c r="AC10" s="335"/>
      <c r="AD10" s="335"/>
      <c r="AE10" s="335"/>
      <c r="AF10" s="335"/>
      <c r="AG10" s="335"/>
      <c r="AH10" s="335"/>
    </row>
    <row r="11" spans="1:34" ht="14.25">
      <c r="A11" s="2"/>
      <c r="B11" s="2"/>
      <c r="C11" s="2"/>
      <c r="D11" s="2"/>
      <c r="E11" s="2"/>
      <c r="F11" s="2"/>
      <c r="G11" s="2"/>
      <c r="H11" s="2"/>
      <c r="I11" s="2"/>
      <c r="J11" s="2"/>
      <c r="K11" s="400" t="s">
        <v>46</v>
      </c>
      <c r="L11" s="400"/>
      <c r="M11" s="1" t="s">
        <v>47</v>
      </c>
      <c r="P11" s="402"/>
      <c r="Q11" s="402"/>
      <c r="R11" s="402"/>
      <c r="S11" s="402"/>
      <c r="T11" s="402"/>
      <c r="U11" s="402"/>
      <c r="V11" s="402"/>
      <c r="W11" s="402"/>
      <c r="X11" s="402"/>
      <c r="Y11" s="402"/>
      <c r="Z11" s="402"/>
      <c r="AA11" s="402"/>
      <c r="AB11" s="402"/>
      <c r="AC11" s="402"/>
      <c r="AD11" s="402"/>
      <c r="AE11" s="402"/>
      <c r="AF11" s="402"/>
      <c r="AG11" s="402"/>
      <c r="AH11" s="402"/>
    </row>
    <row r="13" spans="1:34" ht="14.25" customHeight="1">
      <c r="M13" s="401" t="s">
        <v>125</v>
      </c>
      <c r="N13" s="401"/>
      <c r="O13" s="401"/>
      <c r="P13" s="401"/>
      <c r="Q13" s="401"/>
      <c r="R13" s="401"/>
      <c r="S13" s="401"/>
      <c r="T13" s="401"/>
      <c r="U13" s="401"/>
      <c r="V13" s="401"/>
      <c r="W13" s="401"/>
      <c r="X13" s="401"/>
      <c r="Y13" s="401"/>
      <c r="Z13" s="401"/>
      <c r="AA13" s="401"/>
      <c r="AB13" s="401"/>
      <c r="AC13" s="401"/>
      <c r="AD13" s="401"/>
      <c r="AE13" s="401"/>
      <c r="AF13" s="401"/>
      <c r="AG13" s="401"/>
    </row>
    <row r="14" spans="1:34" ht="14.25" customHeight="1">
      <c r="M14" s="401"/>
      <c r="N14" s="401"/>
      <c r="O14" s="401"/>
      <c r="P14" s="401"/>
      <c r="Q14" s="401"/>
      <c r="R14" s="401"/>
      <c r="S14" s="401"/>
      <c r="T14" s="401"/>
      <c r="U14" s="401"/>
      <c r="V14" s="401"/>
      <c r="W14" s="401"/>
      <c r="X14" s="401"/>
      <c r="Y14" s="401"/>
      <c r="Z14" s="401"/>
      <c r="AA14" s="401"/>
      <c r="AB14" s="401"/>
      <c r="AC14" s="401"/>
      <c r="AD14" s="401"/>
      <c r="AE14" s="401"/>
      <c r="AF14" s="401"/>
      <c r="AG14" s="401"/>
    </row>
    <row r="15" spans="1:34" ht="14.25" customHeight="1">
      <c r="M15" s="401"/>
      <c r="N15" s="401"/>
      <c r="O15" s="401"/>
      <c r="P15" s="401"/>
      <c r="Q15" s="401"/>
      <c r="R15" s="401"/>
      <c r="S15" s="401"/>
      <c r="T15" s="401"/>
      <c r="U15" s="401"/>
      <c r="V15" s="401"/>
      <c r="W15" s="401"/>
      <c r="X15" s="401"/>
      <c r="Y15" s="401"/>
      <c r="Z15" s="401"/>
      <c r="AA15" s="401"/>
      <c r="AB15" s="401"/>
      <c r="AC15" s="401"/>
      <c r="AD15" s="401"/>
      <c r="AE15" s="401"/>
      <c r="AF15" s="401"/>
      <c r="AG15" s="401"/>
    </row>
    <row r="16" spans="1:34" ht="14.25" customHeight="1">
      <c r="M16" s="401"/>
      <c r="N16" s="401"/>
      <c r="O16" s="401"/>
      <c r="P16" s="401"/>
      <c r="Q16" s="401"/>
      <c r="R16" s="401"/>
      <c r="S16" s="401"/>
      <c r="T16" s="401"/>
      <c r="U16" s="401"/>
      <c r="V16" s="401"/>
      <c r="W16" s="401"/>
      <c r="X16" s="401"/>
      <c r="Y16" s="401"/>
      <c r="Z16" s="401"/>
      <c r="AA16" s="401"/>
      <c r="AB16" s="401"/>
      <c r="AC16" s="401"/>
      <c r="AD16" s="401"/>
      <c r="AE16" s="401"/>
      <c r="AF16" s="401"/>
      <c r="AG16" s="401"/>
    </row>
    <row r="18" spans="1:47" ht="40.5" customHeight="1">
      <c r="A18" s="4"/>
      <c r="B18" s="334" t="s">
        <v>122</v>
      </c>
      <c r="C18" s="334"/>
      <c r="D18" s="334"/>
      <c r="E18" s="334"/>
      <c r="F18" s="5" t="s">
        <v>49</v>
      </c>
      <c r="G18" s="4"/>
      <c r="H18" s="4"/>
      <c r="P18" s="2" t="s">
        <v>48</v>
      </c>
      <c r="Q18" s="2"/>
      <c r="R18" s="2" t="s">
        <v>44</v>
      </c>
      <c r="U18" s="335"/>
      <c r="V18" s="335"/>
      <c r="W18" s="335"/>
      <c r="X18" s="335"/>
      <c r="Y18" s="335"/>
      <c r="Z18" s="335"/>
      <c r="AA18" s="335"/>
      <c r="AB18" s="335"/>
      <c r="AC18" s="335"/>
      <c r="AD18" s="335"/>
      <c r="AE18" s="335"/>
      <c r="AF18" s="335"/>
      <c r="AG18" s="335"/>
      <c r="AH18" s="335"/>
    </row>
    <row r="19" spans="1:47" ht="17.25">
      <c r="A19" s="4" t="s">
        <v>50</v>
      </c>
      <c r="B19" s="334" t="s">
        <v>122</v>
      </c>
      <c r="C19" s="334"/>
      <c r="D19" s="334"/>
      <c r="E19" s="334"/>
      <c r="F19" s="2" t="s">
        <v>95</v>
      </c>
      <c r="G19" s="4"/>
      <c r="H19" s="4"/>
      <c r="P19" s="2"/>
      <c r="Q19" s="6" t="s">
        <v>51</v>
      </c>
      <c r="R19" s="2" t="s">
        <v>45</v>
      </c>
      <c r="U19" s="335"/>
      <c r="V19" s="335"/>
      <c r="W19" s="335"/>
      <c r="X19" s="335"/>
      <c r="Y19" s="335"/>
      <c r="Z19" s="335"/>
      <c r="AA19" s="335"/>
      <c r="AB19" s="335"/>
      <c r="AC19" s="335"/>
      <c r="AD19" s="335"/>
      <c r="AE19" s="335"/>
      <c r="AF19" s="335"/>
      <c r="AG19" s="335"/>
      <c r="AH19" s="335"/>
    </row>
    <row r="20" spans="1:47" ht="14.25">
      <c r="P20" s="6" t="s">
        <v>52</v>
      </c>
      <c r="Q20" s="2"/>
      <c r="R20" s="2" t="s">
        <v>47</v>
      </c>
      <c r="U20" s="335"/>
      <c r="V20" s="335"/>
      <c r="W20" s="335"/>
      <c r="X20" s="335"/>
      <c r="Y20" s="335"/>
      <c r="Z20" s="335"/>
      <c r="AA20" s="335"/>
      <c r="AB20" s="335"/>
      <c r="AC20" s="335"/>
      <c r="AD20" s="335"/>
      <c r="AE20" s="335"/>
      <c r="AF20" s="335"/>
      <c r="AG20" s="335"/>
      <c r="AH20" s="44"/>
      <c r="AI20" s="134"/>
      <c r="AJ20" s="134"/>
      <c r="AK20" s="134"/>
      <c r="AL20" s="134"/>
      <c r="AM20" s="134"/>
      <c r="AN20" s="134"/>
      <c r="AO20" s="134"/>
      <c r="AP20" s="134"/>
      <c r="AQ20" s="134"/>
      <c r="AR20" s="134"/>
      <c r="AS20" s="134"/>
      <c r="AT20" s="134"/>
      <c r="AU20" s="134"/>
    </row>
    <row r="21" spans="1:47" ht="14.25" thickBot="1"/>
    <row r="22" spans="1:47" ht="20.100000000000001" customHeight="1" thickTop="1">
      <c r="A22" s="403" t="s">
        <v>93</v>
      </c>
      <c r="B22" s="397" t="s">
        <v>7</v>
      </c>
      <c r="C22" s="398"/>
      <c r="D22" s="398"/>
      <c r="E22" s="398"/>
      <c r="F22" s="364"/>
      <c r="G22" s="364"/>
      <c r="H22" s="364"/>
      <c r="I22" s="364"/>
      <c r="J22" s="364"/>
      <c r="K22" s="364"/>
      <c r="L22" s="364"/>
      <c r="M22" s="364"/>
      <c r="N22" s="364"/>
      <c r="O22" s="364"/>
      <c r="P22" s="365"/>
      <c r="Q22" s="361" t="s">
        <v>8</v>
      </c>
      <c r="R22" s="362"/>
      <c r="S22" s="362"/>
      <c r="T22" s="363"/>
      <c r="U22" s="37" t="s">
        <v>9</v>
      </c>
      <c r="V22" s="373"/>
      <c r="W22" s="374"/>
      <c r="X22" s="374"/>
      <c r="Y22" s="374"/>
      <c r="Z22" s="374"/>
      <c r="AA22" s="374"/>
      <c r="AB22" s="374"/>
      <c r="AC22" s="374"/>
      <c r="AD22" s="375"/>
      <c r="AE22" s="361" t="s">
        <v>151</v>
      </c>
      <c r="AF22" s="362"/>
      <c r="AG22" s="362"/>
      <c r="AH22" s="366"/>
    </row>
    <row r="23" spans="1:47" ht="30" customHeight="1">
      <c r="A23" s="404"/>
      <c r="B23" s="421"/>
      <c r="C23" s="422"/>
      <c r="D23" s="422"/>
      <c r="E23" s="422"/>
      <c r="F23" s="422"/>
      <c r="G23" s="422"/>
      <c r="H23" s="422"/>
      <c r="I23" s="422"/>
      <c r="J23" s="422"/>
      <c r="K23" s="422"/>
      <c r="L23" s="422"/>
      <c r="M23" s="422"/>
      <c r="N23" s="422"/>
      <c r="O23" s="422"/>
      <c r="P23" s="423"/>
      <c r="Q23" s="351"/>
      <c r="R23" s="352"/>
      <c r="S23" s="352"/>
      <c r="T23" s="352"/>
      <c r="U23" s="352"/>
      <c r="V23" s="352"/>
      <c r="W23" s="352"/>
      <c r="X23" s="352"/>
      <c r="Y23" s="352"/>
      <c r="Z23" s="352"/>
      <c r="AA23" s="352"/>
      <c r="AB23" s="352"/>
      <c r="AC23" s="352"/>
      <c r="AD23" s="376"/>
      <c r="AE23" s="367"/>
      <c r="AF23" s="368"/>
      <c r="AG23" s="368"/>
      <c r="AH23" s="369"/>
    </row>
    <row r="24" spans="1:47" ht="30" customHeight="1">
      <c r="A24" s="404"/>
      <c r="B24" s="421"/>
      <c r="C24" s="422"/>
      <c r="D24" s="422"/>
      <c r="E24" s="422"/>
      <c r="F24" s="422"/>
      <c r="G24" s="422"/>
      <c r="H24" s="422"/>
      <c r="I24" s="422"/>
      <c r="J24" s="422"/>
      <c r="K24" s="422"/>
      <c r="L24" s="422"/>
      <c r="M24" s="422"/>
      <c r="N24" s="422"/>
      <c r="O24" s="422"/>
      <c r="P24" s="423"/>
      <c r="Q24" s="351"/>
      <c r="R24" s="352"/>
      <c r="S24" s="352"/>
      <c r="T24" s="352"/>
      <c r="U24" s="352"/>
      <c r="V24" s="352"/>
      <c r="W24" s="352"/>
      <c r="X24" s="352"/>
      <c r="Y24" s="352"/>
      <c r="Z24" s="352"/>
      <c r="AA24" s="352"/>
      <c r="AB24" s="352"/>
      <c r="AC24" s="352"/>
      <c r="AD24" s="376"/>
      <c r="AE24" s="367"/>
      <c r="AF24" s="368"/>
      <c r="AG24" s="368"/>
      <c r="AH24" s="369"/>
    </row>
    <row r="25" spans="1:47" ht="22.9" customHeight="1">
      <c r="A25" s="404"/>
      <c r="B25" s="480" t="s">
        <v>10</v>
      </c>
      <c r="C25" s="481"/>
      <c r="D25" s="481"/>
      <c r="E25" s="481"/>
      <c r="F25" s="481"/>
      <c r="G25" s="448"/>
      <c r="H25" s="448"/>
      <c r="I25" s="448"/>
      <c r="J25" s="448"/>
      <c r="K25" s="448"/>
      <c r="L25" s="448"/>
      <c r="M25" s="448"/>
      <c r="N25" s="448"/>
      <c r="O25" s="448"/>
      <c r="P25" s="449"/>
      <c r="Q25" s="351"/>
      <c r="R25" s="352"/>
      <c r="S25" s="352"/>
      <c r="T25" s="352"/>
      <c r="U25" s="352"/>
      <c r="V25" s="352"/>
      <c r="W25" s="352"/>
      <c r="X25" s="352"/>
      <c r="Y25" s="352"/>
      <c r="Z25" s="352"/>
      <c r="AA25" s="352"/>
      <c r="AB25" s="352"/>
      <c r="AC25" s="352"/>
      <c r="AD25" s="376"/>
      <c r="AE25" s="367"/>
      <c r="AF25" s="368"/>
      <c r="AG25" s="368"/>
      <c r="AH25" s="369"/>
    </row>
    <row r="26" spans="1:47" ht="22.9" customHeight="1">
      <c r="A26" s="404"/>
      <c r="B26" s="417" t="s">
        <v>11</v>
      </c>
      <c r="C26" s="418"/>
      <c r="D26" s="418"/>
      <c r="E26" s="418"/>
      <c r="F26" s="418"/>
      <c r="G26" s="380"/>
      <c r="H26" s="380"/>
      <c r="I26" s="380"/>
      <c r="J26" s="380"/>
      <c r="K26" s="380"/>
      <c r="L26" s="380"/>
      <c r="M26" s="380"/>
      <c r="N26" s="380"/>
      <c r="O26" s="380"/>
      <c r="P26" s="381"/>
      <c r="Q26" s="370" t="s">
        <v>53</v>
      </c>
      <c r="R26" s="371"/>
      <c r="S26" s="371"/>
      <c r="T26" s="482"/>
      <c r="U26" s="377"/>
      <c r="V26" s="378"/>
      <c r="W26" s="378"/>
      <c r="X26" s="378"/>
      <c r="Y26" s="378"/>
      <c r="Z26" s="378"/>
      <c r="AA26" s="378"/>
      <c r="AB26" s="378"/>
      <c r="AC26" s="378"/>
      <c r="AD26" s="379"/>
      <c r="AE26" s="370"/>
      <c r="AF26" s="371"/>
      <c r="AG26" s="371"/>
      <c r="AH26" s="372"/>
    </row>
    <row r="27" spans="1:47" ht="22.9" customHeight="1">
      <c r="A27" s="404"/>
      <c r="B27" s="419" t="s">
        <v>12</v>
      </c>
      <c r="C27" s="283"/>
      <c r="D27" s="283"/>
      <c r="E27" s="283"/>
      <c r="F27" s="283"/>
      <c r="G27" s="283"/>
      <c r="H27" s="420"/>
      <c r="I27" s="420"/>
      <c r="J27" s="420"/>
      <c r="K27" s="420"/>
      <c r="L27" s="420"/>
      <c r="M27" s="420"/>
      <c r="N27" s="420"/>
      <c r="O27" s="420"/>
      <c r="P27" s="420"/>
      <c r="Q27" s="420"/>
      <c r="R27" s="420"/>
      <c r="S27" s="420"/>
      <c r="T27" s="420"/>
      <c r="U27" s="420"/>
      <c r="V27" s="420"/>
      <c r="W27" s="356" t="s">
        <v>13</v>
      </c>
      <c r="X27" s="357"/>
      <c r="Y27" s="357"/>
      <c r="Z27" s="357"/>
      <c r="AA27" s="406"/>
      <c r="AB27" s="406"/>
      <c r="AC27" s="406"/>
      <c r="AD27" s="406"/>
      <c r="AE27" s="406"/>
      <c r="AF27" s="406"/>
      <c r="AG27" s="406"/>
      <c r="AH27" s="407"/>
    </row>
    <row r="28" spans="1:47" ht="22.9" customHeight="1">
      <c r="A28" s="404"/>
      <c r="B28" s="408" t="s">
        <v>14</v>
      </c>
      <c r="C28" s="409"/>
      <c r="D28" s="409"/>
      <c r="E28" s="409"/>
      <c r="F28" s="409"/>
      <c r="G28" s="409"/>
      <c r="H28" s="410"/>
      <c r="I28" s="410"/>
      <c r="J28" s="410"/>
      <c r="K28" s="410"/>
      <c r="L28" s="411"/>
      <c r="M28" s="412" t="s">
        <v>15</v>
      </c>
      <c r="N28" s="413"/>
      <c r="O28" s="413"/>
      <c r="P28" s="413"/>
      <c r="Q28" s="413"/>
      <c r="R28" s="413"/>
      <c r="S28" s="413"/>
      <c r="T28" s="413"/>
      <c r="U28" s="413"/>
      <c r="V28" s="414"/>
      <c r="W28" s="351"/>
      <c r="X28" s="352"/>
      <c r="Y28" s="352"/>
      <c r="Z28" s="352"/>
      <c r="AA28" s="352"/>
      <c r="AB28" s="352"/>
      <c r="AC28" s="352"/>
      <c r="AD28" s="352"/>
      <c r="AE28" s="352"/>
      <c r="AF28" s="352"/>
      <c r="AG28" s="352"/>
      <c r="AH28" s="353"/>
    </row>
    <row r="29" spans="1:47" ht="30" customHeight="1">
      <c r="A29" s="405"/>
      <c r="B29" s="415" t="s">
        <v>57</v>
      </c>
      <c r="C29" s="354"/>
      <c r="D29" s="355"/>
      <c r="E29" s="355"/>
      <c r="F29" s="7" t="s">
        <v>56</v>
      </c>
      <c r="G29" s="30" t="s">
        <v>55</v>
      </c>
      <c r="H29" s="354" t="s">
        <v>58</v>
      </c>
      <c r="I29" s="354"/>
      <c r="J29" s="355"/>
      <c r="K29" s="355"/>
      <c r="L29" s="31" t="s">
        <v>54</v>
      </c>
      <c r="M29" s="384"/>
      <c r="N29" s="385"/>
      <c r="O29" s="385"/>
      <c r="P29" s="385"/>
      <c r="Q29" s="385"/>
      <c r="R29" s="385"/>
      <c r="S29" s="385"/>
      <c r="T29" s="386"/>
      <c r="U29" s="382" t="s">
        <v>16</v>
      </c>
      <c r="V29" s="383"/>
      <c r="W29" s="348" t="s">
        <v>17</v>
      </c>
      <c r="X29" s="349"/>
      <c r="Y29" s="349"/>
      <c r="Z29" s="349"/>
      <c r="AA29" s="349"/>
      <c r="AB29" s="350"/>
      <c r="AC29" s="377"/>
      <c r="AD29" s="378"/>
      <c r="AE29" s="378"/>
      <c r="AF29" s="378"/>
      <c r="AG29" s="378"/>
      <c r="AH29" s="416"/>
    </row>
    <row r="30" spans="1:47" ht="35.450000000000003" customHeight="1">
      <c r="A30" s="453" t="s">
        <v>96</v>
      </c>
      <c r="B30" s="338" t="s">
        <v>201</v>
      </c>
      <c r="C30" s="310"/>
      <c r="D30" s="310"/>
      <c r="E30" s="310"/>
      <c r="F30" s="310"/>
      <c r="G30" s="310"/>
      <c r="H30" s="310"/>
      <c r="I30" s="310"/>
      <c r="J30" s="310"/>
      <c r="K30" s="310"/>
      <c r="L30" s="310"/>
      <c r="M30" s="309" t="s">
        <v>200</v>
      </c>
      <c r="N30" s="310"/>
      <c r="O30" s="310"/>
      <c r="P30" s="310"/>
      <c r="Q30" s="310"/>
      <c r="R30" s="310"/>
      <c r="S30" s="310"/>
      <c r="T30" s="310"/>
      <c r="U30" s="310"/>
      <c r="V30" s="310"/>
      <c r="W30" s="310"/>
      <c r="X30" s="309" t="s">
        <v>128</v>
      </c>
      <c r="Y30" s="310"/>
      <c r="Z30" s="310"/>
      <c r="AA30" s="310"/>
      <c r="AB30" s="310"/>
      <c r="AC30" s="310"/>
      <c r="AD30" s="310"/>
      <c r="AE30" s="310"/>
      <c r="AF30" s="310"/>
      <c r="AG30" s="310"/>
      <c r="AH30" s="311"/>
    </row>
    <row r="31" spans="1:47" ht="30" customHeight="1">
      <c r="A31" s="404"/>
      <c r="B31" s="339" t="str">
        <f>'様式新第2号(５)算定書(要請等対象施設以外)'!S15</f>
        <v/>
      </c>
      <c r="C31" s="340"/>
      <c r="D31" s="340"/>
      <c r="E31" s="340"/>
      <c r="F31" s="340"/>
      <c r="G31" s="340"/>
      <c r="H31" s="340"/>
      <c r="I31" s="340"/>
      <c r="J31" s="340"/>
      <c r="K31" s="289" t="s">
        <v>3</v>
      </c>
      <c r="L31" s="289"/>
      <c r="M31" s="341" t="str">
        <f>'様式新第2号(６)算定書 (要請等対象施設)'!S15</f>
        <v/>
      </c>
      <c r="N31" s="340"/>
      <c r="O31" s="340"/>
      <c r="P31" s="340"/>
      <c r="Q31" s="340"/>
      <c r="R31" s="340"/>
      <c r="S31" s="340"/>
      <c r="T31" s="340"/>
      <c r="U31" s="340"/>
      <c r="V31" s="289" t="s">
        <v>3</v>
      </c>
      <c r="W31" s="289"/>
      <c r="X31" s="442">
        <f>SUM(B31,M31)</f>
        <v>0</v>
      </c>
      <c r="Y31" s="443"/>
      <c r="Z31" s="443"/>
      <c r="AA31" s="443"/>
      <c r="AB31" s="443"/>
      <c r="AC31" s="443"/>
      <c r="AD31" s="443"/>
      <c r="AE31" s="443"/>
      <c r="AF31" s="443"/>
      <c r="AG31" s="289" t="s">
        <v>3</v>
      </c>
      <c r="AH31" s="196"/>
    </row>
    <row r="32" spans="1:47" ht="18.75" customHeight="1">
      <c r="A32" s="404"/>
      <c r="B32" s="438" t="s">
        <v>127</v>
      </c>
      <c r="C32" s="439"/>
      <c r="D32" s="439"/>
      <c r="E32" s="439"/>
      <c r="F32" s="439"/>
      <c r="G32" s="439"/>
      <c r="H32" s="439"/>
      <c r="I32" s="439"/>
      <c r="J32" s="439"/>
      <c r="K32" s="439"/>
      <c r="L32" s="439"/>
      <c r="M32" s="342" t="s">
        <v>129</v>
      </c>
      <c r="N32" s="343"/>
      <c r="O32" s="343"/>
      <c r="P32" s="343"/>
      <c r="Q32" s="343"/>
      <c r="R32" s="343"/>
      <c r="S32" s="343"/>
      <c r="T32" s="343"/>
      <c r="U32" s="343"/>
      <c r="V32" s="343"/>
      <c r="W32" s="343"/>
      <c r="X32" s="342" t="s">
        <v>130</v>
      </c>
      <c r="Y32" s="343"/>
      <c r="Z32" s="343"/>
      <c r="AA32" s="343"/>
      <c r="AB32" s="343"/>
      <c r="AC32" s="343"/>
      <c r="AD32" s="343"/>
      <c r="AE32" s="343"/>
      <c r="AF32" s="343"/>
      <c r="AG32" s="343"/>
      <c r="AH32" s="344"/>
    </row>
    <row r="33" spans="1:34">
      <c r="A33" s="404"/>
      <c r="B33" s="440"/>
      <c r="C33" s="441"/>
      <c r="D33" s="441"/>
      <c r="E33" s="441"/>
      <c r="F33" s="441"/>
      <c r="G33" s="441"/>
      <c r="H33" s="441"/>
      <c r="I33" s="441"/>
      <c r="J33" s="441"/>
      <c r="K33" s="441"/>
      <c r="L33" s="441"/>
      <c r="M33" s="345"/>
      <c r="N33" s="346"/>
      <c r="O33" s="346"/>
      <c r="P33" s="346"/>
      <c r="Q33" s="346"/>
      <c r="R33" s="346"/>
      <c r="S33" s="346"/>
      <c r="T33" s="346"/>
      <c r="U33" s="346"/>
      <c r="V33" s="346"/>
      <c r="W33" s="346"/>
      <c r="X33" s="345"/>
      <c r="Y33" s="346"/>
      <c r="Z33" s="346"/>
      <c r="AA33" s="346"/>
      <c r="AB33" s="346"/>
      <c r="AC33" s="346"/>
      <c r="AD33" s="346"/>
      <c r="AE33" s="346"/>
      <c r="AF33" s="346"/>
      <c r="AG33" s="346"/>
      <c r="AH33" s="347"/>
    </row>
    <row r="34" spans="1:34" ht="39.950000000000003" customHeight="1">
      <c r="A34" s="405"/>
      <c r="B34" s="265"/>
      <c r="C34" s="266"/>
      <c r="D34" s="266"/>
      <c r="E34" s="266"/>
      <c r="F34" s="266"/>
      <c r="G34" s="266"/>
      <c r="H34" s="266"/>
      <c r="I34" s="266"/>
      <c r="J34" s="266"/>
      <c r="K34" s="289" t="s">
        <v>3</v>
      </c>
      <c r="L34" s="289"/>
      <c r="M34" s="358" t="str">
        <f>IF(OR(B34="",M29="",M29=0),"",ROUNDDOWN(B34/M29,1))</f>
        <v/>
      </c>
      <c r="N34" s="359"/>
      <c r="O34" s="359"/>
      <c r="P34" s="359"/>
      <c r="Q34" s="359"/>
      <c r="R34" s="359"/>
      <c r="S34" s="359"/>
      <c r="T34" s="359"/>
      <c r="U34" s="359"/>
      <c r="V34" s="288" t="s">
        <v>126</v>
      </c>
      <c r="W34" s="288"/>
      <c r="X34" s="358" t="str">
        <f>IF(OR(B34="",B34=0),"",ROUNDDOWN(X31/B34*100,1))</f>
        <v/>
      </c>
      <c r="Y34" s="359"/>
      <c r="Z34" s="359"/>
      <c r="AA34" s="359"/>
      <c r="AB34" s="359"/>
      <c r="AC34" s="359"/>
      <c r="AD34" s="359"/>
      <c r="AE34" s="359"/>
      <c r="AF34" s="359"/>
      <c r="AG34" s="359"/>
      <c r="AH34" s="360"/>
    </row>
    <row r="35" spans="1:34" ht="55.9" customHeight="1">
      <c r="A35" s="444" t="s">
        <v>18</v>
      </c>
      <c r="B35" s="337" t="s">
        <v>218</v>
      </c>
      <c r="C35" s="337"/>
      <c r="D35" s="337"/>
      <c r="E35" s="337"/>
      <c r="F35" s="337"/>
      <c r="G35" s="337"/>
      <c r="H35" s="337"/>
      <c r="I35" s="337"/>
      <c r="J35" s="337"/>
      <c r="K35" s="337"/>
      <c r="L35" s="337"/>
      <c r="M35" s="336" t="s">
        <v>217</v>
      </c>
      <c r="N35" s="337"/>
      <c r="O35" s="337"/>
      <c r="P35" s="337"/>
      <c r="Q35" s="337"/>
      <c r="R35" s="337"/>
      <c r="S35" s="337"/>
      <c r="T35" s="337"/>
      <c r="U35" s="337"/>
      <c r="V35" s="337"/>
      <c r="W35" s="337"/>
      <c r="X35" s="309" t="s">
        <v>128</v>
      </c>
      <c r="Y35" s="310"/>
      <c r="Z35" s="310"/>
      <c r="AA35" s="310"/>
      <c r="AB35" s="310"/>
      <c r="AC35" s="310"/>
      <c r="AD35" s="310"/>
      <c r="AE35" s="310"/>
      <c r="AF35" s="310"/>
      <c r="AG35" s="310"/>
      <c r="AH35" s="311"/>
    </row>
    <row r="36" spans="1:34" ht="39.950000000000003" customHeight="1">
      <c r="A36" s="445"/>
      <c r="B36" s="434" t="str">
        <f>IFERROR(IF(AND('様式新第2号(５)算定書(要請等対象施設以外)'!S17="",'様式新第2号(５)算定書(要請等対象施設以外)'!S19=""),"",IF('様式新第2号(５)算定書(要請等対象施設以外)'!S17&lt;&gt;"",'様式新第2号(５)算定書(要請等対象施設以外)'!S17,'様式新第2号(５)算定書(要請等対象施設以外)'!S19)),"")</f>
        <v/>
      </c>
      <c r="C36" s="434"/>
      <c r="D36" s="434"/>
      <c r="E36" s="434"/>
      <c r="F36" s="434"/>
      <c r="G36" s="434"/>
      <c r="H36" s="434"/>
      <c r="I36" s="434"/>
      <c r="J36" s="434"/>
      <c r="K36" s="289" t="s">
        <v>1</v>
      </c>
      <c r="L36" s="289"/>
      <c r="M36" s="435" t="str">
        <f>IFERROR(IF(AND('様式新第2号(６)算定書 (要請等対象施設)'!S17="",'様式新第2号(６)算定書 (要請等対象施設)'!S19=""),"",IF('様式新第2号(６)算定書 (要請等対象施設)'!S17&lt;&gt;"",'様式新第2号(６)算定書 (要請等対象施設)'!S17,'様式新第2号(６)算定書 (要請等対象施設)'!S19)),"")</f>
        <v/>
      </c>
      <c r="N36" s="434"/>
      <c r="O36" s="434"/>
      <c r="P36" s="434"/>
      <c r="Q36" s="434"/>
      <c r="R36" s="434"/>
      <c r="S36" s="434"/>
      <c r="T36" s="434"/>
      <c r="U36" s="434"/>
      <c r="V36" s="289" t="s">
        <v>1</v>
      </c>
      <c r="W36" s="289"/>
      <c r="X36" s="483">
        <f>SUM(B36,M36)</f>
        <v>0</v>
      </c>
      <c r="Y36" s="484"/>
      <c r="Z36" s="484"/>
      <c r="AA36" s="484"/>
      <c r="AB36" s="484"/>
      <c r="AC36" s="484"/>
      <c r="AD36" s="484"/>
      <c r="AE36" s="484"/>
      <c r="AF36" s="484"/>
      <c r="AG36" s="289" t="s">
        <v>3</v>
      </c>
      <c r="AH36" s="196"/>
    </row>
    <row r="37" spans="1:34" ht="30" customHeight="1">
      <c r="A37" s="464" t="s">
        <v>59</v>
      </c>
      <c r="B37" s="466" t="s">
        <v>19</v>
      </c>
      <c r="C37" s="293"/>
      <c r="D37" s="293"/>
      <c r="E37" s="293"/>
      <c r="F37" s="293"/>
      <c r="G37" s="293"/>
      <c r="H37" s="293"/>
      <c r="I37" s="293"/>
      <c r="J37" s="293"/>
      <c r="K37" s="467"/>
      <c r="L37" s="468"/>
      <c r="M37" s="469"/>
      <c r="N37" s="469"/>
      <c r="O37" s="469"/>
      <c r="P37" s="469"/>
      <c r="Q37" s="470"/>
      <c r="R37" s="454" t="s">
        <v>20</v>
      </c>
      <c r="S37" s="454"/>
      <c r="T37" s="454"/>
      <c r="U37" s="282"/>
      <c r="V37" s="282"/>
      <c r="W37" s="282"/>
      <c r="X37" s="282"/>
      <c r="Y37" s="282"/>
      <c r="Z37" s="282"/>
      <c r="AA37" s="283" t="s">
        <v>21</v>
      </c>
      <c r="AB37" s="283"/>
      <c r="AC37" s="283"/>
      <c r="AD37" s="283"/>
      <c r="AE37" s="283"/>
      <c r="AF37" s="283"/>
      <c r="AG37" s="283"/>
      <c r="AH37" s="284"/>
    </row>
    <row r="38" spans="1:34" ht="39.950000000000003" customHeight="1">
      <c r="A38" s="465"/>
      <c r="B38" s="455" t="s">
        <v>106</v>
      </c>
      <c r="C38" s="357"/>
      <c r="D38" s="357"/>
      <c r="E38" s="357"/>
      <c r="F38" s="456"/>
      <c r="G38" s="457"/>
      <c r="H38" s="458"/>
      <c r="I38" s="458"/>
      <c r="J38" s="458"/>
      <c r="K38" s="458"/>
      <c r="L38" s="458"/>
      <c r="M38" s="458"/>
      <c r="N38" s="458"/>
      <c r="O38" s="458"/>
      <c r="P38" s="458"/>
      <c r="Q38" s="459"/>
      <c r="R38" s="412" t="s">
        <v>107</v>
      </c>
      <c r="S38" s="413"/>
      <c r="T38" s="414"/>
      <c r="U38" s="279"/>
      <c r="V38" s="280"/>
      <c r="W38" s="280"/>
      <c r="X38" s="280"/>
      <c r="Y38" s="280"/>
      <c r="Z38" s="280"/>
      <c r="AA38" s="280"/>
      <c r="AB38" s="280"/>
      <c r="AC38" s="280"/>
      <c r="AD38" s="280"/>
      <c r="AE38" s="280"/>
      <c r="AF38" s="280"/>
      <c r="AG38" s="280"/>
      <c r="AH38" s="281"/>
    </row>
    <row r="39" spans="1:34" ht="39.950000000000003" customHeight="1" thickBot="1">
      <c r="A39" s="465"/>
      <c r="B39" s="471" t="s">
        <v>22</v>
      </c>
      <c r="C39" s="472"/>
      <c r="D39" s="472"/>
      <c r="E39" s="472"/>
      <c r="F39" s="473"/>
      <c r="G39" s="324"/>
      <c r="H39" s="325"/>
      <c r="I39" s="277"/>
      <c r="J39" s="325"/>
      <c r="K39" s="277"/>
      <c r="L39" s="325"/>
      <c r="M39" s="277"/>
      <c r="N39" s="277"/>
      <c r="O39" s="277"/>
      <c r="P39" s="277"/>
      <c r="Q39" s="326"/>
      <c r="R39" s="273" t="s">
        <v>23</v>
      </c>
      <c r="S39" s="290"/>
      <c r="T39" s="275"/>
      <c r="U39" s="276"/>
      <c r="V39" s="277"/>
      <c r="W39" s="277"/>
      <c r="X39" s="278"/>
      <c r="Y39" s="273" t="s">
        <v>24</v>
      </c>
      <c r="Z39" s="274"/>
      <c r="AA39" s="275"/>
      <c r="AB39" s="450"/>
      <c r="AC39" s="451"/>
      <c r="AD39" s="451"/>
      <c r="AE39" s="451"/>
      <c r="AF39" s="451"/>
      <c r="AG39" s="451"/>
      <c r="AH39" s="452"/>
    </row>
    <row r="40" spans="1:34" ht="30" customHeight="1" thickBot="1">
      <c r="A40" s="461" t="s">
        <v>25</v>
      </c>
      <c r="B40" s="462"/>
      <c r="C40" s="462"/>
      <c r="D40" s="462"/>
      <c r="E40" s="463"/>
      <c r="F40" s="52" t="s">
        <v>101</v>
      </c>
      <c r="G40" s="52"/>
      <c r="H40" s="138" t="str">
        <f>IF('様式新第2号(６)算定書 (要請等対象施設)'!E3="","",'様式新第2号(６)算定書 (要請等対象施設)'!E3)</f>
        <v/>
      </c>
      <c r="I40" s="52" t="s">
        <v>102</v>
      </c>
      <c r="J40" s="138" t="str">
        <f>IF('様式新第2号(６)算定書 (要請等対象施設)'!G3="","",'様式新第2号(６)算定書 (要請等対象施設)'!G3)</f>
        <v/>
      </c>
      <c r="K40" s="52" t="s">
        <v>103</v>
      </c>
      <c r="L40" s="138" t="str">
        <f>IF('様式新第2号(６)算定書 (要請等対象施設)'!I3="","",'様式新第2号(６)算定書 (要請等対象施設)'!I3)</f>
        <v/>
      </c>
      <c r="M40" s="52" t="s">
        <v>104</v>
      </c>
      <c r="N40" s="52" t="s">
        <v>105</v>
      </c>
      <c r="O40" s="52" t="s">
        <v>101</v>
      </c>
      <c r="P40" s="52"/>
      <c r="Q40" s="138" t="str">
        <f>IF('様式新第2号(６)算定書 (要請等対象施設)'!M3="","",'様式新第2号(６)算定書 (要請等対象施設)'!M3)</f>
        <v/>
      </c>
      <c r="R40" s="34" t="s">
        <v>102</v>
      </c>
      <c r="S40" s="139" t="str">
        <f>IF('様式新第2号(６)算定書 (要請等対象施設)'!O3="","",'様式新第2号(６)算定書 (要請等対象施設)'!O3)</f>
        <v/>
      </c>
      <c r="T40" s="34" t="s">
        <v>103</v>
      </c>
      <c r="U40" s="139" t="str">
        <f>IF('様式新第2号(６)算定書 (要請等対象施設)'!Q3="","",'様式新第2号(６)算定書 (要請等対象施設)'!Q3)</f>
        <v/>
      </c>
      <c r="V40" s="35" t="s">
        <v>104</v>
      </c>
      <c r="W40" s="36"/>
      <c r="X40" s="33"/>
      <c r="Y40" s="33"/>
      <c r="Z40" s="33"/>
      <c r="AA40" s="33"/>
      <c r="AB40" s="33"/>
      <c r="AC40" s="33"/>
      <c r="AD40" s="33"/>
      <c r="AE40" s="33"/>
      <c r="AF40" s="33"/>
      <c r="AG40" s="33"/>
      <c r="AH40" s="33"/>
    </row>
    <row r="41" spans="1:34">
      <c r="Y41" s="32"/>
    </row>
    <row r="42" spans="1:34" ht="14.25">
      <c r="A42" s="460" t="s">
        <v>26</v>
      </c>
      <c r="B42" s="292" t="s">
        <v>27</v>
      </c>
      <c r="C42" s="293"/>
      <c r="D42" s="293"/>
      <c r="E42" s="293"/>
      <c r="F42" s="293"/>
      <c r="G42" s="293"/>
      <c r="H42" s="293"/>
      <c r="I42" s="293"/>
      <c r="J42" s="293"/>
      <c r="K42" s="293"/>
      <c r="L42" s="293"/>
      <c r="M42" s="293"/>
      <c r="N42" s="293"/>
      <c r="O42" s="293"/>
      <c r="P42" s="293"/>
      <c r="Q42" s="293"/>
      <c r="R42" s="294"/>
      <c r="S42" s="167" t="s">
        <v>30</v>
      </c>
      <c r="T42" s="168"/>
      <c r="U42" s="168"/>
      <c r="V42" s="168"/>
      <c r="W42" s="168"/>
      <c r="X42" s="168"/>
      <c r="Y42" s="168"/>
      <c r="Z42" s="168"/>
      <c r="AA42" s="169"/>
      <c r="AB42" s="167" t="s">
        <v>31</v>
      </c>
      <c r="AC42" s="168"/>
      <c r="AD42" s="168"/>
      <c r="AE42" s="168"/>
      <c r="AF42" s="168"/>
      <c r="AG42" s="168"/>
      <c r="AH42" s="169"/>
    </row>
    <row r="43" spans="1:34" ht="30" customHeight="1">
      <c r="A43" s="460"/>
      <c r="B43" s="316"/>
      <c r="C43" s="291" t="s">
        <v>28</v>
      </c>
      <c r="D43" s="291"/>
      <c r="E43" s="291"/>
      <c r="F43" s="291"/>
      <c r="G43" s="291"/>
      <c r="H43" s="291"/>
      <c r="I43" s="302"/>
      <c r="J43" s="302"/>
      <c r="K43" s="302"/>
      <c r="L43" s="302"/>
      <c r="M43" s="302"/>
      <c r="N43" s="302"/>
      <c r="O43" s="302"/>
      <c r="P43" s="302"/>
      <c r="Q43" s="302"/>
      <c r="R43" s="195"/>
      <c r="S43" s="316"/>
      <c r="T43" s="302"/>
      <c r="U43" s="302"/>
      <c r="V43" s="302"/>
      <c r="W43" s="302"/>
      <c r="X43" s="302"/>
      <c r="Y43" s="302"/>
      <c r="Z43" s="302"/>
      <c r="AA43" s="195"/>
      <c r="AB43" s="316"/>
      <c r="AC43" s="302"/>
      <c r="AD43" s="302"/>
      <c r="AE43" s="302"/>
      <c r="AF43" s="302"/>
      <c r="AG43" s="302"/>
      <c r="AH43" s="195"/>
    </row>
    <row r="44" spans="1:34" ht="30" customHeight="1">
      <c r="A44" s="460"/>
      <c r="B44" s="308"/>
      <c r="C44" s="291" t="s">
        <v>29</v>
      </c>
      <c r="D44" s="291"/>
      <c r="E44" s="291"/>
      <c r="F44" s="291"/>
      <c r="G44" s="291"/>
      <c r="H44" s="291"/>
      <c r="I44" s="289"/>
      <c r="J44" s="289"/>
      <c r="K44" s="289"/>
      <c r="L44" s="289"/>
      <c r="M44" s="289"/>
      <c r="N44" s="289"/>
      <c r="O44" s="289"/>
      <c r="P44" s="289"/>
      <c r="Q44" s="289"/>
      <c r="R44" s="196"/>
      <c r="S44" s="308"/>
      <c r="T44" s="289"/>
      <c r="U44" s="289"/>
      <c r="V44" s="289"/>
      <c r="W44" s="289"/>
      <c r="X44" s="289"/>
      <c r="Y44" s="289"/>
      <c r="Z44" s="289"/>
      <c r="AA44" s="196"/>
      <c r="AB44" s="308"/>
      <c r="AC44" s="289"/>
      <c r="AD44" s="289"/>
      <c r="AE44" s="289"/>
      <c r="AF44" s="289"/>
      <c r="AG44" s="289"/>
      <c r="AH44" s="196"/>
    </row>
    <row r="45" spans="1:34" ht="17.25">
      <c r="A45" s="460"/>
      <c r="B45" s="292" t="s">
        <v>32</v>
      </c>
      <c r="C45" s="293"/>
      <c r="D45" s="293"/>
      <c r="E45" s="293"/>
      <c r="F45" s="293"/>
      <c r="G45" s="432"/>
      <c r="H45" s="432"/>
      <c r="I45" s="432"/>
      <c r="J45" s="432"/>
      <c r="K45" s="432"/>
      <c r="L45" s="432"/>
      <c r="M45" s="432"/>
      <c r="N45" s="432"/>
      <c r="O45" s="432"/>
      <c r="P45" s="433"/>
      <c r="Q45" s="320" t="s">
        <v>33</v>
      </c>
      <c r="R45" s="321"/>
      <c r="S45" s="321"/>
      <c r="T45" s="321"/>
      <c r="U45" s="321"/>
      <c r="V45" s="302" t="s">
        <v>132</v>
      </c>
      <c r="W45" s="302"/>
      <c r="X45" s="302"/>
      <c r="Y45" s="302"/>
      <c r="Z45" s="302"/>
      <c r="AA45" s="302"/>
      <c r="AB45" s="302"/>
      <c r="AC45" s="302"/>
      <c r="AD45" s="302"/>
      <c r="AE45" s="302"/>
      <c r="AF45" s="302"/>
      <c r="AG45" s="302"/>
      <c r="AH45" s="195"/>
    </row>
    <row r="46" spans="1:34" ht="32.450000000000003" customHeight="1" thickBot="1">
      <c r="A46" s="460"/>
      <c r="B46" s="305" t="s">
        <v>193</v>
      </c>
      <c r="C46" s="306"/>
      <c r="D46" s="306"/>
      <c r="E46" s="306"/>
      <c r="F46" s="307"/>
      <c r="G46" s="201"/>
      <c r="H46" s="201"/>
      <c r="I46" s="201"/>
      <c r="J46" s="201"/>
      <c r="K46" s="201"/>
      <c r="L46" s="201"/>
      <c r="M46" s="201"/>
      <c r="N46" s="201"/>
      <c r="O46" s="201"/>
      <c r="P46" s="433"/>
      <c r="Q46" s="322"/>
      <c r="R46" s="323"/>
      <c r="S46" s="323"/>
      <c r="T46" s="323"/>
      <c r="U46" s="323"/>
      <c r="V46" s="289"/>
      <c r="W46" s="289"/>
      <c r="X46" s="289"/>
      <c r="Y46" s="303"/>
      <c r="Z46" s="303"/>
      <c r="AA46" s="303"/>
      <c r="AB46" s="303"/>
      <c r="AC46" s="303"/>
      <c r="AD46" s="303"/>
      <c r="AE46" s="303"/>
      <c r="AF46" s="303"/>
      <c r="AG46" s="303"/>
      <c r="AH46" s="304"/>
    </row>
    <row r="47" spans="1:34" ht="19.5" customHeight="1">
      <c r="A47" s="460"/>
      <c r="B47" s="446" t="s">
        <v>111</v>
      </c>
      <c r="C47" s="447"/>
      <c r="D47" s="447"/>
      <c r="E47" s="447"/>
      <c r="F47" s="312" t="str">
        <f>IF(AB57="✓","",IFERROR(IF('様式新第2号(５)算定書(要請等対象施設以外)'!S23="","",'様式新第2号(５)算定書(要請等対象施設以外)'!S23),""))</f>
        <v/>
      </c>
      <c r="G47" s="313"/>
      <c r="H47" s="313"/>
      <c r="I47" s="313"/>
      <c r="J47" s="313"/>
      <c r="K47" s="313"/>
      <c r="L47" s="313"/>
      <c r="M47" s="313"/>
      <c r="N47" s="317"/>
      <c r="O47" s="46" t="s">
        <v>80</v>
      </c>
      <c r="P47" s="319" t="s">
        <v>194</v>
      </c>
      <c r="Q47" s="319"/>
      <c r="R47" s="319"/>
      <c r="S47" s="319"/>
      <c r="T47" s="319"/>
      <c r="U47" s="319"/>
      <c r="V47" s="319"/>
      <c r="W47" s="319"/>
      <c r="X47" s="319"/>
      <c r="Y47" s="312" t="str">
        <f>IF(AB57="✓","",IFERROR(IF('様式新第2号(６)算定書 (要請等対象施設)'!S22="","",'様式新第2号(６)算定書 (要請等対象施設)'!S22),""))</f>
        <v/>
      </c>
      <c r="Z47" s="313"/>
      <c r="AA47" s="313"/>
      <c r="AB47" s="313"/>
      <c r="AC47" s="313"/>
      <c r="AD47" s="313"/>
      <c r="AE47" s="313"/>
      <c r="AF47" s="313"/>
      <c r="AG47" s="313"/>
      <c r="AH47" s="48" t="s">
        <v>80</v>
      </c>
    </row>
    <row r="48" spans="1:34" ht="19.5" customHeight="1" thickBot="1">
      <c r="A48" s="460"/>
      <c r="B48" s="446" t="s">
        <v>112</v>
      </c>
      <c r="C48" s="447"/>
      <c r="D48" s="447"/>
      <c r="E48" s="447"/>
      <c r="F48" s="314" t="str">
        <f>IF(AB57="✓","",IFERROR(IF('様式新第2号(５)算定書(要請等対象施設以外)'!S24="","",'様式新第2号(５)算定書(要請等対象施設以外)'!S24),""))</f>
        <v/>
      </c>
      <c r="G48" s="315"/>
      <c r="H48" s="315"/>
      <c r="I48" s="315"/>
      <c r="J48" s="315"/>
      <c r="K48" s="315"/>
      <c r="L48" s="315"/>
      <c r="M48" s="315"/>
      <c r="N48" s="318"/>
      <c r="O48" s="47" t="s">
        <v>80</v>
      </c>
      <c r="P48" s="319" t="s">
        <v>195</v>
      </c>
      <c r="Q48" s="319"/>
      <c r="R48" s="319"/>
      <c r="S48" s="319"/>
      <c r="T48" s="319"/>
      <c r="U48" s="319"/>
      <c r="V48" s="319"/>
      <c r="W48" s="319"/>
      <c r="X48" s="319"/>
      <c r="Y48" s="314" t="str">
        <f>IF(AB57="✓","",IFERROR(IF('様式新第2号(６)算定書 (要請等対象施設)'!S23="","",'様式新第2号(６)算定書 (要請等対象施設)'!S23),""))</f>
        <v/>
      </c>
      <c r="Z48" s="315"/>
      <c r="AA48" s="315"/>
      <c r="AB48" s="315"/>
      <c r="AC48" s="315"/>
      <c r="AD48" s="315"/>
      <c r="AE48" s="315"/>
      <c r="AF48" s="315"/>
      <c r="AG48" s="315"/>
      <c r="AH48" s="49" t="s">
        <v>80</v>
      </c>
    </row>
    <row r="49" spans="1:34">
      <c r="A49" s="460"/>
      <c r="B49" s="474" t="s">
        <v>34</v>
      </c>
      <c r="C49" s="475"/>
      <c r="D49" s="475"/>
      <c r="E49" s="475"/>
      <c r="F49" s="476"/>
      <c r="G49" s="308" t="s">
        <v>61</v>
      </c>
      <c r="H49" s="289"/>
      <c r="I49" s="289"/>
      <c r="J49" s="289"/>
      <c r="K49" s="289" t="s">
        <v>62</v>
      </c>
      <c r="L49" s="289"/>
      <c r="M49" s="289"/>
      <c r="N49" s="289"/>
      <c r="O49" s="289"/>
      <c r="P49" s="289" t="s">
        <v>63</v>
      </c>
      <c r="Q49" s="289"/>
      <c r="R49" s="289"/>
      <c r="S49" s="289"/>
      <c r="T49" s="289"/>
      <c r="U49" s="289" t="s">
        <v>64</v>
      </c>
      <c r="V49" s="289"/>
      <c r="W49" s="289"/>
      <c r="X49" s="289"/>
      <c r="Y49" s="289"/>
      <c r="Z49" s="289" t="s">
        <v>65</v>
      </c>
      <c r="AA49" s="289"/>
      <c r="AB49" s="289"/>
      <c r="AC49" s="289"/>
      <c r="AD49" s="289"/>
      <c r="AE49" s="289" t="s">
        <v>60</v>
      </c>
      <c r="AF49" s="289"/>
      <c r="AG49" s="289"/>
      <c r="AH49" s="196"/>
    </row>
    <row r="50" spans="1:34" ht="30" customHeight="1">
      <c r="A50" s="460"/>
      <c r="B50" s="477"/>
      <c r="C50" s="478"/>
      <c r="D50" s="478"/>
      <c r="E50" s="478"/>
      <c r="F50" s="479"/>
      <c r="G50" s="213"/>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14"/>
    </row>
    <row r="51" spans="1:34" ht="36" customHeight="1">
      <c r="A51" s="267" t="s">
        <v>35</v>
      </c>
      <c r="B51" s="327" t="s">
        <v>36</v>
      </c>
      <c r="C51" s="327"/>
      <c r="D51" s="327"/>
      <c r="E51" s="327"/>
      <c r="F51" s="328"/>
      <c r="G51" s="285" t="s">
        <v>133</v>
      </c>
      <c r="H51" s="288"/>
      <c r="I51" s="288"/>
      <c r="J51" s="288"/>
      <c r="K51" s="288"/>
      <c r="L51" s="288"/>
      <c r="M51" s="288"/>
      <c r="N51" s="214"/>
      <c r="O51" s="285" t="s">
        <v>134</v>
      </c>
      <c r="P51" s="286"/>
      <c r="Q51" s="286"/>
      <c r="R51" s="286"/>
      <c r="S51" s="286"/>
      <c r="T51" s="286"/>
      <c r="U51" s="286"/>
      <c r="V51" s="287"/>
      <c r="W51" s="213" t="s">
        <v>37</v>
      </c>
      <c r="X51" s="288"/>
      <c r="Y51" s="288"/>
      <c r="Z51" s="214"/>
      <c r="AA51" s="285" t="s">
        <v>68</v>
      </c>
      <c r="AB51" s="286"/>
      <c r="AC51" s="286"/>
      <c r="AD51" s="286"/>
      <c r="AE51" s="287"/>
      <c r="AF51" s="285" t="s">
        <v>135</v>
      </c>
      <c r="AG51" s="288"/>
      <c r="AH51" s="214"/>
    </row>
    <row r="52" spans="1:34" ht="30" customHeight="1">
      <c r="A52" s="268"/>
      <c r="B52" s="168" t="s">
        <v>131</v>
      </c>
      <c r="C52" s="168"/>
      <c r="D52" s="168"/>
      <c r="E52" s="168"/>
      <c r="F52" s="169"/>
      <c r="G52" s="329"/>
      <c r="H52" s="330"/>
      <c r="I52" s="330"/>
      <c r="J52" s="330"/>
      <c r="K52" s="330"/>
      <c r="L52" s="330"/>
      <c r="M52" s="288" t="s">
        <v>3</v>
      </c>
      <c r="N52" s="214"/>
      <c r="O52" s="332"/>
      <c r="P52" s="333"/>
      <c r="Q52" s="333"/>
      <c r="R52" s="333"/>
      <c r="S52" s="333"/>
      <c r="T52" s="333"/>
      <c r="U52" s="333"/>
      <c r="V52" s="331" t="s">
        <v>66</v>
      </c>
      <c r="W52" s="332"/>
      <c r="X52" s="333"/>
      <c r="Y52" s="333"/>
      <c r="Z52" s="331" t="s">
        <v>67</v>
      </c>
      <c r="AA52" s="332"/>
      <c r="AB52" s="333"/>
      <c r="AC52" s="333"/>
      <c r="AD52" s="333"/>
      <c r="AE52" s="331" t="s">
        <v>2</v>
      </c>
      <c r="AF52" s="332"/>
      <c r="AG52" s="333"/>
      <c r="AH52" s="331" t="s">
        <v>2</v>
      </c>
    </row>
    <row r="53" spans="1:34" ht="30" customHeight="1">
      <c r="A53" s="268"/>
      <c r="B53" s="289" t="s">
        <v>196</v>
      </c>
      <c r="C53" s="289"/>
      <c r="D53" s="289"/>
      <c r="E53" s="289"/>
      <c r="F53" s="196"/>
      <c r="G53" s="244"/>
      <c r="H53" s="217"/>
      <c r="I53" s="217"/>
      <c r="J53" s="217"/>
      <c r="K53" s="217"/>
      <c r="L53" s="217"/>
      <c r="M53" s="288" t="s">
        <v>3</v>
      </c>
      <c r="N53" s="214"/>
      <c r="O53" s="244"/>
      <c r="P53" s="217"/>
      <c r="Q53" s="217"/>
      <c r="R53" s="217"/>
      <c r="S53" s="217"/>
      <c r="T53" s="217"/>
      <c r="U53" s="217"/>
      <c r="V53" s="331"/>
      <c r="W53" s="244"/>
      <c r="X53" s="217"/>
      <c r="Y53" s="217"/>
      <c r="Z53" s="331"/>
      <c r="AA53" s="244"/>
      <c r="AB53" s="217"/>
      <c r="AC53" s="217"/>
      <c r="AD53" s="217"/>
      <c r="AE53" s="331"/>
      <c r="AF53" s="244"/>
      <c r="AG53" s="217"/>
      <c r="AH53" s="331"/>
    </row>
    <row r="54" spans="1:34" ht="45" customHeight="1">
      <c r="A54" s="268"/>
      <c r="B54" s="45"/>
      <c r="C54" s="330" t="s">
        <v>69</v>
      </c>
      <c r="D54" s="330"/>
      <c r="E54" s="330"/>
      <c r="F54" s="431"/>
      <c r="G54" s="285" t="s">
        <v>197</v>
      </c>
      <c r="H54" s="288"/>
      <c r="I54" s="288"/>
      <c r="J54" s="288"/>
      <c r="K54" s="288"/>
      <c r="L54" s="288"/>
      <c r="M54" s="288"/>
      <c r="N54" s="288"/>
      <c r="O54" s="288"/>
      <c r="P54" s="288"/>
      <c r="Q54" s="288"/>
      <c r="R54" s="288"/>
      <c r="S54" s="288"/>
      <c r="T54" s="214"/>
      <c r="U54" s="213"/>
      <c r="V54" s="288"/>
      <c r="W54" s="288"/>
      <c r="X54" s="288"/>
      <c r="Y54" s="288"/>
      <c r="Z54" s="288"/>
      <c r="AA54" s="288"/>
      <c r="AB54" s="288"/>
      <c r="AC54" s="214"/>
      <c r="AD54" s="437" t="s">
        <v>136</v>
      </c>
      <c r="AE54" s="330"/>
      <c r="AF54" s="330"/>
      <c r="AG54" s="330"/>
      <c r="AH54" s="431"/>
    </row>
    <row r="55" spans="1:34" ht="13.5" customHeight="1">
      <c r="A55" s="268"/>
      <c r="B55" s="425" t="s">
        <v>38</v>
      </c>
      <c r="C55" s="426"/>
      <c r="D55" s="426"/>
      <c r="E55" s="426"/>
      <c r="F55" s="427"/>
      <c r="G55" s="424" t="s">
        <v>71</v>
      </c>
      <c r="H55" s="424"/>
      <c r="I55" s="424"/>
      <c r="J55" s="424"/>
      <c r="K55" s="288" t="s">
        <v>72</v>
      </c>
      <c r="L55" s="288"/>
      <c r="M55" s="288"/>
      <c r="N55" s="288"/>
      <c r="O55" s="288"/>
      <c r="P55" s="424" t="s">
        <v>73</v>
      </c>
      <c r="Q55" s="424"/>
      <c r="R55" s="424"/>
      <c r="S55" s="424"/>
      <c r="T55" s="424"/>
      <c r="U55" s="424" t="s">
        <v>74</v>
      </c>
      <c r="V55" s="424"/>
      <c r="W55" s="424"/>
      <c r="X55" s="424"/>
      <c r="Y55" s="424"/>
      <c r="Z55" s="424" t="s">
        <v>75</v>
      </c>
      <c r="AA55" s="424"/>
      <c r="AB55" s="424"/>
      <c r="AC55" s="424"/>
      <c r="AD55" s="424"/>
      <c r="AE55" s="424" t="s">
        <v>70</v>
      </c>
      <c r="AF55" s="424"/>
      <c r="AG55" s="424"/>
      <c r="AH55" s="424"/>
    </row>
    <row r="56" spans="1:34" ht="30" customHeight="1">
      <c r="A56" s="269"/>
      <c r="B56" s="428"/>
      <c r="C56" s="429"/>
      <c r="D56" s="429"/>
      <c r="E56" s="429"/>
      <c r="F56" s="430"/>
      <c r="G56" s="424"/>
      <c r="H56" s="424"/>
      <c r="I56" s="424"/>
      <c r="J56" s="424"/>
      <c r="K56" s="288"/>
      <c r="L56" s="288"/>
      <c r="M56" s="288"/>
      <c r="N56" s="288"/>
      <c r="O56" s="288"/>
      <c r="P56" s="424"/>
      <c r="Q56" s="424"/>
      <c r="R56" s="424"/>
      <c r="S56" s="424"/>
      <c r="T56" s="424"/>
      <c r="U56" s="424"/>
      <c r="V56" s="424"/>
      <c r="W56" s="424"/>
      <c r="X56" s="424"/>
      <c r="Y56" s="424"/>
      <c r="Z56" s="424"/>
      <c r="AA56" s="424"/>
      <c r="AB56" s="424"/>
      <c r="AC56" s="424"/>
      <c r="AD56" s="424"/>
      <c r="AE56" s="424"/>
      <c r="AF56" s="424"/>
      <c r="AG56" s="424"/>
      <c r="AH56" s="424"/>
    </row>
    <row r="57" spans="1:34" ht="30.75" hidden="1" customHeight="1">
      <c r="A57" s="270"/>
      <c r="B57" s="271"/>
      <c r="C57" s="271"/>
      <c r="D57" s="271"/>
      <c r="E57" s="271"/>
      <c r="F57" s="271"/>
      <c r="G57" s="271"/>
      <c r="H57" s="271"/>
      <c r="I57" s="271"/>
      <c r="J57" s="271"/>
      <c r="K57" s="271"/>
      <c r="L57" s="271"/>
      <c r="M57" s="271"/>
      <c r="N57" s="271"/>
      <c r="O57" s="271"/>
      <c r="P57" s="271"/>
      <c r="Q57" s="271"/>
      <c r="R57" s="271"/>
      <c r="S57" s="271"/>
      <c r="T57" s="271"/>
      <c r="U57" s="271"/>
      <c r="V57" s="271"/>
      <c r="W57" s="272"/>
      <c r="X57" s="295" t="s">
        <v>202</v>
      </c>
      <c r="Y57" s="296"/>
      <c r="Z57" s="296"/>
      <c r="AA57" s="297"/>
      <c r="AB57" s="298"/>
      <c r="AC57" s="299"/>
      <c r="AD57" s="300" t="str">
        <f>IF(AB57="✓",'様式新第2号(５)算定書(要請等対象施設以外)'!AH20,"")</f>
        <v/>
      </c>
      <c r="AE57" s="300"/>
      <c r="AF57" s="300"/>
      <c r="AG57" s="301"/>
      <c r="AH57" s="111" t="s">
        <v>203</v>
      </c>
    </row>
    <row r="58" spans="1:34" ht="24" customHeight="1">
      <c r="A58" s="8" t="s">
        <v>39</v>
      </c>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row>
    <row r="59" spans="1:34" ht="24" customHeight="1">
      <c r="A59" s="8" t="s">
        <v>4</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row>
    <row r="60" spans="1:34" ht="24" customHeight="1">
      <c r="B60" s="390" t="s">
        <v>137</v>
      </c>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9"/>
    </row>
    <row r="61" spans="1:34" ht="90" customHeight="1">
      <c r="B61" s="390" t="s">
        <v>138</v>
      </c>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9"/>
    </row>
    <row r="62" spans="1:34" ht="126" customHeight="1">
      <c r="B62" s="399" t="s">
        <v>225</v>
      </c>
      <c r="C62" s="399"/>
      <c r="D62" s="399"/>
      <c r="E62" s="399"/>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29"/>
    </row>
    <row r="63" spans="1:34" ht="24" customHeight="1">
      <c r="B63" s="390" t="s">
        <v>149</v>
      </c>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9"/>
    </row>
    <row r="64" spans="1:34" ht="24" customHeight="1">
      <c r="B64" s="390" t="s">
        <v>139</v>
      </c>
      <c r="C64" s="390"/>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9"/>
    </row>
    <row r="65" spans="1:34" ht="24" customHeight="1">
      <c r="B65" s="390" t="s">
        <v>150</v>
      </c>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9"/>
    </row>
    <row r="66" spans="1:34" ht="36" customHeight="1">
      <c r="B66" s="390" t="s">
        <v>140</v>
      </c>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9"/>
    </row>
    <row r="67" spans="1:34" ht="24" customHeight="1">
      <c r="A67" s="8" t="s">
        <v>40</v>
      </c>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row>
    <row r="68" spans="1:34" ht="39.950000000000003" customHeight="1">
      <c r="B68" s="390" t="s">
        <v>123</v>
      </c>
      <c r="C68" s="390"/>
      <c r="D68" s="390"/>
      <c r="E68" s="390"/>
      <c r="F68" s="390"/>
      <c r="G68" s="390"/>
      <c r="H68" s="390"/>
      <c r="I68" s="390"/>
      <c r="J68" s="390"/>
      <c r="K68" s="390"/>
      <c r="L68" s="390"/>
      <c r="M68" s="390"/>
      <c r="N68" s="390"/>
      <c r="O68" s="390"/>
      <c r="P68" s="390"/>
      <c r="Q68" s="390"/>
      <c r="R68" s="390"/>
      <c r="S68" s="390"/>
      <c r="T68" s="390"/>
      <c r="U68" s="390"/>
      <c r="V68" s="390"/>
      <c r="W68" s="390"/>
      <c r="X68" s="390"/>
      <c r="Y68" s="390"/>
      <c r="Z68" s="390"/>
      <c r="AA68" s="390"/>
      <c r="AB68" s="390"/>
      <c r="AC68" s="390"/>
      <c r="AD68" s="390"/>
      <c r="AE68" s="390"/>
      <c r="AF68" s="390"/>
      <c r="AG68" s="390"/>
      <c r="AH68" s="9"/>
    </row>
    <row r="69" spans="1:34" ht="24" customHeight="1">
      <c r="B69" s="390" t="s">
        <v>41</v>
      </c>
      <c r="C69" s="390"/>
      <c r="D69" s="390"/>
      <c r="E69" s="390"/>
      <c r="F69" s="390"/>
      <c r="G69" s="390"/>
      <c r="H69" s="390"/>
      <c r="I69" s="390"/>
      <c r="J69" s="390"/>
      <c r="K69" s="390"/>
      <c r="L69" s="390"/>
      <c r="M69" s="390"/>
      <c r="N69" s="390"/>
      <c r="O69" s="390"/>
      <c r="P69" s="390"/>
      <c r="Q69" s="390"/>
      <c r="R69" s="390"/>
      <c r="S69" s="390"/>
      <c r="T69" s="390"/>
      <c r="U69" s="390"/>
      <c r="V69" s="390"/>
      <c r="W69" s="390"/>
      <c r="X69" s="390"/>
      <c r="Y69" s="390"/>
      <c r="Z69" s="390"/>
      <c r="AA69" s="390"/>
      <c r="AB69" s="390"/>
      <c r="AC69" s="390"/>
      <c r="AD69" s="390"/>
      <c r="AE69" s="390"/>
      <c r="AF69" s="390"/>
      <c r="AG69" s="390"/>
      <c r="AH69" s="9"/>
    </row>
    <row r="70" spans="1:34" ht="91.5" customHeight="1">
      <c r="B70" s="390" t="s">
        <v>141</v>
      </c>
      <c r="C70" s="390"/>
      <c r="D70" s="390"/>
      <c r="E70" s="390"/>
      <c r="F70" s="390"/>
      <c r="G70" s="390"/>
      <c r="H70" s="390"/>
      <c r="I70" s="390"/>
      <c r="J70" s="390"/>
      <c r="K70" s="390"/>
      <c r="L70" s="390"/>
      <c r="M70" s="390"/>
      <c r="N70" s="390"/>
      <c r="O70" s="390"/>
      <c r="P70" s="390"/>
      <c r="Q70" s="390"/>
      <c r="R70" s="390"/>
      <c r="S70" s="390"/>
      <c r="T70" s="390"/>
      <c r="U70" s="390"/>
      <c r="V70" s="390"/>
      <c r="W70" s="390"/>
      <c r="X70" s="390"/>
      <c r="Y70" s="390"/>
      <c r="Z70" s="390"/>
      <c r="AA70" s="390"/>
      <c r="AB70" s="390"/>
      <c r="AC70" s="390"/>
      <c r="AD70" s="390"/>
      <c r="AE70" s="390"/>
      <c r="AF70" s="390"/>
      <c r="AG70" s="390"/>
      <c r="AH70" s="9"/>
    </row>
    <row r="71" spans="1:34" ht="24" customHeight="1">
      <c r="B71" s="390" t="s">
        <v>113</v>
      </c>
      <c r="C71" s="390"/>
      <c r="D71" s="390"/>
      <c r="E71" s="390"/>
      <c r="F71" s="390"/>
      <c r="G71" s="390"/>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9"/>
    </row>
    <row r="72" spans="1:34" ht="152.25" customHeight="1">
      <c r="A72" s="9"/>
      <c r="B72" s="394" t="s">
        <v>142</v>
      </c>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9"/>
      <c r="AH72" s="9"/>
    </row>
    <row r="73" spans="1:34" ht="24" customHeight="1" thickBot="1">
      <c r="A73" s="143"/>
      <c r="B73" s="395"/>
      <c r="C73" s="395"/>
      <c r="D73" s="395"/>
      <c r="E73" s="395"/>
      <c r="F73" s="395"/>
      <c r="G73" s="395"/>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143"/>
    </row>
    <row r="74" spans="1:34" ht="34.5" customHeight="1" thickTop="1">
      <c r="A74" s="10" t="s">
        <v>42</v>
      </c>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2"/>
      <c r="AH74" s="9"/>
    </row>
    <row r="75" spans="1:34" ht="24" customHeight="1">
      <c r="A75" s="391" t="s">
        <v>43</v>
      </c>
      <c r="B75" s="392"/>
      <c r="C75" s="392"/>
      <c r="D75" s="392"/>
      <c r="E75" s="392"/>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3"/>
      <c r="AH75" s="9"/>
    </row>
    <row r="76" spans="1:34" ht="83.25" customHeight="1">
      <c r="A76" s="391" t="s">
        <v>115</v>
      </c>
      <c r="B76" s="392"/>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3"/>
      <c r="AH76" s="9"/>
    </row>
    <row r="77" spans="1:34" s="13" customFormat="1" ht="50.1" customHeight="1">
      <c r="A77" s="391" t="s">
        <v>116</v>
      </c>
      <c r="B77" s="392"/>
      <c r="C77" s="392"/>
      <c r="D77" s="392"/>
      <c r="E77" s="392"/>
      <c r="F77" s="392"/>
      <c r="G77" s="392"/>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3"/>
    </row>
    <row r="78" spans="1:34" s="13" customFormat="1" ht="50.1" customHeight="1">
      <c r="A78" s="391" t="s">
        <v>117</v>
      </c>
      <c r="B78" s="392"/>
      <c r="C78" s="392"/>
      <c r="D78" s="392"/>
      <c r="E78" s="392"/>
      <c r="F78" s="392"/>
      <c r="G78" s="392"/>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3"/>
    </row>
    <row r="79" spans="1:34" s="13" customFormat="1" ht="54.75" customHeight="1" thickBot="1">
      <c r="A79" s="387" t="s">
        <v>114</v>
      </c>
      <c r="B79" s="388"/>
      <c r="C79" s="388"/>
      <c r="D79" s="388"/>
      <c r="E79" s="388"/>
      <c r="F79" s="388"/>
      <c r="G79" s="388"/>
      <c r="H79" s="388"/>
      <c r="I79" s="388"/>
      <c r="J79" s="388"/>
      <c r="K79" s="388"/>
      <c r="L79" s="388"/>
      <c r="M79" s="388"/>
      <c r="N79" s="388"/>
      <c r="O79" s="388"/>
      <c r="P79" s="388"/>
      <c r="Q79" s="388"/>
      <c r="R79" s="388"/>
      <c r="S79" s="388"/>
      <c r="T79" s="388"/>
      <c r="U79" s="388"/>
      <c r="V79" s="388"/>
      <c r="W79" s="388"/>
      <c r="X79" s="388"/>
      <c r="Y79" s="388"/>
      <c r="Z79" s="388"/>
      <c r="AA79" s="388"/>
      <c r="AB79" s="388"/>
      <c r="AC79" s="388"/>
      <c r="AD79" s="388"/>
      <c r="AE79" s="388"/>
      <c r="AF79" s="388"/>
      <c r="AG79" s="389"/>
    </row>
    <row r="80" spans="1:34" ht="14.25" thickTop="1"/>
  </sheetData>
  <sheetProtection password="CC7D" sheet="1" formatCells="0" selectLockedCells="1"/>
  <mergeCells count="189">
    <mergeCell ref="U49:Y49"/>
    <mergeCell ref="P49:T49"/>
    <mergeCell ref="B32:L33"/>
    <mergeCell ref="X31:AF31"/>
    <mergeCell ref="A35:A36"/>
    <mergeCell ref="B47:E47"/>
    <mergeCell ref="B48:E48"/>
    <mergeCell ref="G25:P25"/>
    <mergeCell ref="AB39:AH39"/>
    <mergeCell ref="A30:A34"/>
    <mergeCell ref="R37:T37"/>
    <mergeCell ref="B38:F38"/>
    <mergeCell ref="G38:Q38"/>
    <mergeCell ref="R38:T38"/>
    <mergeCell ref="A42:A50"/>
    <mergeCell ref="A40:E40"/>
    <mergeCell ref="A37:A39"/>
    <mergeCell ref="B37:K37"/>
    <mergeCell ref="L37:Q37"/>
    <mergeCell ref="B39:F39"/>
    <mergeCell ref="B49:F50"/>
    <mergeCell ref="B25:F25"/>
    <mergeCell ref="Q26:T26"/>
    <mergeCell ref="X36:AF36"/>
    <mergeCell ref="AD54:AH54"/>
    <mergeCell ref="G54:T54"/>
    <mergeCell ref="U54:AC54"/>
    <mergeCell ref="G55:J55"/>
    <mergeCell ref="K55:O55"/>
    <mergeCell ref="P55:T55"/>
    <mergeCell ref="U55:Y55"/>
    <mergeCell ref="AE55:AH55"/>
    <mergeCell ref="G50:J50"/>
    <mergeCell ref="K50:O50"/>
    <mergeCell ref="P50:T50"/>
    <mergeCell ref="U50:Y50"/>
    <mergeCell ref="AE50:AH50"/>
    <mergeCell ref="AE52:AE53"/>
    <mergeCell ref="AH52:AH53"/>
    <mergeCell ref="AA52:AD53"/>
    <mergeCell ref="AF52:AG53"/>
    <mergeCell ref="B55:F56"/>
    <mergeCell ref="C54:F54"/>
    <mergeCell ref="B61:AG61"/>
    <mergeCell ref="B60:AG60"/>
    <mergeCell ref="AB2:AH3"/>
    <mergeCell ref="K9:L9"/>
    <mergeCell ref="K10:L10"/>
    <mergeCell ref="Z55:AD55"/>
    <mergeCell ref="G56:J56"/>
    <mergeCell ref="K56:O56"/>
    <mergeCell ref="P56:T56"/>
    <mergeCell ref="U56:Y56"/>
    <mergeCell ref="Z56:AD56"/>
    <mergeCell ref="P9:AH9"/>
    <mergeCell ref="P10:AH10"/>
    <mergeCell ref="G45:P45"/>
    <mergeCell ref="K36:L36"/>
    <mergeCell ref="B36:J36"/>
    <mergeCell ref="M36:U36"/>
    <mergeCell ref="V36:W36"/>
    <mergeCell ref="B4:Z5"/>
    <mergeCell ref="M32:W33"/>
    <mergeCell ref="Z49:AD49"/>
    <mergeCell ref="G46:P46"/>
    <mergeCell ref="X30:AH30"/>
    <mergeCell ref="AB4:AH7"/>
    <mergeCell ref="B22:E22"/>
    <mergeCell ref="A7:U7"/>
    <mergeCell ref="A76:AG76"/>
    <mergeCell ref="A77:AG77"/>
    <mergeCell ref="A78:AG78"/>
    <mergeCell ref="K11:L11"/>
    <mergeCell ref="M13:AG16"/>
    <mergeCell ref="P11:AH11"/>
    <mergeCell ref="A22:A29"/>
    <mergeCell ref="AA27:AH27"/>
    <mergeCell ref="B28:G28"/>
    <mergeCell ref="H28:L28"/>
    <mergeCell ref="M28:V28"/>
    <mergeCell ref="B29:C29"/>
    <mergeCell ref="D29:E29"/>
    <mergeCell ref="AC29:AH29"/>
    <mergeCell ref="B26:F26"/>
    <mergeCell ref="B27:G27"/>
    <mergeCell ref="H27:V27"/>
    <mergeCell ref="B23:P24"/>
    <mergeCell ref="B62:AG62"/>
    <mergeCell ref="AE56:AH56"/>
    <mergeCell ref="A79:AG79"/>
    <mergeCell ref="B63:AG63"/>
    <mergeCell ref="B64:AG64"/>
    <mergeCell ref="B65:AG65"/>
    <mergeCell ref="B66:AG66"/>
    <mergeCell ref="B68:AG68"/>
    <mergeCell ref="B69:AG69"/>
    <mergeCell ref="B70:AG70"/>
    <mergeCell ref="B71:AG71"/>
    <mergeCell ref="A75:AG75"/>
    <mergeCell ref="B72:AF72"/>
    <mergeCell ref="B73:AG73"/>
    <mergeCell ref="Q22:T22"/>
    <mergeCell ref="F22:P22"/>
    <mergeCell ref="AE22:AH26"/>
    <mergeCell ref="V22:AD22"/>
    <mergeCell ref="Q23:AD25"/>
    <mergeCell ref="U26:AD26"/>
    <mergeCell ref="G26:P26"/>
    <mergeCell ref="U29:V29"/>
    <mergeCell ref="M29:T29"/>
    <mergeCell ref="B18:E18"/>
    <mergeCell ref="B19:E19"/>
    <mergeCell ref="U18:AH18"/>
    <mergeCell ref="U19:AH19"/>
    <mergeCell ref="U20:AG20"/>
    <mergeCell ref="AG31:AH31"/>
    <mergeCell ref="M35:W35"/>
    <mergeCell ref="B30:L30"/>
    <mergeCell ref="B31:J31"/>
    <mergeCell ref="K31:L31"/>
    <mergeCell ref="M30:W30"/>
    <mergeCell ref="M31:U31"/>
    <mergeCell ref="X32:AH33"/>
    <mergeCell ref="W29:AB29"/>
    <mergeCell ref="W28:AH28"/>
    <mergeCell ref="H29:I29"/>
    <mergeCell ref="J29:K29"/>
    <mergeCell ref="W27:Z27"/>
    <mergeCell ref="V31:W31"/>
    <mergeCell ref="X34:AH34"/>
    <mergeCell ref="V34:W34"/>
    <mergeCell ref="M34:U34"/>
    <mergeCell ref="B35:L35"/>
    <mergeCell ref="K34:L34"/>
    <mergeCell ref="B51:F51"/>
    <mergeCell ref="M52:N52"/>
    <mergeCell ref="G52:L52"/>
    <mergeCell ref="G53:L53"/>
    <mergeCell ref="B52:F52"/>
    <mergeCell ref="B53:F53"/>
    <mergeCell ref="G51:N51"/>
    <mergeCell ref="O51:V51"/>
    <mergeCell ref="W51:Z51"/>
    <mergeCell ref="M53:N53"/>
    <mergeCell ref="V52:V53"/>
    <mergeCell ref="Z52:Z53"/>
    <mergeCell ref="O52:U53"/>
    <mergeCell ref="W52:Y53"/>
    <mergeCell ref="X35:AH35"/>
    <mergeCell ref="Y47:AG47"/>
    <mergeCell ref="Y48:AG48"/>
    <mergeCell ref="AB43:AH44"/>
    <mergeCell ref="B45:F45"/>
    <mergeCell ref="B43:B44"/>
    <mergeCell ref="I43:R43"/>
    <mergeCell ref="I44:R44"/>
    <mergeCell ref="F47:N47"/>
    <mergeCell ref="F48:N48"/>
    <mergeCell ref="P47:X47"/>
    <mergeCell ref="P48:X48"/>
    <mergeCell ref="C43:H43"/>
    <mergeCell ref="S43:AA44"/>
    <mergeCell ref="Q45:U46"/>
    <mergeCell ref="AG36:AH36"/>
    <mergeCell ref="G39:Q39"/>
    <mergeCell ref="B34:J34"/>
    <mergeCell ref="A51:A56"/>
    <mergeCell ref="A57:W57"/>
    <mergeCell ref="Y39:AA39"/>
    <mergeCell ref="U39:X39"/>
    <mergeCell ref="U38:AH38"/>
    <mergeCell ref="U37:Z37"/>
    <mergeCell ref="AA37:AH37"/>
    <mergeCell ref="AA51:AE51"/>
    <mergeCell ref="AF51:AH51"/>
    <mergeCell ref="AE49:AH49"/>
    <mergeCell ref="R39:T39"/>
    <mergeCell ref="C44:H44"/>
    <mergeCell ref="AB42:AH42"/>
    <mergeCell ref="S42:AA42"/>
    <mergeCell ref="B42:R42"/>
    <mergeCell ref="X57:AA57"/>
    <mergeCell ref="AB57:AC57"/>
    <mergeCell ref="AD57:AG57"/>
    <mergeCell ref="V45:AH46"/>
    <mergeCell ref="Z50:AD50"/>
    <mergeCell ref="B46:F46"/>
    <mergeCell ref="G49:J49"/>
    <mergeCell ref="K49:O49"/>
  </mergeCells>
  <phoneticPr fontId="2"/>
  <pageMargins left="0.7" right="0.7" top="0.75" bottom="0.75" header="0.3" footer="0.3"/>
  <pageSetup paperSize="9" scale="56" orientation="portrait" r:id="rId1"/>
  <rowBreaks count="1" manualBreakCount="1">
    <brk id="57"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様式新第2号(６)算定書 (要請等対象施設)</vt:lpstr>
      <vt:lpstr>様式新第2号(５)算定書(要請等対象施設以外)</vt:lpstr>
      <vt:lpstr>様式新第2号(４)支給申請書</vt:lpstr>
      <vt:lpstr>①</vt:lpstr>
      <vt:lpstr>②</vt:lpstr>
      <vt:lpstr>③</vt:lpstr>
      <vt:lpstr>④</vt:lpstr>
      <vt:lpstr>⑤</vt:lpstr>
      <vt:lpstr>'様式新第2号(４)支給申請書'!Print_Area</vt:lpstr>
      <vt:lpstr>'様式新第2号(５)算定書(要請等対象施設以外)'!Print_Area</vt:lpstr>
      <vt:lpstr>'様式新第2号(６)算定書 (要請等対象施設)'!Print_Area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2021-04-21T09:54:40Z</cp:lastPrinted>
  <dcterms:created xsi:type="dcterms:W3CDTF">2020-04-07T07:40:51Z</dcterms:created>
  <dcterms:modified xsi:type="dcterms:W3CDTF">2022-09-28T05:42:40Z</dcterms:modified>
</cp:coreProperties>
</file>