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6_{2CC61C17-28F3-4F0A-B843-185503FBAA3D}" xr6:coauthVersionLast="47" xr6:coauthVersionMax="47" xr10:uidLastSave="{00000000-0000-0000-0000-000000000000}"/>
  <bookViews>
    <workbookView xWindow="-120" yWindow="-120" windowWidth="29040" windowHeight="15840" tabRatio="817" activeTab="2" xr2:uid="{00000000-000D-0000-FFFF-FFFF00000000}"/>
  </bookViews>
  <sheets>
    <sheet name="様式リスト" sheetId="446" r:id="rId1"/>
    <sheet name="申請書様式⇒" sheetId="482" r:id="rId2"/>
    <sheet name="第2号様式" sheetId="362" r:id="rId3"/>
    <sheet name="第2号様式別紙1（所要額調書、対象経費内訳）" sheetId="480" r:id="rId4"/>
    <sheet name="第2号様式別紙2-1（臨床研修（医師）事業計画書）" sheetId="354" r:id="rId5"/>
    <sheet name="第2号様式別紙2-1（臨床研修（医師）事業計画書）附表A1" sheetId="514" r:id="rId6"/>
    <sheet name="第2号様式別紙2-1（臨床研修（医師）事業計画書）附表A2" sheetId="515" r:id="rId7"/>
    <sheet name="第2号様式別紙2-2（臨床研修（医師）事業計画書）" sheetId="355" r:id="rId8"/>
    <sheet name="第2号様式別紙2-3（臨床研修（医師）事業計画書）" sheetId="356" r:id="rId9"/>
    <sheet name="第2号様式別紙2-4（臨床研修（医師）事業計画書）" sheetId="510" r:id="rId10"/>
    <sheet name="第2号様式別紙2-5（臨床研修（医師）事業計画書）" sheetId="511" r:id="rId11"/>
  </sheets>
  <definedNames>
    <definedName name="_Key1" localSheetId="3" hidden="1">#REF!</definedName>
    <definedName name="_Key1" localSheetId="5" hidden="1">#REF!</definedName>
    <definedName name="_Key1" localSheetId="6" hidden="1">#REF!</definedName>
    <definedName name="_Key1" localSheetId="9" hidden="1">#REF!</definedName>
    <definedName name="_Key1" localSheetId="10" hidden="1">#REF!</definedName>
    <definedName name="_Key1" hidden="1">#REF!</definedName>
    <definedName name="_Key2" localSheetId="3" hidden="1">#REF!</definedName>
    <definedName name="_Key2" localSheetId="5" hidden="1">#REF!</definedName>
    <definedName name="_Key2" localSheetId="6"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6" hidden="1">#REF!</definedName>
    <definedName name="_Sort" localSheetId="9" hidden="1">#REF!</definedName>
    <definedName name="_Sort" localSheetId="10" hidden="1">#REF!</definedName>
    <definedName name="_Sort" hidden="1">#REF!</definedName>
    <definedName name="aaa" hidden="1">#REF!</definedName>
    <definedName name="aaaaaaaaaaaaaaaaaa" localSheetId="3" hidden="1">#REF!</definedName>
    <definedName name="aaaaaaaaaaaaaaaaaa" localSheetId="5" hidden="1">#REF!</definedName>
    <definedName name="aaaaaaaaaaaaaaaaaa" localSheetId="6" hidden="1">#REF!</definedName>
    <definedName name="aaaaaaaaaaaaaaaaaa" localSheetId="9" hidden="1">#REF!</definedName>
    <definedName name="aaaaaaaaaaaaaaaaaa" localSheetId="10" hidden="1">#REF!</definedName>
    <definedName name="aaaaaaaaaaaaaaaaaa" hidden="1">#REF!</definedName>
    <definedName name="ddd" hidden="1">#REF!</definedName>
    <definedName name="fff" hidden="1">#REF!</definedName>
    <definedName name="ggg" hidden="1">#REF!</definedName>
    <definedName name="ｌ" localSheetId="3" hidden="1">#REF!</definedName>
    <definedName name="ｌ" localSheetId="5" hidden="1">#REF!</definedName>
    <definedName name="ｌ" localSheetId="6" hidden="1">#REF!</definedName>
    <definedName name="ｌ" localSheetId="9" hidden="1">#REF!</definedName>
    <definedName name="ｌ" localSheetId="10" hidden="1">#REF!</definedName>
    <definedName name="ｌ" hidden="1">#REF!</definedName>
    <definedName name="_xlnm.Print_Area" localSheetId="2">第2号様式!$A$1:$I$41</definedName>
    <definedName name="_xlnm.Print_Area" localSheetId="3">'第2号様式別紙1（所要額調書、対象経費内訳）'!$A$1:$L$93</definedName>
    <definedName name="_xlnm.Print_Area" localSheetId="4">'第2号様式別紙2-1（臨床研修（医師）事業計画書）'!$A$1:$W$44</definedName>
    <definedName name="_xlnm.Print_Area" localSheetId="5">'第2号様式別紙2-1（臨床研修（医師）事業計画書）附表A1'!$A$1:$AE$29</definedName>
    <definedName name="_xlnm.Print_Area" localSheetId="6">'第2号様式別紙2-1（臨床研修（医師）事業計画書）附表A2'!$A$1:$AE$45</definedName>
    <definedName name="_xlnm.Print_Area" localSheetId="7">'第2号様式別紙2-2（臨床研修（医師）事業計画書）'!$A$1:$G$37</definedName>
    <definedName name="_xlnm.Print_Area" localSheetId="8">'第2号様式別紙2-3（臨床研修（医師）事業計画書）'!$A$1:$G$27</definedName>
    <definedName name="_xlnm.Print_Area" localSheetId="9">'第2号様式別紙2-4（臨床研修（医師）事業計画書）'!$A$1:$Y$161</definedName>
    <definedName name="_xlnm.Print_Area" localSheetId="10">'第2号様式別紙2-5（臨床研修（医師）事業計画書）'!$A$1:$Y$149</definedName>
    <definedName name="ssss" hidden="1">#REF!</definedName>
    <definedName name="ｗ" hidden="1">#REF!</definedName>
    <definedName name="あ" localSheetId="3" hidden="1">#REF!</definedName>
    <definedName name="あ" localSheetId="5" hidden="1">#REF!</definedName>
    <definedName name="あ" localSheetId="6" hidden="1">#REF!</definedName>
    <definedName name="あ" localSheetId="9" hidden="1">#REF!</definedName>
    <definedName name="あ" localSheetId="10" hidden="1">#REF!</definedName>
    <definedName name="あ" hidden="1">#REF!</definedName>
    <definedName name="き" localSheetId="3" hidden="1">#REF!</definedName>
    <definedName name="き" localSheetId="5" hidden="1">#REF!</definedName>
    <definedName name="き" localSheetId="6" hidden="1">#REF!</definedName>
    <definedName name="き" localSheetId="9" hidden="1">#REF!</definedName>
    <definedName name="き" localSheetId="10" hidden="1">#REF!</definedName>
    <definedName name="き" hidden="1">#REF!</definedName>
    <definedName name="さいとう" hidden="1">#REF!</definedName>
    <definedName name="っｓ" localSheetId="5" hidden="1">#REF!</definedName>
    <definedName name="っｓ" localSheetId="6" hidden="1">#REF!</definedName>
    <definedName name="っｓ" localSheetId="10" hidden="1">#REF!</definedName>
    <definedName name="っｓ" hidden="1">#REF!</definedName>
    <definedName name="っっっっっｇ" localSheetId="5" hidden="1">#REF!</definedName>
    <definedName name="っっっっっｇ" localSheetId="6" hidden="1">#REF!</definedName>
    <definedName name="っっっっっｇ" localSheetId="10" hidden="1">#REF!</definedName>
    <definedName name="っっっっっｇ" hidden="1">#REF!</definedName>
    <definedName name="別紙１７" localSheetId="3" hidden="1">#REF!</definedName>
    <definedName name="別紙１７" localSheetId="5" hidden="1">#REF!</definedName>
    <definedName name="別紙１７" localSheetId="6" hidden="1">#REF!</definedName>
    <definedName name="別紙１７" localSheetId="9" hidden="1">#REF!</definedName>
    <definedName name="別紙１７" localSheetId="10" hidden="1">#REF!</definedName>
    <definedName name="別紙１７"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480" l="1"/>
  <c r="F11" i="480"/>
  <c r="F90" i="480"/>
  <c r="U114" i="510" l="1"/>
  <c r="U121" i="510" l="1"/>
  <c r="U158" i="510"/>
  <c r="U155" i="510"/>
  <c r="L13" i="480" l="1"/>
  <c r="K13" i="480"/>
  <c r="T16" i="515" l="1"/>
  <c r="T17" i="515"/>
  <c r="T18" i="515"/>
  <c r="H19" i="515"/>
  <c r="I19" i="515"/>
  <c r="J19" i="515"/>
  <c r="K19" i="515"/>
  <c r="L19" i="515"/>
  <c r="M19" i="515"/>
  <c r="N19" i="515"/>
  <c r="O19" i="515"/>
  <c r="P19" i="515"/>
  <c r="Q19" i="515"/>
  <c r="R19" i="515"/>
  <c r="S19" i="515"/>
  <c r="T20" i="515"/>
  <c r="T32" i="515" s="1"/>
  <c r="T21" i="515"/>
  <c r="T22" i="515"/>
  <c r="H23" i="515"/>
  <c r="I23" i="515"/>
  <c r="J23" i="515"/>
  <c r="K23" i="515"/>
  <c r="L23" i="515"/>
  <c r="M23" i="515"/>
  <c r="N23" i="515"/>
  <c r="O23" i="515"/>
  <c r="P23" i="515"/>
  <c r="Q23" i="515"/>
  <c r="R23" i="515"/>
  <c r="S23" i="515"/>
  <c r="T24" i="515"/>
  <c r="T25" i="515"/>
  <c r="T26" i="515"/>
  <c r="H27" i="515"/>
  <c r="I27" i="515"/>
  <c r="J27" i="515"/>
  <c r="K27" i="515"/>
  <c r="L27" i="515"/>
  <c r="M27" i="515"/>
  <c r="N27" i="515"/>
  <c r="O27" i="515"/>
  <c r="P27" i="515"/>
  <c r="Q27" i="515"/>
  <c r="R27" i="515"/>
  <c r="S27" i="515"/>
  <c r="T28" i="515"/>
  <c r="T29" i="515"/>
  <c r="T30" i="515"/>
  <c r="T34" i="515" s="1"/>
  <c r="H31" i="515"/>
  <c r="I31" i="515"/>
  <c r="J31" i="515"/>
  <c r="K31" i="515"/>
  <c r="L31" i="515"/>
  <c r="M31" i="515"/>
  <c r="N31" i="515"/>
  <c r="O31" i="515"/>
  <c r="P31" i="515"/>
  <c r="Q31" i="515"/>
  <c r="R31" i="515"/>
  <c r="S31" i="515"/>
  <c r="U32" i="515"/>
  <c r="V32" i="515"/>
  <c r="T33" i="515"/>
  <c r="U33" i="515"/>
  <c r="V33" i="515"/>
  <c r="W33" i="515"/>
  <c r="X33" i="515"/>
  <c r="Y33" i="515"/>
  <c r="X40" i="515" s="1"/>
  <c r="Z33" i="515"/>
  <c r="AA33" i="515"/>
  <c r="AB33" i="515"/>
  <c r="AB40" i="515" s="1"/>
  <c r="AC33" i="515"/>
  <c r="AD33" i="515"/>
  <c r="AB38" i="515" s="1"/>
  <c r="U34" i="515"/>
  <c r="V34" i="515"/>
  <c r="W35" i="515"/>
  <c r="X35" i="515"/>
  <c r="Y35" i="515"/>
  <c r="X45" i="515" s="1"/>
  <c r="Z35" i="515"/>
  <c r="X43" i="515" s="1"/>
  <c r="AA35" i="515"/>
  <c r="AB45" i="515" s="1"/>
  <c r="AB35" i="515"/>
  <c r="AC35" i="515"/>
  <c r="AD35" i="515"/>
  <c r="AB43" i="515" s="1"/>
  <c r="X38" i="515"/>
  <c r="T16" i="514"/>
  <c r="T17" i="514"/>
  <c r="T18" i="514"/>
  <c r="T19" i="514"/>
  <c r="T25" i="514" s="1"/>
  <c r="T20" i="514"/>
  <c r="T21" i="514"/>
  <c r="T22" i="514"/>
  <c r="T23" i="514"/>
  <c r="U24" i="514"/>
  <c r="V24" i="514"/>
  <c r="U25" i="514"/>
  <c r="V25" i="514"/>
  <c r="W25" i="514"/>
  <c r="X25" i="514"/>
  <c r="Y25" i="514"/>
  <c r="Z25" i="514"/>
  <c r="AA25" i="514"/>
  <c r="AB25" i="514"/>
  <c r="AC25" i="514"/>
  <c r="AD25" i="514"/>
  <c r="X27" i="514"/>
  <c r="AB27" i="514"/>
  <c r="X29" i="514" l="1"/>
  <c r="T24" i="514"/>
  <c r="T23" i="515"/>
  <c r="T19" i="515"/>
  <c r="AB29" i="514"/>
  <c r="T27" i="515"/>
  <c r="T31" i="515"/>
  <c r="U146" i="511"/>
  <c r="AB144" i="511" s="1"/>
  <c r="U143" i="511"/>
  <c r="AB143" i="511" s="1"/>
  <c r="Q136" i="511"/>
  <c r="U136" i="511" s="1"/>
  <c r="Q135" i="511"/>
  <c r="U135" i="511" s="1"/>
  <c r="U134" i="511" s="1"/>
  <c r="Q132" i="511"/>
  <c r="U132" i="511" s="1"/>
  <c r="Q131" i="511"/>
  <c r="U131" i="511" s="1"/>
  <c r="Q127" i="511"/>
  <c r="U127" i="511" s="1"/>
  <c r="Q126" i="511"/>
  <c r="U126" i="511" s="1"/>
  <c r="Q123" i="511"/>
  <c r="U123" i="511" s="1"/>
  <c r="Q122" i="511"/>
  <c r="U122" i="511" s="1"/>
  <c r="Q118" i="511"/>
  <c r="U118" i="511" s="1"/>
  <c r="U114" i="511"/>
  <c r="AB78" i="511"/>
  <c r="Q99" i="511" s="1"/>
  <c r="K48" i="511"/>
  <c r="U41" i="511"/>
  <c r="U42" i="511" s="1"/>
  <c r="J32" i="511"/>
  <c r="T32" i="511" s="1"/>
  <c r="J31" i="511"/>
  <c r="T31" i="511" s="1"/>
  <c r="Q17" i="511"/>
  <c r="J26" i="511" s="1"/>
  <c r="T26" i="511" s="1"/>
  <c r="M17" i="511"/>
  <c r="J25" i="511" s="1"/>
  <c r="T25" i="511" s="1"/>
  <c r="V16" i="511"/>
  <c r="V15" i="511"/>
  <c r="AB156" i="510"/>
  <c r="AB155" i="510"/>
  <c r="Q148" i="510"/>
  <c r="U148" i="510" s="1"/>
  <c r="Q147" i="510"/>
  <c r="U147" i="510" s="1"/>
  <c r="Q144" i="510"/>
  <c r="U144" i="510" s="1"/>
  <c r="Q143" i="510"/>
  <c r="U143" i="510" s="1"/>
  <c r="Q139" i="510"/>
  <c r="U139" i="510" s="1"/>
  <c r="Q138" i="510"/>
  <c r="U138" i="510" s="1"/>
  <c r="Q135" i="510"/>
  <c r="U135" i="510" s="1"/>
  <c r="Q134" i="510"/>
  <c r="U134" i="510" s="1"/>
  <c r="U133" i="510" s="1"/>
  <c r="Q130" i="510"/>
  <c r="U130" i="510" s="1"/>
  <c r="U127" i="510"/>
  <c r="U125" i="510"/>
  <c r="AB78" i="510"/>
  <c r="K48" i="510"/>
  <c r="U41" i="510"/>
  <c r="U42" i="510" s="1"/>
  <c r="J32" i="510"/>
  <c r="T32" i="510" s="1"/>
  <c r="J31" i="510"/>
  <c r="T31" i="510" s="1"/>
  <c r="Q17" i="510"/>
  <c r="J26" i="510" s="1"/>
  <c r="T26" i="510" s="1"/>
  <c r="M17" i="510"/>
  <c r="J25" i="510" s="1"/>
  <c r="T25" i="510" s="1"/>
  <c r="V16" i="510"/>
  <c r="V15" i="510"/>
  <c r="Q91" i="511" l="1"/>
  <c r="Q97" i="511"/>
  <c r="V17" i="511"/>
  <c r="Q115" i="511" s="1"/>
  <c r="Q79" i="511"/>
  <c r="Q81" i="511"/>
  <c r="Q87" i="511"/>
  <c r="U146" i="510"/>
  <c r="U28" i="511"/>
  <c r="AB109" i="510"/>
  <c r="AB105" i="510"/>
  <c r="U130" i="511"/>
  <c r="U137" i="510"/>
  <c r="U121" i="511"/>
  <c r="U142" i="510"/>
  <c r="U28" i="510"/>
  <c r="Q112" i="510" s="1"/>
  <c r="Z76" i="511"/>
  <c r="U125" i="511"/>
  <c r="Q99" i="510"/>
  <c r="Z76" i="510"/>
  <c r="U124" i="510"/>
  <c r="Q105" i="511"/>
  <c r="U105" i="511" s="1"/>
  <c r="AB109" i="511"/>
  <c r="Q109" i="511"/>
  <c r="U109" i="511" s="1"/>
  <c r="AB105" i="511"/>
  <c r="Q83" i="511"/>
  <c r="Q93" i="511"/>
  <c r="Q101" i="511"/>
  <c r="U101" i="511" s="1"/>
  <c r="M115" i="511"/>
  <c r="Q85" i="511"/>
  <c r="Q95" i="511"/>
  <c r="Q105" i="510"/>
  <c r="U105" i="510" s="1"/>
  <c r="V17" i="510"/>
  <c r="Q115" i="510" s="1"/>
  <c r="Q81" i="510"/>
  <c r="Q97" i="510"/>
  <c r="Q83" i="510"/>
  <c r="Q101" i="510"/>
  <c r="U101" i="510" s="1"/>
  <c r="M115" i="510"/>
  <c r="Q93" i="510"/>
  <c r="Q91" i="510"/>
  <c r="U77" i="510" s="1"/>
  <c r="Q120" i="510"/>
  <c r="Q114" i="510"/>
  <c r="AA114" i="510" s="1"/>
  <c r="U120" i="510"/>
  <c r="Q85" i="510"/>
  <c r="Q95" i="510"/>
  <c r="Q109" i="510"/>
  <c r="U109" i="510" s="1"/>
  <c r="U27" i="510"/>
  <c r="Q79" i="510"/>
  <c r="Q87" i="510"/>
  <c r="U27" i="511"/>
  <c r="U77" i="511" l="1"/>
  <c r="U76" i="511" s="1"/>
  <c r="U139" i="511" s="1"/>
  <c r="AB142" i="511" s="1"/>
  <c r="Q114" i="511"/>
  <c r="AA114" i="511" s="1"/>
  <c r="Q112" i="511"/>
  <c r="AA115" i="510"/>
  <c r="U76" i="510"/>
  <c r="AA115" i="511" l="1"/>
  <c r="U151" i="510"/>
  <c r="AB154" i="510" s="1"/>
  <c r="A5" i="362"/>
  <c r="D16" i="362" l="1"/>
  <c r="F36" i="355" l="1"/>
  <c r="B89" i="480"/>
  <c r="B88" i="480"/>
  <c r="B87" i="480"/>
  <c r="B86" i="480"/>
  <c r="B85" i="480"/>
  <c r="B84" i="480"/>
  <c r="B83" i="480"/>
  <c r="B82" i="480"/>
  <c r="B81" i="480"/>
  <c r="B80" i="480"/>
  <c r="B79" i="480"/>
  <c r="B78" i="480"/>
  <c r="B77" i="480"/>
  <c r="B76" i="480"/>
  <c r="B75" i="480"/>
  <c r="B74" i="480"/>
  <c r="B73" i="480"/>
  <c r="B72" i="480"/>
  <c r="B71" i="480"/>
  <c r="B70" i="480"/>
  <c r="B69" i="480"/>
  <c r="B68" i="480"/>
  <c r="B67" i="480"/>
  <c r="B66" i="480"/>
  <c r="B65" i="480"/>
  <c r="B64" i="480"/>
  <c r="B63" i="480"/>
  <c r="B62" i="480"/>
  <c r="B61" i="480"/>
  <c r="B60" i="480"/>
  <c r="B59" i="480"/>
  <c r="B58" i="480"/>
  <c r="B57" i="480"/>
  <c r="B56" i="480"/>
  <c r="B55" i="480"/>
  <c r="B54" i="480"/>
  <c r="B53" i="480"/>
  <c r="B52" i="480"/>
  <c r="B51" i="480"/>
  <c r="B50" i="480"/>
  <c r="B49" i="480"/>
  <c r="B48" i="480"/>
  <c r="B47" i="480"/>
  <c r="B46" i="480"/>
  <c r="B45" i="480"/>
  <c r="B44" i="480"/>
  <c r="B43" i="480"/>
  <c r="B42" i="480"/>
  <c r="B41" i="480"/>
  <c r="B40" i="480"/>
  <c r="B39" i="480"/>
  <c r="B38" i="480"/>
  <c r="B37" i="480"/>
  <c r="B36" i="480"/>
  <c r="B35" i="480"/>
  <c r="B34" i="480"/>
  <c r="B33" i="480"/>
  <c r="B32" i="480"/>
  <c r="B31" i="480"/>
  <c r="B30" i="480"/>
  <c r="B29" i="480"/>
  <c r="B28" i="480"/>
  <c r="B27" i="480"/>
  <c r="B26" i="480"/>
  <c r="B25" i="480"/>
  <c r="B24" i="480"/>
  <c r="B23" i="480"/>
  <c r="B22" i="480"/>
  <c r="B21" i="480"/>
  <c r="B20" i="480"/>
  <c r="B19" i="480"/>
  <c r="B18" i="480"/>
  <c r="F13" i="480"/>
  <c r="D13" i="480"/>
  <c r="C13" i="480"/>
  <c r="I12" i="480"/>
  <c r="J12" i="480" s="1"/>
  <c r="G12" i="480"/>
  <c r="H12" i="480" s="1"/>
  <c r="E12" i="480"/>
  <c r="B12" i="480"/>
  <c r="H11" i="480"/>
  <c r="E11" i="480"/>
  <c r="I11" i="480" s="1"/>
  <c r="J11" i="480" s="1"/>
  <c r="B11" i="480"/>
  <c r="O6" i="480"/>
  <c r="B5" i="480"/>
  <c r="E13" i="480" l="1"/>
  <c r="H13" i="480"/>
  <c r="J13" i="480"/>
  <c r="G13" i="480"/>
  <c r="I13" i="480"/>
</calcChain>
</file>

<file path=xl/sharedStrings.xml><?xml version="1.0" encoding="utf-8"?>
<sst xmlns="http://schemas.openxmlformats.org/spreadsheetml/2006/main" count="1846" uniqueCount="487">
  <si>
    <t>補助対象・補助対象外</t>
    <rPh sb="0" eb="2">
      <t>ホジョ</t>
    </rPh>
    <rPh sb="2" eb="4">
      <t>タイショウ</t>
    </rPh>
    <rPh sb="5" eb="7">
      <t>ホジョ</t>
    </rPh>
    <rPh sb="7" eb="10">
      <t>タイショウガイ</t>
    </rPh>
    <phoneticPr fontId="4"/>
  </si>
  <si>
    <t>【補助対象外】計</t>
    <rPh sb="1" eb="3">
      <t>ホジョ</t>
    </rPh>
    <rPh sb="3" eb="6">
      <t>タイショウガイ</t>
    </rPh>
    <rPh sb="7" eb="8">
      <t>ケイ</t>
    </rPh>
    <phoneticPr fontId="4"/>
  </si>
  <si>
    <t>　合　　　　　計</t>
    <rPh sb="1" eb="2">
      <t>ゴウ</t>
    </rPh>
    <rPh sb="7" eb="8">
      <t>ケイ</t>
    </rPh>
    <phoneticPr fontId="4"/>
  </si>
  <si>
    <t>期　　　　間</t>
    <rPh sb="0" eb="1">
      <t>キ</t>
    </rPh>
    <rPh sb="5" eb="6">
      <t>アイダ</t>
    </rPh>
    <phoneticPr fontId="5"/>
  </si>
  <si>
    <t>備　　　　　考</t>
    <rPh sb="0" eb="1">
      <t>ビ</t>
    </rPh>
    <rPh sb="6" eb="7">
      <t>コウ</t>
    </rPh>
    <phoneticPr fontId="5"/>
  </si>
  <si>
    <t>a</t>
    <phoneticPr fontId="4"/>
  </si>
  <si>
    <t>／</t>
    <phoneticPr fontId="5"/>
  </si>
  <si>
    <t>×</t>
  </si>
  <si>
    <t>人</t>
    <rPh sb="0" eb="1">
      <t>ニン</t>
    </rPh>
    <phoneticPr fontId="5"/>
  </si>
  <si>
    <t>円／月額）</t>
    <rPh sb="0" eb="1">
      <t>エン</t>
    </rPh>
    <rPh sb="2" eb="4">
      <t>ゲツガク</t>
    </rPh>
    <phoneticPr fontId="5"/>
  </si>
  <si>
    <t>円】</t>
    <rPh sb="0" eb="1">
      <t>エン</t>
    </rPh>
    <phoneticPr fontId="5"/>
  </si>
  <si>
    <t>円／年額）</t>
    <rPh sb="0" eb="1">
      <t>エン</t>
    </rPh>
    <rPh sb="2" eb="3">
      <t>ネン</t>
    </rPh>
    <rPh sb="3" eb="4">
      <t>ガク</t>
    </rPh>
    <phoneticPr fontId="5"/>
  </si>
  <si>
    <t xml:space="preserve">円 </t>
  </si>
  <si>
    <t>予 定 額</t>
  </si>
  <si>
    <t>総事業費</t>
  </si>
  <si>
    <t>対象経費</t>
  </si>
  <si>
    <t>の 支 出</t>
  </si>
  <si>
    <t>人</t>
    <rPh sb="0" eb="1">
      <t>ニン</t>
    </rPh>
    <phoneticPr fontId="4"/>
  </si>
  <si>
    <t>円</t>
    <rPh sb="0" eb="1">
      <t>エン</t>
    </rPh>
    <phoneticPr fontId="4"/>
  </si>
  <si>
    <t>Ｄ</t>
    <phoneticPr fontId="4"/>
  </si>
  <si>
    <t>計</t>
    <rPh sb="0" eb="1">
      <t>ケイ</t>
    </rPh>
    <phoneticPr fontId="4"/>
  </si>
  <si>
    <t>寄　付　金</t>
    <rPh sb="0" eb="1">
      <t>キ</t>
    </rPh>
    <rPh sb="2" eb="3">
      <t>ヅケ</t>
    </rPh>
    <rPh sb="4" eb="5">
      <t>キン</t>
    </rPh>
    <phoneticPr fontId="4"/>
  </si>
  <si>
    <t xml:space="preserve"> 選  定  額</t>
    <phoneticPr fontId="4"/>
  </si>
  <si>
    <t>そ の 他 の</t>
    <phoneticPr fontId="4"/>
  </si>
  <si>
    <t>収　入　額</t>
    <rPh sb="0" eb="1">
      <t>オサム</t>
    </rPh>
    <rPh sb="2" eb="3">
      <t>イ</t>
    </rPh>
    <rPh sb="4" eb="5">
      <t>ガク</t>
    </rPh>
    <phoneticPr fontId="4"/>
  </si>
  <si>
    <t>２　対象経費の支出予定額算出内訳</t>
  </si>
  <si>
    <t>区　　　　　　分</t>
  </si>
  <si>
    <t>支　出　予　定　額</t>
  </si>
  <si>
    <t>算　　　出　　　内　　　訳</t>
  </si>
  <si>
    <t>Ａ</t>
    <phoneticPr fontId="4"/>
  </si>
  <si>
    <t>（基幹型病院名）</t>
    <rPh sb="1" eb="3">
      <t>キカン</t>
    </rPh>
    <phoneticPr fontId="5"/>
  </si>
  <si>
    <t>基準額算出に係る条件確認</t>
    <rPh sb="0" eb="3">
      <t>キジュンガク</t>
    </rPh>
    <rPh sb="3" eb="5">
      <t>サンシュツ</t>
    </rPh>
    <rPh sb="6" eb="7">
      <t>カカ</t>
    </rPh>
    <rPh sb="8" eb="10">
      <t>ジョウケン</t>
    </rPh>
    <rPh sb="10" eb="12">
      <t>カクニン</t>
    </rPh>
    <phoneticPr fontId="4"/>
  </si>
  <si>
    <t>（チェック欄）</t>
    <rPh sb="5" eb="6">
      <t>ラン</t>
    </rPh>
    <phoneticPr fontId="4"/>
  </si>
  <si>
    <t>医師臨床研修費補助金に係る基準額の算出条件として、病院と臨床研修医の間において、原則として雇用契約の中にアルバイト診療を行わない旨を明らかにされていること。</t>
    <rPh sb="0" eb="2">
      <t>イシ</t>
    </rPh>
    <rPh sb="2" eb="4">
      <t>リンショウ</t>
    </rPh>
    <rPh sb="4" eb="7">
      <t>ケンシュウヒ</t>
    </rPh>
    <rPh sb="7" eb="10">
      <t>ホジョキン</t>
    </rPh>
    <rPh sb="11" eb="12">
      <t>カカ</t>
    </rPh>
    <rPh sb="13" eb="16">
      <t>キジュンガク</t>
    </rPh>
    <rPh sb="17" eb="19">
      <t>サンシュツ</t>
    </rPh>
    <rPh sb="19" eb="21">
      <t>ジョウケン</t>
    </rPh>
    <rPh sb="25" eb="27">
      <t>ビョウイン</t>
    </rPh>
    <rPh sb="28" eb="30">
      <t>リンショウ</t>
    </rPh>
    <rPh sb="30" eb="32">
      <t>ケンシュウ</t>
    </rPh>
    <rPh sb="32" eb="33">
      <t>イ</t>
    </rPh>
    <rPh sb="34" eb="35">
      <t>アイダ</t>
    </rPh>
    <rPh sb="40" eb="42">
      <t>ゲンソク</t>
    </rPh>
    <rPh sb="45" eb="47">
      <t>コヨウ</t>
    </rPh>
    <rPh sb="47" eb="49">
      <t>ケイヤク</t>
    </rPh>
    <rPh sb="50" eb="51">
      <t>ナカ</t>
    </rPh>
    <rPh sb="57" eb="59">
      <t>シンリョウ</t>
    </rPh>
    <rPh sb="60" eb="61">
      <t>オコナ</t>
    </rPh>
    <rPh sb="64" eb="65">
      <t>ムネ</t>
    </rPh>
    <rPh sb="66" eb="67">
      <t>アキ</t>
    </rPh>
    <phoneticPr fontId="4"/>
  </si>
  <si>
    <t>１　教育指導経費</t>
  </si>
  <si>
    <t>研 修 医 延 人 数</t>
    <rPh sb="0" eb="1">
      <t>ケン</t>
    </rPh>
    <rPh sb="2" eb="3">
      <t>オサム</t>
    </rPh>
    <rPh sb="4" eb="5">
      <t>イ</t>
    </rPh>
    <rPh sb="6" eb="7">
      <t>ノ</t>
    </rPh>
    <rPh sb="8" eb="9">
      <t>ヒト</t>
    </rPh>
    <rPh sb="10" eb="11">
      <t>カズ</t>
    </rPh>
    <phoneticPr fontId="5"/>
  </si>
  <si>
    <t>１年次</t>
  </si>
  <si>
    <t>２年次</t>
    <rPh sb="1" eb="3">
      <t>ネンジ</t>
    </rPh>
    <phoneticPr fontId="4"/>
  </si>
  <si>
    <t>【補助対象】計</t>
    <rPh sb="1" eb="3">
      <t>ホジョ</t>
    </rPh>
    <rPh sb="3" eb="5">
      <t>タイショウ</t>
    </rPh>
    <rPh sb="6" eb="7">
      <t>ケイ</t>
    </rPh>
    <phoneticPr fontId="4"/>
  </si>
  <si>
    <t>① 病院群全体</t>
    <rPh sb="2" eb="5">
      <t>ビョウイングン</t>
    </rPh>
    <rPh sb="5" eb="7">
      <t>ゼンタイ</t>
    </rPh>
    <phoneticPr fontId="5"/>
  </si>
  <si>
    <t>１年次生研修医延人数</t>
    <rPh sb="1" eb="3">
      <t>ネンジ</t>
    </rPh>
    <rPh sb="3" eb="4">
      <t>セイ</t>
    </rPh>
    <rPh sb="4" eb="7">
      <t>ケンシュウイ</t>
    </rPh>
    <rPh sb="7" eb="8">
      <t>ノ</t>
    </rPh>
    <rPh sb="8" eb="10">
      <t>ニンズウ</t>
    </rPh>
    <phoneticPr fontId="5"/>
  </si>
  <si>
    <t>研修医数</t>
    <rPh sb="0" eb="2">
      <t>ケンシュウ</t>
    </rPh>
    <rPh sb="2" eb="4">
      <t>イスウ</t>
    </rPh>
    <phoneticPr fontId="5"/>
  </si>
  <si>
    <t>２年次生研修医延人数</t>
    <rPh sb="1" eb="3">
      <t>ネンジ</t>
    </rPh>
    <rPh sb="3" eb="4">
      <t>セイ</t>
    </rPh>
    <rPh sb="4" eb="7">
      <t>ケンシュウイ</t>
    </rPh>
    <rPh sb="7" eb="8">
      <t>ノ</t>
    </rPh>
    <rPh sb="8" eb="10">
      <t>ニンズウ</t>
    </rPh>
    <phoneticPr fontId="5"/>
  </si>
  <si>
    <t>１学年平均研修医数</t>
    <rPh sb="1" eb="3">
      <t>ガクネン</t>
    </rPh>
    <rPh sb="3" eb="5">
      <t>ヘイキン</t>
    </rPh>
    <rPh sb="5" eb="7">
      <t>ケンシュウ</t>
    </rPh>
    <rPh sb="7" eb="9">
      <t>イスウ</t>
    </rPh>
    <phoneticPr fontId="4"/>
  </si>
  <si>
    <t>② 補助対象</t>
    <rPh sb="2" eb="4">
      <t>ホジョ</t>
    </rPh>
    <rPh sb="4" eb="6">
      <t>タイショウ</t>
    </rPh>
    <phoneticPr fontId="5"/>
  </si>
  <si>
    <t>（注１）ｃ、d、f及びgの研修医数は、研修医延人数を１２で除して、小数点以下第３位を四捨五入して得た数とす
        る。</t>
    <rPh sb="9" eb="10">
      <t>オヨ</t>
    </rPh>
    <rPh sb="38" eb="39">
      <t>ダイ</t>
    </rPh>
    <rPh sb="40" eb="41">
      <t>イ</t>
    </rPh>
    <rPh sb="42" eb="43">
      <t>ヨン</t>
    </rPh>
    <rPh sb="43" eb="44">
      <t>シャ</t>
    </rPh>
    <rPh sb="44" eb="45">
      <t>ゴ</t>
    </rPh>
    <rPh sb="45" eb="46">
      <t>イリ</t>
    </rPh>
    <phoneticPr fontId="5"/>
  </si>
  <si>
    <t>（注２）eの１学年平均研修医数は、研修医数（cとdの和）を研修を実施している学年数で除して、小数点以下を四捨
　　　　五入して得た数とする。</t>
    <rPh sb="7" eb="9">
      <t>ガクネン</t>
    </rPh>
    <rPh sb="9" eb="11">
      <t>ヘイキン</t>
    </rPh>
    <rPh sb="17" eb="20">
      <t>ケンシュウイ</t>
    </rPh>
    <rPh sb="20" eb="21">
      <t>スウ</t>
    </rPh>
    <rPh sb="26" eb="27">
      <t>ワ</t>
    </rPh>
    <rPh sb="29" eb="31">
      <t>ケンシュウ</t>
    </rPh>
    <rPh sb="32" eb="34">
      <t>ジッシ</t>
    </rPh>
    <rPh sb="38" eb="40">
      <t>ガクネン</t>
    </rPh>
    <rPh sb="40" eb="41">
      <t>カズ</t>
    </rPh>
    <rPh sb="42" eb="43">
      <t>ジョ</t>
    </rPh>
    <rPh sb="46" eb="49">
      <t>ショウスウテン</t>
    </rPh>
    <rPh sb="49" eb="51">
      <t>イカ</t>
    </rPh>
    <rPh sb="52" eb="53">
      <t>ヨン</t>
    </rPh>
    <rPh sb="53" eb="54">
      <t>シャ</t>
    </rPh>
    <rPh sb="59" eb="61">
      <t>ゴニュウ</t>
    </rPh>
    <rPh sb="63" eb="64">
      <t>エ</t>
    </rPh>
    <rPh sb="65" eb="66">
      <t>カズ</t>
    </rPh>
    <phoneticPr fontId="5"/>
  </si>
  <si>
    <t>日</t>
    <rPh sb="0" eb="1">
      <t>ヒ</t>
    </rPh>
    <phoneticPr fontId="5"/>
  </si>
  <si>
    <t>１年次生</t>
    <rPh sb="1" eb="3">
      <t>ネンジ</t>
    </rPh>
    <rPh sb="3" eb="4">
      <t>セイ</t>
    </rPh>
    <phoneticPr fontId="4"/>
  </si>
  <si>
    <t>２年次生</t>
    <rPh sb="1" eb="3">
      <t>ネンジ</t>
    </rPh>
    <rPh sb="3" eb="4">
      <t>セイ</t>
    </rPh>
    <phoneticPr fontId="4"/>
  </si>
  <si>
    <t>宿日直研修が、臨床研修の一環として、研修プログラム単位で実施され、当該プログラムが研修管理委員会により適正に管理運営されている。</t>
    <rPh sb="0" eb="1">
      <t>シュク</t>
    </rPh>
    <rPh sb="1" eb="3">
      <t>ニッチョク</t>
    </rPh>
    <rPh sb="3" eb="5">
      <t>ケンシュウ</t>
    </rPh>
    <rPh sb="7" eb="9">
      <t>リンショウ</t>
    </rPh>
    <rPh sb="9" eb="11">
      <t>ケンシュウ</t>
    </rPh>
    <rPh sb="12" eb="14">
      <t>イッカン</t>
    </rPh>
    <rPh sb="18" eb="20">
      <t>ケンシュウ</t>
    </rPh>
    <rPh sb="25" eb="27">
      <t>タンイ</t>
    </rPh>
    <rPh sb="28" eb="30">
      <t>ジッシ</t>
    </rPh>
    <phoneticPr fontId="5"/>
  </si>
  <si>
    <t>指導医又は上級医と組んで（又はオンコール体制の下に（２年次生に限る））行われる宿日直研修である。</t>
    <rPh sb="13" eb="14">
      <t>マタ</t>
    </rPh>
    <rPh sb="27" eb="30">
      <t>ネンジセイ</t>
    </rPh>
    <rPh sb="31" eb="32">
      <t>カギ</t>
    </rPh>
    <phoneticPr fontId="5"/>
  </si>
  <si>
    <t>月</t>
    <rPh sb="0" eb="1">
      <t>ツキ</t>
    </rPh>
    <phoneticPr fontId="5"/>
  </si>
  <si>
    <t>当直</t>
  </si>
  <si>
    <t>オンコール</t>
  </si>
  <si>
    <t>１　教育指導経費</t>
    <rPh sb="2" eb="4">
      <t>キョウイク</t>
    </rPh>
    <rPh sb="4" eb="6">
      <t>シドウ</t>
    </rPh>
    <rPh sb="6" eb="8">
      <t>ケイヒ</t>
    </rPh>
    <phoneticPr fontId="5"/>
  </si>
  <si>
    <t>基幹型病院（協力型病院が申請する場合は代理申請協力型病院の種別及び救急の認定を記載）</t>
    <rPh sb="0" eb="2">
      <t>キカン</t>
    </rPh>
    <rPh sb="2" eb="3">
      <t>ガタ</t>
    </rPh>
    <rPh sb="3" eb="5">
      <t>ビョウイン</t>
    </rPh>
    <rPh sb="6" eb="9">
      <t>キョウリョクガタ</t>
    </rPh>
    <rPh sb="9" eb="11">
      <t>ビョウイン</t>
    </rPh>
    <rPh sb="12" eb="14">
      <t>シンセイ</t>
    </rPh>
    <rPh sb="16" eb="18">
      <t>バアイ</t>
    </rPh>
    <rPh sb="19" eb="21">
      <t>ダイリ</t>
    </rPh>
    <rPh sb="21" eb="23">
      <t>シンセイ</t>
    </rPh>
    <rPh sb="23" eb="26">
      <t>キョウリョクガタ</t>
    </rPh>
    <rPh sb="26" eb="28">
      <t>ビョウイン</t>
    </rPh>
    <rPh sb="29" eb="31">
      <t>シュベツ</t>
    </rPh>
    <rPh sb="31" eb="32">
      <t>オヨ</t>
    </rPh>
    <rPh sb="33" eb="35">
      <t>キュウキュウ</t>
    </rPh>
    <rPh sb="36" eb="38">
      <t>ニンテイ</t>
    </rPh>
    <rPh sb="39" eb="41">
      <t>キサイ</t>
    </rPh>
    <phoneticPr fontId="4"/>
  </si>
  <si>
    <t>（１）指導医経費</t>
    <rPh sb="3" eb="6">
      <t>シドウイ</t>
    </rPh>
    <rPh sb="6" eb="8">
      <t>ケイヒ</t>
    </rPh>
    <phoneticPr fontId="5"/>
  </si>
  <si>
    <t>地域</t>
    <rPh sb="0" eb="2">
      <t>チイキ</t>
    </rPh>
    <phoneticPr fontId="4"/>
  </si>
  <si>
    <t>種</t>
    <rPh sb="0" eb="1">
      <t>シュ</t>
    </rPh>
    <phoneticPr fontId="4"/>
  </si>
  <si>
    <t>次救急医療機関</t>
    <rPh sb="0" eb="1">
      <t>ジ</t>
    </rPh>
    <rPh sb="1" eb="3">
      <t>キュウキュウ</t>
    </rPh>
    <rPh sb="3" eb="5">
      <t>イリョウ</t>
    </rPh>
    <rPh sb="5" eb="7">
      <t>キカン</t>
    </rPh>
    <phoneticPr fontId="4"/>
  </si>
  <si>
    <t>円】</t>
    <rPh sb="0" eb="1">
      <t>エン</t>
    </rPh>
    <phoneticPr fontId="4"/>
  </si>
  <si>
    <t>円）</t>
    <rPh sb="0" eb="1">
      <t>エン</t>
    </rPh>
    <phoneticPr fontId="4"/>
  </si>
  <si>
    <t>１種地域
及び２種
地域</t>
    <rPh sb="1" eb="2">
      <t>シュ</t>
    </rPh>
    <rPh sb="2" eb="4">
      <t>チイキ</t>
    </rPh>
    <rPh sb="5" eb="6">
      <t>オヨ</t>
    </rPh>
    <rPh sb="8" eb="9">
      <t>シュ</t>
    </rPh>
    <rPh sb="10" eb="12">
      <t>チイキ</t>
    </rPh>
    <phoneticPr fontId="4"/>
  </si>
  <si>
    <t>３種地域</t>
    <rPh sb="1" eb="2">
      <t>シュ</t>
    </rPh>
    <rPh sb="2" eb="4">
      <t>チイキ</t>
    </rPh>
    <phoneticPr fontId="4"/>
  </si>
  <si>
    <t>４種地域</t>
    <rPh sb="1" eb="2">
      <t>シュ</t>
    </rPh>
    <rPh sb="2" eb="4">
      <t>チイキ</t>
    </rPh>
    <phoneticPr fontId="4"/>
  </si>
  <si>
    <t>５種地域</t>
    <rPh sb="1" eb="2">
      <t>シュ</t>
    </rPh>
    <rPh sb="2" eb="4">
      <t>チイキ</t>
    </rPh>
    <phoneticPr fontId="4"/>
  </si>
  <si>
    <t>二次又は三次救急病院</t>
    <rPh sb="0" eb="2">
      <t>ニジ</t>
    </rPh>
    <rPh sb="2" eb="3">
      <t>マタ</t>
    </rPh>
    <rPh sb="4" eb="5">
      <t>サン</t>
    </rPh>
    <rPh sb="5" eb="6">
      <t>ジ</t>
    </rPh>
    <rPh sb="6" eb="8">
      <t>キュウキュウ</t>
    </rPh>
    <rPh sb="8" eb="10">
      <t>ビョウイン</t>
    </rPh>
    <phoneticPr fontId="4"/>
  </si>
  <si>
    <t>②賃金</t>
    <rPh sb="1" eb="3">
      <t>チンギン</t>
    </rPh>
    <phoneticPr fontId="4"/>
  </si>
  <si>
    <t>※いずれか該当する□に○を付すこと。</t>
    <rPh sb="5" eb="7">
      <t>ガイトウ</t>
    </rPh>
    <rPh sb="13" eb="14">
      <t>フ</t>
    </rPh>
    <phoneticPr fontId="4"/>
  </si>
  <si>
    <t>大学病院</t>
    <rPh sb="0" eb="2">
      <t>ダイガク</t>
    </rPh>
    <rPh sb="2" eb="4">
      <t>ビョウイン</t>
    </rPh>
    <phoneticPr fontId="4"/>
  </si>
  <si>
    <t>臨床研修病院</t>
    <rPh sb="0" eb="2">
      <t>リンショウ</t>
    </rPh>
    <rPh sb="2" eb="4">
      <t>ケンシュウ</t>
    </rPh>
    <rPh sb="4" eb="6">
      <t>ビョウイン</t>
    </rPh>
    <phoneticPr fontId="4"/>
  </si>
  <si>
    <t>１学年平均研修医数e</t>
    <rPh sb="1" eb="3">
      <t>ガクネン</t>
    </rPh>
    <rPh sb="3" eb="5">
      <t>ヘイキン</t>
    </rPh>
    <rPh sb="5" eb="8">
      <t>ケンシュウイ</t>
    </rPh>
    <rPh sb="8" eb="9">
      <t>スウ</t>
    </rPh>
    <phoneticPr fontId="5"/>
  </si>
  <si>
    <t>←協力型臨床研修病院等が申請する場合１を入力</t>
    <rPh sb="1" eb="4">
      <t>キョウリョクガタ</t>
    </rPh>
    <rPh sb="4" eb="6">
      <t>リンショウ</t>
    </rPh>
    <rPh sb="6" eb="8">
      <t>ケンシュウ</t>
    </rPh>
    <rPh sb="8" eb="10">
      <t>ビョウイン</t>
    </rPh>
    <rPh sb="10" eb="11">
      <t>トウ</t>
    </rPh>
    <rPh sb="12" eb="14">
      <t>シンセイ</t>
    </rPh>
    <rPh sb="16" eb="18">
      <t>バアイ</t>
    </rPh>
    <rPh sb="20" eb="22">
      <t>ニュウリョク</t>
    </rPh>
    <phoneticPr fontId="4"/>
  </si>
  <si>
    <t>１学年平均研修医数 e</t>
    <rPh sb="1" eb="3">
      <t>ガクネン</t>
    </rPh>
    <rPh sb="3" eb="5">
      <t>ヘイキン</t>
    </rPh>
    <rPh sb="5" eb="8">
      <t>ケンシュウイ</t>
    </rPh>
    <rPh sb="8" eb="9">
      <t>スウ</t>
    </rPh>
    <phoneticPr fontId="4"/>
  </si>
  <si>
    <t>研修医の募集定員が20人以上で将来小児科医又は産科医になることを希望する研修医を対象とした研修プログラムを設けた病院は○を付すこと</t>
    <rPh sb="0" eb="3">
      <t>ケンシュウイ</t>
    </rPh>
    <rPh sb="4" eb="6">
      <t>ボシュウ</t>
    </rPh>
    <rPh sb="6" eb="8">
      <t>テイイン</t>
    </rPh>
    <rPh sb="11" eb="12">
      <t>ニン</t>
    </rPh>
    <rPh sb="12" eb="14">
      <t>イジョウ</t>
    </rPh>
    <rPh sb="15" eb="17">
      <t>ショウライ</t>
    </rPh>
    <rPh sb="17" eb="21">
      <t>ショウニカイ</t>
    </rPh>
    <rPh sb="21" eb="22">
      <t>マタ</t>
    </rPh>
    <rPh sb="23" eb="26">
      <t>サンカイ</t>
    </rPh>
    <rPh sb="32" eb="34">
      <t>キボウ</t>
    </rPh>
    <rPh sb="36" eb="39">
      <t>ケンシュウイ</t>
    </rPh>
    <rPh sb="40" eb="42">
      <t>タイショウ</t>
    </rPh>
    <rPh sb="45" eb="47">
      <t>ケンシュウ</t>
    </rPh>
    <rPh sb="53" eb="54">
      <t>モウ</t>
    </rPh>
    <rPh sb="56" eb="58">
      <t>ビョウイン</t>
    </rPh>
    <rPh sb="61" eb="62">
      <t>フ</t>
    </rPh>
    <phoneticPr fontId="4"/>
  </si>
  <si>
    <t>①　研修管理委員会経費</t>
    <rPh sb="2" eb="4">
      <t>ケンシュウ</t>
    </rPh>
    <rPh sb="4" eb="6">
      <t>カンリ</t>
    </rPh>
    <rPh sb="6" eb="9">
      <t>イインカイ</t>
    </rPh>
    <rPh sb="9" eb="11">
      <t>ケイヒ</t>
    </rPh>
    <phoneticPr fontId="4"/>
  </si>
  <si>
    <t>②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4"/>
  </si>
  <si>
    <t>回</t>
    <rPh sb="0" eb="1">
      <t>カイ</t>
    </rPh>
    <phoneticPr fontId="4"/>
  </si>
  <si>
    <t>※上限２回</t>
    <rPh sb="1" eb="3">
      <t>ジョウゲン</t>
    </rPh>
    <rPh sb="4" eb="5">
      <t>カイ</t>
    </rPh>
    <phoneticPr fontId="4"/>
  </si>
  <si>
    <t>円／日額）</t>
    <rPh sb="0" eb="1">
      <t>エン</t>
    </rPh>
    <rPh sb="2" eb="3">
      <t>ニチ</t>
    </rPh>
    <rPh sb="3" eb="4">
      <t>ガク</t>
    </rPh>
    <phoneticPr fontId="5"/>
  </si>
  <si>
    <t>事業延日数</t>
    <rPh sb="0" eb="1">
      <t>コト</t>
    </rPh>
    <rPh sb="1" eb="2">
      <t>ギョウ</t>
    </rPh>
    <rPh sb="2" eb="3">
      <t>エン</t>
    </rPh>
    <rPh sb="3" eb="4">
      <t>ヒ</t>
    </rPh>
    <phoneticPr fontId="5"/>
  </si>
  <si>
    <t>円／月額）</t>
    <rPh sb="0" eb="1">
      <t>エン</t>
    </rPh>
    <rPh sb="2" eb="3">
      <t>ツキ</t>
    </rPh>
    <rPh sb="3" eb="4">
      <t>ガク</t>
    </rPh>
    <phoneticPr fontId="5"/>
  </si>
  <si>
    <t>①指導医等が研修医と当直</t>
    <rPh sb="1" eb="4">
      <t>シドウイ</t>
    </rPh>
    <rPh sb="4" eb="5">
      <t>トウ</t>
    </rPh>
    <rPh sb="6" eb="9">
      <t>ケンシュウイ</t>
    </rPh>
    <rPh sb="10" eb="12">
      <t>トウチョク</t>
    </rPh>
    <phoneticPr fontId="4"/>
  </si>
  <si>
    <t>②指導医等がオンコール体制</t>
    <rPh sb="1" eb="4">
      <t>シドウイ</t>
    </rPh>
    <rPh sb="4" eb="5">
      <t>トウ</t>
    </rPh>
    <rPh sb="11" eb="13">
      <t>タイセイ</t>
    </rPh>
    <phoneticPr fontId="4"/>
  </si>
  <si>
    <t>教育指導経費－計（Ⅰ）</t>
    <rPh sb="0" eb="2">
      <t>キョウイク</t>
    </rPh>
    <rPh sb="2" eb="4">
      <t>シドウ</t>
    </rPh>
    <rPh sb="4" eb="6">
      <t>ケイヒ</t>
    </rPh>
    <rPh sb="7" eb="8">
      <t>ケイ</t>
    </rPh>
    <phoneticPr fontId="4"/>
  </si>
  <si>
    <t>当該年度に研修を開始した研修医に決まって支払われる給与</t>
    <rPh sb="0" eb="2">
      <t>トウガイ</t>
    </rPh>
    <rPh sb="2" eb="4">
      <t>ネンド</t>
    </rPh>
    <phoneticPr fontId="4"/>
  </si>
  <si>
    <t>①当該年度（１年次給与）</t>
    <rPh sb="1" eb="3">
      <t>トウガイ</t>
    </rPh>
    <rPh sb="3" eb="5">
      <t>ネンド</t>
    </rPh>
    <rPh sb="5" eb="7">
      <t>ヘイネンド</t>
    </rPh>
    <rPh sb="6" eb="8">
      <t>イチネン</t>
    </rPh>
    <rPh sb="8" eb="9">
      <t>ジ</t>
    </rPh>
    <rPh sb="9" eb="11">
      <t>キュウヨ</t>
    </rPh>
    <phoneticPr fontId="4"/>
  </si>
  <si>
    <t>（注）各項目毎の基準額の端数については、小数点以下を切り捨てて得た額とします。</t>
    <rPh sb="1" eb="2">
      <t>チュウ</t>
    </rPh>
    <rPh sb="3" eb="6">
      <t>カクコウモク</t>
    </rPh>
    <rPh sb="6" eb="7">
      <t>ゴト</t>
    </rPh>
    <rPh sb="8" eb="11">
      <t>キジュンガク</t>
    </rPh>
    <rPh sb="12" eb="14">
      <t>ハスウ</t>
    </rPh>
    <rPh sb="20" eb="23">
      <t>ショウスウテン</t>
    </rPh>
    <rPh sb="23" eb="25">
      <t>イカ</t>
    </rPh>
    <rPh sb="26" eb="27">
      <t>キ</t>
    </rPh>
    <rPh sb="28" eb="29">
      <t>ス</t>
    </rPh>
    <rPh sb="31" eb="32">
      <t>エ</t>
    </rPh>
    <rPh sb="33" eb="34">
      <t>ガク</t>
    </rPh>
    <phoneticPr fontId="11"/>
  </si>
  <si>
    <t>産婦人科</t>
    <rPh sb="0" eb="4">
      <t>サンフジンカ</t>
    </rPh>
    <phoneticPr fontId="4"/>
  </si>
  <si>
    <t>小児科</t>
    <rPh sb="0" eb="3">
      <t>ショウニカ</t>
    </rPh>
    <phoneticPr fontId="4"/>
  </si>
  <si>
    <t>月１回</t>
    <rPh sb="0" eb="1">
      <t>ツキ</t>
    </rPh>
    <rPh sb="2" eb="3">
      <t>カイ</t>
    </rPh>
    <phoneticPr fontId="4"/>
  </si>
  <si>
    <t>月２回</t>
    <rPh sb="0" eb="1">
      <t>ツキ</t>
    </rPh>
    <rPh sb="2" eb="3">
      <t>カイ</t>
    </rPh>
    <phoneticPr fontId="4"/>
  </si>
  <si>
    <t>月３回</t>
    <rPh sb="0" eb="1">
      <t>ツキ</t>
    </rPh>
    <rPh sb="2" eb="3">
      <t>カイ</t>
    </rPh>
    <phoneticPr fontId="4"/>
  </si>
  <si>
    <t>分野</t>
    <rPh sb="0" eb="2">
      <t>ブンヤ</t>
    </rPh>
    <phoneticPr fontId="4"/>
  </si>
  <si>
    <t>宿日直</t>
    <rPh sb="0" eb="1">
      <t>シュク</t>
    </rPh>
    <rPh sb="1" eb="3">
      <t>ニッチョク</t>
    </rPh>
    <phoneticPr fontId="4"/>
  </si>
  <si>
    <t>月</t>
    <rPh sb="0" eb="1">
      <t>ツキ</t>
    </rPh>
    <phoneticPr fontId="4"/>
  </si>
  <si>
    <t>へき地診療所等研修支援事業計画調書</t>
    <rPh sb="2" eb="3">
      <t>チ</t>
    </rPh>
    <rPh sb="3" eb="6">
      <t>シンリョウショ</t>
    </rPh>
    <rPh sb="6" eb="7">
      <t>トウ</t>
    </rPh>
    <rPh sb="7" eb="9">
      <t>ケンシュウ</t>
    </rPh>
    <rPh sb="9" eb="11">
      <t>シエン</t>
    </rPh>
    <rPh sb="11" eb="13">
      <t>ジギョウ</t>
    </rPh>
    <rPh sb="13" eb="15">
      <t>ケイカク</t>
    </rPh>
    <rPh sb="15" eb="17">
      <t>チョウショ</t>
    </rPh>
    <phoneticPr fontId="5"/>
  </si>
  <si>
    <t>診療所等名称</t>
    <rPh sb="0" eb="1">
      <t>ミ</t>
    </rPh>
    <rPh sb="1" eb="2">
      <t>リョウ</t>
    </rPh>
    <rPh sb="2" eb="3">
      <t>ショ</t>
    </rPh>
    <rPh sb="3" eb="4">
      <t>トウ</t>
    </rPh>
    <rPh sb="4" eb="5">
      <t>メイ</t>
    </rPh>
    <rPh sb="5" eb="6">
      <t>ショウ</t>
    </rPh>
    <phoneticPr fontId="5"/>
  </si>
  <si>
    <t>研修医氏名</t>
    <rPh sb="0" eb="1">
      <t>ケン</t>
    </rPh>
    <rPh sb="1" eb="2">
      <t>オサム</t>
    </rPh>
    <rPh sb="2" eb="3">
      <t>イ</t>
    </rPh>
    <rPh sb="3" eb="4">
      <t>シ</t>
    </rPh>
    <rPh sb="4" eb="5">
      <t>メイ</t>
    </rPh>
    <phoneticPr fontId="5"/>
  </si>
  <si>
    <t>合　　　　計</t>
    <rPh sb="0" eb="1">
      <t>ゴウ</t>
    </rPh>
    <rPh sb="5" eb="6">
      <t>ケイ</t>
    </rPh>
    <phoneticPr fontId="5"/>
  </si>
  <si>
    <t>（注）実日数の内訳を備考欄に記入すること。（例：平日△日、土日×日）</t>
    <rPh sb="1" eb="2">
      <t>チュウ</t>
    </rPh>
    <rPh sb="3" eb="4">
      <t>ジツ</t>
    </rPh>
    <rPh sb="4" eb="6">
      <t>ニッスウ</t>
    </rPh>
    <rPh sb="7" eb="9">
      <t>ウチワケ</t>
    </rPh>
    <rPh sb="10" eb="13">
      <t>ビコウラン</t>
    </rPh>
    <rPh sb="14" eb="16">
      <t>キニュウ</t>
    </rPh>
    <rPh sb="22" eb="23">
      <t>レイ</t>
    </rPh>
    <rPh sb="24" eb="26">
      <t>ヘイジツ</t>
    </rPh>
    <rPh sb="27" eb="28">
      <t>ニチ</t>
    </rPh>
    <rPh sb="29" eb="31">
      <t>ドニチ</t>
    </rPh>
    <rPh sb="32" eb="33">
      <t>ニチ</t>
    </rPh>
    <phoneticPr fontId="5"/>
  </si>
  <si>
    <t>（単位:円）</t>
    <rPh sb="1" eb="3">
      <t>タンイ</t>
    </rPh>
    <rPh sb="4" eb="5">
      <t>エン</t>
    </rPh>
    <phoneticPr fontId="14"/>
  </si>
  <si>
    <t>研修医の種別(常勤・非常勤）</t>
    <rPh sb="0" eb="3">
      <t>ケンシュウイ</t>
    </rPh>
    <rPh sb="4" eb="6">
      <t>シュベツ</t>
    </rPh>
    <rPh sb="7" eb="9">
      <t>ジョウキン</t>
    </rPh>
    <rPh sb="10" eb="13">
      <t>ヒジョウキン</t>
    </rPh>
    <phoneticPr fontId="14"/>
  </si>
  <si>
    <t>備考</t>
    <rPh sb="0" eb="2">
      <t>ビコウ</t>
    </rPh>
    <phoneticPr fontId="14"/>
  </si>
  <si>
    <t>①基本給月給（決定ベース）</t>
    <rPh sb="1" eb="4">
      <t>キホンキュウ</t>
    </rPh>
    <rPh sb="4" eb="6">
      <t>ゲッキュウ</t>
    </rPh>
    <rPh sb="7" eb="9">
      <t>ケッテイ</t>
    </rPh>
    <phoneticPr fontId="14"/>
  </si>
  <si>
    <t>②年額賞与(決定ベース）</t>
    <rPh sb="1" eb="3">
      <t>ネンガク</t>
    </rPh>
    <rPh sb="3" eb="5">
      <t>ショウヨ</t>
    </rPh>
    <rPh sb="6" eb="8">
      <t>ケッテイ</t>
    </rPh>
    <phoneticPr fontId="14"/>
  </si>
  <si>
    <t>推計年収（①×12+②)　　　　</t>
    <rPh sb="0" eb="2">
      <t>スイケイ</t>
    </rPh>
    <rPh sb="2" eb="4">
      <t>ネンシュウ</t>
    </rPh>
    <phoneticPr fontId="14"/>
  </si>
  <si>
    <t>【記載要領】</t>
    <rPh sb="1" eb="3">
      <t>キサイ</t>
    </rPh>
    <rPh sb="3" eb="5">
      <t>ヨウリョウ</t>
    </rPh>
    <phoneticPr fontId="14"/>
  </si>
  <si>
    <t>　　　　　①基本給月給</t>
    <rPh sb="6" eb="8">
      <t>キホン</t>
    </rPh>
    <rPh sb="8" eb="9">
      <t>キュウ</t>
    </rPh>
    <rPh sb="9" eb="11">
      <t>ゲッキュウ</t>
    </rPh>
    <phoneticPr fontId="14"/>
  </si>
  <si>
    <t>　　　　　②年額賞与</t>
    <rPh sb="6" eb="8">
      <t>ネンガク</t>
    </rPh>
    <rPh sb="8" eb="10">
      <t>ショウヨ</t>
    </rPh>
    <phoneticPr fontId="14"/>
  </si>
  <si>
    <t>　　　　　　年額賞与（国家公務員の給与では「期末手当」、「勤勉手当」が該当）は、各年度で支払われる賞与（年度で複数回ならその合計金額）を記載して下さい。</t>
    <rPh sb="6" eb="8">
      <t>ネンガク</t>
    </rPh>
    <rPh sb="8" eb="10">
      <t>ショウヨ</t>
    </rPh>
    <rPh sb="11" eb="13">
      <t>コッカ</t>
    </rPh>
    <rPh sb="13" eb="16">
      <t>コウムイン</t>
    </rPh>
    <rPh sb="17" eb="19">
      <t>キュウヨ</t>
    </rPh>
    <rPh sb="22" eb="24">
      <t>キマツ</t>
    </rPh>
    <rPh sb="24" eb="26">
      <t>テアテ</t>
    </rPh>
    <rPh sb="29" eb="31">
      <t>キンベン</t>
    </rPh>
    <rPh sb="31" eb="33">
      <t>テアテ</t>
    </rPh>
    <rPh sb="35" eb="37">
      <t>ガイトウ</t>
    </rPh>
    <rPh sb="40" eb="43">
      <t>カクネンド</t>
    </rPh>
    <rPh sb="44" eb="46">
      <t>シハラ</t>
    </rPh>
    <rPh sb="49" eb="51">
      <t>ショウヨ</t>
    </rPh>
    <rPh sb="52" eb="54">
      <t>ネンド</t>
    </rPh>
    <rPh sb="55" eb="57">
      <t>フクスウ</t>
    </rPh>
    <rPh sb="57" eb="58">
      <t>カイ</t>
    </rPh>
    <rPh sb="62" eb="64">
      <t>ゴウケイ</t>
    </rPh>
    <rPh sb="64" eb="66">
      <t>キンガク</t>
    </rPh>
    <rPh sb="68" eb="70">
      <t>キサイ</t>
    </rPh>
    <rPh sb="72" eb="73">
      <t>クダ</t>
    </rPh>
    <phoneticPr fontId="14"/>
  </si>
  <si>
    <t>　　　　　注）ここでいう「決定ベース」とは、研修医を募集する際に募集要項等で公表している給与（事前に定められている給与）のこと。</t>
    <rPh sb="5" eb="6">
      <t>チュウ</t>
    </rPh>
    <rPh sb="13" eb="15">
      <t>ケッテイ</t>
    </rPh>
    <rPh sb="22" eb="25">
      <t>ケンシュウイ</t>
    </rPh>
    <rPh sb="26" eb="28">
      <t>ボシュウ</t>
    </rPh>
    <rPh sb="30" eb="31">
      <t>サイ</t>
    </rPh>
    <rPh sb="32" eb="34">
      <t>ボシュウ</t>
    </rPh>
    <rPh sb="34" eb="36">
      <t>ヨウコウ</t>
    </rPh>
    <rPh sb="36" eb="37">
      <t>トウ</t>
    </rPh>
    <rPh sb="38" eb="39">
      <t>コウ</t>
    </rPh>
    <rPh sb="39" eb="40">
      <t>ヒョウ</t>
    </rPh>
    <rPh sb="44" eb="46">
      <t>キュウヨ</t>
    </rPh>
    <rPh sb="47" eb="49">
      <t>ジゼン</t>
    </rPh>
    <rPh sb="50" eb="51">
      <t>サダ</t>
    </rPh>
    <rPh sb="57" eb="59">
      <t>キュウヨ</t>
    </rPh>
    <phoneticPr fontId="14"/>
  </si>
  <si>
    <t>　　　　　　   ただし、公募後に変更が決まっている場合は、変更後の処遇により記載して下さい。</t>
    <rPh sb="39" eb="41">
      <t>キサイ</t>
    </rPh>
    <rPh sb="43" eb="44">
      <t>クダ</t>
    </rPh>
    <phoneticPr fontId="4"/>
  </si>
  <si>
    <t>　　　　　当該年度に研修を開始する研修医　　　　　　　　　　　　　　　　　　　　　　　　　　　　　※都道府県の要請等により受け入れた自治医科大学
　医学部卒の研修医を除く。</t>
    <rPh sb="5" eb="7">
      <t>トウガイ</t>
    </rPh>
    <rPh sb="7" eb="9">
      <t>ネンド</t>
    </rPh>
    <rPh sb="10" eb="12">
      <t>ケンシュウ</t>
    </rPh>
    <rPh sb="13" eb="15">
      <t>カイシ</t>
    </rPh>
    <rPh sb="17" eb="20">
      <t>ケンシュウイ</t>
    </rPh>
    <rPh sb="50" eb="54">
      <t>トドウフケン</t>
    </rPh>
    <rPh sb="55" eb="57">
      <t>ヨウセイ</t>
    </rPh>
    <rPh sb="57" eb="58">
      <t>トウ</t>
    </rPh>
    <rPh sb="61" eb="62">
      <t>ウ</t>
    </rPh>
    <rPh sb="63" eb="64">
      <t>イ</t>
    </rPh>
    <rPh sb="66" eb="68">
      <t>ジチ</t>
    </rPh>
    <rPh sb="68" eb="70">
      <t>イカ</t>
    </rPh>
    <rPh sb="70" eb="72">
      <t>ダイガク</t>
    </rPh>
    <rPh sb="74" eb="77">
      <t>イガクブ</t>
    </rPh>
    <rPh sb="77" eb="78">
      <t>ソツ</t>
    </rPh>
    <rPh sb="79" eb="82">
      <t>ケンシュウイ</t>
    </rPh>
    <rPh sb="83" eb="84">
      <t>ノゾ</t>
    </rPh>
    <phoneticPr fontId="14"/>
  </si>
  <si>
    <t>１年次（当該年度）</t>
    <rPh sb="0" eb="2">
      <t>イチネン</t>
    </rPh>
    <rPh sb="2" eb="3">
      <t>ジ</t>
    </rPh>
    <rPh sb="4" eb="6">
      <t>トウガイ</t>
    </rPh>
    <rPh sb="6" eb="8">
      <t>ネンド</t>
    </rPh>
    <phoneticPr fontId="14"/>
  </si>
  <si>
    <t>①指導医経費</t>
    <rPh sb="1" eb="4">
      <t>シドウイ</t>
    </rPh>
    <rPh sb="4" eb="6">
      <t>ケイヒ</t>
    </rPh>
    <phoneticPr fontId="4"/>
  </si>
  <si>
    <t>ア当該年度４月１日現在の１年次研修医受入数が20人未満の基幹型病院の場合（協力型病院が申請する場合にも適用）</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ミマン</t>
    </rPh>
    <rPh sb="28" eb="31">
      <t>キカンガタ</t>
    </rPh>
    <rPh sb="31" eb="33">
      <t>ビョウイン</t>
    </rPh>
    <rPh sb="34" eb="36">
      <t>バアイ</t>
    </rPh>
    <rPh sb="37" eb="40">
      <t>キョウリョクガタ</t>
    </rPh>
    <rPh sb="40" eb="42">
      <t>ビョウイン</t>
    </rPh>
    <rPh sb="43" eb="45">
      <t>シンセイ</t>
    </rPh>
    <rPh sb="47" eb="49">
      <t>バアイ</t>
    </rPh>
    <rPh sb="51" eb="53">
      <t>テキヨウ</t>
    </rPh>
    <phoneticPr fontId="4"/>
  </si>
  <si>
    <t>イ当該年度４月１日現在の１年次研修医受入数が20人以上の基幹型病院の場合</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イジョウ</t>
    </rPh>
    <rPh sb="28" eb="31">
      <t>キカンガタ</t>
    </rPh>
    <rPh sb="31" eb="33">
      <t>ビョウイン</t>
    </rPh>
    <rPh sb="34" eb="36">
      <t>バアイ</t>
    </rPh>
    <phoneticPr fontId="4"/>
  </si>
  <si>
    <t>①が630万円を超え、720万円以下の場合は、上記教育指導経費計（Ⅰ）の金額に0.9を乗じる</t>
    <rPh sb="14" eb="16">
      <t>マンエン</t>
    </rPh>
    <rPh sb="16" eb="18">
      <t>イカ</t>
    </rPh>
    <rPh sb="19" eb="21">
      <t>バアイ</t>
    </rPh>
    <phoneticPr fontId="4"/>
  </si>
  <si>
    <t>当該年度４月１日現在の１年次研修医受入数</t>
    <rPh sb="12" eb="14">
      <t>ネンジ</t>
    </rPh>
    <phoneticPr fontId="4"/>
  </si>
  <si>
    <t>研修実日数</t>
    <rPh sb="0" eb="2">
      <t>ケンシュウ</t>
    </rPh>
    <rPh sb="2" eb="3">
      <t>ジツ</t>
    </rPh>
    <rPh sb="3" eb="5">
      <t>ニッスウ</t>
    </rPh>
    <phoneticPr fontId="5"/>
  </si>
  <si>
    <t>　</t>
    <phoneticPr fontId="4"/>
  </si>
  <si>
    <t>○</t>
    <phoneticPr fontId="4"/>
  </si>
  <si>
    <t>c</t>
    <phoneticPr fontId="4"/>
  </si>
  <si>
    <t>d</t>
    <phoneticPr fontId="4"/>
  </si>
  <si>
    <t>e</t>
    <phoneticPr fontId="4"/>
  </si>
  <si>
    <t>f</t>
    <phoneticPr fontId="4"/>
  </si>
  <si>
    <t>（</t>
    <phoneticPr fontId="5"/>
  </si>
  <si>
    <t>【</t>
    <phoneticPr fontId="5"/>
  </si>
  <si>
    <t>①</t>
    <phoneticPr fontId="5"/>
  </si>
  <si>
    <t>②</t>
    <phoneticPr fontId="5"/>
  </si>
  <si>
    <t>　オンコール分はN、Sと一致</t>
    <rPh sb="6" eb="7">
      <t>ブン</t>
    </rPh>
    <rPh sb="12" eb="14">
      <t>イッチ</t>
    </rPh>
    <phoneticPr fontId="4"/>
  </si>
  <si>
    <t>　オンコール分はR、Tと一致</t>
    <rPh sb="6" eb="7">
      <t>ブン</t>
    </rPh>
    <rPh sb="12" eb="14">
      <t>イッチ</t>
    </rPh>
    <phoneticPr fontId="4"/>
  </si>
  <si>
    <t>実施回数　q</t>
    <rPh sb="0" eb="2">
      <t>ジッシ</t>
    </rPh>
    <rPh sb="2" eb="4">
      <t>カイスウ</t>
    </rPh>
    <phoneticPr fontId="4"/>
  </si>
  <si>
    <t>A</t>
    <phoneticPr fontId="4"/>
  </si>
  <si>
    <t>B</t>
    <phoneticPr fontId="4"/>
  </si>
  <si>
    <t>C</t>
    <phoneticPr fontId="4"/>
  </si>
  <si>
    <t>D</t>
    <phoneticPr fontId="4"/>
  </si>
  <si>
    <t>E</t>
    <phoneticPr fontId="4"/>
  </si>
  <si>
    <t>F</t>
    <phoneticPr fontId="4"/>
  </si>
  <si>
    <t>G</t>
    <phoneticPr fontId="4"/>
  </si>
  <si>
    <t>H</t>
    <phoneticPr fontId="4"/>
  </si>
  <si>
    <t>K</t>
    <phoneticPr fontId="4"/>
  </si>
  <si>
    <t>L</t>
    <phoneticPr fontId="4"/>
  </si>
  <si>
    <t>M</t>
    <phoneticPr fontId="4"/>
  </si>
  <si>
    <t>N</t>
    <phoneticPr fontId="4"/>
  </si>
  <si>
    <t>O</t>
    <phoneticPr fontId="4"/>
  </si>
  <si>
    <t>P</t>
    <phoneticPr fontId="4"/>
  </si>
  <si>
    <t>Q</t>
    <phoneticPr fontId="4"/>
  </si>
  <si>
    <t>R</t>
    <phoneticPr fontId="4"/>
  </si>
  <si>
    <t>（２）当該年度４月１日現在の１年次研修医受入数は、基幹型臨床研修病院における当該年度４月１日現在の１年次研修医受入数を記載してください。</t>
    <rPh sb="25" eb="28">
      <t>キカンガタ</t>
    </rPh>
    <rPh sb="28" eb="30">
      <t>リンショウ</t>
    </rPh>
    <rPh sb="30" eb="32">
      <t>ケンシュウ</t>
    </rPh>
    <rPh sb="32" eb="34">
      <t>ビョウイン</t>
    </rPh>
    <rPh sb="59" eb="61">
      <t>キサイ</t>
    </rPh>
    <phoneticPr fontId="14"/>
  </si>
  <si>
    <t>（３）研修医の常勤・非常勤の別は、基幹型臨床研修病院で研修している際の種別を選択してください。</t>
    <rPh sb="3" eb="6">
      <t>ケンシュウイ</t>
    </rPh>
    <rPh sb="7" eb="9">
      <t>ジョウキン</t>
    </rPh>
    <rPh sb="10" eb="13">
      <t>ヒジョウキン</t>
    </rPh>
    <rPh sb="14" eb="15">
      <t>ベツ</t>
    </rPh>
    <rPh sb="17" eb="20">
      <t>キカンガタ</t>
    </rPh>
    <rPh sb="20" eb="22">
      <t>リンショウ</t>
    </rPh>
    <rPh sb="22" eb="24">
      <t>ケンシュウ</t>
    </rPh>
    <rPh sb="24" eb="26">
      <t>ビョウイン</t>
    </rPh>
    <rPh sb="27" eb="29">
      <t>ケンシュウ</t>
    </rPh>
    <rPh sb="33" eb="34">
      <t>サイ</t>
    </rPh>
    <rPh sb="35" eb="37">
      <t>シュベツ</t>
    </rPh>
    <rPh sb="38" eb="40">
      <t>センタク</t>
    </rPh>
    <phoneticPr fontId="14"/>
  </si>
  <si>
    <t>（４）当該年度に研修を開始する研修医の欄は、基幹型臨床研修病院の処遇を記載してください。</t>
    <rPh sb="3" eb="5">
      <t>トウガイ</t>
    </rPh>
    <rPh sb="5" eb="7">
      <t>ネンド</t>
    </rPh>
    <rPh sb="8" eb="10">
      <t>ケンシュウ</t>
    </rPh>
    <rPh sb="11" eb="13">
      <t>カイシ</t>
    </rPh>
    <rPh sb="15" eb="18">
      <t>ケンシュウイ</t>
    </rPh>
    <rPh sb="19" eb="20">
      <t>ラン</t>
    </rPh>
    <rPh sb="22" eb="25">
      <t>キカンガタ</t>
    </rPh>
    <rPh sb="25" eb="27">
      <t>リンショウ</t>
    </rPh>
    <rPh sb="27" eb="29">
      <t>ケンシュウ</t>
    </rPh>
    <rPh sb="29" eb="31">
      <t>ビョウイン</t>
    </rPh>
    <rPh sb="32" eb="34">
      <t>ショグウ</t>
    </rPh>
    <rPh sb="35" eb="37">
      <t>キサイ</t>
    </rPh>
    <phoneticPr fontId="14"/>
  </si>
  <si>
    <t>（５）①基本給月給、②年額賞与の欄は以下の通り記載して下さい。</t>
    <rPh sb="4" eb="7">
      <t>キホンキュウ</t>
    </rPh>
    <rPh sb="7" eb="9">
      <t>ゲッキュウ</t>
    </rPh>
    <rPh sb="11" eb="13">
      <t>ネンガク</t>
    </rPh>
    <rPh sb="13" eb="15">
      <t>ショウヨ</t>
    </rPh>
    <rPh sb="16" eb="17">
      <t>ラン</t>
    </rPh>
    <rPh sb="18" eb="20">
      <t>イカ</t>
    </rPh>
    <rPh sb="21" eb="22">
      <t>トオ</t>
    </rPh>
    <rPh sb="23" eb="25">
      <t>キサイ</t>
    </rPh>
    <rPh sb="27" eb="28">
      <t>クダ</t>
    </rPh>
    <phoneticPr fontId="14"/>
  </si>
  <si>
    <t>✔</t>
    <phoneticPr fontId="4"/>
  </si>
  <si>
    <t>b</t>
    <phoneticPr fontId="4"/>
  </si>
  <si>
    <t>（注１）研修医延人数は、当該年度内における各月の末日に在籍する研修医数の総和であること。</t>
    <phoneticPr fontId="5"/>
  </si>
  <si>
    <t>　とすること。</t>
    <phoneticPr fontId="4"/>
  </si>
  <si>
    <t>（２）研修医数</t>
    <phoneticPr fontId="4"/>
  </si>
  <si>
    <t>g</t>
    <phoneticPr fontId="4"/>
  </si>
  <si>
    <t>（３）地元出身研修医の採用数（4月１日現在）</t>
    <rPh sb="3" eb="5">
      <t>ジモト</t>
    </rPh>
    <rPh sb="5" eb="7">
      <t>シュッシン</t>
    </rPh>
    <rPh sb="16" eb="17">
      <t>ガツ</t>
    </rPh>
    <rPh sb="18" eb="19">
      <t>ニチ</t>
    </rPh>
    <rPh sb="19" eb="21">
      <t>ゲンザイ</t>
    </rPh>
    <phoneticPr fontId="4"/>
  </si>
  <si>
    <t>１年次生研修医数</t>
    <rPh sb="1" eb="3">
      <t>ネンジ</t>
    </rPh>
    <rPh sb="3" eb="4">
      <t>セイ</t>
    </rPh>
    <rPh sb="4" eb="7">
      <t>ケンシュウイ</t>
    </rPh>
    <rPh sb="7" eb="8">
      <t>スウ</t>
    </rPh>
    <phoneticPr fontId="5"/>
  </si>
  <si>
    <t>うち地元出身研修医の採用数</t>
    <rPh sb="2" eb="4">
      <t>ジモト</t>
    </rPh>
    <rPh sb="4" eb="6">
      <t>シュッシン</t>
    </rPh>
    <rPh sb="6" eb="8">
      <t>ケンシュウ</t>
    </rPh>
    <rPh sb="10" eb="13">
      <t>サイヨウスウ</t>
    </rPh>
    <phoneticPr fontId="5"/>
  </si>
  <si>
    <t>２年次生研修医数</t>
    <rPh sb="1" eb="3">
      <t>ネンジ</t>
    </rPh>
    <rPh sb="3" eb="4">
      <t>セイ</t>
    </rPh>
    <rPh sb="4" eb="7">
      <t>ケンシュウイ</t>
    </rPh>
    <rPh sb="7" eb="8">
      <t>スウ</t>
    </rPh>
    <phoneticPr fontId="5"/>
  </si>
  <si>
    <t>うち地元出身研修医の採用数</t>
    <rPh sb="2" eb="4">
      <t>ジモト</t>
    </rPh>
    <rPh sb="4" eb="6">
      <t>シュッシン</t>
    </rPh>
    <rPh sb="6" eb="9">
      <t>ケンシュウイ</t>
    </rPh>
    <rPh sb="10" eb="13">
      <t>サイヨウスウ</t>
    </rPh>
    <phoneticPr fontId="5"/>
  </si>
  <si>
    <t>地元出身研修医の採用割合</t>
    <rPh sb="0" eb="2">
      <t>ジモト</t>
    </rPh>
    <rPh sb="2" eb="4">
      <t>シュッシン</t>
    </rPh>
    <rPh sb="4" eb="7">
      <t>ケンシュウイ</t>
    </rPh>
    <rPh sb="8" eb="10">
      <t>サイヨウ</t>
    </rPh>
    <rPh sb="10" eb="12">
      <t>ワリアイ</t>
    </rPh>
    <phoneticPr fontId="4"/>
  </si>
  <si>
    <t>※協力型病院が申請する場合は、基幹型病院の研修医数及び採用数を記載すること。</t>
    <rPh sb="15" eb="17">
      <t>キカン</t>
    </rPh>
    <rPh sb="17" eb="18">
      <t>ガタ</t>
    </rPh>
    <rPh sb="21" eb="24">
      <t>ケンシュウイ</t>
    </rPh>
    <rPh sb="24" eb="25">
      <t>スウ</t>
    </rPh>
    <rPh sb="25" eb="26">
      <t>オヨ</t>
    </rPh>
    <rPh sb="27" eb="30">
      <t>サイヨウスウ</t>
    </rPh>
    <phoneticPr fontId="4"/>
  </si>
  <si>
    <t>（４）地元出身研修医延人数</t>
    <rPh sb="3" eb="5">
      <t>ジモト</t>
    </rPh>
    <rPh sb="5" eb="7">
      <t>シュッシン</t>
    </rPh>
    <rPh sb="7" eb="10">
      <t>ケンシュウイ</t>
    </rPh>
    <rPh sb="10" eb="11">
      <t>ノベ</t>
    </rPh>
    <phoneticPr fontId="5"/>
  </si>
  <si>
    <t>a'</t>
    <phoneticPr fontId="4"/>
  </si>
  <si>
    <t>事業延日数</t>
    <phoneticPr fontId="4"/>
  </si>
  <si>
    <t>h</t>
    <phoneticPr fontId="4"/>
  </si>
  <si>
    <t>宿日直事業経費に係る条件確認（下記(6)～(7)）</t>
    <rPh sb="0" eb="1">
      <t>シュク</t>
    </rPh>
    <rPh sb="1" eb="3">
      <t>ニッチョク</t>
    </rPh>
    <rPh sb="3" eb="5">
      <t>ジギョウ</t>
    </rPh>
    <rPh sb="5" eb="7">
      <t>ケイヒ</t>
    </rPh>
    <rPh sb="8" eb="9">
      <t>カカ</t>
    </rPh>
    <rPh sb="10" eb="12">
      <t>ジョウケン</t>
    </rPh>
    <rPh sb="12" eb="14">
      <t>カクニン</t>
    </rPh>
    <rPh sb="15" eb="17">
      <t>カキ</t>
    </rPh>
    <phoneticPr fontId="4"/>
  </si>
  <si>
    <t>i</t>
    <phoneticPr fontId="4"/>
  </si>
  <si>
    <t>j</t>
    <phoneticPr fontId="5"/>
  </si>
  <si>
    <t>k</t>
    <phoneticPr fontId="4"/>
  </si>
  <si>
    <t>l</t>
    <phoneticPr fontId="5"/>
  </si>
  <si>
    <t>m</t>
    <phoneticPr fontId="4"/>
  </si>
  <si>
    <t>n</t>
    <phoneticPr fontId="5"/>
  </si>
  <si>
    <t>o</t>
    <phoneticPr fontId="4"/>
  </si>
  <si>
    <t>p</t>
    <phoneticPr fontId="5"/>
  </si>
  <si>
    <t>２　基準額適用</t>
    <phoneticPr fontId="4"/>
  </si>
  <si>
    <t>【</t>
    <phoneticPr fontId="4"/>
  </si>
  <si>
    <t>（</t>
    <phoneticPr fontId="4"/>
  </si>
  <si>
    <t>研修医延人数 a</t>
    <phoneticPr fontId="5"/>
  </si>
  <si>
    <t>円×0.5／月額）</t>
    <rPh sb="0" eb="1">
      <t>エン</t>
    </rPh>
    <rPh sb="6" eb="8">
      <t>ゲツガク</t>
    </rPh>
    <phoneticPr fontId="5"/>
  </si>
  <si>
    <t>×</t>
    <phoneticPr fontId="4"/>
  </si>
  <si>
    <t>a</t>
    <phoneticPr fontId="5"/>
  </si>
  <si>
    <t>b</t>
    <phoneticPr fontId="5"/>
  </si>
  <si>
    <t>）</t>
    <phoneticPr fontId="5"/>
  </si>
  <si>
    <t>h</t>
    <phoneticPr fontId="5"/>
  </si>
  <si>
    <t>×</t>
    <phoneticPr fontId="5"/>
  </si>
  <si>
    <t>①が720万円を超える場合は、上記教育指導経費計（Ⅰ）の金額に0.8を乗じる</t>
    <phoneticPr fontId="4"/>
  </si>
  <si>
    <t>※研修医受入数には、中断後の再開者及び産科・小児科プログラム加算分の数は含まない。
※協力型臨床研修病院等が申請する場合であっても、基幹型臨床研修病院の研修医受入数を記載すること。</t>
    <rPh sb="43" eb="46">
      <t>キョウリョクガタ</t>
    </rPh>
    <rPh sb="46" eb="50">
      <t>リンショウケンシュウ</t>
    </rPh>
    <rPh sb="50" eb="52">
      <t>ビョウイン</t>
    </rPh>
    <rPh sb="52" eb="53">
      <t>トウ</t>
    </rPh>
    <rPh sb="54" eb="56">
      <t>シンセイ</t>
    </rPh>
    <rPh sb="58" eb="60">
      <t>バアイ</t>
    </rPh>
    <rPh sb="66" eb="69">
      <t>キカンガタ</t>
    </rPh>
    <rPh sb="69" eb="73">
      <t>リンショウケンシュウ</t>
    </rPh>
    <rPh sb="73" eb="75">
      <t>ビョウイン</t>
    </rPh>
    <rPh sb="76" eb="79">
      <t>ケンシュウイ</t>
    </rPh>
    <rPh sb="79" eb="81">
      <t>ウケイレ</t>
    </rPh>
    <rPh sb="83" eb="85">
      <t>キサイ</t>
    </rPh>
    <phoneticPr fontId="4"/>
  </si>
  <si>
    <t>１年次生又は再開者</t>
    <phoneticPr fontId="4"/>
  </si>
  <si>
    <t>補助対象</t>
    <rPh sb="0" eb="2">
      <t>ホジョ</t>
    </rPh>
    <rPh sb="2" eb="4">
      <t>タイショウ</t>
    </rPh>
    <phoneticPr fontId="4"/>
  </si>
  <si>
    <t>宿日直研修計画月数</t>
    <rPh sb="3" eb="5">
      <t>ケンシュウ</t>
    </rPh>
    <phoneticPr fontId="4"/>
  </si>
  <si>
    <t>対象</t>
    <rPh sb="0" eb="2">
      <t>タイショウ</t>
    </rPh>
    <phoneticPr fontId="4"/>
  </si>
  <si>
    <t>対象外</t>
    <rPh sb="0" eb="2">
      <t>タイショウ</t>
    </rPh>
    <rPh sb="2" eb="3">
      <t>ガイ</t>
    </rPh>
    <phoneticPr fontId="4"/>
  </si>
  <si>
    <t>月４回
以上</t>
    <rPh sb="0" eb="1">
      <t>ツキ</t>
    </rPh>
    <rPh sb="2" eb="3">
      <t>カイ</t>
    </rPh>
    <rPh sb="4" eb="6">
      <t>イジョウ</t>
    </rPh>
    <phoneticPr fontId="4"/>
  </si>
  <si>
    <t>合計</t>
    <rPh sb="0" eb="2">
      <t>ゴウケイ</t>
    </rPh>
    <phoneticPr fontId="4"/>
  </si>
  <si>
    <t>A</t>
    <phoneticPr fontId="4"/>
  </si>
  <si>
    <t>B</t>
    <phoneticPr fontId="4"/>
  </si>
  <si>
    <t>C</t>
    <phoneticPr fontId="4"/>
  </si>
  <si>
    <t>D</t>
    <phoneticPr fontId="4"/>
  </si>
  <si>
    <t>E</t>
    <phoneticPr fontId="4"/>
  </si>
  <si>
    <t>F</t>
    <phoneticPr fontId="4"/>
  </si>
  <si>
    <t>G</t>
    <phoneticPr fontId="4"/>
  </si>
  <si>
    <t>H</t>
    <phoneticPr fontId="4"/>
  </si>
  <si>
    <t>産婦人科</t>
    <phoneticPr fontId="4"/>
  </si>
  <si>
    <t>小児科</t>
    <phoneticPr fontId="4"/>
  </si>
  <si>
    <t>１年次生又は再開者</t>
    <phoneticPr fontId="4"/>
  </si>
  <si>
    <t>Ｈ</t>
    <phoneticPr fontId="4"/>
  </si>
  <si>
    <t>I</t>
    <phoneticPr fontId="4"/>
  </si>
  <si>
    <t>A+(B×2)+(C×3)</t>
    <phoneticPr fontId="4"/>
  </si>
  <si>
    <t>J</t>
    <phoneticPr fontId="4"/>
  </si>
  <si>
    <t>E+(F×2)+(G×3)</t>
    <phoneticPr fontId="4"/>
  </si>
  <si>
    <t>日</t>
    <phoneticPr fontId="4"/>
  </si>
  <si>
    <t>２年次生又は再開者</t>
    <phoneticPr fontId="4"/>
  </si>
  <si>
    <t>２年次生
又は
再開者</t>
    <phoneticPr fontId="4"/>
  </si>
  <si>
    <t>オンコール</t>
    <phoneticPr fontId="4"/>
  </si>
  <si>
    <t>K</t>
    <phoneticPr fontId="4"/>
  </si>
  <si>
    <t>L</t>
    <phoneticPr fontId="4"/>
  </si>
  <si>
    <t>M</t>
    <phoneticPr fontId="4"/>
  </si>
  <si>
    <t>N</t>
    <phoneticPr fontId="4"/>
  </si>
  <si>
    <t>O</t>
    <phoneticPr fontId="4"/>
  </si>
  <si>
    <t>P</t>
    <phoneticPr fontId="4"/>
  </si>
  <si>
    <t>Q</t>
    <phoneticPr fontId="4"/>
  </si>
  <si>
    <t>R</t>
    <phoneticPr fontId="4"/>
  </si>
  <si>
    <t>指導医等が研修医と当直</t>
    <rPh sb="0" eb="3">
      <t>シドウイ</t>
    </rPh>
    <rPh sb="3" eb="4">
      <t>トウ</t>
    </rPh>
    <rPh sb="5" eb="7">
      <t>ケンシュウ</t>
    </rPh>
    <rPh sb="7" eb="8">
      <t>イ</t>
    </rPh>
    <rPh sb="9" eb="11">
      <t>トウチョク</t>
    </rPh>
    <phoneticPr fontId="4"/>
  </si>
  <si>
    <t>産婦人科</t>
    <phoneticPr fontId="4"/>
  </si>
  <si>
    <t>小児科</t>
    <phoneticPr fontId="4"/>
  </si>
  <si>
    <t>指導医等がオンコール体制</t>
    <rPh sb="0" eb="2">
      <t>シドウ</t>
    </rPh>
    <rPh sb="2" eb="3">
      <t>イ</t>
    </rPh>
    <rPh sb="3" eb="4">
      <t>トウ</t>
    </rPh>
    <rPh sb="10" eb="12">
      <t>タイセイ</t>
    </rPh>
    <phoneticPr fontId="4"/>
  </si>
  <si>
    <t>２年次生
又は
再開者</t>
    <phoneticPr fontId="4"/>
  </si>
  <si>
    <t>Ｄ</t>
    <phoneticPr fontId="4"/>
  </si>
  <si>
    <t>N</t>
    <phoneticPr fontId="4"/>
  </si>
  <si>
    <t>R</t>
    <phoneticPr fontId="4"/>
  </si>
  <si>
    <t>S</t>
    <phoneticPr fontId="4"/>
  </si>
  <si>
    <t>K+(L×2)+(M×3)</t>
    <phoneticPr fontId="4"/>
  </si>
  <si>
    <t>T</t>
    <phoneticPr fontId="4"/>
  </si>
  <si>
    <t>O+(P×2)+(Q×3)</t>
    <phoneticPr fontId="4"/>
  </si>
  <si>
    <t>総　　計</t>
    <rPh sb="0" eb="1">
      <t>フサ</t>
    </rPh>
    <rPh sb="3" eb="4">
      <t>ケイ</t>
    </rPh>
    <phoneticPr fontId="4"/>
  </si>
  <si>
    <t>総    計</t>
    <rPh sb="0" eb="1">
      <t>フサ</t>
    </rPh>
    <rPh sb="5" eb="6">
      <t>ケイ</t>
    </rPh>
    <phoneticPr fontId="4"/>
  </si>
  <si>
    <t>オンコール</t>
    <phoneticPr fontId="4"/>
  </si>
  <si>
    <t>日</t>
    <phoneticPr fontId="4"/>
  </si>
  <si>
    <t>日</t>
    <phoneticPr fontId="4"/>
  </si>
  <si>
    <t>病　　院　　名</t>
    <phoneticPr fontId="14"/>
  </si>
  <si>
    <t>当該年度４月１日現在の１年次研修医受入数</t>
    <phoneticPr fontId="14"/>
  </si>
  <si>
    <t>α</t>
    <phoneticPr fontId="4"/>
  </si>
  <si>
    <t>　　　　　　 「職員俸給」、「地域手当」、「初任給調整手当」、「寒冷地手当」、「特地勤務手当」などが該当します。「超過勤務手当」、「当直手当」、「住居手当」、</t>
    <phoneticPr fontId="4"/>
  </si>
  <si>
    <t>　　　　　　 「通勤手当」、「扶養手当」などは該当しません。</t>
    <phoneticPr fontId="4"/>
  </si>
  <si>
    <t>　　　　　注）受入人数が０人であっても、１年次研修医に支払われる推計年収が６３０万円以上の場合は、定められた申請する金額に係数を乗じることとなります。</t>
    <rPh sb="5" eb="6">
      <t>チュウ</t>
    </rPh>
    <rPh sb="7" eb="9">
      <t>ウケイレ</t>
    </rPh>
    <rPh sb="9" eb="11">
      <t>ニンズウ</t>
    </rPh>
    <rPh sb="13" eb="14">
      <t>ニン</t>
    </rPh>
    <rPh sb="21" eb="23">
      <t>ネンジ</t>
    </rPh>
    <rPh sb="23" eb="26">
      <t>ケンシュウイ</t>
    </rPh>
    <rPh sb="27" eb="29">
      <t>シハラ</t>
    </rPh>
    <rPh sb="32" eb="34">
      <t>スイケイ</t>
    </rPh>
    <rPh sb="34" eb="36">
      <t>ネンシュウ</t>
    </rPh>
    <rPh sb="40" eb="42">
      <t>マンエン</t>
    </rPh>
    <rPh sb="42" eb="44">
      <t>イジョウ</t>
    </rPh>
    <rPh sb="45" eb="47">
      <t>バアイ</t>
    </rPh>
    <rPh sb="49" eb="50">
      <t>サダ</t>
    </rPh>
    <rPh sb="54" eb="56">
      <t>シンセイ</t>
    </rPh>
    <rPh sb="58" eb="60">
      <t>キンガク</t>
    </rPh>
    <rPh sb="61" eb="63">
      <t>ケイスウ</t>
    </rPh>
    <rPh sb="64" eb="65">
      <t>ジョウ</t>
    </rPh>
    <phoneticPr fontId="4"/>
  </si>
  <si>
    <t>　標記について、次により国庫補助金を交付されるよう関係書類を添えて申請する。</t>
  </si>
  <si>
    <t xml:space="preserve">　　　　　　   </t>
    <phoneticPr fontId="4"/>
  </si>
  <si>
    <t>所在地</t>
    <rPh sb="0" eb="3">
      <t>ショザイチ</t>
    </rPh>
    <phoneticPr fontId="4"/>
  </si>
  <si>
    <t>年　　　月　　　日</t>
    <phoneticPr fontId="4"/>
  </si>
  <si>
    <t>番　　　　　　　号</t>
    <phoneticPr fontId="4"/>
  </si>
  <si>
    <t>非常勤職員手当</t>
    <phoneticPr fontId="4"/>
  </si>
  <si>
    <t>借料及び損料</t>
  </si>
  <si>
    <t>Ｃ</t>
    <phoneticPr fontId="4"/>
  </si>
  <si>
    <t>Ｂ</t>
    <phoneticPr fontId="4"/>
  </si>
  <si>
    <t>Ｆ</t>
    <phoneticPr fontId="4"/>
  </si>
  <si>
    <t>Ｅ</t>
    <phoneticPr fontId="4"/>
  </si>
  <si>
    <t>非常勤職員手当</t>
    <rPh sb="0" eb="3">
      <t>ヒジョウキン</t>
    </rPh>
    <rPh sb="3" eb="5">
      <t>ショクイン</t>
    </rPh>
    <rPh sb="5" eb="7">
      <t>テアテ</t>
    </rPh>
    <phoneticPr fontId="4"/>
  </si>
  <si>
    <t>職員諸手当</t>
    <rPh sb="0" eb="2">
      <t>ショクイン</t>
    </rPh>
    <rPh sb="2" eb="5">
      <t>ショテアテ</t>
    </rPh>
    <phoneticPr fontId="4"/>
  </si>
  <si>
    <t>旅費</t>
    <rPh sb="0" eb="2">
      <t>リョヒ</t>
    </rPh>
    <phoneticPr fontId="4"/>
  </si>
  <si>
    <t>通信運搬費</t>
    <rPh sb="0" eb="2">
      <t>ツウシン</t>
    </rPh>
    <rPh sb="2" eb="4">
      <t>ウンパン</t>
    </rPh>
    <rPh sb="4" eb="5">
      <t>ヒ</t>
    </rPh>
    <phoneticPr fontId="4"/>
  </si>
  <si>
    <t>職員基本給</t>
    <rPh sb="0" eb="2">
      <t>ショクイン</t>
    </rPh>
    <rPh sb="2" eb="5">
      <t>キホンキュウ</t>
    </rPh>
    <phoneticPr fontId="4"/>
  </si>
  <si>
    <t>国庫補助所要額</t>
    <rPh sb="0" eb="2">
      <t>コッコ</t>
    </rPh>
    <rPh sb="4" eb="7">
      <t>ショヨウガク</t>
    </rPh>
    <phoneticPr fontId="4"/>
  </si>
  <si>
    <t>社会保険料</t>
    <rPh sb="0" eb="2">
      <t>シャカイ</t>
    </rPh>
    <rPh sb="2" eb="5">
      <t>ホケンリョウ</t>
    </rPh>
    <phoneticPr fontId="4"/>
  </si>
  <si>
    <t>会議費</t>
    <rPh sb="0" eb="3">
      <t>カイギヒ</t>
    </rPh>
    <phoneticPr fontId="4"/>
  </si>
  <si>
    <t>印刷製本費</t>
    <rPh sb="0" eb="2">
      <t>インサツ</t>
    </rPh>
    <rPh sb="2" eb="4">
      <t>セイホン</t>
    </rPh>
    <rPh sb="4" eb="5">
      <t>ヒ</t>
    </rPh>
    <phoneticPr fontId="4"/>
  </si>
  <si>
    <t>　地方厚生局長　　殿</t>
    <rPh sb="1" eb="3">
      <t>チホウ</t>
    </rPh>
    <rPh sb="3" eb="6">
      <t>コウセイキョク</t>
    </rPh>
    <rPh sb="6" eb="7">
      <t>オサ</t>
    </rPh>
    <phoneticPr fontId="4"/>
  </si>
  <si>
    <t>※数式部分白文字</t>
    <rPh sb="1" eb="3">
      <t>スウシキ</t>
    </rPh>
    <rPh sb="3" eb="5">
      <t>ブブン</t>
    </rPh>
    <rPh sb="5" eb="8">
      <t>シロモジ</t>
    </rPh>
    <phoneticPr fontId="4"/>
  </si>
  <si>
    <t>事業名</t>
    <rPh sb="0" eb="2">
      <t>ジギョウ</t>
    </rPh>
    <rPh sb="2" eb="3">
      <t>メイ</t>
    </rPh>
    <phoneticPr fontId="4"/>
  </si>
  <si>
    <t>送付先</t>
    <rPh sb="0" eb="3">
      <t>ソウフサキ</t>
    </rPh>
    <phoneticPr fontId="4"/>
  </si>
  <si>
    <t>　厚生労働大臣　　殿</t>
  </si>
  <si>
    <t>　厚生労働大臣　　殿</t>
    <phoneticPr fontId="4"/>
  </si>
  <si>
    <t>遠隔医療従事者研修事業</t>
  </si>
  <si>
    <t>遠隔医療従事者研修事業</t>
    <phoneticPr fontId="4"/>
  </si>
  <si>
    <t>臨床研修事業</t>
  </si>
  <si>
    <t>臨床研修事業</t>
    <phoneticPr fontId="4"/>
  </si>
  <si>
    <t>歯科医師臨床研修事業</t>
  </si>
  <si>
    <t>歯科医師臨床研修事業</t>
    <phoneticPr fontId="4"/>
  </si>
  <si>
    <t>事業名選択欄</t>
    <rPh sb="0" eb="2">
      <t>ジギョウ</t>
    </rPh>
    <rPh sb="2" eb="3">
      <t>メイ</t>
    </rPh>
    <rPh sb="3" eb="5">
      <t>センタク</t>
    </rPh>
    <rPh sb="5" eb="6">
      <t>ラン</t>
    </rPh>
    <phoneticPr fontId="4"/>
  </si>
  <si>
    <t>円</t>
    <phoneticPr fontId="4"/>
  </si>
  <si>
    <t>　　　　　　</t>
    <phoneticPr fontId="4"/>
  </si>
  <si>
    <t>申請額　　　　金</t>
    <phoneticPr fontId="4"/>
  </si>
  <si>
    <t>最終列</t>
    <rPh sb="0" eb="2">
      <t>サイシュウ</t>
    </rPh>
    <rPh sb="2" eb="3">
      <t>レツ</t>
    </rPh>
    <phoneticPr fontId="4"/>
  </si>
  <si>
    <t>費目列挙</t>
    <rPh sb="0" eb="2">
      <t>ヒモク</t>
    </rPh>
    <rPh sb="2" eb="4">
      <t>レッキョ</t>
    </rPh>
    <phoneticPr fontId="4"/>
  </si>
  <si>
    <t>区分１</t>
    <rPh sb="0" eb="2">
      <t>クブン</t>
    </rPh>
    <phoneticPr fontId="4"/>
  </si>
  <si>
    <t>区分２</t>
    <rPh sb="0" eb="2">
      <t>クブン</t>
    </rPh>
    <phoneticPr fontId="4"/>
  </si>
  <si>
    <t>（Ⅰ　教育指導経費）</t>
    <phoneticPr fontId="4"/>
  </si>
  <si>
    <t>（Ⅱ　協議会開催経費）</t>
    <rPh sb="3" eb="6">
      <t>キョウギカイ</t>
    </rPh>
    <rPh sb="6" eb="8">
      <t>カイサイ</t>
    </rPh>
    <phoneticPr fontId="4"/>
  </si>
  <si>
    <t>所要額調書</t>
  </si>
  <si>
    <t>※オレンジは基準額内訳の書類がある。</t>
    <rPh sb="6" eb="8">
      <t>キジュン</t>
    </rPh>
    <rPh sb="8" eb="9">
      <t>ガク</t>
    </rPh>
    <rPh sb="9" eb="11">
      <t>ウチワケ</t>
    </rPh>
    <rPh sb="12" eb="14">
      <t>ショルイ</t>
    </rPh>
    <phoneticPr fontId="4"/>
  </si>
  <si>
    <t>年度医療関係者研修費等補助金の事業実績報告書</t>
    <rPh sb="21" eb="22">
      <t>ショ</t>
    </rPh>
    <phoneticPr fontId="4"/>
  </si>
  <si>
    <t>臨床研修事業事業計画書（総括表）</t>
    <rPh sb="0" eb="2">
      <t>リンショウ</t>
    </rPh>
    <rPh sb="2" eb="4">
      <t>ケンシュウ</t>
    </rPh>
    <rPh sb="4" eb="6">
      <t>ジギョウ</t>
    </rPh>
    <phoneticPr fontId="4"/>
  </si>
  <si>
    <t>研修医の処遇について</t>
    <phoneticPr fontId="4"/>
  </si>
  <si>
    <t>４　  収入支出予算書抄本</t>
    <phoneticPr fontId="4"/>
  </si>
  <si>
    <t>３　  事業計画書（別紙２）</t>
    <rPh sb="4" eb="6">
      <t>ジギョウ</t>
    </rPh>
    <rPh sb="6" eb="9">
      <t>ケイカクショ</t>
    </rPh>
    <phoneticPr fontId="4"/>
  </si>
  <si>
    <t>２　  所要額調書（別紙１）</t>
    <phoneticPr fontId="4"/>
  </si>
  <si>
    <t>（１）本調査には都道府県の要請等により受け入れた自治医科大学医学部卒の研修医は含めないこと。</t>
    <rPh sb="3" eb="6">
      <t>ホンチョウサ</t>
    </rPh>
    <rPh sb="8" eb="12">
      <t>トドウフケン</t>
    </rPh>
    <rPh sb="13" eb="15">
      <t>ヨウセイ</t>
    </rPh>
    <rPh sb="15" eb="16">
      <t>トウ</t>
    </rPh>
    <rPh sb="19" eb="20">
      <t>ウ</t>
    </rPh>
    <rPh sb="21" eb="22">
      <t>イ</t>
    </rPh>
    <rPh sb="24" eb="26">
      <t>ジチ</t>
    </rPh>
    <rPh sb="26" eb="28">
      <t>イカ</t>
    </rPh>
    <rPh sb="28" eb="30">
      <t>ダイガク</t>
    </rPh>
    <rPh sb="30" eb="32">
      <t>イガク</t>
    </rPh>
    <rPh sb="32" eb="33">
      <t>ブ</t>
    </rPh>
    <rPh sb="33" eb="34">
      <t>ソツ</t>
    </rPh>
    <rPh sb="35" eb="38">
      <t>ケンシュウイ</t>
    </rPh>
    <rPh sb="39" eb="40">
      <t>フク</t>
    </rPh>
    <phoneticPr fontId="14"/>
  </si>
  <si>
    <t>　　　　　　　「基本給」は、研修医の業務量、住居、通勤経路、家族構成にかかわらず研修医に決まって支払われる給与とします。国家公務員の給与では、</t>
    <rPh sb="8" eb="11">
      <t>キホンキュウ</t>
    </rPh>
    <rPh sb="14" eb="17">
      <t>ケンシュウイ</t>
    </rPh>
    <rPh sb="18" eb="21">
      <t>ギョウムリョウ</t>
    </rPh>
    <rPh sb="22" eb="24">
      <t>ジュウキョ</t>
    </rPh>
    <rPh sb="25" eb="27">
      <t>ツウキン</t>
    </rPh>
    <rPh sb="27" eb="29">
      <t>ケイロ</t>
    </rPh>
    <rPh sb="30" eb="32">
      <t>カゾク</t>
    </rPh>
    <rPh sb="32" eb="34">
      <t>コウセイ</t>
    </rPh>
    <rPh sb="40" eb="43">
      <t>ケンシュウイ</t>
    </rPh>
    <rPh sb="44" eb="45">
      <t>キ</t>
    </rPh>
    <rPh sb="48" eb="50">
      <t>シハラ</t>
    </rPh>
    <rPh sb="53" eb="55">
      <t>キュウヨ</t>
    </rPh>
    <rPh sb="60" eb="62">
      <t>コッカ</t>
    </rPh>
    <rPh sb="62" eb="65">
      <t>コウムイン</t>
    </rPh>
    <rPh sb="66" eb="68">
      <t>キュウヨ</t>
    </rPh>
    <phoneticPr fontId="14"/>
  </si>
  <si>
    <r>
      <t>事業延月数</t>
    </r>
    <r>
      <rPr>
        <sz val="9"/>
        <color theme="1"/>
        <rFont val="ＭＳ 明朝"/>
        <family val="1"/>
        <charset val="128"/>
      </rPr>
      <t xml:space="preserve">
(月４回以上)</t>
    </r>
    <rPh sb="0" eb="2">
      <t>ジギョウ</t>
    </rPh>
    <rPh sb="2" eb="3">
      <t>ノ</t>
    </rPh>
    <rPh sb="3" eb="5">
      <t>ツキスウ</t>
    </rPh>
    <rPh sb="7" eb="8">
      <t>ツキ</t>
    </rPh>
    <rPh sb="9" eb="12">
      <t>カイイジョウ</t>
    </rPh>
    <phoneticPr fontId="5"/>
  </si>
  <si>
    <r>
      <t>事業延日数</t>
    </r>
    <r>
      <rPr>
        <sz val="9"/>
        <color theme="1"/>
        <rFont val="ＭＳ 明朝"/>
        <family val="1"/>
        <charset val="128"/>
      </rPr>
      <t xml:space="preserve">
(月４回未満)</t>
    </r>
    <rPh sb="0" eb="2">
      <t>ジギョウ</t>
    </rPh>
    <rPh sb="2" eb="3">
      <t>ノ</t>
    </rPh>
    <rPh sb="3" eb="4">
      <t>ニチ</t>
    </rPh>
    <rPh sb="4" eb="5">
      <t>カズ</t>
    </rPh>
    <rPh sb="7" eb="8">
      <t>ツキ</t>
    </rPh>
    <rPh sb="9" eb="10">
      <t>カイ</t>
    </rPh>
    <rPh sb="10" eb="12">
      <t>ミマン</t>
    </rPh>
    <phoneticPr fontId="5"/>
  </si>
  <si>
    <r>
      <t>事業延月数 i</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</si>
  <si>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j</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</si>
  <si>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k</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</si>
  <si>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l</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</si>
  <si>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m</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</si>
  <si>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n</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</si>
  <si>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o</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</si>
  <si>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p</t>
    </r>
    <r>
      <rPr>
        <sz val="8"/>
        <color theme="1"/>
        <rFont val="ＭＳ 明朝"/>
        <family val="1"/>
        <charset val="128"/>
      </rPr>
      <t xml:space="preserve">
(月４回未満)</t>
    </r>
    <rPh sb="3" eb="5">
      <t>ニッスウ</t>
    </rPh>
    <rPh sb="9" eb="10">
      <t>ツキ</t>
    </rPh>
    <rPh sb="11" eb="12">
      <t>カイ</t>
    </rPh>
    <rPh sb="12" eb="14">
      <t>ミマン</t>
    </rPh>
    <phoneticPr fontId="4"/>
  </si>
  <si>
    <r>
      <t>事業延</t>
    </r>
    <r>
      <rPr>
        <b/>
        <sz val="11"/>
        <color theme="1"/>
        <rFont val="ＭＳ 明朝"/>
        <family val="1"/>
        <charset val="128"/>
      </rPr>
      <t>月数</t>
    </r>
    <r>
      <rPr>
        <sz val="11"/>
        <color theme="1"/>
        <rFont val="ＭＳ 明朝"/>
        <family val="1"/>
        <charset val="128"/>
      </rPr>
      <t xml:space="preserve">
(月４回以上)　　　　　　　　　</t>
    </r>
    <rPh sb="0" eb="2">
      <t>ジギョウ</t>
    </rPh>
    <rPh sb="2" eb="3">
      <t>ノ</t>
    </rPh>
    <rPh sb="3" eb="5">
      <t>ツキスウ</t>
    </rPh>
    <rPh sb="10" eb="12">
      <t>イジョウ</t>
    </rPh>
    <phoneticPr fontId="4"/>
  </si>
  <si>
    <r>
      <t>事業延</t>
    </r>
    <r>
      <rPr>
        <b/>
        <sz val="11"/>
        <color theme="1"/>
        <rFont val="ＭＳ 明朝"/>
        <family val="1"/>
        <charset val="128"/>
      </rPr>
      <t>日数</t>
    </r>
    <r>
      <rPr>
        <sz val="11"/>
        <color theme="1"/>
        <rFont val="ＭＳ 明朝"/>
        <family val="1"/>
        <charset val="128"/>
      </rPr>
      <t xml:space="preserve">
(月４回未満)
</t>
    </r>
    <rPh sb="0" eb="2">
      <t>ジギョウ</t>
    </rPh>
    <rPh sb="2" eb="3">
      <t>ノ</t>
    </rPh>
    <rPh sb="3" eb="5">
      <t>ニッスウ</t>
    </rPh>
    <phoneticPr fontId="4"/>
  </si>
  <si>
    <t>　　　　</t>
    <phoneticPr fontId="4"/>
  </si>
  <si>
    <t>第2号様式</t>
  </si>
  <si>
    <t>補助金名</t>
    <rPh sb="0" eb="3">
      <t>ホジョキン</t>
    </rPh>
    <rPh sb="3" eb="4">
      <t>メイ</t>
    </rPh>
    <phoneticPr fontId="4"/>
  </si>
  <si>
    <t xml:space="preserve"> </t>
  </si>
  <si>
    <t xml:space="preserve"> </t>
    <phoneticPr fontId="4"/>
  </si>
  <si>
    <t>諸謝金</t>
    <rPh sb="0" eb="1">
      <t>ショ</t>
    </rPh>
    <rPh sb="1" eb="3">
      <t>シャキン</t>
    </rPh>
    <phoneticPr fontId="4"/>
  </si>
  <si>
    <t>消耗品費</t>
    <rPh sb="0" eb="3">
      <t>ショウモウヒン</t>
    </rPh>
    <rPh sb="3" eb="4">
      <t>ヒ</t>
    </rPh>
    <phoneticPr fontId="4"/>
  </si>
  <si>
    <t>通信運搬費</t>
    <rPh sb="0" eb="2">
      <t>ツウシン</t>
    </rPh>
    <rPh sb="2" eb="5">
      <t>ウンパンヒ</t>
    </rPh>
    <phoneticPr fontId="4"/>
  </si>
  <si>
    <t>　</t>
  </si>
  <si>
    <t>光熱水料</t>
    <rPh sb="0" eb="2">
      <t>コウネツ</t>
    </rPh>
    <rPh sb="2" eb="3">
      <t>スイ</t>
    </rPh>
    <rPh sb="3" eb="4">
      <t>リョウ</t>
    </rPh>
    <phoneticPr fontId="4"/>
  </si>
  <si>
    <t>備品費（図書）</t>
    <rPh sb="0" eb="3">
      <t>ビヒンヒ</t>
    </rPh>
    <rPh sb="4" eb="6">
      <t>トショ</t>
    </rPh>
    <phoneticPr fontId="4"/>
  </si>
  <si>
    <t>　合　　　　　計</t>
    <rPh sb="1" eb="2">
      <t>ア</t>
    </rPh>
    <rPh sb="7" eb="8">
      <t>ケイ</t>
    </rPh>
    <phoneticPr fontId="4"/>
  </si>
  <si>
    <t>消耗品費</t>
    <rPh sb="0" eb="2">
      <t>ショウモウ</t>
    </rPh>
    <rPh sb="2" eb="3">
      <t>ヒン</t>
    </rPh>
    <rPh sb="3" eb="4">
      <t>ヒ</t>
    </rPh>
    <phoneticPr fontId="4"/>
  </si>
  <si>
    <t>印刷製本費</t>
    <phoneticPr fontId="4"/>
  </si>
  <si>
    <t>（会場借料、機器借料）</t>
    <phoneticPr fontId="4"/>
  </si>
  <si>
    <t>委託費</t>
    <rPh sb="0" eb="2">
      <t>イタク</t>
    </rPh>
    <rPh sb="2" eb="3">
      <t>ヒ</t>
    </rPh>
    <phoneticPr fontId="4"/>
  </si>
  <si>
    <t>諸謝金</t>
    <rPh sb="0" eb="3">
      <t>ショシャキン</t>
    </rPh>
    <phoneticPr fontId="5"/>
  </si>
  <si>
    <t>旅費</t>
    <rPh sb="0" eb="1">
      <t>タビ</t>
    </rPh>
    <rPh sb="1" eb="2">
      <t>ヒ</t>
    </rPh>
    <phoneticPr fontId="5"/>
  </si>
  <si>
    <t>１　研修管理委員会等経費</t>
    <phoneticPr fontId="4"/>
  </si>
  <si>
    <t>消耗品費</t>
    <rPh sb="0" eb="1">
      <t>ケ</t>
    </rPh>
    <rPh sb="1" eb="2">
      <t>モウ</t>
    </rPh>
    <rPh sb="2" eb="3">
      <t>シナ</t>
    </rPh>
    <rPh sb="3" eb="4">
      <t>ヒ</t>
    </rPh>
    <phoneticPr fontId="5"/>
  </si>
  <si>
    <t>印刷製本費</t>
    <rPh sb="0" eb="1">
      <t>イン</t>
    </rPh>
    <rPh sb="1" eb="2">
      <t>サツ</t>
    </rPh>
    <rPh sb="2" eb="3">
      <t>セイ</t>
    </rPh>
    <rPh sb="3" eb="4">
      <t>ホン</t>
    </rPh>
    <rPh sb="4" eb="5">
      <t>ヒ</t>
    </rPh>
    <phoneticPr fontId="5"/>
  </si>
  <si>
    <t>通信運搬費</t>
    <rPh sb="0" eb="2">
      <t>ツウシン</t>
    </rPh>
    <rPh sb="2" eb="4">
      <t>ウンパン</t>
    </rPh>
    <rPh sb="4" eb="5">
      <t>ヒ</t>
    </rPh>
    <phoneticPr fontId="5"/>
  </si>
  <si>
    <t>会議費</t>
    <rPh sb="0" eb="3">
      <t>カイギヒ</t>
    </rPh>
    <phoneticPr fontId="5"/>
  </si>
  <si>
    <t>４　通信運搬費</t>
    <rPh sb="2" eb="4">
      <t>ツウシン</t>
    </rPh>
    <rPh sb="4" eb="6">
      <t>ウンパン</t>
    </rPh>
    <rPh sb="6" eb="7">
      <t>ヒ</t>
    </rPh>
    <phoneticPr fontId="4"/>
  </si>
  <si>
    <t>消耗品（教材等材料費を含む）</t>
    <rPh sb="0" eb="2">
      <t>ショウモウ</t>
    </rPh>
    <rPh sb="2" eb="3">
      <t>ヒン</t>
    </rPh>
    <rPh sb="4" eb="6">
      <t>キョウザイ</t>
    </rPh>
    <rPh sb="6" eb="7">
      <t>トウ</t>
    </rPh>
    <rPh sb="7" eb="10">
      <t>ザイリョウヒ</t>
    </rPh>
    <rPh sb="11" eb="12">
      <t>フク</t>
    </rPh>
    <phoneticPr fontId="4"/>
  </si>
  <si>
    <t>２　プログラム責任者人件費（プログラム管理に係るもの）</t>
    <phoneticPr fontId="4"/>
  </si>
  <si>
    <t>３　指導医及びプログラム責任者の補助者雇上経費</t>
    <phoneticPr fontId="4"/>
  </si>
  <si>
    <t>５　指導医、プログラム責任者（研修医指導分）にかかる経費</t>
    <rPh sb="2" eb="5">
      <t>シドウイ</t>
    </rPh>
    <rPh sb="11" eb="14">
      <t>セキニンシャ</t>
    </rPh>
    <rPh sb="15" eb="18">
      <t>ケンシュウイ</t>
    </rPh>
    <rPh sb="18" eb="20">
      <t>シドウ</t>
    </rPh>
    <rPh sb="20" eb="21">
      <t>ブン</t>
    </rPh>
    <rPh sb="26" eb="28">
      <t>ケイヒ</t>
    </rPh>
    <phoneticPr fontId="4"/>
  </si>
  <si>
    <t>６　情報収集及び学会等出席経費</t>
    <phoneticPr fontId="4"/>
  </si>
  <si>
    <t>８へき地診療所等の研修経費</t>
    <rPh sb="3" eb="4">
      <t>チ</t>
    </rPh>
    <rPh sb="4" eb="6">
      <t>シンリョウ</t>
    </rPh>
    <rPh sb="6" eb="7">
      <t>ジョ</t>
    </rPh>
    <rPh sb="7" eb="8">
      <t>トウ</t>
    </rPh>
    <rPh sb="9" eb="11">
      <t>ケンシュウ</t>
    </rPh>
    <rPh sb="11" eb="13">
      <t>ケイヒ</t>
    </rPh>
    <phoneticPr fontId="4"/>
  </si>
  <si>
    <t>９　産婦人科宿日直研修事業費、小児科宿日直研修事業費</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phoneticPr fontId="5"/>
  </si>
  <si>
    <t>社会保険料</t>
    <rPh sb="0" eb="2">
      <t>シャカイ</t>
    </rPh>
    <rPh sb="2" eb="5">
      <t>ホケンリョウ</t>
    </rPh>
    <phoneticPr fontId="5"/>
  </si>
  <si>
    <t>（事務補助者雇上経費）</t>
    <rPh sb="1" eb="3">
      <t>ジム</t>
    </rPh>
    <rPh sb="3" eb="5">
      <t>ホジョ</t>
    </rPh>
    <rPh sb="5" eb="6">
      <t>シャ</t>
    </rPh>
    <rPh sb="6" eb="7">
      <t>ヤト</t>
    </rPh>
    <rPh sb="7" eb="8">
      <t>ジョウ</t>
    </rPh>
    <rPh sb="8" eb="10">
      <t>ケイヒ</t>
    </rPh>
    <phoneticPr fontId="4"/>
  </si>
  <si>
    <t>７　剖検経費</t>
    <phoneticPr fontId="4"/>
  </si>
  <si>
    <t>３　通信運搬費</t>
    <rPh sb="2" eb="4">
      <t>ツウシン</t>
    </rPh>
    <rPh sb="4" eb="6">
      <t>ウンパン</t>
    </rPh>
    <rPh sb="6" eb="7">
      <t>ヒ</t>
    </rPh>
    <phoneticPr fontId="4"/>
  </si>
  <si>
    <t>８　指導歯科医資質向上推進事業に必要な経費</t>
    <rPh sb="2" eb="4">
      <t>シドウ</t>
    </rPh>
    <rPh sb="4" eb="6">
      <t>シカ</t>
    </rPh>
    <rPh sb="6" eb="7">
      <t>イ</t>
    </rPh>
    <rPh sb="7" eb="9">
      <t>シシツ</t>
    </rPh>
    <rPh sb="9" eb="11">
      <t>コウジョウ</t>
    </rPh>
    <rPh sb="11" eb="13">
      <t>スイシン</t>
    </rPh>
    <rPh sb="13" eb="15">
      <t>ジギョウ</t>
    </rPh>
    <rPh sb="16" eb="18">
      <t>ヒツヨウ</t>
    </rPh>
    <rPh sb="19" eb="21">
      <t>ケイヒ</t>
    </rPh>
    <phoneticPr fontId="4"/>
  </si>
  <si>
    <t>７　へき地診療所等の研修経費</t>
    <rPh sb="4" eb="5">
      <t>チ</t>
    </rPh>
    <rPh sb="5" eb="7">
      <t>シンリョウ</t>
    </rPh>
    <rPh sb="7" eb="8">
      <t>ジョ</t>
    </rPh>
    <rPh sb="8" eb="9">
      <t>トウ</t>
    </rPh>
    <rPh sb="10" eb="12">
      <t>ケンシュウ</t>
    </rPh>
    <rPh sb="12" eb="14">
      <t>ケイヒ</t>
    </rPh>
    <phoneticPr fontId="4"/>
  </si>
  <si>
    <t>別紙１</t>
    <rPh sb="0" eb="2">
      <t>ベッシ</t>
    </rPh>
    <phoneticPr fontId="4"/>
  </si>
  <si>
    <t>基準額（区分１）</t>
    <rPh sb="0" eb="2">
      <t>キジュン</t>
    </rPh>
    <rPh sb="2" eb="3">
      <t>ガク</t>
    </rPh>
    <rPh sb="4" eb="6">
      <t>クブン</t>
    </rPh>
    <phoneticPr fontId="4"/>
  </si>
  <si>
    <t>基準額（区分２）</t>
    <rPh sb="0" eb="2">
      <t>キジュン</t>
    </rPh>
    <rPh sb="2" eb="3">
      <t>ガク</t>
    </rPh>
    <rPh sb="4" eb="6">
      <t>クブン</t>
    </rPh>
    <phoneticPr fontId="4"/>
  </si>
  <si>
    <t>国庫補助基本額</t>
    <rPh sb="0" eb="2">
      <t>コッコ</t>
    </rPh>
    <rPh sb="2" eb="4">
      <t>ホジョ</t>
    </rPh>
    <rPh sb="4" eb="7">
      <t>キホンガク</t>
    </rPh>
    <phoneticPr fontId="4"/>
  </si>
  <si>
    <t>Ｇ</t>
    <phoneticPr fontId="4"/>
  </si>
  <si>
    <t>円</t>
    <rPh sb="0" eb="1">
      <t>エン</t>
    </rPh>
    <phoneticPr fontId="4"/>
  </si>
  <si>
    <t>差　引　額</t>
    <phoneticPr fontId="4"/>
  </si>
  <si>
    <t>基　準　額</t>
    <phoneticPr fontId="4"/>
  </si>
  <si>
    <t>合　計</t>
    <rPh sb="0" eb="1">
      <t>ア</t>
    </rPh>
    <rPh sb="2" eb="3">
      <t>ケイ</t>
    </rPh>
    <phoneticPr fontId="4"/>
  </si>
  <si>
    <t>区　分</t>
    <rPh sb="0" eb="1">
      <t>ク</t>
    </rPh>
    <rPh sb="2" eb="3">
      <t>ブン</t>
    </rPh>
    <phoneticPr fontId="4"/>
  </si>
  <si>
    <t>円</t>
    <rPh sb="0" eb="1">
      <t>エン</t>
    </rPh>
    <phoneticPr fontId="4"/>
  </si>
  <si>
    <t>職員諸手当（非常勤）</t>
    <rPh sb="0" eb="2">
      <t>ショクイン</t>
    </rPh>
    <rPh sb="2" eb="5">
      <t>ショテアテ</t>
    </rPh>
    <rPh sb="6" eb="9">
      <t>ヒジョウキン</t>
    </rPh>
    <phoneticPr fontId="4"/>
  </si>
  <si>
    <t>社会保険料（非常勤）</t>
    <rPh sb="0" eb="2">
      <t>シャカイ</t>
    </rPh>
    <rPh sb="2" eb="5">
      <t>ホケンリョウ</t>
    </rPh>
    <rPh sb="6" eb="9">
      <t>ヒジョウキン</t>
    </rPh>
    <phoneticPr fontId="4"/>
  </si>
  <si>
    <t>宿日直手当</t>
    <phoneticPr fontId="4"/>
  </si>
  <si>
    <t>（２）小児科</t>
    <phoneticPr fontId="4"/>
  </si>
  <si>
    <t>（１）産婦人科</t>
    <phoneticPr fontId="4"/>
  </si>
  <si>
    <t>【オンコール手当】</t>
    <rPh sb="6" eb="8">
      <t>テアテ</t>
    </rPh>
    <phoneticPr fontId="4"/>
  </si>
  <si>
    <t>諸謝金（臨床研修病院のみ）</t>
    <rPh sb="0" eb="1">
      <t>ショ</t>
    </rPh>
    <rPh sb="1" eb="3">
      <t>シャキン</t>
    </rPh>
    <rPh sb="4" eb="6">
      <t>リンショウ</t>
    </rPh>
    <rPh sb="6" eb="8">
      <t>ケンシュウ</t>
    </rPh>
    <rPh sb="8" eb="10">
      <t>ビョウイン</t>
    </rPh>
    <phoneticPr fontId="4"/>
  </si>
  <si>
    <t>旅費（臨床研修病院のみ）</t>
    <rPh sb="0" eb="2">
      <t>リョヒ</t>
    </rPh>
    <phoneticPr fontId="4"/>
  </si>
  <si>
    <t>５　消耗品費（歯科医学研究材料費含む）</t>
    <rPh sb="2" eb="4">
      <t>ショウモウ</t>
    </rPh>
    <rPh sb="4" eb="5">
      <t>ヒン</t>
    </rPh>
    <rPh sb="5" eb="6">
      <t>ヒ</t>
    </rPh>
    <rPh sb="7" eb="10">
      <t>シカイ</t>
    </rPh>
    <rPh sb="10" eb="11">
      <t>ガク</t>
    </rPh>
    <rPh sb="11" eb="13">
      <t>ケンキュウ</t>
    </rPh>
    <rPh sb="13" eb="16">
      <t>ザイリョウヒ</t>
    </rPh>
    <rPh sb="16" eb="17">
      <t>フク</t>
    </rPh>
    <phoneticPr fontId="4"/>
  </si>
  <si>
    <t>４　指導歯科医、指導医（医科・歯科連携に資する科目分）</t>
    <rPh sb="2" eb="4">
      <t>シドウ</t>
    </rPh>
    <rPh sb="4" eb="7">
      <t>シカイ</t>
    </rPh>
    <rPh sb="8" eb="11">
      <t>シドウイ</t>
    </rPh>
    <rPh sb="12" eb="14">
      <t>イカ</t>
    </rPh>
    <rPh sb="15" eb="17">
      <t>シカ</t>
    </rPh>
    <rPh sb="17" eb="19">
      <t>レンケイ</t>
    </rPh>
    <rPh sb="20" eb="21">
      <t>シ</t>
    </rPh>
    <rPh sb="23" eb="25">
      <t>カモク</t>
    </rPh>
    <rPh sb="25" eb="26">
      <t>ブン</t>
    </rPh>
    <phoneticPr fontId="4"/>
  </si>
  <si>
    <t>プログラム責任者（研修歯科医指導分）に係る経費</t>
    <rPh sb="19" eb="20">
      <t>カカ</t>
    </rPh>
    <phoneticPr fontId="4"/>
  </si>
  <si>
    <t>"手入力して下さい"</t>
    <rPh sb="1" eb="2">
      <t>テ</t>
    </rPh>
    <rPh sb="2" eb="4">
      <t>ニュウリョク</t>
    </rPh>
    <rPh sb="6" eb="7">
      <t>クダ</t>
    </rPh>
    <phoneticPr fontId="4"/>
  </si>
  <si>
    <t xml:space="preserve">円 </t>
    <phoneticPr fontId="4"/>
  </si>
  <si>
    <t>別紙２-２</t>
    <rPh sb="0" eb="2">
      <t>ベッシ</t>
    </rPh>
    <phoneticPr fontId="5"/>
  </si>
  <si>
    <t>別紙２-１</t>
    <rPh sb="0" eb="2">
      <t>ベッシ</t>
    </rPh>
    <phoneticPr fontId="5"/>
  </si>
  <si>
    <t>別紙２－３</t>
    <rPh sb="0" eb="2">
      <t>ベッシ</t>
    </rPh>
    <phoneticPr fontId="4"/>
  </si>
  <si>
    <t>別紙２－４</t>
    <rPh sb="0" eb="2">
      <t>ベッシ</t>
    </rPh>
    <phoneticPr fontId="4"/>
  </si>
  <si>
    <t>（１）研修医延人数　【別紙２－１】</t>
    <rPh sb="11" eb="13">
      <t>ベッシ</t>
    </rPh>
    <phoneticPr fontId="5"/>
  </si>
  <si>
    <t>（５）へき地診療所等研修支援事業延日数　【別紙２－２】の研修実日数合計と一致</t>
    <rPh sb="9" eb="10">
      <t>トウ</t>
    </rPh>
    <rPh sb="21" eb="23">
      <t>ベッシ</t>
    </rPh>
    <rPh sb="28" eb="30">
      <t>ケンシュウ</t>
    </rPh>
    <rPh sb="30" eb="31">
      <t>ジツ</t>
    </rPh>
    <rPh sb="31" eb="33">
      <t>ニッスウ</t>
    </rPh>
    <rPh sb="33" eb="35">
      <t>ゴウケイ</t>
    </rPh>
    <rPh sb="36" eb="38">
      <t>イッチ</t>
    </rPh>
    <phoneticPr fontId="4"/>
  </si>
  <si>
    <t xml:space="preserve">（６）産婦人科宿日直研修事業延日数
　当直分は【別紙２－１】のD、Iの1、
2年次生の合計と一致    </t>
    <rPh sb="3" eb="7">
      <t>サンフジンカ</t>
    </rPh>
    <rPh sb="7" eb="10">
      <t>シュクニッチョク</t>
    </rPh>
    <rPh sb="10" eb="12">
      <t>ケンシュウ</t>
    </rPh>
    <rPh sb="12" eb="14">
      <t>ジギョウ</t>
    </rPh>
    <rPh sb="14" eb="15">
      <t>エン</t>
    </rPh>
    <rPh sb="15" eb="17">
      <t>ニッスウ</t>
    </rPh>
    <rPh sb="19" eb="21">
      <t>トウチョク</t>
    </rPh>
    <rPh sb="21" eb="22">
      <t>フン</t>
    </rPh>
    <rPh sb="24" eb="26">
      <t>ベッシ</t>
    </rPh>
    <rPh sb="39" eb="42">
      <t>ネンジセイ</t>
    </rPh>
    <rPh sb="43" eb="45">
      <t>ゴウケイ</t>
    </rPh>
    <rPh sb="46" eb="48">
      <t>イッチ</t>
    </rPh>
    <phoneticPr fontId="5"/>
  </si>
  <si>
    <t>（７）小児科宿日直研修事業延日数
　当直分は【別紙２－１】のH、Jの1、2年次生の合計と一致</t>
    <rPh sb="3" eb="6">
      <t>ショウニカ</t>
    </rPh>
    <rPh sb="6" eb="9">
      <t>シュクニッチョク</t>
    </rPh>
    <rPh sb="9" eb="11">
      <t>ケンシュウ</t>
    </rPh>
    <rPh sb="11" eb="13">
      <t>ジギョウ</t>
    </rPh>
    <rPh sb="13" eb="14">
      <t>エン</t>
    </rPh>
    <rPh sb="14" eb="16">
      <t>ニッスウ</t>
    </rPh>
    <rPh sb="23" eb="25">
      <t>ベッシ</t>
    </rPh>
    <phoneticPr fontId="5"/>
  </si>
  <si>
    <t>※【別紙２－３】の推計年収と一致。</t>
    <rPh sb="2" eb="4">
      <t>ベッシ</t>
    </rPh>
    <rPh sb="9" eb="11">
      <t>スイケイ</t>
    </rPh>
    <rPh sb="11" eb="13">
      <t>ネンシュウ</t>
    </rPh>
    <rPh sb="14" eb="16">
      <t>イッチ</t>
    </rPh>
    <phoneticPr fontId="4"/>
  </si>
  <si>
    <t>（協力型臨床研修病院等が申請する場合であっても、【別紙２－３】の基幹型臨床研修病院のの金額を記載すること。）</t>
    <rPh sb="1" eb="4">
      <t>キョウリョクガタ</t>
    </rPh>
    <rPh sb="4" eb="8">
      <t>リンショウケンシュウ</t>
    </rPh>
    <rPh sb="8" eb="10">
      <t>ビョウイン</t>
    </rPh>
    <rPh sb="10" eb="11">
      <t>トウ</t>
    </rPh>
    <rPh sb="12" eb="14">
      <t>シンセイ</t>
    </rPh>
    <rPh sb="16" eb="18">
      <t>バアイ</t>
    </rPh>
    <rPh sb="25" eb="27">
      <t>ベッシ</t>
    </rPh>
    <rPh sb="32" eb="35">
      <t>キカンガタ</t>
    </rPh>
    <rPh sb="35" eb="37">
      <t>リンショウ</t>
    </rPh>
    <rPh sb="37" eb="39">
      <t>ケンシュウ</t>
    </rPh>
    <rPh sb="39" eb="41">
      <t>ビョウイン</t>
    </rPh>
    <rPh sb="43" eb="45">
      <t>キンガク</t>
    </rPh>
    <rPh sb="46" eb="48">
      <t>キサイ</t>
    </rPh>
    <phoneticPr fontId="4"/>
  </si>
  <si>
    <t>非常勤職員手当</t>
    <rPh sb="0" eb="7">
      <t>ヒジョウキンショクインテアテ</t>
    </rPh>
    <phoneticPr fontId="4"/>
  </si>
  <si>
    <t>一般用医薬品適正使用推進のための研修事業</t>
    <rPh sb="0" eb="2">
      <t>イッパン</t>
    </rPh>
    <rPh sb="2" eb="3">
      <t>ヨウ</t>
    </rPh>
    <rPh sb="3" eb="6">
      <t>イヤクヒン</t>
    </rPh>
    <rPh sb="6" eb="8">
      <t>テキセイ</t>
    </rPh>
    <rPh sb="8" eb="10">
      <t>シヨウ</t>
    </rPh>
    <rPh sb="10" eb="12">
      <t>スイシン</t>
    </rPh>
    <rPh sb="16" eb="18">
      <t>ケンシュウ</t>
    </rPh>
    <rPh sb="18" eb="20">
      <t>ジギョウ</t>
    </rPh>
    <phoneticPr fontId="4"/>
  </si>
  <si>
    <t>借料及び損料（会場借料、機器借料）</t>
    <rPh sb="0" eb="2">
      <t>シャクリョウ</t>
    </rPh>
    <rPh sb="2" eb="3">
      <t>オヨ</t>
    </rPh>
    <rPh sb="4" eb="6">
      <t>ソンリョウ</t>
    </rPh>
    <rPh sb="7" eb="9">
      <t>カイジョウ</t>
    </rPh>
    <rPh sb="9" eb="11">
      <t>シャクリョウ</t>
    </rPh>
    <rPh sb="12" eb="14">
      <t>キキ</t>
    </rPh>
    <rPh sb="14" eb="16">
      <t>シャクリョウ</t>
    </rPh>
    <phoneticPr fontId="4"/>
  </si>
  <si>
    <t xml:space="preserve"> 　</t>
    <phoneticPr fontId="4"/>
  </si>
  <si>
    <t>教育指導経費</t>
  </si>
  <si>
    <t>地域協議会経費</t>
  </si>
  <si>
    <t>（３）剖検経費</t>
    <rPh sb="3" eb="5">
      <t>ボウケン</t>
    </rPh>
    <rPh sb="5" eb="7">
      <t>ケイヒ</t>
    </rPh>
    <phoneticPr fontId="5"/>
  </si>
  <si>
    <t>（２）地元採用研修医採用・育成経費</t>
    <rPh sb="3" eb="5">
      <t>ジモト</t>
    </rPh>
    <rPh sb="5" eb="7">
      <t>サイヨウ</t>
    </rPh>
    <rPh sb="7" eb="10">
      <t>ケンシュウイ</t>
    </rPh>
    <rPh sb="10" eb="12">
      <t>サイヨウ</t>
    </rPh>
    <rPh sb="13" eb="15">
      <t>イクセイ</t>
    </rPh>
    <rPh sb="15" eb="17">
      <t>ケイヒ</t>
    </rPh>
    <phoneticPr fontId="5"/>
  </si>
  <si>
    <t>※1種及び2種病院に限る</t>
    <rPh sb="2" eb="3">
      <t>シュ</t>
    </rPh>
    <rPh sb="3" eb="4">
      <t>オヨ</t>
    </rPh>
    <rPh sb="6" eb="7">
      <t>シュ</t>
    </rPh>
    <rPh sb="7" eb="9">
      <t>ビョウイン</t>
    </rPh>
    <rPh sb="10" eb="11">
      <t>カギ</t>
    </rPh>
    <phoneticPr fontId="4"/>
  </si>
  <si>
    <t>（５）研修管理委員会等経費</t>
    <rPh sb="3" eb="5">
      <t>ケンシュウ</t>
    </rPh>
    <rPh sb="5" eb="7">
      <t>カンリ</t>
    </rPh>
    <rPh sb="7" eb="10">
      <t>イインカイ</t>
    </rPh>
    <rPh sb="10" eb="11">
      <t>トウ</t>
    </rPh>
    <rPh sb="11" eb="13">
      <t>ケイヒ</t>
    </rPh>
    <phoneticPr fontId="5"/>
  </si>
  <si>
    <t>（４）プログラム責任者等経費</t>
    <rPh sb="8" eb="11">
      <t>セキニンシャ</t>
    </rPh>
    <rPh sb="11" eb="12">
      <t>トウ</t>
    </rPh>
    <rPh sb="12" eb="14">
      <t>ケイヒ</t>
    </rPh>
    <phoneticPr fontId="5"/>
  </si>
  <si>
    <t>（６）へき地診療所等研修支援経費</t>
    <rPh sb="5" eb="6">
      <t>チ</t>
    </rPh>
    <rPh sb="6" eb="9">
      <t>シンリョウショ</t>
    </rPh>
    <rPh sb="9" eb="10">
      <t>トウ</t>
    </rPh>
    <rPh sb="10" eb="12">
      <t>ケンシュウ</t>
    </rPh>
    <rPh sb="12" eb="14">
      <t>シエン</t>
    </rPh>
    <rPh sb="14" eb="16">
      <t>ケイヒ</t>
    </rPh>
    <phoneticPr fontId="5"/>
  </si>
  <si>
    <t>（７）産婦人科宿日直研修事業経費　</t>
    <rPh sb="3" eb="7">
      <t>サンフジンカ</t>
    </rPh>
    <rPh sb="7" eb="10">
      <t>シュクニッチョク</t>
    </rPh>
    <rPh sb="10" eb="12">
      <t>ケンシュウ</t>
    </rPh>
    <rPh sb="12" eb="14">
      <t>ジギョウ</t>
    </rPh>
    <rPh sb="14" eb="16">
      <t>ケイヒ</t>
    </rPh>
    <phoneticPr fontId="5"/>
  </si>
  <si>
    <t>（８）小児科宿日直研修事業経費　</t>
    <rPh sb="3" eb="6">
      <t>ショウニカ</t>
    </rPh>
    <rPh sb="6" eb="9">
      <t>シュクニッチョク</t>
    </rPh>
    <rPh sb="9" eb="11">
      <t>ケンシュウ</t>
    </rPh>
    <rPh sb="11" eb="13">
      <t>ジギョウ</t>
    </rPh>
    <rPh sb="13" eb="15">
      <t>ケイヒ</t>
    </rPh>
    <phoneticPr fontId="5"/>
  </si>
  <si>
    <t>　　</t>
    <phoneticPr fontId="4"/>
  </si>
  <si>
    <t>９　在宅歯科医療等研修推進事業に必要な経費</t>
    <rPh sb="2" eb="4">
      <t>ザイタク</t>
    </rPh>
    <rPh sb="4" eb="6">
      <t>シカ</t>
    </rPh>
    <rPh sb="6" eb="8">
      <t>イリョウ</t>
    </rPh>
    <rPh sb="8" eb="9">
      <t>トウ</t>
    </rPh>
    <rPh sb="9" eb="11">
      <t>ケンシュウ</t>
    </rPh>
    <rPh sb="11" eb="13">
      <t>スイシン</t>
    </rPh>
    <rPh sb="13" eb="15">
      <t>ジギョウ</t>
    </rPh>
    <rPh sb="16" eb="18">
      <t>ヒツヨウ</t>
    </rPh>
    <rPh sb="19" eb="21">
      <t>ケイヒ</t>
    </rPh>
    <phoneticPr fontId="4"/>
  </si>
  <si>
    <t>事業者名　　　　　</t>
    <phoneticPr fontId="4"/>
  </si>
  <si>
    <t>基準額算出内訳（国立大学病院以外）</t>
    <rPh sb="8" eb="10">
      <t>コクリツ</t>
    </rPh>
    <rPh sb="10" eb="12">
      <t>ダイガク</t>
    </rPh>
    <rPh sb="12" eb="14">
      <t>ビョウイン</t>
    </rPh>
    <rPh sb="14" eb="16">
      <t>イガイ</t>
    </rPh>
    <phoneticPr fontId="4"/>
  </si>
  <si>
    <t>（注２）各月の末日に国（国立高度専門医療研究センターを含む。）が開設する病院に在籍する場合は対象外とすること。</t>
    <rPh sb="4" eb="6">
      <t>カクツキ</t>
    </rPh>
    <rPh sb="7" eb="9">
      <t>マツジツ</t>
    </rPh>
    <rPh sb="10" eb="11">
      <t>クニ</t>
    </rPh>
    <rPh sb="12" eb="14">
      <t>コクリツ</t>
    </rPh>
    <rPh sb="14" eb="16">
      <t>コウド</t>
    </rPh>
    <rPh sb="16" eb="18">
      <t>センモン</t>
    </rPh>
    <rPh sb="18" eb="20">
      <t>イリョウ</t>
    </rPh>
    <rPh sb="20" eb="22">
      <t>ケンキュウ</t>
    </rPh>
    <rPh sb="27" eb="28">
      <t>フク</t>
    </rPh>
    <rPh sb="32" eb="34">
      <t>カイセツ</t>
    </rPh>
    <rPh sb="36" eb="38">
      <t>ビョウイン</t>
    </rPh>
    <rPh sb="39" eb="41">
      <t>ザイセキ</t>
    </rPh>
    <rPh sb="43" eb="45">
      <t>バアイ</t>
    </rPh>
    <rPh sb="46" eb="48">
      <t>タイショウ</t>
    </rPh>
    <rPh sb="48" eb="49">
      <t>ガイ</t>
    </rPh>
    <phoneticPr fontId="4"/>
  </si>
  <si>
    <t>（注３）当該年度に研修を開始した研修医については１年次、それより前に研修を開始した研修医については２年次</t>
    <rPh sb="4" eb="6">
      <t>トウガイ</t>
    </rPh>
    <rPh sb="6" eb="8">
      <t>ネンド</t>
    </rPh>
    <rPh sb="9" eb="11">
      <t>ケンシュウ</t>
    </rPh>
    <rPh sb="12" eb="14">
      <t>カイシ</t>
    </rPh>
    <rPh sb="16" eb="19">
      <t>ケンシュウイ</t>
    </rPh>
    <rPh sb="25" eb="27">
      <t>ネンジ</t>
    </rPh>
    <rPh sb="32" eb="33">
      <t>マエ</t>
    </rPh>
    <rPh sb="34" eb="36">
      <t>ケンシュウ</t>
    </rPh>
    <rPh sb="37" eb="39">
      <t>カイシ</t>
    </rPh>
    <rPh sb="41" eb="44">
      <t>ケンシュウイ</t>
    </rPh>
    <rPh sb="50" eb="52">
      <t>ネンジ</t>
    </rPh>
    <phoneticPr fontId="4"/>
  </si>
  <si>
    <t>（注１）地元出身研修医延人数は、当該年度内における各月の末日に在籍する地元出身研修医数の総和であること。</t>
    <rPh sb="4" eb="6">
      <t>ジモト</t>
    </rPh>
    <rPh sb="6" eb="8">
      <t>シュッシン</t>
    </rPh>
    <rPh sb="35" eb="37">
      <t>ジモト</t>
    </rPh>
    <rPh sb="37" eb="39">
      <t>シュッシン</t>
    </rPh>
    <phoneticPr fontId="5"/>
  </si>
  <si>
    <t>※１（3）の地元出身研修医の採用割合が50%以上の場合</t>
    <phoneticPr fontId="4"/>
  </si>
  <si>
    <t>研修医延人数 a'</t>
    <phoneticPr fontId="5"/>
  </si>
  <si>
    <t>（２－２）地元採用研修医採用・育成経費</t>
    <rPh sb="5" eb="7">
      <t>ジモト</t>
    </rPh>
    <rPh sb="7" eb="9">
      <t>サイヨウ</t>
    </rPh>
    <rPh sb="9" eb="12">
      <t>ケンシュウイ</t>
    </rPh>
    <rPh sb="12" eb="14">
      <t>サイヨウ</t>
    </rPh>
    <rPh sb="15" eb="17">
      <t>イクセイ</t>
    </rPh>
    <rPh sb="17" eb="19">
      <t>ケイヒ</t>
    </rPh>
    <phoneticPr fontId="5"/>
  </si>
  <si>
    <t>※１（3）の地元出身研修医の採用割合が50%未満の場合</t>
    <rPh sb="22" eb="24">
      <t>ミマン</t>
    </rPh>
    <phoneticPr fontId="4"/>
  </si>
  <si>
    <t>研修医延人数 a'</t>
  </si>
  <si>
    <t>※協力型臨床研修病院等が申請する場合（４）～（６）は計上しないこと。</t>
    <phoneticPr fontId="4"/>
  </si>
  <si>
    <t>基準額算出内訳（国立大学病院）</t>
    <rPh sb="8" eb="10">
      <t>コクリツ</t>
    </rPh>
    <rPh sb="10" eb="12">
      <t>ダイガク</t>
    </rPh>
    <rPh sb="12" eb="14">
      <t>ビョウイン</t>
    </rPh>
    <phoneticPr fontId="4"/>
  </si>
  <si>
    <r>
      <t>大学病院</t>
    </r>
    <r>
      <rPr>
        <sz val="9"/>
        <color theme="1"/>
        <rFont val="ＭＳ 明朝"/>
        <family val="1"/>
        <charset val="128"/>
      </rPr>
      <t>（国立大学病院を除く）</t>
    </r>
    <rPh sb="0" eb="2">
      <t>ダイガク</t>
    </rPh>
    <rPh sb="2" eb="4">
      <t>ビョウイン</t>
    </rPh>
    <rPh sb="5" eb="11">
      <t>コクリツダイガクビョウイン</t>
    </rPh>
    <rPh sb="12" eb="13">
      <t>ノゾ</t>
    </rPh>
    <phoneticPr fontId="4"/>
  </si>
  <si>
    <t>別紙２－５</t>
    <rPh sb="0" eb="2">
      <t>ベッシ</t>
    </rPh>
    <phoneticPr fontId="4"/>
  </si>
  <si>
    <r>
      <t>事業延</t>
    </r>
    <r>
      <rPr>
        <b/>
        <sz val="11"/>
        <rFont val="ＭＳ 明朝"/>
        <family val="1"/>
        <charset val="128"/>
      </rPr>
      <t>日数</t>
    </r>
    <r>
      <rPr>
        <sz val="11"/>
        <rFont val="ＭＳ 明朝"/>
        <family val="1"/>
        <charset val="128"/>
      </rPr>
      <t xml:space="preserve">
(月４回未満)
</t>
    </r>
    <rPh sb="0" eb="2">
      <t>ジギョウ</t>
    </rPh>
    <rPh sb="2" eb="3">
      <t>ノ</t>
    </rPh>
    <rPh sb="3" eb="5">
      <t>ニッスウ</t>
    </rPh>
    <phoneticPr fontId="4"/>
  </si>
  <si>
    <r>
      <t>事業延</t>
    </r>
    <r>
      <rPr>
        <b/>
        <sz val="11"/>
        <rFont val="ＭＳ 明朝"/>
        <family val="1"/>
        <charset val="128"/>
      </rPr>
      <t>月数</t>
    </r>
    <r>
      <rPr>
        <sz val="11"/>
        <rFont val="ＭＳ 明朝"/>
        <family val="1"/>
        <charset val="128"/>
      </rPr>
      <t xml:space="preserve">
(月４回以上)　　　　　　　　　</t>
    </r>
    <rPh sb="0" eb="2">
      <t>ジギョウ</t>
    </rPh>
    <rPh sb="2" eb="3">
      <t>ノ</t>
    </rPh>
    <rPh sb="3" eb="5">
      <t>ツキスウ</t>
    </rPh>
    <rPh sb="10" eb="12">
      <t>イジョウ</t>
    </rPh>
    <phoneticPr fontId="4"/>
  </si>
  <si>
    <t>注１）研修開始年月日欄には、当該研修医が最初に臨床研修を開始した年月日を記入すること。
注２）研修開始年月日から２年を経過した月以降は記入しないこと。ただし、正当な理由により臨床研修を
　　　休止又は中断した後に再開する研修医を受け入れた場合はその限りでない。
注３）臨床研修履修計画の計を①【補助対象】と【補助対象外（国立等）】に分けること。
注４）臨床研修履修計画は、各月末時点における研修実施施設を基準に記入すること。
　　　</t>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44" eb="45">
      <t>チュウ</t>
    </rPh>
    <rPh sb="47" eb="49">
      <t>ケンシュウ</t>
    </rPh>
    <rPh sb="49" eb="51">
      <t>カイシ</t>
    </rPh>
    <rPh sb="51" eb="54">
      <t>ネンガッピ</t>
    </rPh>
    <rPh sb="57" eb="58">
      <t>ネン</t>
    </rPh>
    <rPh sb="59" eb="61">
      <t>ケイカ</t>
    </rPh>
    <rPh sb="63" eb="64">
      <t>ツキ</t>
    </rPh>
    <rPh sb="64" eb="66">
      <t>イコウ</t>
    </rPh>
    <rPh sb="67" eb="69">
      <t>キニュウ</t>
    </rPh>
    <rPh sb="79" eb="81">
      <t>セイトウ</t>
    </rPh>
    <rPh sb="82" eb="84">
      <t>リユウ</t>
    </rPh>
    <rPh sb="87" eb="89">
      <t>リンショウ</t>
    </rPh>
    <rPh sb="89" eb="91">
      <t>ケンシュウ</t>
    </rPh>
    <rPh sb="96" eb="98">
      <t>キュウシ</t>
    </rPh>
    <rPh sb="98" eb="99">
      <t>マタ</t>
    </rPh>
    <rPh sb="100" eb="102">
      <t>チュウダン</t>
    </rPh>
    <rPh sb="104" eb="105">
      <t>アト</t>
    </rPh>
    <rPh sb="106" eb="108">
      <t>サイカイ</t>
    </rPh>
    <rPh sb="110" eb="113">
      <t>ケンシュウイ</t>
    </rPh>
    <rPh sb="114" eb="115">
      <t>ウ</t>
    </rPh>
    <rPh sb="116" eb="117">
      <t>イ</t>
    </rPh>
    <rPh sb="119" eb="121">
      <t>バアイ</t>
    </rPh>
    <rPh sb="124" eb="125">
      <t>カギ</t>
    </rPh>
    <rPh sb="173" eb="174">
      <t>チュウ</t>
    </rPh>
    <rPh sb="176" eb="178">
      <t>リンショウ</t>
    </rPh>
    <rPh sb="178" eb="180">
      <t>ケンシュウ</t>
    </rPh>
    <rPh sb="180" eb="182">
      <t>リシュウ</t>
    </rPh>
    <rPh sb="182" eb="184">
      <t>ケイカク</t>
    </rPh>
    <rPh sb="186" eb="187">
      <t>カク</t>
    </rPh>
    <rPh sb="187" eb="189">
      <t>ゲツマツ</t>
    </rPh>
    <rPh sb="189" eb="191">
      <t>ジテン</t>
    </rPh>
    <rPh sb="195" eb="197">
      <t>ケンシュウ</t>
    </rPh>
    <rPh sb="197" eb="199">
      <t>ジッシ</t>
    </rPh>
    <rPh sb="199" eb="201">
      <t>シセツ</t>
    </rPh>
    <rPh sb="202" eb="204">
      <t>キジュン</t>
    </rPh>
    <rPh sb="205" eb="207">
      <t>キニュウ</t>
    </rPh>
    <phoneticPr fontId="4"/>
  </si>
  <si>
    <t xml:space="preserve">
対象外</t>
    <rPh sb="1" eb="3">
      <t>タイショウ</t>
    </rPh>
    <rPh sb="3" eb="4">
      <t>ガイ</t>
    </rPh>
    <phoneticPr fontId="4"/>
  </si>
  <si>
    <t>計</t>
    <rPh sb="0" eb="1">
      <t>ケイ</t>
    </rPh>
    <phoneticPr fontId="5"/>
  </si>
  <si>
    <t>３月</t>
    <rPh sb="1" eb="2">
      <t>ツキ</t>
    </rPh>
    <phoneticPr fontId="5"/>
  </si>
  <si>
    <t>２月</t>
    <rPh sb="1" eb="2">
      <t>ツキ</t>
    </rPh>
    <phoneticPr fontId="5"/>
  </si>
  <si>
    <t>１月</t>
    <rPh sb="1" eb="2">
      <t>ツキ</t>
    </rPh>
    <phoneticPr fontId="5"/>
  </si>
  <si>
    <t>12月</t>
    <rPh sb="2" eb="3">
      <t>ツキ</t>
    </rPh>
    <phoneticPr fontId="5"/>
  </si>
  <si>
    <t>11月</t>
    <rPh sb="2" eb="3">
      <t>ツキ</t>
    </rPh>
    <phoneticPr fontId="5"/>
  </si>
  <si>
    <t>10月</t>
    <rPh sb="2" eb="3">
      <t>ツキ</t>
    </rPh>
    <phoneticPr fontId="5"/>
  </si>
  <si>
    <t>９月</t>
    <rPh sb="1" eb="2">
      <t>ツキ</t>
    </rPh>
    <phoneticPr fontId="5"/>
  </si>
  <si>
    <t>８月</t>
    <rPh sb="1" eb="2">
      <t>ツキ</t>
    </rPh>
    <phoneticPr fontId="5"/>
  </si>
  <si>
    <t>７月</t>
    <rPh sb="1" eb="2">
      <t>ツキ</t>
    </rPh>
    <phoneticPr fontId="5"/>
  </si>
  <si>
    <t>６月</t>
    <rPh sb="1" eb="2">
      <t>ツキ</t>
    </rPh>
    <phoneticPr fontId="5"/>
  </si>
  <si>
    <t>５月</t>
    <rPh sb="1" eb="2">
      <t>ツキ</t>
    </rPh>
    <phoneticPr fontId="5"/>
  </si>
  <si>
    <t>４月</t>
    <rPh sb="1" eb="2">
      <t>ツキ</t>
    </rPh>
    <phoneticPr fontId="5"/>
  </si>
  <si>
    <t>備　考</t>
    <rPh sb="0" eb="1">
      <t>ビ</t>
    </rPh>
    <rPh sb="2" eb="3">
      <t>コウ</t>
    </rPh>
    <phoneticPr fontId="5"/>
  </si>
  <si>
    <t>臨　床　研　修　履　修　計　画</t>
    <rPh sb="0" eb="1">
      <t>リン</t>
    </rPh>
    <rPh sb="2" eb="3">
      <t>ユカ</t>
    </rPh>
    <rPh sb="4" eb="5">
      <t>ケン</t>
    </rPh>
    <rPh sb="6" eb="7">
      <t>オサム</t>
    </rPh>
    <rPh sb="8" eb="9">
      <t>クツ</t>
    </rPh>
    <rPh sb="10" eb="11">
      <t>オサム</t>
    </rPh>
    <rPh sb="12" eb="13">
      <t>ケイ</t>
    </rPh>
    <rPh sb="14" eb="15">
      <t>ガ</t>
    </rPh>
    <phoneticPr fontId="5"/>
  </si>
  <si>
    <t>分野及
び宿日
直回数</t>
    <phoneticPr fontId="4"/>
  </si>
  <si>
    <t>地域種別</t>
    <rPh sb="0" eb="2">
      <t>チイキ</t>
    </rPh>
    <rPh sb="2" eb="4">
      <t>シュベツ</t>
    </rPh>
    <phoneticPr fontId="4"/>
  </si>
  <si>
    <t>市区町村</t>
    <rPh sb="0" eb="4">
      <t>シクチョウソン</t>
    </rPh>
    <phoneticPr fontId="4"/>
  </si>
  <si>
    <t>都道府県</t>
    <rPh sb="0" eb="4">
      <t>トドウフケン</t>
    </rPh>
    <phoneticPr fontId="4"/>
  </si>
  <si>
    <t>研修実施施設名</t>
    <rPh sb="0" eb="2">
      <t>ケンシュウ</t>
    </rPh>
    <rPh sb="2" eb="4">
      <t>ジッシ</t>
    </rPh>
    <rPh sb="4" eb="6">
      <t>シセツ</t>
    </rPh>
    <rPh sb="6" eb="7">
      <t>メイ</t>
    </rPh>
    <phoneticPr fontId="4"/>
  </si>
  <si>
    <t>施設番号</t>
    <rPh sb="0" eb="2">
      <t>シセツ</t>
    </rPh>
    <rPh sb="2" eb="4">
      <t>バンゴウ</t>
    </rPh>
    <phoneticPr fontId="4"/>
  </si>
  <si>
    <t>【プログラム番号】プログラム名</t>
    <rPh sb="6" eb="8">
      <t>バンゴウ</t>
    </rPh>
    <rPh sb="14" eb="15">
      <t>メイ</t>
    </rPh>
    <phoneticPr fontId="4"/>
  </si>
  <si>
    <t>日</t>
    <rPh sb="0" eb="1">
      <t>ヒ</t>
    </rPh>
    <phoneticPr fontId="4"/>
  </si>
  <si>
    <t>年</t>
    <rPh sb="0" eb="1">
      <t>ネン</t>
    </rPh>
    <phoneticPr fontId="4"/>
  </si>
  <si>
    <t>研修開始年月日</t>
    <phoneticPr fontId="4"/>
  </si>
  <si>
    <t>地元出身</t>
    <rPh sb="0" eb="2">
      <t>ジモト</t>
    </rPh>
    <rPh sb="2" eb="4">
      <t>シュッシン</t>
    </rPh>
    <phoneticPr fontId="4"/>
  </si>
  <si>
    <t>研修医氏名</t>
    <rPh sb="0" eb="3">
      <t>ケンシュウイ</t>
    </rPh>
    <rPh sb="3" eb="5">
      <t>シメイ</t>
    </rPh>
    <phoneticPr fontId="5"/>
  </si>
  <si>
    <t>地元大学出身</t>
    <rPh sb="0" eb="2">
      <t>ジモト</t>
    </rPh>
    <rPh sb="2" eb="4">
      <t>ダイガク</t>
    </rPh>
    <rPh sb="4" eb="6">
      <t>シュッシン</t>
    </rPh>
    <phoneticPr fontId="4"/>
  </si>
  <si>
    <t>基幹型病院名</t>
    <phoneticPr fontId="4"/>
  </si>
  <si>
    <t>施設番号</t>
    <rPh sb="0" eb="2">
      <t>シセツ</t>
    </rPh>
    <rPh sb="2" eb="4">
      <t>バンゴウ</t>
    </rPh>
    <phoneticPr fontId="5"/>
  </si>
  <si>
    <t>１年次生又は再開者</t>
    <rPh sb="1" eb="2">
      <t>ネン</t>
    </rPh>
    <rPh sb="2" eb="3">
      <t>ジ</t>
    </rPh>
    <rPh sb="3" eb="4">
      <t>セイ</t>
    </rPh>
    <rPh sb="4" eb="5">
      <t>マタ</t>
    </rPh>
    <rPh sb="6" eb="8">
      <t>サイカイ</t>
    </rPh>
    <rPh sb="8" eb="9">
      <t>シャ</t>
    </rPh>
    <phoneticPr fontId="4"/>
  </si>
  <si>
    <t xml:space="preserve">
</t>
    <phoneticPr fontId="4"/>
  </si>
  <si>
    <t>臨 床 研 修 履 修 計 画 及 び 宿 日 直 研 修 計 画 調 書</t>
    <rPh sb="0" eb="1">
      <t>リン</t>
    </rPh>
    <rPh sb="2" eb="3">
      <t>ユカ</t>
    </rPh>
    <rPh sb="4" eb="5">
      <t>ケン</t>
    </rPh>
    <rPh sb="6" eb="7">
      <t>オサム</t>
    </rPh>
    <rPh sb="8" eb="9">
      <t>クツ</t>
    </rPh>
    <rPh sb="10" eb="11">
      <t>オサム</t>
    </rPh>
    <rPh sb="12" eb="13">
      <t>ケイ</t>
    </rPh>
    <rPh sb="14" eb="15">
      <t>ガ</t>
    </rPh>
    <rPh sb="16" eb="17">
      <t>オヨ</t>
    </rPh>
    <rPh sb="20" eb="21">
      <t>シュク</t>
    </rPh>
    <rPh sb="22" eb="23">
      <t>ヒ</t>
    </rPh>
    <rPh sb="24" eb="25">
      <t>チョク</t>
    </rPh>
    <rPh sb="26" eb="27">
      <t>ケン</t>
    </rPh>
    <rPh sb="28" eb="29">
      <t>オサム</t>
    </rPh>
    <rPh sb="30" eb="31">
      <t>ケイ</t>
    </rPh>
    <rPh sb="32" eb="33">
      <t>ガ</t>
    </rPh>
    <rPh sb="34" eb="35">
      <t>チョウ</t>
    </rPh>
    <rPh sb="36" eb="37">
      <t>ショ</t>
    </rPh>
    <phoneticPr fontId="5"/>
  </si>
  <si>
    <t>別紙２－１　附表Ａ１</t>
    <rPh sb="6" eb="8">
      <t>フヒョウ</t>
    </rPh>
    <phoneticPr fontId="5"/>
  </si>
  <si>
    <t>オン
コール</t>
    <phoneticPr fontId="4"/>
  </si>
  <si>
    <t>ｵﾝｺｰﾙ</t>
    <phoneticPr fontId="4"/>
  </si>
  <si>
    <t>宿日直</t>
    <phoneticPr fontId="4"/>
  </si>
  <si>
    <t>研修実施施設名</t>
    <phoneticPr fontId="4"/>
  </si>
  <si>
    <t>【施設番号】</t>
    <phoneticPr fontId="4"/>
  </si>
  <si>
    <t>施設番号</t>
  </si>
  <si>
    <t>２年次生又は再開者</t>
    <rPh sb="1" eb="2">
      <t>ネン</t>
    </rPh>
    <rPh sb="2" eb="3">
      <t>ジ</t>
    </rPh>
    <rPh sb="3" eb="4">
      <t>セイ</t>
    </rPh>
    <rPh sb="4" eb="5">
      <t>マタ</t>
    </rPh>
    <rPh sb="6" eb="8">
      <t>サイカイ</t>
    </rPh>
    <rPh sb="8" eb="9">
      <t>シャ</t>
    </rPh>
    <phoneticPr fontId="4"/>
  </si>
  <si>
    <t>別紙２－１　附表Ａ２</t>
    <rPh sb="6" eb="8">
      <t>フヒョウ</t>
    </rPh>
    <phoneticPr fontId="5"/>
  </si>
  <si>
    <t>（４）へき地診療所等研修支援経費</t>
    <rPh sb="5" eb="6">
      <t>チ</t>
    </rPh>
    <rPh sb="6" eb="9">
      <t>シンリョウショ</t>
    </rPh>
    <rPh sb="9" eb="10">
      <t>トウ</t>
    </rPh>
    <rPh sb="10" eb="12">
      <t>ケンシュウ</t>
    </rPh>
    <rPh sb="12" eb="14">
      <t>シエン</t>
    </rPh>
    <rPh sb="14" eb="16">
      <t>ケイヒ</t>
    </rPh>
    <phoneticPr fontId="5"/>
  </si>
  <si>
    <t>（５）産婦人科宿日直研修事業経費　</t>
    <rPh sb="3" eb="7">
      <t>サンフジンカ</t>
    </rPh>
    <rPh sb="7" eb="10">
      <t>シュクニッチョク</t>
    </rPh>
    <rPh sb="10" eb="12">
      <t>ケンシュウ</t>
    </rPh>
    <rPh sb="12" eb="14">
      <t>ジギョウ</t>
    </rPh>
    <rPh sb="14" eb="16">
      <t>ケイヒ</t>
    </rPh>
    <phoneticPr fontId="5"/>
  </si>
  <si>
    <r>
      <t>事業延月数 i</t>
    </r>
    <r>
      <rPr>
        <sz val="8"/>
        <rFont val="ＭＳ 明朝"/>
        <family val="1"/>
        <charset val="128"/>
      </rPr>
      <t xml:space="preserve">
(月４回以上)</t>
    </r>
    <rPh sb="3" eb="5">
      <t>ツキスウ</t>
    </rPh>
    <rPh sb="9" eb="10">
      <t>ツキ</t>
    </rPh>
    <rPh sb="11" eb="12">
      <t>カイ</t>
    </rPh>
    <rPh sb="12" eb="14">
      <t>イジョウ</t>
    </rPh>
    <phoneticPr fontId="4"/>
  </si>
  <si>
    <r>
      <t>事業延日数 j</t>
    </r>
    <r>
      <rPr>
        <sz val="8"/>
        <rFont val="ＭＳ 明朝"/>
        <family val="1"/>
        <charset val="128"/>
      </rPr>
      <t xml:space="preserve">
(月４回未満)</t>
    </r>
    <rPh sb="3" eb="5">
      <t>ニッスウ</t>
    </rPh>
    <rPh sb="9" eb="10">
      <t>ツキ</t>
    </rPh>
    <rPh sb="11" eb="12">
      <t>カイ</t>
    </rPh>
    <rPh sb="12" eb="14">
      <t>ミマン</t>
    </rPh>
    <phoneticPr fontId="4"/>
  </si>
  <si>
    <r>
      <t>事業延月数 k</t>
    </r>
    <r>
      <rPr>
        <sz val="8"/>
        <rFont val="ＭＳ 明朝"/>
        <family val="1"/>
        <charset val="128"/>
      </rPr>
      <t xml:space="preserve">
(月４回以上)</t>
    </r>
    <rPh sb="3" eb="5">
      <t>ツキスウ</t>
    </rPh>
    <rPh sb="9" eb="10">
      <t>ツキ</t>
    </rPh>
    <rPh sb="11" eb="12">
      <t>カイ</t>
    </rPh>
    <rPh sb="12" eb="14">
      <t>イジョウ</t>
    </rPh>
    <phoneticPr fontId="4"/>
  </si>
  <si>
    <r>
      <t>事業延日数 l</t>
    </r>
    <r>
      <rPr>
        <sz val="8"/>
        <rFont val="ＭＳ 明朝"/>
        <family val="1"/>
        <charset val="128"/>
      </rPr>
      <t xml:space="preserve">
(月４回未満)</t>
    </r>
    <rPh sb="3" eb="5">
      <t>ニッスウ</t>
    </rPh>
    <rPh sb="9" eb="10">
      <t>ツキ</t>
    </rPh>
    <rPh sb="11" eb="12">
      <t>カイ</t>
    </rPh>
    <rPh sb="12" eb="14">
      <t>ミマン</t>
    </rPh>
    <phoneticPr fontId="4"/>
  </si>
  <si>
    <t>（６）小児科宿日直研修事業経費　</t>
    <rPh sb="3" eb="6">
      <t>ショウニカ</t>
    </rPh>
    <rPh sb="6" eb="9">
      <t>シュクニッチョク</t>
    </rPh>
    <rPh sb="9" eb="11">
      <t>ケンシュウ</t>
    </rPh>
    <rPh sb="11" eb="13">
      <t>ジギョウ</t>
    </rPh>
    <rPh sb="13" eb="15">
      <t>ケイヒ</t>
    </rPh>
    <phoneticPr fontId="5"/>
  </si>
  <si>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
　　　再開する研修医を受け入れた場合はその限りでない。
注３）産婦人科又は小児科での宿日直研修の際に指導医（上級医を含む。）が研修医と当直した場合は、宿日直の欄に記入し、
　　　指導医等がオンコールによる指導体制にあった場合は、オンコールの欄に記入すること。その際に１月当たり回数合計を
　　　計の欄に記入すること。（１ヶ月月当たり宿日直、オンコールを合計して４回を超えて記入することは不可）
注４）臨床研修履修計画の計を【補助対象】と【補助対象外（国立等）】に分けること。
注５）臨床研修履修計画は、各月末時点における研修実施施設を基準に記入すること。</t>
    <phoneticPr fontId="4"/>
  </si>
  <si>
    <t>変更申請の場合は、１にかかわらず次のとおりとする。</t>
    <phoneticPr fontId="4"/>
  </si>
  <si>
    <t>-</t>
    <phoneticPr fontId="4"/>
  </si>
  <si>
    <t>(Ａ)</t>
  </si>
  <si>
    <t>(Ｂ)</t>
  </si>
  <si>
    <t>(Ａ)－(Ｂ)</t>
  </si>
  <si>
    <t>年度臨床研修費等補助金の（変更）交付申請書</t>
    <rPh sb="13" eb="15">
      <t>ヘンコウ</t>
    </rPh>
    <rPh sb="20" eb="21">
      <t>ショ</t>
    </rPh>
    <phoneticPr fontId="4"/>
  </si>
  <si>
    <t>（注）I欄及びJ欄については、交付要綱の７による変更交付申請手続の他は斜線を引くこと。</t>
    <phoneticPr fontId="4"/>
  </si>
  <si>
    <t>交付決定額</t>
    <rPh sb="0" eb="2">
      <t>コウフ</t>
    </rPh>
    <rPh sb="2" eb="5">
      <t>ケッテイガク</t>
    </rPh>
    <phoneticPr fontId="4"/>
  </si>
  <si>
    <t>差引追加交付
（一部取消）
申　請　額</t>
    <rPh sb="0" eb="2">
      <t>サシヒキ</t>
    </rPh>
    <rPh sb="2" eb="4">
      <t>ツイカ</t>
    </rPh>
    <rPh sb="4" eb="6">
      <t>コウフ</t>
    </rPh>
    <rPh sb="8" eb="10">
      <t>イチブ</t>
    </rPh>
    <rPh sb="10" eb="11">
      <t>ト</t>
    </rPh>
    <rPh sb="11" eb="12">
      <t>ケ</t>
    </rPh>
    <rPh sb="14" eb="15">
      <t>シン</t>
    </rPh>
    <rPh sb="16" eb="17">
      <t>ショウ</t>
    </rPh>
    <rPh sb="18" eb="19">
      <t>ガク</t>
    </rPh>
    <phoneticPr fontId="4"/>
  </si>
  <si>
    <t>年度医療関係者研修費等補助金の（変更）交付申請書</t>
    <rPh sb="16" eb="18">
      <t>ヘンコウ</t>
    </rPh>
    <rPh sb="23" eb="24">
      <t>ショ</t>
    </rPh>
    <phoneticPr fontId="4"/>
  </si>
  <si>
    <t>事業計画書</t>
    <phoneticPr fontId="4"/>
  </si>
  <si>
    <t>年度医療関係者研修費等補助金の事業実績報告書</t>
    <rPh sb="15" eb="17">
      <t>ジギョウ</t>
    </rPh>
    <rPh sb="17" eb="19">
      <t>ジッセキ</t>
    </rPh>
    <rPh sb="19" eb="22">
      <t>ホウコクショ</t>
    </rPh>
    <phoneticPr fontId="4"/>
  </si>
  <si>
    <t>年度臨床研修費等補助金の事業実績報告書</t>
    <rPh sb="18" eb="19">
      <t>ショ</t>
    </rPh>
    <phoneticPr fontId="4"/>
  </si>
  <si>
    <t>前回までの交付決定額　　金</t>
    <rPh sb="0" eb="2">
      <t>ゼンカイ</t>
    </rPh>
    <rPh sb="5" eb="7">
      <t>コウフ</t>
    </rPh>
    <rPh sb="7" eb="10">
      <t>ケッテイガク</t>
    </rPh>
    <rPh sb="12" eb="13">
      <t>キン</t>
    </rPh>
    <phoneticPr fontId="1"/>
  </si>
  <si>
    <t>申請額　　　　　　　　　　　　 金</t>
    <rPh sb="16" eb="17">
      <t>キン</t>
    </rPh>
    <phoneticPr fontId="4"/>
  </si>
  <si>
    <t>差引今回変更増減額　　　金</t>
    <rPh sb="0" eb="1">
      <t>サ</t>
    </rPh>
    <rPh sb="1" eb="2">
      <t>ヒ</t>
    </rPh>
    <rPh sb="2" eb="4">
      <t>コンカイ</t>
    </rPh>
    <rPh sb="4" eb="6">
      <t>ヘンコウ</t>
    </rPh>
    <rPh sb="6" eb="7">
      <t>ゾウ</t>
    </rPh>
    <rPh sb="7" eb="9">
      <t>ゲンガク</t>
    </rPh>
    <rPh sb="12" eb="1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</si>
</sst>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 &quot;#,##0"/>
    <numFmt numFmtId="178" formatCode="0.0%"/>
    <numFmt numFmtId="179" formatCode="&quot;0&quot;0"/>
    <numFmt numFmtId="180" formatCode="000000"/>
    <numFmt numFmtId="181" formatCode="#,##0_ "/>
  </numFmts>
  <fonts count="64">
    <font>
      <sz val="11"/>
      <name val="ＭＳ Ｐ明朝"/>
      <family val="1"/>
      <charset val="128"/>
    </font>
    <font>
      <sz val="11"/>
      <color theme="1"/>
      <name val="ＭＳ Ｐゴシック"/>
      <family val="2"/>
      <charset val="128"/>
      <scheme val="minor"/>
    </font>
    <font>
      <sz val="11"/>
      <name val="ＭＳ Ｐ明朝"/>
      <family val="1"/>
      <charset val="128"/>
    </font>
    <font>
      <sz val="14"/>
      <name val="ＭＳ 明朝"/>
      <family val="1"/>
      <charset val="128"/>
    </font>
    <font>
      <sz val="6"/>
      <name val="ＭＳ Ｐ明朝"/>
      <family val="1"/>
      <charset val="128"/>
    </font>
    <font>
      <sz val="6"/>
      <name val="ＭＳ ゴシック"/>
      <family val="3"/>
      <charset val="128"/>
    </font>
    <font>
      <sz val="11"/>
      <color theme="1"/>
      <name val="ＭＳ 明朝"/>
      <family val="1"/>
      <charset val="128"/>
    </font>
    <font>
      <sz val="10"/>
      <color theme="1"/>
      <name val="ＭＳ 明朝"/>
      <family val="1"/>
      <charset val="128"/>
    </font>
    <font>
      <strike/>
      <sz val="11"/>
      <color theme="1"/>
      <name val="ＭＳ 明朝"/>
      <family val="1"/>
      <charset val="128"/>
    </font>
    <font>
      <sz val="9"/>
      <color theme="1"/>
      <name val="ＭＳ 明朝"/>
      <family val="1"/>
      <charset val="128"/>
    </font>
    <font>
      <sz val="11"/>
      <color theme="1"/>
      <name val="ＭＳ Ｐ明朝"/>
      <family val="1"/>
      <charset val="128"/>
    </font>
    <font>
      <sz val="13"/>
      <name val="ＭＳ 明朝"/>
      <family val="1"/>
      <charset val="128"/>
    </font>
    <font>
      <sz val="14"/>
      <color theme="1"/>
      <name val="ＭＳ 明朝"/>
      <family val="1"/>
      <charset val="128"/>
    </font>
    <font>
      <sz val="8"/>
      <color theme="1"/>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明朝"/>
      <family val="1"/>
      <charset val="128"/>
    </font>
    <font>
      <sz val="9"/>
      <color theme="1"/>
      <name val="ＭＳ Ｐ明朝"/>
      <family val="1"/>
      <charset val="128"/>
    </font>
    <font>
      <strike/>
      <sz val="11"/>
      <color theme="1"/>
      <name val="ＭＳ Ｐゴシック"/>
      <family val="3"/>
      <charset val="128"/>
    </font>
    <font>
      <sz val="12"/>
      <color theme="1"/>
      <name val="ＭＳ ゴシック"/>
      <family val="3"/>
      <charset val="128"/>
    </font>
    <font>
      <sz val="11"/>
      <color theme="1"/>
      <name val="ＭＳ Ｐゴシック"/>
      <family val="3"/>
      <charset val="128"/>
      <scheme val="minor"/>
    </font>
    <font>
      <sz val="12"/>
      <color theme="1"/>
      <name val="ＭＳ Ｐゴシック"/>
      <family val="3"/>
      <charset val="128"/>
      <scheme val="minor"/>
    </font>
    <font>
      <b/>
      <sz val="11"/>
      <color theme="1"/>
      <name val="ＭＳ 明朝"/>
      <family val="1"/>
      <charset val="128"/>
    </font>
    <font>
      <sz val="10"/>
      <color theme="1"/>
      <name val="ＭＳ Ｐ明朝"/>
      <family val="1"/>
      <charset val="128"/>
    </font>
    <font>
      <sz val="11"/>
      <name val="平成ゴシック"/>
      <family val="3"/>
      <charset val="128"/>
    </font>
    <font>
      <b/>
      <sz val="14"/>
      <color theme="1"/>
      <name val="ＭＳ 明朝"/>
      <family val="1"/>
      <charset val="128"/>
    </font>
    <font>
      <b/>
      <sz val="12"/>
      <color theme="1"/>
      <name val="ＭＳ Ｐゴシック"/>
      <family val="3"/>
      <charset val="128"/>
      <scheme val="minor"/>
    </font>
    <font>
      <strike/>
      <sz val="9"/>
      <color theme="1"/>
      <name val="ＭＳ 明朝"/>
      <family val="1"/>
      <charset val="128"/>
    </font>
    <font>
      <strike/>
      <sz val="11"/>
      <color theme="1"/>
      <name val="ＭＳ Ｐ明朝"/>
      <family val="1"/>
      <charset val="128"/>
    </font>
    <font>
      <sz val="12"/>
      <color theme="1"/>
      <name val="ＭＳ Ｐゴシック"/>
      <family val="3"/>
      <charset val="128"/>
    </font>
    <font>
      <sz val="12"/>
      <color theme="1"/>
      <name val="ＭＳ Ｐ明朝"/>
      <family val="1"/>
      <charset val="128"/>
    </font>
    <font>
      <b/>
      <sz val="12"/>
      <color theme="1"/>
      <name val="ＭＳ ゴシック"/>
      <family val="3"/>
      <charset val="128"/>
    </font>
    <font>
      <b/>
      <sz val="10"/>
      <color theme="1"/>
      <name val="ＭＳ 明朝"/>
      <family val="1"/>
      <charset val="128"/>
    </font>
    <font>
      <b/>
      <sz val="12"/>
      <color theme="1"/>
      <name val="ＭＳ 明朝"/>
      <family val="1"/>
      <charset val="128"/>
    </font>
    <font>
      <b/>
      <sz val="9"/>
      <color theme="1"/>
      <name val="ＭＳ 明朝"/>
      <family val="1"/>
      <charset val="128"/>
    </font>
    <font>
      <b/>
      <sz val="16"/>
      <color theme="1"/>
      <name val="ＭＳ 明朝"/>
      <family val="1"/>
      <charset val="128"/>
    </font>
    <font>
      <sz val="11"/>
      <color theme="0"/>
      <name val="ＭＳ Ｐ明朝"/>
      <family val="1"/>
      <charset val="128"/>
    </font>
    <font>
      <sz val="11"/>
      <name val="ＭＳ 明朝"/>
      <family val="1"/>
      <charset val="128"/>
    </font>
    <font>
      <sz val="12"/>
      <name val="ＭＳ 明朝"/>
      <family val="1"/>
      <charset val="128"/>
    </font>
    <font>
      <u/>
      <sz val="11"/>
      <color rgb="FFFF0000"/>
      <name val="ＭＳ 明朝"/>
      <family val="1"/>
      <charset val="128"/>
    </font>
    <font>
      <u/>
      <sz val="8"/>
      <color rgb="FFFF0000"/>
      <name val="ＭＳ 明朝"/>
      <family val="1"/>
      <charset val="128"/>
    </font>
    <font>
      <b/>
      <sz val="11"/>
      <name val="ＭＳ 明朝"/>
      <family val="1"/>
      <charset val="128"/>
    </font>
    <font>
      <sz val="8"/>
      <name val="ＭＳ 明朝"/>
      <family val="1"/>
      <charset val="128"/>
    </font>
    <font>
      <sz val="10"/>
      <name val="ＭＳ 明朝"/>
      <family val="1"/>
      <charset val="128"/>
    </font>
    <font>
      <sz val="8"/>
      <name val="ＭＳ Ｐ明朝"/>
      <family val="1"/>
      <charset val="128"/>
    </font>
    <font>
      <sz val="9"/>
      <name val="ＭＳ 明朝"/>
      <family val="1"/>
      <charset val="128"/>
    </font>
    <font>
      <sz val="12"/>
      <color rgb="FFFF0000"/>
      <name val="ＭＳ 明朝"/>
      <family val="1"/>
      <charset val="128"/>
    </font>
    <font>
      <sz val="10"/>
      <color rgb="FFFF0000"/>
      <name val="ＭＳ 明朝"/>
      <family val="1"/>
      <charset val="128"/>
    </font>
    <font>
      <b/>
      <sz val="11"/>
      <color rgb="FF0000FF"/>
      <name val="ＭＳ Ｐ明朝"/>
      <family val="1"/>
      <charset val="128"/>
    </font>
    <font>
      <b/>
      <sz val="10"/>
      <color theme="4" tint="-0.249977111117893"/>
      <name val="ＭＳ 明朝"/>
      <family val="1"/>
      <charset val="128"/>
    </font>
    <font>
      <b/>
      <sz val="10"/>
      <name val="ＭＳ 明朝"/>
      <family val="1"/>
      <charset val="128"/>
    </font>
    <font>
      <b/>
      <sz val="10"/>
      <color rgb="FF0070C0"/>
      <name val="ＭＳ 明朝"/>
      <family val="1"/>
      <charset val="128"/>
    </font>
    <font>
      <b/>
      <sz val="10"/>
      <color indexed="10"/>
      <name val="ＭＳ 明朝"/>
      <family val="1"/>
      <charset val="128"/>
    </font>
    <font>
      <b/>
      <sz val="10"/>
      <color rgb="FF0000FF"/>
      <name val="ＭＳ 明朝"/>
      <family val="1"/>
      <charset val="128"/>
    </font>
    <font>
      <sz val="14"/>
      <color theme="1"/>
      <name val="ＭＳ Ｐゴシック"/>
      <family val="3"/>
      <charset val="128"/>
    </font>
    <font>
      <b/>
      <sz val="10"/>
      <color indexed="12"/>
      <name val="ＭＳ 明朝"/>
      <family val="1"/>
      <charset val="128"/>
    </font>
    <font>
      <sz val="10"/>
      <name val="ＭＳ Ｐ明朝"/>
      <family val="1"/>
      <charset val="128"/>
    </font>
    <font>
      <b/>
      <sz val="9"/>
      <color indexed="10"/>
      <name val="ＭＳ Ｐ明朝"/>
      <family val="1"/>
      <charset val="128"/>
    </font>
    <font>
      <sz val="6"/>
      <color theme="1"/>
      <name val="ＭＳ 明朝"/>
      <family val="1"/>
      <charset val="128"/>
    </font>
    <font>
      <sz val="20"/>
      <name val="ＭＳ 明朝"/>
      <family val="1"/>
      <charset val="128"/>
    </font>
    <font>
      <b/>
      <sz val="10"/>
      <color theme="3"/>
      <name val="ＭＳ 明朝"/>
      <family val="1"/>
      <charset val="128"/>
    </font>
    <font>
      <sz val="6"/>
      <name val="ＭＳ 明朝"/>
      <family val="1"/>
      <charset val="128"/>
    </font>
    <font>
      <sz val="6"/>
      <color rgb="FFFF0000"/>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bgColor indexed="64"/>
      </patternFill>
    </fill>
    <fill>
      <patternFill patternType="solid">
        <fgColor theme="1"/>
        <bgColor indexed="64"/>
      </patternFill>
    </fill>
    <fill>
      <patternFill patternType="solid">
        <fgColor rgb="FFFF0000"/>
        <bgColor indexed="64"/>
      </patternFill>
    </fill>
    <fill>
      <patternFill patternType="solid">
        <fgColor rgb="FFFFFF66"/>
        <bgColor indexed="64"/>
      </patternFill>
    </fill>
    <fill>
      <patternFill patternType="solid">
        <fgColor indexed="65"/>
        <bgColor indexed="64"/>
      </patternFill>
    </fill>
  </fills>
  <borders count="1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indexed="64"/>
      </right>
      <top style="thin">
        <color theme="1"/>
      </top>
      <bottom style="thin">
        <color indexed="64"/>
      </bottom>
      <diagonal/>
    </border>
    <border>
      <left/>
      <right/>
      <top style="thin">
        <color theme="1"/>
      </top>
      <bottom style="thin">
        <color indexed="64"/>
      </bottom>
      <diagonal/>
    </border>
    <border>
      <left/>
      <right style="thin">
        <color rgb="FFFF0000"/>
      </right>
      <top style="thin">
        <color theme="1"/>
      </top>
      <bottom style="thin">
        <color indexed="64"/>
      </bottom>
      <diagonal/>
    </border>
    <border>
      <left style="thin">
        <color rgb="FFFF0000"/>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style="thin">
        <color rgb="FFFF0000"/>
      </right>
      <top style="thin">
        <color indexed="64"/>
      </top>
      <bottom style="thin">
        <color theme="1"/>
      </bottom>
      <diagonal/>
    </border>
    <border>
      <left style="thin">
        <color rgb="FFFF0000"/>
      </left>
      <right style="thin">
        <color rgb="FFFF0000"/>
      </right>
      <top style="thin">
        <color indexed="64"/>
      </top>
      <bottom style="thin">
        <color theme="1"/>
      </bottom>
      <diagonal/>
    </border>
    <border>
      <left style="thin">
        <color rgb="FFFF0000"/>
      </left>
      <right style="thin">
        <color indexed="64"/>
      </right>
      <top style="thin">
        <color indexed="64"/>
      </top>
      <bottom style="thin">
        <color theme="1"/>
      </bottom>
      <diagonal/>
    </border>
    <border>
      <left/>
      <right/>
      <top style="thin">
        <color indexed="64"/>
      </top>
      <bottom style="thin">
        <color theme="1"/>
      </bottom>
      <diagonal/>
    </border>
    <border>
      <left/>
      <right style="thin">
        <color rgb="FFFF0000"/>
      </right>
      <top style="thin">
        <color indexed="64"/>
      </top>
      <bottom style="thin">
        <color theme="1"/>
      </bottom>
      <diagonal/>
    </border>
    <border>
      <left style="thin">
        <color rgb="FFFF0000"/>
      </left>
      <right/>
      <top style="thin">
        <color indexed="64"/>
      </top>
      <bottom style="thin">
        <color theme="1"/>
      </bottom>
      <diagonal/>
    </border>
    <border>
      <left/>
      <right style="thin">
        <color theme="1"/>
      </right>
      <top style="thin">
        <color indexed="64"/>
      </top>
      <bottom style="thin">
        <color theme="1"/>
      </bottom>
      <diagonal/>
    </border>
    <border>
      <left style="medium">
        <color theme="1"/>
      </left>
      <right style="medium">
        <color theme="1"/>
      </right>
      <top style="medium">
        <color theme="1"/>
      </top>
      <bottom style="medium">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theme="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style="thick">
        <color indexed="64"/>
      </top>
      <bottom style="thick">
        <color indexed="64"/>
      </bottom>
      <diagonal/>
    </border>
    <border>
      <left/>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thin">
        <color rgb="FFFF0000"/>
      </left>
      <right/>
      <top/>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1">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5" fillId="0" borderId="0"/>
    <xf numFmtId="1" fontId="3" fillId="0" borderId="0"/>
    <xf numFmtId="38" fontId="2" fillId="0" borderId="0" applyFont="0" applyFill="0" applyBorder="0" applyAlignment="0" applyProtection="0">
      <alignment vertical="center"/>
    </xf>
    <xf numFmtId="38" fontId="21" fillId="0" borderId="0" applyFont="0" applyFill="0" applyBorder="0" applyAlignment="0" applyProtection="0">
      <alignment vertical="center"/>
    </xf>
    <xf numFmtId="0" fontId="25" fillId="0" borderId="0"/>
    <xf numFmtId="0" fontId="2" fillId="0" borderId="0"/>
    <xf numFmtId="0" fontId="25" fillId="0" borderId="0"/>
  </cellStyleXfs>
  <cellXfs count="974">
    <xf numFmtId="0" fontId="0" fillId="0" borderId="0" xfId="0"/>
    <xf numFmtId="0" fontId="6" fillId="0" borderId="0" xfId="0" applyFont="1" applyBorder="1"/>
    <xf numFmtId="0" fontId="6" fillId="0" borderId="0" xfId="0" applyFont="1"/>
    <xf numFmtId="0" fontId="6" fillId="0" borderId="8" xfId="0" applyFont="1" applyBorder="1" applyAlignment="1">
      <alignment horizontal="right"/>
    </xf>
    <xf numFmtId="0" fontId="6" fillId="0" borderId="9" xfId="0" applyFont="1" applyBorder="1"/>
    <xf numFmtId="0" fontId="6" fillId="0" borderId="0" xfId="0" applyFont="1" applyFill="1" applyBorder="1"/>
    <xf numFmtId="0" fontId="7" fillId="0" borderId="0" xfId="0" applyFont="1"/>
    <xf numFmtId="0" fontId="7" fillId="0" borderId="0"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wrapText="1"/>
    </xf>
    <xf numFmtId="0" fontId="6" fillId="0" borderId="0" xfId="0" applyFont="1" applyFill="1" applyBorder="1" applyAlignment="1">
      <alignment horizontal="center"/>
    </xf>
    <xf numFmtId="0" fontId="6" fillId="0" borderId="0" xfId="0" applyFont="1" applyBorder="1" applyAlignment="1" applyProtection="1">
      <alignment horizontal="right"/>
    </xf>
    <xf numFmtId="0" fontId="6" fillId="0" borderId="0" xfId="0" applyFont="1" applyBorder="1" applyProtection="1"/>
    <xf numFmtId="0" fontId="6" fillId="0" borderId="0" xfId="0" applyFont="1" applyBorder="1" applyAlignment="1" applyProtection="1">
      <alignment horizontal="center"/>
    </xf>
    <xf numFmtId="0" fontId="6" fillId="0" borderId="8" xfId="0" applyFont="1" applyBorder="1" applyAlignment="1" applyProtection="1">
      <alignment shrinkToFit="1"/>
    </xf>
    <xf numFmtId="0" fontId="6" fillId="0" borderId="0" xfId="0" applyFont="1" applyBorder="1" applyAlignment="1" applyProtection="1">
      <alignment shrinkToFit="1"/>
    </xf>
    <xf numFmtId="0" fontId="6" fillId="0" borderId="8" xfId="0" applyFont="1" applyBorder="1" applyAlignment="1" applyProtection="1">
      <alignment horizontal="center" shrinkToFit="1"/>
    </xf>
    <xf numFmtId="0" fontId="6" fillId="0" borderId="0" xfId="0" applyFont="1" applyBorder="1" applyAlignment="1" applyProtection="1">
      <alignment horizontal="center" shrinkToFit="1"/>
    </xf>
    <xf numFmtId="0" fontId="6" fillId="0" borderId="8" xfId="0" applyFont="1" applyBorder="1" applyAlignment="1" applyProtection="1">
      <alignment vertical="center"/>
    </xf>
    <xf numFmtId="0" fontId="13" fillId="0" borderId="0" xfId="0" applyFont="1" applyBorder="1" applyAlignment="1" applyProtection="1">
      <alignment horizontal="center" vertical="center" wrapText="1"/>
    </xf>
    <xf numFmtId="0" fontId="6" fillId="0" borderId="0" xfId="0" applyFont="1" applyFill="1" applyBorder="1" applyProtection="1"/>
    <xf numFmtId="0" fontId="9" fillId="0" borderId="77" xfId="0" applyFont="1" applyFill="1" applyBorder="1" applyAlignment="1" applyProtection="1">
      <alignment horizontal="center"/>
      <protection locked="0"/>
    </xf>
    <xf numFmtId="0" fontId="6" fillId="0" borderId="49" xfId="0" applyFont="1" applyFill="1" applyBorder="1" applyProtection="1"/>
    <xf numFmtId="0" fontId="6" fillId="0" borderId="9" xfId="0" applyFont="1" applyFill="1" applyBorder="1" applyProtection="1"/>
    <xf numFmtId="0" fontId="10" fillId="0" borderId="8" xfId="0" applyFont="1" applyFill="1" applyBorder="1" applyAlignment="1" applyProtection="1">
      <alignment vertical="center"/>
    </xf>
    <xf numFmtId="0" fontId="18" fillId="0" borderId="0" xfId="0" applyFont="1" applyFill="1" applyBorder="1" applyAlignment="1" applyProtection="1">
      <alignment vertical="center"/>
    </xf>
    <xf numFmtId="0" fontId="6" fillId="0" borderId="8" xfId="0" applyFont="1" applyFill="1" applyBorder="1" applyAlignment="1" applyProtection="1">
      <alignment horizontal="right"/>
    </xf>
    <xf numFmtId="0" fontId="6" fillId="0" borderId="4" xfId="0" applyFont="1" applyFill="1" applyBorder="1" applyProtection="1"/>
    <xf numFmtId="0" fontId="6" fillId="0" borderId="13" xfId="0" applyFont="1" applyFill="1" applyBorder="1" applyProtection="1"/>
    <xf numFmtId="0" fontId="16" fillId="0" borderId="0" xfId="0" applyFont="1" applyFill="1" applyBorder="1" applyAlignment="1" applyProtection="1">
      <alignment vertical="center" wrapText="1"/>
    </xf>
    <xf numFmtId="177" fontId="16" fillId="0" borderId="0" xfId="0" applyNumberFormat="1" applyFont="1" applyFill="1" applyBorder="1" applyAlignment="1" applyProtection="1"/>
    <xf numFmtId="0" fontId="16" fillId="0" borderId="9" xfId="0" applyFont="1" applyFill="1" applyBorder="1" applyProtection="1"/>
    <xf numFmtId="0" fontId="16" fillId="0" borderId="4" xfId="0" applyFont="1" applyFill="1" applyBorder="1" applyProtection="1"/>
    <xf numFmtId="0" fontId="16" fillId="0" borderId="13" xfId="0" applyFont="1" applyFill="1" applyBorder="1" applyProtection="1"/>
    <xf numFmtId="0" fontId="16" fillId="0" borderId="12" xfId="0" applyFont="1" applyFill="1" applyBorder="1" applyProtection="1"/>
    <xf numFmtId="0" fontId="6" fillId="0" borderId="12" xfId="0" applyFont="1" applyFill="1" applyBorder="1" applyProtection="1"/>
    <xf numFmtId="0" fontId="7" fillId="0" borderId="0" xfId="0" applyFont="1" applyFill="1" applyBorder="1" applyAlignment="1">
      <alignment horizontal="center" vertical="center"/>
    </xf>
    <xf numFmtId="0" fontId="7" fillId="0" borderId="0" xfId="0" applyFont="1" applyFill="1" applyBorder="1" applyAlignment="1">
      <alignment horizontal="left" vertical="top"/>
    </xf>
    <xf numFmtId="0" fontId="6" fillId="0" borderId="15" xfId="0" applyFont="1" applyFill="1" applyBorder="1" applyAlignment="1">
      <alignment horizontal="left"/>
    </xf>
    <xf numFmtId="0" fontId="6" fillId="0" borderId="15" xfId="0" applyFont="1" applyFill="1" applyBorder="1" applyAlignment="1"/>
    <xf numFmtId="0" fontId="6" fillId="0" borderId="0" xfId="0" applyFont="1" applyFill="1"/>
    <xf numFmtId="0" fontId="6" fillId="0" borderId="0" xfId="0" applyFont="1" applyBorder="1" applyAlignment="1">
      <alignment horizontal="center" vertical="center"/>
    </xf>
    <xf numFmtId="0" fontId="10" fillId="0" borderId="0" xfId="0" applyFont="1"/>
    <xf numFmtId="0" fontId="6" fillId="0" borderId="0" xfId="0" applyFont="1" applyBorder="1" applyAlignment="1">
      <alignment vertical="center"/>
    </xf>
    <xf numFmtId="0" fontId="9" fillId="0" borderId="0" xfId="0" applyFont="1" applyBorder="1" applyProtection="1"/>
    <xf numFmtId="0" fontId="6" fillId="0" borderId="14" xfId="0" applyFont="1" applyFill="1" applyBorder="1" applyAlignment="1"/>
    <xf numFmtId="0" fontId="13" fillId="0" borderId="15" xfId="0" applyFont="1" applyFill="1" applyBorder="1" applyAlignment="1"/>
    <xf numFmtId="0" fontId="13" fillId="0" borderId="10" xfId="0" applyFont="1" applyFill="1" applyBorder="1" applyAlignment="1"/>
    <xf numFmtId="0" fontId="6" fillId="0" borderId="10" xfId="0" applyFont="1" applyFill="1" applyBorder="1"/>
    <xf numFmtId="0" fontId="13" fillId="0" borderId="14" xfId="0" applyFont="1" applyFill="1" applyBorder="1" applyAlignment="1"/>
    <xf numFmtId="0" fontId="6" fillId="0" borderId="2" xfId="0" applyFont="1" applyFill="1" applyBorder="1" applyAlignment="1">
      <alignment horizontal="center"/>
    </xf>
    <xf numFmtId="38" fontId="6" fillId="0" borderId="2" xfId="0" applyNumberFormat="1" applyFont="1" applyFill="1" applyBorder="1" applyAlignment="1"/>
    <xf numFmtId="0" fontId="6" fillId="0" borderId="2" xfId="0" applyFont="1" applyFill="1" applyBorder="1"/>
    <xf numFmtId="0" fontId="6" fillId="0" borderId="15" xfId="0" applyFont="1" applyFill="1" applyBorder="1"/>
    <xf numFmtId="176" fontId="6" fillId="0" borderId="10" xfId="0" applyNumberFormat="1" applyFont="1" applyFill="1" applyBorder="1" applyAlignment="1">
      <alignment horizontal="center"/>
    </xf>
    <xf numFmtId="38" fontId="6" fillId="0" borderId="0" xfId="0" applyNumberFormat="1" applyFont="1" applyFill="1" applyBorder="1" applyAlignment="1"/>
    <xf numFmtId="0" fontId="7" fillId="0" borderId="14" xfId="0" applyFont="1" applyFill="1" applyBorder="1" applyAlignment="1"/>
    <xf numFmtId="0" fontId="7" fillId="0" borderId="0" xfId="0" applyFont="1" applyFill="1" applyBorder="1" applyAlignment="1"/>
    <xf numFmtId="178" fontId="6" fillId="0" borderId="0" xfId="0" applyNumberFormat="1" applyFont="1" applyFill="1" applyBorder="1" applyAlignment="1"/>
    <xf numFmtId="0" fontId="9" fillId="0" borderId="0" xfId="0" applyFont="1" applyBorder="1"/>
    <xf numFmtId="0" fontId="6" fillId="0" borderId="9" xfId="0" applyFont="1" applyBorder="1" applyAlignment="1" applyProtection="1">
      <alignment horizontal="center"/>
    </xf>
    <xf numFmtId="0" fontId="6" fillId="0" borderId="10" xfId="0" applyFont="1" applyBorder="1" applyProtection="1"/>
    <xf numFmtId="0" fontId="6" fillId="0" borderId="0" xfId="0" applyFont="1" applyBorder="1" applyAlignment="1">
      <alignment horizontal="right" vertical="center"/>
    </xf>
    <xf numFmtId="0" fontId="13" fillId="0" borderId="0" xfId="0" applyFont="1" applyBorder="1" applyAlignment="1">
      <alignment vertical="center"/>
    </xf>
    <xf numFmtId="0" fontId="9" fillId="0" borderId="0" xfId="0" applyFont="1" applyFill="1" applyBorder="1" applyProtection="1"/>
    <xf numFmtId="0" fontId="10" fillId="0" borderId="0" xfId="0" applyFont="1" applyFill="1" applyBorder="1" applyAlignment="1" applyProtection="1">
      <alignment vertical="center"/>
    </xf>
    <xf numFmtId="0" fontId="7" fillId="0" borderId="6"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0" xfId="0" applyFont="1" applyFill="1" applyBorder="1" applyAlignment="1">
      <alignment horizontal="left" vertical="top"/>
    </xf>
    <xf numFmtId="0" fontId="6" fillId="0" borderId="9" xfId="0" applyFont="1" applyFill="1" applyBorder="1" applyAlignment="1">
      <alignment horizontal="left" vertical="top"/>
    </xf>
    <xf numFmtId="0" fontId="10" fillId="0" borderId="0" xfId="0" applyFont="1" applyFill="1"/>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6"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vertical="center"/>
    </xf>
    <xf numFmtId="57" fontId="7" fillId="0" borderId="8" xfId="0" applyNumberFormat="1" applyFont="1" applyBorder="1" applyAlignment="1">
      <alignment horizontal="center" vertical="center"/>
    </xf>
    <xf numFmtId="0" fontId="7" fillId="0" borderId="0" xfId="0" applyFont="1" applyBorder="1" applyAlignment="1">
      <alignment horizontal="center" vertical="center"/>
    </xf>
    <xf numFmtId="57"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26" fillId="0" borderId="0" xfId="0" applyFont="1" applyAlignment="1">
      <alignment vertical="center"/>
    </xf>
    <xf numFmtId="0" fontId="27" fillId="0" borderId="0" xfId="0" applyFont="1" applyFill="1"/>
    <xf numFmtId="0" fontId="26" fillId="0" borderId="0" xfId="0" applyFont="1" applyAlignment="1"/>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Fill="1"/>
    <xf numFmtId="0" fontId="12" fillId="0" borderId="0" xfId="0" applyFont="1" applyFill="1" applyAlignment="1">
      <alignment horizontal="center"/>
    </xf>
    <xf numFmtId="0" fontId="6" fillId="0" borderId="13" xfId="0" applyFont="1" applyBorder="1" applyAlignment="1"/>
    <xf numFmtId="0" fontId="6" fillId="0" borderId="11" xfId="0" applyFont="1" applyFill="1" applyBorder="1" applyAlignment="1" applyProtection="1">
      <alignment horizontal="center" vertical="center"/>
      <protection locked="0"/>
    </xf>
    <xf numFmtId="0" fontId="6" fillId="0" borderId="14" xfId="0" applyFont="1" applyBorder="1" applyAlignment="1" applyProtection="1"/>
    <xf numFmtId="0" fontId="6" fillId="0" borderId="15" xfId="0" applyFont="1" applyBorder="1" applyAlignment="1" applyProtection="1"/>
    <xf numFmtId="0" fontId="6" fillId="0" borderId="10" xfId="0" applyFont="1" applyFill="1" applyBorder="1" applyAlignment="1" applyProtection="1">
      <alignment horizontal="right"/>
    </xf>
    <xf numFmtId="0" fontId="6" fillId="0" borderId="15" xfId="0" applyFont="1" applyFill="1" applyBorder="1" applyAlignment="1" applyProtection="1">
      <alignment horizontal="left"/>
    </xf>
    <xf numFmtId="0" fontId="9" fillId="0" borderId="2" xfId="0" applyFont="1" applyBorder="1" applyAlignment="1" applyProtection="1"/>
    <xf numFmtId="0" fontId="6" fillId="0" borderId="2" xfId="0" applyFont="1" applyBorder="1" applyAlignment="1" applyProtection="1"/>
    <xf numFmtId="0" fontId="6" fillId="0" borderId="14" xfId="0" applyFont="1" applyFill="1" applyBorder="1" applyAlignment="1" applyProtection="1"/>
    <xf numFmtId="0" fontId="13" fillId="0" borderId="15" xfId="0" applyFont="1" applyFill="1" applyBorder="1" applyAlignment="1" applyProtection="1"/>
    <xf numFmtId="0" fontId="13" fillId="0" borderId="10" xfId="0" applyFont="1" applyFill="1" applyBorder="1" applyAlignment="1" applyProtection="1"/>
    <xf numFmtId="0" fontId="6" fillId="0" borderId="10" xfId="0" applyFont="1" applyFill="1" applyBorder="1" applyProtection="1"/>
    <xf numFmtId="0" fontId="6" fillId="0" borderId="10" xfId="0" applyFont="1" applyFill="1" applyBorder="1" applyAlignment="1" applyProtection="1"/>
    <xf numFmtId="0" fontId="6" fillId="0" borderId="2" xfId="0" applyFont="1" applyFill="1" applyBorder="1" applyAlignment="1" applyProtection="1">
      <alignment horizontal="center"/>
    </xf>
    <xf numFmtId="38" fontId="6" fillId="0" borderId="2" xfId="0" applyNumberFormat="1" applyFont="1" applyFill="1" applyBorder="1" applyAlignment="1" applyProtection="1"/>
    <xf numFmtId="0" fontId="6" fillId="0" borderId="2" xfId="0" applyFont="1" applyFill="1" applyBorder="1" applyProtection="1"/>
    <xf numFmtId="0" fontId="6" fillId="0" borderId="15" xfId="0" applyFont="1" applyFill="1" applyBorder="1" applyProtection="1"/>
    <xf numFmtId="0" fontId="23" fillId="0" borderId="14" xfId="0" applyFont="1" applyFill="1" applyBorder="1" applyAlignment="1" applyProtection="1">
      <alignment horizontal="center"/>
    </xf>
    <xf numFmtId="38" fontId="6" fillId="0" borderId="0" xfId="0" applyNumberFormat="1" applyFont="1" applyFill="1" applyBorder="1" applyAlignment="1" applyProtection="1"/>
    <xf numFmtId="0" fontId="6" fillId="0" borderId="0" xfId="0" applyFont="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wrapText="1"/>
    </xf>
    <xf numFmtId="0" fontId="6" fillId="0" borderId="0" xfId="0" applyFont="1" applyFill="1" applyBorder="1" applyAlignment="1" applyProtection="1"/>
    <xf numFmtId="0" fontId="6" fillId="0" borderId="31" xfId="0" applyFont="1" applyFill="1" applyBorder="1" applyAlignment="1" applyProtection="1">
      <alignment horizontal="right"/>
    </xf>
    <xf numFmtId="0" fontId="6" fillId="0" borderId="34" xfId="0" applyFont="1" applyFill="1" applyBorder="1" applyProtection="1"/>
    <xf numFmtId="0" fontId="6" fillId="0" borderId="35" xfId="0" applyFont="1" applyFill="1" applyBorder="1" applyProtection="1"/>
    <xf numFmtId="0" fontId="6" fillId="0" borderId="39" xfId="0" applyFont="1" applyFill="1" applyBorder="1" applyAlignment="1" applyProtection="1">
      <alignment horizontal="right"/>
    </xf>
    <xf numFmtId="0" fontId="6" fillId="0" borderId="42" xfId="0" applyFont="1" applyFill="1" applyBorder="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8" xfId="0" applyFont="1" applyBorder="1" applyProtection="1"/>
    <xf numFmtId="0" fontId="6" fillId="0" borderId="11" xfId="0" applyFont="1" applyFill="1" applyBorder="1" applyProtection="1">
      <protection locked="0"/>
    </xf>
    <xf numFmtId="0" fontId="6" fillId="0" borderId="8" xfId="0" applyFont="1" applyBorder="1" applyAlignment="1" applyProtection="1">
      <alignment horizontal="right"/>
    </xf>
    <xf numFmtId="0" fontId="6" fillId="0" borderId="9" xfId="0" applyFont="1" applyBorder="1" applyProtection="1"/>
    <xf numFmtId="0" fontId="23" fillId="0" borderId="0" xfId="0" applyFont="1" applyFill="1"/>
    <xf numFmtId="0" fontId="23" fillId="0" borderId="0" xfId="0" applyFont="1" applyFill="1" applyBorder="1"/>
    <xf numFmtId="0" fontId="6" fillId="0" borderId="0" xfId="0" applyFont="1" applyAlignment="1" applyProtection="1">
      <alignment vertical="center"/>
    </xf>
    <xf numFmtId="0" fontId="6" fillId="0" borderId="8" xfId="0" applyFont="1" applyBorder="1" applyAlignment="1" applyProtection="1">
      <alignment horizontal="right" vertical="center"/>
    </xf>
    <xf numFmtId="0" fontId="6" fillId="0" borderId="9" xfId="0" applyFont="1" applyBorder="1" applyAlignment="1" applyProtection="1">
      <alignment vertical="center"/>
    </xf>
    <xf numFmtId="0" fontId="6" fillId="0" borderId="0" xfId="0" applyFont="1" applyFill="1" applyAlignment="1">
      <alignment vertical="center"/>
    </xf>
    <xf numFmtId="0" fontId="13" fillId="0" borderId="8" xfId="0" applyFont="1" applyBorder="1" applyAlignment="1" applyProtection="1">
      <alignment wrapText="1"/>
    </xf>
    <xf numFmtId="0" fontId="13" fillId="0" borderId="0" xfId="0" applyFont="1" applyBorder="1" applyAlignment="1" applyProtection="1">
      <alignment wrapText="1"/>
    </xf>
    <xf numFmtId="0" fontId="6" fillId="0" borderId="43" xfId="0" applyFont="1" applyFill="1" applyBorder="1" applyAlignment="1" applyProtection="1">
      <alignment horizontal="center"/>
      <protection locked="0"/>
    </xf>
    <xf numFmtId="38" fontId="6" fillId="0" borderId="0" xfId="7" applyFont="1" applyFill="1" applyBorder="1" applyAlignment="1" applyProtection="1"/>
    <xf numFmtId="0" fontId="23" fillId="0" borderId="0" xfId="0" applyFont="1" applyFill="1" applyBorder="1" applyProtection="1"/>
    <xf numFmtId="0" fontId="6" fillId="0" borderId="16" xfId="0" applyFont="1" applyFill="1" applyBorder="1" applyAlignment="1" applyProtection="1">
      <alignment horizontal="center"/>
      <protection locked="0"/>
    </xf>
    <xf numFmtId="0" fontId="18" fillId="0" borderId="0" xfId="0" applyFont="1" applyAlignment="1" applyProtection="1"/>
    <xf numFmtId="0" fontId="8" fillId="0" borderId="0" xfId="0" applyFont="1" applyBorder="1" applyAlignment="1" applyProtection="1"/>
    <xf numFmtId="0" fontId="8" fillId="0" borderId="0" xfId="0" applyFont="1" applyBorder="1" applyProtection="1"/>
    <xf numFmtId="0" fontId="6" fillId="0" borderId="77" xfId="0" applyFont="1" applyFill="1" applyBorder="1" applyAlignment="1" applyProtection="1">
      <alignment horizontal="center"/>
      <protection locked="0"/>
    </xf>
    <xf numFmtId="0" fontId="7" fillId="0" borderId="0" xfId="0" applyFont="1" applyBorder="1" applyProtection="1"/>
    <xf numFmtId="0" fontId="6" fillId="0" borderId="0" xfId="0" applyFont="1" applyFill="1" applyProtection="1"/>
    <xf numFmtId="0" fontId="6" fillId="0" borderId="8" xfId="0" applyFont="1" applyFill="1" applyBorder="1" applyProtection="1"/>
    <xf numFmtId="0" fontId="6" fillId="0" borderId="9" xfId="0" applyFont="1" applyFill="1" applyBorder="1" applyAlignment="1" applyProtection="1">
      <alignment vertical="center"/>
    </xf>
    <xf numFmtId="0" fontId="6" fillId="0" borderId="8" xfId="0" applyFont="1" applyFill="1" applyBorder="1" applyAlignment="1" applyProtection="1">
      <alignment horizontal="right" vertical="center"/>
    </xf>
    <xf numFmtId="0" fontId="6" fillId="0" borderId="9" xfId="0" applyFont="1" applyBorder="1" applyAlignment="1" applyProtection="1"/>
    <xf numFmtId="0" fontId="7" fillId="0" borderId="0" xfId="0" applyFont="1" applyBorder="1" applyAlignment="1" applyProtection="1">
      <alignment vertical="center"/>
    </xf>
    <xf numFmtId="0" fontId="9" fillId="0" borderId="0" xfId="0" applyFont="1" applyBorder="1" applyAlignment="1" applyProtection="1">
      <alignment vertical="center" wrapText="1"/>
    </xf>
    <xf numFmtId="0" fontId="10" fillId="0" borderId="0" xfId="0" applyFont="1" applyAlignment="1" applyProtection="1">
      <alignment vertical="center" wrapText="1"/>
    </xf>
    <xf numFmtId="0" fontId="6" fillId="0" borderId="0" xfId="0" applyFont="1" applyBorder="1" applyAlignment="1" applyProtection="1">
      <alignment horizontal="left"/>
    </xf>
    <xf numFmtId="38" fontId="6" fillId="0" borderId="0" xfId="0" applyNumberFormat="1" applyFont="1"/>
    <xf numFmtId="0" fontId="6" fillId="0" borderId="44" xfId="0" applyFont="1" applyBorder="1" applyProtection="1"/>
    <xf numFmtId="0" fontId="6" fillId="0" borderId="45" xfId="0" applyFont="1" applyBorder="1" applyProtection="1"/>
    <xf numFmtId="0" fontId="6" fillId="0" borderId="46" xfId="0" applyFont="1" applyBorder="1" applyProtection="1"/>
    <xf numFmtId="38" fontId="6" fillId="0" borderId="0" xfId="0" applyNumberFormat="1" applyFont="1" applyAlignment="1">
      <alignment shrinkToFit="1"/>
    </xf>
    <xf numFmtId="49" fontId="9" fillId="0" borderId="0" xfId="0" applyNumberFormat="1" applyFont="1" applyBorder="1" applyAlignment="1" applyProtection="1"/>
    <xf numFmtId="49" fontId="28" fillId="0" borderId="0" xfId="0" applyNumberFormat="1" applyFont="1" applyBorder="1" applyAlignment="1" applyProtection="1">
      <alignment wrapText="1"/>
    </xf>
    <xf numFmtId="0" fontId="29" fillId="0" borderId="0" xfId="0" applyFont="1" applyBorder="1" applyAlignment="1" applyProtection="1">
      <alignment wrapText="1"/>
    </xf>
    <xf numFmtId="0" fontId="29" fillId="0" borderId="0" xfId="0" applyFont="1" applyBorder="1" applyAlignment="1">
      <alignment wrapText="1"/>
    </xf>
    <xf numFmtId="0" fontId="30" fillId="0" borderId="0" xfId="0" applyFont="1" applyFill="1" applyAlignment="1">
      <alignment vertical="center"/>
    </xf>
    <xf numFmtId="0" fontId="32" fillId="0" borderId="59" xfId="0" applyFont="1" applyFill="1" applyBorder="1" applyAlignment="1">
      <alignment vertical="center" wrapText="1"/>
    </xf>
    <xf numFmtId="0" fontId="32" fillId="0" borderId="70" xfId="0" applyFont="1" applyFill="1" applyBorder="1" applyAlignment="1">
      <alignment horizontal="center" vertical="center" wrapText="1"/>
    </xf>
    <xf numFmtId="177" fontId="20" fillId="0" borderId="71" xfId="0" applyNumberFormat="1" applyFont="1" applyFill="1" applyBorder="1" applyAlignment="1" applyProtection="1">
      <alignment horizontal="left" vertical="center" wrapText="1"/>
      <protection locked="0"/>
    </xf>
    <xf numFmtId="177" fontId="20" fillId="0" borderId="70" xfId="1" applyNumberFormat="1" applyFont="1" applyFill="1" applyBorder="1" applyAlignment="1" applyProtection="1">
      <alignment horizontal="right" vertical="center" wrapText="1"/>
      <protection locked="0"/>
    </xf>
    <xf numFmtId="177" fontId="20" fillId="0" borderId="74" xfId="1" applyNumberFormat="1" applyFont="1" applyFill="1" applyBorder="1" applyAlignment="1" applyProtection="1">
      <alignment horizontal="center" vertical="center" wrapText="1"/>
      <protection locked="0"/>
    </xf>
    <xf numFmtId="177" fontId="30" fillId="0" borderId="71" xfId="1" applyNumberFormat="1" applyFont="1" applyFill="1" applyBorder="1" applyAlignment="1" applyProtection="1">
      <alignment horizontal="right" vertical="center"/>
      <protection locked="0"/>
    </xf>
    <xf numFmtId="177" fontId="30" fillId="0" borderId="72" xfId="0" applyNumberFormat="1" applyFont="1" applyFill="1" applyBorder="1" applyAlignment="1" applyProtection="1">
      <alignment horizontal="right" vertical="center"/>
      <protection locked="0"/>
    </xf>
    <xf numFmtId="177" fontId="30" fillId="0" borderId="70" xfId="0" applyNumberFormat="1" applyFont="1" applyFill="1" applyBorder="1" applyAlignment="1">
      <alignment horizontal="right" vertical="center"/>
    </xf>
    <xf numFmtId="177" fontId="20" fillId="0" borderId="0" xfId="0" applyNumberFormat="1" applyFont="1" applyFill="1" applyBorder="1" applyAlignment="1">
      <alignment horizontal="left" vertical="center" wrapText="1"/>
    </xf>
    <xf numFmtId="177" fontId="20" fillId="0" borderId="0" xfId="1" applyNumberFormat="1" applyFont="1" applyFill="1" applyBorder="1" applyAlignment="1">
      <alignment horizontal="left" vertical="center" wrapText="1"/>
    </xf>
    <xf numFmtId="177" fontId="30" fillId="0" borderId="0" xfId="1" applyNumberFormat="1" applyFont="1" applyFill="1" applyBorder="1" applyAlignment="1">
      <alignment horizontal="right" vertical="center"/>
    </xf>
    <xf numFmtId="177" fontId="30" fillId="0" borderId="0" xfId="0" applyNumberFormat="1" applyFont="1" applyFill="1" applyBorder="1" applyAlignment="1">
      <alignment horizontal="left" vertical="center"/>
    </xf>
    <xf numFmtId="177" fontId="30" fillId="0" borderId="0" xfId="0" applyNumberFormat="1" applyFont="1" applyFill="1" applyBorder="1" applyAlignment="1">
      <alignment horizontal="right" vertical="center"/>
    </xf>
    <xf numFmtId="177" fontId="20" fillId="0" borderId="0" xfId="0" applyNumberFormat="1" applyFont="1" applyFill="1" applyBorder="1" applyAlignment="1">
      <alignment horizontal="left" vertical="center"/>
    </xf>
    <xf numFmtId="177" fontId="30" fillId="0" borderId="0" xfId="0" applyNumberFormat="1" applyFont="1" applyFill="1" applyBorder="1" applyAlignment="1">
      <alignment horizontal="left" vertical="center" wrapText="1"/>
    </xf>
    <xf numFmtId="38" fontId="20" fillId="0" borderId="0" xfId="1" applyFont="1" applyFill="1" applyBorder="1" applyAlignment="1">
      <alignment horizontal="left" vertical="center" wrapText="1"/>
    </xf>
    <xf numFmtId="38" fontId="30" fillId="0" borderId="0" xfId="1" applyFont="1" applyFill="1" applyBorder="1" applyAlignment="1">
      <alignment horizontal="right" vertical="center"/>
    </xf>
    <xf numFmtId="0" fontId="30" fillId="0" borderId="0" xfId="0" applyNumberFormat="1" applyFont="1" applyFill="1" applyBorder="1" applyAlignment="1">
      <alignment horizontal="left" vertical="center"/>
    </xf>
    <xf numFmtId="0" fontId="6" fillId="0" borderId="0" xfId="3" applyFont="1"/>
    <xf numFmtId="0" fontId="34" fillId="0" borderId="0" xfId="0" applyFont="1" applyFill="1" applyAlignment="1">
      <alignment horizontal="centerContinuous" vertical="center"/>
    </xf>
    <xf numFmtId="0" fontId="6" fillId="0" borderId="0" xfId="0" applyFont="1" applyFill="1" applyAlignment="1">
      <alignment horizontal="centerContinuous"/>
    </xf>
    <xf numFmtId="0" fontId="6" fillId="0" borderId="0" xfId="3" applyFont="1" applyAlignment="1">
      <alignment horizontal="centerContinuous"/>
    </xf>
    <xf numFmtId="0" fontId="26" fillId="0" borderId="0" xfId="0" applyFont="1" applyFill="1" applyAlignment="1">
      <alignment horizontal="left"/>
    </xf>
    <xf numFmtId="0" fontId="34" fillId="0" borderId="0" xfId="0" applyFont="1" applyFill="1" applyAlignment="1">
      <alignment horizontal="left" vertical="center"/>
    </xf>
    <xf numFmtId="0" fontId="35" fillId="0" borderId="0" xfId="3" applyFont="1" applyFill="1" applyAlignment="1">
      <alignment wrapText="1"/>
    </xf>
    <xf numFmtId="0" fontId="35" fillId="0" borderId="0" xfId="3" applyFont="1" applyFill="1" applyAlignment="1"/>
    <xf numFmtId="0" fontId="35" fillId="0" borderId="0" xfId="3" applyFont="1" applyAlignment="1">
      <alignment wrapText="1"/>
    </xf>
    <xf numFmtId="49" fontId="13" fillId="0" borderId="1" xfId="3" applyNumberFormat="1" applyFont="1" applyFill="1" applyBorder="1" applyAlignment="1">
      <alignment horizontal="center" vertical="center" wrapText="1"/>
    </xf>
    <xf numFmtId="49" fontId="13" fillId="0" borderId="6" xfId="3" applyNumberFormat="1" applyFont="1" applyFill="1" applyBorder="1" applyAlignment="1">
      <alignment horizontal="center" vertical="center" wrapText="1"/>
    </xf>
    <xf numFmtId="49" fontId="13" fillId="0" borderId="6"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17" xfId="3" applyFont="1" applyFill="1" applyBorder="1" applyAlignment="1">
      <alignment horizontal="center" vertical="center"/>
    </xf>
    <xf numFmtId="0" fontId="7" fillId="0" borderId="51" xfId="3" applyFont="1" applyFill="1" applyBorder="1" applyAlignment="1">
      <alignment horizontal="center" vertical="center"/>
    </xf>
    <xf numFmtId="0" fontId="7" fillId="0" borderId="52" xfId="0" applyFont="1" applyFill="1" applyBorder="1" applyAlignment="1">
      <alignment horizontal="center" vertical="center"/>
    </xf>
    <xf numFmtId="0" fontId="7" fillId="0" borderId="52" xfId="3" applyFont="1" applyFill="1" applyBorder="1" applyAlignment="1">
      <alignment horizontal="center" vertical="center"/>
    </xf>
    <xf numFmtId="0" fontId="6" fillId="0" borderId="5" xfId="0" applyFont="1" applyFill="1" applyBorder="1" applyAlignment="1"/>
    <xf numFmtId="0" fontId="33" fillId="0" borderId="0" xfId="3" applyFont="1" applyFill="1" applyBorder="1" applyAlignment="1">
      <alignment horizontal="center"/>
    </xf>
    <xf numFmtId="0" fontId="7" fillId="0" borderId="0" xfId="3" applyFont="1" applyFill="1" applyBorder="1"/>
    <xf numFmtId="0" fontId="35" fillId="0" borderId="0" xfId="3" applyFont="1" applyAlignment="1"/>
    <xf numFmtId="0" fontId="7" fillId="0" borderId="0" xfId="3" applyFont="1" applyFill="1" applyBorder="1" applyAlignment="1">
      <alignment vertical="center"/>
    </xf>
    <xf numFmtId="0" fontId="7" fillId="0" borderId="0" xfId="0" applyFont="1" applyFill="1" applyBorder="1" applyAlignment="1">
      <alignment wrapText="1"/>
    </xf>
    <xf numFmtId="0" fontId="7" fillId="0" borderId="14" xfId="0" applyFont="1" applyBorder="1" applyAlignment="1">
      <alignment horizontal="left" vertical="top" wrapText="1"/>
    </xf>
    <xf numFmtId="0" fontId="7" fillId="0" borderId="10" xfId="0" applyFont="1" applyFill="1" applyBorder="1" applyAlignment="1">
      <alignment horizontal="left" vertical="center"/>
    </xf>
    <xf numFmtId="0" fontId="7" fillId="0" borderId="14" xfId="0" applyFont="1" applyFill="1" applyBorder="1" applyAlignment="1">
      <alignment horizontal="left" vertical="top"/>
    </xf>
    <xf numFmtId="0" fontId="7" fillId="0" borderId="0" xfId="0" applyFont="1" applyFill="1" applyBorder="1" applyAlignment="1">
      <alignment vertical="center" wrapText="1"/>
    </xf>
    <xf numFmtId="49" fontId="13"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13" fillId="0" borderId="0" xfId="3"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7" fillId="0" borderId="12" xfId="0" applyFont="1" applyFill="1" applyBorder="1" applyAlignment="1">
      <alignment vertical="center"/>
    </xf>
    <xf numFmtId="0" fontId="33" fillId="0" borderId="0" xfId="0" applyFont="1" applyFill="1" applyBorder="1" applyAlignment="1">
      <alignment horizontal="center" vertical="center"/>
    </xf>
    <xf numFmtId="0" fontId="33" fillId="0" borderId="0" xfId="3" applyFont="1" applyFill="1" applyBorder="1" applyAlignment="1">
      <alignment horizontal="center" vertical="center"/>
    </xf>
    <xf numFmtId="0" fontId="7" fillId="0" borderId="0" xfId="0" applyFont="1" applyFill="1" applyBorder="1" applyAlignment="1">
      <alignment vertical="center"/>
    </xf>
    <xf numFmtId="0" fontId="26" fillId="0" borderId="0" xfId="0" applyFont="1" applyBorder="1" applyAlignment="1"/>
    <xf numFmtId="0" fontId="9" fillId="0" borderId="0" xfId="0" applyFont="1" applyBorder="1" applyAlignment="1">
      <alignment horizontal="center" vertical="center" wrapText="1"/>
    </xf>
    <xf numFmtId="0" fontId="9" fillId="0" borderId="14" xfId="0" applyFont="1" applyFill="1" applyBorder="1" applyAlignment="1">
      <alignment horizontal="center" vertical="center" wrapText="1"/>
    </xf>
    <xf numFmtId="0" fontId="7" fillId="0" borderId="11" xfId="3" applyFont="1" applyFill="1" applyBorder="1" applyAlignment="1">
      <alignment horizontal="center" vertical="center"/>
    </xf>
    <xf numFmtId="0" fontId="7" fillId="0" borderId="6" xfId="3" applyFont="1" applyFill="1" applyBorder="1" applyAlignment="1">
      <alignment horizontal="center" vertical="center"/>
    </xf>
    <xf numFmtId="0" fontId="9" fillId="0" borderId="0" xfId="0" applyFont="1" applyFill="1" applyBorder="1" applyAlignment="1">
      <alignment vertical="center" wrapText="1"/>
    </xf>
    <xf numFmtId="0" fontId="7" fillId="0" borderId="14" xfId="3" applyFont="1" applyFill="1" applyBorder="1" applyAlignment="1">
      <alignment horizontal="center" vertical="center"/>
    </xf>
    <xf numFmtId="0" fontId="7" fillId="0" borderId="5" xfId="0" applyFont="1" applyFill="1" applyBorder="1" applyAlignment="1"/>
    <xf numFmtId="0" fontId="23" fillId="0" borderId="0" xfId="0" applyFont="1" applyFill="1" applyBorder="1" applyAlignment="1"/>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0" xfId="0" applyFont="1" applyBorder="1"/>
    <xf numFmtId="0" fontId="7" fillId="0" borderId="0" xfId="3" applyFont="1"/>
    <xf numFmtId="0" fontId="17" fillId="0" borderId="0" xfId="0" applyFont="1" applyFill="1" applyAlignment="1">
      <alignment vertical="top" wrapText="1"/>
    </xf>
    <xf numFmtId="0" fontId="17" fillId="0" borderId="0" xfId="0" applyFont="1"/>
    <xf numFmtId="0" fontId="7" fillId="0" borderId="0" xfId="3" applyFont="1" applyBorder="1"/>
    <xf numFmtId="0" fontId="17" fillId="0" borderId="0" xfId="0" applyFont="1" applyAlignment="1">
      <alignment horizontal="center" vertical="center"/>
    </xf>
    <xf numFmtId="0" fontId="33" fillId="0" borderId="11" xfId="0" applyFont="1" applyFill="1" applyBorder="1" applyAlignment="1">
      <alignment horizontal="center" vertical="center"/>
    </xf>
    <xf numFmtId="0" fontId="33" fillId="0" borderId="11" xfId="3" applyFont="1" applyFill="1" applyBorder="1" applyAlignment="1">
      <alignment horizontal="center" vertical="center"/>
    </xf>
    <xf numFmtId="0" fontId="33" fillId="0" borderId="14" xfId="3" applyFont="1" applyFill="1" applyBorder="1" applyAlignment="1">
      <alignment horizontal="center" vertical="center"/>
    </xf>
    <xf numFmtId="0" fontId="33" fillId="0" borderId="8" xfId="0" applyFont="1" applyFill="1" applyBorder="1" applyAlignment="1">
      <alignment horizontal="center" vertical="center"/>
    </xf>
    <xf numFmtId="0" fontId="33" fillId="0" borderId="6" xfId="3" applyFont="1" applyFill="1" applyBorder="1" applyAlignment="1">
      <alignment horizontal="center" vertical="center"/>
    </xf>
    <xf numFmtId="0" fontId="33" fillId="0" borderId="1" xfId="3"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top"/>
    </xf>
    <xf numFmtId="0" fontId="7" fillId="0" borderId="12" xfId="0" applyFont="1" applyBorder="1" applyAlignment="1">
      <alignment vertical="center"/>
    </xf>
    <xf numFmtId="0" fontId="10" fillId="0" borderId="0" xfId="0" applyFont="1" applyBorder="1"/>
    <xf numFmtId="0" fontId="10" fillId="0" borderId="78" xfId="0" applyFont="1" applyBorder="1"/>
    <xf numFmtId="0" fontId="10" fillId="0" borderId="16" xfId="0" applyFont="1" applyBorder="1"/>
    <xf numFmtId="0" fontId="7" fillId="0" borderId="5" xfId="0" applyFont="1" applyBorder="1" applyAlignment="1">
      <alignment vertical="center"/>
    </xf>
    <xf numFmtId="0" fontId="30" fillId="0" borderId="0" xfId="0" applyFont="1" applyFill="1" applyBorder="1"/>
    <xf numFmtId="0" fontId="30" fillId="0" borderId="0" xfId="0" applyFont="1" applyFill="1"/>
    <xf numFmtId="0" fontId="30" fillId="0" borderId="0" xfId="0" applyFont="1" applyFill="1" applyAlignment="1">
      <alignment horizontal="right"/>
    </xf>
    <xf numFmtId="0" fontId="20" fillId="0" borderId="0" xfId="0" applyFont="1" applyFill="1"/>
    <xf numFmtId="177" fontId="30" fillId="0" borderId="73" xfId="0" applyNumberFormat="1" applyFont="1" applyFill="1" applyBorder="1" applyProtection="1">
      <protection locked="0"/>
    </xf>
    <xf numFmtId="177" fontId="30" fillId="0" borderId="0" xfId="0" applyNumberFormat="1" applyFont="1" applyFill="1"/>
    <xf numFmtId="56" fontId="7" fillId="0" borderId="8" xfId="0" applyNumberFormat="1" applyFont="1" applyBorder="1" applyAlignment="1">
      <alignment horizontal="center" vertical="center"/>
    </xf>
    <xf numFmtId="56" fontId="7" fillId="0" borderId="9" xfId="0" applyNumberFormat="1" applyFont="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horizontal="center" vertical="center"/>
    </xf>
    <xf numFmtId="0" fontId="33" fillId="0" borderId="58" xfId="0" applyFont="1" applyFill="1" applyBorder="1" applyAlignment="1">
      <alignment horizontal="center" vertical="center"/>
    </xf>
    <xf numFmtId="0" fontId="36" fillId="0" borderId="0" xfId="0" applyFont="1" applyFill="1" applyAlignment="1">
      <alignment horizontal="centerContinuous" vertical="center"/>
    </xf>
    <xf numFmtId="0" fontId="7" fillId="0" borderId="3" xfId="3" applyFont="1" applyFill="1" applyBorder="1" applyAlignment="1">
      <alignment horizontal="center" vertical="center"/>
    </xf>
    <xf numFmtId="0" fontId="7" fillId="0" borderId="1" xfId="3" applyFont="1" applyFill="1" applyBorder="1" applyAlignment="1">
      <alignment horizontal="center" vertical="center"/>
    </xf>
    <xf numFmtId="0" fontId="7" fillId="0" borderId="7" xfId="0" applyFont="1" applyFill="1" applyBorder="1" applyAlignment="1"/>
    <xf numFmtId="0" fontId="23" fillId="0" borderId="5" xfId="0" applyFont="1" applyFill="1" applyBorder="1" applyAlignment="1"/>
    <xf numFmtId="0" fontId="29" fillId="0" borderId="0" xfId="0" applyFont="1"/>
    <xf numFmtId="0" fontId="10" fillId="0" borderId="0" xfId="0" applyFont="1" applyAlignment="1">
      <alignment horizontal="center" vertical="center"/>
    </xf>
    <xf numFmtId="0" fontId="17" fillId="0" borderId="0" xfId="0" applyFont="1" applyBorder="1" applyAlignment="1">
      <alignment horizontal="left"/>
    </xf>
    <xf numFmtId="0" fontId="10" fillId="4" borderId="0" xfId="0" applyFont="1" applyFill="1" applyBorder="1"/>
    <xf numFmtId="0" fontId="22" fillId="0" borderId="0" xfId="0" applyFont="1" applyBorder="1" applyProtection="1"/>
    <xf numFmtId="0" fontId="22" fillId="0" borderId="0" xfId="0" applyFont="1" applyAlignment="1">
      <alignment horizontal="center" vertical="center"/>
    </xf>
    <xf numFmtId="0" fontId="22" fillId="0" borderId="0" xfId="0" applyFont="1" applyFill="1" applyBorder="1"/>
    <xf numFmtId="0" fontId="10" fillId="0" borderId="0" xfId="0" applyFont="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2" borderId="0" xfId="0" applyFont="1" applyFill="1" applyAlignment="1">
      <alignment horizontal="center"/>
    </xf>
    <xf numFmtId="0" fontId="10" fillId="4" borderId="13" xfId="0" applyFont="1" applyFill="1" applyBorder="1"/>
    <xf numFmtId="0" fontId="6" fillId="0" borderId="13" xfId="0" applyFont="1" applyBorder="1"/>
    <xf numFmtId="0" fontId="6" fillId="0" borderId="13" xfId="0" applyFont="1" applyFill="1" applyBorder="1"/>
    <xf numFmtId="0" fontId="17" fillId="0" borderId="0" xfId="0" applyFont="1" applyAlignment="1" applyProtection="1">
      <alignment vertical="center"/>
      <protection locked="0"/>
    </xf>
    <xf numFmtId="0" fontId="22"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Continuous" vertical="center"/>
      <protection locked="0"/>
    </xf>
    <xf numFmtId="0" fontId="6" fillId="0" borderId="6" xfId="0" applyFont="1" applyBorder="1" applyAlignment="1" applyProtection="1">
      <alignment vertical="center"/>
      <protection locked="0"/>
    </xf>
    <xf numFmtId="0" fontId="17" fillId="0" borderId="1"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5" xfId="0" applyFont="1" applyBorder="1" applyAlignment="1" applyProtection="1">
      <alignment vertical="center"/>
      <protection locked="0"/>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38" fillId="0" borderId="6" xfId="0" applyFont="1" applyBorder="1" applyAlignment="1" applyProtection="1">
      <alignment vertical="center"/>
      <protection locked="0"/>
    </xf>
    <xf numFmtId="0" fontId="17" fillId="0" borderId="6" xfId="0" applyFont="1" applyBorder="1" applyAlignment="1" applyProtection="1">
      <alignment horizontal="right" vertical="center"/>
      <protection locked="0"/>
    </xf>
    <xf numFmtId="0" fontId="17" fillId="0" borderId="1" xfId="0" applyFont="1" applyBorder="1" applyAlignment="1" applyProtection="1">
      <alignment horizontal="right" vertical="center"/>
      <protection locked="0"/>
    </xf>
    <xf numFmtId="0" fontId="6" fillId="0" borderId="1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0" borderId="8" xfId="0" applyFont="1" applyBorder="1" applyAlignment="1" applyProtection="1">
      <alignment vertical="center"/>
      <protection locked="0"/>
    </xf>
    <xf numFmtId="0" fontId="17" fillId="0" borderId="9" xfId="0" applyFont="1" applyBorder="1" applyAlignment="1" applyProtection="1">
      <alignment horizontal="right" vertical="center"/>
      <protection locked="0"/>
    </xf>
    <xf numFmtId="0" fontId="17" fillId="0" borderId="8" xfId="0" applyFont="1" applyBorder="1" applyAlignment="1" applyProtection="1">
      <alignment horizontal="right" vertical="center"/>
      <protection locked="0"/>
    </xf>
    <xf numFmtId="38" fontId="17" fillId="0" borderId="9" xfId="1" applyFont="1" applyBorder="1" applyAlignment="1" applyProtection="1">
      <alignment vertical="center"/>
      <protection locked="0"/>
    </xf>
    <xf numFmtId="0" fontId="17" fillId="0" borderId="14"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7" fillId="0" borderId="15" xfId="0" applyFont="1" applyBorder="1" applyAlignment="1" applyProtection="1">
      <alignment vertical="center"/>
      <protection locked="0"/>
    </xf>
    <xf numFmtId="0" fontId="38" fillId="0" borderId="7" xfId="0" applyFont="1" applyFill="1" applyBorder="1" applyAlignment="1" applyProtection="1">
      <alignment vertical="center"/>
    </xf>
    <xf numFmtId="38" fontId="17" fillId="0" borderId="7"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xf>
    <xf numFmtId="38" fontId="17" fillId="0" borderId="7" xfId="1" applyFont="1" applyFill="1" applyBorder="1" applyAlignment="1" applyProtection="1">
      <alignment horizontal="right" vertical="center"/>
    </xf>
    <xf numFmtId="0" fontId="38" fillId="0" borderId="5" xfId="0" applyFont="1" applyFill="1" applyBorder="1" applyAlignment="1" applyProtection="1">
      <alignment vertical="center"/>
    </xf>
    <xf numFmtId="38" fontId="17" fillId="0" borderId="5" xfId="1" applyFont="1" applyFill="1" applyBorder="1" applyAlignment="1" applyProtection="1">
      <alignment horizontal="right" vertical="center"/>
      <protection locked="0"/>
    </xf>
    <xf numFmtId="38" fontId="17" fillId="0" borderId="4" xfId="1" applyFont="1" applyFill="1" applyBorder="1" applyAlignment="1" applyProtection="1">
      <alignment horizontal="right" vertical="center"/>
      <protection locked="0"/>
    </xf>
    <xf numFmtId="38" fontId="17" fillId="0" borderId="4" xfId="1" applyFont="1" applyFill="1" applyBorder="1" applyAlignment="1" applyProtection="1">
      <alignment horizontal="right" vertical="center"/>
    </xf>
    <xf numFmtId="38" fontId="17" fillId="0" borderId="5" xfId="1" applyFont="1" applyFill="1" applyBorder="1" applyAlignment="1" applyProtection="1">
      <alignment horizontal="right" vertical="center"/>
    </xf>
    <xf numFmtId="38" fontId="17" fillId="0" borderId="11" xfId="1" applyFont="1" applyBorder="1" applyAlignment="1" applyProtection="1">
      <alignment horizontal="right" vertical="center"/>
    </xf>
    <xf numFmtId="0" fontId="22" fillId="0" borderId="0" xfId="0" applyFont="1" applyFill="1"/>
    <xf numFmtId="0" fontId="10" fillId="0" borderId="0" xfId="0" applyFont="1" applyFill="1" applyAlignment="1">
      <alignment horizontal="right"/>
    </xf>
    <xf numFmtId="0" fontId="10" fillId="0" borderId="0" xfId="0" applyFont="1" applyFill="1" applyAlignment="1"/>
    <xf numFmtId="0" fontId="10" fillId="0" borderId="0" xfId="0" applyFont="1" applyFill="1" applyAlignment="1">
      <alignment horizontal="left"/>
    </xf>
    <xf numFmtId="0" fontId="12" fillId="0" borderId="0" xfId="0" applyFont="1" applyFill="1" applyAlignment="1">
      <alignment horizontal="left" vertical="center" shrinkToFit="1"/>
    </xf>
    <xf numFmtId="0" fontId="22" fillId="0" borderId="0" xfId="0" applyFont="1" applyFill="1" applyAlignment="1">
      <alignment horizontal="left" vertical="center" shrinkToFit="1"/>
    </xf>
    <xf numFmtId="38" fontId="6" fillId="0" borderId="15" xfId="2" applyFont="1" applyFill="1" applyBorder="1" applyAlignment="1" applyProtection="1">
      <alignment horizontal="right"/>
    </xf>
    <xf numFmtId="38" fontId="6" fillId="0" borderId="10" xfId="2" applyFont="1" applyFill="1" applyBorder="1" applyAlignment="1" applyProtection="1">
      <alignment horizontal="right"/>
    </xf>
    <xf numFmtId="38" fontId="6" fillId="0" borderId="15" xfId="2" applyFont="1" applyFill="1" applyBorder="1" applyAlignment="1" applyProtection="1">
      <alignment horizontal="left"/>
    </xf>
    <xf numFmtId="176" fontId="6" fillId="0" borderId="14" xfId="2" applyNumberFormat="1" applyFont="1" applyFill="1" applyBorder="1" applyAlignment="1"/>
    <xf numFmtId="178" fontId="6" fillId="0" borderId="0" xfId="2" applyNumberFormat="1" applyFont="1" applyFill="1" applyBorder="1" applyAlignment="1"/>
    <xf numFmtId="38" fontId="23" fillId="0" borderId="0" xfId="2" applyFont="1" applyBorder="1" applyAlignment="1" applyProtection="1"/>
    <xf numFmtId="38" fontId="6" fillId="0" borderId="0" xfId="2" applyNumberFormat="1" applyFont="1" applyBorder="1" applyAlignment="1" applyProtection="1">
      <alignment horizontal="center"/>
    </xf>
    <xf numFmtId="38" fontId="6" fillId="0" borderId="0" xfId="2" applyNumberFormat="1" applyFont="1" applyBorder="1" applyAlignment="1">
      <alignment horizontal="center" vertical="center"/>
    </xf>
    <xf numFmtId="38" fontId="6" fillId="0" borderId="0" xfId="2" applyFont="1" applyBorder="1" applyAlignment="1" applyProtection="1"/>
    <xf numFmtId="38" fontId="6" fillId="0" borderId="0" xfId="2" applyFont="1" applyFill="1" applyBorder="1" applyAlignment="1" applyProtection="1">
      <alignment horizontal="right"/>
    </xf>
    <xf numFmtId="0" fontId="10" fillId="0" borderId="9" xfId="0" applyFont="1" applyBorder="1"/>
    <xf numFmtId="0" fontId="6" fillId="0" borderId="13" xfId="0" applyFont="1" applyBorder="1" applyAlignment="1">
      <alignment shrinkToFit="1"/>
    </xf>
    <xf numFmtId="0" fontId="10" fillId="0" borderId="12" xfId="0" applyFont="1" applyBorder="1"/>
    <xf numFmtId="38" fontId="6" fillId="0" borderId="0" xfId="2" applyFont="1" applyBorder="1" applyAlignment="1">
      <alignment horizontal="center" vertical="center"/>
    </xf>
    <xf numFmtId="38" fontId="6" fillId="0" borderId="0" xfId="2" applyFont="1" applyBorder="1" applyAlignment="1"/>
    <xf numFmtId="0" fontId="40" fillId="0" borderId="0" xfId="0" applyFont="1" applyProtection="1"/>
    <xf numFmtId="0" fontId="41" fillId="0" borderId="8" xfId="0" applyFont="1" applyBorder="1" applyAlignment="1" applyProtection="1">
      <alignment wrapText="1"/>
    </xf>
    <xf numFmtId="0" fontId="40" fillId="0" borderId="0" xfId="0" applyFont="1" applyFill="1"/>
    <xf numFmtId="0" fontId="6" fillId="0" borderId="0" xfId="0" applyFont="1" applyFill="1" applyBorder="1" applyAlignment="1">
      <alignment horizontal="left"/>
    </xf>
    <xf numFmtId="0" fontId="9"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distributed"/>
    </xf>
    <xf numFmtId="0" fontId="9"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6" fillId="0" borderId="0" xfId="0" applyFont="1" applyBorder="1" applyAlignment="1" applyProtection="1">
      <alignment horizontal="distributed"/>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6" fillId="0" borderId="0" xfId="0" applyFont="1" applyBorder="1" applyAlignment="1" applyProtection="1">
      <alignment vertical="center"/>
    </xf>
    <xf numFmtId="0" fontId="13" fillId="0" borderId="8" xfId="0" applyFont="1" applyBorder="1" applyAlignment="1">
      <alignment horizontal="center" wrapText="1"/>
    </xf>
    <xf numFmtId="0" fontId="13" fillId="0" borderId="0" xfId="0" applyFont="1" applyBorder="1" applyAlignment="1">
      <alignment horizontal="center" wrapText="1"/>
    </xf>
    <xf numFmtId="0" fontId="7" fillId="0" borderId="0" xfId="0" applyFont="1" applyBorder="1" applyAlignment="1">
      <alignment vertical="center"/>
    </xf>
    <xf numFmtId="0" fontId="13" fillId="0" borderId="8" xfId="0" applyFont="1" applyBorder="1" applyAlignment="1" applyProtection="1">
      <alignment horizontal="center" wrapText="1"/>
    </xf>
    <xf numFmtId="0" fontId="13" fillId="0" borderId="0" xfId="0" applyFont="1" applyBorder="1" applyAlignment="1" applyProtection="1">
      <alignment horizontal="center" wrapText="1"/>
    </xf>
    <xf numFmtId="0" fontId="6" fillId="0" borderId="0" xfId="0" applyFont="1" applyBorder="1" applyAlignment="1" applyProtection="1"/>
    <xf numFmtId="0" fontId="9" fillId="0" borderId="0" xfId="0" applyFont="1" applyBorder="1" applyAlignment="1" applyProtection="1"/>
    <xf numFmtId="0" fontId="6"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15" xfId="0" applyFont="1" applyFill="1" applyBorder="1" applyAlignment="1" applyProtection="1"/>
    <xf numFmtId="0" fontId="24" fillId="0" borderId="0" xfId="0" applyFont="1" applyBorder="1" applyAlignment="1">
      <alignment horizontal="left" wrapText="1"/>
    </xf>
    <xf numFmtId="0" fontId="6" fillId="0" borderId="15" xfId="0" applyFont="1" applyFill="1" applyBorder="1" applyAlignment="1">
      <alignment horizontal="center"/>
    </xf>
    <xf numFmtId="0" fontId="6" fillId="0" borderId="10" xfId="0" applyFont="1" applyFill="1" applyBorder="1" applyAlignment="1">
      <alignment horizontal="center"/>
    </xf>
    <xf numFmtId="0" fontId="6" fillId="0" borderId="15" xfId="0" applyFont="1" applyFill="1" applyBorder="1" applyAlignment="1" applyProtection="1">
      <alignment horizontal="right"/>
    </xf>
    <xf numFmtId="0" fontId="6" fillId="0" borderId="14" xfId="0" applyFont="1" applyBorder="1" applyAlignment="1" applyProtection="1">
      <alignment horizontal="center"/>
    </xf>
    <xf numFmtId="0" fontId="6" fillId="0" borderId="14" xfId="0" applyFont="1" applyFill="1" applyBorder="1" applyAlignment="1" applyProtection="1">
      <alignment horizontal="center"/>
    </xf>
    <xf numFmtId="0" fontId="6" fillId="0" borderId="15" xfId="0" applyFont="1" applyFill="1" applyBorder="1" applyAlignment="1" applyProtection="1">
      <alignment horizontal="center"/>
    </xf>
    <xf numFmtId="38" fontId="23" fillId="0" borderId="0" xfId="2" applyFont="1" applyFill="1" applyBorder="1" applyAlignment="1" applyProtection="1"/>
    <xf numFmtId="38" fontId="6" fillId="0" borderId="0" xfId="2" applyFont="1" applyBorder="1" applyAlignment="1" applyProtection="1">
      <alignment horizontal="center" wrapText="1"/>
    </xf>
    <xf numFmtId="38" fontId="6" fillId="0" borderId="0" xfId="2" applyFont="1" applyBorder="1" applyAlignment="1" applyProtection="1">
      <alignment horizontal="center"/>
    </xf>
    <xf numFmtId="38" fontId="23" fillId="0" borderId="0" xfId="2" applyNumberFormat="1" applyFont="1" applyBorder="1" applyAlignment="1" applyProtection="1">
      <alignment horizontal="center"/>
    </xf>
    <xf numFmtId="38" fontId="6" fillId="0" borderId="0" xfId="2" applyFont="1" applyBorder="1" applyAlignment="1" applyProtection="1">
      <alignment horizontal="center" vertical="center"/>
    </xf>
    <xf numFmtId="38" fontId="23" fillId="0" borderId="0" xfId="2" applyFont="1" applyFill="1" applyBorder="1" applyAlignment="1" applyProtection="1">
      <alignment vertical="center"/>
    </xf>
    <xf numFmtId="38" fontId="23" fillId="0" borderId="0" xfId="2" applyFont="1" applyBorder="1" applyAlignment="1" applyProtection="1">
      <alignment horizontal="center"/>
    </xf>
    <xf numFmtId="38" fontId="6" fillId="0" borderId="0" xfId="2" applyFont="1" applyFill="1" applyBorder="1" applyAlignment="1" applyProtection="1"/>
    <xf numFmtId="0" fontId="6" fillId="0" borderId="0" xfId="0" applyFont="1" applyFill="1" applyBorder="1" applyAlignment="1"/>
    <xf numFmtId="0" fontId="38" fillId="0" borderId="0" xfId="0" applyFont="1" applyFill="1" applyBorder="1" applyProtection="1"/>
    <xf numFmtId="0" fontId="38" fillId="0" borderId="0" xfId="0" applyFont="1" applyBorder="1" applyAlignment="1" applyProtection="1">
      <alignment horizontal="right"/>
    </xf>
    <xf numFmtId="38" fontId="38" fillId="0" borderId="0" xfId="2" applyFont="1" applyBorder="1" applyAlignment="1" applyProtection="1">
      <alignment horizontal="center"/>
    </xf>
    <xf numFmtId="0" fontId="38" fillId="0" borderId="0" xfId="0" applyFont="1" applyBorder="1" applyProtection="1"/>
    <xf numFmtId="0" fontId="38" fillId="0" borderId="0" xfId="0" applyFont="1" applyBorder="1" applyAlignment="1" applyProtection="1">
      <alignment horizontal="center"/>
    </xf>
    <xf numFmtId="0" fontId="38" fillId="0" borderId="0" xfId="0" applyFont="1" applyBorder="1" applyAlignment="1" applyProtection="1"/>
    <xf numFmtId="38" fontId="38" fillId="0" borderId="0" xfId="2" applyNumberFormat="1" applyFont="1" applyBorder="1" applyAlignment="1" applyProtection="1">
      <alignment horizontal="center"/>
    </xf>
    <xf numFmtId="0" fontId="38" fillId="0" borderId="8" xfId="0" applyFont="1" applyBorder="1" applyAlignment="1" applyProtection="1">
      <alignment horizontal="right"/>
    </xf>
    <xf numFmtId="38" fontId="42" fillId="0" borderId="0" xfId="2" applyFont="1" applyFill="1" applyBorder="1" applyAlignment="1" applyProtection="1"/>
    <xf numFmtId="0" fontId="38" fillId="0" borderId="9" xfId="0" applyFont="1" applyBorder="1" applyProtection="1"/>
    <xf numFmtId="0" fontId="38" fillId="0" borderId="0" xfId="0" applyFont="1" applyFill="1"/>
    <xf numFmtId="0" fontId="43" fillId="0" borderId="0" xfId="0" applyFont="1" applyBorder="1" applyAlignment="1" applyProtection="1">
      <alignment wrapText="1"/>
    </xf>
    <xf numFmtId="0" fontId="38" fillId="0" borderId="0" xfId="0" applyFont="1" applyBorder="1" applyAlignment="1" applyProtection="1">
      <alignment horizontal="right" vertical="center"/>
    </xf>
    <xf numFmtId="0" fontId="38" fillId="0" borderId="0" xfId="0" applyFont="1" applyBorder="1" applyAlignment="1" applyProtection="1">
      <alignment vertical="center"/>
    </xf>
    <xf numFmtId="0" fontId="38" fillId="0" borderId="0" xfId="0" applyFont="1" applyBorder="1" applyAlignment="1" applyProtection="1">
      <alignment horizontal="center" vertical="center"/>
    </xf>
    <xf numFmtId="0" fontId="38" fillId="0" borderId="8" xfId="0" applyFont="1" applyBorder="1" applyAlignment="1" applyProtection="1">
      <alignment horizontal="right" vertical="center"/>
    </xf>
    <xf numFmtId="0" fontId="38" fillId="0" borderId="9" xfId="0" applyFont="1" applyBorder="1" applyAlignment="1" applyProtection="1">
      <alignment vertical="center"/>
    </xf>
    <xf numFmtId="0" fontId="45" fillId="0" borderId="0" xfId="0" applyFont="1" applyBorder="1" applyAlignment="1" applyProtection="1">
      <alignment vertical="center"/>
    </xf>
    <xf numFmtId="0" fontId="7" fillId="0" borderId="1" xfId="0" applyFont="1" applyFill="1" applyBorder="1" applyAlignment="1">
      <alignment horizontal="left" vertical="top"/>
    </xf>
    <xf numFmtId="0" fontId="38" fillId="0" borderId="0" xfId="0" applyFont="1" applyFill="1" applyBorder="1" applyAlignment="1" applyProtection="1">
      <alignment horizontal="left" vertical="top" wrapText="1"/>
    </xf>
    <xf numFmtId="0" fontId="46" fillId="0" borderId="0" xfId="0" applyFont="1" applyBorder="1" applyProtection="1"/>
    <xf numFmtId="0" fontId="44" fillId="0" borderId="0" xfId="0" applyFont="1"/>
    <xf numFmtId="0" fontId="44" fillId="0" borderId="0" xfId="3" applyFont="1"/>
    <xf numFmtId="0" fontId="47" fillId="0" borderId="0" xfId="0" applyFont="1"/>
    <xf numFmtId="0" fontId="48" fillId="0" borderId="0" xfId="0" applyFont="1"/>
    <xf numFmtId="0" fontId="44" fillId="0" borderId="12" xfId="0" applyFont="1" applyBorder="1" applyAlignment="1">
      <alignment vertical="center"/>
    </xf>
    <xf numFmtId="0" fontId="44" fillId="0" borderId="10" xfId="0" applyFont="1" applyBorder="1" applyAlignment="1">
      <alignment horizontal="left" vertical="center"/>
    </xf>
    <xf numFmtId="0" fontId="44" fillId="0" borderId="14" xfId="0" applyFont="1" applyBorder="1" applyAlignment="1">
      <alignment horizontal="left" vertical="top"/>
    </xf>
    <xf numFmtId="0" fontId="44" fillId="0" borderId="14" xfId="0" applyFont="1" applyBorder="1" applyAlignment="1">
      <alignment horizontal="left" vertical="top" wrapText="1"/>
    </xf>
    <xf numFmtId="0" fontId="44" fillId="0" borderId="0" xfId="0" applyFont="1" applyBorder="1"/>
    <xf numFmtId="0" fontId="44" fillId="0" borderId="0" xfId="0" applyFont="1" applyBorder="1" applyAlignment="1">
      <alignment horizontal="center"/>
    </xf>
    <xf numFmtId="0" fontId="44" fillId="0" borderId="0" xfId="0" applyFont="1" applyBorder="1" applyAlignment="1">
      <alignment horizontal="right"/>
    </xf>
    <xf numFmtId="0" fontId="44" fillId="0" borderId="0" xfId="0" applyFont="1" applyFill="1"/>
    <xf numFmtId="0" fontId="44" fillId="0" borderId="0" xfId="0" applyFont="1" applyFill="1" applyBorder="1"/>
    <xf numFmtId="0" fontId="49" fillId="9" borderId="79" xfId="0" applyFont="1" applyFill="1" applyBorder="1" applyAlignment="1">
      <alignment horizontal="center" vertical="center"/>
    </xf>
    <xf numFmtId="0" fontId="49" fillId="9" borderId="80" xfId="0" applyFont="1" applyFill="1" applyBorder="1" applyAlignment="1">
      <alignment horizontal="center" vertical="center"/>
    </xf>
    <xf numFmtId="0" fontId="50" fillId="0" borderId="81" xfId="3" applyFont="1" applyFill="1" applyBorder="1" applyAlignment="1">
      <alignment horizontal="center" vertical="center"/>
    </xf>
    <xf numFmtId="0" fontId="50" fillId="0" borderId="82" xfId="0" applyFont="1" applyFill="1" applyBorder="1" applyAlignment="1">
      <alignment horizontal="center" vertical="center"/>
    </xf>
    <xf numFmtId="0" fontId="44"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applyAlignment="1">
      <alignment horizontal="center"/>
    </xf>
    <xf numFmtId="0" fontId="51" fillId="0" borderId="0" xfId="0" applyFont="1" applyFill="1" applyBorder="1" applyAlignment="1">
      <alignment horizontal="center"/>
    </xf>
    <xf numFmtId="0" fontId="7" fillId="0" borderId="85" xfId="0" applyFont="1" applyFill="1" applyBorder="1" applyAlignment="1">
      <alignment horizontal="left" vertical="top"/>
    </xf>
    <xf numFmtId="0" fontId="7" fillId="0" borderId="86" xfId="0" applyFont="1" applyFill="1" applyBorder="1" applyAlignment="1">
      <alignment horizontal="left" vertical="top"/>
    </xf>
    <xf numFmtId="0" fontId="50" fillId="0" borderId="87" xfId="3" applyFont="1" applyFill="1" applyBorder="1" applyAlignment="1">
      <alignment horizontal="center" vertical="center"/>
    </xf>
    <xf numFmtId="0" fontId="52" fillId="0" borderId="87" xfId="0" applyFont="1" applyFill="1" applyBorder="1" applyAlignment="1">
      <alignment horizontal="center" vertical="center"/>
    </xf>
    <xf numFmtId="0" fontId="53" fillId="0" borderId="90" xfId="3" applyFont="1" applyFill="1" applyBorder="1" applyAlignment="1" applyProtection="1">
      <alignment horizontal="center" vertical="center"/>
      <protection locked="0"/>
    </xf>
    <xf numFmtId="0" fontId="54" fillId="0" borderId="90" xfId="0" applyFont="1" applyFill="1" applyBorder="1" applyAlignment="1">
      <alignment horizontal="center" vertical="center"/>
    </xf>
    <xf numFmtId="0" fontId="44" fillId="0" borderId="80" xfId="0" applyFont="1" applyFill="1" applyBorder="1" applyAlignment="1" applyProtection="1">
      <alignment horizontal="center" vertical="center"/>
      <protection locked="0"/>
    </xf>
    <xf numFmtId="0" fontId="44" fillId="0" borderId="5" xfId="0" applyFont="1" applyFill="1" applyBorder="1" applyAlignment="1" applyProtection="1">
      <alignment horizontal="center" vertical="center"/>
      <protection locked="0"/>
    </xf>
    <xf numFmtId="0" fontId="46" fillId="0" borderId="4" xfId="0" applyFont="1" applyBorder="1" applyAlignment="1">
      <alignment horizontal="center" vertical="center" wrapText="1"/>
    </xf>
    <xf numFmtId="0" fontId="56" fillId="0" borderId="51" xfId="3" applyFont="1" applyFill="1" applyBorder="1" applyAlignment="1" applyProtection="1">
      <alignment horizontal="center" vertical="center"/>
      <protection locked="0"/>
    </xf>
    <xf numFmtId="0" fontId="56" fillId="0" borderId="17" xfId="3" applyFont="1" applyFill="1" applyBorder="1" applyAlignment="1" applyProtection="1">
      <alignment horizontal="center" vertical="center"/>
      <protection locked="0"/>
    </xf>
    <xf numFmtId="0" fontId="54" fillId="0" borderId="51" xfId="0" applyFont="1" applyFill="1" applyBorder="1" applyAlignment="1">
      <alignment horizontal="center" vertical="center"/>
    </xf>
    <xf numFmtId="0" fontId="44" fillId="0" borderId="17" xfId="0" applyFont="1" applyFill="1" applyBorder="1" applyAlignment="1" applyProtection="1">
      <alignment horizontal="center" vertical="center"/>
      <protection locked="0"/>
    </xf>
    <xf numFmtId="0" fontId="46" fillId="0" borderId="51" xfId="0" applyFont="1" applyBorder="1" applyAlignment="1">
      <alignment horizontal="center" vertical="center" wrapText="1"/>
    </xf>
    <xf numFmtId="0" fontId="53" fillId="0" borderId="8" xfId="3" applyFont="1" applyFill="1" applyBorder="1" applyAlignment="1" applyProtection="1">
      <alignment horizontal="center" vertical="center"/>
      <protection locked="0"/>
    </xf>
    <xf numFmtId="0" fontId="54" fillId="0" borderId="4" xfId="0" applyFont="1" applyFill="1" applyBorder="1" applyAlignment="1">
      <alignment horizontal="center" vertical="center"/>
    </xf>
    <xf numFmtId="0" fontId="46" fillId="0" borderId="5" xfId="0" applyFont="1" applyBorder="1" applyAlignment="1">
      <alignment horizontal="center" vertical="center" wrapText="1"/>
    </xf>
    <xf numFmtId="0" fontId="46" fillId="0" borderId="17" xfId="0" applyFont="1" applyBorder="1" applyAlignment="1">
      <alignment horizontal="center" vertical="center" wrapText="1"/>
    </xf>
    <xf numFmtId="0" fontId="51" fillId="0" borderId="5" xfId="0" applyFont="1" applyFill="1" applyBorder="1" applyAlignment="1" applyProtection="1">
      <alignment horizontal="center" vertical="center"/>
      <protection locked="0"/>
    </xf>
    <xf numFmtId="0" fontId="46" fillId="0" borderId="91" xfId="0" applyFont="1" applyBorder="1" applyAlignment="1">
      <alignment horizontal="center" vertical="center" wrapText="1"/>
    </xf>
    <xf numFmtId="49" fontId="43" fillId="0" borderId="11" xfId="0" applyNumberFormat="1" applyFont="1" applyBorder="1" applyAlignment="1">
      <alignment horizontal="center" vertical="center" wrapText="1"/>
    </xf>
    <xf numFmtId="49" fontId="43" fillId="0" borderId="14" xfId="3"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3" fillId="0" borderId="10" xfId="0" applyNumberFormat="1" applyFont="1" applyBorder="1" applyAlignment="1">
      <alignment horizontal="center" vertical="center" wrapText="1"/>
    </xf>
    <xf numFmtId="0" fontId="44" fillId="0" borderId="0" xfId="3" applyFont="1" applyFill="1" applyBorder="1"/>
    <xf numFmtId="0" fontId="53" fillId="0" borderId="0" xfId="3" applyFont="1" applyFill="1" applyBorder="1" applyAlignment="1">
      <alignment horizontal="center"/>
    </xf>
    <xf numFmtId="0" fontId="38" fillId="0" borderId="0" xfId="0" applyFont="1" applyBorder="1" applyAlignment="1">
      <alignment vertical="center"/>
    </xf>
    <xf numFmtId="0" fontId="58" fillId="0" borderId="0" xfId="3" applyFont="1" applyAlignment="1">
      <alignment wrapText="1"/>
    </xf>
    <xf numFmtId="0" fontId="58" fillId="0" borderId="0" xfId="3" applyFont="1" applyFill="1" applyAlignment="1"/>
    <xf numFmtId="0" fontId="3" fillId="0" borderId="0" xfId="0" applyFont="1" applyFill="1" applyAlignment="1">
      <alignment horizontal="center"/>
    </xf>
    <xf numFmtId="0" fontId="39" fillId="0" borderId="11" xfId="0" applyFont="1" applyBorder="1" applyAlignment="1">
      <alignment horizontal="center" vertical="center" shrinkToFit="1"/>
    </xf>
    <xf numFmtId="0" fontId="3" fillId="0" borderId="0" xfId="0" applyFont="1" applyFill="1" applyBorder="1" applyAlignment="1">
      <alignment horizontal="center"/>
    </xf>
    <xf numFmtId="0" fontId="39" fillId="0" borderId="10" xfId="0" applyFont="1" applyBorder="1" applyAlignment="1">
      <alignment horizontal="center" vertical="center"/>
    </xf>
    <xf numFmtId="0" fontId="39" fillId="0" borderId="15" xfId="0" applyFont="1" applyFill="1" applyBorder="1" applyAlignment="1" applyProtection="1">
      <alignment horizontal="center" vertical="center"/>
      <protection locked="0"/>
    </xf>
    <xf numFmtId="0" fontId="39" fillId="0" borderId="15" xfId="0" applyFont="1" applyBorder="1" applyAlignment="1">
      <alignment horizontal="center" vertical="center"/>
    </xf>
    <xf numFmtId="0" fontId="39" fillId="0" borderId="14" xfId="0" applyFont="1" applyFill="1" applyBorder="1" applyAlignment="1" applyProtection="1">
      <alignment horizontal="center" vertical="center"/>
      <protection locked="0"/>
    </xf>
    <xf numFmtId="0" fontId="39" fillId="0" borderId="14" xfId="0" applyFont="1" applyBorder="1" applyAlignment="1">
      <alignment horizontal="center" vertical="center"/>
    </xf>
    <xf numFmtId="0" fontId="58" fillId="0" borderId="0" xfId="3" applyFont="1" applyFill="1" applyAlignment="1">
      <alignment wrapText="1"/>
    </xf>
    <xf numFmtId="0" fontId="3" fillId="0" borderId="0" xfId="0" applyFont="1" applyFill="1" applyBorder="1" applyAlignment="1"/>
    <xf numFmtId="0" fontId="3" fillId="0" borderId="95" xfId="0" applyFont="1" applyFill="1" applyBorder="1" applyAlignment="1"/>
    <xf numFmtId="0" fontId="39" fillId="0" borderId="11" xfId="0" applyFont="1" applyBorder="1" applyAlignment="1">
      <alignment horizontal="center" vertical="center"/>
    </xf>
    <xf numFmtId="0" fontId="17" fillId="0" borderId="11" xfId="0" applyFont="1" applyFill="1" applyBorder="1" applyAlignment="1">
      <alignment horizontal="center" vertical="center"/>
    </xf>
    <xf numFmtId="49" fontId="39" fillId="0" borderId="13" xfId="0" applyNumberFormat="1" applyFont="1" applyBorder="1" applyAlignment="1">
      <alignment horizontal="center" vertical="center"/>
    </xf>
    <xf numFmtId="49" fontId="39" fillId="0" borderId="4" xfId="0" applyNumberFormat="1" applyFont="1" applyBorder="1" applyAlignment="1">
      <alignment horizontal="center" vertical="center"/>
    </xf>
    <xf numFmtId="180" fontId="30" fillId="0" borderId="1" xfId="0" applyNumberFormat="1" applyFont="1" applyFill="1" applyBorder="1" applyAlignment="1" applyProtection="1">
      <alignment horizontal="center" vertical="center" shrinkToFit="1"/>
      <protection locked="0"/>
    </xf>
    <xf numFmtId="0" fontId="38" fillId="0" borderId="0" xfId="0" applyFont="1"/>
    <xf numFmtId="0" fontId="17" fillId="0" borderId="0" xfId="0" applyFont="1" applyFill="1" applyBorder="1" applyAlignment="1">
      <alignment horizontal="right" vertical="center"/>
    </xf>
    <xf numFmtId="0" fontId="38" fillId="0" borderId="0" xfId="3" applyFont="1"/>
    <xf numFmtId="0" fontId="49" fillId="9" borderId="0" xfId="0" applyFont="1" applyFill="1" applyBorder="1" applyAlignment="1"/>
    <xf numFmtId="0" fontId="53" fillId="0" borderId="0" xfId="3" applyFont="1" applyFill="1" applyBorder="1" applyAlignment="1">
      <alignment horizontal="center" vertical="center"/>
    </xf>
    <xf numFmtId="0" fontId="49" fillId="0" borderId="5" xfId="0" applyFont="1" applyFill="1" applyBorder="1" applyAlignment="1"/>
    <xf numFmtId="0" fontId="10" fillId="0" borderId="3" xfId="0" applyFont="1" applyFill="1" applyBorder="1" applyAlignment="1">
      <alignment horizontal="left" vertical="top"/>
    </xf>
    <xf numFmtId="0" fontId="10" fillId="0" borderId="6" xfId="0" applyFont="1" applyFill="1" applyBorder="1" applyAlignment="1">
      <alignment horizontal="left" vertical="top"/>
    </xf>
    <xf numFmtId="0" fontId="10" fillId="0" borderId="2" xfId="0" applyFont="1" applyFill="1" applyBorder="1" applyAlignment="1">
      <alignment horizontal="left" vertical="top"/>
    </xf>
    <xf numFmtId="0" fontId="49" fillId="0" borderId="8" xfId="0" applyFont="1" applyFill="1" applyBorder="1" applyAlignment="1"/>
    <xf numFmtId="0" fontId="61" fillId="0" borderId="1" xfId="3" applyFont="1" applyFill="1" applyBorder="1" applyAlignment="1">
      <alignment horizontal="center" vertical="center"/>
    </xf>
    <xf numFmtId="0" fontId="61" fillId="0" borderId="6" xfId="3" applyFont="1" applyFill="1" applyBorder="1" applyAlignment="1">
      <alignment horizontal="center" vertical="center"/>
    </xf>
    <xf numFmtId="0" fontId="44" fillId="0" borderId="6" xfId="0" applyFont="1" applyFill="1" applyBorder="1" applyAlignment="1">
      <alignment horizontal="center" vertical="center"/>
    </xf>
    <xf numFmtId="0" fontId="51" fillId="0" borderId="14" xfId="3" applyFont="1" applyFill="1" applyBorder="1" applyAlignment="1">
      <alignment horizontal="center" vertical="center"/>
    </xf>
    <xf numFmtId="0" fontId="51" fillId="0" borderId="11" xfId="3" applyFont="1" applyFill="1" applyBorder="1" applyAlignment="1">
      <alignment horizontal="center" vertical="center"/>
    </xf>
    <xf numFmtId="0" fontId="44" fillId="0" borderId="98" xfId="0" applyFont="1" applyFill="1" applyBorder="1" applyAlignment="1">
      <alignment horizontal="center" vertical="center"/>
    </xf>
    <xf numFmtId="0" fontId="46" fillId="0" borderId="5" xfId="0" applyFont="1" applyBorder="1" applyAlignment="1" applyProtection="1">
      <alignment wrapText="1"/>
      <protection locked="0"/>
    </xf>
    <xf numFmtId="0" fontId="44" fillId="0" borderId="99" xfId="0" applyFont="1" applyFill="1" applyBorder="1" applyAlignment="1" applyProtection="1">
      <alignment horizontal="center" vertical="center"/>
    </xf>
    <xf numFmtId="0" fontId="53" fillId="0" borderId="99" xfId="3" applyFont="1" applyFill="1" applyBorder="1" applyAlignment="1" applyProtection="1">
      <alignment horizontal="center" vertical="center"/>
    </xf>
    <xf numFmtId="0" fontId="54" fillId="0" borderId="11" xfId="0" applyFont="1" applyFill="1" applyBorder="1" applyAlignment="1">
      <alignment horizontal="center" vertical="center"/>
    </xf>
    <xf numFmtId="0" fontId="44" fillId="0" borderId="5" xfId="0" applyFont="1" applyFill="1" applyBorder="1" applyAlignment="1">
      <alignment horizontal="center" vertical="center"/>
    </xf>
    <xf numFmtId="0" fontId="46" fillId="0" borderId="11" xfId="0" applyFont="1" applyBorder="1" applyAlignment="1">
      <alignment horizontal="center" vertical="center" wrapText="1"/>
    </xf>
    <xf numFmtId="0" fontId="44" fillId="0" borderId="9" xfId="0" applyFont="1" applyBorder="1" applyProtection="1">
      <protection locked="0"/>
    </xf>
    <xf numFmtId="0" fontId="44" fillId="0" borderId="11" xfId="0" applyFont="1" applyFill="1" applyBorder="1" applyAlignment="1" applyProtection="1">
      <alignment horizontal="center" vertical="center"/>
      <protection locked="0"/>
    </xf>
    <xf numFmtId="0" fontId="56" fillId="0" borderId="8" xfId="3" applyFont="1" applyFill="1" applyBorder="1" applyAlignment="1" applyProtection="1">
      <alignment horizontal="center" vertical="center"/>
      <protection locked="0"/>
    </xf>
    <xf numFmtId="0" fontId="56" fillId="0" borderId="100" xfId="3" applyFont="1" applyFill="1" applyBorder="1" applyAlignment="1" applyProtection="1">
      <alignment horizontal="center" vertical="center"/>
      <protection locked="0"/>
    </xf>
    <xf numFmtId="0" fontId="54" fillId="0" borderId="8" xfId="0" applyFont="1" applyFill="1" applyBorder="1" applyAlignment="1">
      <alignment horizontal="center" vertical="center"/>
    </xf>
    <xf numFmtId="0" fontId="44" fillId="8" borderId="100" xfId="0" applyFont="1" applyFill="1" applyBorder="1" applyAlignment="1" applyProtection="1">
      <alignment horizontal="center" vertical="center"/>
      <protection locked="0"/>
    </xf>
    <xf numFmtId="0" fontId="44" fillId="8" borderId="53" xfId="0" applyFont="1" applyFill="1" applyBorder="1" applyAlignment="1" applyProtection="1">
      <alignment horizontal="center" vertical="center"/>
      <protection locked="0"/>
    </xf>
    <xf numFmtId="0" fontId="44" fillId="0" borderId="52" xfId="0" applyFont="1" applyBorder="1" applyAlignment="1">
      <alignment horizontal="center" vertical="center" wrapText="1"/>
    </xf>
    <xf numFmtId="0" fontId="53" fillId="0" borderId="101" xfId="3" applyFont="1" applyFill="1" applyBorder="1" applyAlignment="1" applyProtection="1">
      <alignment horizontal="center" vertical="center"/>
      <protection locked="0"/>
    </xf>
    <xf numFmtId="0" fontId="53" fillId="0" borderId="102" xfId="3" applyFont="1" applyFill="1" applyBorder="1" applyAlignment="1" applyProtection="1">
      <alignment horizontal="center" vertical="center"/>
      <protection locked="0"/>
    </xf>
    <xf numFmtId="0" fontId="54" fillId="0" borderId="102" xfId="0" applyFont="1" applyFill="1" applyBorder="1" applyAlignment="1">
      <alignment horizontal="center" vertical="center"/>
    </xf>
    <xf numFmtId="0" fontId="44" fillId="8" borderId="101" xfId="0" applyFont="1" applyFill="1" applyBorder="1" applyAlignment="1" applyProtection="1">
      <alignment horizontal="center" vertical="center"/>
      <protection locked="0"/>
    </xf>
    <xf numFmtId="0" fontId="46" fillId="0" borderId="101" xfId="0" applyFont="1" applyBorder="1" applyAlignment="1">
      <alignment horizontal="center" vertical="center" wrapText="1"/>
    </xf>
    <xf numFmtId="0" fontId="44" fillId="8" borderId="17" xfId="0" applyFont="1" applyFill="1" applyBorder="1" applyAlignment="1" applyProtection="1">
      <alignment horizontal="center" vertical="center"/>
      <protection locked="0"/>
    </xf>
    <xf numFmtId="0" fontId="46" fillId="0" borderId="12" xfId="0" applyFont="1" applyBorder="1" applyAlignment="1" applyProtection="1">
      <alignment wrapText="1"/>
      <protection locked="0"/>
    </xf>
    <xf numFmtId="0" fontId="46" fillId="0" borderId="8" xfId="0" applyFont="1" applyBorder="1" applyAlignment="1">
      <alignment horizontal="center" vertical="center" wrapText="1"/>
    </xf>
    <xf numFmtId="0" fontId="44" fillId="0" borderId="100" xfId="0" applyFont="1" applyFill="1" applyBorder="1" applyAlignment="1" applyProtection="1">
      <alignment horizontal="center" vertical="center"/>
      <protection locked="0"/>
    </xf>
    <xf numFmtId="0" fontId="44" fillId="0" borderId="53"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locked="0"/>
    </xf>
    <xf numFmtId="0" fontId="46" fillId="0" borderId="9" xfId="0" applyFont="1" applyBorder="1" applyAlignment="1" applyProtection="1">
      <protection locked="0"/>
    </xf>
    <xf numFmtId="0" fontId="46" fillId="0" borderId="5" xfId="0" applyFont="1" applyBorder="1" applyAlignment="1" applyProtection="1">
      <protection locked="0"/>
    </xf>
    <xf numFmtId="0" fontId="44" fillId="0" borderId="12" xfId="0" applyFont="1" applyBorder="1" applyProtection="1">
      <protection locked="0"/>
    </xf>
    <xf numFmtId="0" fontId="17" fillId="0" borderId="14" xfId="0" applyFont="1" applyFill="1" applyBorder="1" applyAlignment="1">
      <alignment horizontal="center" vertical="center"/>
    </xf>
    <xf numFmtId="0" fontId="3" fillId="0" borderId="0" xfId="0" applyFont="1" applyFill="1" applyAlignment="1">
      <alignment horizontal="left"/>
    </xf>
    <xf numFmtId="0" fontId="38" fillId="0" borderId="0" xfId="0" applyFont="1" applyFill="1" applyAlignment="1">
      <alignment horizontal="center"/>
    </xf>
    <xf numFmtId="0" fontId="38" fillId="0" borderId="8" xfId="0" applyFont="1" applyBorder="1"/>
    <xf numFmtId="0" fontId="38" fillId="0" borderId="0" xfId="0" applyFont="1" applyBorder="1"/>
    <xf numFmtId="0" fontId="46" fillId="0" borderId="0" xfId="0" applyFont="1" applyBorder="1" applyAlignment="1" applyProtection="1"/>
    <xf numFmtId="0" fontId="46" fillId="0" borderId="2" xfId="0" applyFont="1" applyBorder="1" applyAlignment="1" applyProtection="1"/>
    <xf numFmtId="0" fontId="38" fillId="0" borderId="2" xfId="0" applyFont="1" applyBorder="1" applyAlignment="1" applyProtection="1"/>
    <xf numFmtId="38" fontId="38" fillId="0" borderId="76" xfId="2" applyFont="1" applyFill="1" applyBorder="1" applyAlignment="1">
      <alignment horizontal="right"/>
    </xf>
    <xf numFmtId="0" fontId="38" fillId="0" borderId="53" xfId="0" applyFont="1" applyFill="1" applyBorder="1" applyAlignment="1">
      <alignment horizontal="right"/>
    </xf>
    <xf numFmtId="0" fontId="38" fillId="0" borderId="76" xfId="0" applyFont="1" applyFill="1" applyBorder="1" applyAlignment="1">
      <alignment horizontal="left"/>
    </xf>
    <xf numFmtId="0" fontId="38" fillId="0" borderId="0" xfId="0" applyFont="1" applyFill="1" applyBorder="1" applyAlignment="1" applyProtection="1"/>
    <xf numFmtId="0" fontId="38" fillId="0" borderId="0" xfId="0" applyFont="1" applyBorder="1" applyAlignment="1" applyProtection="1">
      <alignment horizontal="distributed"/>
    </xf>
    <xf numFmtId="0" fontId="46" fillId="0" borderId="0" xfId="0" applyFont="1" applyFill="1" applyBorder="1" applyAlignment="1" applyProtection="1">
      <alignment horizontal="left" vertical="center"/>
    </xf>
    <xf numFmtId="0" fontId="38" fillId="0" borderId="0" xfId="0" applyFont="1" applyProtection="1"/>
    <xf numFmtId="0" fontId="38" fillId="0" borderId="0" xfId="0" applyFont="1" applyFill="1" applyBorder="1" applyAlignment="1" applyProtection="1">
      <alignment horizontal="right"/>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distributed"/>
    </xf>
    <xf numFmtId="38" fontId="38" fillId="0" borderId="0" xfId="2" applyFont="1" applyFill="1" applyBorder="1" applyAlignment="1" applyProtection="1"/>
    <xf numFmtId="0" fontId="46" fillId="0" borderId="0" xfId="0" applyFont="1" applyFill="1" applyBorder="1" applyAlignment="1" applyProtection="1">
      <alignment horizontal="left" vertical="center" wrapText="1"/>
    </xf>
    <xf numFmtId="0" fontId="6" fillId="0" borderId="0" xfId="0" applyFont="1" applyBorder="1" applyAlignment="1"/>
    <xf numFmtId="0" fontId="10" fillId="0" borderId="13" xfId="0" applyFont="1" applyBorder="1"/>
    <xf numFmtId="0" fontId="0" fillId="0" borderId="0" xfId="0"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Alignment="1">
      <alignment horizontal="right"/>
    </xf>
    <xf numFmtId="0" fontId="0" fillId="0" borderId="0" xfId="0" applyFont="1" applyFill="1"/>
    <xf numFmtId="0" fontId="17" fillId="0" borderId="2" xfId="0" applyFont="1" applyBorder="1" applyAlignment="1" applyProtection="1">
      <alignment vertical="center"/>
      <protection locked="0"/>
    </xf>
    <xf numFmtId="0" fontId="17" fillId="0" borderId="3" xfId="0" applyFont="1" applyBorder="1" applyAlignment="1" applyProtection="1">
      <alignment vertical="center"/>
      <protection locked="0"/>
    </xf>
    <xf numFmtId="38" fontId="17" fillId="0" borderId="10" xfId="0" applyNumberFormat="1" applyFont="1" applyBorder="1" applyAlignment="1" applyProtection="1">
      <alignment vertical="center"/>
      <protection locked="0"/>
    </xf>
    <xf numFmtId="0" fontId="10" fillId="5" borderId="8" xfId="0" applyFont="1" applyFill="1" applyBorder="1" applyAlignment="1">
      <alignment horizontal="center" vertical="center"/>
    </xf>
    <xf numFmtId="0" fontId="37" fillId="6" borderId="0" xfId="0" applyFont="1" applyFill="1" applyBorder="1" applyAlignment="1">
      <alignment horizontal="center" vertical="center"/>
    </xf>
    <xf numFmtId="0" fontId="0" fillId="0" borderId="0" xfId="0" applyFont="1" applyFill="1" applyAlignment="1">
      <alignment horizontal="center"/>
    </xf>
    <xf numFmtId="0" fontId="10" fillId="0" borderId="0" xfId="0" applyFont="1" applyFill="1" applyAlignment="1">
      <alignment horizontal="left" shrinkToFit="1"/>
    </xf>
    <xf numFmtId="181" fontId="10" fillId="0" borderId="0" xfId="0" applyNumberFormat="1"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left"/>
    </xf>
    <xf numFmtId="0" fontId="39" fillId="0" borderId="8" xfId="0" applyFont="1" applyBorder="1" applyAlignment="1" applyProtection="1">
      <alignment horizontal="left" vertical="center" shrinkToFit="1"/>
      <protection locked="0"/>
    </xf>
    <xf numFmtId="0" fontId="39" fillId="0" borderId="0" xfId="0" applyFont="1" applyBorder="1" applyAlignment="1" applyProtection="1">
      <alignment horizontal="left" vertical="center" shrinkToFit="1"/>
      <protection locked="0"/>
    </xf>
    <xf numFmtId="0" fontId="39" fillId="0" borderId="9" xfId="0" applyFont="1" applyBorder="1" applyAlignment="1" applyProtection="1">
      <alignment horizontal="left" vertical="center" shrinkToFit="1"/>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17" fillId="0" borderId="6" xfId="0" applyFont="1" applyBorder="1" applyAlignment="1" applyProtection="1">
      <alignment horizontal="center" vertical="center" wrapText="1" shrinkToFit="1"/>
      <protection locked="0"/>
    </xf>
    <xf numFmtId="38" fontId="17" fillId="0" borderId="103" xfId="1" applyFont="1" applyFill="1" applyBorder="1" applyAlignment="1" applyProtection="1">
      <alignment horizontal="center" vertical="center"/>
    </xf>
    <xf numFmtId="38" fontId="17" fillId="0" borderId="104" xfId="1" applyFont="1" applyFill="1" applyBorder="1" applyAlignment="1" applyProtection="1">
      <alignment horizontal="center" vertical="center"/>
    </xf>
    <xf numFmtId="0" fontId="12" fillId="0" borderId="0" xfId="0" applyFont="1" applyFill="1" applyAlignment="1">
      <alignment horizontal="left" vertical="center" shrinkToFit="1"/>
    </xf>
    <xf numFmtId="0" fontId="22" fillId="0" borderId="0" xfId="0" applyFont="1" applyFill="1" applyAlignment="1">
      <alignment horizontal="left"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7" fillId="0" borderId="1"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horizontal="center" vertical="center" wrapText="1"/>
    </xf>
    <xf numFmtId="0" fontId="7" fillId="0" borderId="1" xfId="0" applyFont="1" applyFill="1" applyBorder="1" applyAlignment="1">
      <alignment horizontal="left" vertical="top"/>
    </xf>
    <xf numFmtId="0" fontId="7" fillId="0" borderId="4" xfId="0" applyFont="1" applyFill="1" applyBorder="1" applyAlignment="1">
      <alignment horizontal="left" vertical="top"/>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33" fillId="0" borderId="13"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17"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3" fillId="0" borderId="15"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Fill="1" applyBorder="1" applyAlignment="1">
      <alignment horizontal="center" vertical="center"/>
    </xf>
    <xf numFmtId="0" fontId="7" fillId="0" borderId="14" xfId="0" applyFont="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26" fillId="0" borderId="1" xfId="0" applyFont="1" applyBorder="1" applyAlignment="1">
      <alignment horizontal="center" vertical="center" wrapText="1"/>
    </xf>
    <xf numFmtId="0" fontId="7" fillId="0" borderId="11" xfId="3" applyFont="1" applyFill="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center"/>
    </xf>
    <xf numFmtId="0" fontId="33" fillId="0" borderId="6" xfId="0" applyFont="1" applyFill="1" applyBorder="1" applyAlignment="1">
      <alignment horizontal="center" vertical="center"/>
    </xf>
    <xf numFmtId="0" fontId="33" fillId="0" borderId="5"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33" fillId="0" borderId="15" xfId="0" applyFont="1" applyBorder="1" applyAlignment="1">
      <alignment horizontal="center" vertical="center"/>
    </xf>
    <xf numFmtId="0" fontId="7" fillId="0" borderId="8" xfId="0" applyFont="1" applyBorder="1" applyAlignment="1">
      <alignment horizontal="left" vertical="top"/>
    </xf>
    <xf numFmtId="0" fontId="7" fillId="0" borderId="4" xfId="0" applyFont="1" applyBorder="1" applyAlignment="1">
      <alignment horizontal="left" vertical="top"/>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7" fillId="0" borderId="8" xfId="0" applyFont="1" applyBorder="1" applyAlignment="1">
      <alignment horizontal="left" vertical="top" wrapText="1"/>
    </xf>
    <xf numFmtId="0" fontId="44" fillId="0" borderId="15" xfId="0" applyFont="1" applyBorder="1" applyAlignment="1">
      <alignment horizontal="center" vertical="center"/>
    </xf>
    <xf numFmtId="0" fontId="38" fillId="0" borderId="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wrapText="1"/>
    </xf>
    <xf numFmtId="0" fontId="44" fillId="0" borderId="8" xfId="0" applyFont="1" applyBorder="1" applyAlignment="1">
      <alignment horizontal="left" vertical="top" wrapText="1"/>
    </xf>
    <xf numFmtId="0" fontId="44" fillId="0" borderId="4" xfId="0" applyFont="1" applyBorder="1" applyAlignment="1">
      <alignment horizontal="left" vertical="top" wrapText="1"/>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44" fillId="0" borderId="8" xfId="0" applyFont="1" applyBorder="1" applyAlignment="1">
      <alignment horizontal="left" vertical="top"/>
    </xf>
    <xf numFmtId="0" fontId="44" fillId="0" borderId="4" xfId="0" applyFont="1" applyBorder="1" applyAlignment="1">
      <alignment horizontal="left" vertical="top"/>
    </xf>
    <xf numFmtId="0" fontId="44" fillId="9" borderId="13" xfId="0" applyFont="1" applyFill="1" applyBorder="1" applyAlignment="1">
      <alignment horizontal="center" vertical="center"/>
    </xf>
    <xf numFmtId="0" fontId="44" fillId="0" borderId="11" xfId="0" applyFont="1" applyFill="1" applyBorder="1" applyAlignment="1" applyProtection="1">
      <alignment horizontal="center" vertical="center"/>
      <protection locked="0"/>
    </xf>
    <xf numFmtId="0" fontId="44" fillId="0" borderId="6" xfId="0" applyFont="1" applyFill="1" applyBorder="1" applyAlignment="1" applyProtection="1">
      <alignment horizontal="center" vertical="center"/>
      <protection locked="0"/>
    </xf>
    <xf numFmtId="179" fontId="55" fillId="0" borderId="1" xfId="0" applyNumberFormat="1" applyFont="1" applyFill="1" applyBorder="1" applyAlignment="1" applyProtection="1">
      <alignment horizontal="center" vertical="center" shrinkToFit="1"/>
      <protection locked="0"/>
    </xf>
    <xf numFmtId="179" fontId="55" fillId="0" borderId="4" xfId="0" applyNumberFormat="1" applyFont="1" applyFill="1" applyBorder="1" applyAlignment="1" applyProtection="1">
      <alignment horizontal="center" vertical="center" shrinkToFit="1"/>
      <protection locked="0"/>
    </xf>
    <xf numFmtId="0" fontId="44" fillId="0" borderId="1"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44" fillId="0" borderId="89" xfId="0" applyFont="1" applyFill="1" applyBorder="1" applyAlignment="1">
      <alignment horizontal="center" vertical="center"/>
    </xf>
    <xf numFmtId="0" fontId="44" fillId="0" borderId="88"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3" xfId="0" applyFont="1" applyFill="1" applyBorder="1" applyAlignment="1">
      <alignment horizontal="center" vertical="center"/>
    </xf>
    <xf numFmtId="0" fontId="46" fillId="0" borderId="88"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39" fillId="0" borderId="0" xfId="0" applyFont="1" applyFill="1" applyAlignment="1">
      <alignment horizontal="left" vertical="top"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0" xfId="0" applyFont="1" applyBorder="1" applyAlignment="1">
      <alignment horizontal="center" vertical="center" wrapText="1"/>
    </xf>
    <xf numFmtId="0" fontId="44" fillId="0" borderId="6" xfId="0"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4" fillId="0" borderId="13" xfId="0" applyFont="1" applyBorder="1" applyAlignment="1">
      <alignment horizontal="center" vertical="center"/>
    </xf>
    <xf numFmtId="0" fontId="44" fillId="0" borderId="1" xfId="3" applyFont="1" applyFill="1" applyBorder="1" applyAlignment="1">
      <alignment horizontal="center" vertical="center"/>
    </xf>
    <xf numFmtId="0" fontId="44" fillId="0" borderId="2" xfId="3" applyFont="1" applyFill="1" applyBorder="1" applyAlignment="1">
      <alignment horizontal="center" vertical="center"/>
    </xf>
    <xf numFmtId="0" fontId="44" fillId="0" borderId="4" xfId="3" applyFont="1" applyFill="1" applyBorder="1" applyAlignment="1">
      <alignment horizontal="center" vertical="center"/>
    </xf>
    <xf numFmtId="0" fontId="44" fillId="0" borderId="13" xfId="3" applyFont="1" applyFill="1" applyBorder="1" applyAlignment="1">
      <alignment horizontal="center" vertical="center"/>
    </xf>
    <xf numFmtId="0" fontId="44" fillId="0" borderId="11" xfId="0" applyFont="1" applyBorder="1" applyAlignment="1">
      <alignment horizont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38" fillId="0" borderId="12" xfId="0" applyFont="1" applyBorder="1" applyAlignment="1">
      <alignment horizontal="center" vertical="center"/>
    </xf>
    <xf numFmtId="0" fontId="44" fillId="0" borderId="11" xfId="0" applyFont="1" applyBorder="1" applyAlignment="1">
      <alignment horizontal="center" vertical="center" wrapText="1"/>
    </xf>
    <xf numFmtId="0" fontId="44" fillId="0" borderId="8" xfId="0" applyFont="1" applyBorder="1" applyAlignment="1">
      <alignment horizontal="center" vertical="center"/>
    </xf>
    <xf numFmtId="0" fontId="44" fillId="0" borderId="9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57" fillId="0" borderId="7" xfId="0" applyFont="1" applyBorder="1"/>
    <xf numFmtId="0" fontId="57" fillId="0" borderId="5" xfId="0" applyFont="1" applyBorder="1"/>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59" fillId="0" borderId="97" xfId="0" applyFont="1" applyFill="1" applyBorder="1" applyAlignment="1">
      <alignment horizontal="center" vertical="center"/>
    </xf>
    <xf numFmtId="0" fontId="59" fillId="0" borderId="96" xfId="0" applyFont="1" applyFill="1" applyBorder="1" applyAlignment="1">
      <alignment horizontal="center" vertical="center"/>
    </xf>
    <xf numFmtId="0" fontId="39" fillId="0" borderId="14" xfId="0" applyFont="1" applyFill="1" applyBorder="1" applyAlignment="1" applyProtection="1">
      <alignment horizontal="center" vertical="center"/>
      <protection locked="0"/>
    </xf>
    <xf numFmtId="0" fontId="39" fillId="0" borderId="15"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58" fillId="0" borderId="0" xfId="3" applyFont="1" applyAlignment="1">
      <alignment horizontal="left"/>
    </xf>
    <xf numFmtId="0" fontId="38" fillId="0" borderId="0" xfId="0" applyFont="1" applyFill="1" applyAlignment="1">
      <alignment horizontal="left"/>
    </xf>
    <xf numFmtId="0" fontId="60" fillId="0" borderId="0" xfId="0" applyFont="1" applyFill="1" applyAlignment="1">
      <alignment horizontal="center"/>
    </xf>
    <xf numFmtId="0" fontId="3" fillId="0" borderId="0" xfId="0" applyFont="1" applyFill="1" applyAlignment="1">
      <alignment horizontal="left"/>
    </xf>
    <xf numFmtId="0" fontId="39" fillId="0" borderId="0"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7" fillId="0" borderId="97" xfId="0" applyFont="1" applyFill="1" applyBorder="1" applyAlignment="1">
      <alignment horizontal="center" vertical="center"/>
    </xf>
    <xf numFmtId="0" fontId="7" fillId="0" borderId="96" xfId="0" applyFont="1" applyFill="1" applyBorder="1" applyAlignment="1">
      <alignment horizontal="center" vertical="center"/>
    </xf>
    <xf numFmtId="0" fontId="44" fillId="0" borderId="13" xfId="0" applyFont="1" applyFill="1" applyBorder="1" applyAlignment="1">
      <alignment horizontal="center" vertical="center"/>
    </xf>
    <xf numFmtId="0" fontId="61" fillId="0" borderId="6" xfId="3" applyFont="1" applyFill="1" applyBorder="1" applyAlignment="1">
      <alignment horizontal="center" vertical="center"/>
    </xf>
    <xf numFmtId="0" fontId="61" fillId="0" borderId="5" xfId="3" applyFont="1" applyFill="1" applyBorder="1" applyAlignment="1">
      <alignment horizontal="center" vertical="center"/>
    </xf>
    <xf numFmtId="0" fontId="39" fillId="0" borderId="13" xfId="0" applyFont="1" applyBorder="1" applyAlignment="1">
      <alignment horizontal="left" vertical="center"/>
    </xf>
    <xf numFmtId="0" fontId="38" fillId="0" borderId="0" xfId="0" applyFont="1" applyFill="1" applyAlignment="1">
      <alignment horizontal="left" vertical="top" wrapText="1"/>
    </xf>
    <xf numFmtId="0" fontId="44" fillId="0" borderId="1"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12" xfId="0" applyFont="1" applyFill="1" applyBorder="1" applyAlignment="1">
      <alignment horizontal="center" vertical="center"/>
    </xf>
    <xf numFmtId="0" fontId="46" fillId="0" borderId="1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4" fillId="0" borderId="6" xfId="0" applyFont="1" applyFill="1" applyBorder="1" applyAlignment="1">
      <alignment horizontal="center" vertical="center"/>
    </xf>
    <xf numFmtId="0" fontId="44" fillId="0" borderId="5" xfId="0" applyFont="1" applyFill="1" applyBorder="1" applyAlignment="1">
      <alignment horizontal="center" vertical="center"/>
    </xf>
    <xf numFmtId="179" fontId="3" fillId="0" borderId="1" xfId="0" applyNumberFormat="1" applyFont="1" applyFill="1" applyBorder="1" applyAlignment="1" applyProtection="1">
      <alignment horizontal="center" vertical="center"/>
      <protection locked="0"/>
    </xf>
    <xf numFmtId="179" fontId="3" fillId="0" borderId="8" xfId="0" applyNumberFormat="1" applyFont="1" applyFill="1" applyBorder="1" applyAlignment="1" applyProtection="1">
      <alignment horizontal="center" vertical="center"/>
      <protection locked="0"/>
    </xf>
    <xf numFmtId="179" fontId="3" fillId="0" borderId="4" xfId="0" applyNumberFormat="1" applyFont="1" applyFill="1" applyBorder="1" applyAlignment="1" applyProtection="1">
      <alignment horizontal="center" vertical="center"/>
      <protection locked="0"/>
    </xf>
    <xf numFmtId="0" fontId="44" fillId="0" borderId="8" xfId="0" applyFont="1" applyFill="1" applyBorder="1" applyAlignment="1" applyProtection="1">
      <alignment horizontal="center" vertical="center" wrapText="1"/>
      <protection locked="0"/>
    </xf>
    <xf numFmtId="0" fontId="44" fillId="0" borderId="9"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0" borderId="94" xfId="0" applyFont="1" applyBorder="1" applyAlignment="1">
      <alignment horizontal="center" vertical="center"/>
    </xf>
    <xf numFmtId="0" fontId="44" fillId="0" borderId="93" xfId="0" applyFont="1" applyBorder="1" applyAlignment="1">
      <alignment horizontal="center" vertical="center"/>
    </xf>
    <xf numFmtId="0" fontId="44" fillId="0" borderId="92" xfId="0" applyFont="1" applyBorder="1" applyAlignment="1">
      <alignment horizontal="center" vertical="center"/>
    </xf>
    <xf numFmtId="0" fontId="44" fillId="0" borderId="12" xfId="0" applyFont="1" applyBorder="1" applyAlignment="1">
      <alignment horizontal="center" vertical="center"/>
    </xf>
    <xf numFmtId="0" fontId="39" fillId="0" borderId="4"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63" fillId="0" borderId="97" xfId="0" applyFont="1" applyFill="1" applyBorder="1" applyAlignment="1">
      <alignment horizontal="center" vertical="center"/>
    </xf>
    <xf numFmtId="0" fontId="63" fillId="0" borderId="96" xfId="0" applyFont="1" applyFill="1" applyBorder="1" applyAlignment="1">
      <alignment horizontal="center" vertical="center"/>
    </xf>
    <xf numFmtId="0" fontId="62" fillId="0" borderId="97" xfId="0" applyFont="1" applyFill="1" applyBorder="1" applyAlignment="1">
      <alignment horizontal="center" vertical="center"/>
    </xf>
    <xf numFmtId="0" fontId="62" fillId="0" borderId="96" xfId="0" applyFont="1" applyFill="1" applyBorder="1" applyAlignment="1">
      <alignment horizontal="center" vertical="center"/>
    </xf>
    <xf numFmtId="0" fontId="44" fillId="0" borderId="97" xfId="0" applyFont="1" applyFill="1" applyBorder="1" applyAlignment="1">
      <alignment horizontal="center" vertical="center"/>
    </xf>
    <xf numFmtId="0" fontId="44" fillId="0" borderId="96" xfId="0" applyFont="1" applyFill="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177" fontId="20" fillId="0" borderId="0" xfId="0" applyNumberFormat="1" applyFont="1" applyFill="1" applyBorder="1" applyAlignment="1">
      <alignment horizontal="left" vertical="center" wrapText="1"/>
    </xf>
    <xf numFmtId="0" fontId="30" fillId="0" borderId="0" xfId="0" applyFont="1" applyFill="1" applyAlignment="1">
      <alignment horizontal="left" wrapText="1"/>
    </xf>
    <xf numFmtId="0" fontId="20" fillId="0" borderId="59"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20" fillId="0" borderId="60" xfId="0" applyFont="1" applyFill="1" applyBorder="1" applyAlignment="1">
      <alignment horizontal="left" vertical="center" wrapText="1"/>
    </xf>
    <xf numFmtId="0" fontId="30" fillId="0" borderId="61" xfId="0" applyFont="1" applyFill="1" applyBorder="1" applyAlignment="1">
      <alignment horizontal="left" wrapText="1"/>
    </xf>
    <xf numFmtId="0" fontId="30" fillId="0" borderId="75" xfId="0" applyFont="1" applyFill="1" applyBorder="1" applyAlignment="1">
      <alignment horizontal="left" wrapText="1"/>
    </xf>
    <xf numFmtId="0" fontId="20" fillId="0" borderId="62"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30" fillId="0" borderId="66"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0" fillId="0" borderId="68" xfId="0" applyFont="1" applyFill="1" applyBorder="1" applyAlignment="1">
      <alignment vertical="center" wrapText="1"/>
    </xf>
    <xf numFmtId="0" fontId="31" fillId="0" borderId="71" xfId="0" applyFont="1" applyFill="1" applyBorder="1" applyAlignment="1">
      <alignment vertical="center" wrapText="1"/>
    </xf>
    <xf numFmtId="0" fontId="20" fillId="0" borderId="1" xfId="0" applyFont="1" applyFill="1" applyBorder="1" applyAlignment="1">
      <alignment vertical="center" wrapText="1"/>
    </xf>
    <xf numFmtId="0" fontId="31" fillId="0" borderId="72" xfId="0" applyFont="1" applyFill="1" applyBorder="1" applyAlignment="1">
      <alignment vertical="center" wrapText="1"/>
    </xf>
    <xf numFmtId="0" fontId="12" fillId="0" borderId="0" xfId="0" applyFont="1" applyBorder="1" applyAlignment="1" applyProtection="1">
      <alignment horizontal="center"/>
    </xf>
    <xf numFmtId="0" fontId="6" fillId="0" borderId="13" xfId="0" applyFont="1" applyFill="1" applyBorder="1" applyAlignment="1" applyProtection="1">
      <alignment horizontal="center"/>
      <protection locked="0"/>
    </xf>
    <xf numFmtId="0" fontId="6" fillId="0" borderId="0" xfId="0" applyFont="1" applyBorder="1" applyAlignment="1" applyProtection="1">
      <alignment horizontal="left"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Fill="1" applyBorder="1" applyAlignment="1" applyProtection="1">
      <alignment horizontal="center"/>
    </xf>
    <xf numFmtId="0" fontId="6" fillId="0" borderId="15" xfId="0" applyFont="1" applyFill="1" applyBorder="1" applyAlignment="1" applyProtection="1">
      <alignment horizontal="center"/>
    </xf>
    <xf numFmtId="0" fontId="6" fillId="0" borderId="10" xfId="0" applyFont="1" applyFill="1" applyBorder="1" applyAlignment="1" applyProtection="1">
      <alignment horizontal="center"/>
    </xf>
    <xf numFmtId="0" fontId="23" fillId="0" borderId="14" xfId="0" applyFont="1" applyFill="1" applyBorder="1" applyAlignment="1" applyProtection="1">
      <alignment horizontal="right"/>
    </xf>
    <xf numFmtId="0" fontId="23" fillId="0" borderId="15" xfId="0" applyFont="1" applyFill="1" applyBorder="1" applyAlignment="1" applyProtection="1">
      <alignment horizontal="right"/>
    </xf>
    <xf numFmtId="0" fontId="9" fillId="0" borderId="0" xfId="0" applyFont="1" applyBorder="1" applyAlignment="1" applyProtection="1"/>
    <xf numFmtId="38" fontId="23" fillId="0" borderId="14" xfId="0" applyNumberFormat="1" applyFont="1" applyFill="1" applyBorder="1" applyAlignment="1" applyProtection="1">
      <alignment horizontal="right"/>
    </xf>
    <xf numFmtId="38" fontId="23" fillId="0" borderId="15" xfId="0" applyNumberFormat="1" applyFont="1" applyFill="1" applyBorder="1" applyAlignment="1" applyProtection="1">
      <alignment horizontal="right"/>
    </xf>
    <xf numFmtId="0" fontId="6" fillId="0" borderId="14" xfId="0" applyFont="1" applyFill="1" applyBorder="1" applyAlignment="1" applyProtection="1">
      <alignment horizontal="right"/>
    </xf>
    <xf numFmtId="0" fontId="6" fillId="0" borderId="15" xfId="0" applyFont="1" applyFill="1" applyBorder="1" applyAlignment="1" applyProtection="1">
      <alignment horizontal="right"/>
    </xf>
    <xf numFmtId="38" fontId="23" fillId="0" borderId="14" xfId="0" applyNumberFormat="1" applyFont="1" applyFill="1" applyBorder="1" applyAlignment="1" applyProtection="1"/>
    <xf numFmtId="38" fontId="23" fillId="0" borderId="15" xfId="0" applyNumberFormat="1" applyFont="1" applyFill="1" applyBorder="1" applyAlignment="1" applyProtection="1"/>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10" fillId="0" borderId="0" xfId="0" applyFont="1" applyBorder="1" applyAlignment="1" applyProtection="1">
      <alignment wrapText="1"/>
    </xf>
    <xf numFmtId="38" fontId="6" fillId="0" borderId="14" xfId="0" applyNumberFormat="1" applyFont="1" applyFill="1" applyBorder="1" applyAlignment="1" applyProtection="1">
      <alignment horizontal="right"/>
      <protection locked="0"/>
    </xf>
    <xf numFmtId="38" fontId="6" fillId="0" borderId="15" xfId="0" applyNumberFormat="1" applyFont="1" applyFill="1" applyBorder="1" applyAlignment="1" applyProtection="1">
      <alignment horizontal="right"/>
      <protection locked="0"/>
    </xf>
    <xf numFmtId="40" fontId="23" fillId="0" borderId="15" xfId="0" applyNumberFormat="1" applyFont="1" applyFill="1" applyBorder="1" applyAlignment="1" applyProtection="1"/>
    <xf numFmtId="176" fontId="6" fillId="3" borderId="15" xfId="0" applyNumberFormat="1" applyFont="1" applyFill="1" applyBorder="1" applyAlignment="1"/>
    <xf numFmtId="178" fontId="6" fillId="3" borderId="15" xfId="0" applyNumberFormat="1" applyFont="1" applyFill="1" applyBorder="1" applyAlignment="1"/>
    <xf numFmtId="0" fontId="24" fillId="0" borderId="0" xfId="0" applyFont="1" applyBorder="1" applyAlignment="1">
      <alignment horizontal="left" wrapText="1"/>
    </xf>
    <xf numFmtId="0" fontId="10" fillId="0" borderId="14" xfId="0" applyFont="1" applyBorder="1" applyAlignment="1" applyProtection="1">
      <alignment wrapText="1"/>
    </xf>
    <xf numFmtId="0" fontId="10" fillId="0" borderId="15" xfId="0" applyFont="1" applyBorder="1" applyAlignment="1" applyProtection="1">
      <alignment wrapText="1"/>
    </xf>
    <xf numFmtId="0" fontId="10" fillId="0" borderId="10" xfId="0" applyFont="1" applyBorder="1" applyAlignment="1" applyProtection="1">
      <alignment wrapText="1"/>
    </xf>
    <xf numFmtId="0" fontId="6" fillId="0" borderId="15" xfId="0" applyFont="1" applyFill="1" applyBorder="1" applyAlignment="1" applyProtection="1"/>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wrapText="1"/>
    </xf>
    <xf numFmtId="0" fontId="9" fillId="0" borderId="8"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23" xfId="0" applyFont="1" applyFill="1" applyBorder="1" applyAlignment="1" applyProtection="1">
      <alignment horizontal="center" wrapText="1"/>
    </xf>
    <xf numFmtId="0" fontId="6" fillId="0" borderId="24" xfId="0" applyFont="1" applyBorder="1" applyAlignment="1" applyProtection="1">
      <alignment horizontal="center" wrapText="1"/>
    </xf>
    <xf numFmtId="0" fontId="6" fillId="0" borderId="25" xfId="0" applyFont="1" applyBorder="1" applyAlignment="1" applyProtection="1">
      <alignment horizontal="center" wrapText="1"/>
    </xf>
    <xf numFmtId="0" fontId="6" fillId="0" borderId="26" xfId="0" applyFont="1" applyFill="1" applyBorder="1" applyAlignment="1" applyProtection="1"/>
    <xf numFmtId="0" fontId="6" fillId="0" borderId="24" xfId="0" applyFont="1" applyFill="1" applyBorder="1" applyAlignment="1" applyProtection="1"/>
    <xf numFmtId="0" fontId="6" fillId="0" borderId="27" xfId="0" applyFont="1" applyFill="1" applyBorder="1" applyAlignment="1" applyProtection="1"/>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wrapText="1"/>
    </xf>
    <xf numFmtId="0" fontId="6" fillId="0" borderId="12" xfId="0" applyFont="1" applyBorder="1" applyAlignment="1" applyProtection="1">
      <alignment wrapText="1"/>
    </xf>
    <xf numFmtId="0" fontId="9" fillId="0" borderId="20" xfId="0" applyFont="1" applyFill="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36" xfId="0" applyFont="1" applyFill="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40" xfId="0" applyFont="1" applyFill="1" applyBorder="1" applyAlignment="1" applyProtection="1"/>
    <xf numFmtId="0" fontId="6" fillId="0" borderId="37" xfId="0" applyFont="1" applyFill="1" applyBorder="1" applyAlignment="1" applyProtection="1"/>
    <xf numFmtId="0" fontId="6" fillId="0" borderId="41" xfId="0" applyFont="1" applyFill="1" applyBorder="1" applyAlignment="1" applyProtection="1"/>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1" xfId="0" applyFont="1" applyBorder="1" applyAlignment="1" applyProtection="1">
      <alignment wrapText="1"/>
    </xf>
    <xf numFmtId="0" fontId="6" fillId="0" borderId="22" xfId="0" applyFont="1" applyBorder="1" applyAlignment="1" applyProtection="1">
      <alignment wrapText="1"/>
    </xf>
    <xf numFmtId="0" fontId="6" fillId="0" borderId="28" xfId="0" applyFont="1" applyFill="1" applyBorder="1" applyAlignment="1" applyProtection="1">
      <alignment horizontal="center" wrapText="1"/>
    </xf>
    <xf numFmtId="0" fontId="6" fillId="0" borderId="29" xfId="0" applyFont="1" applyBorder="1" applyAlignment="1" applyProtection="1">
      <alignment horizontal="center" wrapText="1"/>
    </xf>
    <xf numFmtId="0" fontId="6" fillId="0" borderId="30" xfId="0" applyFont="1" applyBorder="1" applyAlignment="1" applyProtection="1">
      <alignment horizontal="center" wrapText="1"/>
    </xf>
    <xf numFmtId="0" fontId="6" fillId="0" borderId="32" xfId="0" applyFont="1" applyFill="1" applyBorder="1" applyAlignment="1" applyProtection="1"/>
    <xf numFmtId="0" fontId="6" fillId="0" borderId="29" xfId="0" applyFont="1" applyFill="1" applyBorder="1" applyAlignment="1" applyProtection="1"/>
    <xf numFmtId="0" fontId="6" fillId="0" borderId="33" xfId="0" applyFont="1" applyFill="1" applyBorder="1" applyAlignment="1" applyProtection="1"/>
    <xf numFmtId="0" fontId="9" fillId="0" borderId="9" xfId="0" applyFont="1" applyBorder="1" applyAlignment="1" applyProtection="1"/>
    <xf numFmtId="0" fontId="6" fillId="0" borderId="0"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8" xfId="0" applyFont="1" applyBorder="1" applyAlignment="1" applyProtection="1">
      <alignment horizontal="left" wrapText="1"/>
    </xf>
    <xf numFmtId="0" fontId="6" fillId="0" borderId="9" xfId="0" applyFont="1" applyBorder="1" applyAlignment="1" applyProtection="1">
      <alignment horizontal="left" wrapText="1"/>
    </xf>
    <xf numFmtId="0" fontId="13" fillId="0" borderId="8" xfId="0" applyFont="1" applyBorder="1" applyAlignment="1" applyProtection="1">
      <alignment horizontal="center" wrapText="1" shrinkToFit="1"/>
    </xf>
    <xf numFmtId="0" fontId="13" fillId="0" borderId="0" xfId="0" applyFont="1" applyBorder="1" applyAlignment="1" applyProtection="1">
      <alignment horizontal="center" shrinkToFit="1"/>
    </xf>
    <xf numFmtId="0" fontId="6" fillId="0" borderId="0" xfId="0" applyFont="1" applyBorder="1" applyAlignment="1" applyProtection="1"/>
    <xf numFmtId="0" fontId="13" fillId="0" borderId="8" xfId="0" applyFont="1" applyBorder="1" applyAlignment="1" applyProtection="1">
      <alignment horizontal="center" shrinkToFit="1"/>
    </xf>
    <xf numFmtId="0" fontId="13" fillId="0" borderId="8" xfId="0" applyFont="1" applyBorder="1" applyAlignment="1" applyProtection="1">
      <alignment horizontal="center" wrapText="1"/>
    </xf>
    <xf numFmtId="0" fontId="13" fillId="0" borderId="0" xfId="0" applyFont="1" applyBorder="1" applyAlignment="1" applyProtection="1">
      <alignment horizontal="center" wrapText="1"/>
    </xf>
    <xf numFmtId="0" fontId="6" fillId="0" borderId="0" xfId="0" applyFont="1" applyBorder="1" applyAlignment="1" applyProtection="1">
      <alignment vertical="center"/>
    </xf>
    <xf numFmtId="38" fontId="6" fillId="0" borderId="11" xfId="7" applyFont="1" applyFill="1" applyBorder="1" applyAlignment="1" applyProtection="1">
      <alignment horizontal="center"/>
    </xf>
    <xf numFmtId="38" fontId="23" fillId="0" borderId="0" xfId="0" applyNumberFormat="1" applyFont="1" applyBorder="1" applyAlignment="1" applyProtection="1">
      <alignment horizontal="center"/>
    </xf>
    <xf numFmtId="0" fontId="23" fillId="0" borderId="0" xfId="0" applyFont="1" applyBorder="1" applyAlignment="1" applyProtection="1">
      <alignment horizont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8" fillId="0" borderId="0" xfId="0" applyFont="1" applyBorder="1" applyAlignment="1" applyProtection="1">
      <alignment horizontal="distributed"/>
    </xf>
    <xf numFmtId="0" fontId="6" fillId="0" borderId="0" xfId="0" applyFont="1" applyFill="1" applyBorder="1" applyAlignment="1" applyProtection="1">
      <alignment horizontal="right"/>
    </xf>
    <xf numFmtId="0" fontId="13" fillId="0" borderId="0" xfId="0" applyFont="1" applyBorder="1" applyAlignment="1" applyProtection="1">
      <alignment vertical="center" wrapText="1"/>
    </xf>
    <xf numFmtId="0" fontId="13" fillId="0" borderId="9"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9" xfId="0" applyFont="1" applyFill="1" applyBorder="1" applyAlignment="1" applyProtection="1">
      <alignment horizontal="center"/>
    </xf>
    <xf numFmtId="38" fontId="23" fillId="0" borderId="0" xfId="7" applyFont="1" applyFill="1" applyBorder="1" applyAlignment="1" applyProtection="1"/>
    <xf numFmtId="0" fontId="6" fillId="0" borderId="0" xfId="0" applyFont="1" applyBorder="1" applyAlignment="1" applyProtection="1">
      <alignment horizontal="distributed"/>
    </xf>
    <xf numFmtId="0" fontId="7" fillId="0" borderId="0" xfId="0" applyFont="1" applyBorder="1" applyAlignment="1" applyProtection="1">
      <alignment horizontal="left"/>
    </xf>
    <xf numFmtId="0" fontId="6" fillId="0" borderId="0" xfId="0" applyFont="1" applyFill="1" applyBorder="1" applyAlignment="1" applyProtection="1">
      <alignment horizontal="distributed"/>
    </xf>
    <xf numFmtId="0" fontId="9" fillId="0" borderId="0" xfId="0" applyFont="1" applyFill="1" applyBorder="1" applyAlignment="1" applyProtection="1">
      <alignment horizontal="left" vertical="center"/>
    </xf>
    <xf numFmtId="0" fontId="9" fillId="0" borderId="47" xfId="0" applyFont="1" applyFill="1" applyBorder="1" applyAlignment="1" applyProtection="1">
      <alignment vertical="center" wrapText="1"/>
    </xf>
    <xf numFmtId="0" fontId="18" fillId="0" borderId="48" xfId="0" applyFont="1" applyFill="1" applyBorder="1" applyAlignment="1" applyProtection="1">
      <alignment vertical="center" wrapText="1"/>
    </xf>
    <xf numFmtId="0" fontId="18" fillId="0" borderId="8"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0" fillId="0" borderId="48" xfId="0" applyFont="1" applyFill="1" applyBorder="1" applyAlignment="1" applyProtection="1">
      <alignment vertical="center" wrapText="1"/>
    </xf>
    <xf numFmtId="177" fontId="6" fillId="0" borderId="48" xfId="0" applyNumberFormat="1" applyFont="1" applyFill="1" applyBorder="1" applyAlignment="1" applyProtection="1"/>
    <xf numFmtId="0" fontId="7" fillId="0" borderId="47" xfId="0" applyFont="1" applyFill="1" applyBorder="1" applyAlignment="1" applyProtection="1">
      <alignment horizontal="left" wrapText="1"/>
    </xf>
    <xf numFmtId="0" fontId="7" fillId="0" borderId="48" xfId="0" applyFont="1" applyFill="1" applyBorder="1" applyAlignment="1" applyProtection="1">
      <alignment horizontal="left" wrapText="1"/>
    </xf>
    <xf numFmtId="0" fontId="7" fillId="0" borderId="49"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18"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right" vertical="center" wrapText="1"/>
    </xf>
    <xf numFmtId="177" fontId="6" fillId="0" borderId="50" xfId="0" applyNumberFormat="1" applyFont="1" applyFill="1" applyBorder="1" applyAlignment="1" applyProtection="1"/>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1"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9" fillId="0" borderId="2"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177" fontId="6" fillId="0" borderId="50" xfId="0" applyNumberFormat="1" applyFont="1" applyFill="1" applyBorder="1" applyAlignment="1" applyProtection="1">
      <protection locked="0"/>
    </xf>
    <xf numFmtId="40" fontId="23" fillId="0" borderId="15" xfId="2" applyNumberFormat="1" applyFont="1" applyFill="1" applyBorder="1" applyAlignment="1" applyProtection="1">
      <alignment horizontal="right"/>
    </xf>
    <xf numFmtId="40" fontId="23" fillId="0" borderId="15" xfId="2" applyNumberFormat="1" applyFont="1" applyFill="1" applyBorder="1" applyAlignment="1" applyProtection="1"/>
    <xf numFmtId="38" fontId="23" fillId="0" borderId="15" xfId="2" applyNumberFormat="1" applyFont="1" applyFill="1" applyBorder="1" applyAlignment="1" applyProtection="1"/>
    <xf numFmtId="38" fontId="23" fillId="0" borderId="14" xfId="2" applyFont="1" applyFill="1" applyBorder="1" applyAlignment="1" applyProtection="1">
      <alignment horizontal="right"/>
    </xf>
    <xf numFmtId="38" fontId="23" fillId="0" borderId="15" xfId="2" applyFont="1" applyFill="1" applyBorder="1" applyAlignment="1" applyProtection="1">
      <alignment horizontal="right"/>
    </xf>
    <xf numFmtId="0" fontId="46" fillId="0" borderId="0" xfId="0" applyFont="1" applyBorder="1" applyAlignment="1" applyProtection="1"/>
    <xf numFmtId="0" fontId="0" fillId="0" borderId="0" xfId="0" applyFont="1" applyAlignment="1" applyProtection="1"/>
    <xf numFmtId="176" fontId="6" fillId="0" borderId="14" xfId="2" applyNumberFormat="1" applyFont="1" applyFill="1" applyBorder="1" applyAlignment="1" applyProtection="1">
      <alignment horizontal="right"/>
      <protection locked="0"/>
    </xf>
    <xf numFmtId="176" fontId="6" fillId="0" borderId="15" xfId="2" applyNumberFormat="1" applyFont="1" applyFill="1" applyBorder="1" applyAlignment="1" applyProtection="1">
      <alignment horizontal="right"/>
      <protection locked="0"/>
    </xf>
    <xf numFmtId="176" fontId="6" fillId="3" borderId="15" xfId="2" applyNumberFormat="1" applyFont="1" applyFill="1" applyBorder="1" applyAlignment="1"/>
    <xf numFmtId="178" fontId="6" fillId="3" borderId="15" xfId="2" applyNumberFormat="1" applyFont="1" applyFill="1" applyBorder="1" applyAlignment="1"/>
    <xf numFmtId="0" fontId="38" fillId="0" borderId="14" xfId="0" applyFont="1" applyFill="1" applyBorder="1" applyAlignment="1">
      <alignment horizontal="center"/>
    </xf>
    <xf numFmtId="0" fontId="38" fillId="0" borderId="15" xfId="0" applyFont="1" applyFill="1" applyBorder="1" applyAlignment="1">
      <alignment horizontal="center"/>
    </xf>
    <xf numFmtId="0" fontId="38" fillId="0" borderId="10" xfId="0" applyFont="1" applyFill="1" applyBorder="1" applyAlignment="1">
      <alignment horizontal="center"/>
    </xf>
    <xf numFmtId="0" fontId="38" fillId="0" borderId="14" xfId="0" applyFont="1" applyFill="1" applyBorder="1" applyAlignment="1" applyProtection="1">
      <alignment horizontal="right"/>
      <protection locked="0"/>
    </xf>
    <xf numFmtId="0" fontId="38" fillId="0" borderId="15" xfId="0" applyFont="1" applyFill="1" applyBorder="1" applyAlignment="1" applyProtection="1">
      <alignment horizontal="right"/>
      <protection locked="0"/>
    </xf>
    <xf numFmtId="0" fontId="38" fillId="0" borderId="15" xfId="0" applyFont="1" applyFill="1" applyBorder="1" applyAlignment="1">
      <alignment horizontal="right"/>
    </xf>
    <xf numFmtId="38" fontId="23" fillId="0" borderId="0" xfId="2" applyFont="1" applyFill="1" applyBorder="1" applyAlignment="1" applyProtection="1"/>
    <xf numFmtId="38" fontId="6" fillId="0" borderId="0" xfId="2" applyFont="1" applyBorder="1" applyAlignment="1" applyProtection="1">
      <alignment horizontal="center" wrapText="1"/>
    </xf>
    <xf numFmtId="38" fontId="6" fillId="0" borderId="0" xfId="2" applyFont="1" applyBorder="1" applyAlignment="1" applyProtection="1">
      <alignment horizontal="center"/>
    </xf>
    <xf numFmtId="38" fontId="23" fillId="0" borderId="0" xfId="2" applyNumberFormat="1" applyFont="1" applyBorder="1" applyAlignment="1" applyProtection="1">
      <alignment horizontal="center"/>
    </xf>
    <xf numFmtId="38" fontId="6" fillId="0" borderId="0" xfId="2" applyFont="1" applyBorder="1" applyAlignment="1" applyProtection="1">
      <alignment horizontal="center" vertical="center"/>
    </xf>
    <xf numFmtId="38" fontId="23" fillId="0" borderId="0" xfId="2" applyNumberFormat="1" applyFont="1" applyBorder="1" applyAlignment="1" applyProtection="1">
      <alignment horizontal="center" vertical="center"/>
    </xf>
    <xf numFmtId="38" fontId="23" fillId="0" borderId="0" xfId="2" applyNumberFormat="1" applyFont="1" applyFill="1" applyBorder="1" applyAlignment="1" applyProtection="1">
      <alignment horizontal="center"/>
    </xf>
    <xf numFmtId="38" fontId="23" fillId="0" borderId="0" xfId="2" applyFont="1" applyFill="1" applyBorder="1" applyAlignment="1" applyProtection="1">
      <alignment vertical="center"/>
    </xf>
    <xf numFmtId="0" fontId="38" fillId="0" borderId="0" xfId="0" applyFont="1" applyFill="1" applyBorder="1" applyAlignment="1" applyProtection="1">
      <alignment horizontal="left" vertical="center"/>
    </xf>
    <xf numFmtId="0" fontId="38" fillId="0" borderId="9" xfId="0" applyFont="1" applyFill="1" applyBorder="1" applyAlignment="1" applyProtection="1">
      <alignment horizontal="left" vertical="center"/>
    </xf>
    <xf numFmtId="38" fontId="38" fillId="0" borderId="0" xfId="2" applyFont="1" applyBorder="1" applyAlignment="1" applyProtection="1">
      <alignment horizontal="center" vertical="center"/>
    </xf>
    <xf numFmtId="0" fontId="44" fillId="0" borderId="0" xfId="0" applyFont="1" applyBorder="1" applyAlignment="1" applyProtection="1">
      <alignment vertical="center"/>
    </xf>
    <xf numFmtId="38" fontId="42" fillId="0" borderId="0" xfId="2" applyNumberFormat="1" applyFont="1" applyBorder="1" applyAlignment="1" applyProtection="1">
      <alignment horizontal="center"/>
    </xf>
    <xf numFmtId="38" fontId="42" fillId="0" borderId="0" xfId="2" applyFont="1" applyFill="1" applyBorder="1" applyAlignment="1" applyProtection="1">
      <alignment vertical="center"/>
    </xf>
    <xf numFmtId="38" fontId="23" fillId="0" borderId="0" xfId="2" applyNumberFormat="1" applyFont="1" applyFill="1" applyBorder="1" applyAlignment="1" applyProtection="1">
      <alignment horizontal="center" vertical="center"/>
    </xf>
    <xf numFmtId="0" fontId="38" fillId="0" borderId="0" xfId="0" applyFont="1" applyBorder="1" applyAlignment="1" applyProtection="1">
      <alignment vertical="center"/>
    </xf>
    <xf numFmtId="38" fontId="23" fillId="0" borderId="0" xfId="2" applyFont="1" applyBorder="1" applyAlignment="1" applyProtection="1">
      <alignment horizontal="center"/>
    </xf>
    <xf numFmtId="0" fontId="38" fillId="0" borderId="0" xfId="0" applyFont="1" applyFill="1" applyBorder="1" applyAlignment="1" applyProtection="1">
      <alignment horizontal="left" vertical="top" wrapText="1"/>
    </xf>
    <xf numFmtId="38" fontId="6" fillId="0" borderId="0" xfId="2" applyNumberFormat="1" applyFont="1" applyFill="1" applyBorder="1" applyAlignment="1" applyProtection="1">
      <alignment horizontal="center"/>
      <protection locked="0"/>
    </xf>
    <xf numFmtId="38" fontId="6" fillId="0" borderId="0" xfId="2" applyFont="1" applyFill="1" applyBorder="1" applyAlignment="1" applyProtection="1"/>
    <xf numFmtId="38" fontId="23" fillId="7" borderId="0" xfId="2" applyFont="1" applyFill="1" applyBorder="1" applyAlignment="1" applyProtection="1">
      <alignment horizontal="right"/>
    </xf>
    <xf numFmtId="38" fontId="23" fillId="0" borderId="0" xfId="2" applyFont="1" applyFill="1" applyBorder="1" applyAlignment="1" applyProtection="1">
      <alignment horizontal="right"/>
    </xf>
    <xf numFmtId="38" fontId="23" fillId="0" borderId="0" xfId="7" applyFont="1" applyFill="1" applyBorder="1" applyAlignment="1" applyProtection="1">
      <alignment vertical="center"/>
    </xf>
    <xf numFmtId="38" fontId="38" fillId="0" borderId="0" xfId="2" applyFont="1" applyBorder="1" applyAlignment="1" applyProtection="1">
      <alignment horizontal="center"/>
    </xf>
    <xf numFmtId="0" fontId="38" fillId="0" borderId="0" xfId="0" applyFont="1" applyBorder="1" applyAlignment="1" applyProtection="1">
      <alignment horizontal="distributed"/>
    </xf>
    <xf numFmtId="0" fontId="38" fillId="0" borderId="0" xfId="0" applyFont="1" applyFill="1" applyBorder="1" applyAlignment="1" applyProtection="1">
      <alignment horizontal="distributed"/>
    </xf>
    <xf numFmtId="38" fontId="38" fillId="0" borderId="0" xfId="2" applyFont="1" applyFill="1" applyBorder="1" applyAlignment="1" applyProtection="1"/>
    <xf numFmtId="0" fontId="46"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xf>
  </cellXfs>
  <cellStyles count="11">
    <cellStyle name="桁区切り" xfId="1" builtinId="6"/>
    <cellStyle name="桁区切り 2" xfId="2" xr:uid="{00000000-0005-0000-0000-000001000000}"/>
    <cellStyle name="桁区切り 3" xfId="6" xr:uid="{00000000-0005-0000-0000-000002000000}"/>
    <cellStyle name="桁区切り 3 2" xfId="7" xr:uid="{00000000-0005-0000-0000-000003000000}"/>
    <cellStyle name="標準" xfId="0" builtinId="0"/>
    <cellStyle name="標準 2" xfId="3" xr:uid="{00000000-0005-0000-0000-000005000000}"/>
    <cellStyle name="標準 2 2" xfId="10" xr:uid="{00000000-0005-0000-0000-000006000000}"/>
    <cellStyle name="標準 3" xfId="4" xr:uid="{00000000-0005-0000-0000-000007000000}"/>
    <cellStyle name="標準 3 2" xfId="8" xr:uid="{00000000-0005-0000-0000-000008000000}"/>
    <cellStyle name="標準 3 2 2" xfId="9" xr:uid="{00000000-0005-0000-0000-000009000000}"/>
    <cellStyle name="未定義" xfId="5" xr:uid="{00000000-0005-0000-0000-00000A000000}"/>
  </cellStyles>
  <dxfs count="54">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color auto="1"/>
      </font>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91109</xdr:colOff>
      <xdr:row>3</xdr:row>
      <xdr:rowOff>74544</xdr:rowOff>
    </xdr:from>
    <xdr:to>
      <xdr:col>12</xdr:col>
      <xdr:colOff>124239</xdr:colOff>
      <xdr:row>17</xdr:row>
      <xdr:rowOff>82826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6327913" y="621196"/>
          <a:ext cx="5383696" cy="2443369"/>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作成方法</a:t>
          </a:r>
          <a:r>
            <a:rPr kumimoji="1" lang="en-US" altLang="ja-JP" sz="1100"/>
            <a:t>】</a:t>
          </a:r>
        </a:p>
        <a:p>
          <a:pPr algn="l"/>
          <a:r>
            <a:rPr kumimoji="1" lang="ja-JP" altLang="en-US" sz="1100"/>
            <a:t>①Ｌ２列のプルダウンより研修事業名を選択してください。</a:t>
          </a:r>
          <a:endParaRPr kumimoji="1" lang="en-US" altLang="ja-JP" sz="1100"/>
        </a:p>
        <a:p>
          <a:pPr algn="l"/>
          <a:endParaRPr kumimoji="1" lang="en-US" altLang="ja-JP" sz="1100"/>
        </a:p>
        <a:p>
          <a:pPr algn="l"/>
          <a:r>
            <a:rPr kumimoji="1" lang="ja-JP" altLang="en-US" sz="1100"/>
            <a:t>②研修事業を選択すると第</a:t>
          </a:r>
          <a:r>
            <a:rPr kumimoji="1" lang="en-US" altLang="ja-JP" sz="1100"/>
            <a:t>2</a:t>
          </a:r>
          <a:r>
            <a:rPr kumimoji="1" lang="ja-JP" altLang="en-US" sz="1100"/>
            <a:t>号様式別紙１（所要額調書、対象経費内訳）に選択した事　　　　</a:t>
          </a:r>
          <a:endParaRPr kumimoji="1" lang="en-US" altLang="ja-JP" sz="1100"/>
        </a:p>
        <a:p>
          <a:pPr algn="l"/>
          <a:r>
            <a:rPr kumimoji="1" lang="ja-JP" altLang="en-US" sz="1100"/>
            <a:t>　</a:t>
          </a:r>
          <a:r>
            <a:rPr kumimoji="1" lang="ja-JP" altLang="en-US" sz="1100" baseline="0"/>
            <a:t> </a:t>
          </a:r>
          <a:r>
            <a:rPr kumimoji="1" lang="ja-JP" altLang="en-US" sz="1100"/>
            <a:t>業名がＢ５セルに１”選択事業”所要額、</a:t>
          </a:r>
          <a:r>
            <a:rPr kumimoji="1" lang="en-US" altLang="ja-JP" sz="1100"/>
            <a:t>15</a:t>
          </a:r>
          <a:r>
            <a:rPr kumimoji="1" lang="ja-JP" altLang="en-US" sz="1100"/>
            <a:t>列目以降に対象経費の記載項目が出力さ</a:t>
          </a:r>
          <a:endParaRPr kumimoji="1" lang="en-US" altLang="ja-JP" sz="1100"/>
        </a:p>
        <a:p>
          <a:r>
            <a:rPr kumimoji="1" lang="ja-JP" altLang="en-US" sz="1100"/>
            <a:t>　 れますので確認し、記載してください。</a:t>
          </a:r>
          <a:r>
            <a:rPr kumimoji="1" lang="ja-JP" altLang="ja-JP" sz="1100">
              <a:effectLst/>
              <a:latin typeface="+mn-lt"/>
              <a:ea typeface="+mn-ea"/>
              <a:cs typeface="+mn-cs"/>
            </a:rPr>
            <a:t>（研修事業により別紙</a:t>
          </a:r>
          <a:r>
            <a:rPr kumimoji="1" lang="en-US" altLang="ja-JP" sz="1100">
              <a:effectLst/>
              <a:latin typeface="+mn-lt"/>
              <a:ea typeface="+mn-ea"/>
              <a:cs typeface="+mn-cs"/>
            </a:rPr>
            <a:t>2</a:t>
          </a:r>
          <a:r>
            <a:rPr kumimoji="1" lang="ja-JP" altLang="ja-JP" sz="1100">
              <a:effectLst/>
              <a:latin typeface="+mn-lt"/>
              <a:ea typeface="+mn-ea"/>
              <a:cs typeface="+mn-cs"/>
            </a:rPr>
            <a:t>が複数のシートに分かれ</a:t>
          </a:r>
          <a:endParaRPr kumimoji="1" lang="en-US" altLang="ja-JP" sz="1100">
            <a:effectLst/>
            <a:latin typeface="+mn-lt"/>
            <a:ea typeface="+mn-ea"/>
            <a:cs typeface="+mn-cs"/>
          </a:endParaRPr>
        </a:p>
        <a:p>
          <a:r>
            <a:rPr kumimoji="1" lang="ja-JP" altLang="en-US" sz="1100">
              <a:effectLst/>
              <a:latin typeface="+mn-lt"/>
              <a:ea typeface="+mn-ea"/>
              <a:cs typeface="+mn-cs"/>
            </a:rPr>
            <a:t>　</a:t>
          </a:r>
          <a:r>
            <a:rPr kumimoji="1" lang="ja-JP" altLang="en-US" sz="1100" baseline="0">
              <a:effectLst/>
              <a:latin typeface="+mn-lt"/>
              <a:ea typeface="+mn-ea"/>
              <a:cs typeface="+mn-cs"/>
            </a:rPr>
            <a:t> </a:t>
          </a:r>
          <a:r>
            <a:rPr kumimoji="1" lang="ja-JP" altLang="ja-JP" sz="1100">
              <a:effectLst/>
              <a:latin typeface="+mn-lt"/>
              <a:ea typeface="+mn-ea"/>
              <a:cs typeface="+mn-cs"/>
            </a:rPr>
            <a:t>ている事業があります）</a:t>
          </a:r>
          <a:endParaRPr kumimoji="1" lang="en-US" altLang="ja-JP" sz="1100"/>
        </a:p>
        <a:p>
          <a:pPr algn="l"/>
          <a:endParaRPr kumimoji="1" lang="en-US" altLang="ja-JP" sz="1100"/>
        </a:p>
        <a:p>
          <a:pPr algn="l"/>
          <a:r>
            <a:rPr kumimoji="1" lang="ja-JP" altLang="en-US" sz="1100"/>
            <a:t>③別紙２については研修事業毎にシートが分けられておりますので、該当事業のシート</a:t>
          </a:r>
          <a:endParaRPr kumimoji="1" lang="en-US" altLang="ja-JP" sz="1100"/>
        </a:p>
        <a:p>
          <a:pPr algn="l"/>
          <a:r>
            <a:rPr kumimoji="1" lang="ja-JP" altLang="en-US" sz="1100"/>
            <a:t>　  を選択し、記載してください。</a:t>
          </a:r>
          <a:endParaRPr kumimoji="1" lang="en-US" altLang="ja-JP" sz="1100"/>
        </a:p>
        <a:p>
          <a:pPr algn="l"/>
          <a:endParaRPr kumimoji="1" lang="en-US" altLang="ja-JP" sz="1100"/>
        </a:p>
        <a:p>
          <a:pPr algn="l"/>
          <a:r>
            <a:rPr kumimoji="1" lang="ja-JP" altLang="en-US" sz="1100"/>
            <a:t>④収入支出予算書抄本につきましては規定の様式はありません。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117</xdr:row>
      <xdr:rowOff>19050</xdr:rowOff>
    </xdr:from>
    <xdr:to>
      <xdr:col>12</xdr:col>
      <xdr:colOff>171450</xdr:colOff>
      <xdr:row>120</xdr:row>
      <xdr:rowOff>104775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038350" y="23660100"/>
          <a:ext cx="150495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対象外</a:t>
          </a:r>
        </a:p>
      </xdr:txBody>
    </xdr:sp>
    <xdr:clientData/>
  </xdr:twoCellAnchor>
  <xdr:twoCellAnchor>
    <xdr:from>
      <xdr:col>7</xdr:col>
      <xdr:colOff>19050</xdr:colOff>
      <xdr:row>123</xdr:row>
      <xdr:rowOff>95250</xdr:rowOff>
    </xdr:from>
    <xdr:to>
      <xdr:col>12</xdr:col>
      <xdr:colOff>142875</xdr:colOff>
      <xdr:row>126</xdr:row>
      <xdr:rowOff>180975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009775" y="24784050"/>
          <a:ext cx="150495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対象外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2">
    <tabColor rgb="FFFFFF00"/>
  </sheetPr>
  <dimension ref="A1:CH11"/>
  <sheetViews>
    <sheetView zoomScaleNormal="100" workbookViewId="0">
      <pane xSplit="2" ySplit="2" topLeftCell="C3" activePane="bottomRight" state="frozen"/>
      <selection activeCell="I18" sqref="I18"/>
      <selection pane="topRight" activeCell="I18" sqref="I18"/>
      <selection pane="bottomLeft" activeCell="I18" sqref="I18"/>
      <selection pane="bottomRight" activeCell="D11" sqref="D11"/>
    </sheetView>
  </sheetViews>
  <sheetFormatPr defaultRowHeight="13.5"/>
  <cols>
    <col min="1" max="1" width="11" style="42" bestFit="1" customWidth="1"/>
    <col min="2" max="2" width="51.125" style="42" customWidth="1"/>
    <col min="3" max="3" width="18.875" style="42" customWidth="1"/>
    <col min="4" max="4" width="46.125" style="42" bestFit="1" customWidth="1"/>
    <col min="5" max="5" width="16.125" style="249" bestFit="1" customWidth="1"/>
    <col min="6" max="6" width="21.5" style="249" customWidth="1"/>
    <col min="7" max="7" width="16.125" style="249" bestFit="1" customWidth="1"/>
    <col min="8" max="8" width="7.5" style="249" bestFit="1" customWidth="1"/>
    <col min="9" max="11" width="9" style="249"/>
    <col min="12" max="12" width="18.125" style="249" customWidth="1"/>
    <col min="13" max="16" width="9" style="249"/>
    <col min="17" max="17" width="9" style="249" customWidth="1"/>
    <col min="18" max="18" width="9" style="249"/>
    <col min="19" max="19" width="9" style="249" customWidth="1"/>
    <col min="20" max="29" width="9" style="249"/>
    <col min="30" max="30" width="20.125" style="249" customWidth="1"/>
    <col min="31" max="34" width="9" style="249"/>
    <col min="35" max="35" width="11.5" style="249" customWidth="1"/>
    <col min="36" max="54" width="9" style="249"/>
    <col min="55" max="76" width="9" style="42"/>
    <col min="77" max="77" width="47.75" style="42" bestFit="1" customWidth="1"/>
    <col min="78" max="78" width="33.75" style="42" customWidth="1"/>
    <col min="79" max="80" width="14.375" style="42" bestFit="1" customWidth="1"/>
    <col min="81" max="16384" width="9" style="42"/>
  </cols>
  <sheetData>
    <row r="1" spans="1:86" s="273" customFormat="1" ht="14.25">
      <c r="B1" s="277">
        <v>1</v>
      </c>
      <c r="C1" s="273">
        <v>2</v>
      </c>
      <c r="D1" s="273">
        <v>3</v>
      </c>
      <c r="E1" s="277">
        <v>4</v>
      </c>
      <c r="F1" s="273">
        <v>5</v>
      </c>
      <c r="G1" s="273">
        <v>6</v>
      </c>
      <c r="H1" s="277">
        <v>7</v>
      </c>
      <c r="I1" s="273">
        <v>8</v>
      </c>
      <c r="J1" s="273">
        <v>9</v>
      </c>
      <c r="K1" s="277">
        <v>10</v>
      </c>
      <c r="L1" s="273">
        <v>11</v>
      </c>
      <c r="M1" s="273">
        <v>12</v>
      </c>
      <c r="N1" s="277">
        <v>13</v>
      </c>
      <c r="O1" s="273">
        <v>14</v>
      </c>
      <c r="P1" s="273">
        <v>15</v>
      </c>
      <c r="Q1" s="277">
        <v>16</v>
      </c>
      <c r="R1" s="273">
        <v>17</v>
      </c>
      <c r="S1" s="273">
        <v>18</v>
      </c>
      <c r="T1" s="277">
        <v>19</v>
      </c>
      <c r="U1" s="273">
        <v>20</v>
      </c>
      <c r="V1" s="273">
        <v>21</v>
      </c>
      <c r="W1" s="277">
        <v>22</v>
      </c>
      <c r="X1" s="273">
        <v>23</v>
      </c>
      <c r="Y1" s="273">
        <v>24</v>
      </c>
      <c r="Z1" s="277">
        <v>25</v>
      </c>
      <c r="AA1" s="273">
        <v>26</v>
      </c>
      <c r="AB1" s="273">
        <v>27</v>
      </c>
      <c r="AC1" s="277">
        <v>28</v>
      </c>
      <c r="AD1" s="273">
        <v>29</v>
      </c>
      <c r="AE1" s="273">
        <v>30</v>
      </c>
      <c r="AF1" s="277">
        <v>31</v>
      </c>
      <c r="AG1" s="273">
        <v>32</v>
      </c>
      <c r="AH1" s="273">
        <v>33</v>
      </c>
      <c r="AI1" s="277">
        <v>34</v>
      </c>
      <c r="AJ1" s="273">
        <v>35</v>
      </c>
      <c r="AK1" s="273">
        <v>36</v>
      </c>
      <c r="AL1" s="277">
        <v>37</v>
      </c>
      <c r="AM1" s="273">
        <v>38</v>
      </c>
      <c r="AN1" s="273">
        <v>39</v>
      </c>
      <c r="AO1" s="277">
        <v>40</v>
      </c>
      <c r="AP1" s="273">
        <v>41</v>
      </c>
      <c r="AQ1" s="273">
        <v>42</v>
      </c>
      <c r="AR1" s="277">
        <v>43</v>
      </c>
      <c r="AS1" s="273">
        <v>44</v>
      </c>
      <c r="AT1" s="273">
        <v>45</v>
      </c>
      <c r="AU1" s="277">
        <v>46</v>
      </c>
      <c r="AV1" s="273">
        <v>47</v>
      </c>
      <c r="AW1" s="273">
        <v>48</v>
      </c>
      <c r="AX1" s="277">
        <v>49</v>
      </c>
      <c r="AY1" s="273">
        <v>50</v>
      </c>
      <c r="AZ1" s="273">
        <v>51</v>
      </c>
      <c r="BA1" s="277">
        <v>52</v>
      </c>
      <c r="BB1" s="273">
        <v>53</v>
      </c>
      <c r="BC1" s="273">
        <v>54</v>
      </c>
      <c r="BD1" s="277">
        <v>55</v>
      </c>
      <c r="BE1" s="273">
        <v>56</v>
      </c>
      <c r="BF1" s="273">
        <v>57</v>
      </c>
      <c r="BG1" s="277">
        <v>58</v>
      </c>
      <c r="BH1" s="273">
        <v>59</v>
      </c>
      <c r="BI1" s="273">
        <v>60</v>
      </c>
      <c r="BJ1" s="277">
        <v>61</v>
      </c>
      <c r="BK1" s="273">
        <v>62</v>
      </c>
      <c r="BL1" s="273">
        <v>63</v>
      </c>
      <c r="BM1" s="277">
        <v>64</v>
      </c>
      <c r="BN1" s="273">
        <v>65</v>
      </c>
      <c r="BO1" s="273">
        <v>66</v>
      </c>
      <c r="BP1" s="277">
        <v>67</v>
      </c>
      <c r="BQ1" s="273">
        <v>68</v>
      </c>
      <c r="BR1" s="273">
        <v>69</v>
      </c>
      <c r="BS1" s="277">
        <v>70</v>
      </c>
      <c r="BT1" s="273">
        <v>71</v>
      </c>
      <c r="BU1" s="273">
        <v>72</v>
      </c>
      <c r="BV1" s="277">
        <v>73</v>
      </c>
      <c r="BW1" s="273">
        <v>74</v>
      </c>
      <c r="BX1" s="273">
        <v>75</v>
      </c>
      <c r="BY1" s="277">
        <v>76</v>
      </c>
      <c r="BZ1" s="273">
        <v>77</v>
      </c>
      <c r="CA1" s="273">
        <v>78</v>
      </c>
    </row>
    <row r="2" spans="1:86" s="279" customFormat="1">
      <c r="A2" s="42"/>
      <c r="B2" s="42" t="s">
        <v>274</v>
      </c>
      <c r="C2" s="279" t="s">
        <v>275</v>
      </c>
      <c r="D2" s="279" t="s">
        <v>318</v>
      </c>
      <c r="E2" s="280" t="s">
        <v>289</v>
      </c>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0"/>
      <c r="AK2" s="281"/>
      <c r="AL2" s="281"/>
      <c r="AM2" s="281"/>
      <c r="AN2" s="281"/>
      <c r="AO2" s="281"/>
      <c r="AP2" s="281"/>
      <c r="AQ2" s="281"/>
      <c r="AR2" s="281"/>
      <c r="AS2" s="281"/>
      <c r="AT2" s="281"/>
      <c r="AU2" s="281"/>
      <c r="AV2" s="281"/>
      <c r="AW2" s="281"/>
      <c r="AX2" s="281"/>
      <c r="AY2" s="281"/>
      <c r="AZ2" s="281"/>
      <c r="BA2" s="281"/>
      <c r="BB2" s="281"/>
      <c r="BX2" s="282" t="s">
        <v>288</v>
      </c>
      <c r="BY2" s="279" t="s">
        <v>290</v>
      </c>
      <c r="BZ2" s="279" t="s">
        <v>291</v>
      </c>
      <c r="CA2" s="279" t="s">
        <v>354</v>
      </c>
      <c r="CB2" s="279" t="s">
        <v>355</v>
      </c>
    </row>
    <row r="3" spans="1:86" ht="14.25">
      <c r="A3" s="548"/>
      <c r="B3" s="249" t="s">
        <v>388</v>
      </c>
      <c r="C3" s="249" t="s">
        <v>276</v>
      </c>
      <c r="D3" s="249" t="s">
        <v>480</v>
      </c>
      <c r="E3" s="43" t="s">
        <v>321</v>
      </c>
      <c r="F3" s="43" t="s">
        <v>122</v>
      </c>
      <c r="G3" s="43" t="s">
        <v>265</v>
      </c>
      <c r="H3" s="43" t="s">
        <v>122</v>
      </c>
      <c r="I3" s="43" t="s">
        <v>322</v>
      </c>
      <c r="J3" s="43" t="s">
        <v>122</v>
      </c>
      <c r="K3" s="43" t="s">
        <v>271</v>
      </c>
      <c r="L3" s="43" t="s">
        <v>122</v>
      </c>
      <c r="M3" s="43" t="s">
        <v>323</v>
      </c>
      <c r="N3" s="43" t="s">
        <v>122</v>
      </c>
      <c r="O3" s="43" t="s">
        <v>389</v>
      </c>
      <c r="P3" s="43" t="s">
        <v>122</v>
      </c>
      <c r="Q3" s="43" t="s">
        <v>270</v>
      </c>
      <c r="R3" s="43" t="s">
        <v>122</v>
      </c>
      <c r="S3" s="43" t="s">
        <v>401</v>
      </c>
      <c r="T3" s="43" t="s">
        <v>122</v>
      </c>
      <c r="U3" s="249" t="s">
        <v>122</v>
      </c>
      <c r="V3" s="43" t="s">
        <v>122</v>
      </c>
      <c r="W3" s="43" t="s">
        <v>122</v>
      </c>
      <c r="X3" s="43" t="s">
        <v>122</v>
      </c>
      <c r="Y3" s="43" t="s">
        <v>122</v>
      </c>
      <c r="Z3" s="249" t="s">
        <v>122</v>
      </c>
      <c r="AA3" s="274" t="s">
        <v>122</v>
      </c>
      <c r="AB3" s="249" t="s">
        <v>122</v>
      </c>
      <c r="AC3" s="249" t="s">
        <v>122</v>
      </c>
      <c r="AD3" s="249" t="s">
        <v>122</v>
      </c>
      <c r="AE3" s="249" t="s">
        <v>122</v>
      </c>
      <c r="AF3" s="249" t="s">
        <v>122</v>
      </c>
      <c r="AG3" s="249" t="s">
        <v>122</v>
      </c>
      <c r="AH3" s="249" t="s">
        <v>122</v>
      </c>
      <c r="AI3" s="249" t="s">
        <v>122</v>
      </c>
      <c r="AJ3" s="249" t="s">
        <v>122</v>
      </c>
      <c r="AK3" s="249" t="s">
        <v>122</v>
      </c>
      <c r="AL3" s="249" t="s">
        <v>122</v>
      </c>
      <c r="AM3" s="249" t="s">
        <v>122</v>
      </c>
      <c r="AN3" s="249" t="s">
        <v>122</v>
      </c>
      <c r="AO3" s="249" t="s">
        <v>122</v>
      </c>
      <c r="AP3" s="249" t="s">
        <v>122</v>
      </c>
      <c r="AQ3" s="249" t="s">
        <v>122</v>
      </c>
      <c r="AR3" s="249" t="s">
        <v>122</v>
      </c>
      <c r="AS3" s="249" t="s">
        <v>122</v>
      </c>
      <c r="AT3" s="249" t="s">
        <v>122</v>
      </c>
      <c r="AU3" s="249" t="s">
        <v>122</v>
      </c>
      <c r="AV3" s="249" t="s">
        <v>122</v>
      </c>
      <c r="AW3" s="249" t="s">
        <v>122</v>
      </c>
      <c r="AX3" s="249" t="s">
        <v>122</v>
      </c>
      <c r="AY3" s="249" t="s">
        <v>122</v>
      </c>
      <c r="AZ3" s="249" t="s">
        <v>122</v>
      </c>
      <c r="BA3" s="249" t="s">
        <v>122</v>
      </c>
      <c r="BB3" s="249" t="s">
        <v>122</v>
      </c>
      <c r="BC3" s="249" t="s">
        <v>122</v>
      </c>
      <c r="BD3" s="249" t="s">
        <v>122</v>
      </c>
      <c r="BE3" s="249" t="s">
        <v>122</v>
      </c>
      <c r="BF3" s="249" t="s">
        <v>122</v>
      </c>
      <c r="BG3" s="249" t="s">
        <v>122</v>
      </c>
      <c r="BH3" s="249" t="s">
        <v>122</v>
      </c>
      <c r="BI3" s="249" t="s">
        <v>122</v>
      </c>
      <c r="BJ3" s="249" t="s">
        <v>122</v>
      </c>
      <c r="BK3" s="249" t="s">
        <v>122</v>
      </c>
      <c r="BL3" s="249" t="s">
        <v>122</v>
      </c>
      <c r="BM3" s="249" t="s">
        <v>122</v>
      </c>
      <c r="BN3" s="249" t="s">
        <v>122</v>
      </c>
      <c r="BO3" s="249" t="s">
        <v>122</v>
      </c>
      <c r="BP3" s="249" t="s">
        <v>122</v>
      </c>
      <c r="BQ3" s="249" t="s">
        <v>122</v>
      </c>
      <c r="BR3" s="249" t="s">
        <v>122</v>
      </c>
      <c r="BS3" s="249" t="s">
        <v>122</v>
      </c>
      <c r="BT3" s="249" t="s">
        <v>122</v>
      </c>
      <c r="BU3" s="249" t="s">
        <v>122</v>
      </c>
      <c r="BV3" s="249" t="s">
        <v>122</v>
      </c>
      <c r="BW3" s="249" t="s">
        <v>122</v>
      </c>
      <c r="BX3" s="249" t="s">
        <v>122</v>
      </c>
      <c r="BY3" s="249" t="s">
        <v>122</v>
      </c>
      <c r="BZ3" s="249" t="s">
        <v>122</v>
      </c>
      <c r="CA3" s="249">
        <v>5048000</v>
      </c>
      <c r="CB3" s="342" t="s">
        <v>122</v>
      </c>
      <c r="CH3" s="42" t="s">
        <v>481</v>
      </c>
    </row>
    <row r="4" spans="1:86">
      <c r="A4" s="548"/>
      <c r="B4" s="249" t="s">
        <v>279</v>
      </c>
      <c r="C4" s="249" t="s">
        <v>277</v>
      </c>
      <c r="D4" s="249" t="s">
        <v>480</v>
      </c>
      <c r="E4" s="43" t="s">
        <v>364</v>
      </c>
      <c r="F4" s="43" t="s">
        <v>319</v>
      </c>
      <c r="G4" s="95" t="s">
        <v>257</v>
      </c>
      <c r="H4" s="43" t="s">
        <v>390</v>
      </c>
      <c r="I4" s="43" t="s">
        <v>321</v>
      </c>
      <c r="J4" s="43" t="s">
        <v>390</v>
      </c>
      <c r="K4" s="43" t="s">
        <v>265</v>
      </c>
      <c r="L4" s="43" t="s">
        <v>122</v>
      </c>
      <c r="M4" s="43" t="s">
        <v>328</v>
      </c>
      <c r="N4" s="43" t="s">
        <v>319</v>
      </c>
      <c r="O4" s="43" t="s">
        <v>329</v>
      </c>
      <c r="P4" s="43" t="s">
        <v>319</v>
      </c>
      <c r="Q4" s="43" t="s">
        <v>266</v>
      </c>
      <c r="R4" s="43" t="s">
        <v>319</v>
      </c>
      <c r="S4" s="43" t="s">
        <v>258</v>
      </c>
      <c r="T4" s="43" t="s">
        <v>330</v>
      </c>
      <c r="U4" s="43" t="s">
        <v>319</v>
      </c>
      <c r="V4" s="43" t="s">
        <v>270</v>
      </c>
      <c r="W4" s="43" t="s">
        <v>122</v>
      </c>
      <c r="X4" s="43" t="s">
        <v>365</v>
      </c>
      <c r="Y4" s="249" t="s">
        <v>319</v>
      </c>
      <c r="Z4" s="249" t="s">
        <v>331</v>
      </c>
      <c r="AA4" s="249" t="s">
        <v>319</v>
      </c>
      <c r="AB4" s="249" t="s">
        <v>319</v>
      </c>
      <c r="AC4" s="249" t="s">
        <v>319</v>
      </c>
      <c r="AD4" s="249" t="s">
        <v>319</v>
      </c>
      <c r="AE4" s="249" t="s">
        <v>319</v>
      </c>
      <c r="AF4" s="249" t="s">
        <v>319</v>
      </c>
      <c r="AG4" s="249" t="s">
        <v>319</v>
      </c>
      <c r="AH4" s="249" t="s">
        <v>319</v>
      </c>
      <c r="AI4" s="249" t="s">
        <v>122</v>
      </c>
      <c r="AJ4" s="249" t="s">
        <v>122</v>
      </c>
      <c r="AK4" s="249" t="s">
        <v>319</v>
      </c>
      <c r="AL4" s="249" t="s">
        <v>319</v>
      </c>
      <c r="AM4" s="249" t="s">
        <v>319</v>
      </c>
      <c r="AN4" s="249" t="s">
        <v>319</v>
      </c>
      <c r="AO4" s="249" t="s">
        <v>319</v>
      </c>
      <c r="AP4" s="249" t="s">
        <v>319</v>
      </c>
      <c r="AQ4" s="249" t="s">
        <v>319</v>
      </c>
      <c r="AR4" s="249" t="s">
        <v>319</v>
      </c>
      <c r="AS4" s="249" t="s">
        <v>319</v>
      </c>
      <c r="AT4" s="249" t="s">
        <v>319</v>
      </c>
      <c r="AU4" s="249" t="s">
        <v>319</v>
      </c>
      <c r="AV4" s="249" t="s">
        <v>319</v>
      </c>
      <c r="AW4" s="249" t="s">
        <v>319</v>
      </c>
      <c r="AX4" s="249" t="s">
        <v>320</v>
      </c>
      <c r="AY4" s="249" t="s">
        <v>319</v>
      </c>
      <c r="AZ4" s="249" t="s">
        <v>319</v>
      </c>
      <c r="BA4" s="249" t="s">
        <v>319</v>
      </c>
      <c r="BB4" s="249" t="s">
        <v>319</v>
      </c>
      <c r="BC4" s="249" t="s">
        <v>319</v>
      </c>
      <c r="BD4" s="249" t="s">
        <v>319</v>
      </c>
      <c r="BE4" s="249" t="s">
        <v>319</v>
      </c>
      <c r="BF4" s="249" t="s">
        <v>319</v>
      </c>
      <c r="BG4" s="249" t="s">
        <v>319</v>
      </c>
      <c r="BH4" s="249" t="s">
        <v>122</v>
      </c>
      <c r="BI4" s="249" t="s">
        <v>319</v>
      </c>
      <c r="BJ4" s="249" t="s">
        <v>319</v>
      </c>
      <c r="BK4" s="249" t="s">
        <v>319</v>
      </c>
      <c r="BL4" s="249" t="s">
        <v>324</v>
      </c>
      <c r="BM4" s="249" t="s">
        <v>324</v>
      </c>
      <c r="BN4" s="249" t="s">
        <v>324</v>
      </c>
      <c r="BO4" s="249" t="s">
        <v>324</v>
      </c>
      <c r="BP4" s="249" t="s">
        <v>324</v>
      </c>
      <c r="BQ4" s="249" t="s">
        <v>324</v>
      </c>
      <c r="BR4" s="249" t="s">
        <v>324</v>
      </c>
      <c r="BS4" s="249" t="s">
        <v>324</v>
      </c>
      <c r="BT4" s="249" t="s">
        <v>324</v>
      </c>
      <c r="BU4" s="249" t="s">
        <v>324</v>
      </c>
      <c r="BV4" s="249" t="s">
        <v>324</v>
      </c>
      <c r="BW4" s="249" t="s">
        <v>324</v>
      </c>
      <c r="BX4" s="249" t="s">
        <v>319</v>
      </c>
      <c r="BY4" s="249" t="s">
        <v>324</v>
      </c>
      <c r="BZ4" s="249" t="s">
        <v>319</v>
      </c>
      <c r="CA4" s="249">
        <v>6542000</v>
      </c>
      <c r="CB4" s="342" t="s">
        <v>319</v>
      </c>
    </row>
    <row r="5" spans="1:86" ht="14.25">
      <c r="A5" s="548"/>
      <c r="B5" s="275" t="s">
        <v>281</v>
      </c>
      <c r="C5" s="249" t="s">
        <v>272</v>
      </c>
      <c r="D5" s="249" t="s">
        <v>476</v>
      </c>
      <c r="E5" s="538" t="s">
        <v>292</v>
      </c>
      <c r="F5" s="1" t="s">
        <v>334</v>
      </c>
      <c r="G5" s="538" t="s">
        <v>332</v>
      </c>
      <c r="H5" s="538" t="s">
        <v>333</v>
      </c>
      <c r="I5" s="538" t="s">
        <v>335</v>
      </c>
      <c r="J5" s="538" t="s">
        <v>336</v>
      </c>
      <c r="K5" s="538" t="s">
        <v>337</v>
      </c>
      <c r="L5" s="538" t="s">
        <v>338</v>
      </c>
      <c r="M5" s="538" t="s">
        <v>319</v>
      </c>
      <c r="N5" s="8" t="s">
        <v>341</v>
      </c>
      <c r="O5" s="538" t="s">
        <v>267</v>
      </c>
      <c r="P5" s="538" t="s">
        <v>264</v>
      </c>
      <c r="Q5" s="8" t="s">
        <v>324</v>
      </c>
      <c r="R5" s="8" t="s">
        <v>342</v>
      </c>
      <c r="S5" s="538" t="s">
        <v>364</v>
      </c>
      <c r="T5" s="274" t="s">
        <v>263</v>
      </c>
      <c r="U5" s="1" t="s">
        <v>324</v>
      </c>
      <c r="V5" s="538" t="s">
        <v>339</v>
      </c>
      <c r="W5" s="8" t="s">
        <v>122</v>
      </c>
      <c r="X5" s="538" t="s">
        <v>343</v>
      </c>
      <c r="Y5" s="538" t="s">
        <v>267</v>
      </c>
      <c r="Z5" s="538" t="s">
        <v>264</v>
      </c>
      <c r="AA5" s="249" t="s">
        <v>263</v>
      </c>
      <c r="AB5" s="538" t="s">
        <v>321</v>
      </c>
      <c r="AC5" s="9" t="s">
        <v>324</v>
      </c>
      <c r="AD5" s="538" t="s">
        <v>344</v>
      </c>
      <c r="AE5" s="538" t="s">
        <v>265</v>
      </c>
      <c r="AF5" s="538" t="s">
        <v>326</v>
      </c>
      <c r="AG5" s="538" t="s">
        <v>340</v>
      </c>
      <c r="AH5" s="538" t="s">
        <v>324</v>
      </c>
      <c r="AI5" s="538" t="s">
        <v>349</v>
      </c>
      <c r="AJ5" s="538" t="s">
        <v>370</v>
      </c>
      <c r="AK5" s="538" t="s">
        <v>371</v>
      </c>
      <c r="AL5" s="538" t="s">
        <v>328</v>
      </c>
      <c r="AM5" s="249" t="s">
        <v>122</v>
      </c>
      <c r="AN5" s="538" t="s">
        <v>345</v>
      </c>
      <c r="AO5" s="538" t="s">
        <v>265</v>
      </c>
      <c r="AP5" s="1" t="s">
        <v>324</v>
      </c>
      <c r="AQ5" s="8" t="s">
        <v>346</v>
      </c>
      <c r="AR5" s="538" t="s">
        <v>366</v>
      </c>
      <c r="AS5" s="538" t="s">
        <v>368</v>
      </c>
      <c r="AT5" s="538" t="s">
        <v>367</v>
      </c>
      <c r="AU5" s="538" t="s">
        <v>369</v>
      </c>
      <c r="AV5" s="249" t="s">
        <v>122</v>
      </c>
      <c r="AW5" s="249" t="s">
        <v>122</v>
      </c>
      <c r="AX5" s="538" t="s">
        <v>293</v>
      </c>
      <c r="AY5" s="538" t="s">
        <v>364</v>
      </c>
      <c r="AZ5" s="538" t="s">
        <v>263</v>
      </c>
      <c r="BA5" s="538" t="s">
        <v>348</v>
      </c>
      <c r="BB5" s="538" t="s">
        <v>321</v>
      </c>
      <c r="BC5" s="538" t="s">
        <v>265</v>
      </c>
      <c r="BD5" s="538" t="s">
        <v>270</v>
      </c>
      <c r="BE5" s="538" t="s">
        <v>324</v>
      </c>
      <c r="BF5" s="249" t="s">
        <v>324</v>
      </c>
      <c r="BG5" s="249" t="s">
        <v>324</v>
      </c>
      <c r="BH5" s="249" t="s">
        <v>324</v>
      </c>
      <c r="BI5" s="249" t="s">
        <v>324</v>
      </c>
      <c r="BJ5" s="538" t="s">
        <v>324</v>
      </c>
      <c r="BK5" s="538" t="s">
        <v>324</v>
      </c>
      <c r="BL5" s="538" t="s">
        <v>324</v>
      </c>
      <c r="BM5" s="249" t="s">
        <v>324</v>
      </c>
      <c r="BN5" s="8" t="s">
        <v>324</v>
      </c>
      <c r="BO5" s="538" t="s">
        <v>324</v>
      </c>
      <c r="BP5" s="538" t="s">
        <v>324</v>
      </c>
      <c r="BQ5" s="538" t="s">
        <v>324</v>
      </c>
      <c r="BR5" s="249" t="s">
        <v>324</v>
      </c>
      <c r="BS5" s="249" t="s">
        <v>122</v>
      </c>
      <c r="BT5" s="42" t="s">
        <v>320</v>
      </c>
      <c r="BU5" s="249"/>
      <c r="BV5" s="249"/>
      <c r="BW5" s="249"/>
      <c r="BX5" s="342" t="s">
        <v>319</v>
      </c>
      <c r="BY5" s="42" t="s">
        <v>391</v>
      </c>
      <c r="BZ5" s="42" t="s">
        <v>392</v>
      </c>
      <c r="CA5" s="42" t="s">
        <v>375</v>
      </c>
    </row>
    <row r="6" spans="1:86">
      <c r="A6" s="548"/>
      <c r="B6" s="283" t="s">
        <v>283</v>
      </c>
      <c r="C6" s="539" t="s">
        <v>276</v>
      </c>
      <c r="D6" s="539" t="s">
        <v>476</v>
      </c>
      <c r="E6" s="98" t="s">
        <v>292</v>
      </c>
      <c r="F6" s="284" t="s">
        <v>334</v>
      </c>
      <c r="G6" s="98" t="s">
        <v>332</v>
      </c>
      <c r="H6" s="98" t="s">
        <v>333</v>
      </c>
      <c r="I6" s="98" t="s">
        <v>335</v>
      </c>
      <c r="J6" s="98" t="s">
        <v>336</v>
      </c>
      <c r="K6" s="98" t="s">
        <v>337</v>
      </c>
      <c r="L6" s="98" t="s">
        <v>338</v>
      </c>
      <c r="M6" s="98" t="s">
        <v>319</v>
      </c>
      <c r="N6" s="343" t="s">
        <v>341</v>
      </c>
      <c r="O6" s="98" t="s">
        <v>267</v>
      </c>
      <c r="P6" s="98" t="s">
        <v>264</v>
      </c>
      <c r="Q6" s="98" t="s">
        <v>269</v>
      </c>
      <c r="R6" s="343" t="s">
        <v>324</v>
      </c>
      <c r="S6" s="284" t="s">
        <v>350</v>
      </c>
      <c r="T6" s="285" t="s">
        <v>324</v>
      </c>
      <c r="U6" s="98" t="s">
        <v>373</v>
      </c>
      <c r="V6" s="539" t="s">
        <v>374</v>
      </c>
      <c r="W6" s="284" t="s">
        <v>267</v>
      </c>
      <c r="X6" s="284" t="s">
        <v>264</v>
      </c>
      <c r="Y6" s="249" t="s">
        <v>387</v>
      </c>
      <c r="Z6" s="284" t="s">
        <v>321</v>
      </c>
      <c r="AA6" s="284" t="s">
        <v>347</v>
      </c>
      <c r="AB6" s="284" t="s">
        <v>324</v>
      </c>
      <c r="AC6" s="284" t="s">
        <v>372</v>
      </c>
      <c r="AD6" s="249" t="s">
        <v>322</v>
      </c>
      <c r="AE6" s="284" t="s">
        <v>271</v>
      </c>
      <c r="AF6" s="284" t="s">
        <v>325</v>
      </c>
      <c r="AG6" s="284" t="s">
        <v>324</v>
      </c>
      <c r="AH6" s="98" t="s">
        <v>344</v>
      </c>
      <c r="AI6" s="98" t="s">
        <v>265</v>
      </c>
      <c r="AJ6" s="98" t="s">
        <v>326</v>
      </c>
      <c r="AK6" s="98" t="s">
        <v>340</v>
      </c>
      <c r="AL6" s="284" t="s">
        <v>324</v>
      </c>
      <c r="AM6" s="98" t="s">
        <v>352</v>
      </c>
      <c r="AN6" s="98" t="s">
        <v>265</v>
      </c>
      <c r="AO6" s="284" t="s">
        <v>324</v>
      </c>
      <c r="AP6" s="284" t="s">
        <v>351</v>
      </c>
      <c r="AQ6" s="284" t="s">
        <v>321</v>
      </c>
      <c r="AR6" s="284" t="s">
        <v>265</v>
      </c>
      <c r="AS6" s="284" t="s">
        <v>328</v>
      </c>
      <c r="AT6" s="284" t="s">
        <v>271</v>
      </c>
      <c r="AU6" s="284" t="s">
        <v>266</v>
      </c>
      <c r="AV6" s="284" t="s">
        <v>270</v>
      </c>
      <c r="AW6" s="284" t="s">
        <v>324</v>
      </c>
      <c r="AX6" s="284" t="s">
        <v>402</v>
      </c>
      <c r="AY6" s="284" t="s">
        <v>364</v>
      </c>
      <c r="AZ6" s="284" t="s">
        <v>263</v>
      </c>
      <c r="BA6" s="284" t="s">
        <v>321</v>
      </c>
      <c r="BB6" s="284" t="s">
        <v>265</v>
      </c>
      <c r="BC6" s="284" t="s">
        <v>322</v>
      </c>
      <c r="BD6" s="284" t="s">
        <v>271</v>
      </c>
      <c r="BE6" s="284" t="s">
        <v>365</v>
      </c>
      <c r="BF6" s="539" t="s">
        <v>324</v>
      </c>
      <c r="BG6" s="539" t="s">
        <v>324</v>
      </c>
      <c r="BH6" s="539" t="s">
        <v>324</v>
      </c>
      <c r="BI6" s="539" t="s">
        <v>324</v>
      </c>
      <c r="BJ6" s="539" t="s">
        <v>324</v>
      </c>
      <c r="BK6" s="539" t="s">
        <v>319</v>
      </c>
      <c r="BL6" s="539" t="s">
        <v>319</v>
      </c>
      <c r="BM6" s="539" t="s">
        <v>319</v>
      </c>
      <c r="BN6" s="539" t="s">
        <v>324</v>
      </c>
      <c r="BO6" s="539" t="s">
        <v>324</v>
      </c>
      <c r="BP6" s="539" t="s">
        <v>324</v>
      </c>
      <c r="BQ6" s="539" t="s">
        <v>324</v>
      </c>
      <c r="BR6" s="539" t="s">
        <v>324</v>
      </c>
      <c r="BS6" s="539" t="s">
        <v>324</v>
      </c>
      <c r="BT6" s="539" t="s">
        <v>324</v>
      </c>
      <c r="BU6" s="539" t="s">
        <v>324</v>
      </c>
      <c r="BV6" s="539" t="s">
        <v>324</v>
      </c>
      <c r="BW6" s="539" t="s">
        <v>324</v>
      </c>
      <c r="BX6" s="539" t="s">
        <v>122</v>
      </c>
      <c r="BY6" s="539" t="s">
        <v>324</v>
      </c>
      <c r="BZ6" s="539" t="s">
        <v>319</v>
      </c>
      <c r="CA6" s="539" t="s">
        <v>375</v>
      </c>
      <c r="CB6" s="344" t="s">
        <v>319</v>
      </c>
    </row>
    <row r="7" spans="1:86" ht="14.25">
      <c r="A7" s="549"/>
      <c r="B7" s="249" t="s">
        <v>388</v>
      </c>
      <c r="C7" s="249" t="s">
        <v>276</v>
      </c>
      <c r="D7" s="249" t="s">
        <v>482</v>
      </c>
      <c r="E7" s="43" t="s">
        <v>321</v>
      </c>
      <c r="F7" s="43" t="s">
        <v>122</v>
      </c>
      <c r="G7" s="43" t="s">
        <v>265</v>
      </c>
      <c r="H7" s="43" t="s">
        <v>122</v>
      </c>
      <c r="I7" s="43" t="s">
        <v>322</v>
      </c>
      <c r="J7" s="43" t="s">
        <v>122</v>
      </c>
      <c r="K7" s="43" t="s">
        <v>271</v>
      </c>
      <c r="L7" s="43" t="s">
        <v>122</v>
      </c>
      <c r="M7" s="43" t="s">
        <v>323</v>
      </c>
      <c r="N7" s="43" t="s">
        <v>122</v>
      </c>
      <c r="O7" s="43" t="s">
        <v>389</v>
      </c>
      <c r="P7" s="43" t="s">
        <v>122</v>
      </c>
      <c r="Q7" s="43" t="s">
        <v>270</v>
      </c>
      <c r="R7" s="43" t="s">
        <v>122</v>
      </c>
      <c r="S7" s="43" t="s">
        <v>401</v>
      </c>
      <c r="T7" s="43" t="s">
        <v>122</v>
      </c>
      <c r="U7" s="249" t="s">
        <v>122</v>
      </c>
      <c r="V7" s="43" t="s">
        <v>122</v>
      </c>
      <c r="W7" s="43" t="s">
        <v>122</v>
      </c>
      <c r="X7" s="43" t="s">
        <v>122</v>
      </c>
      <c r="Y7" s="43" t="s">
        <v>122</v>
      </c>
      <c r="Z7" s="249" t="s">
        <v>122</v>
      </c>
      <c r="AA7" s="274" t="s">
        <v>122</v>
      </c>
      <c r="AB7" s="249" t="s">
        <v>122</v>
      </c>
      <c r="AC7" s="249" t="s">
        <v>122</v>
      </c>
      <c r="AD7" s="249" t="s">
        <v>122</v>
      </c>
      <c r="AE7" s="249" t="s">
        <v>122</v>
      </c>
      <c r="AF7" s="249" t="s">
        <v>122</v>
      </c>
      <c r="AG7" s="249" t="s">
        <v>122</v>
      </c>
      <c r="AH7" s="249" t="s">
        <v>122</v>
      </c>
      <c r="AI7" s="249" t="s">
        <v>122</v>
      </c>
      <c r="AJ7" s="249" t="s">
        <v>122</v>
      </c>
      <c r="AK7" s="249" t="s">
        <v>122</v>
      </c>
      <c r="AL7" s="249" t="s">
        <v>122</v>
      </c>
      <c r="AM7" s="249" t="s">
        <v>122</v>
      </c>
      <c r="AN7" s="249" t="s">
        <v>122</v>
      </c>
      <c r="AO7" s="249" t="s">
        <v>122</v>
      </c>
      <c r="AP7" s="249" t="s">
        <v>122</v>
      </c>
      <c r="AQ7" s="249" t="s">
        <v>122</v>
      </c>
      <c r="AR7" s="249" t="s">
        <v>122</v>
      </c>
      <c r="AS7" s="249" t="s">
        <v>122</v>
      </c>
      <c r="AT7" s="249" t="s">
        <v>122</v>
      </c>
      <c r="AU7" s="249" t="s">
        <v>122</v>
      </c>
      <c r="AV7" s="249" t="s">
        <v>122</v>
      </c>
      <c r="AW7" s="249" t="s">
        <v>122</v>
      </c>
      <c r="AX7" s="249" t="s">
        <v>122</v>
      </c>
      <c r="AY7" s="249" t="s">
        <v>122</v>
      </c>
      <c r="AZ7" s="249" t="s">
        <v>122</v>
      </c>
      <c r="BA7" s="249" t="s">
        <v>122</v>
      </c>
      <c r="BB7" s="249" t="s">
        <v>122</v>
      </c>
      <c r="BC7" s="249" t="s">
        <v>122</v>
      </c>
      <c r="BD7" s="249" t="s">
        <v>122</v>
      </c>
      <c r="BE7" s="249" t="s">
        <v>122</v>
      </c>
      <c r="BF7" s="249" t="s">
        <v>122</v>
      </c>
      <c r="BG7" s="249" t="s">
        <v>122</v>
      </c>
      <c r="BH7" s="249" t="s">
        <v>122</v>
      </c>
      <c r="BI7" s="249" t="s">
        <v>122</v>
      </c>
      <c r="BJ7" s="249" t="s">
        <v>122</v>
      </c>
      <c r="BK7" s="249" t="s">
        <v>122</v>
      </c>
      <c r="BL7" s="249" t="s">
        <v>122</v>
      </c>
      <c r="BM7" s="249" t="s">
        <v>122</v>
      </c>
      <c r="BN7" s="249" t="s">
        <v>122</v>
      </c>
      <c r="BO7" s="249" t="s">
        <v>122</v>
      </c>
      <c r="BP7" s="249" t="s">
        <v>122</v>
      </c>
      <c r="BQ7" s="249" t="s">
        <v>122</v>
      </c>
      <c r="BR7" s="249" t="s">
        <v>122</v>
      </c>
      <c r="BS7" s="249" t="s">
        <v>122</v>
      </c>
      <c r="BT7" s="249" t="s">
        <v>122</v>
      </c>
      <c r="BU7" s="249" t="s">
        <v>122</v>
      </c>
      <c r="BV7" s="249" t="s">
        <v>122</v>
      </c>
      <c r="BW7" s="249" t="s">
        <v>122</v>
      </c>
      <c r="BX7" s="249" t="s">
        <v>122</v>
      </c>
      <c r="BY7" s="249" t="s">
        <v>122</v>
      </c>
      <c r="BZ7" s="249" t="s">
        <v>122</v>
      </c>
      <c r="CA7" s="249">
        <v>5048000</v>
      </c>
      <c r="CB7" s="342" t="s">
        <v>122</v>
      </c>
    </row>
    <row r="8" spans="1:86">
      <c r="A8" s="549"/>
      <c r="B8" s="249" t="s">
        <v>278</v>
      </c>
      <c r="C8" s="249" t="s">
        <v>276</v>
      </c>
      <c r="D8" s="249" t="s">
        <v>296</v>
      </c>
      <c r="E8" s="43" t="s">
        <v>364</v>
      </c>
      <c r="F8" s="43" t="s">
        <v>319</v>
      </c>
      <c r="G8" s="95" t="s">
        <v>257</v>
      </c>
      <c r="H8" s="43" t="s">
        <v>319</v>
      </c>
      <c r="I8" s="43" t="s">
        <v>321</v>
      </c>
      <c r="J8" s="43" t="s">
        <v>319</v>
      </c>
      <c r="K8" s="43" t="s">
        <v>265</v>
      </c>
      <c r="L8" s="43" t="s">
        <v>319</v>
      </c>
      <c r="M8" s="43" t="s">
        <v>328</v>
      </c>
      <c r="N8" s="43" t="s">
        <v>319</v>
      </c>
      <c r="O8" s="43" t="s">
        <v>329</v>
      </c>
      <c r="P8" s="43" t="s">
        <v>319</v>
      </c>
      <c r="Q8" s="43" t="s">
        <v>266</v>
      </c>
      <c r="R8" s="43" t="s">
        <v>319</v>
      </c>
      <c r="S8" s="43" t="s">
        <v>258</v>
      </c>
      <c r="T8" s="43" t="s">
        <v>330</v>
      </c>
      <c r="U8" s="43" t="s">
        <v>319</v>
      </c>
      <c r="V8" s="43" t="s">
        <v>270</v>
      </c>
      <c r="W8" s="43" t="s">
        <v>122</v>
      </c>
      <c r="X8" s="43" t="s">
        <v>365</v>
      </c>
      <c r="Y8" s="249" t="s">
        <v>319</v>
      </c>
      <c r="Z8" s="249" t="s">
        <v>331</v>
      </c>
      <c r="AA8" s="249" t="s">
        <v>319</v>
      </c>
      <c r="AB8" s="249" t="s">
        <v>319</v>
      </c>
      <c r="AC8" s="249" t="s">
        <v>319</v>
      </c>
      <c r="AD8" s="249" t="s">
        <v>319</v>
      </c>
      <c r="AE8" s="249" t="s">
        <v>319</v>
      </c>
      <c r="AF8" s="249" t="s">
        <v>319</v>
      </c>
      <c r="AG8" s="249" t="s">
        <v>319</v>
      </c>
      <c r="AH8" s="249" t="s">
        <v>319</v>
      </c>
      <c r="AI8" s="249" t="s">
        <v>319</v>
      </c>
      <c r="AJ8" s="249" t="s">
        <v>319</v>
      </c>
      <c r="AK8" s="249" t="s">
        <v>319</v>
      </c>
      <c r="AL8" s="249" t="s">
        <v>319</v>
      </c>
      <c r="AM8" s="249" t="s">
        <v>319</v>
      </c>
      <c r="AN8" s="249" t="s">
        <v>319</v>
      </c>
      <c r="AO8" s="249" t="s">
        <v>319</v>
      </c>
      <c r="AP8" s="249" t="s">
        <v>319</v>
      </c>
      <c r="AQ8" s="249" t="s">
        <v>319</v>
      </c>
      <c r="AR8" s="249" t="s">
        <v>319</v>
      </c>
      <c r="AS8" s="249" t="s">
        <v>319</v>
      </c>
      <c r="AT8" s="249" t="s">
        <v>319</v>
      </c>
      <c r="AU8" s="249" t="s">
        <v>319</v>
      </c>
      <c r="AV8" s="249" t="s">
        <v>319</v>
      </c>
      <c r="AW8" s="249" t="s">
        <v>319</v>
      </c>
      <c r="AX8" s="249" t="s">
        <v>319</v>
      </c>
      <c r="AY8" s="249" t="s">
        <v>319</v>
      </c>
      <c r="AZ8" s="249" t="s">
        <v>319</v>
      </c>
      <c r="BA8" s="249" t="s">
        <v>319</v>
      </c>
      <c r="BB8" s="249" t="s">
        <v>319</v>
      </c>
      <c r="BC8" s="249" t="s">
        <v>319</v>
      </c>
      <c r="BD8" s="249" t="s">
        <v>319</v>
      </c>
      <c r="BE8" s="249" t="s">
        <v>319</v>
      </c>
      <c r="BF8" s="249" t="s">
        <v>319</v>
      </c>
      <c r="BG8" s="249" t="s">
        <v>319</v>
      </c>
      <c r="BH8" s="249" t="s">
        <v>319</v>
      </c>
      <c r="BI8" s="249" t="s">
        <v>319</v>
      </c>
      <c r="BJ8" s="249" t="s">
        <v>319</v>
      </c>
      <c r="BK8" s="249" t="s">
        <v>319</v>
      </c>
      <c r="BL8" s="249" t="s">
        <v>324</v>
      </c>
      <c r="BM8" s="249" t="s">
        <v>324</v>
      </c>
      <c r="BN8" s="249" t="s">
        <v>324</v>
      </c>
      <c r="BO8" s="249" t="s">
        <v>324</v>
      </c>
      <c r="BP8" s="249" t="s">
        <v>324</v>
      </c>
      <c r="BQ8" s="249" t="s">
        <v>324</v>
      </c>
      <c r="BR8" s="249" t="s">
        <v>324</v>
      </c>
      <c r="BS8" s="249" t="s">
        <v>324</v>
      </c>
      <c r="BT8" s="249" t="s">
        <v>324</v>
      </c>
      <c r="BU8" s="249" t="s">
        <v>324</v>
      </c>
      <c r="BV8" s="249" t="s">
        <v>324</v>
      </c>
      <c r="BW8" s="249" t="s">
        <v>324</v>
      </c>
      <c r="BX8" s="249" t="s">
        <v>319</v>
      </c>
      <c r="BY8" s="249" t="s">
        <v>324</v>
      </c>
      <c r="BZ8" s="249" t="s">
        <v>319</v>
      </c>
      <c r="CA8" s="249">
        <v>6542000</v>
      </c>
      <c r="CB8" s="342" t="s">
        <v>319</v>
      </c>
    </row>
    <row r="9" spans="1:86" ht="14.25">
      <c r="A9" s="549"/>
      <c r="B9" s="275" t="s">
        <v>280</v>
      </c>
      <c r="C9" s="249" t="s">
        <v>272</v>
      </c>
      <c r="D9" s="249" t="s">
        <v>483</v>
      </c>
      <c r="E9" s="538" t="s">
        <v>292</v>
      </c>
      <c r="F9" s="1" t="s">
        <v>334</v>
      </c>
      <c r="G9" s="538" t="s">
        <v>332</v>
      </c>
      <c r="H9" s="538" t="s">
        <v>333</v>
      </c>
      <c r="I9" s="538" t="s">
        <v>335</v>
      </c>
      <c r="J9" s="538" t="s">
        <v>336</v>
      </c>
      <c r="K9" s="538" t="s">
        <v>337</v>
      </c>
      <c r="L9" s="538" t="s">
        <v>338</v>
      </c>
      <c r="M9" s="538" t="s">
        <v>319</v>
      </c>
      <c r="N9" s="8" t="s">
        <v>341</v>
      </c>
      <c r="O9" s="538" t="s">
        <v>267</v>
      </c>
      <c r="P9" s="538" t="s">
        <v>264</v>
      </c>
      <c r="Q9" s="8" t="s">
        <v>324</v>
      </c>
      <c r="R9" s="8" t="s">
        <v>342</v>
      </c>
      <c r="S9" s="538" t="s">
        <v>364</v>
      </c>
      <c r="T9" s="274" t="s">
        <v>263</v>
      </c>
      <c r="U9" s="1" t="s">
        <v>324</v>
      </c>
      <c r="V9" s="538" t="s">
        <v>339</v>
      </c>
      <c r="W9" s="8" t="s">
        <v>122</v>
      </c>
      <c r="X9" s="538" t="s">
        <v>343</v>
      </c>
      <c r="Y9" s="538" t="s">
        <v>267</v>
      </c>
      <c r="Z9" s="538" t="s">
        <v>264</v>
      </c>
      <c r="AA9" s="249" t="s">
        <v>263</v>
      </c>
      <c r="AB9" s="538" t="s">
        <v>321</v>
      </c>
      <c r="AC9" s="9" t="s">
        <v>324</v>
      </c>
      <c r="AD9" s="538" t="s">
        <v>344</v>
      </c>
      <c r="AE9" s="538" t="s">
        <v>265</v>
      </c>
      <c r="AF9" s="538" t="s">
        <v>326</v>
      </c>
      <c r="AG9" s="538" t="s">
        <v>340</v>
      </c>
      <c r="AH9" s="538" t="s">
        <v>324</v>
      </c>
      <c r="AI9" s="538" t="s">
        <v>349</v>
      </c>
      <c r="AJ9" s="538" t="s">
        <v>370</v>
      </c>
      <c r="AK9" s="538" t="s">
        <v>371</v>
      </c>
      <c r="AL9" s="538" t="s">
        <v>328</v>
      </c>
      <c r="AM9" s="249" t="s">
        <v>122</v>
      </c>
      <c r="AN9" s="538" t="s">
        <v>345</v>
      </c>
      <c r="AO9" s="538" t="s">
        <v>265</v>
      </c>
      <c r="AP9" s="1" t="s">
        <v>324</v>
      </c>
      <c r="AQ9" s="8" t="s">
        <v>346</v>
      </c>
      <c r="AR9" s="538" t="s">
        <v>366</v>
      </c>
      <c r="AS9" s="538" t="s">
        <v>368</v>
      </c>
      <c r="AT9" s="538" t="s">
        <v>367</v>
      </c>
      <c r="AU9" s="538" t="s">
        <v>369</v>
      </c>
      <c r="AV9" s="249" t="s">
        <v>122</v>
      </c>
      <c r="AW9" s="249" t="s">
        <v>122</v>
      </c>
      <c r="AX9" s="538" t="s">
        <v>293</v>
      </c>
      <c r="AY9" s="538" t="s">
        <v>364</v>
      </c>
      <c r="AZ9" s="538" t="s">
        <v>263</v>
      </c>
      <c r="BA9" s="538" t="s">
        <v>348</v>
      </c>
      <c r="BB9" s="538" t="s">
        <v>321</v>
      </c>
      <c r="BC9" s="538" t="s">
        <v>265</v>
      </c>
      <c r="BD9" s="538" t="s">
        <v>270</v>
      </c>
      <c r="BE9" s="538" t="s">
        <v>324</v>
      </c>
      <c r="BF9" s="249" t="s">
        <v>324</v>
      </c>
      <c r="BG9" s="249" t="s">
        <v>324</v>
      </c>
      <c r="BH9" s="249" t="s">
        <v>324</v>
      </c>
      <c r="BI9" s="249" t="s">
        <v>324</v>
      </c>
      <c r="BJ9" s="538" t="s">
        <v>324</v>
      </c>
      <c r="BK9" s="538" t="s">
        <v>324</v>
      </c>
      <c r="BL9" s="538" t="s">
        <v>324</v>
      </c>
      <c r="BM9" s="249" t="s">
        <v>324</v>
      </c>
      <c r="BN9" s="8" t="s">
        <v>324</v>
      </c>
      <c r="BO9" s="538" t="s">
        <v>324</v>
      </c>
      <c r="BP9" s="538" t="s">
        <v>324</v>
      </c>
      <c r="BQ9" s="538" t="s">
        <v>324</v>
      </c>
      <c r="BR9" s="249" t="s">
        <v>324</v>
      </c>
      <c r="BS9" s="249" t="s">
        <v>122</v>
      </c>
      <c r="BT9" s="42" t="s">
        <v>320</v>
      </c>
      <c r="BU9" s="249"/>
      <c r="BV9" s="249"/>
      <c r="BW9" s="249"/>
      <c r="BX9" s="342" t="s">
        <v>319</v>
      </c>
      <c r="BY9" s="42" t="s">
        <v>391</v>
      </c>
      <c r="BZ9" s="42" t="s">
        <v>392</v>
      </c>
      <c r="CA9" s="42" t="s">
        <v>375</v>
      </c>
      <c r="CB9" s="342" t="s">
        <v>319</v>
      </c>
    </row>
    <row r="10" spans="1:86">
      <c r="A10" s="549"/>
      <c r="B10" s="283" t="s">
        <v>282</v>
      </c>
      <c r="C10" s="539" t="s">
        <v>276</v>
      </c>
      <c r="D10" s="539" t="s">
        <v>483</v>
      </c>
      <c r="E10" s="98" t="s">
        <v>292</v>
      </c>
      <c r="F10" s="284" t="s">
        <v>334</v>
      </c>
      <c r="G10" s="98" t="s">
        <v>332</v>
      </c>
      <c r="H10" s="98" t="s">
        <v>333</v>
      </c>
      <c r="I10" s="98" t="s">
        <v>335</v>
      </c>
      <c r="J10" s="98" t="s">
        <v>336</v>
      </c>
      <c r="K10" s="98" t="s">
        <v>337</v>
      </c>
      <c r="L10" s="98" t="s">
        <v>338</v>
      </c>
      <c r="M10" s="98" t="s">
        <v>319</v>
      </c>
      <c r="N10" s="343" t="s">
        <v>341</v>
      </c>
      <c r="O10" s="98" t="s">
        <v>267</v>
      </c>
      <c r="P10" s="98" t="s">
        <v>264</v>
      </c>
      <c r="Q10" s="98" t="s">
        <v>269</v>
      </c>
      <c r="R10" s="343" t="s">
        <v>324</v>
      </c>
      <c r="S10" s="284" t="s">
        <v>350</v>
      </c>
      <c r="T10" s="285" t="s">
        <v>324</v>
      </c>
      <c r="U10" s="98" t="s">
        <v>373</v>
      </c>
      <c r="V10" s="539" t="s">
        <v>374</v>
      </c>
      <c r="W10" s="284" t="s">
        <v>267</v>
      </c>
      <c r="X10" s="284" t="s">
        <v>264</v>
      </c>
      <c r="Y10" s="249" t="s">
        <v>387</v>
      </c>
      <c r="Z10" s="284" t="s">
        <v>321</v>
      </c>
      <c r="AA10" s="284" t="s">
        <v>347</v>
      </c>
      <c r="AB10" s="284" t="s">
        <v>324</v>
      </c>
      <c r="AC10" s="284" t="s">
        <v>372</v>
      </c>
      <c r="AD10" s="249" t="s">
        <v>322</v>
      </c>
      <c r="AE10" s="284" t="s">
        <v>271</v>
      </c>
      <c r="AF10" s="284" t="s">
        <v>325</v>
      </c>
      <c r="AG10" s="284" t="s">
        <v>324</v>
      </c>
      <c r="AH10" s="98" t="s">
        <v>344</v>
      </c>
      <c r="AI10" s="98" t="s">
        <v>265</v>
      </c>
      <c r="AJ10" s="98" t="s">
        <v>326</v>
      </c>
      <c r="AK10" s="98" t="s">
        <v>340</v>
      </c>
      <c r="AL10" s="284" t="s">
        <v>324</v>
      </c>
      <c r="AM10" s="98" t="s">
        <v>352</v>
      </c>
      <c r="AN10" s="98" t="s">
        <v>265</v>
      </c>
      <c r="AO10" s="284" t="s">
        <v>324</v>
      </c>
      <c r="AP10" s="284" t="s">
        <v>351</v>
      </c>
      <c r="AQ10" s="284" t="s">
        <v>321</v>
      </c>
      <c r="AR10" s="284" t="s">
        <v>265</v>
      </c>
      <c r="AS10" s="284" t="s">
        <v>328</v>
      </c>
      <c r="AT10" s="284" t="s">
        <v>271</v>
      </c>
      <c r="AU10" s="284" t="s">
        <v>266</v>
      </c>
      <c r="AV10" s="284" t="s">
        <v>270</v>
      </c>
      <c r="AW10" s="284" t="s">
        <v>324</v>
      </c>
      <c r="AX10" s="284" t="s">
        <v>402</v>
      </c>
      <c r="AY10" s="284" t="s">
        <v>364</v>
      </c>
      <c r="AZ10" s="284" t="s">
        <v>263</v>
      </c>
      <c r="BA10" s="284" t="s">
        <v>321</v>
      </c>
      <c r="BB10" s="284" t="s">
        <v>265</v>
      </c>
      <c r="BC10" s="284" t="s">
        <v>322</v>
      </c>
      <c r="BD10" s="284" t="s">
        <v>271</v>
      </c>
      <c r="BE10" s="284" t="s">
        <v>365</v>
      </c>
      <c r="BF10" s="539" t="s">
        <v>324</v>
      </c>
      <c r="BG10" s="539" t="s">
        <v>324</v>
      </c>
      <c r="BH10" s="539" t="s">
        <v>324</v>
      </c>
      <c r="BI10" s="539" t="s">
        <v>324</v>
      </c>
      <c r="BJ10" s="539" t="s">
        <v>324</v>
      </c>
      <c r="BK10" s="539" t="s">
        <v>319</v>
      </c>
      <c r="BL10" s="539" t="s">
        <v>319</v>
      </c>
      <c r="BM10" s="539" t="s">
        <v>319</v>
      </c>
      <c r="BN10" s="539" t="s">
        <v>324</v>
      </c>
      <c r="BO10" s="539" t="s">
        <v>324</v>
      </c>
      <c r="BP10" s="539" t="s">
        <v>324</v>
      </c>
      <c r="BQ10" s="539" t="s">
        <v>324</v>
      </c>
      <c r="BR10" s="539" t="s">
        <v>324</v>
      </c>
      <c r="BS10" s="539" t="s">
        <v>324</v>
      </c>
      <c r="BT10" s="539" t="s">
        <v>324</v>
      </c>
      <c r="BU10" s="539" t="s">
        <v>324</v>
      </c>
      <c r="BV10" s="539" t="s">
        <v>324</v>
      </c>
      <c r="BW10" s="539" t="s">
        <v>324</v>
      </c>
      <c r="BX10" s="539" t="s">
        <v>122</v>
      </c>
      <c r="BY10" s="539" t="s">
        <v>324</v>
      </c>
      <c r="BZ10" s="539" t="s">
        <v>319</v>
      </c>
      <c r="CA10" s="539" t="s">
        <v>375</v>
      </c>
      <c r="CB10" s="344" t="s">
        <v>319</v>
      </c>
    </row>
    <row r="11" spans="1:86">
      <c r="B11" s="42" t="s">
        <v>295</v>
      </c>
    </row>
  </sheetData>
  <mergeCells count="2">
    <mergeCell ref="A3:A6"/>
    <mergeCell ref="A7:A10"/>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J163"/>
  <sheetViews>
    <sheetView view="pageBreakPreview" topLeftCell="A82" zoomScaleNormal="100" zoomScaleSheetLayoutView="100" workbookViewId="0">
      <selection activeCell="Z1" sqref="Z1"/>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8.625"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12" t="s">
        <v>380</v>
      </c>
      <c r="B1" s="276"/>
      <c r="C1" s="12"/>
      <c r="D1" s="12"/>
      <c r="E1" s="12"/>
      <c r="F1" s="12"/>
      <c r="G1" s="12"/>
      <c r="H1" s="12"/>
      <c r="I1" s="12"/>
      <c r="J1" s="12"/>
      <c r="K1" s="12"/>
      <c r="L1" s="12"/>
      <c r="M1" s="12"/>
      <c r="N1" s="12"/>
      <c r="O1" s="12"/>
      <c r="P1" s="12"/>
      <c r="Q1" s="12"/>
      <c r="R1" s="12"/>
      <c r="S1" s="12"/>
      <c r="T1" s="12"/>
      <c r="U1" s="12"/>
      <c r="V1" s="12"/>
      <c r="W1" s="12"/>
      <c r="X1" s="12"/>
      <c r="Y1" s="12"/>
      <c r="AA1" s="2" t="s">
        <v>155</v>
      </c>
    </row>
    <row r="2" spans="1:29" ht="9" customHeight="1">
      <c r="A2" s="12"/>
      <c r="B2" s="12"/>
      <c r="C2" s="12"/>
      <c r="D2" s="12"/>
      <c r="E2" s="12"/>
      <c r="F2" s="12"/>
      <c r="G2" s="12"/>
      <c r="H2" s="12"/>
      <c r="I2" s="12"/>
      <c r="J2" s="12"/>
      <c r="K2" s="12"/>
      <c r="L2" s="12"/>
      <c r="M2" s="12"/>
      <c r="N2" s="12"/>
      <c r="O2" s="12"/>
      <c r="P2" s="12"/>
      <c r="Q2" s="12"/>
      <c r="R2" s="12"/>
      <c r="S2" s="12"/>
      <c r="T2" s="12"/>
      <c r="U2" s="12"/>
      <c r="V2" s="12"/>
      <c r="W2" s="12"/>
      <c r="X2" s="12"/>
      <c r="Y2" s="12"/>
    </row>
    <row r="3" spans="1:29" ht="18.75" customHeight="1">
      <c r="A3" s="792" t="s">
        <v>404</v>
      </c>
      <c r="B3" s="792"/>
      <c r="C3" s="792"/>
      <c r="D3" s="792"/>
      <c r="E3" s="792"/>
      <c r="F3" s="792"/>
      <c r="G3" s="792"/>
      <c r="H3" s="792"/>
      <c r="I3" s="792"/>
      <c r="J3" s="792"/>
      <c r="K3" s="792"/>
      <c r="L3" s="792"/>
      <c r="M3" s="792"/>
      <c r="N3" s="792"/>
      <c r="O3" s="792"/>
      <c r="P3" s="792"/>
      <c r="Q3" s="792"/>
      <c r="R3" s="792"/>
      <c r="S3" s="792"/>
      <c r="T3" s="792"/>
      <c r="U3" s="792"/>
      <c r="V3" s="792"/>
      <c r="W3" s="792"/>
      <c r="X3" s="792"/>
      <c r="Y3" s="792"/>
      <c r="AA3" s="2" t="s">
        <v>123</v>
      </c>
    </row>
    <row r="4" spans="1:29" ht="9" customHeight="1">
      <c r="A4" s="12"/>
      <c r="B4" s="12"/>
      <c r="C4" s="12"/>
      <c r="D4" s="12"/>
      <c r="E4" s="12"/>
      <c r="F4" s="12"/>
      <c r="G4" s="12"/>
      <c r="H4" s="12"/>
      <c r="I4" s="12"/>
      <c r="J4" s="12"/>
      <c r="K4" s="12"/>
      <c r="L4" s="12"/>
      <c r="M4" s="12"/>
      <c r="N4" s="12"/>
      <c r="O4" s="12"/>
      <c r="P4" s="12"/>
      <c r="Q4" s="12"/>
      <c r="R4" s="12"/>
      <c r="S4" s="12"/>
      <c r="T4" s="12"/>
      <c r="U4" s="12"/>
      <c r="V4" s="12"/>
      <c r="W4" s="12"/>
      <c r="X4" s="12"/>
      <c r="Y4" s="12"/>
    </row>
    <row r="5" spans="1:29" ht="18.75" customHeight="1">
      <c r="A5" s="12"/>
      <c r="B5" s="12"/>
      <c r="C5" s="12"/>
      <c r="D5" s="12"/>
      <c r="E5" s="12"/>
      <c r="F5" s="12"/>
      <c r="G5" s="12"/>
      <c r="H5" s="12"/>
      <c r="I5" s="12"/>
      <c r="J5" s="12"/>
      <c r="K5" s="12"/>
      <c r="L5" s="359"/>
      <c r="M5" s="12"/>
      <c r="N5" s="44" t="s">
        <v>30</v>
      </c>
      <c r="O5" s="12"/>
      <c r="P5" s="12"/>
      <c r="Q5" s="12"/>
      <c r="R5" s="12"/>
      <c r="S5" s="12"/>
      <c r="T5" s="12"/>
      <c r="U5" s="12"/>
      <c r="V5" s="12"/>
      <c r="W5" s="12"/>
      <c r="X5" s="12"/>
      <c r="Y5" s="12"/>
    </row>
    <row r="6" spans="1:29" ht="18.75" customHeight="1">
      <c r="A6" s="12"/>
      <c r="B6" s="12"/>
      <c r="C6" s="12"/>
      <c r="D6" s="12"/>
      <c r="E6" s="12"/>
      <c r="F6" s="12"/>
      <c r="G6" s="12"/>
      <c r="H6" s="12"/>
      <c r="I6" s="12"/>
      <c r="J6" s="12"/>
      <c r="K6" s="12"/>
      <c r="L6" s="12"/>
      <c r="M6" s="12"/>
      <c r="N6" s="793"/>
      <c r="O6" s="793"/>
      <c r="P6" s="793"/>
      <c r="Q6" s="793"/>
      <c r="R6" s="793"/>
      <c r="S6" s="793"/>
      <c r="T6" s="793"/>
      <c r="U6" s="793"/>
      <c r="V6" s="793"/>
      <c r="W6" s="793"/>
      <c r="X6" s="793"/>
      <c r="Y6" s="793"/>
    </row>
    <row r="7" spans="1:29" ht="18.75" customHeight="1">
      <c r="A7" s="12" t="s">
        <v>31</v>
      </c>
      <c r="B7" s="12"/>
      <c r="C7" s="12"/>
      <c r="D7" s="12"/>
      <c r="E7" s="12"/>
      <c r="F7" s="12"/>
      <c r="G7" s="12"/>
      <c r="H7" s="12"/>
      <c r="I7" s="99"/>
      <c r="J7" s="12" t="s">
        <v>32</v>
      </c>
      <c r="K7" s="12"/>
      <c r="L7" s="12"/>
      <c r="M7" s="12"/>
      <c r="N7" s="13"/>
      <c r="O7" s="13"/>
      <c r="P7" s="13"/>
      <c r="Q7" s="13"/>
      <c r="R7" s="13"/>
      <c r="S7" s="13"/>
      <c r="T7" s="13"/>
      <c r="U7" s="13"/>
      <c r="V7" s="13"/>
      <c r="W7" s="13"/>
      <c r="X7" s="13"/>
      <c r="Y7" s="13"/>
    </row>
    <row r="8" spans="1:29" ht="18.75" customHeight="1">
      <c r="A8" s="12" t="s">
        <v>122</v>
      </c>
      <c r="B8" s="794" t="s">
        <v>33</v>
      </c>
      <c r="C8" s="794"/>
      <c r="D8" s="794"/>
      <c r="E8" s="794"/>
      <c r="F8" s="794"/>
      <c r="G8" s="794"/>
      <c r="H8" s="794"/>
      <c r="I8" s="794"/>
      <c r="J8" s="794"/>
      <c r="K8" s="794"/>
      <c r="L8" s="794"/>
      <c r="M8" s="794"/>
      <c r="N8" s="794"/>
      <c r="O8" s="794"/>
      <c r="P8" s="794"/>
      <c r="Q8" s="794"/>
      <c r="R8" s="794"/>
      <c r="S8" s="794"/>
      <c r="T8" s="794"/>
      <c r="U8" s="794"/>
      <c r="V8" s="794"/>
      <c r="W8" s="794"/>
      <c r="X8" s="794"/>
      <c r="Y8" s="794"/>
    </row>
    <row r="9" spans="1:29" ht="18.75" customHeight="1">
      <c r="A9" s="12"/>
      <c r="B9" s="794"/>
      <c r="C9" s="794"/>
      <c r="D9" s="794"/>
      <c r="E9" s="794"/>
      <c r="F9" s="794"/>
      <c r="G9" s="794"/>
      <c r="H9" s="794"/>
      <c r="I9" s="794"/>
      <c r="J9" s="794"/>
      <c r="K9" s="794"/>
      <c r="L9" s="794"/>
      <c r="M9" s="794"/>
      <c r="N9" s="794"/>
      <c r="O9" s="794"/>
      <c r="P9" s="794"/>
      <c r="Q9" s="794"/>
      <c r="R9" s="794"/>
      <c r="S9" s="794"/>
      <c r="T9" s="794"/>
      <c r="U9" s="794"/>
      <c r="V9" s="794"/>
      <c r="W9" s="794"/>
      <c r="X9" s="794"/>
      <c r="Y9" s="794"/>
    </row>
    <row r="10" spans="1:29" ht="18.75" customHeight="1">
      <c r="A10" s="12"/>
      <c r="B10" s="12"/>
      <c r="C10" s="12"/>
      <c r="D10" s="12"/>
      <c r="E10" s="12"/>
      <c r="F10" s="12"/>
      <c r="G10" s="12"/>
      <c r="H10" s="12"/>
      <c r="I10" s="12"/>
      <c r="J10" s="12"/>
      <c r="K10" s="12"/>
      <c r="L10" s="12"/>
      <c r="M10" s="12"/>
      <c r="N10" s="13"/>
      <c r="O10" s="13"/>
      <c r="P10" s="13"/>
      <c r="Q10" s="13"/>
      <c r="R10" s="13"/>
      <c r="S10" s="13"/>
      <c r="T10" s="13"/>
      <c r="U10" s="13"/>
      <c r="V10" s="13"/>
      <c r="W10" s="13"/>
      <c r="X10" s="13"/>
      <c r="Y10" s="13"/>
    </row>
    <row r="11" spans="1:29" ht="15" customHeight="1">
      <c r="A11" s="12" t="s">
        <v>34</v>
      </c>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9" ht="15" customHeight="1">
      <c r="A12" s="12" t="s">
        <v>381</v>
      </c>
      <c r="B12" s="12"/>
      <c r="C12" s="12"/>
      <c r="D12" s="12"/>
      <c r="E12" s="12"/>
      <c r="F12" s="12"/>
      <c r="G12" s="12"/>
      <c r="H12" s="12"/>
      <c r="I12" s="12"/>
      <c r="J12" s="12"/>
      <c r="K12" s="12"/>
      <c r="L12" s="12"/>
      <c r="M12" s="12"/>
      <c r="N12" s="12"/>
      <c r="O12" s="12"/>
      <c r="P12" s="12"/>
      <c r="Q12" s="12"/>
      <c r="R12" s="12"/>
      <c r="S12" s="12"/>
      <c r="T12" s="12"/>
      <c r="U12" s="12"/>
      <c r="V12" s="12"/>
      <c r="W12" s="12"/>
      <c r="X12" s="12"/>
      <c r="Y12" s="12"/>
      <c r="AC12" s="2" t="s">
        <v>273</v>
      </c>
    </row>
    <row r="13" spans="1:29" ht="15" customHeight="1">
      <c r="A13" s="12"/>
      <c r="B13" s="795" t="s">
        <v>0</v>
      </c>
      <c r="C13" s="796"/>
      <c r="D13" s="796"/>
      <c r="E13" s="796"/>
      <c r="F13" s="796"/>
      <c r="G13" s="796"/>
      <c r="H13" s="796"/>
      <c r="I13" s="796"/>
      <c r="J13" s="796"/>
      <c r="K13" s="796"/>
      <c r="L13" s="797"/>
      <c r="M13" s="801" t="s">
        <v>35</v>
      </c>
      <c r="N13" s="802"/>
      <c r="O13" s="802"/>
      <c r="P13" s="802"/>
      <c r="Q13" s="802"/>
      <c r="R13" s="802"/>
      <c r="S13" s="802"/>
      <c r="T13" s="802"/>
      <c r="U13" s="802"/>
      <c r="V13" s="802"/>
      <c r="W13" s="802"/>
      <c r="X13" s="802"/>
      <c r="Y13" s="803"/>
    </row>
    <row r="14" spans="1:29" ht="15" customHeight="1">
      <c r="A14" s="12"/>
      <c r="B14" s="798"/>
      <c r="C14" s="799"/>
      <c r="D14" s="799"/>
      <c r="E14" s="799"/>
      <c r="F14" s="799"/>
      <c r="G14" s="799"/>
      <c r="H14" s="799"/>
      <c r="I14" s="799"/>
      <c r="J14" s="799"/>
      <c r="K14" s="799"/>
      <c r="L14" s="800"/>
      <c r="M14" s="804" t="s">
        <v>36</v>
      </c>
      <c r="N14" s="805"/>
      <c r="O14" s="805"/>
      <c r="P14" s="806"/>
      <c r="Q14" s="804" t="s">
        <v>37</v>
      </c>
      <c r="R14" s="805"/>
      <c r="S14" s="805"/>
      <c r="T14" s="806"/>
      <c r="U14" s="804" t="s">
        <v>20</v>
      </c>
      <c r="V14" s="805"/>
      <c r="W14" s="805"/>
      <c r="X14" s="805"/>
      <c r="Y14" s="806"/>
    </row>
    <row r="15" spans="1:29" ht="15" customHeight="1">
      <c r="A15" s="12"/>
      <c r="B15" s="100" t="s">
        <v>38</v>
      </c>
      <c r="C15" s="101"/>
      <c r="D15" s="101"/>
      <c r="E15" s="101"/>
      <c r="F15" s="101"/>
      <c r="G15" s="101"/>
      <c r="H15" s="101"/>
      <c r="I15" s="101"/>
      <c r="J15" s="101"/>
      <c r="K15" s="101"/>
      <c r="L15" s="101"/>
      <c r="M15" s="812"/>
      <c r="N15" s="813"/>
      <c r="O15" s="813"/>
      <c r="P15" s="332" t="s">
        <v>17</v>
      </c>
      <c r="Q15" s="812"/>
      <c r="R15" s="813"/>
      <c r="S15" s="813"/>
      <c r="T15" s="102" t="s">
        <v>17</v>
      </c>
      <c r="U15" s="103" t="s">
        <v>5</v>
      </c>
      <c r="V15" s="808">
        <f>SUM(M15+Q15)</f>
        <v>0</v>
      </c>
      <c r="W15" s="808"/>
      <c r="X15" s="808"/>
      <c r="Y15" s="102" t="s">
        <v>8</v>
      </c>
    </row>
    <row r="16" spans="1:29" ht="15" customHeight="1">
      <c r="A16" s="12"/>
      <c r="B16" s="100" t="s">
        <v>1</v>
      </c>
      <c r="C16" s="101"/>
      <c r="D16" s="101"/>
      <c r="E16" s="101"/>
      <c r="F16" s="101"/>
      <c r="G16" s="101"/>
      <c r="H16" s="101"/>
      <c r="I16" s="101"/>
      <c r="J16" s="101"/>
      <c r="K16" s="101"/>
      <c r="L16" s="101"/>
      <c r="M16" s="812"/>
      <c r="N16" s="813"/>
      <c r="O16" s="813"/>
      <c r="P16" s="332" t="s">
        <v>17</v>
      </c>
      <c r="Q16" s="812"/>
      <c r="R16" s="813"/>
      <c r="S16" s="813"/>
      <c r="T16" s="102" t="s">
        <v>17</v>
      </c>
      <c r="U16" s="373"/>
      <c r="V16" s="808">
        <f>SUM(M16+Q16)</f>
        <v>0</v>
      </c>
      <c r="W16" s="808"/>
      <c r="X16" s="808"/>
      <c r="Y16" s="102" t="s">
        <v>8</v>
      </c>
    </row>
    <row r="17" spans="1:25" ht="15" customHeight="1">
      <c r="A17" s="12"/>
      <c r="B17" s="100" t="s">
        <v>2</v>
      </c>
      <c r="C17" s="101"/>
      <c r="D17" s="101"/>
      <c r="E17" s="101"/>
      <c r="F17" s="101"/>
      <c r="G17" s="101"/>
      <c r="H17" s="101"/>
      <c r="I17" s="101"/>
      <c r="J17" s="101"/>
      <c r="K17" s="101"/>
      <c r="L17" s="101"/>
      <c r="M17" s="807">
        <f>SUM(M15:O16)</f>
        <v>0</v>
      </c>
      <c r="N17" s="808"/>
      <c r="O17" s="808"/>
      <c r="P17" s="332" t="s">
        <v>17</v>
      </c>
      <c r="Q17" s="931">
        <f>SUM(Q15:S16)</f>
        <v>0</v>
      </c>
      <c r="R17" s="932"/>
      <c r="S17" s="932"/>
      <c r="T17" s="333" t="s">
        <v>17</v>
      </c>
      <c r="U17" s="334" t="s">
        <v>156</v>
      </c>
      <c r="V17" s="932">
        <f>SUM(V15:X16)</f>
        <v>0</v>
      </c>
      <c r="W17" s="932"/>
      <c r="X17" s="932"/>
      <c r="Y17" s="102" t="s">
        <v>8</v>
      </c>
    </row>
    <row r="18" spans="1:25" ht="12" customHeight="1">
      <c r="A18" s="12"/>
      <c r="B18" s="366" t="s">
        <v>157</v>
      </c>
      <c r="C18" s="104"/>
      <c r="D18" s="104"/>
      <c r="E18" s="104"/>
      <c r="F18" s="104"/>
      <c r="G18" s="104"/>
      <c r="H18" s="104"/>
      <c r="I18" s="104"/>
      <c r="J18" s="104"/>
      <c r="K18" s="104"/>
      <c r="L18" s="104"/>
      <c r="M18" s="104"/>
      <c r="N18" s="105"/>
      <c r="O18" s="105"/>
      <c r="P18" s="105"/>
      <c r="Q18" s="105"/>
      <c r="R18" s="105"/>
      <c r="S18" s="105"/>
      <c r="T18" s="105"/>
      <c r="U18" s="105"/>
      <c r="V18" s="105"/>
      <c r="W18" s="105"/>
      <c r="X18" s="105"/>
      <c r="Y18" s="105"/>
    </row>
    <row r="19" spans="1:25" ht="12" customHeight="1">
      <c r="A19" s="12"/>
      <c r="B19" s="366" t="s">
        <v>405</v>
      </c>
      <c r="C19" s="366"/>
      <c r="D19" s="366"/>
      <c r="E19" s="366"/>
      <c r="F19" s="366"/>
      <c r="G19" s="366"/>
      <c r="H19" s="366"/>
      <c r="I19" s="366"/>
      <c r="J19" s="366"/>
      <c r="K19" s="366"/>
      <c r="L19" s="366"/>
      <c r="M19" s="366"/>
      <c r="N19" s="365"/>
      <c r="O19" s="365"/>
      <c r="P19" s="365"/>
      <c r="Q19" s="365"/>
      <c r="R19" s="365"/>
      <c r="S19" s="365"/>
      <c r="T19" s="365"/>
      <c r="U19" s="365"/>
      <c r="V19" s="365"/>
      <c r="W19" s="365"/>
      <c r="X19" s="365"/>
      <c r="Y19" s="365"/>
    </row>
    <row r="20" spans="1:25" ht="12" customHeight="1">
      <c r="A20" s="12"/>
      <c r="B20" s="933" t="s">
        <v>406</v>
      </c>
      <c r="C20" s="934"/>
      <c r="D20" s="934"/>
      <c r="E20" s="934"/>
      <c r="F20" s="934"/>
      <c r="G20" s="934"/>
      <c r="H20" s="934"/>
      <c r="I20" s="934"/>
      <c r="J20" s="934"/>
      <c r="K20" s="934"/>
      <c r="L20" s="934"/>
      <c r="M20" s="934"/>
      <c r="N20" s="934"/>
      <c r="O20" s="934"/>
      <c r="P20" s="934"/>
      <c r="Q20" s="934"/>
      <c r="R20" s="934"/>
      <c r="S20" s="934"/>
      <c r="T20" s="934"/>
      <c r="U20" s="934"/>
      <c r="V20" s="934"/>
      <c r="W20" s="934"/>
      <c r="X20" s="934"/>
      <c r="Y20" s="934"/>
    </row>
    <row r="21" spans="1:25" ht="12" customHeight="1">
      <c r="A21" s="12"/>
      <c r="B21" s="389"/>
      <c r="C21" s="406" t="s">
        <v>158</v>
      </c>
      <c r="D21" s="389"/>
      <c r="E21" s="389"/>
      <c r="F21" s="389"/>
      <c r="G21" s="389"/>
      <c r="H21" s="389"/>
      <c r="I21" s="389"/>
      <c r="J21" s="389"/>
      <c r="K21" s="389"/>
      <c r="L21" s="389"/>
      <c r="M21" s="389"/>
      <c r="N21" s="389"/>
      <c r="O21" s="389"/>
      <c r="P21" s="389"/>
      <c r="Q21" s="389"/>
      <c r="R21" s="389"/>
      <c r="S21" s="389"/>
      <c r="T21" s="389"/>
      <c r="U21" s="389"/>
      <c r="V21" s="389"/>
      <c r="W21" s="389"/>
      <c r="X21" s="389"/>
      <c r="Y21" s="389"/>
    </row>
    <row r="22" spans="1:25" ht="9"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5" customHeight="1">
      <c r="A23" s="12" t="s">
        <v>159</v>
      </c>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15" customHeight="1">
      <c r="A24" s="12"/>
      <c r="B24" s="12" t="s">
        <v>39</v>
      </c>
      <c r="C24" s="12"/>
      <c r="D24" s="12"/>
      <c r="E24" s="12"/>
      <c r="F24" s="12"/>
      <c r="G24" s="12"/>
      <c r="H24" s="12"/>
      <c r="I24" s="12"/>
      <c r="J24" s="12"/>
      <c r="K24" s="12"/>
      <c r="L24" s="12"/>
      <c r="M24" s="12"/>
      <c r="N24" s="12"/>
      <c r="O24" s="12"/>
      <c r="P24" s="12"/>
      <c r="Q24" s="12"/>
      <c r="R24" s="12"/>
      <c r="S24" s="12"/>
      <c r="T24" s="12"/>
      <c r="U24" s="12"/>
      <c r="V24" s="12"/>
      <c r="W24" s="12"/>
      <c r="X24" s="12"/>
      <c r="Y24" s="12"/>
    </row>
    <row r="25" spans="1:25" ht="15" customHeight="1">
      <c r="A25" s="12"/>
      <c r="B25" s="106" t="s">
        <v>40</v>
      </c>
      <c r="C25" s="107"/>
      <c r="D25" s="107"/>
      <c r="E25" s="107"/>
      <c r="F25" s="107"/>
      <c r="G25" s="107"/>
      <c r="H25" s="107"/>
      <c r="I25" s="108"/>
      <c r="J25" s="810">
        <f>M17</f>
        <v>0</v>
      </c>
      <c r="K25" s="811"/>
      <c r="L25" s="811"/>
      <c r="M25" s="811"/>
      <c r="N25" s="109" t="s">
        <v>8</v>
      </c>
      <c r="O25" s="106" t="s">
        <v>41</v>
      </c>
      <c r="P25" s="369"/>
      <c r="Q25" s="369"/>
      <c r="R25" s="110"/>
      <c r="S25" s="375" t="s">
        <v>124</v>
      </c>
      <c r="T25" s="928">
        <f>ROUND(J25/12,3)</f>
        <v>0</v>
      </c>
      <c r="U25" s="928"/>
      <c r="V25" s="928"/>
      <c r="W25" s="928"/>
      <c r="X25" s="928"/>
      <c r="Y25" s="109" t="s">
        <v>8</v>
      </c>
    </row>
    <row r="26" spans="1:25" ht="15" customHeight="1">
      <c r="A26" s="12"/>
      <c r="B26" s="106" t="s">
        <v>42</v>
      </c>
      <c r="C26" s="107"/>
      <c r="D26" s="107"/>
      <c r="E26" s="107"/>
      <c r="F26" s="107"/>
      <c r="G26" s="107"/>
      <c r="H26" s="107"/>
      <c r="I26" s="108"/>
      <c r="J26" s="810">
        <f>Q17</f>
        <v>0</v>
      </c>
      <c r="K26" s="811"/>
      <c r="L26" s="811"/>
      <c r="M26" s="811"/>
      <c r="N26" s="109" t="s">
        <v>8</v>
      </c>
      <c r="O26" s="106" t="s">
        <v>41</v>
      </c>
      <c r="P26" s="369"/>
      <c r="Q26" s="369"/>
      <c r="R26" s="110"/>
      <c r="S26" s="375" t="s">
        <v>125</v>
      </c>
      <c r="T26" s="928">
        <f>ROUND(J26/12,3)</f>
        <v>0</v>
      </c>
      <c r="U26" s="928"/>
      <c r="V26" s="928"/>
      <c r="W26" s="928"/>
      <c r="X26" s="928"/>
      <c r="Y26" s="109" t="s">
        <v>8</v>
      </c>
    </row>
    <row r="27" spans="1:25" ht="15" customHeight="1">
      <c r="A27" s="12"/>
      <c r="B27" s="111"/>
      <c r="C27" s="111"/>
      <c r="D27" s="111"/>
      <c r="E27" s="111"/>
      <c r="F27" s="112"/>
      <c r="G27" s="112"/>
      <c r="H27" s="113"/>
      <c r="I27" s="111"/>
      <c r="J27" s="111"/>
      <c r="K27" s="111"/>
      <c r="L27" s="111"/>
      <c r="M27" s="106"/>
      <c r="N27" s="369"/>
      <c r="O27" s="369"/>
      <c r="P27" s="114" t="s">
        <v>20</v>
      </c>
      <c r="Q27" s="376"/>
      <c r="R27" s="103"/>
      <c r="S27" s="376"/>
      <c r="T27" s="115"/>
      <c r="U27" s="929">
        <f>SUM(T25:X26)</f>
        <v>0</v>
      </c>
      <c r="V27" s="822"/>
      <c r="W27" s="822"/>
      <c r="X27" s="822"/>
      <c r="Y27" s="109" t="s">
        <v>8</v>
      </c>
    </row>
    <row r="28" spans="1:25" ht="15" customHeight="1">
      <c r="A28" s="12"/>
      <c r="B28" s="358"/>
      <c r="C28" s="358"/>
      <c r="D28" s="358"/>
      <c r="E28" s="358"/>
      <c r="F28" s="116"/>
      <c r="G28" s="116"/>
      <c r="H28" s="20"/>
      <c r="I28" s="358"/>
      <c r="J28" s="358"/>
      <c r="K28" s="358"/>
      <c r="L28" s="358"/>
      <c r="M28" s="106" t="s">
        <v>43</v>
      </c>
      <c r="N28" s="369"/>
      <c r="O28" s="369"/>
      <c r="P28" s="114"/>
      <c r="Q28" s="376"/>
      <c r="R28" s="103"/>
      <c r="S28" s="376"/>
      <c r="T28" s="375" t="s">
        <v>126</v>
      </c>
      <c r="U28" s="930">
        <f>ROUND(IF(T25=0,IF(J26=0,0,T26),IF(J26=0,T25,(T25+T26)/2)),0)</f>
        <v>0</v>
      </c>
      <c r="V28" s="815"/>
      <c r="W28" s="815"/>
      <c r="X28" s="815"/>
      <c r="Y28" s="109" t="s">
        <v>17</v>
      </c>
    </row>
    <row r="29" spans="1:25" ht="9" customHeight="1">
      <c r="A29" s="12"/>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row>
    <row r="30" spans="1:25" ht="15" customHeight="1">
      <c r="A30" s="12"/>
      <c r="B30" s="20" t="s">
        <v>44</v>
      </c>
      <c r="C30" s="20"/>
      <c r="D30" s="20"/>
      <c r="E30" s="20"/>
      <c r="F30" s="20"/>
      <c r="G30" s="20"/>
      <c r="H30" s="20"/>
      <c r="I30" s="20"/>
      <c r="J30" s="20"/>
      <c r="K30" s="20"/>
      <c r="L30" s="20"/>
      <c r="M30" s="20"/>
      <c r="N30" s="20"/>
      <c r="O30" s="20"/>
      <c r="P30" s="20"/>
      <c r="Q30" s="20"/>
      <c r="R30" s="20"/>
      <c r="S30" s="20"/>
      <c r="T30" s="358"/>
      <c r="U30" s="20"/>
      <c r="V30" s="20"/>
      <c r="W30" s="20"/>
      <c r="X30" s="20"/>
      <c r="Y30" s="20"/>
    </row>
    <row r="31" spans="1:25" ht="15" customHeight="1">
      <c r="A31" s="12"/>
      <c r="B31" s="106" t="s">
        <v>40</v>
      </c>
      <c r="C31" s="107"/>
      <c r="D31" s="107"/>
      <c r="E31" s="107"/>
      <c r="F31" s="107"/>
      <c r="G31" s="107"/>
      <c r="H31" s="107"/>
      <c r="I31" s="108"/>
      <c r="J31" s="814">
        <f>M15</f>
        <v>0</v>
      </c>
      <c r="K31" s="815"/>
      <c r="L31" s="815"/>
      <c r="M31" s="815"/>
      <c r="N31" s="109" t="s">
        <v>8</v>
      </c>
      <c r="O31" s="106" t="s">
        <v>41</v>
      </c>
      <c r="P31" s="369"/>
      <c r="Q31" s="369"/>
      <c r="R31" s="110"/>
      <c r="S31" s="375" t="s">
        <v>127</v>
      </c>
      <c r="T31" s="928">
        <f>ROUND(J31/12,3)</f>
        <v>0</v>
      </c>
      <c r="U31" s="928"/>
      <c r="V31" s="928"/>
      <c r="W31" s="928"/>
      <c r="X31" s="928"/>
      <c r="Y31" s="109" t="s">
        <v>8</v>
      </c>
    </row>
    <row r="32" spans="1:25" ht="15" customHeight="1">
      <c r="A32" s="12"/>
      <c r="B32" s="106" t="s">
        <v>42</v>
      </c>
      <c r="C32" s="107"/>
      <c r="D32" s="107"/>
      <c r="E32" s="107"/>
      <c r="F32" s="107"/>
      <c r="G32" s="107"/>
      <c r="H32" s="107"/>
      <c r="I32" s="108"/>
      <c r="J32" s="814">
        <f>Q15</f>
        <v>0</v>
      </c>
      <c r="K32" s="815"/>
      <c r="L32" s="815"/>
      <c r="M32" s="815"/>
      <c r="N32" s="109" t="s">
        <v>8</v>
      </c>
      <c r="O32" s="106" t="s">
        <v>41</v>
      </c>
      <c r="P32" s="369"/>
      <c r="Q32" s="369"/>
      <c r="R32" s="110"/>
      <c r="S32" s="375" t="s">
        <v>160</v>
      </c>
      <c r="T32" s="928">
        <f>ROUND(J32/12,3)</f>
        <v>0</v>
      </c>
      <c r="U32" s="928"/>
      <c r="V32" s="928"/>
      <c r="W32" s="928"/>
      <c r="X32" s="928"/>
      <c r="Y32" s="109" t="s">
        <v>8</v>
      </c>
    </row>
    <row r="33" spans="1:25" ht="12" customHeight="1">
      <c r="A33" s="12"/>
      <c r="B33" s="816" t="s">
        <v>45</v>
      </c>
      <c r="C33" s="816"/>
      <c r="D33" s="816"/>
      <c r="E33" s="816"/>
      <c r="F33" s="816"/>
      <c r="G33" s="816"/>
      <c r="H33" s="816"/>
      <c r="I33" s="816"/>
      <c r="J33" s="816"/>
      <c r="K33" s="816"/>
      <c r="L33" s="816"/>
      <c r="M33" s="816"/>
      <c r="N33" s="816"/>
      <c r="O33" s="816"/>
      <c r="P33" s="816"/>
      <c r="Q33" s="816"/>
      <c r="R33" s="816"/>
      <c r="S33" s="816"/>
      <c r="T33" s="816"/>
      <c r="U33" s="816"/>
      <c r="V33" s="816"/>
      <c r="W33" s="816"/>
      <c r="X33" s="816"/>
      <c r="Y33" s="816"/>
    </row>
    <row r="34" spans="1:25" ht="12" customHeight="1">
      <c r="A34" s="12"/>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row>
    <row r="35" spans="1:25" ht="12" customHeight="1">
      <c r="A35" s="12"/>
      <c r="B35" s="818" t="s">
        <v>46</v>
      </c>
      <c r="C35" s="818"/>
      <c r="D35" s="818"/>
      <c r="E35" s="818"/>
      <c r="F35" s="818"/>
      <c r="G35" s="818"/>
      <c r="H35" s="818"/>
      <c r="I35" s="818"/>
      <c r="J35" s="818"/>
      <c r="K35" s="818"/>
      <c r="L35" s="818"/>
      <c r="M35" s="818"/>
      <c r="N35" s="818"/>
      <c r="O35" s="818"/>
      <c r="P35" s="818"/>
      <c r="Q35" s="818"/>
      <c r="R35" s="818"/>
      <c r="S35" s="818"/>
      <c r="T35" s="818"/>
      <c r="U35" s="818"/>
      <c r="V35" s="818"/>
      <c r="W35" s="818"/>
      <c r="X35" s="818"/>
      <c r="Y35" s="818"/>
    </row>
    <row r="36" spans="1:25" ht="12" customHeight="1">
      <c r="A36" s="12"/>
      <c r="B36" s="819"/>
      <c r="C36" s="819"/>
      <c r="D36" s="819"/>
      <c r="E36" s="819"/>
      <c r="F36" s="819"/>
      <c r="G36" s="819"/>
      <c r="H36" s="819"/>
      <c r="I36" s="819"/>
      <c r="J36" s="819"/>
      <c r="K36" s="819"/>
      <c r="L36" s="819"/>
      <c r="M36" s="819"/>
      <c r="N36" s="819"/>
      <c r="O36" s="819"/>
      <c r="P36" s="819"/>
      <c r="Q36" s="819"/>
      <c r="R36" s="819"/>
      <c r="S36" s="819"/>
      <c r="T36" s="819"/>
      <c r="U36" s="819"/>
      <c r="V36" s="819"/>
      <c r="W36" s="819"/>
      <c r="X36" s="819"/>
      <c r="Y36" s="819"/>
    </row>
    <row r="37" spans="1:25" ht="9" customHeight="1">
      <c r="A37" s="366"/>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5" customHeight="1">
      <c r="A38" s="1" t="s">
        <v>161</v>
      </c>
      <c r="B38" s="1"/>
      <c r="C38" s="1"/>
      <c r="D38" s="1"/>
      <c r="E38" s="1"/>
      <c r="F38" s="1"/>
      <c r="G38" s="1"/>
      <c r="H38" s="1"/>
      <c r="I38" s="1"/>
      <c r="J38" s="1"/>
      <c r="K38" s="1"/>
      <c r="L38" s="1"/>
      <c r="M38" s="1"/>
      <c r="N38" s="1"/>
      <c r="O38" s="1"/>
      <c r="P38" s="1"/>
      <c r="Q38" s="1"/>
      <c r="R38" s="1"/>
      <c r="S38" s="1"/>
      <c r="T38" s="1"/>
      <c r="U38" s="1"/>
      <c r="V38" s="1"/>
      <c r="W38" s="1"/>
      <c r="X38" s="1"/>
      <c r="Y38" s="1"/>
    </row>
    <row r="39" spans="1:25" ht="15" customHeight="1">
      <c r="A39" s="1"/>
      <c r="B39" s="45" t="s">
        <v>162</v>
      </c>
      <c r="C39" s="46"/>
      <c r="D39" s="46"/>
      <c r="E39" s="46"/>
      <c r="F39" s="46"/>
      <c r="G39" s="46"/>
      <c r="H39" s="46"/>
      <c r="I39" s="47"/>
      <c r="J39" s="820"/>
      <c r="K39" s="821"/>
      <c r="L39" s="821"/>
      <c r="M39" s="821"/>
      <c r="N39" s="48" t="s">
        <v>8</v>
      </c>
      <c r="O39" s="49" t="s">
        <v>163</v>
      </c>
      <c r="P39" s="39"/>
      <c r="Q39" s="39"/>
      <c r="R39" s="39"/>
      <c r="S39" s="372"/>
      <c r="T39" s="335"/>
      <c r="U39" s="935"/>
      <c r="V39" s="936"/>
      <c r="W39" s="936"/>
      <c r="X39" s="936"/>
      <c r="Y39" s="48" t="s">
        <v>8</v>
      </c>
    </row>
    <row r="40" spans="1:25" ht="15" customHeight="1">
      <c r="A40" s="1"/>
      <c r="B40" s="45" t="s">
        <v>164</v>
      </c>
      <c r="C40" s="46"/>
      <c r="D40" s="46"/>
      <c r="E40" s="46"/>
      <c r="F40" s="46"/>
      <c r="G40" s="46"/>
      <c r="H40" s="46"/>
      <c r="I40" s="47"/>
      <c r="J40" s="820"/>
      <c r="K40" s="821"/>
      <c r="L40" s="821"/>
      <c r="M40" s="821"/>
      <c r="N40" s="48" t="s">
        <v>8</v>
      </c>
      <c r="O40" s="49" t="s">
        <v>165</v>
      </c>
      <c r="P40" s="39"/>
      <c r="Q40" s="39"/>
      <c r="R40" s="39"/>
      <c r="S40" s="372"/>
      <c r="T40" s="335"/>
      <c r="U40" s="935"/>
      <c r="V40" s="936"/>
      <c r="W40" s="936"/>
      <c r="X40" s="936"/>
      <c r="Y40" s="48" t="s">
        <v>8</v>
      </c>
    </row>
    <row r="41" spans="1:25" ht="15" customHeight="1">
      <c r="A41" s="1"/>
      <c r="B41" s="50"/>
      <c r="C41" s="50"/>
      <c r="D41" s="50"/>
      <c r="E41" s="50"/>
      <c r="F41" s="51"/>
      <c r="G41" s="51"/>
      <c r="H41" s="52"/>
      <c r="I41" s="50"/>
      <c r="J41" s="50"/>
      <c r="K41" s="50"/>
      <c r="L41" s="50"/>
      <c r="M41" s="45"/>
      <c r="N41" s="39"/>
      <c r="O41" s="39"/>
      <c r="P41" s="53" t="s">
        <v>20</v>
      </c>
      <c r="Q41" s="371"/>
      <c r="R41" s="38"/>
      <c r="S41" s="371"/>
      <c r="T41" s="54"/>
      <c r="U41" s="937">
        <f>SUM(U39:X40)</f>
        <v>0</v>
      </c>
      <c r="V41" s="823"/>
      <c r="W41" s="823"/>
      <c r="X41" s="823"/>
      <c r="Y41" s="48" t="s">
        <v>8</v>
      </c>
    </row>
    <row r="42" spans="1:25" ht="15" customHeight="1">
      <c r="A42" s="1"/>
      <c r="B42" s="10"/>
      <c r="C42" s="10"/>
      <c r="D42" s="10"/>
      <c r="E42" s="10"/>
      <c r="F42" s="55"/>
      <c r="G42" s="55"/>
      <c r="H42" s="5"/>
      <c r="I42" s="10"/>
      <c r="J42" s="10"/>
      <c r="K42" s="10"/>
      <c r="L42" s="10"/>
      <c r="M42" s="56" t="s">
        <v>166</v>
      </c>
      <c r="N42" s="39"/>
      <c r="O42" s="39"/>
      <c r="P42" s="53"/>
      <c r="Q42" s="371"/>
      <c r="R42" s="38"/>
      <c r="S42" s="371"/>
      <c r="T42" s="372"/>
      <c r="U42" s="938" t="e">
        <f>ROUNDDOWN(U41/(J39+J40),3)</f>
        <v>#DIV/0!</v>
      </c>
      <c r="V42" s="824"/>
      <c r="W42" s="824"/>
      <c r="X42" s="824"/>
      <c r="Y42" s="48"/>
    </row>
    <row r="43" spans="1:25" ht="6" customHeight="1">
      <c r="A43" s="1"/>
      <c r="B43" s="10"/>
      <c r="C43" s="10"/>
      <c r="D43" s="10"/>
      <c r="E43" s="10"/>
      <c r="F43" s="55"/>
      <c r="G43" s="55"/>
      <c r="H43" s="5"/>
      <c r="I43" s="10"/>
      <c r="J43" s="10"/>
      <c r="K43" s="10"/>
      <c r="L43" s="10"/>
      <c r="M43" s="57"/>
      <c r="N43" s="385"/>
      <c r="O43" s="385"/>
      <c r="P43" s="5"/>
      <c r="Q43" s="10"/>
      <c r="R43" s="350"/>
      <c r="S43" s="10"/>
      <c r="T43" s="10"/>
      <c r="U43" s="336"/>
      <c r="V43" s="58"/>
      <c r="W43" s="58"/>
      <c r="X43" s="58"/>
      <c r="Y43" s="5"/>
    </row>
    <row r="44" spans="1:25" ht="12" customHeight="1">
      <c r="A44" s="1"/>
      <c r="B44" s="825" t="s">
        <v>167</v>
      </c>
      <c r="C44" s="825"/>
      <c r="D44" s="825"/>
      <c r="E44" s="825"/>
      <c r="F44" s="825"/>
      <c r="G44" s="825"/>
      <c r="H44" s="825"/>
      <c r="I44" s="825"/>
      <c r="J44" s="825"/>
      <c r="K44" s="825"/>
      <c r="L44" s="825"/>
      <c r="M44" s="825"/>
      <c r="N44" s="825"/>
      <c r="O44" s="825"/>
      <c r="P44" s="825"/>
      <c r="Q44" s="825"/>
      <c r="R44" s="825"/>
      <c r="S44" s="825"/>
      <c r="T44" s="825"/>
      <c r="U44" s="825"/>
      <c r="V44" s="825"/>
      <c r="W44" s="825"/>
      <c r="X44" s="825"/>
      <c r="Y44" s="825"/>
    </row>
    <row r="45" spans="1:25" ht="12" customHeight="1">
      <c r="A45" s="1"/>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row>
    <row r="46" spans="1:25" ht="15" customHeight="1">
      <c r="A46" s="1" t="s">
        <v>168</v>
      </c>
      <c r="B46" s="1"/>
      <c r="C46" s="1"/>
      <c r="D46" s="1"/>
      <c r="E46" s="1"/>
      <c r="F46" s="1"/>
      <c r="G46" s="1"/>
      <c r="H46" s="1"/>
      <c r="I46" s="1"/>
      <c r="J46" s="1"/>
      <c r="K46" s="1"/>
      <c r="L46" s="1"/>
      <c r="M46" s="1"/>
      <c r="N46" s="1"/>
      <c r="O46" s="1"/>
      <c r="P46" s="1"/>
      <c r="Q46" s="1"/>
      <c r="R46" s="1"/>
      <c r="S46" s="1"/>
      <c r="T46" s="1"/>
      <c r="U46" s="1"/>
      <c r="V46" s="1"/>
      <c r="W46" s="1"/>
      <c r="X46" s="1"/>
      <c r="Y46" s="1"/>
    </row>
    <row r="47" spans="1:25" ht="15" customHeight="1">
      <c r="A47" s="1"/>
      <c r="B47" s="939" t="s">
        <v>36</v>
      </c>
      <c r="C47" s="940"/>
      <c r="D47" s="940"/>
      <c r="E47" s="941"/>
      <c r="F47" s="939" t="s">
        <v>37</v>
      </c>
      <c r="G47" s="940"/>
      <c r="H47" s="940"/>
      <c r="I47" s="941"/>
      <c r="J47" s="939" t="s">
        <v>20</v>
      </c>
      <c r="K47" s="940"/>
      <c r="L47" s="940"/>
      <c r="M47" s="940"/>
      <c r="N47" s="941"/>
      <c r="O47" s="521"/>
      <c r="P47" s="522"/>
      <c r="Q47" s="522"/>
      <c r="R47" s="522"/>
      <c r="S47" s="522"/>
      <c r="T47" s="522"/>
      <c r="U47" s="522"/>
      <c r="V47" s="522"/>
      <c r="W47" s="522"/>
      <c r="X47" s="522"/>
      <c r="Y47" s="522"/>
    </row>
    <row r="48" spans="1:25" ht="15" customHeight="1">
      <c r="A48" s="1"/>
      <c r="B48" s="942"/>
      <c r="C48" s="943"/>
      <c r="D48" s="943"/>
      <c r="E48" s="526" t="s">
        <v>17</v>
      </c>
      <c r="F48" s="942"/>
      <c r="G48" s="943"/>
      <c r="H48" s="943"/>
      <c r="I48" s="527" t="s">
        <v>17</v>
      </c>
      <c r="J48" s="528" t="s">
        <v>169</v>
      </c>
      <c r="K48" s="944">
        <f>B48+F48</f>
        <v>0</v>
      </c>
      <c r="L48" s="944"/>
      <c r="M48" s="944"/>
      <c r="N48" s="527" t="s">
        <v>17</v>
      </c>
      <c r="O48" s="521"/>
      <c r="P48" s="522"/>
      <c r="Q48" s="522"/>
      <c r="R48" s="522"/>
      <c r="S48" s="522"/>
      <c r="T48" s="522"/>
      <c r="U48" s="522"/>
      <c r="V48" s="522"/>
      <c r="W48" s="522"/>
      <c r="X48" s="522"/>
      <c r="Y48" s="522"/>
    </row>
    <row r="49" spans="1:25" ht="12" customHeight="1">
      <c r="A49" s="1"/>
      <c r="B49" s="523" t="s">
        <v>407</v>
      </c>
      <c r="C49" s="524"/>
      <c r="D49" s="524"/>
      <c r="E49" s="524"/>
      <c r="F49" s="524"/>
      <c r="G49" s="524"/>
      <c r="H49" s="524"/>
      <c r="I49" s="524"/>
      <c r="J49" s="524"/>
      <c r="K49" s="524"/>
      <c r="L49" s="524"/>
      <c r="M49" s="524"/>
      <c r="N49" s="525"/>
      <c r="O49" s="391"/>
      <c r="P49" s="391"/>
      <c r="Q49" s="391"/>
      <c r="R49" s="391"/>
      <c r="S49" s="391"/>
      <c r="T49" s="391"/>
      <c r="U49" s="391"/>
      <c r="V49" s="391"/>
      <c r="W49" s="391"/>
      <c r="X49" s="391"/>
      <c r="Y49" s="391"/>
    </row>
    <row r="50" spans="1:25" ht="12" customHeight="1">
      <c r="A50" s="1"/>
      <c r="B50" s="523" t="s">
        <v>405</v>
      </c>
      <c r="C50" s="523"/>
      <c r="D50" s="523"/>
      <c r="E50" s="523"/>
      <c r="F50" s="523"/>
      <c r="G50" s="523"/>
      <c r="H50" s="523"/>
      <c r="I50" s="523"/>
      <c r="J50" s="523"/>
      <c r="K50" s="523"/>
      <c r="L50" s="523"/>
      <c r="M50" s="523"/>
      <c r="N50" s="391"/>
      <c r="O50" s="391"/>
      <c r="P50" s="391"/>
      <c r="Q50" s="391"/>
      <c r="R50" s="391"/>
      <c r="S50" s="391"/>
      <c r="T50" s="391"/>
      <c r="U50" s="391"/>
      <c r="V50" s="391"/>
      <c r="W50" s="391"/>
      <c r="X50" s="391"/>
      <c r="Y50" s="391"/>
    </row>
    <row r="51" spans="1:25" ht="12" customHeight="1">
      <c r="A51" s="1"/>
      <c r="B51" s="933" t="s">
        <v>406</v>
      </c>
      <c r="C51" s="934"/>
      <c r="D51" s="934"/>
      <c r="E51" s="934"/>
      <c r="F51" s="934"/>
      <c r="G51" s="934"/>
      <c r="H51" s="934"/>
      <c r="I51" s="934"/>
      <c r="J51" s="934"/>
      <c r="K51" s="934"/>
      <c r="L51" s="934"/>
      <c r="M51" s="934"/>
      <c r="N51" s="934"/>
      <c r="O51" s="934"/>
      <c r="P51" s="934"/>
      <c r="Q51" s="934"/>
      <c r="R51" s="934"/>
      <c r="S51" s="934"/>
      <c r="T51" s="934"/>
      <c r="U51" s="934"/>
      <c r="V51" s="934"/>
      <c r="W51" s="934"/>
      <c r="X51" s="934"/>
      <c r="Y51" s="934"/>
    </row>
    <row r="52" spans="1:25" ht="12" customHeight="1">
      <c r="A52" s="1"/>
      <c r="B52" s="389"/>
      <c r="C52" s="406" t="s">
        <v>158</v>
      </c>
      <c r="D52" s="389"/>
      <c r="E52" s="389"/>
      <c r="F52" s="389"/>
      <c r="G52" s="389"/>
      <c r="H52" s="389"/>
      <c r="I52" s="389"/>
      <c r="J52" s="389"/>
      <c r="K52" s="389"/>
      <c r="L52" s="389"/>
      <c r="M52" s="389"/>
      <c r="N52" s="389"/>
      <c r="O52" s="389"/>
      <c r="P52" s="389"/>
      <c r="Q52" s="389"/>
      <c r="R52" s="389"/>
      <c r="S52" s="389"/>
      <c r="T52" s="389"/>
      <c r="U52" s="389"/>
      <c r="V52" s="389"/>
      <c r="W52" s="389"/>
      <c r="X52" s="389"/>
      <c r="Y52" s="389"/>
    </row>
    <row r="53" spans="1:25" ht="12" customHeight="1">
      <c r="A53" s="1"/>
      <c r="B53" s="1"/>
      <c r="C53" s="59"/>
      <c r="D53" s="1"/>
      <c r="E53" s="1"/>
      <c r="F53" s="1"/>
      <c r="G53" s="1"/>
      <c r="H53" s="1"/>
      <c r="I53" s="1"/>
      <c r="J53" s="1"/>
      <c r="K53" s="1"/>
      <c r="L53" s="1"/>
      <c r="M53" s="1"/>
      <c r="N53" s="1"/>
      <c r="O53" s="1"/>
      <c r="P53" s="1"/>
      <c r="Q53" s="1"/>
      <c r="R53" s="1"/>
      <c r="S53" s="1"/>
      <c r="T53" s="1"/>
      <c r="U53" s="1"/>
      <c r="V53" s="1"/>
      <c r="W53" s="1"/>
      <c r="X53" s="1"/>
      <c r="Y53" s="1"/>
    </row>
    <row r="54" spans="1:25" ht="15" customHeight="1">
      <c r="A54" s="365" t="s">
        <v>382</v>
      </c>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ht="15" customHeight="1">
      <c r="A55" s="12"/>
      <c r="B55" s="12"/>
      <c r="C55" s="12"/>
      <c r="D55" s="12"/>
      <c r="E55" s="12"/>
      <c r="F55" s="12"/>
      <c r="G55" s="12"/>
      <c r="H55" s="12"/>
      <c r="I55" s="12"/>
      <c r="J55" s="12"/>
      <c r="K55" s="12"/>
      <c r="L55" s="12"/>
      <c r="M55" s="12"/>
      <c r="N55" s="12"/>
      <c r="O55" s="12"/>
      <c r="P55" s="60"/>
      <c r="Q55" s="826" t="s">
        <v>170</v>
      </c>
      <c r="R55" s="827"/>
      <c r="S55" s="828"/>
      <c r="T55" s="374" t="s">
        <v>171</v>
      </c>
      <c r="U55" s="829"/>
      <c r="V55" s="829"/>
      <c r="W55" s="829"/>
      <c r="X55" s="829"/>
      <c r="Y55" s="61" t="s">
        <v>47</v>
      </c>
    </row>
    <row r="56" spans="1:25" ht="15" customHeight="1">
      <c r="A56" s="12"/>
      <c r="B56" s="12"/>
      <c r="C56" s="12"/>
      <c r="D56" s="12"/>
      <c r="E56" s="12"/>
      <c r="F56" s="12"/>
      <c r="G56" s="12"/>
      <c r="H56" s="12"/>
      <c r="I56" s="12"/>
      <c r="J56" s="12"/>
      <c r="K56" s="12"/>
      <c r="L56" s="12"/>
      <c r="M56" s="12"/>
      <c r="N56" s="12"/>
      <c r="O56" s="12"/>
      <c r="P56" s="12"/>
      <c r="Q56" s="13"/>
      <c r="R56" s="13"/>
      <c r="S56" s="13"/>
      <c r="T56" s="13"/>
      <c r="U56" s="365"/>
      <c r="V56" s="365"/>
      <c r="W56" s="365"/>
      <c r="X56" s="365"/>
      <c r="Y56" s="12"/>
    </row>
    <row r="57" spans="1:25" ht="15" customHeight="1">
      <c r="A57" s="12" t="s">
        <v>172</v>
      </c>
      <c r="B57" s="117"/>
      <c r="C57" s="117"/>
      <c r="D57" s="117"/>
      <c r="E57" s="117"/>
      <c r="F57" s="117"/>
      <c r="G57" s="117"/>
      <c r="H57" s="117"/>
      <c r="I57" s="117"/>
      <c r="J57" s="117"/>
      <c r="K57" s="117"/>
      <c r="L57" s="117"/>
      <c r="M57" s="117"/>
      <c r="N57" s="117"/>
      <c r="O57" s="117"/>
      <c r="P57" s="117"/>
      <c r="Q57" s="117"/>
      <c r="R57" s="117"/>
      <c r="S57" s="117"/>
      <c r="T57" s="117"/>
      <c r="U57" s="117"/>
      <c r="V57" s="830" t="s">
        <v>48</v>
      </c>
      <c r="W57" s="830"/>
      <c r="X57" s="830" t="s">
        <v>49</v>
      </c>
      <c r="Y57" s="830"/>
    </row>
    <row r="58" spans="1:25" ht="15" customHeight="1">
      <c r="A58" s="12"/>
      <c r="B58" s="12"/>
      <c r="C58" s="12"/>
      <c r="D58" s="12"/>
      <c r="E58" s="12"/>
      <c r="F58" s="12"/>
      <c r="G58" s="12"/>
      <c r="H58" s="12"/>
      <c r="I58" s="12"/>
      <c r="J58" s="12"/>
      <c r="K58" s="12"/>
      <c r="L58" s="12"/>
      <c r="M58" s="12"/>
      <c r="N58" s="12"/>
      <c r="O58" s="12"/>
      <c r="P58" s="12"/>
      <c r="Q58" s="12"/>
      <c r="R58" s="12"/>
      <c r="S58" s="12"/>
      <c r="T58" s="12"/>
      <c r="U58" s="12"/>
      <c r="V58" s="830"/>
      <c r="W58" s="830"/>
      <c r="X58" s="830"/>
      <c r="Y58" s="830"/>
    </row>
    <row r="59" spans="1:25" ht="12" customHeight="1">
      <c r="A59" s="117"/>
      <c r="B59" s="831" t="s">
        <v>130</v>
      </c>
      <c r="C59" s="832" t="s">
        <v>50</v>
      </c>
      <c r="D59" s="832"/>
      <c r="E59" s="832"/>
      <c r="F59" s="832"/>
      <c r="G59" s="832"/>
      <c r="H59" s="832"/>
      <c r="I59" s="832"/>
      <c r="J59" s="832"/>
      <c r="K59" s="832"/>
      <c r="L59" s="832"/>
      <c r="M59" s="832"/>
      <c r="N59" s="832"/>
      <c r="O59" s="832"/>
      <c r="P59" s="832"/>
      <c r="Q59" s="832"/>
      <c r="R59" s="832"/>
      <c r="S59" s="832"/>
      <c r="T59" s="832"/>
      <c r="U59" s="832"/>
      <c r="V59" s="833"/>
      <c r="W59" s="834"/>
      <c r="X59" s="833"/>
      <c r="Y59" s="834"/>
    </row>
    <row r="60" spans="1:25" ht="12" customHeight="1">
      <c r="A60" s="12"/>
      <c r="B60" s="831"/>
      <c r="C60" s="832"/>
      <c r="D60" s="832"/>
      <c r="E60" s="832"/>
      <c r="F60" s="832"/>
      <c r="G60" s="832"/>
      <c r="H60" s="832"/>
      <c r="I60" s="832"/>
      <c r="J60" s="832"/>
      <c r="K60" s="832"/>
      <c r="L60" s="832"/>
      <c r="M60" s="832"/>
      <c r="N60" s="832"/>
      <c r="O60" s="832"/>
      <c r="P60" s="832"/>
      <c r="Q60" s="832"/>
      <c r="R60" s="832"/>
      <c r="S60" s="832"/>
      <c r="T60" s="832"/>
      <c r="U60" s="832"/>
      <c r="V60" s="835"/>
      <c r="W60" s="836"/>
      <c r="X60" s="835"/>
      <c r="Y60" s="836"/>
    </row>
    <row r="61" spans="1:25" ht="12" customHeight="1">
      <c r="A61" s="12"/>
      <c r="B61" s="831" t="s">
        <v>131</v>
      </c>
      <c r="C61" s="848" t="s">
        <v>51</v>
      </c>
      <c r="D61" s="848"/>
      <c r="E61" s="848"/>
      <c r="F61" s="848"/>
      <c r="G61" s="848"/>
      <c r="H61" s="848"/>
      <c r="I61" s="848"/>
      <c r="J61" s="848"/>
      <c r="K61" s="848"/>
      <c r="L61" s="848"/>
      <c r="M61" s="848"/>
      <c r="N61" s="848"/>
      <c r="O61" s="848"/>
      <c r="P61" s="848"/>
      <c r="Q61" s="848"/>
      <c r="R61" s="848"/>
      <c r="S61" s="848"/>
      <c r="T61" s="848"/>
      <c r="U61" s="849"/>
      <c r="V61" s="833"/>
      <c r="W61" s="834"/>
      <c r="X61" s="833"/>
      <c r="Y61" s="834"/>
    </row>
    <row r="62" spans="1:25" ht="12" customHeight="1">
      <c r="A62" s="12"/>
      <c r="B62" s="831"/>
      <c r="C62" s="848"/>
      <c r="D62" s="848"/>
      <c r="E62" s="848"/>
      <c r="F62" s="848"/>
      <c r="G62" s="848"/>
      <c r="H62" s="848"/>
      <c r="I62" s="848"/>
      <c r="J62" s="848"/>
      <c r="K62" s="848"/>
      <c r="L62" s="848"/>
      <c r="M62" s="848"/>
      <c r="N62" s="848"/>
      <c r="O62" s="848"/>
      <c r="P62" s="848"/>
      <c r="Q62" s="848"/>
      <c r="R62" s="848"/>
      <c r="S62" s="848"/>
      <c r="T62" s="848"/>
      <c r="U62" s="849"/>
      <c r="V62" s="835"/>
      <c r="W62" s="836"/>
      <c r="X62" s="835"/>
      <c r="Y62" s="836"/>
    </row>
    <row r="63" spans="1:25" ht="24.95" customHeight="1">
      <c r="A63" s="837" t="s">
        <v>383</v>
      </c>
      <c r="B63" s="837"/>
      <c r="C63" s="837"/>
      <c r="D63" s="837"/>
      <c r="E63" s="837"/>
      <c r="F63" s="837"/>
      <c r="G63" s="837"/>
      <c r="H63" s="837"/>
      <c r="I63" s="837"/>
      <c r="J63" s="837"/>
      <c r="K63" s="837"/>
      <c r="L63" s="837"/>
      <c r="M63" s="837"/>
      <c r="N63" s="850" t="s">
        <v>53</v>
      </c>
      <c r="O63" s="851"/>
      <c r="P63" s="842" t="s">
        <v>304</v>
      </c>
      <c r="Q63" s="843"/>
      <c r="R63" s="843"/>
      <c r="S63" s="844"/>
      <c r="T63" s="373" t="s">
        <v>173</v>
      </c>
      <c r="U63" s="845"/>
      <c r="V63" s="846"/>
      <c r="W63" s="846"/>
      <c r="X63" s="847"/>
      <c r="Y63" s="109" t="s">
        <v>52</v>
      </c>
    </row>
    <row r="64" spans="1:25" ht="24.95" customHeight="1">
      <c r="A64" s="837"/>
      <c r="B64" s="837"/>
      <c r="C64" s="837"/>
      <c r="D64" s="837"/>
      <c r="E64" s="837"/>
      <c r="F64" s="837"/>
      <c r="G64" s="837"/>
      <c r="H64" s="837"/>
      <c r="I64" s="837"/>
      <c r="J64" s="837"/>
      <c r="K64" s="837"/>
      <c r="L64" s="837"/>
      <c r="M64" s="837"/>
      <c r="N64" s="852"/>
      <c r="O64" s="853"/>
      <c r="P64" s="842" t="s">
        <v>305</v>
      </c>
      <c r="Q64" s="843"/>
      <c r="R64" s="843"/>
      <c r="S64" s="844"/>
      <c r="T64" s="373" t="s">
        <v>174</v>
      </c>
      <c r="U64" s="845"/>
      <c r="V64" s="846"/>
      <c r="W64" s="846"/>
      <c r="X64" s="847"/>
      <c r="Y64" s="109" t="s">
        <v>47</v>
      </c>
    </row>
    <row r="65" spans="1:28" ht="24.95" customHeight="1">
      <c r="A65" s="837" t="s">
        <v>132</v>
      </c>
      <c r="B65" s="837"/>
      <c r="C65" s="837"/>
      <c r="D65" s="837"/>
      <c r="E65" s="837"/>
      <c r="F65" s="837"/>
      <c r="G65" s="837"/>
      <c r="H65" s="837"/>
      <c r="I65" s="837"/>
      <c r="J65" s="837"/>
      <c r="K65" s="837"/>
      <c r="L65" s="837"/>
      <c r="M65" s="837"/>
      <c r="N65" s="838" t="s">
        <v>54</v>
      </c>
      <c r="O65" s="839"/>
      <c r="P65" s="842" t="s">
        <v>304</v>
      </c>
      <c r="Q65" s="843"/>
      <c r="R65" s="843"/>
      <c r="S65" s="844"/>
      <c r="T65" s="373" t="s">
        <v>175</v>
      </c>
      <c r="U65" s="845"/>
      <c r="V65" s="846"/>
      <c r="W65" s="846"/>
      <c r="X65" s="847"/>
      <c r="Y65" s="109" t="s">
        <v>52</v>
      </c>
    </row>
    <row r="66" spans="1:28" ht="24.95" customHeight="1">
      <c r="A66" s="837"/>
      <c r="B66" s="837"/>
      <c r="C66" s="837"/>
      <c r="D66" s="837"/>
      <c r="E66" s="837"/>
      <c r="F66" s="837"/>
      <c r="G66" s="837"/>
      <c r="H66" s="837"/>
      <c r="I66" s="837"/>
      <c r="J66" s="837"/>
      <c r="K66" s="837"/>
      <c r="L66" s="837"/>
      <c r="M66" s="837"/>
      <c r="N66" s="840"/>
      <c r="O66" s="841"/>
      <c r="P66" s="842" t="s">
        <v>305</v>
      </c>
      <c r="Q66" s="843"/>
      <c r="R66" s="843"/>
      <c r="S66" s="844"/>
      <c r="T66" s="373" t="s">
        <v>176</v>
      </c>
      <c r="U66" s="845"/>
      <c r="V66" s="846"/>
      <c r="W66" s="846"/>
      <c r="X66" s="847"/>
      <c r="Y66" s="109" t="s">
        <v>47</v>
      </c>
    </row>
    <row r="67" spans="1:28" ht="13.5" customHeight="1">
      <c r="A67" s="352"/>
      <c r="B67" s="352"/>
      <c r="C67" s="352"/>
      <c r="D67" s="352"/>
      <c r="E67" s="352"/>
      <c r="F67" s="352"/>
      <c r="G67" s="352"/>
      <c r="H67" s="352"/>
      <c r="I67" s="352"/>
      <c r="J67" s="352"/>
      <c r="K67" s="352"/>
      <c r="L67" s="352"/>
      <c r="M67" s="352"/>
      <c r="N67" s="119"/>
      <c r="O67" s="119"/>
      <c r="P67" s="119"/>
      <c r="Q67" s="119"/>
      <c r="R67" s="119"/>
      <c r="S67" s="119"/>
      <c r="T67" s="357"/>
      <c r="U67" s="120"/>
      <c r="V67" s="120"/>
      <c r="W67" s="120"/>
      <c r="X67" s="120"/>
      <c r="Y67" s="20"/>
    </row>
    <row r="68" spans="1:28" ht="24.95" customHeight="1">
      <c r="A68" s="837" t="s">
        <v>384</v>
      </c>
      <c r="B68" s="837"/>
      <c r="C68" s="837"/>
      <c r="D68" s="837"/>
      <c r="E68" s="837"/>
      <c r="F68" s="837"/>
      <c r="G68" s="837"/>
      <c r="H68" s="837"/>
      <c r="I68" s="837"/>
      <c r="J68" s="837"/>
      <c r="K68" s="837"/>
      <c r="L68" s="837"/>
      <c r="M68" s="837"/>
      <c r="N68" s="863" t="s">
        <v>53</v>
      </c>
      <c r="O68" s="864"/>
      <c r="P68" s="867" t="s">
        <v>304</v>
      </c>
      <c r="Q68" s="868"/>
      <c r="R68" s="868"/>
      <c r="S68" s="869"/>
      <c r="T68" s="121" t="s">
        <v>177</v>
      </c>
      <c r="U68" s="870"/>
      <c r="V68" s="871"/>
      <c r="W68" s="871"/>
      <c r="X68" s="872"/>
      <c r="Y68" s="122" t="s">
        <v>52</v>
      </c>
    </row>
    <row r="69" spans="1:28" ht="24.95" customHeight="1">
      <c r="A69" s="837"/>
      <c r="B69" s="837"/>
      <c r="C69" s="837"/>
      <c r="D69" s="837"/>
      <c r="E69" s="837"/>
      <c r="F69" s="837"/>
      <c r="G69" s="837"/>
      <c r="H69" s="837"/>
      <c r="I69" s="837"/>
      <c r="J69" s="837"/>
      <c r="K69" s="837"/>
      <c r="L69" s="837"/>
      <c r="M69" s="837"/>
      <c r="N69" s="865"/>
      <c r="O69" s="866"/>
      <c r="P69" s="842" t="s">
        <v>305</v>
      </c>
      <c r="Q69" s="843"/>
      <c r="R69" s="843"/>
      <c r="S69" s="844"/>
      <c r="T69" s="373" t="s">
        <v>178</v>
      </c>
      <c r="U69" s="845"/>
      <c r="V69" s="846"/>
      <c r="W69" s="846"/>
      <c r="X69" s="847"/>
      <c r="Y69" s="123" t="s">
        <v>47</v>
      </c>
    </row>
    <row r="70" spans="1:28" ht="24.95" customHeight="1">
      <c r="A70" s="837" t="s">
        <v>133</v>
      </c>
      <c r="B70" s="837"/>
      <c r="C70" s="837"/>
      <c r="D70" s="837"/>
      <c r="E70" s="837"/>
      <c r="F70" s="837"/>
      <c r="G70" s="837"/>
      <c r="H70" s="837"/>
      <c r="I70" s="837"/>
      <c r="J70" s="837"/>
      <c r="K70" s="837"/>
      <c r="L70" s="837"/>
      <c r="M70" s="837"/>
      <c r="N70" s="854" t="s">
        <v>54</v>
      </c>
      <c r="O70" s="839"/>
      <c r="P70" s="842" t="s">
        <v>304</v>
      </c>
      <c r="Q70" s="843"/>
      <c r="R70" s="843"/>
      <c r="S70" s="844"/>
      <c r="T70" s="373" t="s">
        <v>179</v>
      </c>
      <c r="U70" s="845"/>
      <c r="V70" s="846"/>
      <c r="W70" s="846"/>
      <c r="X70" s="847"/>
      <c r="Y70" s="123" t="s">
        <v>52</v>
      </c>
    </row>
    <row r="71" spans="1:28" ht="24.95" customHeight="1">
      <c r="A71" s="837"/>
      <c r="B71" s="837"/>
      <c r="C71" s="837"/>
      <c r="D71" s="837"/>
      <c r="E71" s="837"/>
      <c r="F71" s="837"/>
      <c r="G71" s="837"/>
      <c r="H71" s="837"/>
      <c r="I71" s="837"/>
      <c r="J71" s="837"/>
      <c r="K71" s="837"/>
      <c r="L71" s="837"/>
      <c r="M71" s="837"/>
      <c r="N71" s="855"/>
      <c r="O71" s="856"/>
      <c r="P71" s="857" t="s">
        <v>305</v>
      </c>
      <c r="Q71" s="858"/>
      <c r="R71" s="858"/>
      <c r="S71" s="859"/>
      <c r="T71" s="124" t="s">
        <v>180</v>
      </c>
      <c r="U71" s="860"/>
      <c r="V71" s="861"/>
      <c r="W71" s="861"/>
      <c r="X71" s="862"/>
      <c r="Y71" s="125" t="s">
        <v>47</v>
      </c>
    </row>
    <row r="72" spans="1:28" s="40" customFormat="1" ht="15" customHeight="1">
      <c r="A72" s="12" t="s">
        <v>181</v>
      </c>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8" s="40" customFormat="1" ht="9"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row>
    <row r="74" spans="1:28" s="40" customFormat="1" ht="8.25" customHeight="1">
      <c r="A74" s="117"/>
      <c r="B74" s="126"/>
      <c r="C74" s="127"/>
      <c r="D74" s="127"/>
      <c r="E74" s="127"/>
      <c r="F74" s="127"/>
      <c r="G74" s="127"/>
      <c r="H74" s="127"/>
      <c r="I74" s="127"/>
      <c r="J74" s="127"/>
      <c r="K74" s="127"/>
      <c r="L74" s="127"/>
      <c r="M74" s="127"/>
      <c r="N74" s="127"/>
      <c r="O74" s="127"/>
      <c r="P74" s="127"/>
      <c r="Q74" s="127"/>
      <c r="R74" s="127"/>
      <c r="S74" s="128"/>
      <c r="T74" s="126"/>
      <c r="U74" s="127"/>
      <c r="V74" s="127"/>
      <c r="W74" s="127"/>
      <c r="X74" s="127"/>
      <c r="Y74" s="128"/>
    </row>
    <row r="75" spans="1:28" s="40" customFormat="1" ht="15" customHeight="1">
      <c r="A75" s="117"/>
      <c r="B75" s="129"/>
      <c r="C75" s="12" t="s">
        <v>55</v>
      </c>
      <c r="D75" s="12"/>
      <c r="E75" s="12"/>
      <c r="F75" s="12"/>
      <c r="G75" s="12"/>
      <c r="H75" s="809" t="s">
        <v>56</v>
      </c>
      <c r="I75" s="809"/>
      <c r="J75" s="809"/>
      <c r="K75" s="809"/>
      <c r="L75" s="809"/>
      <c r="M75" s="809"/>
      <c r="N75" s="809"/>
      <c r="O75" s="809"/>
      <c r="P75" s="809"/>
      <c r="Q75" s="809"/>
      <c r="R75" s="809"/>
      <c r="S75" s="809"/>
      <c r="T75" s="809"/>
      <c r="U75" s="809"/>
      <c r="V75" s="809"/>
      <c r="W75" s="809"/>
      <c r="X75" s="809"/>
      <c r="Y75" s="873"/>
    </row>
    <row r="76" spans="1:28" s="40" customFormat="1" ht="15" customHeight="1">
      <c r="A76" s="117"/>
      <c r="B76" s="129"/>
      <c r="C76" s="12" t="s">
        <v>57</v>
      </c>
      <c r="D76" s="12"/>
      <c r="E76" s="12"/>
      <c r="F76" s="12"/>
      <c r="G76" s="12"/>
      <c r="H76" s="20"/>
      <c r="I76" s="874" t="s">
        <v>58</v>
      </c>
      <c r="J76" s="875"/>
      <c r="K76" s="130"/>
      <c r="L76" s="12" t="s">
        <v>59</v>
      </c>
      <c r="M76" s="12"/>
      <c r="N76" s="130"/>
      <c r="O76" s="12" t="s">
        <v>60</v>
      </c>
      <c r="P76" s="12"/>
      <c r="Q76" s="12"/>
      <c r="R76" s="12"/>
      <c r="S76" s="12"/>
      <c r="T76" s="131" t="s">
        <v>182</v>
      </c>
      <c r="U76" s="945" t="e">
        <f>U77+U101</f>
        <v>#VALUE!</v>
      </c>
      <c r="V76" s="945"/>
      <c r="W76" s="945"/>
      <c r="X76" s="945"/>
      <c r="Y76" s="132" t="s">
        <v>61</v>
      </c>
      <c r="Z76" s="133" t="str">
        <f>IF(AB78="未入力","※先に158行目の当該年度４月１日現在の１年次研修医受入数を入力してください","")</f>
        <v>※先に158行目の当該年度４月１日現在の１年次研修医受入数を入力してください</v>
      </c>
    </row>
    <row r="77" spans="1:28" s="40" customFormat="1" ht="15" customHeight="1">
      <c r="A77" s="117"/>
      <c r="B77" s="129" t="s">
        <v>116</v>
      </c>
      <c r="C77" s="12"/>
      <c r="D77" s="12"/>
      <c r="E77" s="12"/>
      <c r="F77" s="12"/>
      <c r="G77" s="12"/>
      <c r="H77" s="12"/>
      <c r="I77" s="13"/>
      <c r="J77" s="13"/>
      <c r="K77" s="12"/>
      <c r="L77" s="12"/>
      <c r="M77" s="12"/>
      <c r="N77" s="12"/>
      <c r="O77" s="12"/>
      <c r="P77" s="12"/>
      <c r="Q77" s="12"/>
      <c r="R77" s="12"/>
      <c r="S77" s="12"/>
      <c r="T77" s="131" t="s">
        <v>183</v>
      </c>
      <c r="U77" s="945" t="e">
        <f>IF(OR(AB78="20人未満",$C$118=1),(E79*Q79)+(E81*Q81)+(E83*Q83)+(E85*Q85)+(E87*Q87),(E91*Q91)+(E93*Q93)+(E95*Q95)+(E97*Q97)+(E99*Q99))</f>
        <v>#VALUE!</v>
      </c>
      <c r="V77" s="945"/>
      <c r="W77" s="945"/>
      <c r="X77" s="945"/>
      <c r="Y77" s="132" t="s">
        <v>62</v>
      </c>
    </row>
    <row r="78" spans="1:28" s="40" customFormat="1" ht="30" customHeight="1">
      <c r="A78" s="117"/>
      <c r="B78" s="876" t="s">
        <v>117</v>
      </c>
      <c r="C78" s="794"/>
      <c r="D78" s="794"/>
      <c r="E78" s="794"/>
      <c r="F78" s="794"/>
      <c r="G78" s="794"/>
      <c r="H78" s="794"/>
      <c r="I78" s="794"/>
      <c r="J78" s="794"/>
      <c r="K78" s="794"/>
      <c r="L78" s="794"/>
      <c r="M78" s="794"/>
      <c r="N78" s="794"/>
      <c r="O78" s="794"/>
      <c r="P78" s="794"/>
      <c r="Q78" s="794"/>
      <c r="R78" s="794"/>
      <c r="S78" s="877"/>
      <c r="T78" s="131"/>
      <c r="U78" s="337"/>
      <c r="V78" s="337"/>
      <c r="W78" s="337"/>
      <c r="X78" s="337"/>
      <c r="Y78" s="132"/>
      <c r="AB78" s="134" t="str">
        <f>IF(N158="","未入力",IF(N158&gt;=20,"20人以上","20人未満"))</f>
        <v>未入力</v>
      </c>
    </row>
    <row r="79" spans="1:28" s="40" customFormat="1" ht="32.25" customHeight="1">
      <c r="A79" s="117"/>
      <c r="B79" s="878" t="s">
        <v>63</v>
      </c>
      <c r="C79" s="879"/>
      <c r="D79" s="11" t="s">
        <v>128</v>
      </c>
      <c r="E79" s="946"/>
      <c r="F79" s="947"/>
      <c r="G79" s="947"/>
      <c r="H79" s="12" t="s">
        <v>9</v>
      </c>
      <c r="I79" s="12"/>
      <c r="J79" s="12"/>
      <c r="K79" s="13" t="s">
        <v>7</v>
      </c>
      <c r="L79" s="12"/>
      <c r="M79" s="880" t="s">
        <v>184</v>
      </c>
      <c r="N79" s="880"/>
      <c r="O79" s="880"/>
      <c r="P79" s="880"/>
      <c r="Q79" s="948" t="str">
        <f>IF(OR($AB$78="20人未満",$C$118=1),IF($K$76=1,$V$15,0)+IF($K$76=2,$V$15,0),"")</f>
        <v/>
      </c>
      <c r="R79" s="948"/>
      <c r="S79" s="12" t="s">
        <v>8</v>
      </c>
      <c r="T79" s="131"/>
      <c r="U79" s="337"/>
      <c r="V79" s="337"/>
      <c r="W79" s="337"/>
      <c r="X79" s="337"/>
      <c r="Y79" s="132"/>
    </row>
    <row r="80" spans="1:28" s="40" customFormat="1" ht="9" customHeight="1">
      <c r="A80" s="117"/>
      <c r="B80" s="14"/>
      <c r="C80" s="15"/>
      <c r="D80" s="11"/>
      <c r="E80" s="379"/>
      <c r="F80" s="379"/>
      <c r="G80" s="379"/>
      <c r="H80" s="12"/>
      <c r="I80" s="12"/>
      <c r="J80" s="12"/>
      <c r="K80" s="13"/>
      <c r="L80" s="12"/>
      <c r="M80" s="356"/>
      <c r="N80" s="356"/>
      <c r="O80" s="356"/>
      <c r="P80" s="356"/>
      <c r="Q80" s="383"/>
      <c r="R80" s="383"/>
      <c r="S80" s="12"/>
      <c r="T80" s="131"/>
      <c r="U80" s="337"/>
      <c r="V80" s="337"/>
      <c r="W80" s="337"/>
      <c r="X80" s="337"/>
      <c r="Y80" s="132"/>
    </row>
    <row r="81" spans="1:25" s="40" customFormat="1" ht="27.75" customHeight="1">
      <c r="A81" s="117"/>
      <c r="B81" s="881" t="s">
        <v>64</v>
      </c>
      <c r="C81" s="879"/>
      <c r="D81" s="11" t="s">
        <v>128</v>
      </c>
      <c r="E81" s="946"/>
      <c r="F81" s="947"/>
      <c r="G81" s="947"/>
      <c r="H81" s="12" t="s">
        <v>9</v>
      </c>
      <c r="I81" s="12"/>
      <c r="J81" s="12"/>
      <c r="K81" s="13" t="s">
        <v>7</v>
      </c>
      <c r="L81" s="12"/>
      <c r="M81" s="880" t="s">
        <v>184</v>
      </c>
      <c r="N81" s="880"/>
      <c r="O81" s="880"/>
      <c r="P81" s="880"/>
      <c r="Q81" s="948" t="str">
        <f>IF(OR($AB$78="20人未満",$C$118=1),IF($K$76=3,$V$15,0),"")</f>
        <v/>
      </c>
      <c r="R81" s="948"/>
      <c r="S81" s="12" t="s">
        <v>8</v>
      </c>
      <c r="T81" s="131"/>
      <c r="U81" s="337"/>
      <c r="V81" s="337"/>
      <c r="W81" s="337"/>
      <c r="X81" s="337"/>
      <c r="Y81" s="132"/>
    </row>
    <row r="82" spans="1:25" s="40" customFormat="1" ht="18" customHeight="1">
      <c r="A82" s="117"/>
      <c r="B82" s="16"/>
      <c r="C82" s="17"/>
      <c r="D82" s="11"/>
      <c r="E82" s="378"/>
      <c r="F82" s="379"/>
      <c r="G82" s="379"/>
      <c r="H82" s="12"/>
      <c r="I82" s="12"/>
      <c r="J82" s="12"/>
      <c r="K82" s="13"/>
      <c r="L82" s="12"/>
      <c r="M82" s="365"/>
      <c r="N82" s="365"/>
      <c r="O82" s="365"/>
      <c r="P82" s="365"/>
      <c r="Q82" s="380"/>
      <c r="R82" s="380"/>
      <c r="S82" s="12"/>
      <c r="T82" s="131"/>
      <c r="U82" s="337"/>
      <c r="V82" s="337"/>
      <c r="W82" s="337"/>
      <c r="X82" s="337"/>
      <c r="Y82" s="132"/>
    </row>
    <row r="83" spans="1:25" s="40" customFormat="1" ht="18" customHeight="1">
      <c r="A83" s="117"/>
      <c r="B83" s="881" t="s">
        <v>65</v>
      </c>
      <c r="C83" s="879"/>
      <c r="D83" s="11" t="s">
        <v>128</v>
      </c>
      <c r="E83" s="947"/>
      <c r="F83" s="947"/>
      <c r="G83" s="947"/>
      <c r="H83" s="12" t="s">
        <v>9</v>
      </c>
      <c r="I83" s="12"/>
      <c r="J83" s="12"/>
      <c r="K83" s="13" t="s">
        <v>7</v>
      </c>
      <c r="L83" s="12"/>
      <c r="M83" s="880" t="s">
        <v>184</v>
      </c>
      <c r="N83" s="880"/>
      <c r="O83" s="880"/>
      <c r="P83" s="880"/>
      <c r="Q83" s="948" t="str">
        <f>IF(OR($AB$78="20人未満",$C$118=1),IF($K$76=4,$V$15,0),"")</f>
        <v/>
      </c>
      <c r="R83" s="948"/>
      <c r="S83" s="12" t="s">
        <v>8</v>
      </c>
      <c r="T83" s="131"/>
      <c r="U83" s="337"/>
      <c r="V83" s="337"/>
      <c r="W83" s="337"/>
      <c r="X83" s="337"/>
      <c r="Y83" s="132"/>
    </row>
    <row r="84" spans="1:25" s="40" customFormat="1" ht="18" customHeight="1">
      <c r="A84" s="117"/>
      <c r="B84" s="16"/>
      <c r="C84" s="17"/>
      <c r="D84" s="11"/>
      <c r="E84" s="947"/>
      <c r="F84" s="947"/>
      <c r="G84" s="947"/>
      <c r="H84" s="12"/>
      <c r="I84" s="12"/>
      <c r="J84" s="12"/>
      <c r="K84" s="13"/>
      <c r="L84" s="12"/>
      <c r="M84" s="365"/>
      <c r="N84" s="365"/>
      <c r="O84" s="365"/>
      <c r="P84" s="365"/>
      <c r="Q84" s="380"/>
      <c r="R84" s="380"/>
      <c r="S84" s="12"/>
      <c r="T84" s="131"/>
      <c r="U84" s="337"/>
      <c r="V84" s="337"/>
      <c r="W84" s="337"/>
      <c r="X84" s="337"/>
      <c r="Y84" s="132"/>
    </row>
    <row r="85" spans="1:25" s="40" customFormat="1" ht="18" customHeight="1">
      <c r="A85" s="117"/>
      <c r="B85" s="881" t="s">
        <v>66</v>
      </c>
      <c r="C85" s="879"/>
      <c r="D85" s="11" t="s">
        <v>128</v>
      </c>
      <c r="E85" s="947"/>
      <c r="F85" s="947"/>
      <c r="G85" s="947"/>
      <c r="H85" s="12" t="s">
        <v>9</v>
      </c>
      <c r="I85" s="12"/>
      <c r="J85" s="12"/>
      <c r="K85" s="13" t="s">
        <v>7</v>
      </c>
      <c r="L85" s="12"/>
      <c r="M85" s="880" t="s">
        <v>184</v>
      </c>
      <c r="N85" s="880"/>
      <c r="O85" s="880"/>
      <c r="P85" s="880"/>
      <c r="Q85" s="948" t="str">
        <f>IF(OR($AB$78="20人未満",$C118=1),IF($K$76=5,$V$15,0),"")</f>
        <v/>
      </c>
      <c r="R85" s="948"/>
      <c r="S85" s="12" t="s">
        <v>8</v>
      </c>
      <c r="T85" s="131"/>
      <c r="U85" s="337"/>
      <c r="V85" s="337"/>
      <c r="W85" s="337"/>
      <c r="X85" s="337"/>
      <c r="Y85" s="132"/>
    </row>
    <row r="86" spans="1:25" s="40" customFormat="1" ht="18" customHeight="1">
      <c r="A86" s="117"/>
      <c r="B86" s="16"/>
      <c r="C86" s="17"/>
      <c r="D86" s="11"/>
      <c r="E86" s="947"/>
      <c r="F86" s="947"/>
      <c r="G86" s="947"/>
      <c r="H86" s="12"/>
      <c r="I86" s="12"/>
      <c r="J86" s="12"/>
      <c r="K86" s="13"/>
      <c r="L86" s="12"/>
      <c r="M86" s="365"/>
      <c r="N86" s="365"/>
      <c r="O86" s="365"/>
      <c r="P86" s="365"/>
      <c r="Q86" s="380"/>
      <c r="R86" s="380"/>
      <c r="S86" s="12"/>
      <c r="T86" s="131"/>
      <c r="U86" s="337"/>
      <c r="V86" s="337"/>
      <c r="W86" s="337"/>
      <c r="X86" s="337"/>
      <c r="Y86" s="132"/>
    </row>
    <row r="87" spans="1:25" s="40" customFormat="1" ht="33.75" customHeight="1">
      <c r="A87" s="117"/>
      <c r="B87" s="882" t="s">
        <v>67</v>
      </c>
      <c r="C87" s="883"/>
      <c r="D87" s="367" t="s">
        <v>128</v>
      </c>
      <c r="E87" s="949"/>
      <c r="F87" s="949"/>
      <c r="G87" s="949"/>
      <c r="H87" s="359" t="s">
        <v>9</v>
      </c>
      <c r="I87" s="359"/>
      <c r="J87" s="359"/>
      <c r="K87" s="368" t="s">
        <v>7</v>
      </c>
      <c r="L87" s="359"/>
      <c r="M87" s="884" t="s">
        <v>184</v>
      </c>
      <c r="N87" s="884"/>
      <c r="O87" s="884"/>
      <c r="P87" s="884"/>
      <c r="Q87" s="950" t="str">
        <f>IF(OR($AB$78="20人未満",$C118=1),IF($N$76=2,$V$15,0)+IF($N$76=3,$V$15,0),"")</f>
        <v/>
      </c>
      <c r="R87" s="950"/>
      <c r="S87" s="359" t="s">
        <v>8</v>
      </c>
      <c r="T87" s="131"/>
      <c r="U87" s="337"/>
      <c r="V87" s="337"/>
      <c r="W87" s="337"/>
      <c r="X87" s="337"/>
      <c r="Y87" s="132"/>
    </row>
    <row r="88" spans="1:25" s="40" customFormat="1" ht="9" customHeight="1">
      <c r="A88" s="117"/>
      <c r="B88" s="363"/>
      <c r="C88" s="364"/>
      <c r="D88" s="367"/>
      <c r="E88" s="381"/>
      <c r="F88" s="381"/>
      <c r="G88" s="381"/>
      <c r="H88" s="359"/>
      <c r="I88" s="359"/>
      <c r="J88" s="359"/>
      <c r="K88" s="368"/>
      <c r="L88" s="359"/>
      <c r="M88" s="359"/>
      <c r="N88" s="359"/>
      <c r="O88" s="359"/>
      <c r="P88" s="359"/>
      <c r="Q88" s="338"/>
      <c r="R88" s="338"/>
      <c r="S88" s="359"/>
      <c r="T88" s="131"/>
      <c r="U88" s="337"/>
      <c r="V88" s="337"/>
      <c r="W88" s="337"/>
      <c r="X88" s="337"/>
      <c r="Y88" s="132"/>
    </row>
    <row r="89" spans="1:25" s="40" customFormat="1" ht="9" customHeight="1">
      <c r="A89" s="2"/>
      <c r="B89" s="360"/>
      <c r="C89" s="361"/>
      <c r="D89" s="62"/>
      <c r="E89" s="345"/>
      <c r="F89" s="345"/>
      <c r="G89" s="345"/>
      <c r="H89" s="63"/>
      <c r="I89" s="43"/>
      <c r="J89" s="43"/>
      <c r="K89" s="41"/>
      <c r="L89" s="43"/>
      <c r="M89" s="362"/>
      <c r="N89" s="362"/>
      <c r="O89" s="362"/>
      <c r="P89" s="362"/>
      <c r="Q89" s="339"/>
      <c r="R89" s="339"/>
      <c r="S89" s="43"/>
      <c r="T89" s="3"/>
      <c r="U89" s="346"/>
      <c r="V89" s="346"/>
      <c r="W89" s="346"/>
      <c r="X89" s="346"/>
      <c r="Y89" s="4"/>
    </row>
    <row r="90" spans="1:25" s="40" customFormat="1" ht="30" customHeight="1">
      <c r="A90" s="117"/>
      <c r="B90" s="876" t="s">
        <v>118</v>
      </c>
      <c r="C90" s="794"/>
      <c r="D90" s="794"/>
      <c r="E90" s="794"/>
      <c r="F90" s="794"/>
      <c r="G90" s="794"/>
      <c r="H90" s="794"/>
      <c r="I90" s="794"/>
      <c r="J90" s="794"/>
      <c r="K90" s="794"/>
      <c r="L90" s="794"/>
      <c r="M90" s="794"/>
      <c r="N90" s="794"/>
      <c r="O90" s="794"/>
      <c r="P90" s="794"/>
      <c r="Q90" s="794"/>
      <c r="R90" s="794"/>
      <c r="S90" s="877"/>
      <c r="T90" s="131"/>
      <c r="U90" s="337"/>
      <c r="V90" s="337"/>
      <c r="W90" s="337"/>
      <c r="X90" s="337"/>
      <c r="Y90" s="132"/>
    </row>
    <row r="91" spans="1:25" s="40" customFormat="1" ht="32.25" customHeight="1">
      <c r="A91" s="117"/>
      <c r="B91" s="878" t="s">
        <v>63</v>
      </c>
      <c r="C91" s="879"/>
      <c r="D91" s="11" t="s">
        <v>128</v>
      </c>
      <c r="E91" s="946"/>
      <c r="F91" s="947"/>
      <c r="G91" s="947"/>
      <c r="H91" s="12" t="s">
        <v>9</v>
      </c>
      <c r="I91" s="12"/>
      <c r="J91" s="12"/>
      <c r="K91" s="13" t="s">
        <v>7</v>
      </c>
      <c r="L91" s="12"/>
      <c r="M91" s="880" t="s">
        <v>184</v>
      </c>
      <c r="N91" s="880"/>
      <c r="O91" s="880"/>
      <c r="P91" s="880"/>
      <c r="Q91" s="951" t="str">
        <f>IF(AND($AB$78="20人以上",$C$118=""),IF($K$76=1,$V$15,0)+IF($K$76=2,$V$15,0),"")</f>
        <v/>
      </c>
      <c r="R91" s="951"/>
      <c r="S91" s="12" t="s">
        <v>8</v>
      </c>
      <c r="T91" s="131"/>
      <c r="U91" s="337"/>
      <c r="V91" s="337"/>
      <c r="W91" s="337"/>
      <c r="X91" s="337"/>
      <c r="Y91" s="132"/>
    </row>
    <row r="92" spans="1:25" s="40" customFormat="1" ht="9" customHeight="1">
      <c r="A92" s="117"/>
      <c r="B92" s="14"/>
      <c r="C92" s="15"/>
      <c r="D92" s="11"/>
      <c r="E92" s="379"/>
      <c r="F92" s="379"/>
      <c r="G92" s="379"/>
      <c r="H92" s="12"/>
      <c r="I92" s="12"/>
      <c r="J92" s="12"/>
      <c r="K92" s="13"/>
      <c r="L92" s="12"/>
      <c r="M92" s="356"/>
      <c r="N92" s="356"/>
      <c r="O92" s="356"/>
      <c r="P92" s="356"/>
      <c r="Q92" s="383"/>
      <c r="R92" s="383"/>
      <c r="S92" s="12"/>
      <c r="T92" s="131"/>
      <c r="U92" s="337"/>
      <c r="V92" s="337"/>
      <c r="W92" s="337"/>
      <c r="X92" s="337"/>
      <c r="Y92" s="132"/>
    </row>
    <row r="93" spans="1:25" s="40" customFormat="1" ht="27.75" customHeight="1">
      <c r="A93" s="117"/>
      <c r="B93" s="881" t="s">
        <v>64</v>
      </c>
      <c r="C93" s="879"/>
      <c r="D93" s="11" t="s">
        <v>128</v>
      </c>
      <c r="E93" s="946"/>
      <c r="F93" s="947"/>
      <c r="G93" s="947"/>
      <c r="H93" s="12" t="s">
        <v>9</v>
      </c>
      <c r="I93" s="12"/>
      <c r="J93" s="12"/>
      <c r="K93" s="13" t="s">
        <v>7</v>
      </c>
      <c r="L93" s="12"/>
      <c r="M93" s="880" t="s">
        <v>184</v>
      </c>
      <c r="N93" s="880"/>
      <c r="O93" s="880"/>
      <c r="P93" s="880"/>
      <c r="Q93" s="951" t="str">
        <f>IF(AND($AB$78="20人以上",$C$118=""),IF($K$76=3,$V$15,0),"")</f>
        <v/>
      </c>
      <c r="R93" s="951"/>
      <c r="S93" s="12" t="s">
        <v>8</v>
      </c>
      <c r="T93" s="131"/>
      <c r="U93" s="337"/>
      <c r="V93" s="337"/>
      <c r="W93" s="337"/>
      <c r="X93" s="337"/>
      <c r="Y93" s="132"/>
    </row>
    <row r="94" spans="1:25" s="40" customFormat="1" ht="18" customHeight="1">
      <c r="A94" s="117"/>
      <c r="B94" s="16"/>
      <c r="C94" s="17"/>
      <c r="D94" s="11"/>
      <c r="E94" s="378"/>
      <c r="F94" s="379"/>
      <c r="G94" s="379"/>
      <c r="H94" s="12"/>
      <c r="I94" s="12"/>
      <c r="J94" s="12"/>
      <c r="K94" s="13"/>
      <c r="L94" s="12"/>
      <c r="M94" s="365"/>
      <c r="N94" s="365"/>
      <c r="O94" s="365"/>
      <c r="P94" s="365"/>
      <c r="Q94" s="380"/>
      <c r="R94" s="380"/>
      <c r="S94" s="12"/>
      <c r="T94" s="131"/>
      <c r="U94" s="337"/>
      <c r="V94" s="337"/>
      <c r="W94" s="337"/>
      <c r="X94" s="337"/>
      <c r="Y94" s="132"/>
    </row>
    <row r="95" spans="1:25" s="40" customFormat="1" ht="18" customHeight="1">
      <c r="A95" s="117"/>
      <c r="B95" s="881" t="s">
        <v>65</v>
      </c>
      <c r="C95" s="879"/>
      <c r="D95" s="11" t="s">
        <v>128</v>
      </c>
      <c r="E95" s="947"/>
      <c r="F95" s="947"/>
      <c r="G95" s="947"/>
      <c r="H95" s="12" t="s">
        <v>9</v>
      </c>
      <c r="I95" s="12"/>
      <c r="J95" s="12"/>
      <c r="K95" s="13" t="s">
        <v>7</v>
      </c>
      <c r="L95" s="12"/>
      <c r="M95" s="880" t="s">
        <v>184</v>
      </c>
      <c r="N95" s="880"/>
      <c r="O95" s="880"/>
      <c r="P95" s="880"/>
      <c r="Q95" s="951" t="str">
        <f>IF(AND($AB$78="20人以上",$C$118=""),IF($K$76=4,$V$15,0),"")</f>
        <v/>
      </c>
      <c r="R95" s="951"/>
      <c r="S95" s="12" t="s">
        <v>8</v>
      </c>
      <c r="T95" s="131"/>
      <c r="U95" s="337"/>
      <c r="V95" s="337"/>
      <c r="W95" s="337"/>
      <c r="X95" s="337"/>
      <c r="Y95" s="132"/>
    </row>
    <row r="96" spans="1:25" s="40" customFormat="1" ht="18" customHeight="1">
      <c r="A96" s="117"/>
      <c r="B96" s="16"/>
      <c r="C96" s="17"/>
      <c r="D96" s="11"/>
      <c r="E96" s="947"/>
      <c r="F96" s="947"/>
      <c r="G96" s="947"/>
      <c r="H96" s="12"/>
      <c r="I96" s="12"/>
      <c r="J96" s="12"/>
      <c r="K96" s="13"/>
      <c r="L96" s="12"/>
      <c r="M96" s="365"/>
      <c r="N96" s="365"/>
      <c r="O96" s="365"/>
      <c r="P96" s="365"/>
      <c r="Q96" s="380"/>
      <c r="R96" s="380"/>
      <c r="S96" s="12"/>
      <c r="T96" s="131"/>
      <c r="U96" s="337"/>
      <c r="V96" s="337"/>
      <c r="W96" s="337"/>
      <c r="X96" s="337"/>
      <c r="Y96" s="132"/>
    </row>
    <row r="97" spans="1:33" s="40" customFormat="1" ht="18" customHeight="1">
      <c r="A97" s="117"/>
      <c r="B97" s="881" t="s">
        <v>66</v>
      </c>
      <c r="C97" s="879"/>
      <c r="D97" s="11" t="s">
        <v>128</v>
      </c>
      <c r="E97" s="947"/>
      <c r="F97" s="947"/>
      <c r="G97" s="947"/>
      <c r="H97" s="12" t="s">
        <v>9</v>
      </c>
      <c r="I97" s="12"/>
      <c r="J97" s="12"/>
      <c r="K97" s="13" t="s">
        <v>7</v>
      </c>
      <c r="L97" s="12"/>
      <c r="M97" s="880" t="s">
        <v>184</v>
      </c>
      <c r="N97" s="880"/>
      <c r="O97" s="880"/>
      <c r="P97" s="880"/>
      <c r="Q97" s="951" t="str">
        <f>IF(AND($AB$78="20人以上",$C$118=""),IF($K$76=5,$V$15,0),"")</f>
        <v/>
      </c>
      <c r="R97" s="951"/>
      <c r="S97" s="12" t="s">
        <v>8</v>
      </c>
      <c r="T97" s="131"/>
      <c r="U97" s="337"/>
      <c r="V97" s="337"/>
      <c r="W97" s="337"/>
      <c r="X97" s="337"/>
      <c r="Y97" s="132"/>
    </row>
    <row r="98" spans="1:33" s="40" customFormat="1" ht="18" customHeight="1">
      <c r="A98" s="117"/>
      <c r="B98" s="16"/>
      <c r="C98" s="17"/>
      <c r="D98" s="11"/>
      <c r="E98" s="947"/>
      <c r="F98" s="947"/>
      <c r="G98" s="947"/>
      <c r="H98" s="12"/>
      <c r="I98" s="12"/>
      <c r="J98" s="12"/>
      <c r="K98" s="13"/>
      <c r="L98" s="12"/>
      <c r="M98" s="365"/>
      <c r="N98" s="365"/>
      <c r="O98" s="365"/>
      <c r="P98" s="365"/>
      <c r="Q98" s="380"/>
      <c r="R98" s="380"/>
      <c r="S98" s="12"/>
      <c r="T98" s="131"/>
      <c r="U98" s="337"/>
      <c r="V98" s="337"/>
      <c r="W98" s="337"/>
      <c r="X98" s="337"/>
      <c r="Y98" s="132"/>
    </row>
    <row r="99" spans="1:33" s="40" customFormat="1" ht="33.75" customHeight="1">
      <c r="A99" s="117"/>
      <c r="B99" s="882" t="s">
        <v>67</v>
      </c>
      <c r="C99" s="883"/>
      <c r="D99" s="367" t="s">
        <v>128</v>
      </c>
      <c r="E99" s="949"/>
      <c r="F99" s="949"/>
      <c r="G99" s="949"/>
      <c r="H99" s="359" t="s">
        <v>9</v>
      </c>
      <c r="I99" s="359"/>
      <c r="J99" s="359"/>
      <c r="K99" s="368" t="s">
        <v>7</v>
      </c>
      <c r="L99" s="359"/>
      <c r="M99" s="884" t="s">
        <v>184</v>
      </c>
      <c r="N99" s="884"/>
      <c r="O99" s="884"/>
      <c r="P99" s="884"/>
      <c r="Q99" s="959" t="str">
        <f>IF(AND($AB$78="20人以上",$C$118=""),IF($N$76=2,$V$15,0)+IF($N$76=3,$V$15,0),"")</f>
        <v/>
      </c>
      <c r="R99" s="959"/>
      <c r="S99" s="359" t="s">
        <v>8</v>
      </c>
      <c r="T99" s="131"/>
      <c r="U99" s="377"/>
      <c r="V99" s="377"/>
      <c r="W99" s="377"/>
      <c r="X99" s="377"/>
      <c r="Y99" s="132"/>
    </row>
    <row r="100" spans="1:33" s="40" customFormat="1" ht="9" customHeight="1">
      <c r="A100" s="2"/>
      <c r="B100" s="360"/>
      <c r="C100" s="361"/>
      <c r="D100" s="62"/>
      <c r="E100" s="345"/>
      <c r="F100" s="345"/>
      <c r="G100" s="345"/>
      <c r="H100" s="63"/>
      <c r="I100" s="43"/>
      <c r="J100" s="43"/>
      <c r="K100" s="41"/>
      <c r="L100" s="43"/>
      <c r="M100" s="362"/>
      <c r="N100" s="362"/>
      <c r="O100" s="362"/>
      <c r="P100" s="362"/>
      <c r="Q100" s="339"/>
      <c r="R100" s="339"/>
      <c r="S100" s="43"/>
      <c r="T100" s="3"/>
      <c r="U100" s="346"/>
      <c r="V100" s="346"/>
      <c r="W100" s="346"/>
      <c r="X100" s="346"/>
      <c r="Y100" s="4"/>
    </row>
    <row r="101" spans="1:33" s="138" customFormat="1" ht="19.5" customHeight="1">
      <c r="A101" s="135"/>
      <c r="B101" s="18" t="s">
        <v>68</v>
      </c>
      <c r="C101" s="19"/>
      <c r="D101" s="367" t="s">
        <v>183</v>
      </c>
      <c r="E101" s="949"/>
      <c r="F101" s="949"/>
      <c r="G101" s="949"/>
      <c r="H101" s="359" t="s">
        <v>9</v>
      </c>
      <c r="I101" s="359"/>
      <c r="J101" s="359"/>
      <c r="K101" s="368" t="s">
        <v>7</v>
      </c>
      <c r="L101" s="359"/>
      <c r="M101" s="884" t="s">
        <v>184</v>
      </c>
      <c r="N101" s="884"/>
      <c r="O101" s="884"/>
      <c r="P101" s="884"/>
      <c r="Q101" s="948">
        <f>V15</f>
        <v>0</v>
      </c>
      <c r="R101" s="948"/>
      <c r="S101" s="359" t="s">
        <v>17</v>
      </c>
      <c r="T101" s="136" t="s">
        <v>183</v>
      </c>
      <c r="U101" s="952">
        <f>E101*Q101</f>
        <v>0</v>
      </c>
      <c r="V101" s="952"/>
      <c r="W101" s="952"/>
      <c r="X101" s="952"/>
      <c r="Y101" s="137" t="s">
        <v>62</v>
      </c>
    </row>
    <row r="102" spans="1:33" s="40" customFormat="1" ht="6" customHeight="1">
      <c r="A102" s="117"/>
      <c r="B102" s="139"/>
      <c r="C102" s="140"/>
      <c r="D102" s="11"/>
      <c r="E102" s="379"/>
      <c r="F102" s="379"/>
      <c r="G102" s="379"/>
      <c r="H102" s="12"/>
      <c r="I102" s="12"/>
      <c r="J102" s="12"/>
      <c r="K102" s="13"/>
      <c r="L102" s="12"/>
      <c r="M102" s="365"/>
      <c r="N102" s="365"/>
      <c r="O102" s="365"/>
      <c r="P102" s="365"/>
      <c r="Q102" s="338"/>
      <c r="R102" s="338"/>
      <c r="S102" s="12"/>
      <c r="T102" s="131"/>
      <c r="U102" s="377"/>
      <c r="V102" s="377"/>
      <c r="W102" s="377"/>
      <c r="X102" s="377"/>
      <c r="Y102" s="132"/>
    </row>
    <row r="103" spans="1:33" s="349" customFormat="1" ht="14.25" customHeight="1">
      <c r="A103" s="347"/>
      <c r="B103" s="348"/>
      <c r="C103" s="386" t="s">
        <v>394</v>
      </c>
      <c r="D103" s="387"/>
      <c r="E103" s="388"/>
      <c r="F103" s="388"/>
      <c r="G103" s="388"/>
      <c r="H103" s="389"/>
      <c r="I103" s="389"/>
      <c r="J103" s="389"/>
      <c r="K103" s="390"/>
      <c r="L103" s="389"/>
      <c r="M103" s="391"/>
      <c r="N103" s="391"/>
      <c r="O103" s="391"/>
      <c r="P103" s="391"/>
      <c r="Q103" s="392"/>
      <c r="R103" s="392"/>
      <c r="S103" s="389"/>
      <c r="T103" s="393"/>
      <c r="U103" s="394"/>
      <c r="V103" s="394"/>
      <c r="W103" s="394"/>
      <c r="X103" s="394"/>
      <c r="Y103" s="395"/>
      <c r="Z103" s="396"/>
      <c r="AA103" s="396" t="s">
        <v>395</v>
      </c>
      <c r="AB103" s="396"/>
      <c r="AC103" s="396"/>
      <c r="AD103" s="396"/>
      <c r="AE103" s="396"/>
      <c r="AF103" s="396"/>
      <c r="AG103" s="396"/>
    </row>
    <row r="104" spans="1:33" s="349" customFormat="1" ht="14.25" customHeight="1">
      <c r="A104" s="347"/>
      <c r="B104" s="348"/>
      <c r="C104" s="953" t="s">
        <v>408</v>
      </c>
      <c r="D104" s="953"/>
      <c r="E104" s="953"/>
      <c r="F104" s="953"/>
      <c r="G104" s="953"/>
      <c r="H104" s="953"/>
      <c r="I104" s="953"/>
      <c r="J104" s="953"/>
      <c r="K104" s="953"/>
      <c r="L104" s="953"/>
      <c r="M104" s="953"/>
      <c r="N104" s="953"/>
      <c r="O104" s="953"/>
      <c r="P104" s="953"/>
      <c r="Q104" s="953"/>
      <c r="R104" s="953"/>
      <c r="S104" s="954"/>
      <c r="T104" s="393"/>
      <c r="U104" s="394"/>
      <c r="V104" s="394"/>
      <c r="W104" s="394"/>
      <c r="X104" s="394"/>
      <c r="Y104" s="395"/>
      <c r="Z104" s="396"/>
      <c r="AA104" s="396"/>
      <c r="AB104" s="396"/>
      <c r="AC104" s="396"/>
      <c r="AD104" s="396"/>
      <c r="AE104" s="396"/>
      <c r="AF104" s="396"/>
      <c r="AG104" s="396"/>
    </row>
    <row r="105" spans="1:33" s="349" customFormat="1" ht="14.25" customHeight="1">
      <c r="A105" s="347"/>
      <c r="B105" s="348"/>
      <c r="C105" s="397"/>
      <c r="D105" s="398" t="s">
        <v>183</v>
      </c>
      <c r="E105" s="955"/>
      <c r="F105" s="955"/>
      <c r="G105" s="955"/>
      <c r="H105" s="399" t="s">
        <v>9</v>
      </c>
      <c r="I105" s="399"/>
      <c r="J105" s="399"/>
      <c r="K105" s="400" t="s">
        <v>7</v>
      </c>
      <c r="L105" s="399"/>
      <c r="M105" s="956" t="s">
        <v>409</v>
      </c>
      <c r="N105" s="956"/>
      <c r="O105" s="956"/>
      <c r="P105" s="956"/>
      <c r="Q105" s="957" t="e">
        <f>IF($U$42&gt;0.4999,K48,"0")</f>
        <v>#DIV/0!</v>
      </c>
      <c r="R105" s="957"/>
      <c r="S105" s="399" t="s">
        <v>17</v>
      </c>
      <c r="T105" s="401" t="s">
        <v>183</v>
      </c>
      <c r="U105" s="958" t="e">
        <f>IF(Q105&gt;0,E105*Q105,"")</f>
        <v>#DIV/0!</v>
      </c>
      <c r="V105" s="958"/>
      <c r="W105" s="958"/>
      <c r="X105" s="958"/>
      <c r="Y105" s="402" t="s">
        <v>62</v>
      </c>
      <c r="Z105" s="396"/>
      <c r="AA105" s="396"/>
      <c r="AB105" s="396" t="e">
        <f>IF($U$42&gt;=0.5,"50％以上","50％未満")</f>
        <v>#DIV/0!</v>
      </c>
      <c r="AC105" s="396"/>
      <c r="AD105" s="396"/>
      <c r="AE105" s="396"/>
      <c r="AF105" s="396"/>
      <c r="AG105" s="396"/>
    </row>
    <row r="106" spans="1:33" s="40" customFormat="1" ht="14.25" customHeight="1">
      <c r="A106" s="117"/>
      <c r="B106" s="139"/>
      <c r="C106" s="397"/>
      <c r="D106" s="398"/>
      <c r="E106" s="955"/>
      <c r="F106" s="955"/>
      <c r="G106" s="955"/>
      <c r="H106" s="399"/>
      <c r="I106" s="399"/>
      <c r="J106" s="399"/>
      <c r="K106" s="400"/>
      <c r="L106" s="399"/>
      <c r="M106" s="960"/>
      <c r="N106" s="960"/>
      <c r="O106" s="960"/>
      <c r="P106" s="960"/>
      <c r="Q106" s="957"/>
      <c r="R106" s="957"/>
      <c r="S106" s="399"/>
      <c r="T106" s="401"/>
      <c r="U106" s="958"/>
      <c r="V106" s="958"/>
      <c r="W106" s="958"/>
      <c r="X106" s="958"/>
      <c r="Y106" s="402"/>
      <c r="Z106" s="396"/>
      <c r="AA106" s="396"/>
      <c r="AB106" s="396"/>
      <c r="AC106" s="396"/>
      <c r="AD106" s="396"/>
      <c r="AE106" s="396"/>
      <c r="AF106" s="396"/>
      <c r="AG106" s="396"/>
    </row>
    <row r="107" spans="1:33" s="349" customFormat="1" ht="14.25" customHeight="1">
      <c r="A107" s="347"/>
      <c r="B107" s="348"/>
      <c r="C107" s="386" t="s">
        <v>410</v>
      </c>
      <c r="D107" s="387"/>
      <c r="E107" s="388"/>
      <c r="F107" s="388"/>
      <c r="G107" s="388"/>
      <c r="H107" s="389"/>
      <c r="I107" s="389"/>
      <c r="J107" s="389"/>
      <c r="K107" s="390"/>
      <c r="L107" s="389"/>
      <c r="M107" s="391"/>
      <c r="N107" s="391"/>
      <c r="O107" s="391"/>
      <c r="P107" s="391"/>
      <c r="Q107" s="392"/>
      <c r="R107" s="392"/>
      <c r="S107" s="389"/>
      <c r="T107" s="393"/>
      <c r="U107" s="394"/>
      <c r="V107" s="394"/>
      <c r="W107" s="394"/>
      <c r="X107" s="394"/>
      <c r="Y107" s="395"/>
      <c r="Z107" s="396"/>
      <c r="AA107" s="396" t="s">
        <v>395</v>
      </c>
      <c r="AB107" s="396"/>
      <c r="AC107" s="396"/>
      <c r="AD107" s="396"/>
      <c r="AE107" s="396"/>
      <c r="AF107" s="396"/>
      <c r="AG107" s="396"/>
    </row>
    <row r="108" spans="1:33" s="349" customFormat="1" ht="14.25" customHeight="1">
      <c r="A108" s="347"/>
      <c r="B108" s="348"/>
      <c r="C108" s="953" t="s">
        <v>411</v>
      </c>
      <c r="D108" s="953"/>
      <c r="E108" s="953"/>
      <c r="F108" s="953"/>
      <c r="G108" s="953"/>
      <c r="H108" s="953"/>
      <c r="I108" s="953"/>
      <c r="J108" s="953"/>
      <c r="K108" s="953"/>
      <c r="L108" s="953"/>
      <c r="M108" s="953"/>
      <c r="N108" s="953"/>
      <c r="O108" s="953"/>
      <c r="P108" s="953"/>
      <c r="Q108" s="953"/>
      <c r="R108" s="953"/>
      <c r="S108" s="954"/>
      <c r="T108" s="393"/>
      <c r="U108" s="394"/>
      <c r="V108" s="394"/>
      <c r="W108" s="394"/>
      <c r="X108" s="394"/>
      <c r="Y108" s="395"/>
      <c r="Z108" s="396"/>
      <c r="AA108" s="396"/>
      <c r="AB108" s="396"/>
      <c r="AC108" s="396"/>
      <c r="AD108" s="396"/>
      <c r="AE108" s="396"/>
      <c r="AF108" s="396"/>
      <c r="AG108" s="396"/>
    </row>
    <row r="109" spans="1:33" s="349" customFormat="1" ht="14.25" customHeight="1">
      <c r="A109" s="347"/>
      <c r="B109" s="348"/>
      <c r="C109" s="397"/>
      <c r="D109" s="398" t="s">
        <v>183</v>
      </c>
      <c r="E109" s="955"/>
      <c r="F109" s="955"/>
      <c r="G109" s="955"/>
      <c r="H109" s="403" t="s">
        <v>185</v>
      </c>
      <c r="I109" s="399"/>
      <c r="J109" s="399"/>
      <c r="K109" s="400" t="s">
        <v>7</v>
      </c>
      <c r="L109" s="399"/>
      <c r="M109" s="956" t="s">
        <v>412</v>
      </c>
      <c r="N109" s="956"/>
      <c r="O109" s="956"/>
      <c r="P109" s="956"/>
      <c r="Q109" s="957" t="e">
        <f>IF($U$42&lt;0.5,K48,"0")</f>
        <v>#DIV/0!</v>
      </c>
      <c r="R109" s="957"/>
      <c r="S109" s="399" t="s">
        <v>17</v>
      </c>
      <c r="T109" s="401" t="s">
        <v>183</v>
      </c>
      <c r="U109" s="958" t="e">
        <f>IF(Q109&gt;0,E109*Q109*0.5,"")</f>
        <v>#DIV/0!</v>
      </c>
      <c r="V109" s="958"/>
      <c r="W109" s="958"/>
      <c r="X109" s="958"/>
      <c r="Y109" s="402" t="s">
        <v>62</v>
      </c>
      <c r="Z109" s="396"/>
      <c r="AA109" s="396"/>
      <c r="AB109" s="396" t="e">
        <f>IF($U$42&gt;=0.5,"50％以上","50％未満")</f>
        <v>#DIV/0!</v>
      </c>
      <c r="AC109" s="396"/>
      <c r="AD109" s="396"/>
      <c r="AE109" s="396"/>
      <c r="AF109" s="396"/>
      <c r="AG109" s="396"/>
    </row>
    <row r="110" spans="1:33" s="40" customFormat="1" ht="14.25" customHeight="1">
      <c r="A110" s="117"/>
      <c r="B110" s="139"/>
      <c r="C110" s="140"/>
      <c r="D110" s="367"/>
      <c r="E110" s="381"/>
      <c r="F110" s="381"/>
      <c r="G110" s="381"/>
      <c r="H110" s="359"/>
      <c r="I110" s="359"/>
      <c r="J110" s="359"/>
      <c r="K110" s="368"/>
      <c r="L110" s="359"/>
      <c r="M110" s="359"/>
      <c r="N110" s="359"/>
      <c r="O110" s="359"/>
      <c r="P110" s="359"/>
      <c r="Q110" s="380"/>
      <c r="R110" s="380"/>
      <c r="S110" s="359"/>
      <c r="T110" s="136"/>
      <c r="U110" s="382"/>
      <c r="V110" s="382"/>
      <c r="W110" s="382"/>
      <c r="X110" s="382"/>
      <c r="Y110" s="137"/>
    </row>
    <row r="111" spans="1:33" s="40" customFormat="1" ht="15" customHeight="1" thickBot="1">
      <c r="A111" s="117"/>
      <c r="B111" s="129"/>
      <c r="C111" s="386" t="s">
        <v>393</v>
      </c>
      <c r="D111" s="20"/>
      <c r="E111" s="20"/>
      <c r="F111" s="20"/>
      <c r="G111" s="20"/>
      <c r="H111" s="64" t="s">
        <v>69</v>
      </c>
      <c r="I111" s="20"/>
      <c r="J111" s="20"/>
      <c r="K111" s="20"/>
      <c r="L111" s="20"/>
      <c r="M111" s="20"/>
      <c r="N111" s="20"/>
      <c r="O111" s="20"/>
      <c r="P111" s="20"/>
      <c r="Q111" s="20"/>
      <c r="R111" s="12"/>
      <c r="S111" s="12"/>
      <c r="T111" s="136"/>
      <c r="U111" s="888"/>
      <c r="V111" s="888"/>
      <c r="W111" s="888"/>
      <c r="X111" s="888"/>
      <c r="Y111" s="137"/>
    </row>
    <row r="112" spans="1:33" s="40" customFormat="1" ht="15" customHeight="1" thickBot="1">
      <c r="A112" s="117"/>
      <c r="B112" s="129"/>
      <c r="C112" s="141"/>
      <c r="D112" s="12" t="s">
        <v>70</v>
      </c>
      <c r="E112" s="12"/>
      <c r="F112" s="12"/>
      <c r="G112" s="12"/>
      <c r="H112" s="12"/>
      <c r="I112" s="12"/>
      <c r="J112" s="12"/>
      <c r="K112" s="13" t="s">
        <v>186</v>
      </c>
      <c r="L112" s="366" t="s">
        <v>72</v>
      </c>
      <c r="M112" s="12"/>
      <c r="N112" s="12"/>
      <c r="O112" s="12"/>
      <c r="P112" s="12"/>
      <c r="Q112" s="886">
        <f>U28</f>
        <v>0</v>
      </c>
      <c r="R112" s="887"/>
      <c r="S112" s="12" t="s">
        <v>17</v>
      </c>
      <c r="T112" s="131"/>
      <c r="U112" s="889"/>
      <c r="V112" s="889"/>
      <c r="W112" s="889"/>
      <c r="X112" s="889"/>
      <c r="Y112" s="132"/>
      <c r="AB112" s="142"/>
      <c r="AC112" s="142"/>
      <c r="AF112" s="142"/>
    </row>
    <row r="113" spans="1:36" s="40" customFormat="1" ht="15" customHeight="1" thickBot="1">
      <c r="A113" s="117"/>
      <c r="B113" s="129"/>
      <c r="C113" s="12"/>
      <c r="D113" s="11" t="s">
        <v>128</v>
      </c>
      <c r="E113" s="947"/>
      <c r="F113" s="947"/>
      <c r="G113" s="947"/>
      <c r="H113" s="12" t="s">
        <v>11</v>
      </c>
      <c r="I113" s="12"/>
      <c r="J113" s="12"/>
      <c r="K113" s="894"/>
      <c r="L113" s="894"/>
      <c r="M113" s="894"/>
      <c r="N113" s="894"/>
      <c r="O113" s="894"/>
      <c r="P113" s="894"/>
      <c r="Q113" s="894"/>
      <c r="R113" s="894"/>
      <c r="S113" s="895"/>
      <c r="T113" s="129"/>
      <c r="U113" s="143"/>
      <c r="V113" s="143"/>
      <c r="W113" s="143"/>
      <c r="X113" s="143"/>
      <c r="Y113" s="132"/>
      <c r="AB113" s="5"/>
      <c r="AC113" s="5"/>
      <c r="AD113" s="5"/>
      <c r="AE113" s="142"/>
      <c r="AF113" s="142"/>
    </row>
    <row r="114" spans="1:36" s="40" customFormat="1" ht="15" customHeight="1" thickBot="1">
      <c r="A114" s="117"/>
      <c r="B114" s="129"/>
      <c r="C114" s="144"/>
      <c r="D114" s="12" t="s">
        <v>71</v>
      </c>
      <c r="E114" s="12"/>
      <c r="F114" s="12"/>
      <c r="G114" s="12"/>
      <c r="H114" s="12"/>
      <c r="I114" s="12"/>
      <c r="J114" s="12"/>
      <c r="K114" s="13" t="s">
        <v>7</v>
      </c>
      <c r="L114" s="366" t="s">
        <v>72</v>
      </c>
      <c r="M114" s="145"/>
      <c r="N114" s="145"/>
      <c r="O114" s="145"/>
      <c r="P114" s="145"/>
      <c r="Q114" s="948">
        <f>U28</f>
        <v>0</v>
      </c>
      <c r="R114" s="948"/>
      <c r="S114" s="12" t="s">
        <v>8</v>
      </c>
      <c r="T114" s="131" t="s">
        <v>129</v>
      </c>
      <c r="U114" s="896">
        <f>IF(C114="○",AA115,IF(C112="○",AA114,0))</f>
        <v>0</v>
      </c>
      <c r="V114" s="896"/>
      <c r="W114" s="896"/>
      <c r="X114" s="896"/>
      <c r="Y114" s="132" t="s">
        <v>10</v>
      </c>
      <c r="AA114" s="885">
        <f>IF(Q114=0,0,ROUNDDOWN((40000*M115/Q115*Q114),0))</f>
        <v>0</v>
      </c>
      <c r="AB114" s="885"/>
      <c r="AC114" s="885"/>
      <c r="AD114" s="885"/>
      <c r="AE114" s="885"/>
    </row>
    <row r="115" spans="1:36" s="40" customFormat="1" ht="15" customHeight="1">
      <c r="A115" s="117"/>
      <c r="B115" s="129"/>
      <c r="C115" s="12"/>
      <c r="D115" s="11" t="s">
        <v>128</v>
      </c>
      <c r="E115" s="947"/>
      <c r="F115" s="947"/>
      <c r="G115" s="947"/>
      <c r="H115" s="12" t="s">
        <v>11</v>
      </c>
      <c r="I115" s="12"/>
      <c r="J115" s="12"/>
      <c r="K115" s="11" t="s">
        <v>128</v>
      </c>
      <c r="L115" s="13" t="s">
        <v>187</v>
      </c>
      <c r="M115" s="886">
        <f>+V15</f>
        <v>0</v>
      </c>
      <c r="N115" s="887"/>
      <c r="O115" s="13" t="s">
        <v>6</v>
      </c>
      <c r="P115" s="13" t="s">
        <v>188</v>
      </c>
      <c r="Q115" s="886">
        <f>+V17</f>
        <v>0</v>
      </c>
      <c r="R115" s="887"/>
      <c r="S115" s="12" t="s">
        <v>189</v>
      </c>
      <c r="T115" s="131"/>
      <c r="U115" s="377"/>
      <c r="V115" s="377"/>
      <c r="W115" s="377"/>
      <c r="X115" s="377"/>
      <c r="Y115" s="132"/>
      <c r="AA115" s="885" t="e">
        <f>IF(C112="○","",ROUNDDOWN((97000*M115/Q115*Q114),0))</f>
        <v>#DIV/0!</v>
      </c>
      <c r="AB115" s="885"/>
      <c r="AC115" s="885"/>
      <c r="AD115" s="885"/>
      <c r="AE115" s="885"/>
    </row>
    <row r="116" spans="1:36" s="40" customFormat="1" ht="8.25" customHeight="1">
      <c r="A116" s="117"/>
      <c r="B116" s="129"/>
      <c r="C116" s="12"/>
      <c r="D116" s="12"/>
      <c r="E116" s="12"/>
      <c r="F116" s="12"/>
      <c r="G116" s="12"/>
      <c r="H116" s="12"/>
      <c r="I116" s="12"/>
      <c r="J116" s="12"/>
      <c r="K116" s="12"/>
      <c r="L116" s="12"/>
      <c r="M116" s="11"/>
      <c r="N116" s="12"/>
      <c r="O116" s="12"/>
      <c r="P116" s="13"/>
      <c r="Q116" s="365"/>
      <c r="R116" s="365"/>
      <c r="S116" s="12"/>
      <c r="T116" s="129"/>
      <c r="U116" s="143"/>
      <c r="V116" s="143"/>
      <c r="W116" s="143"/>
      <c r="X116" s="143"/>
      <c r="Y116" s="132"/>
    </row>
    <row r="117" spans="1:36" s="40" customFormat="1" ht="13.5" customHeight="1" thickBot="1">
      <c r="A117" s="117"/>
      <c r="B117" s="129"/>
      <c r="C117" s="44"/>
      <c r="D117" s="406" t="s">
        <v>413</v>
      </c>
      <c r="E117" s="12"/>
      <c r="F117" s="12"/>
      <c r="G117" s="12"/>
      <c r="H117" s="12"/>
      <c r="I117" s="12"/>
      <c r="J117" s="12"/>
      <c r="K117" s="12"/>
      <c r="L117" s="12"/>
      <c r="M117" s="11"/>
      <c r="N117" s="12"/>
      <c r="O117" s="12"/>
      <c r="P117" s="13"/>
      <c r="Q117" s="365"/>
      <c r="R117" s="365"/>
      <c r="S117" s="12"/>
      <c r="T117" s="129"/>
      <c r="U117" s="143"/>
      <c r="V117" s="143"/>
      <c r="W117" s="143"/>
      <c r="X117" s="143"/>
      <c r="Y117" s="132"/>
    </row>
    <row r="118" spans="1:36" s="40" customFormat="1" ht="15" customHeight="1" thickBot="1">
      <c r="A118" s="117"/>
      <c r="B118" s="129"/>
      <c r="C118" s="21"/>
      <c r="D118" s="44" t="s">
        <v>73</v>
      </c>
      <c r="E118" s="12"/>
      <c r="F118" s="12"/>
      <c r="G118" s="12"/>
      <c r="H118" s="12"/>
      <c r="I118" s="12"/>
      <c r="J118" s="12"/>
      <c r="K118" s="12"/>
      <c r="L118" s="12"/>
      <c r="M118" s="11"/>
      <c r="N118" s="12"/>
      <c r="O118" s="12"/>
      <c r="P118" s="13"/>
      <c r="Q118" s="365"/>
      <c r="R118" s="365"/>
      <c r="S118" s="12"/>
      <c r="T118" s="129"/>
      <c r="U118" s="143"/>
      <c r="V118" s="143"/>
      <c r="W118" s="143"/>
      <c r="X118" s="143"/>
      <c r="Y118" s="132"/>
    </row>
    <row r="119" spans="1:36" s="40" customFormat="1" ht="15" customHeight="1">
      <c r="A119" s="117"/>
      <c r="B119" s="129"/>
      <c r="C119" s="391" t="s">
        <v>397</v>
      </c>
      <c r="D119" s="12"/>
      <c r="E119" s="12"/>
      <c r="F119" s="12"/>
      <c r="G119" s="12"/>
      <c r="H119" s="12"/>
      <c r="I119" s="12"/>
      <c r="J119" s="12"/>
      <c r="K119" s="12"/>
      <c r="L119" s="146"/>
      <c r="M119" s="146"/>
      <c r="N119" s="146"/>
      <c r="O119" s="146"/>
      <c r="P119" s="146"/>
      <c r="Q119" s="12"/>
      <c r="R119" s="12"/>
      <c r="S119" s="12"/>
      <c r="T119" s="129"/>
      <c r="U119" s="143"/>
      <c r="V119" s="143"/>
      <c r="W119" s="143"/>
      <c r="X119" s="143"/>
      <c r="Y119" s="132"/>
    </row>
    <row r="120" spans="1:36" s="40" customFormat="1" ht="15" customHeight="1" thickBot="1">
      <c r="A120" s="117"/>
      <c r="B120" s="129"/>
      <c r="C120" s="12"/>
      <c r="D120" s="147"/>
      <c r="E120" s="890"/>
      <c r="F120" s="890"/>
      <c r="G120" s="890"/>
      <c r="H120" s="890"/>
      <c r="I120" s="12"/>
      <c r="J120" s="12"/>
      <c r="K120" s="891" t="s">
        <v>74</v>
      </c>
      <c r="L120" s="891"/>
      <c r="M120" s="891"/>
      <c r="N120" s="891"/>
      <c r="O120" s="891"/>
      <c r="P120" s="891"/>
      <c r="Q120" s="948">
        <f>U28</f>
        <v>0</v>
      </c>
      <c r="R120" s="948"/>
      <c r="S120" s="12" t="s">
        <v>8</v>
      </c>
      <c r="T120" s="131" t="s">
        <v>129</v>
      </c>
      <c r="U120" s="945">
        <f>IF($C118=1,0,IF(C121="○",0,IF($U28&gt;19,538000,IF($U28&gt;1,269000,IF($U28=0,0,179000)))))</f>
        <v>0</v>
      </c>
      <c r="V120" s="945"/>
      <c r="W120" s="945"/>
      <c r="X120" s="945"/>
      <c r="Y120" s="132" t="s">
        <v>10</v>
      </c>
    </row>
    <row r="121" spans="1:36" s="40" customFormat="1" ht="15" customHeight="1" thickBot="1">
      <c r="A121" s="117"/>
      <c r="B121" s="129"/>
      <c r="C121" s="148"/>
      <c r="D121" s="892" t="s">
        <v>75</v>
      </c>
      <c r="E121" s="892"/>
      <c r="F121" s="892"/>
      <c r="G121" s="892"/>
      <c r="H121" s="892"/>
      <c r="I121" s="892"/>
      <c r="J121" s="892"/>
      <c r="K121" s="892"/>
      <c r="L121" s="892"/>
      <c r="M121" s="892"/>
      <c r="N121" s="892"/>
      <c r="O121" s="892"/>
      <c r="P121" s="892"/>
      <c r="Q121" s="892"/>
      <c r="R121" s="892"/>
      <c r="S121" s="893"/>
      <c r="T121" s="131" t="s">
        <v>129</v>
      </c>
      <c r="U121" s="945">
        <f>IF(C118=1,0,IF(C121="○",1076000,0))</f>
        <v>0</v>
      </c>
      <c r="V121" s="945"/>
      <c r="W121" s="945"/>
      <c r="X121" s="945"/>
      <c r="Y121" s="132" t="s">
        <v>10</v>
      </c>
    </row>
    <row r="122" spans="1:36" s="40" customFormat="1" ht="7.5" customHeight="1">
      <c r="A122" s="117"/>
      <c r="B122" s="129"/>
      <c r="C122" s="12"/>
      <c r="D122" s="892"/>
      <c r="E122" s="892"/>
      <c r="F122" s="892"/>
      <c r="G122" s="892"/>
      <c r="H122" s="892"/>
      <c r="I122" s="892"/>
      <c r="J122" s="892"/>
      <c r="K122" s="892"/>
      <c r="L122" s="892"/>
      <c r="M122" s="892"/>
      <c r="N122" s="892"/>
      <c r="O122" s="892"/>
      <c r="P122" s="892"/>
      <c r="Q122" s="892"/>
      <c r="R122" s="892"/>
      <c r="S122" s="893"/>
      <c r="T122" s="131"/>
      <c r="U122" s="377"/>
      <c r="V122" s="377"/>
      <c r="W122" s="377"/>
      <c r="X122" s="377"/>
      <c r="Y122" s="132"/>
    </row>
    <row r="123" spans="1:36" s="40" customFormat="1" ht="15" customHeight="1">
      <c r="A123" s="117"/>
      <c r="B123" s="129"/>
      <c r="C123" s="12"/>
      <c r="D123" s="147"/>
      <c r="E123" s="146"/>
      <c r="F123" s="365"/>
      <c r="G123" s="365"/>
      <c r="H123" s="365"/>
      <c r="I123" s="12"/>
      <c r="J123" s="12"/>
      <c r="K123" s="12"/>
      <c r="L123" s="12"/>
      <c r="M123" s="12"/>
      <c r="N123" s="12"/>
      <c r="O123" s="12"/>
      <c r="P123" s="12"/>
      <c r="Q123" s="12"/>
      <c r="R123" s="12"/>
      <c r="S123" s="12"/>
      <c r="T123" s="129"/>
      <c r="U123" s="143"/>
      <c r="V123" s="143"/>
      <c r="W123" s="143"/>
      <c r="X123" s="143"/>
      <c r="Y123" s="132"/>
    </row>
    <row r="124" spans="1:36" s="40" customFormat="1" ht="15" customHeight="1">
      <c r="A124" s="117"/>
      <c r="B124" s="129"/>
      <c r="C124" s="391" t="s">
        <v>396</v>
      </c>
      <c r="D124" s="12"/>
      <c r="E124" s="12"/>
      <c r="F124" s="12"/>
      <c r="G124" s="12"/>
      <c r="H124" s="12"/>
      <c r="I124" s="12"/>
      <c r="J124" s="12"/>
      <c r="K124" s="12"/>
      <c r="L124" s="12"/>
      <c r="M124" s="12"/>
      <c r="N124" s="12"/>
      <c r="O124" s="12"/>
      <c r="P124" s="12"/>
      <c r="Q124" s="12"/>
      <c r="R124" s="12"/>
      <c r="S124" s="12"/>
      <c r="T124" s="131" t="s">
        <v>129</v>
      </c>
      <c r="U124" s="945">
        <f>U125+U127</f>
        <v>0</v>
      </c>
      <c r="V124" s="945"/>
      <c r="W124" s="945"/>
      <c r="X124" s="945"/>
      <c r="Y124" s="132" t="s">
        <v>10</v>
      </c>
    </row>
    <row r="125" spans="1:36" s="40" customFormat="1" ht="15" customHeight="1">
      <c r="A125" s="117"/>
      <c r="B125" s="129"/>
      <c r="C125" s="365"/>
      <c r="D125" s="12" t="s">
        <v>76</v>
      </c>
      <c r="E125" s="12"/>
      <c r="F125" s="12"/>
      <c r="G125" s="12"/>
      <c r="H125" s="12"/>
      <c r="I125" s="12"/>
      <c r="J125" s="12"/>
      <c r="K125" s="12"/>
      <c r="L125" s="12"/>
      <c r="M125" s="12"/>
      <c r="N125" s="12"/>
      <c r="O125" s="12"/>
      <c r="P125" s="12"/>
      <c r="Q125" s="12"/>
      <c r="R125" s="12"/>
      <c r="S125" s="12"/>
      <c r="T125" s="131" t="s">
        <v>183</v>
      </c>
      <c r="U125" s="945">
        <f>IF($I$7="",0,IF(C118=1,0,240000))</f>
        <v>0</v>
      </c>
      <c r="V125" s="945"/>
      <c r="W125" s="945"/>
      <c r="X125" s="945"/>
      <c r="Y125" s="132" t="s">
        <v>62</v>
      </c>
      <c r="AJ125" s="40">
        <v>0</v>
      </c>
    </row>
    <row r="126" spans="1:36" s="40" customFormat="1" ht="15" customHeight="1">
      <c r="A126" s="117"/>
      <c r="B126" s="129"/>
      <c r="C126" s="365"/>
      <c r="D126" s="12" t="s">
        <v>77</v>
      </c>
      <c r="E126" s="12"/>
      <c r="F126" s="12"/>
      <c r="G126" s="12"/>
      <c r="H126" s="12"/>
      <c r="I126" s="12"/>
      <c r="J126" s="12"/>
      <c r="K126" s="12"/>
      <c r="L126" s="12"/>
      <c r="M126" s="12"/>
      <c r="N126" s="12"/>
      <c r="O126" s="12"/>
      <c r="P126" s="12"/>
      <c r="Q126" s="12"/>
      <c r="R126" s="12"/>
      <c r="S126" s="12"/>
      <c r="T126" s="131"/>
      <c r="U126" s="377"/>
      <c r="V126" s="377"/>
      <c r="W126" s="377"/>
      <c r="X126" s="377"/>
      <c r="Y126" s="132"/>
    </row>
    <row r="127" spans="1:36" s="40" customFormat="1" ht="15" customHeight="1">
      <c r="A127" s="117"/>
      <c r="B127" s="129"/>
      <c r="C127" s="365"/>
      <c r="D127" s="12"/>
      <c r="E127" s="340"/>
      <c r="F127" s="340"/>
      <c r="G127" s="947">
        <v>81000</v>
      </c>
      <c r="H127" s="947"/>
      <c r="I127" s="947"/>
      <c r="J127" s="12" t="s">
        <v>18</v>
      </c>
      <c r="K127" s="12" t="s">
        <v>186</v>
      </c>
      <c r="L127" s="898" t="s">
        <v>134</v>
      </c>
      <c r="M127" s="898"/>
      <c r="N127" s="898"/>
      <c r="O127" s="963">
        <v>0</v>
      </c>
      <c r="P127" s="963"/>
      <c r="Q127" s="12" t="s">
        <v>78</v>
      </c>
      <c r="R127" s="12"/>
      <c r="S127" s="12"/>
      <c r="T127" s="131" t="s">
        <v>183</v>
      </c>
      <c r="U127" s="945">
        <f>IF(C118=1,0,G127*O127)</f>
        <v>0</v>
      </c>
      <c r="V127" s="945"/>
      <c r="W127" s="945"/>
      <c r="X127" s="945"/>
      <c r="Y127" s="132" t="s">
        <v>62</v>
      </c>
    </row>
    <row r="128" spans="1:36" s="40" customFormat="1" ht="15" customHeight="1">
      <c r="A128" s="117"/>
      <c r="B128" s="129"/>
      <c r="C128" s="365"/>
      <c r="D128" s="12"/>
      <c r="E128" s="12"/>
      <c r="F128" s="12"/>
      <c r="G128" s="12"/>
      <c r="H128" s="12"/>
      <c r="I128" s="12"/>
      <c r="J128" s="12"/>
      <c r="K128" s="12"/>
      <c r="L128" s="12"/>
      <c r="M128" s="12"/>
      <c r="N128" s="149" t="s">
        <v>79</v>
      </c>
      <c r="O128" s="12"/>
      <c r="P128" s="12"/>
      <c r="Q128" s="12"/>
      <c r="R128" s="12"/>
      <c r="S128" s="12"/>
      <c r="T128" s="131"/>
      <c r="U128" s="377"/>
      <c r="V128" s="377"/>
      <c r="W128" s="377"/>
      <c r="X128" s="377"/>
      <c r="Y128" s="132"/>
    </row>
    <row r="129" spans="1:25" ht="15" customHeight="1">
      <c r="A129" s="117"/>
      <c r="B129" s="129"/>
      <c r="C129" s="391" t="s">
        <v>398</v>
      </c>
      <c r="D129" s="12"/>
      <c r="E129" s="12"/>
      <c r="F129" s="12"/>
      <c r="G129" s="12"/>
      <c r="H129" s="12"/>
      <c r="I129" s="12"/>
      <c r="J129" s="12"/>
      <c r="K129" s="12"/>
      <c r="L129" s="12"/>
      <c r="M129" s="12"/>
      <c r="N129" s="12"/>
      <c r="O129" s="12"/>
      <c r="P129" s="12"/>
      <c r="Q129" s="12"/>
      <c r="R129" s="12"/>
      <c r="S129" s="12"/>
      <c r="T129" s="129"/>
      <c r="U129" s="143"/>
      <c r="V129" s="143"/>
      <c r="W129" s="143"/>
      <c r="X129" s="143"/>
      <c r="Y129" s="132"/>
    </row>
    <row r="130" spans="1:25" ht="15.75" customHeight="1">
      <c r="A130" s="117"/>
      <c r="B130" s="129"/>
      <c r="C130" s="12"/>
      <c r="D130" s="11" t="s">
        <v>128</v>
      </c>
      <c r="E130" s="947">
        <v>10000</v>
      </c>
      <c r="F130" s="947"/>
      <c r="G130" s="947"/>
      <c r="H130" s="12" t="s">
        <v>80</v>
      </c>
      <c r="I130" s="12"/>
      <c r="J130" s="12"/>
      <c r="K130" s="13" t="s">
        <v>7</v>
      </c>
      <c r="L130" s="12"/>
      <c r="M130" s="897" t="s">
        <v>81</v>
      </c>
      <c r="N130" s="897"/>
      <c r="O130" s="897"/>
      <c r="P130" s="120" t="s">
        <v>190</v>
      </c>
      <c r="Q130" s="961">
        <f>U55</f>
        <v>0</v>
      </c>
      <c r="R130" s="961"/>
      <c r="S130" s="12" t="s">
        <v>47</v>
      </c>
      <c r="T130" s="131" t="s">
        <v>129</v>
      </c>
      <c r="U130" s="945">
        <f>+IF(C118=1,0,E130*Q130)</f>
        <v>0</v>
      </c>
      <c r="V130" s="945"/>
      <c r="W130" s="945"/>
      <c r="X130" s="945"/>
      <c r="Y130" s="132" t="s">
        <v>10</v>
      </c>
    </row>
    <row r="131" spans="1:25" ht="15.75" customHeight="1">
      <c r="A131" s="117"/>
      <c r="B131" s="129"/>
      <c r="C131" s="12"/>
      <c r="D131" s="11"/>
      <c r="E131" s="379"/>
      <c r="F131" s="379"/>
      <c r="G131" s="379"/>
      <c r="H131" s="12"/>
      <c r="I131" s="12"/>
      <c r="J131" s="12"/>
      <c r="K131" s="13"/>
      <c r="L131" s="12"/>
      <c r="M131" s="356"/>
      <c r="N131" s="356"/>
      <c r="O131" s="356"/>
      <c r="P131" s="120"/>
      <c r="Q131" s="379"/>
      <c r="R131" s="379"/>
      <c r="S131" s="12"/>
      <c r="T131" s="131"/>
      <c r="U131" s="377"/>
      <c r="V131" s="377"/>
      <c r="W131" s="377"/>
      <c r="X131" s="377"/>
      <c r="Y131" s="132"/>
    </row>
    <row r="132" spans="1:25">
      <c r="A132" s="150"/>
      <c r="B132" s="151"/>
      <c r="C132" s="962" t="s">
        <v>399</v>
      </c>
      <c r="D132" s="962"/>
      <c r="E132" s="962"/>
      <c r="F132" s="962"/>
      <c r="G132" s="962"/>
      <c r="H132" s="962"/>
      <c r="I132" s="962"/>
      <c r="J132" s="962"/>
      <c r="K132" s="962"/>
      <c r="L132" s="962"/>
      <c r="M132" s="962"/>
      <c r="N132" s="962"/>
      <c r="O132" s="962"/>
      <c r="P132" s="354"/>
      <c r="Q132" s="118"/>
      <c r="R132" s="118"/>
      <c r="S132" s="152"/>
      <c r="T132" s="26"/>
      <c r="U132" s="945"/>
      <c r="V132" s="945"/>
      <c r="W132" s="945"/>
      <c r="X132" s="945"/>
      <c r="Y132" s="23"/>
    </row>
    <row r="133" spans="1:25" ht="16.5" customHeight="1">
      <c r="A133" s="150"/>
      <c r="B133" s="151"/>
      <c r="C133" s="352"/>
      <c r="D133" s="117" t="s">
        <v>83</v>
      </c>
      <c r="E133" s="117"/>
      <c r="F133" s="352"/>
      <c r="G133" s="352"/>
      <c r="H133" s="352"/>
      <c r="I133" s="352"/>
      <c r="J133" s="352"/>
      <c r="K133" s="352"/>
      <c r="L133" s="352"/>
      <c r="M133" s="352"/>
      <c r="N133" s="352"/>
      <c r="O133" s="352"/>
      <c r="P133" s="354"/>
      <c r="Q133" s="118"/>
      <c r="R133" s="118"/>
      <c r="S133" s="152"/>
      <c r="T133" s="26" t="s">
        <v>129</v>
      </c>
      <c r="U133" s="945">
        <f>U134+U135</f>
        <v>0</v>
      </c>
      <c r="V133" s="945"/>
      <c r="W133" s="945"/>
      <c r="X133" s="945"/>
      <c r="Y133" s="23" t="s">
        <v>10</v>
      </c>
    </row>
    <row r="134" spans="1:25" ht="25.5" customHeight="1">
      <c r="A134" s="150"/>
      <c r="B134" s="151"/>
      <c r="C134" s="20"/>
      <c r="D134" s="20"/>
      <c r="E134" s="899"/>
      <c r="F134" s="899"/>
      <c r="G134" s="357" t="s">
        <v>128</v>
      </c>
      <c r="H134" s="964"/>
      <c r="I134" s="964"/>
      <c r="J134" s="20" t="s">
        <v>82</v>
      </c>
      <c r="K134" s="20"/>
      <c r="L134" s="20"/>
      <c r="M134" s="118" t="s">
        <v>191</v>
      </c>
      <c r="N134" s="817" t="s">
        <v>306</v>
      </c>
      <c r="O134" s="900"/>
      <c r="P134" s="900"/>
      <c r="Q134" s="888">
        <f>U63</f>
        <v>0</v>
      </c>
      <c r="R134" s="888"/>
      <c r="S134" s="152" t="s">
        <v>52</v>
      </c>
      <c r="T134" s="153" t="s">
        <v>183</v>
      </c>
      <c r="U134" s="952">
        <f>H134*Q134</f>
        <v>0</v>
      </c>
      <c r="V134" s="952"/>
      <c r="W134" s="952"/>
      <c r="X134" s="952"/>
      <c r="Y134" s="152" t="s">
        <v>62</v>
      </c>
    </row>
    <row r="135" spans="1:25" ht="25.5" customHeight="1">
      <c r="A135" s="150"/>
      <c r="B135" s="151"/>
      <c r="C135" s="20"/>
      <c r="D135" s="20"/>
      <c r="E135" s="899"/>
      <c r="F135" s="899"/>
      <c r="G135" s="357" t="s">
        <v>128</v>
      </c>
      <c r="H135" s="964"/>
      <c r="I135" s="964"/>
      <c r="J135" s="20" t="s">
        <v>80</v>
      </c>
      <c r="K135" s="20"/>
      <c r="L135" s="20"/>
      <c r="M135" s="118" t="s">
        <v>191</v>
      </c>
      <c r="N135" s="817" t="s">
        <v>307</v>
      </c>
      <c r="O135" s="900"/>
      <c r="P135" s="900"/>
      <c r="Q135" s="888">
        <f>U64</f>
        <v>0</v>
      </c>
      <c r="R135" s="888"/>
      <c r="S135" s="152" t="s">
        <v>47</v>
      </c>
      <c r="T135" s="153" t="s">
        <v>183</v>
      </c>
      <c r="U135" s="952">
        <f>H135*Q135</f>
        <v>0</v>
      </c>
      <c r="V135" s="952"/>
      <c r="W135" s="952"/>
      <c r="X135" s="952"/>
      <c r="Y135" s="152" t="s">
        <v>62</v>
      </c>
    </row>
    <row r="136" spans="1:25" ht="12.75" customHeight="1">
      <c r="A136" s="150"/>
      <c r="B136" s="151"/>
      <c r="C136" s="20"/>
      <c r="D136" s="20"/>
      <c r="E136" s="353"/>
      <c r="F136" s="353"/>
      <c r="G136" s="357"/>
      <c r="H136" s="384"/>
      <c r="I136" s="384"/>
      <c r="J136" s="20"/>
      <c r="K136" s="20"/>
      <c r="L136" s="20"/>
      <c r="M136" s="118"/>
      <c r="N136" s="351"/>
      <c r="O136" s="354"/>
      <c r="P136" s="354"/>
      <c r="Q136" s="355"/>
      <c r="R136" s="355"/>
      <c r="S136" s="152"/>
      <c r="T136" s="153"/>
      <c r="U136" s="382"/>
      <c r="V136" s="382"/>
      <c r="W136" s="382"/>
      <c r="X136" s="382"/>
      <c r="Y136" s="152"/>
    </row>
    <row r="137" spans="1:25" ht="15" customHeight="1">
      <c r="A137" s="150"/>
      <c r="B137" s="151"/>
      <c r="C137" s="20"/>
      <c r="D137" s="117" t="s">
        <v>84</v>
      </c>
      <c r="E137" s="117"/>
      <c r="F137" s="352"/>
      <c r="G137" s="352"/>
      <c r="H137" s="352"/>
      <c r="I137" s="352"/>
      <c r="J137" s="352"/>
      <c r="K137" s="352"/>
      <c r="L137" s="352"/>
      <c r="M137" s="352"/>
      <c r="N137" s="352"/>
      <c r="O137" s="352"/>
      <c r="P137" s="354"/>
      <c r="Q137" s="355"/>
      <c r="R137" s="355"/>
      <c r="S137" s="152"/>
      <c r="T137" s="26" t="s">
        <v>129</v>
      </c>
      <c r="U137" s="945">
        <f>U138+U139</f>
        <v>0</v>
      </c>
      <c r="V137" s="945"/>
      <c r="W137" s="945"/>
      <c r="X137" s="945"/>
      <c r="Y137" s="23" t="s">
        <v>10</v>
      </c>
    </row>
    <row r="138" spans="1:25" ht="27.75" customHeight="1">
      <c r="A138" s="150"/>
      <c r="B138" s="151"/>
      <c r="C138" s="20"/>
      <c r="D138" s="20"/>
      <c r="E138" s="899"/>
      <c r="F138" s="899"/>
      <c r="G138" s="357" t="s">
        <v>128</v>
      </c>
      <c r="H138" s="964"/>
      <c r="I138" s="964"/>
      <c r="J138" s="20" t="s">
        <v>82</v>
      </c>
      <c r="K138" s="20"/>
      <c r="L138" s="20"/>
      <c r="M138" s="118" t="s">
        <v>191</v>
      </c>
      <c r="N138" s="817" t="s">
        <v>308</v>
      </c>
      <c r="O138" s="900"/>
      <c r="P138" s="900"/>
      <c r="Q138" s="888">
        <f>U65</f>
        <v>0</v>
      </c>
      <c r="R138" s="888"/>
      <c r="S138" s="152" t="s">
        <v>52</v>
      </c>
      <c r="T138" s="153" t="s">
        <v>183</v>
      </c>
      <c r="U138" s="952">
        <f>H138*Q138</f>
        <v>0</v>
      </c>
      <c r="V138" s="952"/>
      <c r="W138" s="952"/>
      <c r="X138" s="952"/>
      <c r="Y138" s="152" t="s">
        <v>62</v>
      </c>
    </row>
    <row r="139" spans="1:25" ht="27.75" customHeight="1">
      <c r="A139" s="150"/>
      <c r="B139" s="151"/>
      <c r="C139" s="20"/>
      <c r="D139" s="20"/>
      <c r="E139" s="899"/>
      <c r="F139" s="899"/>
      <c r="G139" s="357" t="s">
        <v>128</v>
      </c>
      <c r="H139" s="964"/>
      <c r="I139" s="964"/>
      <c r="J139" s="20" t="s">
        <v>80</v>
      </c>
      <c r="K139" s="20"/>
      <c r="L139" s="20"/>
      <c r="M139" s="118" t="s">
        <v>191</v>
      </c>
      <c r="N139" s="817" t="s">
        <v>309</v>
      </c>
      <c r="O139" s="900"/>
      <c r="P139" s="900"/>
      <c r="Q139" s="888">
        <f>U66</f>
        <v>0</v>
      </c>
      <c r="R139" s="888"/>
      <c r="S139" s="152" t="s">
        <v>47</v>
      </c>
      <c r="T139" s="153" t="s">
        <v>183</v>
      </c>
      <c r="U139" s="952">
        <f>H139*Q139</f>
        <v>0</v>
      </c>
      <c r="V139" s="952"/>
      <c r="W139" s="952"/>
      <c r="X139" s="952"/>
      <c r="Y139" s="152" t="s">
        <v>62</v>
      </c>
    </row>
    <row r="140" spans="1:25" ht="13.5" customHeight="1">
      <c r="A140" s="150"/>
      <c r="B140" s="151"/>
      <c r="C140" s="20"/>
      <c r="D140" s="20"/>
      <c r="E140" s="353"/>
      <c r="F140" s="353"/>
      <c r="G140" s="357"/>
      <c r="H140" s="384"/>
      <c r="I140" s="384"/>
      <c r="J140" s="20"/>
      <c r="K140" s="20"/>
      <c r="L140" s="20"/>
      <c r="M140" s="118"/>
      <c r="N140" s="351"/>
      <c r="O140" s="354"/>
      <c r="P140" s="354"/>
      <c r="Q140" s="355"/>
      <c r="R140" s="355"/>
      <c r="S140" s="152"/>
      <c r="T140" s="153"/>
      <c r="U140" s="382"/>
      <c r="V140" s="382"/>
      <c r="W140" s="382"/>
      <c r="X140" s="382"/>
      <c r="Y140" s="152"/>
    </row>
    <row r="141" spans="1:25">
      <c r="A141" s="150"/>
      <c r="B141" s="151"/>
      <c r="C141" s="962" t="s">
        <v>400</v>
      </c>
      <c r="D141" s="962"/>
      <c r="E141" s="962"/>
      <c r="F141" s="962"/>
      <c r="G141" s="962"/>
      <c r="H141" s="962"/>
      <c r="I141" s="962"/>
      <c r="J141" s="962"/>
      <c r="K141" s="962"/>
      <c r="L141" s="962"/>
      <c r="M141" s="962"/>
      <c r="N141" s="962"/>
      <c r="O141" s="962"/>
      <c r="P141" s="354"/>
      <c r="Q141" s="355"/>
      <c r="R141" s="355"/>
      <c r="S141" s="152"/>
      <c r="T141" s="26"/>
      <c r="U141" s="945"/>
      <c r="V141" s="945"/>
      <c r="W141" s="945"/>
      <c r="X141" s="945"/>
      <c r="Y141" s="23"/>
    </row>
    <row r="142" spans="1:25" ht="14.25" customHeight="1">
      <c r="A142" s="150"/>
      <c r="B142" s="151"/>
      <c r="C142" s="352"/>
      <c r="D142" s="117" t="s">
        <v>83</v>
      </c>
      <c r="E142" s="117"/>
      <c r="F142" s="352"/>
      <c r="G142" s="352"/>
      <c r="H142" s="352"/>
      <c r="I142" s="352"/>
      <c r="J142" s="352"/>
      <c r="K142" s="352"/>
      <c r="L142" s="352"/>
      <c r="M142" s="352"/>
      <c r="N142" s="352"/>
      <c r="O142" s="352"/>
      <c r="P142" s="354"/>
      <c r="Q142" s="355"/>
      <c r="R142" s="355"/>
      <c r="S142" s="152"/>
      <c r="T142" s="26" t="s">
        <v>129</v>
      </c>
      <c r="U142" s="945">
        <f>U143+U144</f>
        <v>0</v>
      </c>
      <c r="V142" s="945"/>
      <c r="W142" s="945"/>
      <c r="X142" s="945"/>
      <c r="Y142" s="23" t="s">
        <v>10</v>
      </c>
    </row>
    <row r="143" spans="1:25" ht="25.5" customHeight="1">
      <c r="A143" s="150"/>
      <c r="B143" s="151"/>
      <c r="C143" s="20"/>
      <c r="D143" s="20"/>
      <c r="E143" s="899"/>
      <c r="F143" s="899"/>
      <c r="G143" s="357" t="s">
        <v>128</v>
      </c>
      <c r="H143" s="964"/>
      <c r="I143" s="964"/>
      <c r="J143" s="20" t="s">
        <v>82</v>
      </c>
      <c r="K143" s="20"/>
      <c r="L143" s="20"/>
      <c r="M143" s="118" t="s">
        <v>191</v>
      </c>
      <c r="N143" s="817" t="s">
        <v>310</v>
      </c>
      <c r="O143" s="900"/>
      <c r="P143" s="900"/>
      <c r="Q143" s="888">
        <f>U68</f>
        <v>0</v>
      </c>
      <c r="R143" s="888"/>
      <c r="S143" s="152" t="s">
        <v>52</v>
      </c>
      <c r="T143" s="153" t="s">
        <v>183</v>
      </c>
      <c r="U143" s="952">
        <f>H143*Q143</f>
        <v>0</v>
      </c>
      <c r="V143" s="952"/>
      <c r="W143" s="952"/>
      <c r="X143" s="952"/>
      <c r="Y143" s="152" t="s">
        <v>62</v>
      </c>
    </row>
    <row r="144" spans="1:25" ht="25.5" customHeight="1">
      <c r="A144" s="150"/>
      <c r="B144" s="151"/>
      <c r="C144" s="20"/>
      <c r="D144" s="20"/>
      <c r="E144" s="899"/>
      <c r="F144" s="899"/>
      <c r="G144" s="357" t="s">
        <v>128</v>
      </c>
      <c r="H144" s="964"/>
      <c r="I144" s="964"/>
      <c r="J144" s="20" t="s">
        <v>80</v>
      </c>
      <c r="K144" s="20"/>
      <c r="L144" s="20"/>
      <c r="M144" s="118" t="s">
        <v>191</v>
      </c>
      <c r="N144" s="817" t="s">
        <v>311</v>
      </c>
      <c r="O144" s="900"/>
      <c r="P144" s="900"/>
      <c r="Q144" s="888">
        <f>U69</f>
        <v>0</v>
      </c>
      <c r="R144" s="888"/>
      <c r="S144" s="152" t="s">
        <v>47</v>
      </c>
      <c r="T144" s="153" t="s">
        <v>183</v>
      </c>
      <c r="U144" s="952">
        <f>H144*Q144</f>
        <v>0</v>
      </c>
      <c r="V144" s="952"/>
      <c r="W144" s="952"/>
      <c r="X144" s="952"/>
      <c r="Y144" s="152" t="s">
        <v>62</v>
      </c>
    </row>
    <row r="145" spans="1:28" ht="14.25" customHeight="1">
      <c r="A145" s="150"/>
      <c r="B145" s="151"/>
      <c r="C145" s="20"/>
      <c r="D145" s="20"/>
      <c r="E145" s="353"/>
      <c r="F145" s="353"/>
      <c r="G145" s="357"/>
      <c r="H145" s="384"/>
      <c r="I145" s="384"/>
      <c r="J145" s="20"/>
      <c r="K145" s="20"/>
      <c r="L145" s="20"/>
      <c r="M145" s="118"/>
      <c r="N145" s="351"/>
      <c r="O145" s="354"/>
      <c r="P145" s="354"/>
      <c r="Q145" s="355"/>
      <c r="R145" s="355"/>
      <c r="S145" s="152"/>
      <c r="T145" s="153"/>
      <c r="U145" s="382"/>
      <c r="V145" s="382"/>
      <c r="W145" s="382"/>
      <c r="X145" s="382"/>
      <c r="Y145" s="152"/>
    </row>
    <row r="146" spans="1:28" ht="15" customHeight="1">
      <c r="A146" s="150"/>
      <c r="B146" s="151"/>
      <c r="C146" s="20"/>
      <c r="D146" s="117" t="s">
        <v>84</v>
      </c>
      <c r="E146" s="117"/>
      <c r="F146" s="352"/>
      <c r="G146" s="352"/>
      <c r="H146" s="352"/>
      <c r="I146" s="352"/>
      <c r="J146" s="352"/>
      <c r="K146" s="352"/>
      <c r="L146" s="352"/>
      <c r="M146" s="352"/>
      <c r="N146" s="352"/>
      <c r="O146" s="352"/>
      <c r="P146" s="354"/>
      <c r="Q146" s="355"/>
      <c r="R146" s="355"/>
      <c r="S146" s="152"/>
      <c r="T146" s="26" t="s">
        <v>129</v>
      </c>
      <c r="U146" s="945">
        <f>U147+U148</f>
        <v>0</v>
      </c>
      <c r="V146" s="945"/>
      <c r="W146" s="945"/>
      <c r="X146" s="945"/>
      <c r="Y146" s="23" t="s">
        <v>10</v>
      </c>
    </row>
    <row r="147" spans="1:28" ht="27.75" customHeight="1">
      <c r="A147" s="150"/>
      <c r="B147" s="151"/>
      <c r="C147" s="20"/>
      <c r="D147" s="20"/>
      <c r="E147" s="899"/>
      <c r="F147" s="899"/>
      <c r="G147" s="357" t="s">
        <v>128</v>
      </c>
      <c r="H147" s="964"/>
      <c r="I147" s="964"/>
      <c r="J147" s="20" t="s">
        <v>82</v>
      </c>
      <c r="K147" s="20"/>
      <c r="L147" s="20"/>
      <c r="M147" s="118" t="s">
        <v>191</v>
      </c>
      <c r="N147" s="817" t="s">
        <v>312</v>
      </c>
      <c r="O147" s="900"/>
      <c r="P147" s="900"/>
      <c r="Q147" s="888">
        <f>U70</f>
        <v>0</v>
      </c>
      <c r="R147" s="888"/>
      <c r="S147" s="152" t="s">
        <v>52</v>
      </c>
      <c r="T147" s="153" t="s">
        <v>183</v>
      </c>
      <c r="U147" s="952">
        <f>H147*Q147</f>
        <v>0</v>
      </c>
      <c r="V147" s="952"/>
      <c r="W147" s="952"/>
      <c r="X147" s="952"/>
      <c r="Y147" s="152" t="s">
        <v>62</v>
      </c>
    </row>
    <row r="148" spans="1:28" ht="27.75" customHeight="1">
      <c r="A148" s="150"/>
      <c r="B148" s="151"/>
      <c r="C148" s="20"/>
      <c r="D148" s="20"/>
      <c r="E148" s="899"/>
      <c r="F148" s="899"/>
      <c r="G148" s="357" t="s">
        <v>128</v>
      </c>
      <c r="H148" s="964"/>
      <c r="I148" s="964"/>
      <c r="J148" s="20" t="s">
        <v>80</v>
      </c>
      <c r="K148" s="20"/>
      <c r="L148" s="20"/>
      <c r="M148" s="118" t="s">
        <v>191</v>
      </c>
      <c r="N148" s="817" t="s">
        <v>313</v>
      </c>
      <c r="O148" s="900"/>
      <c r="P148" s="900"/>
      <c r="Q148" s="888">
        <f>U71</f>
        <v>0</v>
      </c>
      <c r="R148" s="888"/>
      <c r="S148" s="152" t="s">
        <v>47</v>
      </c>
      <c r="T148" s="153" t="s">
        <v>183</v>
      </c>
      <c r="U148" s="952">
        <f>H148*Q148</f>
        <v>0</v>
      </c>
      <c r="V148" s="952"/>
      <c r="W148" s="952"/>
      <c r="X148" s="952"/>
      <c r="Y148" s="152" t="s">
        <v>62</v>
      </c>
    </row>
    <row r="149" spans="1:28" ht="8.25" customHeight="1">
      <c r="A149" s="117"/>
      <c r="B149" s="129"/>
      <c r="C149" s="837"/>
      <c r="D149" s="837"/>
      <c r="E149" s="837"/>
      <c r="F149" s="837"/>
      <c r="G149" s="837"/>
      <c r="H149" s="837"/>
      <c r="I149" s="837"/>
      <c r="J149" s="837"/>
      <c r="K149" s="837"/>
      <c r="L149" s="837"/>
      <c r="M149" s="837"/>
      <c r="N149" s="837"/>
      <c r="O149" s="837"/>
      <c r="P149" s="379"/>
      <c r="Q149" s="379"/>
      <c r="R149" s="379"/>
      <c r="S149" s="154"/>
      <c r="T149" s="131"/>
      <c r="U149" s="377"/>
      <c r="V149" s="377"/>
      <c r="W149" s="377"/>
      <c r="X149" s="377"/>
      <c r="Y149" s="154"/>
    </row>
    <row r="150" spans="1:28" ht="9" customHeight="1">
      <c r="A150" s="117"/>
      <c r="B150" s="129"/>
      <c r="C150" s="12"/>
      <c r="D150" s="13"/>
      <c r="E150" s="356"/>
      <c r="F150" s="356"/>
      <c r="G150" s="357"/>
      <c r="H150" s="384"/>
      <c r="I150" s="384"/>
      <c r="J150" s="20"/>
      <c r="K150" s="20"/>
      <c r="L150" s="20"/>
      <c r="M150" s="155"/>
      <c r="N150" s="156"/>
      <c r="O150" s="157"/>
      <c r="P150" s="157"/>
      <c r="Q150" s="118"/>
      <c r="R150" s="118"/>
      <c r="S150" s="12"/>
      <c r="T150" s="153"/>
      <c r="U150" s="382"/>
      <c r="V150" s="382"/>
      <c r="W150" s="382"/>
      <c r="X150" s="382"/>
      <c r="Y150" s="152"/>
    </row>
    <row r="151" spans="1:28" ht="15" customHeight="1">
      <c r="A151" s="117"/>
      <c r="B151" s="129"/>
      <c r="C151" s="12"/>
      <c r="D151" s="12"/>
      <c r="E151" s="12"/>
      <c r="F151" s="12"/>
      <c r="G151" s="12"/>
      <c r="H151" s="12"/>
      <c r="I151" s="12"/>
      <c r="J151" s="12"/>
      <c r="K151" s="12" t="s">
        <v>85</v>
      </c>
      <c r="L151" s="12"/>
      <c r="M151" s="12"/>
      <c r="N151" s="12"/>
      <c r="O151" s="12"/>
      <c r="P151" s="158"/>
      <c r="Q151" s="13"/>
      <c r="R151" s="13"/>
      <c r="S151" s="60"/>
      <c r="T151" s="131" t="s">
        <v>129</v>
      </c>
      <c r="U151" s="965" t="e">
        <f>U76+U105+U109+U114+U120+U121+U124+U130+U133+U137+U142+U146</f>
        <v>#VALUE!</v>
      </c>
      <c r="V151" s="965"/>
      <c r="W151" s="965"/>
      <c r="X151" s="965"/>
      <c r="Y151" s="132" t="s">
        <v>10</v>
      </c>
      <c r="AB151" s="159"/>
    </row>
    <row r="152" spans="1:28" ht="6" customHeight="1" thickBot="1">
      <c r="A152" s="117"/>
      <c r="B152" s="160"/>
      <c r="C152" s="161"/>
      <c r="D152" s="161"/>
      <c r="E152" s="161"/>
      <c r="F152" s="161"/>
      <c r="G152" s="161"/>
      <c r="H152" s="161"/>
      <c r="I152" s="161"/>
      <c r="J152" s="161"/>
      <c r="K152" s="161"/>
      <c r="L152" s="161"/>
      <c r="M152" s="161"/>
      <c r="N152" s="161"/>
      <c r="O152" s="161"/>
      <c r="P152" s="161"/>
      <c r="Q152" s="161"/>
      <c r="R152" s="161"/>
      <c r="S152" s="162"/>
      <c r="T152" s="160"/>
      <c r="U152" s="161"/>
      <c r="V152" s="161"/>
      <c r="W152" s="161"/>
      <c r="X152" s="161"/>
      <c r="Y152" s="162"/>
    </row>
    <row r="153" spans="1:28" ht="30" customHeight="1" thickTop="1">
      <c r="A153" s="117"/>
      <c r="B153" s="901" t="s">
        <v>86</v>
      </c>
      <c r="C153" s="902"/>
      <c r="D153" s="902"/>
      <c r="E153" s="902"/>
      <c r="F153" s="902"/>
      <c r="G153" s="902"/>
      <c r="H153" s="902"/>
      <c r="I153" s="905"/>
      <c r="J153" s="905"/>
      <c r="K153" s="905"/>
      <c r="L153" s="905"/>
      <c r="M153" s="905"/>
      <c r="N153" s="906"/>
      <c r="O153" s="906"/>
      <c r="P153" s="906"/>
      <c r="Q153" s="906"/>
      <c r="R153" s="906"/>
      <c r="S153" s="22"/>
      <c r="T153" s="907" t="s">
        <v>192</v>
      </c>
      <c r="U153" s="908"/>
      <c r="V153" s="908"/>
      <c r="W153" s="908"/>
      <c r="X153" s="908"/>
      <c r="Y153" s="909"/>
    </row>
    <row r="154" spans="1:28" ht="30" customHeight="1" thickBot="1">
      <c r="A154" s="117"/>
      <c r="B154" s="903"/>
      <c r="C154" s="904"/>
      <c r="D154" s="904"/>
      <c r="E154" s="904"/>
      <c r="F154" s="904"/>
      <c r="G154" s="904"/>
      <c r="H154" s="913" t="s">
        <v>87</v>
      </c>
      <c r="I154" s="914"/>
      <c r="J154" s="914"/>
      <c r="K154" s="914"/>
      <c r="L154" s="914"/>
      <c r="M154" s="914"/>
      <c r="N154" s="915"/>
      <c r="O154" s="915"/>
      <c r="P154" s="915"/>
      <c r="Q154" s="915"/>
      <c r="R154" s="915"/>
      <c r="S154" s="23" t="s">
        <v>18</v>
      </c>
      <c r="T154" s="910"/>
      <c r="U154" s="911"/>
      <c r="V154" s="911"/>
      <c r="W154" s="911"/>
      <c r="X154" s="911"/>
      <c r="Y154" s="912"/>
      <c r="AB154" s="163" t="e">
        <f>U151</f>
        <v>#VALUE!</v>
      </c>
    </row>
    <row r="155" spans="1:28" ht="17.25" customHeight="1">
      <c r="A155" s="117"/>
      <c r="B155" s="24"/>
      <c r="C155" s="25"/>
      <c r="D155" s="25"/>
      <c r="E155" s="25"/>
      <c r="F155" s="25"/>
      <c r="G155" s="25"/>
      <c r="H155" s="25"/>
      <c r="I155" s="25"/>
      <c r="J155" s="65" t="s">
        <v>385</v>
      </c>
      <c r="K155" s="20"/>
      <c r="L155" s="20"/>
      <c r="M155" s="20"/>
      <c r="N155" s="20"/>
      <c r="O155" s="20"/>
      <c r="P155" s="20"/>
      <c r="Q155" s="20"/>
      <c r="R155" s="20"/>
      <c r="S155" s="23"/>
      <c r="T155" s="26" t="s">
        <v>129</v>
      </c>
      <c r="U155" s="966">
        <f>ROUNDDOWN(IF(N154&gt;7200000,U151*0.8,0),0)</f>
        <v>0</v>
      </c>
      <c r="V155" s="966"/>
      <c r="W155" s="966"/>
      <c r="X155" s="966"/>
      <c r="Y155" s="23" t="s">
        <v>10</v>
      </c>
      <c r="AB155" s="163">
        <f>U155</f>
        <v>0</v>
      </c>
    </row>
    <row r="156" spans="1:28" ht="28.5" customHeight="1">
      <c r="A156" s="117"/>
      <c r="B156" s="27"/>
      <c r="C156" s="28"/>
      <c r="D156" s="28"/>
      <c r="E156" s="28"/>
      <c r="F156" s="28"/>
      <c r="G156" s="28"/>
      <c r="H156" s="918" t="s">
        <v>386</v>
      </c>
      <c r="I156" s="918"/>
      <c r="J156" s="918"/>
      <c r="K156" s="918"/>
      <c r="L156" s="918"/>
      <c r="M156" s="918"/>
      <c r="N156" s="918"/>
      <c r="O156" s="918"/>
      <c r="P156" s="918"/>
      <c r="Q156" s="918"/>
      <c r="R156" s="918"/>
      <c r="S156" s="919"/>
      <c r="T156" s="910" t="s">
        <v>119</v>
      </c>
      <c r="U156" s="911"/>
      <c r="V156" s="911"/>
      <c r="W156" s="911"/>
      <c r="X156" s="911"/>
      <c r="Y156" s="912"/>
      <c r="AB156" s="159">
        <f>U158</f>
        <v>0</v>
      </c>
    </row>
    <row r="157" spans="1:28" ht="30" customHeight="1">
      <c r="A157" s="117"/>
      <c r="B157" s="920" t="s">
        <v>120</v>
      </c>
      <c r="C157" s="921"/>
      <c r="D157" s="921"/>
      <c r="E157" s="921"/>
      <c r="F157" s="921"/>
      <c r="G157" s="921"/>
      <c r="H157" s="924"/>
      <c r="I157" s="924"/>
      <c r="J157" s="924"/>
      <c r="K157" s="29"/>
      <c r="L157" s="29"/>
      <c r="M157" s="29"/>
      <c r="N157" s="30"/>
      <c r="O157" s="30"/>
      <c r="P157" s="30"/>
      <c r="Q157" s="30"/>
      <c r="R157" s="30"/>
      <c r="S157" s="31"/>
      <c r="T157" s="910"/>
      <c r="U157" s="911"/>
      <c r="V157" s="911"/>
      <c r="W157" s="911"/>
      <c r="X157" s="911"/>
      <c r="Y157" s="912"/>
    </row>
    <row r="158" spans="1:28" ht="30" customHeight="1" thickBot="1">
      <c r="A158" s="117"/>
      <c r="B158" s="922"/>
      <c r="C158" s="923"/>
      <c r="D158" s="923"/>
      <c r="E158" s="923"/>
      <c r="F158" s="923"/>
      <c r="G158" s="923"/>
      <c r="H158" s="925"/>
      <c r="I158" s="926"/>
      <c r="J158" s="926"/>
      <c r="K158" s="926"/>
      <c r="L158" s="926"/>
      <c r="M158" s="926"/>
      <c r="N158" s="927"/>
      <c r="O158" s="927"/>
      <c r="P158" s="927"/>
      <c r="Q158" s="927"/>
      <c r="R158" s="927"/>
      <c r="S158" s="23" t="s">
        <v>17</v>
      </c>
      <c r="T158" s="26" t="s">
        <v>129</v>
      </c>
      <c r="U158" s="966">
        <f>ROUNDDOWN(IF(AND(N154&gt;6300000,N154&lt;=7200000),U151*0.9,0),0)</f>
        <v>0</v>
      </c>
      <c r="V158" s="966"/>
      <c r="W158" s="966"/>
      <c r="X158" s="966"/>
      <c r="Y158" s="23" t="s">
        <v>10</v>
      </c>
    </row>
    <row r="159" spans="1:28" ht="43.5" customHeight="1">
      <c r="A159" s="117"/>
      <c r="B159" s="916" t="s">
        <v>193</v>
      </c>
      <c r="C159" s="817"/>
      <c r="D159" s="817"/>
      <c r="E159" s="817"/>
      <c r="F159" s="817"/>
      <c r="G159" s="817"/>
      <c r="H159" s="817"/>
      <c r="I159" s="817"/>
      <c r="J159" s="817"/>
      <c r="K159" s="817"/>
      <c r="L159" s="817"/>
      <c r="M159" s="817"/>
      <c r="N159" s="817"/>
      <c r="O159" s="817"/>
      <c r="P159" s="817"/>
      <c r="Q159" s="817"/>
      <c r="R159" s="817"/>
      <c r="S159" s="917"/>
      <c r="T159" s="26"/>
      <c r="U159" s="341"/>
      <c r="V159" s="341"/>
      <c r="W159" s="341"/>
      <c r="X159" s="341"/>
      <c r="Y159" s="23"/>
    </row>
    <row r="160" spans="1:28" ht="6" customHeight="1">
      <c r="A160" s="117"/>
      <c r="B160" s="32"/>
      <c r="C160" s="33"/>
      <c r="D160" s="33"/>
      <c r="E160" s="33"/>
      <c r="F160" s="33"/>
      <c r="G160" s="33"/>
      <c r="H160" s="33"/>
      <c r="I160" s="33"/>
      <c r="J160" s="33"/>
      <c r="K160" s="33"/>
      <c r="L160" s="33"/>
      <c r="M160" s="33"/>
      <c r="N160" s="33"/>
      <c r="O160" s="33"/>
      <c r="P160" s="33"/>
      <c r="Q160" s="33"/>
      <c r="R160" s="33"/>
      <c r="S160" s="34"/>
      <c r="T160" s="27"/>
      <c r="U160" s="28"/>
      <c r="V160" s="28"/>
      <c r="W160" s="28"/>
      <c r="X160" s="28"/>
      <c r="Y160" s="35"/>
    </row>
    <row r="161" spans="1:25" ht="15.75" customHeight="1">
      <c r="A161" s="150"/>
      <c r="B161" s="164" t="s">
        <v>88</v>
      </c>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row>
    <row r="162" spans="1:25" ht="11.1" customHeight="1">
      <c r="A162" s="117"/>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row>
    <row r="163" spans="1:25" ht="11.25" customHeight="1">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row>
  </sheetData>
  <mergeCells count="241">
    <mergeCell ref="B159:S159"/>
    <mergeCell ref="U155:X155"/>
    <mergeCell ref="H156:S156"/>
    <mergeCell ref="T156:Y157"/>
    <mergeCell ref="B157:G158"/>
    <mergeCell ref="H157:J157"/>
    <mergeCell ref="H158:M158"/>
    <mergeCell ref="N158:R158"/>
    <mergeCell ref="U158:X158"/>
    <mergeCell ref="C149:O149"/>
    <mergeCell ref="U151:X151"/>
    <mergeCell ref="B153:G154"/>
    <mergeCell ref="H153:M153"/>
    <mergeCell ref="N153:R153"/>
    <mergeCell ref="T153:Y154"/>
    <mergeCell ref="H154:M154"/>
    <mergeCell ref="N154:R154"/>
    <mergeCell ref="E147:F147"/>
    <mergeCell ref="H147:I147"/>
    <mergeCell ref="N147:P147"/>
    <mergeCell ref="Q147:R147"/>
    <mergeCell ref="U147:X147"/>
    <mergeCell ref="E148:F148"/>
    <mergeCell ref="H148:I148"/>
    <mergeCell ref="N148:P148"/>
    <mergeCell ref="Q148:R148"/>
    <mergeCell ref="U148:X148"/>
    <mergeCell ref="E144:F144"/>
    <mergeCell ref="H144:I144"/>
    <mergeCell ref="N144:P144"/>
    <mergeCell ref="Q144:R144"/>
    <mergeCell ref="U144:X144"/>
    <mergeCell ref="U146:X146"/>
    <mergeCell ref="C141:O141"/>
    <mergeCell ref="U141:X141"/>
    <mergeCell ref="U142:X142"/>
    <mergeCell ref="E143:F143"/>
    <mergeCell ref="H143:I143"/>
    <mergeCell ref="N143:P143"/>
    <mergeCell ref="Q143:R143"/>
    <mergeCell ref="U143:X143"/>
    <mergeCell ref="E138:F138"/>
    <mergeCell ref="H138:I138"/>
    <mergeCell ref="N138:P138"/>
    <mergeCell ref="Q138:R138"/>
    <mergeCell ref="U138:X138"/>
    <mergeCell ref="E139:F139"/>
    <mergeCell ref="H139:I139"/>
    <mergeCell ref="N139:P139"/>
    <mergeCell ref="Q139:R139"/>
    <mergeCell ref="U139:X139"/>
    <mergeCell ref="E135:F135"/>
    <mergeCell ref="H135:I135"/>
    <mergeCell ref="N135:P135"/>
    <mergeCell ref="Q135:R135"/>
    <mergeCell ref="U135:X135"/>
    <mergeCell ref="U137:X137"/>
    <mergeCell ref="U133:X133"/>
    <mergeCell ref="E134:F134"/>
    <mergeCell ref="H134:I134"/>
    <mergeCell ref="N134:P134"/>
    <mergeCell ref="Q134:R134"/>
    <mergeCell ref="U134:X134"/>
    <mergeCell ref="E130:G130"/>
    <mergeCell ref="M130:O130"/>
    <mergeCell ref="Q130:R130"/>
    <mergeCell ref="U130:X130"/>
    <mergeCell ref="C132:O132"/>
    <mergeCell ref="U132:X132"/>
    <mergeCell ref="D121:S122"/>
    <mergeCell ref="U121:X121"/>
    <mergeCell ref="U124:X124"/>
    <mergeCell ref="U125:X125"/>
    <mergeCell ref="G127:I127"/>
    <mergeCell ref="L127:N127"/>
    <mergeCell ref="O127:P127"/>
    <mergeCell ref="U127:X127"/>
    <mergeCell ref="AA114:AE114"/>
    <mergeCell ref="E115:G115"/>
    <mergeCell ref="M115:N115"/>
    <mergeCell ref="Q115:R115"/>
    <mergeCell ref="AA115:AE115"/>
    <mergeCell ref="E120:H120"/>
    <mergeCell ref="K120:P120"/>
    <mergeCell ref="Q120:R120"/>
    <mergeCell ref="U120:X120"/>
    <mergeCell ref="U111:X111"/>
    <mergeCell ref="Q112:R112"/>
    <mergeCell ref="U112:X112"/>
    <mergeCell ref="E113:G113"/>
    <mergeCell ref="K113:S113"/>
    <mergeCell ref="Q114:R114"/>
    <mergeCell ref="U114:X114"/>
    <mergeCell ref="E106:G106"/>
    <mergeCell ref="M106:P106"/>
    <mergeCell ref="Q106:R106"/>
    <mergeCell ref="U106:X106"/>
    <mergeCell ref="C108:S108"/>
    <mergeCell ref="E109:G109"/>
    <mergeCell ref="M109:P109"/>
    <mergeCell ref="Q109:R109"/>
    <mergeCell ref="U109:X109"/>
    <mergeCell ref="U101:X101"/>
    <mergeCell ref="C104:S104"/>
    <mergeCell ref="E105:G105"/>
    <mergeCell ref="M105:P105"/>
    <mergeCell ref="Q105:R105"/>
    <mergeCell ref="U105:X105"/>
    <mergeCell ref="B99:C99"/>
    <mergeCell ref="E99:G99"/>
    <mergeCell ref="M99:P99"/>
    <mergeCell ref="Q99:R99"/>
    <mergeCell ref="E101:G101"/>
    <mergeCell ref="M101:P101"/>
    <mergeCell ref="Q101:R101"/>
    <mergeCell ref="E96:G96"/>
    <mergeCell ref="B97:C97"/>
    <mergeCell ref="E97:G97"/>
    <mergeCell ref="M97:P97"/>
    <mergeCell ref="Q97:R97"/>
    <mergeCell ref="E98:G98"/>
    <mergeCell ref="B93:C93"/>
    <mergeCell ref="E93:G93"/>
    <mergeCell ref="M93:P93"/>
    <mergeCell ref="Q93:R93"/>
    <mergeCell ref="B95:C95"/>
    <mergeCell ref="E95:G95"/>
    <mergeCell ref="M95:P95"/>
    <mergeCell ref="Q95:R95"/>
    <mergeCell ref="B87:C87"/>
    <mergeCell ref="E87:G87"/>
    <mergeCell ref="M87:P87"/>
    <mergeCell ref="Q87:R87"/>
    <mergeCell ref="B90:S90"/>
    <mergeCell ref="B91:C91"/>
    <mergeCell ref="E91:G91"/>
    <mergeCell ref="M91:P91"/>
    <mergeCell ref="Q91:R91"/>
    <mergeCell ref="E84:G84"/>
    <mergeCell ref="B85:C85"/>
    <mergeCell ref="E85:G85"/>
    <mergeCell ref="M85:P85"/>
    <mergeCell ref="Q85:R85"/>
    <mergeCell ref="E86:G86"/>
    <mergeCell ref="B81:C81"/>
    <mergeCell ref="E81:G81"/>
    <mergeCell ref="M81:P81"/>
    <mergeCell ref="Q81:R81"/>
    <mergeCell ref="B83:C83"/>
    <mergeCell ref="E83:G83"/>
    <mergeCell ref="M83:P83"/>
    <mergeCell ref="Q83:R83"/>
    <mergeCell ref="H75:Y75"/>
    <mergeCell ref="I76:J76"/>
    <mergeCell ref="U76:X76"/>
    <mergeCell ref="U77:X77"/>
    <mergeCell ref="B78:S78"/>
    <mergeCell ref="B79:C79"/>
    <mergeCell ref="E79:G79"/>
    <mergeCell ref="M79:P79"/>
    <mergeCell ref="Q79:R79"/>
    <mergeCell ref="A70:M71"/>
    <mergeCell ref="N70:O71"/>
    <mergeCell ref="P70:S70"/>
    <mergeCell ref="U70:X70"/>
    <mergeCell ref="P71:S71"/>
    <mergeCell ref="U71:X71"/>
    <mergeCell ref="A68:M69"/>
    <mergeCell ref="N68:O69"/>
    <mergeCell ref="P68:S68"/>
    <mergeCell ref="U68:X68"/>
    <mergeCell ref="P69:S69"/>
    <mergeCell ref="U69:X69"/>
    <mergeCell ref="A65:M66"/>
    <mergeCell ref="N65:O66"/>
    <mergeCell ref="P65:S65"/>
    <mergeCell ref="U65:X65"/>
    <mergeCell ref="P66:S66"/>
    <mergeCell ref="U66:X66"/>
    <mergeCell ref="B61:B62"/>
    <mergeCell ref="C61:U62"/>
    <mergeCell ref="V61:W62"/>
    <mergeCell ref="X61:Y62"/>
    <mergeCell ref="A63:M64"/>
    <mergeCell ref="N63:O64"/>
    <mergeCell ref="P63:S63"/>
    <mergeCell ref="U63:X63"/>
    <mergeCell ref="P64:S64"/>
    <mergeCell ref="U64:X64"/>
    <mergeCell ref="V57:W58"/>
    <mergeCell ref="X57:Y58"/>
    <mergeCell ref="B59:B60"/>
    <mergeCell ref="C59:U60"/>
    <mergeCell ref="V59:W60"/>
    <mergeCell ref="X59:Y60"/>
    <mergeCell ref="B48:D48"/>
    <mergeCell ref="F48:H48"/>
    <mergeCell ref="K48:M48"/>
    <mergeCell ref="B51:Y51"/>
    <mergeCell ref="Q55:S55"/>
    <mergeCell ref="U55:X55"/>
    <mergeCell ref="J40:M40"/>
    <mergeCell ref="U40:X40"/>
    <mergeCell ref="U41:X41"/>
    <mergeCell ref="U42:X42"/>
    <mergeCell ref="B44:Y44"/>
    <mergeCell ref="B47:E47"/>
    <mergeCell ref="F47:I47"/>
    <mergeCell ref="J47:N47"/>
    <mergeCell ref="J32:M32"/>
    <mergeCell ref="T32:X32"/>
    <mergeCell ref="B33:Y34"/>
    <mergeCell ref="B35:Y36"/>
    <mergeCell ref="J39:M39"/>
    <mergeCell ref="U39:X39"/>
    <mergeCell ref="J26:M26"/>
    <mergeCell ref="T26:X26"/>
    <mergeCell ref="U27:X27"/>
    <mergeCell ref="U28:X28"/>
    <mergeCell ref="J31:M31"/>
    <mergeCell ref="T31:X31"/>
    <mergeCell ref="M17:O17"/>
    <mergeCell ref="Q17:S17"/>
    <mergeCell ref="V17:X17"/>
    <mergeCell ref="B20:Y20"/>
    <mergeCell ref="J25:M25"/>
    <mergeCell ref="T25:X25"/>
    <mergeCell ref="M15:O15"/>
    <mergeCell ref="Q15:S15"/>
    <mergeCell ref="V15:X15"/>
    <mergeCell ref="M16:O16"/>
    <mergeCell ref="Q16:S16"/>
    <mergeCell ref="V16:X16"/>
    <mergeCell ref="A3:Y3"/>
    <mergeCell ref="N6:Y6"/>
    <mergeCell ref="B8:Y9"/>
    <mergeCell ref="B13:L14"/>
    <mergeCell ref="M13:Y13"/>
    <mergeCell ref="M14:P14"/>
    <mergeCell ref="Q14:T14"/>
    <mergeCell ref="U14:Y14"/>
  </mergeCells>
  <phoneticPr fontId="4"/>
  <conditionalFormatting sqref="B48 F48">
    <cfRule type="containsBlanks" dxfId="25" priority="1">
      <formula>LEN(TRIM(B48))=0</formula>
    </cfRule>
  </conditionalFormatting>
  <conditionalFormatting sqref="N6:Y6">
    <cfRule type="containsBlanks" dxfId="24" priority="11" stopIfTrue="1">
      <formula>LEN(TRIM(N6))=0</formula>
    </cfRule>
    <cfRule type="containsBlanks" dxfId="23" priority="12" stopIfTrue="1">
      <formula>LEN(TRIM(N6))=0</formula>
    </cfRule>
  </conditionalFormatting>
  <conditionalFormatting sqref="I7">
    <cfRule type="containsBlanks" dxfId="22" priority="10" stopIfTrue="1">
      <formula>LEN(TRIM(I7))=0</formula>
    </cfRule>
  </conditionalFormatting>
  <conditionalFormatting sqref="V59:Y62">
    <cfRule type="containsBlanks" dxfId="21" priority="9" stopIfTrue="1">
      <formula>LEN(TRIM(V59))=0</formula>
    </cfRule>
  </conditionalFormatting>
  <conditionalFormatting sqref="K76 N76">
    <cfRule type="containsBlanks" dxfId="20" priority="8" stopIfTrue="1">
      <formula>LEN(TRIM(K76))=0</formula>
    </cfRule>
  </conditionalFormatting>
  <conditionalFormatting sqref="C112">
    <cfRule type="containsBlanks" dxfId="19" priority="7">
      <formula>LEN(TRIM(C112))=0</formula>
    </cfRule>
  </conditionalFormatting>
  <conditionalFormatting sqref="C114">
    <cfRule type="containsBlanks" dxfId="18" priority="6">
      <formula>LEN(TRIM(C114))=0</formula>
    </cfRule>
  </conditionalFormatting>
  <conditionalFormatting sqref="C118">
    <cfRule type="containsBlanks" dxfId="17" priority="5">
      <formula>LEN(TRIM(C118))=0</formula>
    </cfRule>
  </conditionalFormatting>
  <conditionalFormatting sqref="C121">
    <cfRule type="containsBlanks" dxfId="16" priority="4">
      <formula>LEN(TRIM(C121))=0</formula>
    </cfRule>
  </conditionalFormatting>
  <conditionalFormatting sqref="O127:P127">
    <cfRule type="containsBlanks" dxfId="15" priority="3">
      <formula>LEN(TRIM(O127))=0</formula>
    </cfRule>
  </conditionalFormatting>
  <conditionalFormatting sqref="N158:R158">
    <cfRule type="containsBlanks" dxfId="14" priority="2">
      <formula>LEN(TRIM(N158))=0</formula>
    </cfRule>
  </conditionalFormatting>
  <conditionalFormatting sqref="J39:M40 U39:X40">
    <cfRule type="containsBlanks" dxfId="13" priority="13">
      <formula>LEN(TRIM(J39))=0</formula>
    </cfRule>
  </conditionalFormatting>
  <dataValidations disablePrompts="1" count="5">
    <dataValidation type="list" allowBlank="1" showInputMessage="1" showErrorMessage="1" sqref="JI127:JJ127 WVW983167:WVX983167 WMA983167:WMB983167 WCE983167:WCF983167 VSI983167:VSJ983167 VIM983167:VIN983167 UYQ983167:UYR983167 UOU983167:UOV983167 UEY983167:UEZ983167 TVC983167:TVD983167 TLG983167:TLH983167 TBK983167:TBL983167 SRO983167:SRP983167 SHS983167:SHT983167 RXW983167:RXX983167 ROA983167:ROB983167 REE983167:REF983167 QUI983167:QUJ983167 QKM983167:QKN983167 QAQ983167:QAR983167 PQU983167:PQV983167 PGY983167:PGZ983167 OXC983167:OXD983167 ONG983167:ONH983167 ODK983167:ODL983167 NTO983167:NTP983167 NJS983167:NJT983167 MZW983167:MZX983167 MQA983167:MQB983167 MGE983167:MGF983167 LWI983167:LWJ983167 LMM983167:LMN983167 LCQ983167:LCR983167 KSU983167:KSV983167 KIY983167:KIZ983167 JZC983167:JZD983167 JPG983167:JPH983167 JFK983167:JFL983167 IVO983167:IVP983167 ILS983167:ILT983167 IBW983167:IBX983167 HSA983167:HSB983167 HIE983167:HIF983167 GYI983167:GYJ983167 GOM983167:GON983167 GEQ983167:GER983167 FUU983167:FUV983167 FKY983167:FKZ983167 FBC983167:FBD983167 ERG983167:ERH983167 EHK983167:EHL983167 DXO983167:DXP983167 DNS983167:DNT983167 DDW983167:DDX983167 CUA983167:CUB983167 CKE983167:CKF983167 CAI983167:CAJ983167 BQM983167:BQN983167 BGQ983167:BGR983167 AWU983167:AWV983167 AMY983167:AMZ983167 ADC983167:ADD983167 TG983167:TH983167 JK983167:JL983167 O983167:P983167 WVW917631:WVX917631 WMA917631:WMB917631 WCE917631:WCF917631 VSI917631:VSJ917631 VIM917631:VIN917631 UYQ917631:UYR917631 UOU917631:UOV917631 UEY917631:UEZ917631 TVC917631:TVD917631 TLG917631:TLH917631 TBK917631:TBL917631 SRO917631:SRP917631 SHS917631:SHT917631 RXW917631:RXX917631 ROA917631:ROB917631 REE917631:REF917631 QUI917631:QUJ917631 QKM917631:QKN917631 QAQ917631:QAR917631 PQU917631:PQV917631 PGY917631:PGZ917631 OXC917631:OXD917631 ONG917631:ONH917631 ODK917631:ODL917631 NTO917631:NTP917631 NJS917631:NJT917631 MZW917631:MZX917631 MQA917631:MQB917631 MGE917631:MGF917631 LWI917631:LWJ917631 LMM917631:LMN917631 LCQ917631:LCR917631 KSU917631:KSV917631 KIY917631:KIZ917631 JZC917631:JZD917631 JPG917631:JPH917631 JFK917631:JFL917631 IVO917631:IVP917631 ILS917631:ILT917631 IBW917631:IBX917631 HSA917631:HSB917631 HIE917631:HIF917631 GYI917631:GYJ917631 GOM917631:GON917631 GEQ917631:GER917631 FUU917631:FUV917631 FKY917631:FKZ917631 FBC917631:FBD917631 ERG917631:ERH917631 EHK917631:EHL917631 DXO917631:DXP917631 DNS917631:DNT917631 DDW917631:DDX917631 CUA917631:CUB917631 CKE917631:CKF917631 CAI917631:CAJ917631 BQM917631:BQN917631 BGQ917631:BGR917631 AWU917631:AWV917631 AMY917631:AMZ917631 ADC917631:ADD917631 TG917631:TH917631 JK917631:JL917631 O917631:P917631 WVW852095:WVX852095 WMA852095:WMB852095 WCE852095:WCF852095 VSI852095:VSJ852095 VIM852095:VIN852095 UYQ852095:UYR852095 UOU852095:UOV852095 UEY852095:UEZ852095 TVC852095:TVD852095 TLG852095:TLH852095 TBK852095:TBL852095 SRO852095:SRP852095 SHS852095:SHT852095 RXW852095:RXX852095 ROA852095:ROB852095 REE852095:REF852095 QUI852095:QUJ852095 QKM852095:QKN852095 QAQ852095:QAR852095 PQU852095:PQV852095 PGY852095:PGZ852095 OXC852095:OXD852095 ONG852095:ONH852095 ODK852095:ODL852095 NTO852095:NTP852095 NJS852095:NJT852095 MZW852095:MZX852095 MQA852095:MQB852095 MGE852095:MGF852095 LWI852095:LWJ852095 LMM852095:LMN852095 LCQ852095:LCR852095 KSU852095:KSV852095 KIY852095:KIZ852095 JZC852095:JZD852095 JPG852095:JPH852095 JFK852095:JFL852095 IVO852095:IVP852095 ILS852095:ILT852095 IBW852095:IBX852095 HSA852095:HSB852095 HIE852095:HIF852095 GYI852095:GYJ852095 GOM852095:GON852095 GEQ852095:GER852095 FUU852095:FUV852095 FKY852095:FKZ852095 FBC852095:FBD852095 ERG852095:ERH852095 EHK852095:EHL852095 DXO852095:DXP852095 DNS852095:DNT852095 DDW852095:DDX852095 CUA852095:CUB852095 CKE852095:CKF852095 CAI852095:CAJ852095 BQM852095:BQN852095 BGQ852095:BGR852095 AWU852095:AWV852095 AMY852095:AMZ852095 ADC852095:ADD852095 TG852095:TH852095 JK852095:JL852095 O852095:P852095 WVW786559:WVX786559 WMA786559:WMB786559 WCE786559:WCF786559 VSI786559:VSJ786559 VIM786559:VIN786559 UYQ786559:UYR786559 UOU786559:UOV786559 UEY786559:UEZ786559 TVC786559:TVD786559 TLG786559:TLH786559 TBK786559:TBL786559 SRO786559:SRP786559 SHS786559:SHT786559 RXW786559:RXX786559 ROA786559:ROB786559 REE786559:REF786559 QUI786559:QUJ786559 QKM786559:QKN786559 QAQ786559:QAR786559 PQU786559:PQV786559 PGY786559:PGZ786559 OXC786559:OXD786559 ONG786559:ONH786559 ODK786559:ODL786559 NTO786559:NTP786559 NJS786559:NJT786559 MZW786559:MZX786559 MQA786559:MQB786559 MGE786559:MGF786559 LWI786559:LWJ786559 LMM786559:LMN786559 LCQ786559:LCR786559 KSU786559:KSV786559 KIY786559:KIZ786559 JZC786559:JZD786559 JPG786559:JPH786559 JFK786559:JFL786559 IVO786559:IVP786559 ILS786559:ILT786559 IBW786559:IBX786559 HSA786559:HSB786559 HIE786559:HIF786559 GYI786559:GYJ786559 GOM786559:GON786559 GEQ786559:GER786559 FUU786559:FUV786559 FKY786559:FKZ786559 FBC786559:FBD786559 ERG786559:ERH786559 EHK786559:EHL786559 DXO786559:DXP786559 DNS786559:DNT786559 DDW786559:DDX786559 CUA786559:CUB786559 CKE786559:CKF786559 CAI786559:CAJ786559 BQM786559:BQN786559 BGQ786559:BGR786559 AWU786559:AWV786559 AMY786559:AMZ786559 ADC786559:ADD786559 TG786559:TH786559 JK786559:JL786559 O786559:P786559 WVW721023:WVX721023 WMA721023:WMB721023 WCE721023:WCF721023 VSI721023:VSJ721023 VIM721023:VIN721023 UYQ721023:UYR721023 UOU721023:UOV721023 UEY721023:UEZ721023 TVC721023:TVD721023 TLG721023:TLH721023 TBK721023:TBL721023 SRO721023:SRP721023 SHS721023:SHT721023 RXW721023:RXX721023 ROA721023:ROB721023 REE721023:REF721023 QUI721023:QUJ721023 QKM721023:QKN721023 QAQ721023:QAR721023 PQU721023:PQV721023 PGY721023:PGZ721023 OXC721023:OXD721023 ONG721023:ONH721023 ODK721023:ODL721023 NTO721023:NTP721023 NJS721023:NJT721023 MZW721023:MZX721023 MQA721023:MQB721023 MGE721023:MGF721023 LWI721023:LWJ721023 LMM721023:LMN721023 LCQ721023:LCR721023 KSU721023:KSV721023 KIY721023:KIZ721023 JZC721023:JZD721023 JPG721023:JPH721023 JFK721023:JFL721023 IVO721023:IVP721023 ILS721023:ILT721023 IBW721023:IBX721023 HSA721023:HSB721023 HIE721023:HIF721023 GYI721023:GYJ721023 GOM721023:GON721023 GEQ721023:GER721023 FUU721023:FUV721023 FKY721023:FKZ721023 FBC721023:FBD721023 ERG721023:ERH721023 EHK721023:EHL721023 DXO721023:DXP721023 DNS721023:DNT721023 DDW721023:DDX721023 CUA721023:CUB721023 CKE721023:CKF721023 CAI721023:CAJ721023 BQM721023:BQN721023 BGQ721023:BGR721023 AWU721023:AWV721023 AMY721023:AMZ721023 ADC721023:ADD721023 TG721023:TH721023 JK721023:JL721023 O721023:P721023 WVW655487:WVX655487 WMA655487:WMB655487 WCE655487:WCF655487 VSI655487:VSJ655487 VIM655487:VIN655487 UYQ655487:UYR655487 UOU655487:UOV655487 UEY655487:UEZ655487 TVC655487:TVD655487 TLG655487:TLH655487 TBK655487:TBL655487 SRO655487:SRP655487 SHS655487:SHT655487 RXW655487:RXX655487 ROA655487:ROB655487 REE655487:REF655487 QUI655487:QUJ655487 QKM655487:QKN655487 QAQ655487:QAR655487 PQU655487:PQV655487 PGY655487:PGZ655487 OXC655487:OXD655487 ONG655487:ONH655487 ODK655487:ODL655487 NTO655487:NTP655487 NJS655487:NJT655487 MZW655487:MZX655487 MQA655487:MQB655487 MGE655487:MGF655487 LWI655487:LWJ655487 LMM655487:LMN655487 LCQ655487:LCR655487 KSU655487:KSV655487 KIY655487:KIZ655487 JZC655487:JZD655487 JPG655487:JPH655487 JFK655487:JFL655487 IVO655487:IVP655487 ILS655487:ILT655487 IBW655487:IBX655487 HSA655487:HSB655487 HIE655487:HIF655487 GYI655487:GYJ655487 GOM655487:GON655487 GEQ655487:GER655487 FUU655487:FUV655487 FKY655487:FKZ655487 FBC655487:FBD655487 ERG655487:ERH655487 EHK655487:EHL655487 DXO655487:DXP655487 DNS655487:DNT655487 DDW655487:DDX655487 CUA655487:CUB655487 CKE655487:CKF655487 CAI655487:CAJ655487 BQM655487:BQN655487 BGQ655487:BGR655487 AWU655487:AWV655487 AMY655487:AMZ655487 ADC655487:ADD655487 TG655487:TH655487 JK655487:JL655487 O655487:P655487 WVW589951:WVX589951 WMA589951:WMB589951 WCE589951:WCF589951 VSI589951:VSJ589951 VIM589951:VIN589951 UYQ589951:UYR589951 UOU589951:UOV589951 UEY589951:UEZ589951 TVC589951:TVD589951 TLG589951:TLH589951 TBK589951:TBL589951 SRO589951:SRP589951 SHS589951:SHT589951 RXW589951:RXX589951 ROA589951:ROB589951 REE589951:REF589951 QUI589951:QUJ589951 QKM589951:QKN589951 QAQ589951:QAR589951 PQU589951:PQV589951 PGY589951:PGZ589951 OXC589951:OXD589951 ONG589951:ONH589951 ODK589951:ODL589951 NTO589951:NTP589951 NJS589951:NJT589951 MZW589951:MZX589951 MQA589951:MQB589951 MGE589951:MGF589951 LWI589951:LWJ589951 LMM589951:LMN589951 LCQ589951:LCR589951 KSU589951:KSV589951 KIY589951:KIZ589951 JZC589951:JZD589951 JPG589951:JPH589951 JFK589951:JFL589951 IVO589951:IVP589951 ILS589951:ILT589951 IBW589951:IBX589951 HSA589951:HSB589951 HIE589951:HIF589951 GYI589951:GYJ589951 GOM589951:GON589951 GEQ589951:GER589951 FUU589951:FUV589951 FKY589951:FKZ589951 FBC589951:FBD589951 ERG589951:ERH589951 EHK589951:EHL589951 DXO589951:DXP589951 DNS589951:DNT589951 DDW589951:DDX589951 CUA589951:CUB589951 CKE589951:CKF589951 CAI589951:CAJ589951 BQM589951:BQN589951 BGQ589951:BGR589951 AWU589951:AWV589951 AMY589951:AMZ589951 ADC589951:ADD589951 TG589951:TH589951 JK589951:JL589951 O589951:P589951 WVW524415:WVX524415 WMA524415:WMB524415 WCE524415:WCF524415 VSI524415:VSJ524415 VIM524415:VIN524415 UYQ524415:UYR524415 UOU524415:UOV524415 UEY524415:UEZ524415 TVC524415:TVD524415 TLG524415:TLH524415 TBK524415:TBL524415 SRO524415:SRP524415 SHS524415:SHT524415 RXW524415:RXX524415 ROA524415:ROB524415 REE524415:REF524415 QUI524415:QUJ524415 QKM524415:QKN524415 QAQ524415:QAR524415 PQU524415:PQV524415 PGY524415:PGZ524415 OXC524415:OXD524415 ONG524415:ONH524415 ODK524415:ODL524415 NTO524415:NTP524415 NJS524415:NJT524415 MZW524415:MZX524415 MQA524415:MQB524415 MGE524415:MGF524415 LWI524415:LWJ524415 LMM524415:LMN524415 LCQ524415:LCR524415 KSU524415:KSV524415 KIY524415:KIZ524415 JZC524415:JZD524415 JPG524415:JPH524415 JFK524415:JFL524415 IVO524415:IVP524415 ILS524415:ILT524415 IBW524415:IBX524415 HSA524415:HSB524415 HIE524415:HIF524415 GYI524415:GYJ524415 GOM524415:GON524415 GEQ524415:GER524415 FUU524415:FUV524415 FKY524415:FKZ524415 FBC524415:FBD524415 ERG524415:ERH524415 EHK524415:EHL524415 DXO524415:DXP524415 DNS524415:DNT524415 DDW524415:DDX524415 CUA524415:CUB524415 CKE524415:CKF524415 CAI524415:CAJ524415 BQM524415:BQN524415 BGQ524415:BGR524415 AWU524415:AWV524415 AMY524415:AMZ524415 ADC524415:ADD524415 TG524415:TH524415 JK524415:JL524415 O524415:P524415 WVW458879:WVX458879 WMA458879:WMB458879 WCE458879:WCF458879 VSI458879:VSJ458879 VIM458879:VIN458879 UYQ458879:UYR458879 UOU458879:UOV458879 UEY458879:UEZ458879 TVC458879:TVD458879 TLG458879:TLH458879 TBK458879:TBL458879 SRO458879:SRP458879 SHS458879:SHT458879 RXW458879:RXX458879 ROA458879:ROB458879 REE458879:REF458879 QUI458879:QUJ458879 QKM458879:QKN458879 QAQ458879:QAR458879 PQU458879:PQV458879 PGY458879:PGZ458879 OXC458879:OXD458879 ONG458879:ONH458879 ODK458879:ODL458879 NTO458879:NTP458879 NJS458879:NJT458879 MZW458879:MZX458879 MQA458879:MQB458879 MGE458879:MGF458879 LWI458879:LWJ458879 LMM458879:LMN458879 LCQ458879:LCR458879 KSU458879:KSV458879 KIY458879:KIZ458879 JZC458879:JZD458879 JPG458879:JPH458879 JFK458879:JFL458879 IVO458879:IVP458879 ILS458879:ILT458879 IBW458879:IBX458879 HSA458879:HSB458879 HIE458879:HIF458879 GYI458879:GYJ458879 GOM458879:GON458879 GEQ458879:GER458879 FUU458879:FUV458879 FKY458879:FKZ458879 FBC458879:FBD458879 ERG458879:ERH458879 EHK458879:EHL458879 DXO458879:DXP458879 DNS458879:DNT458879 DDW458879:DDX458879 CUA458879:CUB458879 CKE458879:CKF458879 CAI458879:CAJ458879 BQM458879:BQN458879 BGQ458879:BGR458879 AWU458879:AWV458879 AMY458879:AMZ458879 ADC458879:ADD458879 TG458879:TH458879 JK458879:JL458879 O458879:P458879 WVW393343:WVX393343 WMA393343:WMB393343 WCE393343:WCF393343 VSI393343:VSJ393343 VIM393343:VIN393343 UYQ393343:UYR393343 UOU393343:UOV393343 UEY393343:UEZ393343 TVC393343:TVD393343 TLG393343:TLH393343 TBK393343:TBL393343 SRO393343:SRP393343 SHS393343:SHT393343 RXW393343:RXX393343 ROA393343:ROB393343 REE393343:REF393343 QUI393343:QUJ393343 QKM393343:QKN393343 QAQ393343:QAR393343 PQU393343:PQV393343 PGY393343:PGZ393343 OXC393343:OXD393343 ONG393343:ONH393343 ODK393343:ODL393343 NTO393343:NTP393343 NJS393343:NJT393343 MZW393343:MZX393343 MQA393343:MQB393343 MGE393343:MGF393343 LWI393343:LWJ393343 LMM393343:LMN393343 LCQ393343:LCR393343 KSU393343:KSV393343 KIY393343:KIZ393343 JZC393343:JZD393343 JPG393343:JPH393343 JFK393343:JFL393343 IVO393343:IVP393343 ILS393343:ILT393343 IBW393343:IBX393343 HSA393343:HSB393343 HIE393343:HIF393343 GYI393343:GYJ393343 GOM393343:GON393343 GEQ393343:GER393343 FUU393343:FUV393343 FKY393343:FKZ393343 FBC393343:FBD393343 ERG393343:ERH393343 EHK393343:EHL393343 DXO393343:DXP393343 DNS393343:DNT393343 DDW393343:DDX393343 CUA393343:CUB393343 CKE393343:CKF393343 CAI393343:CAJ393343 BQM393343:BQN393343 BGQ393343:BGR393343 AWU393343:AWV393343 AMY393343:AMZ393343 ADC393343:ADD393343 TG393343:TH393343 JK393343:JL393343 O393343:P393343 WVW327807:WVX327807 WMA327807:WMB327807 WCE327807:WCF327807 VSI327807:VSJ327807 VIM327807:VIN327807 UYQ327807:UYR327807 UOU327807:UOV327807 UEY327807:UEZ327807 TVC327807:TVD327807 TLG327807:TLH327807 TBK327807:TBL327807 SRO327807:SRP327807 SHS327807:SHT327807 RXW327807:RXX327807 ROA327807:ROB327807 REE327807:REF327807 QUI327807:QUJ327807 QKM327807:QKN327807 QAQ327807:QAR327807 PQU327807:PQV327807 PGY327807:PGZ327807 OXC327807:OXD327807 ONG327807:ONH327807 ODK327807:ODL327807 NTO327807:NTP327807 NJS327807:NJT327807 MZW327807:MZX327807 MQA327807:MQB327807 MGE327807:MGF327807 LWI327807:LWJ327807 LMM327807:LMN327807 LCQ327807:LCR327807 KSU327807:KSV327807 KIY327807:KIZ327807 JZC327807:JZD327807 JPG327807:JPH327807 JFK327807:JFL327807 IVO327807:IVP327807 ILS327807:ILT327807 IBW327807:IBX327807 HSA327807:HSB327807 HIE327807:HIF327807 GYI327807:GYJ327807 GOM327807:GON327807 GEQ327807:GER327807 FUU327807:FUV327807 FKY327807:FKZ327807 FBC327807:FBD327807 ERG327807:ERH327807 EHK327807:EHL327807 DXO327807:DXP327807 DNS327807:DNT327807 DDW327807:DDX327807 CUA327807:CUB327807 CKE327807:CKF327807 CAI327807:CAJ327807 BQM327807:BQN327807 BGQ327807:BGR327807 AWU327807:AWV327807 AMY327807:AMZ327807 ADC327807:ADD327807 TG327807:TH327807 JK327807:JL327807 O327807:P327807 WVW262271:WVX262271 WMA262271:WMB262271 WCE262271:WCF262271 VSI262271:VSJ262271 VIM262271:VIN262271 UYQ262271:UYR262271 UOU262271:UOV262271 UEY262271:UEZ262271 TVC262271:TVD262271 TLG262271:TLH262271 TBK262271:TBL262271 SRO262271:SRP262271 SHS262271:SHT262271 RXW262271:RXX262271 ROA262271:ROB262271 REE262271:REF262271 QUI262271:QUJ262271 QKM262271:QKN262271 QAQ262271:QAR262271 PQU262271:PQV262271 PGY262271:PGZ262271 OXC262271:OXD262271 ONG262271:ONH262271 ODK262271:ODL262271 NTO262271:NTP262271 NJS262271:NJT262271 MZW262271:MZX262271 MQA262271:MQB262271 MGE262271:MGF262271 LWI262271:LWJ262271 LMM262271:LMN262271 LCQ262271:LCR262271 KSU262271:KSV262271 KIY262271:KIZ262271 JZC262271:JZD262271 JPG262271:JPH262271 JFK262271:JFL262271 IVO262271:IVP262271 ILS262271:ILT262271 IBW262271:IBX262271 HSA262271:HSB262271 HIE262271:HIF262271 GYI262271:GYJ262271 GOM262271:GON262271 GEQ262271:GER262271 FUU262271:FUV262271 FKY262271:FKZ262271 FBC262271:FBD262271 ERG262271:ERH262271 EHK262271:EHL262271 DXO262271:DXP262271 DNS262271:DNT262271 DDW262271:DDX262271 CUA262271:CUB262271 CKE262271:CKF262271 CAI262271:CAJ262271 BQM262271:BQN262271 BGQ262271:BGR262271 AWU262271:AWV262271 AMY262271:AMZ262271 ADC262271:ADD262271 TG262271:TH262271 JK262271:JL262271 O262271:P262271 WVW196735:WVX196735 WMA196735:WMB196735 WCE196735:WCF196735 VSI196735:VSJ196735 VIM196735:VIN196735 UYQ196735:UYR196735 UOU196735:UOV196735 UEY196735:UEZ196735 TVC196735:TVD196735 TLG196735:TLH196735 TBK196735:TBL196735 SRO196735:SRP196735 SHS196735:SHT196735 RXW196735:RXX196735 ROA196735:ROB196735 REE196735:REF196735 QUI196735:QUJ196735 QKM196735:QKN196735 QAQ196735:QAR196735 PQU196735:PQV196735 PGY196735:PGZ196735 OXC196735:OXD196735 ONG196735:ONH196735 ODK196735:ODL196735 NTO196735:NTP196735 NJS196735:NJT196735 MZW196735:MZX196735 MQA196735:MQB196735 MGE196735:MGF196735 LWI196735:LWJ196735 LMM196735:LMN196735 LCQ196735:LCR196735 KSU196735:KSV196735 KIY196735:KIZ196735 JZC196735:JZD196735 JPG196735:JPH196735 JFK196735:JFL196735 IVO196735:IVP196735 ILS196735:ILT196735 IBW196735:IBX196735 HSA196735:HSB196735 HIE196735:HIF196735 GYI196735:GYJ196735 GOM196735:GON196735 GEQ196735:GER196735 FUU196735:FUV196735 FKY196735:FKZ196735 FBC196735:FBD196735 ERG196735:ERH196735 EHK196735:EHL196735 DXO196735:DXP196735 DNS196735:DNT196735 DDW196735:DDX196735 CUA196735:CUB196735 CKE196735:CKF196735 CAI196735:CAJ196735 BQM196735:BQN196735 BGQ196735:BGR196735 AWU196735:AWV196735 AMY196735:AMZ196735 ADC196735:ADD196735 TG196735:TH196735 JK196735:JL196735 O196735:P196735 WVW131199:WVX131199 WMA131199:WMB131199 WCE131199:WCF131199 VSI131199:VSJ131199 VIM131199:VIN131199 UYQ131199:UYR131199 UOU131199:UOV131199 UEY131199:UEZ131199 TVC131199:TVD131199 TLG131199:TLH131199 TBK131199:TBL131199 SRO131199:SRP131199 SHS131199:SHT131199 RXW131199:RXX131199 ROA131199:ROB131199 REE131199:REF131199 QUI131199:QUJ131199 QKM131199:QKN131199 QAQ131199:QAR131199 PQU131199:PQV131199 PGY131199:PGZ131199 OXC131199:OXD131199 ONG131199:ONH131199 ODK131199:ODL131199 NTO131199:NTP131199 NJS131199:NJT131199 MZW131199:MZX131199 MQA131199:MQB131199 MGE131199:MGF131199 LWI131199:LWJ131199 LMM131199:LMN131199 LCQ131199:LCR131199 KSU131199:KSV131199 KIY131199:KIZ131199 JZC131199:JZD131199 JPG131199:JPH131199 JFK131199:JFL131199 IVO131199:IVP131199 ILS131199:ILT131199 IBW131199:IBX131199 HSA131199:HSB131199 HIE131199:HIF131199 GYI131199:GYJ131199 GOM131199:GON131199 GEQ131199:GER131199 FUU131199:FUV131199 FKY131199:FKZ131199 FBC131199:FBD131199 ERG131199:ERH131199 EHK131199:EHL131199 DXO131199:DXP131199 DNS131199:DNT131199 DDW131199:DDX131199 CUA131199:CUB131199 CKE131199:CKF131199 CAI131199:CAJ131199 BQM131199:BQN131199 BGQ131199:BGR131199 AWU131199:AWV131199 AMY131199:AMZ131199 ADC131199:ADD131199 TG131199:TH131199 JK131199:JL131199 O131199:P131199 WVW65663:WVX65663 WMA65663:WMB65663 WCE65663:WCF65663 VSI65663:VSJ65663 VIM65663:VIN65663 UYQ65663:UYR65663 UOU65663:UOV65663 UEY65663:UEZ65663 TVC65663:TVD65663 TLG65663:TLH65663 TBK65663:TBL65663 SRO65663:SRP65663 SHS65663:SHT65663 RXW65663:RXX65663 ROA65663:ROB65663 REE65663:REF65663 QUI65663:QUJ65663 QKM65663:QKN65663 QAQ65663:QAR65663 PQU65663:PQV65663 PGY65663:PGZ65663 OXC65663:OXD65663 ONG65663:ONH65663 ODK65663:ODL65663 NTO65663:NTP65663 NJS65663:NJT65663 MZW65663:MZX65663 MQA65663:MQB65663 MGE65663:MGF65663 LWI65663:LWJ65663 LMM65663:LMN65663 LCQ65663:LCR65663 KSU65663:KSV65663 KIY65663:KIZ65663 JZC65663:JZD65663 JPG65663:JPH65663 JFK65663:JFL65663 IVO65663:IVP65663 ILS65663:ILT65663 IBW65663:IBX65663 HSA65663:HSB65663 HIE65663:HIF65663 GYI65663:GYJ65663 GOM65663:GON65663 GEQ65663:GER65663 FUU65663:FUV65663 FKY65663:FKZ65663 FBC65663:FBD65663 ERG65663:ERH65663 EHK65663:EHL65663 DXO65663:DXP65663 DNS65663:DNT65663 DDW65663:DDX65663 CUA65663:CUB65663 CKE65663:CKF65663 CAI65663:CAJ65663 BQM65663:BQN65663 BGQ65663:BGR65663 AWU65663:AWV65663 AMY65663:AMZ65663 ADC65663:ADD65663 TG65663:TH65663 JK65663:JL65663 O65663:P65663 WVU127:WVV127 WLY127:WLZ127 WCC127:WCD127 VSG127:VSH127 VIK127:VIL127 UYO127:UYP127 UOS127:UOT127 UEW127:UEX127 TVA127:TVB127 TLE127:TLF127 TBI127:TBJ127 SRM127:SRN127 SHQ127:SHR127 RXU127:RXV127 RNY127:RNZ127 REC127:RED127 QUG127:QUH127 QKK127:QKL127 QAO127:QAP127 PQS127:PQT127 PGW127:PGX127 OXA127:OXB127 ONE127:ONF127 ODI127:ODJ127 NTM127:NTN127 NJQ127:NJR127 MZU127:MZV127 MPY127:MPZ127 MGC127:MGD127 LWG127:LWH127 LMK127:LML127 LCO127:LCP127 KSS127:KST127 KIW127:KIX127 JZA127:JZB127 JPE127:JPF127 JFI127:JFJ127 IVM127:IVN127 ILQ127:ILR127 IBU127:IBV127 HRY127:HRZ127 HIC127:HID127 GYG127:GYH127 GOK127:GOL127 GEO127:GEP127 FUS127:FUT127 FKW127:FKX127 FBA127:FBB127 ERE127:ERF127 EHI127:EHJ127 DXM127:DXN127 DNQ127:DNR127 DDU127:DDV127 CTY127:CTZ127 CKC127:CKD127 CAG127:CAH127 BQK127:BQL127 BGO127:BGP127 AWS127:AWT127 AMW127:AMX127 ADA127:ADB127 TE127:TF127 O127:P127" xr:uid="{00000000-0002-0000-0C00-000000000000}">
      <formula1>#REF!</formula1>
    </dataValidation>
    <dataValidation type="list" allowBlank="1" showInputMessage="1" showErrorMessage="1" sqref="JH76 WVV983113 WLZ983113 WCD983113 VSH983113 VIL983113 UYP983113 UOT983113 UEX983113 TVB983113 TLF983113 TBJ983113 SRN983113 SHR983113 RXV983113 RNZ983113 RED983113 QUH983113 QKL983113 QAP983113 PQT983113 PGX983113 OXB983113 ONF983113 ODJ983113 NTN983113 NJR983113 MZV983113 MPZ983113 MGD983113 LWH983113 LML983113 LCP983113 KST983113 KIX983113 JZB983113 JPF983113 JFJ983113 IVN983113 ILR983113 IBV983113 HRZ983113 HID983113 GYH983113 GOL983113 GEP983113 FUT983113 FKX983113 FBB983113 ERF983113 EHJ983113 DXN983113 DNR983113 DDV983113 CTZ983113 CKD983113 CAH983113 BQL983113 BGP983113 AWT983113 AMX983113 ADB983113 TF983113 JJ983113 N983113 WVV917577 WLZ917577 WCD917577 VSH917577 VIL917577 UYP917577 UOT917577 UEX917577 TVB917577 TLF917577 TBJ917577 SRN917577 SHR917577 RXV917577 RNZ917577 RED917577 QUH917577 QKL917577 QAP917577 PQT917577 PGX917577 OXB917577 ONF917577 ODJ917577 NTN917577 NJR917577 MZV917577 MPZ917577 MGD917577 LWH917577 LML917577 LCP917577 KST917577 KIX917577 JZB917577 JPF917577 JFJ917577 IVN917577 ILR917577 IBV917577 HRZ917577 HID917577 GYH917577 GOL917577 GEP917577 FUT917577 FKX917577 FBB917577 ERF917577 EHJ917577 DXN917577 DNR917577 DDV917577 CTZ917577 CKD917577 CAH917577 BQL917577 BGP917577 AWT917577 AMX917577 ADB917577 TF917577 JJ917577 N917577 WVV852041 WLZ852041 WCD852041 VSH852041 VIL852041 UYP852041 UOT852041 UEX852041 TVB852041 TLF852041 TBJ852041 SRN852041 SHR852041 RXV852041 RNZ852041 RED852041 QUH852041 QKL852041 QAP852041 PQT852041 PGX852041 OXB852041 ONF852041 ODJ852041 NTN852041 NJR852041 MZV852041 MPZ852041 MGD852041 LWH852041 LML852041 LCP852041 KST852041 KIX852041 JZB852041 JPF852041 JFJ852041 IVN852041 ILR852041 IBV852041 HRZ852041 HID852041 GYH852041 GOL852041 GEP852041 FUT852041 FKX852041 FBB852041 ERF852041 EHJ852041 DXN852041 DNR852041 DDV852041 CTZ852041 CKD852041 CAH852041 BQL852041 BGP852041 AWT852041 AMX852041 ADB852041 TF852041 JJ852041 N852041 WVV786505 WLZ786505 WCD786505 VSH786505 VIL786505 UYP786505 UOT786505 UEX786505 TVB786505 TLF786505 TBJ786505 SRN786505 SHR786505 RXV786505 RNZ786505 RED786505 QUH786505 QKL786505 QAP786505 PQT786505 PGX786505 OXB786505 ONF786505 ODJ786505 NTN786505 NJR786505 MZV786505 MPZ786505 MGD786505 LWH786505 LML786505 LCP786505 KST786505 KIX786505 JZB786505 JPF786505 JFJ786505 IVN786505 ILR786505 IBV786505 HRZ786505 HID786505 GYH786505 GOL786505 GEP786505 FUT786505 FKX786505 FBB786505 ERF786505 EHJ786505 DXN786505 DNR786505 DDV786505 CTZ786505 CKD786505 CAH786505 BQL786505 BGP786505 AWT786505 AMX786505 ADB786505 TF786505 JJ786505 N786505 WVV720969 WLZ720969 WCD720969 VSH720969 VIL720969 UYP720969 UOT720969 UEX720969 TVB720969 TLF720969 TBJ720969 SRN720969 SHR720969 RXV720969 RNZ720969 RED720969 QUH720969 QKL720969 QAP720969 PQT720969 PGX720969 OXB720969 ONF720969 ODJ720969 NTN720969 NJR720969 MZV720969 MPZ720969 MGD720969 LWH720969 LML720969 LCP720969 KST720969 KIX720969 JZB720969 JPF720969 JFJ720969 IVN720969 ILR720969 IBV720969 HRZ720969 HID720969 GYH720969 GOL720969 GEP720969 FUT720969 FKX720969 FBB720969 ERF720969 EHJ720969 DXN720969 DNR720969 DDV720969 CTZ720969 CKD720969 CAH720969 BQL720969 BGP720969 AWT720969 AMX720969 ADB720969 TF720969 JJ720969 N720969 WVV655433 WLZ655433 WCD655433 VSH655433 VIL655433 UYP655433 UOT655433 UEX655433 TVB655433 TLF655433 TBJ655433 SRN655433 SHR655433 RXV655433 RNZ655433 RED655433 QUH655433 QKL655433 QAP655433 PQT655433 PGX655433 OXB655433 ONF655433 ODJ655433 NTN655433 NJR655433 MZV655433 MPZ655433 MGD655433 LWH655433 LML655433 LCP655433 KST655433 KIX655433 JZB655433 JPF655433 JFJ655433 IVN655433 ILR655433 IBV655433 HRZ655433 HID655433 GYH655433 GOL655433 GEP655433 FUT655433 FKX655433 FBB655433 ERF655433 EHJ655433 DXN655433 DNR655433 DDV655433 CTZ655433 CKD655433 CAH655433 BQL655433 BGP655433 AWT655433 AMX655433 ADB655433 TF655433 JJ655433 N655433 WVV589897 WLZ589897 WCD589897 VSH589897 VIL589897 UYP589897 UOT589897 UEX589897 TVB589897 TLF589897 TBJ589897 SRN589897 SHR589897 RXV589897 RNZ589897 RED589897 QUH589897 QKL589897 QAP589897 PQT589897 PGX589897 OXB589897 ONF589897 ODJ589897 NTN589897 NJR589897 MZV589897 MPZ589897 MGD589897 LWH589897 LML589897 LCP589897 KST589897 KIX589897 JZB589897 JPF589897 JFJ589897 IVN589897 ILR589897 IBV589897 HRZ589897 HID589897 GYH589897 GOL589897 GEP589897 FUT589897 FKX589897 FBB589897 ERF589897 EHJ589897 DXN589897 DNR589897 DDV589897 CTZ589897 CKD589897 CAH589897 BQL589897 BGP589897 AWT589897 AMX589897 ADB589897 TF589897 JJ589897 N589897 WVV524361 WLZ524361 WCD524361 VSH524361 VIL524361 UYP524361 UOT524361 UEX524361 TVB524361 TLF524361 TBJ524361 SRN524361 SHR524361 RXV524361 RNZ524361 RED524361 QUH524361 QKL524361 QAP524361 PQT524361 PGX524361 OXB524361 ONF524361 ODJ524361 NTN524361 NJR524361 MZV524361 MPZ524361 MGD524361 LWH524361 LML524361 LCP524361 KST524361 KIX524361 JZB524361 JPF524361 JFJ524361 IVN524361 ILR524361 IBV524361 HRZ524361 HID524361 GYH524361 GOL524361 GEP524361 FUT524361 FKX524361 FBB524361 ERF524361 EHJ524361 DXN524361 DNR524361 DDV524361 CTZ524361 CKD524361 CAH524361 BQL524361 BGP524361 AWT524361 AMX524361 ADB524361 TF524361 JJ524361 N524361 WVV458825 WLZ458825 WCD458825 VSH458825 VIL458825 UYP458825 UOT458825 UEX458825 TVB458825 TLF458825 TBJ458825 SRN458825 SHR458825 RXV458825 RNZ458825 RED458825 QUH458825 QKL458825 QAP458825 PQT458825 PGX458825 OXB458825 ONF458825 ODJ458825 NTN458825 NJR458825 MZV458825 MPZ458825 MGD458825 LWH458825 LML458825 LCP458825 KST458825 KIX458825 JZB458825 JPF458825 JFJ458825 IVN458825 ILR458825 IBV458825 HRZ458825 HID458825 GYH458825 GOL458825 GEP458825 FUT458825 FKX458825 FBB458825 ERF458825 EHJ458825 DXN458825 DNR458825 DDV458825 CTZ458825 CKD458825 CAH458825 BQL458825 BGP458825 AWT458825 AMX458825 ADB458825 TF458825 JJ458825 N458825 WVV393289 WLZ393289 WCD393289 VSH393289 VIL393289 UYP393289 UOT393289 UEX393289 TVB393289 TLF393289 TBJ393289 SRN393289 SHR393289 RXV393289 RNZ393289 RED393289 QUH393289 QKL393289 QAP393289 PQT393289 PGX393289 OXB393289 ONF393289 ODJ393289 NTN393289 NJR393289 MZV393289 MPZ393289 MGD393289 LWH393289 LML393289 LCP393289 KST393289 KIX393289 JZB393289 JPF393289 JFJ393289 IVN393289 ILR393289 IBV393289 HRZ393289 HID393289 GYH393289 GOL393289 GEP393289 FUT393289 FKX393289 FBB393289 ERF393289 EHJ393289 DXN393289 DNR393289 DDV393289 CTZ393289 CKD393289 CAH393289 BQL393289 BGP393289 AWT393289 AMX393289 ADB393289 TF393289 JJ393289 N393289 WVV327753 WLZ327753 WCD327753 VSH327753 VIL327753 UYP327753 UOT327753 UEX327753 TVB327753 TLF327753 TBJ327753 SRN327753 SHR327753 RXV327753 RNZ327753 RED327753 QUH327753 QKL327753 QAP327753 PQT327753 PGX327753 OXB327753 ONF327753 ODJ327753 NTN327753 NJR327753 MZV327753 MPZ327753 MGD327753 LWH327753 LML327753 LCP327753 KST327753 KIX327753 JZB327753 JPF327753 JFJ327753 IVN327753 ILR327753 IBV327753 HRZ327753 HID327753 GYH327753 GOL327753 GEP327753 FUT327753 FKX327753 FBB327753 ERF327753 EHJ327753 DXN327753 DNR327753 DDV327753 CTZ327753 CKD327753 CAH327753 BQL327753 BGP327753 AWT327753 AMX327753 ADB327753 TF327753 JJ327753 N327753 WVV262217 WLZ262217 WCD262217 VSH262217 VIL262217 UYP262217 UOT262217 UEX262217 TVB262217 TLF262217 TBJ262217 SRN262217 SHR262217 RXV262217 RNZ262217 RED262217 QUH262217 QKL262217 QAP262217 PQT262217 PGX262217 OXB262217 ONF262217 ODJ262217 NTN262217 NJR262217 MZV262217 MPZ262217 MGD262217 LWH262217 LML262217 LCP262217 KST262217 KIX262217 JZB262217 JPF262217 JFJ262217 IVN262217 ILR262217 IBV262217 HRZ262217 HID262217 GYH262217 GOL262217 GEP262217 FUT262217 FKX262217 FBB262217 ERF262217 EHJ262217 DXN262217 DNR262217 DDV262217 CTZ262217 CKD262217 CAH262217 BQL262217 BGP262217 AWT262217 AMX262217 ADB262217 TF262217 JJ262217 N262217 WVV196681 WLZ196681 WCD196681 VSH196681 VIL196681 UYP196681 UOT196681 UEX196681 TVB196681 TLF196681 TBJ196681 SRN196681 SHR196681 RXV196681 RNZ196681 RED196681 QUH196681 QKL196681 QAP196681 PQT196681 PGX196681 OXB196681 ONF196681 ODJ196681 NTN196681 NJR196681 MZV196681 MPZ196681 MGD196681 LWH196681 LML196681 LCP196681 KST196681 KIX196681 JZB196681 JPF196681 JFJ196681 IVN196681 ILR196681 IBV196681 HRZ196681 HID196681 GYH196681 GOL196681 GEP196681 FUT196681 FKX196681 FBB196681 ERF196681 EHJ196681 DXN196681 DNR196681 DDV196681 CTZ196681 CKD196681 CAH196681 BQL196681 BGP196681 AWT196681 AMX196681 ADB196681 TF196681 JJ196681 N196681 WVV131145 WLZ131145 WCD131145 VSH131145 VIL131145 UYP131145 UOT131145 UEX131145 TVB131145 TLF131145 TBJ131145 SRN131145 SHR131145 RXV131145 RNZ131145 RED131145 QUH131145 QKL131145 QAP131145 PQT131145 PGX131145 OXB131145 ONF131145 ODJ131145 NTN131145 NJR131145 MZV131145 MPZ131145 MGD131145 LWH131145 LML131145 LCP131145 KST131145 KIX131145 JZB131145 JPF131145 JFJ131145 IVN131145 ILR131145 IBV131145 HRZ131145 HID131145 GYH131145 GOL131145 GEP131145 FUT131145 FKX131145 FBB131145 ERF131145 EHJ131145 DXN131145 DNR131145 DDV131145 CTZ131145 CKD131145 CAH131145 BQL131145 BGP131145 AWT131145 AMX131145 ADB131145 TF131145 JJ131145 N131145 WVV65609 WLZ65609 WCD65609 VSH65609 VIL65609 UYP65609 UOT65609 UEX65609 TVB65609 TLF65609 TBJ65609 SRN65609 SHR65609 RXV65609 RNZ65609 RED65609 QUH65609 QKL65609 QAP65609 PQT65609 PGX65609 OXB65609 ONF65609 ODJ65609 NTN65609 NJR65609 MZV65609 MPZ65609 MGD65609 LWH65609 LML65609 LCP65609 KST65609 KIX65609 JZB65609 JPF65609 JFJ65609 IVN65609 ILR65609 IBV65609 HRZ65609 HID65609 GYH65609 GOL65609 GEP65609 FUT65609 FKX65609 FBB65609 ERF65609 EHJ65609 DXN65609 DNR65609 DDV65609 CTZ65609 CKD65609 CAH65609 BQL65609 BGP65609 AWT65609 AMX65609 ADB65609 TF65609 JJ65609 N65609 WVT76 WLX76 WCB76 VSF76 VIJ76 UYN76 UOR76 UEV76 TUZ76 TLD76 TBH76 SRL76 SHP76 RXT76 RNX76 REB76 QUF76 QKJ76 QAN76 PQR76 PGV76 OWZ76 OND76 ODH76 NTL76 NJP76 MZT76 MPX76 MGB76 LWF76 LMJ76 LCN76 KSR76 KIV76 JYZ76 JPD76 JFH76 IVL76 ILP76 IBT76 HRX76 HIB76 GYF76 GOJ76 GEN76 FUR76 FKV76 FAZ76 ERD76 EHH76 DXL76 DNP76 DDT76 CTX76 CKB76 CAF76 BQJ76 BGN76 AWR76 AMV76 ACZ76 TD76 N76" xr:uid="{00000000-0002-0000-0C00-000001000000}">
      <formula1>#REF!</formula1>
    </dataValidation>
    <dataValidation type="list" allowBlank="1" showInputMessage="1" showErrorMessage="1" sqref="JE76 WVS983113 WLW983113 WCA983113 VSE983113 VII983113 UYM983113 UOQ983113 UEU983113 TUY983113 TLC983113 TBG983113 SRK983113 SHO983113 RXS983113 RNW983113 REA983113 QUE983113 QKI983113 QAM983113 PQQ983113 PGU983113 OWY983113 ONC983113 ODG983113 NTK983113 NJO983113 MZS983113 MPW983113 MGA983113 LWE983113 LMI983113 LCM983113 KSQ983113 KIU983113 JYY983113 JPC983113 JFG983113 IVK983113 ILO983113 IBS983113 HRW983113 HIA983113 GYE983113 GOI983113 GEM983113 FUQ983113 FKU983113 FAY983113 ERC983113 EHG983113 DXK983113 DNO983113 DDS983113 CTW983113 CKA983113 CAE983113 BQI983113 BGM983113 AWQ983113 AMU983113 ACY983113 TC983113 JG983113 K983113 WVS917577 WLW917577 WCA917577 VSE917577 VII917577 UYM917577 UOQ917577 UEU917577 TUY917577 TLC917577 TBG917577 SRK917577 SHO917577 RXS917577 RNW917577 REA917577 QUE917577 QKI917577 QAM917577 PQQ917577 PGU917577 OWY917577 ONC917577 ODG917577 NTK917577 NJO917577 MZS917577 MPW917577 MGA917577 LWE917577 LMI917577 LCM917577 KSQ917577 KIU917577 JYY917577 JPC917577 JFG917577 IVK917577 ILO917577 IBS917577 HRW917577 HIA917577 GYE917577 GOI917577 GEM917577 FUQ917577 FKU917577 FAY917577 ERC917577 EHG917577 DXK917577 DNO917577 DDS917577 CTW917577 CKA917577 CAE917577 BQI917577 BGM917577 AWQ917577 AMU917577 ACY917577 TC917577 JG917577 K917577 WVS852041 WLW852041 WCA852041 VSE852041 VII852041 UYM852041 UOQ852041 UEU852041 TUY852041 TLC852041 TBG852041 SRK852041 SHO852041 RXS852041 RNW852041 REA852041 QUE852041 QKI852041 QAM852041 PQQ852041 PGU852041 OWY852041 ONC852041 ODG852041 NTK852041 NJO852041 MZS852041 MPW852041 MGA852041 LWE852041 LMI852041 LCM852041 KSQ852041 KIU852041 JYY852041 JPC852041 JFG852041 IVK852041 ILO852041 IBS852041 HRW852041 HIA852041 GYE852041 GOI852041 GEM852041 FUQ852041 FKU852041 FAY852041 ERC852041 EHG852041 DXK852041 DNO852041 DDS852041 CTW852041 CKA852041 CAE852041 BQI852041 BGM852041 AWQ852041 AMU852041 ACY852041 TC852041 JG852041 K852041 WVS786505 WLW786505 WCA786505 VSE786505 VII786505 UYM786505 UOQ786505 UEU786505 TUY786505 TLC786505 TBG786505 SRK786505 SHO786505 RXS786505 RNW786505 REA786505 QUE786505 QKI786505 QAM786505 PQQ786505 PGU786505 OWY786505 ONC786505 ODG786505 NTK786505 NJO786505 MZS786505 MPW786505 MGA786505 LWE786505 LMI786505 LCM786505 KSQ786505 KIU786505 JYY786505 JPC786505 JFG786505 IVK786505 ILO786505 IBS786505 HRW786505 HIA786505 GYE786505 GOI786505 GEM786505 FUQ786505 FKU786505 FAY786505 ERC786505 EHG786505 DXK786505 DNO786505 DDS786505 CTW786505 CKA786505 CAE786505 BQI786505 BGM786505 AWQ786505 AMU786505 ACY786505 TC786505 JG786505 K786505 WVS720969 WLW720969 WCA720969 VSE720969 VII720969 UYM720969 UOQ720969 UEU720969 TUY720969 TLC720969 TBG720969 SRK720969 SHO720969 RXS720969 RNW720969 REA720969 QUE720969 QKI720969 QAM720969 PQQ720969 PGU720969 OWY720969 ONC720969 ODG720969 NTK720969 NJO720969 MZS720969 MPW720969 MGA720969 LWE720969 LMI720969 LCM720969 KSQ720969 KIU720969 JYY720969 JPC720969 JFG720969 IVK720969 ILO720969 IBS720969 HRW720969 HIA720969 GYE720969 GOI720969 GEM720969 FUQ720969 FKU720969 FAY720969 ERC720969 EHG720969 DXK720969 DNO720969 DDS720969 CTW720969 CKA720969 CAE720969 BQI720969 BGM720969 AWQ720969 AMU720969 ACY720969 TC720969 JG720969 K720969 WVS655433 WLW655433 WCA655433 VSE655433 VII655433 UYM655433 UOQ655433 UEU655433 TUY655433 TLC655433 TBG655433 SRK655433 SHO655433 RXS655433 RNW655433 REA655433 QUE655433 QKI655433 QAM655433 PQQ655433 PGU655433 OWY655433 ONC655433 ODG655433 NTK655433 NJO655433 MZS655433 MPW655433 MGA655433 LWE655433 LMI655433 LCM655433 KSQ655433 KIU655433 JYY655433 JPC655433 JFG655433 IVK655433 ILO655433 IBS655433 HRW655433 HIA655433 GYE655433 GOI655433 GEM655433 FUQ655433 FKU655433 FAY655433 ERC655433 EHG655433 DXK655433 DNO655433 DDS655433 CTW655433 CKA655433 CAE655433 BQI655433 BGM655433 AWQ655433 AMU655433 ACY655433 TC655433 JG655433 K655433 WVS589897 WLW589897 WCA589897 VSE589897 VII589897 UYM589897 UOQ589897 UEU589897 TUY589897 TLC589897 TBG589897 SRK589897 SHO589897 RXS589897 RNW589897 REA589897 QUE589897 QKI589897 QAM589897 PQQ589897 PGU589897 OWY589897 ONC589897 ODG589897 NTK589897 NJO589897 MZS589897 MPW589897 MGA589897 LWE589897 LMI589897 LCM589897 KSQ589897 KIU589897 JYY589897 JPC589897 JFG589897 IVK589897 ILO589897 IBS589897 HRW589897 HIA589897 GYE589897 GOI589897 GEM589897 FUQ589897 FKU589897 FAY589897 ERC589897 EHG589897 DXK589897 DNO589897 DDS589897 CTW589897 CKA589897 CAE589897 BQI589897 BGM589897 AWQ589897 AMU589897 ACY589897 TC589897 JG589897 K589897 WVS524361 WLW524361 WCA524361 VSE524361 VII524361 UYM524361 UOQ524361 UEU524361 TUY524361 TLC524361 TBG524361 SRK524361 SHO524361 RXS524361 RNW524361 REA524361 QUE524361 QKI524361 QAM524361 PQQ524361 PGU524361 OWY524361 ONC524361 ODG524361 NTK524361 NJO524361 MZS524361 MPW524361 MGA524361 LWE524361 LMI524361 LCM524361 KSQ524361 KIU524361 JYY524361 JPC524361 JFG524361 IVK524361 ILO524361 IBS524361 HRW524361 HIA524361 GYE524361 GOI524361 GEM524361 FUQ524361 FKU524361 FAY524361 ERC524361 EHG524361 DXK524361 DNO524361 DDS524361 CTW524361 CKA524361 CAE524361 BQI524361 BGM524361 AWQ524361 AMU524361 ACY524361 TC524361 JG524361 K524361 WVS458825 WLW458825 WCA458825 VSE458825 VII458825 UYM458825 UOQ458825 UEU458825 TUY458825 TLC458825 TBG458825 SRK458825 SHO458825 RXS458825 RNW458825 REA458825 QUE458825 QKI458825 QAM458825 PQQ458825 PGU458825 OWY458825 ONC458825 ODG458825 NTK458825 NJO458825 MZS458825 MPW458825 MGA458825 LWE458825 LMI458825 LCM458825 KSQ458825 KIU458825 JYY458825 JPC458825 JFG458825 IVK458825 ILO458825 IBS458825 HRW458825 HIA458825 GYE458825 GOI458825 GEM458825 FUQ458825 FKU458825 FAY458825 ERC458825 EHG458825 DXK458825 DNO458825 DDS458825 CTW458825 CKA458825 CAE458825 BQI458825 BGM458825 AWQ458825 AMU458825 ACY458825 TC458825 JG458825 K458825 WVS393289 WLW393289 WCA393289 VSE393289 VII393289 UYM393289 UOQ393289 UEU393289 TUY393289 TLC393289 TBG393289 SRK393289 SHO393289 RXS393289 RNW393289 REA393289 QUE393289 QKI393289 QAM393289 PQQ393289 PGU393289 OWY393289 ONC393289 ODG393289 NTK393289 NJO393289 MZS393289 MPW393289 MGA393289 LWE393289 LMI393289 LCM393289 KSQ393289 KIU393289 JYY393289 JPC393289 JFG393289 IVK393289 ILO393289 IBS393289 HRW393289 HIA393289 GYE393289 GOI393289 GEM393289 FUQ393289 FKU393289 FAY393289 ERC393289 EHG393289 DXK393289 DNO393289 DDS393289 CTW393289 CKA393289 CAE393289 BQI393289 BGM393289 AWQ393289 AMU393289 ACY393289 TC393289 JG393289 K393289 WVS327753 WLW327753 WCA327753 VSE327753 VII327753 UYM327753 UOQ327753 UEU327753 TUY327753 TLC327753 TBG327753 SRK327753 SHO327753 RXS327753 RNW327753 REA327753 QUE327753 QKI327753 QAM327753 PQQ327753 PGU327753 OWY327753 ONC327753 ODG327753 NTK327753 NJO327753 MZS327753 MPW327753 MGA327753 LWE327753 LMI327753 LCM327753 KSQ327753 KIU327753 JYY327753 JPC327753 JFG327753 IVK327753 ILO327753 IBS327753 HRW327753 HIA327753 GYE327753 GOI327753 GEM327753 FUQ327753 FKU327753 FAY327753 ERC327753 EHG327753 DXK327753 DNO327753 DDS327753 CTW327753 CKA327753 CAE327753 BQI327753 BGM327753 AWQ327753 AMU327753 ACY327753 TC327753 JG327753 K327753 WVS262217 WLW262217 WCA262217 VSE262217 VII262217 UYM262217 UOQ262217 UEU262217 TUY262217 TLC262217 TBG262217 SRK262217 SHO262217 RXS262217 RNW262217 REA262217 QUE262217 QKI262217 QAM262217 PQQ262217 PGU262217 OWY262217 ONC262217 ODG262217 NTK262217 NJO262217 MZS262217 MPW262217 MGA262217 LWE262217 LMI262217 LCM262217 KSQ262217 KIU262217 JYY262217 JPC262217 JFG262217 IVK262217 ILO262217 IBS262217 HRW262217 HIA262217 GYE262217 GOI262217 GEM262217 FUQ262217 FKU262217 FAY262217 ERC262217 EHG262217 DXK262217 DNO262217 DDS262217 CTW262217 CKA262217 CAE262217 BQI262217 BGM262217 AWQ262217 AMU262217 ACY262217 TC262217 JG262217 K262217 WVS196681 WLW196681 WCA196681 VSE196681 VII196681 UYM196681 UOQ196681 UEU196681 TUY196681 TLC196681 TBG196681 SRK196681 SHO196681 RXS196681 RNW196681 REA196681 QUE196681 QKI196681 QAM196681 PQQ196681 PGU196681 OWY196681 ONC196681 ODG196681 NTK196681 NJO196681 MZS196681 MPW196681 MGA196681 LWE196681 LMI196681 LCM196681 KSQ196681 KIU196681 JYY196681 JPC196681 JFG196681 IVK196681 ILO196681 IBS196681 HRW196681 HIA196681 GYE196681 GOI196681 GEM196681 FUQ196681 FKU196681 FAY196681 ERC196681 EHG196681 DXK196681 DNO196681 DDS196681 CTW196681 CKA196681 CAE196681 BQI196681 BGM196681 AWQ196681 AMU196681 ACY196681 TC196681 JG196681 K196681 WVS131145 WLW131145 WCA131145 VSE131145 VII131145 UYM131145 UOQ131145 UEU131145 TUY131145 TLC131145 TBG131145 SRK131145 SHO131145 RXS131145 RNW131145 REA131145 QUE131145 QKI131145 QAM131145 PQQ131145 PGU131145 OWY131145 ONC131145 ODG131145 NTK131145 NJO131145 MZS131145 MPW131145 MGA131145 LWE131145 LMI131145 LCM131145 KSQ131145 KIU131145 JYY131145 JPC131145 JFG131145 IVK131145 ILO131145 IBS131145 HRW131145 HIA131145 GYE131145 GOI131145 GEM131145 FUQ131145 FKU131145 FAY131145 ERC131145 EHG131145 DXK131145 DNO131145 DDS131145 CTW131145 CKA131145 CAE131145 BQI131145 BGM131145 AWQ131145 AMU131145 ACY131145 TC131145 JG131145 K131145 WVS65609 WLW65609 WCA65609 VSE65609 VII65609 UYM65609 UOQ65609 UEU65609 TUY65609 TLC65609 TBG65609 SRK65609 SHO65609 RXS65609 RNW65609 REA65609 QUE65609 QKI65609 QAM65609 PQQ65609 PGU65609 OWY65609 ONC65609 ODG65609 NTK65609 NJO65609 MZS65609 MPW65609 MGA65609 LWE65609 LMI65609 LCM65609 KSQ65609 KIU65609 JYY65609 JPC65609 JFG65609 IVK65609 ILO65609 IBS65609 HRW65609 HIA65609 GYE65609 GOI65609 GEM65609 FUQ65609 FKU65609 FAY65609 ERC65609 EHG65609 DXK65609 DNO65609 DDS65609 CTW65609 CKA65609 CAE65609 BQI65609 BGM65609 AWQ65609 AMU65609 ACY65609 TC65609 JG65609 K65609 WVQ76 WLU76 WBY76 VSC76 VIG76 UYK76 UOO76 UES76 TUW76 TLA76 TBE76 SRI76 SHM76 RXQ76 RNU76 RDY76 QUC76 QKG76 QAK76 PQO76 PGS76 OWW76 ONA76 ODE76 NTI76 NJM76 MZQ76 MPU76 MFY76 LWC76 LMG76 LCK76 KSO76 KIS76 JYW76 JPA76 JFE76 IVI76 ILM76 IBQ76 HRU76 HHY76 GYC76 GOG76 GEK76 FUO76 FKS76 FAW76 ERA76 EHE76 DXI76 DNM76 DDQ76 CTU76 CJY76 CAC76 BQG76 BGK76 AWO76 AMS76 ACW76 TA76 K76" xr:uid="{00000000-0002-0000-0C00-000002000000}">
      <formula1>#REF!</formula1>
    </dataValidation>
    <dataValidation type="list" allowBlank="1" showInputMessage="1" showErrorMessage="1" sqref="C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65650 IY65650 SU65650 ACQ65650 AMM65650 AWI65650 BGE65650 BQA65650 BZW65650 CJS65650 CTO65650 DDK65650 DNG65650 DXC65650 EGY65650 EQU65650 FAQ65650 FKM65650 FUI65650 GEE65650 GOA65650 GXW65650 HHS65650 HRO65650 IBK65650 ILG65650 IVC65650 JEY65650 JOU65650 JYQ65650 KIM65650 KSI65650 LCE65650 LMA65650 LVW65650 MFS65650 MPO65650 MZK65650 NJG65650 NTC65650 OCY65650 OMU65650 OWQ65650 PGM65650 PQI65650 QAE65650 QKA65650 QTW65650 RDS65650 RNO65650 RXK65650 SHG65650 SRC65650 TAY65650 TKU65650 TUQ65650 UEM65650 UOI65650 UYE65650 VIA65650 VRW65650 WBS65650 WLO65650 WVK65650 C131186 IY131186 SU131186 ACQ131186 AMM131186 AWI131186 BGE131186 BQA131186 BZW131186 CJS131186 CTO131186 DDK131186 DNG131186 DXC131186 EGY131186 EQU131186 FAQ131186 FKM131186 FUI131186 GEE131186 GOA131186 GXW131186 HHS131186 HRO131186 IBK131186 ILG131186 IVC131186 JEY131186 JOU131186 JYQ131186 KIM131186 KSI131186 LCE131186 LMA131186 LVW131186 MFS131186 MPO131186 MZK131186 NJG131186 NTC131186 OCY131186 OMU131186 OWQ131186 PGM131186 PQI131186 QAE131186 QKA131186 QTW131186 RDS131186 RNO131186 RXK131186 SHG131186 SRC131186 TAY131186 TKU131186 TUQ131186 UEM131186 UOI131186 UYE131186 VIA131186 VRW131186 WBS131186 WLO131186 WVK131186 C196722 IY196722 SU196722 ACQ196722 AMM196722 AWI196722 BGE196722 BQA196722 BZW196722 CJS196722 CTO196722 DDK196722 DNG196722 DXC196722 EGY196722 EQU196722 FAQ196722 FKM196722 FUI196722 GEE196722 GOA196722 GXW196722 HHS196722 HRO196722 IBK196722 ILG196722 IVC196722 JEY196722 JOU196722 JYQ196722 KIM196722 KSI196722 LCE196722 LMA196722 LVW196722 MFS196722 MPO196722 MZK196722 NJG196722 NTC196722 OCY196722 OMU196722 OWQ196722 PGM196722 PQI196722 QAE196722 QKA196722 QTW196722 RDS196722 RNO196722 RXK196722 SHG196722 SRC196722 TAY196722 TKU196722 TUQ196722 UEM196722 UOI196722 UYE196722 VIA196722 VRW196722 WBS196722 WLO196722 WVK196722 C262258 IY262258 SU262258 ACQ262258 AMM262258 AWI262258 BGE262258 BQA262258 BZW262258 CJS262258 CTO262258 DDK262258 DNG262258 DXC262258 EGY262258 EQU262258 FAQ262258 FKM262258 FUI262258 GEE262258 GOA262258 GXW262258 HHS262258 HRO262258 IBK262258 ILG262258 IVC262258 JEY262258 JOU262258 JYQ262258 KIM262258 KSI262258 LCE262258 LMA262258 LVW262258 MFS262258 MPO262258 MZK262258 NJG262258 NTC262258 OCY262258 OMU262258 OWQ262258 PGM262258 PQI262258 QAE262258 QKA262258 QTW262258 RDS262258 RNO262258 RXK262258 SHG262258 SRC262258 TAY262258 TKU262258 TUQ262258 UEM262258 UOI262258 UYE262258 VIA262258 VRW262258 WBS262258 WLO262258 WVK262258 C327794 IY327794 SU327794 ACQ327794 AMM327794 AWI327794 BGE327794 BQA327794 BZW327794 CJS327794 CTO327794 DDK327794 DNG327794 DXC327794 EGY327794 EQU327794 FAQ327794 FKM327794 FUI327794 GEE327794 GOA327794 GXW327794 HHS327794 HRO327794 IBK327794 ILG327794 IVC327794 JEY327794 JOU327794 JYQ327794 KIM327794 KSI327794 LCE327794 LMA327794 LVW327794 MFS327794 MPO327794 MZK327794 NJG327794 NTC327794 OCY327794 OMU327794 OWQ327794 PGM327794 PQI327794 QAE327794 QKA327794 QTW327794 RDS327794 RNO327794 RXK327794 SHG327794 SRC327794 TAY327794 TKU327794 TUQ327794 UEM327794 UOI327794 UYE327794 VIA327794 VRW327794 WBS327794 WLO327794 WVK327794 C393330 IY393330 SU393330 ACQ393330 AMM393330 AWI393330 BGE393330 BQA393330 BZW393330 CJS393330 CTO393330 DDK393330 DNG393330 DXC393330 EGY393330 EQU393330 FAQ393330 FKM393330 FUI393330 GEE393330 GOA393330 GXW393330 HHS393330 HRO393330 IBK393330 ILG393330 IVC393330 JEY393330 JOU393330 JYQ393330 KIM393330 KSI393330 LCE393330 LMA393330 LVW393330 MFS393330 MPO393330 MZK393330 NJG393330 NTC393330 OCY393330 OMU393330 OWQ393330 PGM393330 PQI393330 QAE393330 QKA393330 QTW393330 RDS393330 RNO393330 RXK393330 SHG393330 SRC393330 TAY393330 TKU393330 TUQ393330 UEM393330 UOI393330 UYE393330 VIA393330 VRW393330 WBS393330 WLO393330 WVK393330 C458866 IY458866 SU458866 ACQ458866 AMM458866 AWI458866 BGE458866 BQA458866 BZW458866 CJS458866 CTO458866 DDK458866 DNG458866 DXC458866 EGY458866 EQU458866 FAQ458866 FKM458866 FUI458866 GEE458866 GOA458866 GXW458866 HHS458866 HRO458866 IBK458866 ILG458866 IVC458866 JEY458866 JOU458866 JYQ458866 KIM458866 KSI458866 LCE458866 LMA458866 LVW458866 MFS458866 MPO458866 MZK458866 NJG458866 NTC458866 OCY458866 OMU458866 OWQ458866 PGM458866 PQI458866 QAE458866 QKA458866 QTW458866 RDS458866 RNO458866 RXK458866 SHG458866 SRC458866 TAY458866 TKU458866 TUQ458866 UEM458866 UOI458866 UYE458866 VIA458866 VRW458866 WBS458866 WLO458866 WVK458866 C524402 IY524402 SU524402 ACQ524402 AMM524402 AWI524402 BGE524402 BQA524402 BZW524402 CJS524402 CTO524402 DDK524402 DNG524402 DXC524402 EGY524402 EQU524402 FAQ524402 FKM524402 FUI524402 GEE524402 GOA524402 GXW524402 HHS524402 HRO524402 IBK524402 ILG524402 IVC524402 JEY524402 JOU524402 JYQ524402 KIM524402 KSI524402 LCE524402 LMA524402 LVW524402 MFS524402 MPO524402 MZK524402 NJG524402 NTC524402 OCY524402 OMU524402 OWQ524402 PGM524402 PQI524402 QAE524402 QKA524402 QTW524402 RDS524402 RNO524402 RXK524402 SHG524402 SRC524402 TAY524402 TKU524402 TUQ524402 UEM524402 UOI524402 UYE524402 VIA524402 VRW524402 WBS524402 WLO524402 WVK524402 C589938 IY589938 SU589938 ACQ589938 AMM589938 AWI589938 BGE589938 BQA589938 BZW589938 CJS589938 CTO589938 DDK589938 DNG589938 DXC589938 EGY589938 EQU589938 FAQ589938 FKM589938 FUI589938 GEE589938 GOA589938 GXW589938 HHS589938 HRO589938 IBK589938 ILG589938 IVC589938 JEY589938 JOU589938 JYQ589938 KIM589938 KSI589938 LCE589938 LMA589938 LVW589938 MFS589938 MPO589938 MZK589938 NJG589938 NTC589938 OCY589938 OMU589938 OWQ589938 PGM589938 PQI589938 QAE589938 QKA589938 QTW589938 RDS589938 RNO589938 RXK589938 SHG589938 SRC589938 TAY589938 TKU589938 TUQ589938 UEM589938 UOI589938 UYE589938 VIA589938 VRW589938 WBS589938 WLO589938 WVK589938 C655474 IY655474 SU655474 ACQ655474 AMM655474 AWI655474 BGE655474 BQA655474 BZW655474 CJS655474 CTO655474 DDK655474 DNG655474 DXC655474 EGY655474 EQU655474 FAQ655474 FKM655474 FUI655474 GEE655474 GOA655474 GXW655474 HHS655474 HRO655474 IBK655474 ILG655474 IVC655474 JEY655474 JOU655474 JYQ655474 KIM655474 KSI655474 LCE655474 LMA655474 LVW655474 MFS655474 MPO655474 MZK655474 NJG655474 NTC655474 OCY655474 OMU655474 OWQ655474 PGM655474 PQI655474 QAE655474 QKA655474 QTW655474 RDS655474 RNO655474 RXK655474 SHG655474 SRC655474 TAY655474 TKU655474 TUQ655474 UEM655474 UOI655474 UYE655474 VIA655474 VRW655474 WBS655474 WLO655474 WVK655474 C721010 IY721010 SU721010 ACQ721010 AMM721010 AWI721010 BGE721010 BQA721010 BZW721010 CJS721010 CTO721010 DDK721010 DNG721010 DXC721010 EGY721010 EQU721010 FAQ721010 FKM721010 FUI721010 GEE721010 GOA721010 GXW721010 HHS721010 HRO721010 IBK721010 ILG721010 IVC721010 JEY721010 JOU721010 JYQ721010 KIM721010 KSI721010 LCE721010 LMA721010 LVW721010 MFS721010 MPO721010 MZK721010 NJG721010 NTC721010 OCY721010 OMU721010 OWQ721010 PGM721010 PQI721010 QAE721010 QKA721010 QTW721010 RDS721010 RNO721010 RXK721010 SHG721010 SRC721010 TAY721010 TKU721010 TUQ721010 UEM721010 UOI721010 UYE721010 VIA721010 VRW721010 WBS721010 WLO721010 WVK721010 C786546 IY786546 SU786546 ACQ786546 AMM786546 AWI786546 BGE786546 BQA786546 BZW786546 CJS786546 CTO786546 DDK786546 DNG786546 DXC786546 EGY786546 EQU786546 FAQ786546 FKM786546 FUI786546 GEE786546 GOA786546 GXW786546 HHS786546 HRO786546 IBK786546 ILG786546 IVC786546 JEY786546 JOU786546 JYQ786546 KIM786546 KSI786546 LCE786546 LMA786546 LVW786546 MFS786546 MPO786546 MZK786546 NJG786546 NTC786546 OCY786546 OMU786546 OWQ786546 PGM786546 PQI786546 QAE786546 QKA786546 QTW786546 RDS786546 RNO786546 RXK786546 SHG786546 SRC786546 TAY786546 TKU786546 TUQ786546 UEM786546 UOI786546 UYE786546 VIA786546 VRW786546 WBS786546 WLO786546 WVK786546 C852082 IY852082 SU852082 ACQ852082 AMM852082 AWI852082 BGE852082 BQA852082 BZW852082 CJS852082 CTO852082 DDK852082 DNG852082 DXC852082 EGY852082 EQU852082 FAQ852082 FKM852082 FUI852082 GEE852082 GOA852082 GXW852082 HHS852082 HRO852082 IBK852082 ILG852082 IVC852082 JEY852082 JOU852082 JYQ852082 KIM852082 KSI852082 LCE852082 LMA852082 LVW852082 MFS852082 MPO852082 MZK852082 NJG852082 NTC852082 OCY852082 OMU852082 OWQ852082 PGM852082 PQI852082 QAE852082 QKA852082 QTW852082 RDS852082 RNO852082 RXK852082 SHG852082 SRC852082 TAY852082 TKU852082 TUQ852082 UEM852082 UOI852082 UYE852082 VIA852082 VRW852082 WBS852082 WLO852082 WVK852082 C917618 IY917618 SU917618 ACQ917618 AMM917618 AWI917618 BGE917618 BQA917618 BZW917618 CJS917618 CTO917618 DDK917618 DNG917618 DXC917618 EGY917618 EQU917618 FAQ917618 FKM917618 FUI917618 GEE917618 GOA917618 GXW917618 HHS917618 HRO917618 IBK917618 ILG917618 IVC917618 JEY917618 JOU917618 JYQ917618 KIM917618 KSI917618 LCE917618 LMA917618 LVW917618 MFS917618 MPO917618 MZK917618 NJG917618 NTC917618 OCY917618 OMU917618 OWQ917618 PGM917618 PQI917618 QAE917618 QKA917618 QTW917618 RDS917618 RNO917618 RXK917618 SHG917618 SRC917618 TAY917618 TKU917618 TUQ917618 UEM917618 UOI917618 UYE917618 VIA917618 VRW917618 WBS917618 WLO917618 WVK917618 C983154 IY983154 SU983154 ACQ983154 AMM983154 AWI983154 BGE983154 BQA983154 BZW983154 CJS983154 CTO983154 DDK983154 DNG983154 DXC983154 EGY983154 EQU983154 FAQ983154 FKM983154 FUI983154 GEE983154 GOA983154 GXW983154 HHS983154 HRO983154 IBK983154 ILG983154 IVC983154 JEY983154 JOU983154 JYQ983154 KIM983154 KSI983154 LCE983154 LMA983154 LVW983154 MFS983154 MPO983154 MZK983154 NJG983154 NTC983154 OCY983154 OMU983154 OWQ983154 PGM983154 PQI983154 QAE983154 QKA983154 QTW983154 RDS983154 RNO983154 RXK983154 SHG983154 SRC983154 TAY983154 TKU983154 TUQ983154 UEM983154 UOI983154 UYE983154 VIA983154 VRW983154 WBS983154 WLO983154 WVK983154 C121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xr:uid="{00000000-0002-0000-0C00-000003000000}">
      <formula1>$AA$3</formula1>
    </dataValidation>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V59:Y62 JP59:JS62 TL59:TO62 ADH59:ADK62 AND59:ANG62 AWZ59:AXC62 BGV59:BGY62 BQR59:BQU62 CAN59:CAQ62 CKJ59:CKM62 CUF59:CUI62 DEB59:DEE62 DNX59:DOA62 DXT59:DXW62 EHP59:EHS62 ERL59:ERO62 FBH59:FBK62 FLD59:FLG62 FUZ59:FVC62 GEV59:GEY62 GOR59:GOU62 GYN59:GYQ62 HIJ59:HIM62 HSF59:HSI62 ICB59:ICE62 ILX59:IMA62 IVT59:IVW62 JFP59:JFS62 JPL59:JPO62 JZH59:JZK62 KJD59:KJG62 KSZ59:KTC62 LCV59:LCY62 LMR59:LMU62 LWN59:LWQ62 MGJ59:MGM62 MQF59:MQI62 NAB59:NAE62 NJX59:NKA62 NTT59:NTW62 ODP59:ODS62 ONL59:ONO62 OXH59:OXK62 PHD59:PHG62 PQZ59:PRC62 QAV59:QAY62 QKR59:QKU62 QUN59:QUQ62 REJ59:REM62 ROF59:ROI62 RYB59:RYE62 SHX59:SIA62 SRT59:SRW62 TBP59:TBS62 TLL59:TLO62 TVH59:TVK62 UFD59:UFG62 UOZ59:UPC62 UYV59:UYY62 VIR59:VIU62 VSN59:VSQ62 WCJ59:WCM62 WMF59:WMI62 WWB59:WWE62 V65590:Y65593 JR65590:JU65593 TN65590:TQ65593 ADJ65590:ADM65593 ANF65590:ANI65593 AXB65590:AXE65593 BGX65590:BHA65593 BQT65590:BQW65593 CAP65590:CAS65593 CKL65590:CKO65593 CUH65590:CUK65593 DED65590:DEG65593 DNZ65590:DOC65593 DXV65590:DXY65593 EHR65590:EHU65593 ERN65590:ERQ65593 FBJ65590:FBM65593 FLF65590:FLI65593 FVB65590:FVE65593 GEX65590:GFA65593 GOT65590:GOW65593 GYP65590:GYS65593 HIL65590:HIO65593 HSH65590:HSK65593 ICD65590:ICG65593 ILZ65590:IMC65593 IVV65590:IVY65593 JFR65590:JFU65593 JPN65590:JPQ65593 JZJ65590:JZM65593 KJF65590:KJI65593 KTB65590:KTE65593 LCX65590:LDA65593 LMT65590:LMW65593 LWP65590:LWS65593 MGL65590:MGO65593 MQH65590:MQK65593 NAD65590:NAG65593 NJZ65590:NKC65593 NTV65590:NTY65593 ODR65590:ODU65593 ONN65590:ONQ65593 OXJ65590:OXM65593 PHF65590:PHI65593 PRB65590:PRE65593 QAX65590:QBA65593 QKT65590:QKW65593 QUP65590:QUS65593 REL65590:REO65593 ROH65590:ROK65593 RYD65590:RYG65593 SHZ65590:SIC65593 SRV65590:SRY65593 TBR65590:TBU65593 TLN65590:TLQ65593 TVJ65590:TVM65593 UFF65590:UFI65593 UPB65590:UPE65593 UYX65590:UZA65593 VIT65590:VIW65593 VSP65590:VSS65593 WCL65590:WCO65593 WMH65590:WMK65593 WWD65590:WWG65593 V131126:Y131129 JR131126:JU131129 TN131126:TQ131129 ADJ131126:ADM131129 ANF131126:ANI131129 AXB131126:AXE131129 BGX131126:BHA131129 BQT131126:BQW131129 CAP131126:CAS131129 CKL131126:CKO131129 CUH131126:CUK131129 DED131126:DEG131129 DNZ131126:DOC131129 DXV131126:DXY131129 EHR131126:EHU131129 ERN131126:ERQ131129 FBJ131126:FBM131129 FLF131126:FLI131129 FVB131126:FVE131129 GEX131126:GFA131129 GOT131126:GOW131129 GYP131126:GYS131129 HIL131126:HIO131129 HSH131126:HSK131129 ICD131126:ICG131129 ILZ131126:IMC131129 IVV131126:IVY131129 JFR131126:JFU131129 JPN131126:JPQ131129 JZJ131126:JZM131129 KJF131126:KJI131129 KTB131126:KTE131129 LCX131126:LDA131129 LMT131126:LMW131129 LWP131126:LWS131129 MGL131126:MGO131129 MQH131126:MQK131129 NAD131126:NAG131129 NJZ131126:NKC131129 NTV131126:NTY131129 ODR131126:ODU131129 ONN131126:ONQ131129 OXJ131126:OXM131129 PHF131126:PHI131129 PRB131126:PRE131129 QAX131126:QBA131129 QKT131126:QKW131129 QUP131126:QUS131129 REL131126:REO131129 ROH131126:ROK131129 RYD131126:RYG131129 SHZ131126:SIC131129 SRV131126:SRY131129 TBR131126:TBU131129 TLN131126:TLQ131129 TVJ131126:TVM131129 UFF131126:UFI131129 UPB131126:UPE131129 UYX131126:UZA131129 VIT131126:VIW131129 VSP131126:VSS131129 WCL131126:WCO131129 WMH131126:WMK131129 WWD131126:WWG131129 V196662:Y196665 JR196662:JU196665 TN196662:TQ196665 ADJ196662:ADM196665 ANF196662:ANI196665 AXB196662:AXE196665 BGX196662:BHA196665 BQT196662:BQW196665 CAP196662:CAS196665 CKL196662:CKO196665 CUH196662:CUK196665 DED196662:DEG196665 DNZ196662:DOC196665 DXV196662:DXY196665 EHR196662:EHU196665 ERN196662:ERQ196665 FBJ196662:FBM196665 FLF196662:FLI196665 FVB196662:FVE196665 GEX196662:GFA196665 GOT196662:GOW196665 GYP196662:GYS196665 HIL196662:HIO196665 HSH196662:HSK196665 ICD196662:ICG196665 ILZ196662:IMC196665 IVV196662:IVY196665 JFR196662:JFU196665 JPN196662:JPQ196665 JZJ196662:JZM196665 KJF196662:KJI196665 KTB196662:KTE196665 LCX196662:LDA196665 LMT196662:LMW196665 LWP196662:LWS196665 MGL196662:MGO196665 MQH196662:MQK196665 NAD196662:NAG196665 NJZ196662:NKC196665 NTV196662:NTY196665 ODR196662:ODU196665 ONN196662:ONQ196665 OXJ196662:OXM196665 PHF196662:PHI196665 PRB196662:PRE196665 QAX196662:QBA196665 QKT196662:QKW196665 QUP196662:QUS196665 REL196662:REO196665 ROH196662:ROK196665 RYD196662:RYG196665 SHZ196662:SIC196665 SRV196662:SRY196665 TBR196662:TBU196665 TLN196662:TLQ196665 TVJ196662:TVM196665 UFF196662:UFI196665 UPB196662:UPE196665 UYX196662:UZA196665 VIT196662:VIW196665 VSP196662:VSS196665 WCL196662:WCO196665 WMH196662:WMK196665 WWD196662:WWG196665 V262198:Y262201 JR262198:JU262201 TN262198:TQ262201 ADJ262198:ADM262201 ANF262198:ANI262201 AXB262198:AXE262201 BGX262198:BHA262201 BQT262198:BQW262201 CAP262198:CAS262201 CKL262198:CKO262201 CUH262198:CUK262201 DED262198:DEG262201 DNZ262198:DOC262201 DXV262198:DXY262201 EHR262198:EHU262201 ERN262198:ERQ262201 FBJ262198:FBM262201 FLF262198:FLI262201 FVB262198:FVE262201 GEX262198:GFA262201 GOT262198:GOW262201 GYP262198:GYS262201 HIL262198:HIO262201 HSH262198:HSK262201 ICD262198:ICG262201 ILZ262198:IMC262201 IVV262198:IVY262201 JFR262198:JFU262201 JPN262198:JPQ262201 JZJ262198:JZM262201 KJF262198:KJI262201 KTB262198:KTE262201 LCX262198:LDA262201 LMT262198:LMW262201 LWP262198:LWS262201 MGL262198:MGO262201 MQH262198:MQK262201 NAD262198:NAG262201 NJZ262198:NKC262201 NTV262198:NTY262201 ODR262198:ODU262201 ONN262198:ONQ262201 OXJ262198:OXM262201 PHF262198:PHI262201 PRB262198:PRE262201 QAX262198:QBA262201 QKT262198:QKW262201 QUP262198:QUS262201 REL262198:REO262201 ROH262198:ROK262201 RYD262198:RYG262201 SHZ262198:SIC262201 SRV262198:SRY262201 TBR262198:TBU262201 TLN262198:TLQ262201 TVJ262198:TVM262201 UFF262198:UFI262201 UPB262198:UPE262201 UYX262198:UZA262201 VIT262198:VIW262201 VSP262198:VSS262201 WCL262198:WCO262201 WMH262198:WMK262201 WWD262198:WWG262201 V327734:Y327737 JR327734:JU327737 TN327734:TQ327737 ADJ327734:ADM327737 ANF327734:ANI327737 AXB327734:AXE327737 BGX327734:BHA327737 BQT327734:BQW327737 CAP327734:CAS327737 CKL327734:CKO327737 CUH327734:CUK327737 DED327734:DEG327737 DNZ327734:DOC327737 DXV327734:DXY327737 EHR327734:EHU327737 ERN327734:ERQ327737 FBJ327734:FBM327737 FLF327734:FLI327737 FVB327734:FVE327737 GEX327734:GFA327737 GOT327734:GOW327737 GYP327734:GYS327737 HIL327734:HIO327737 HSH327734:HSK327737 ICD327734:ICG327737 ILZ327734:IMC327737 IVV327734:IVY327737 JFR327734:JFU327737 JPN327734:JPQ327737 JZJ327734:JZM327737 KJF327734:KJI327737 KTB327734:KTE327737 LCX327734:LDA327737 LMT327734:LMW327737 LWP327734:LWS327737 MGL327734:MGO327737 MQH327734:MQK327737 NAD327734:NAG327737 NJZ327734:NKC327737 NTV327734:NTY327737 ODR327734:ODU327737 ONN327734:ONQ327737 OXJ327734:OXM327737 PHF327734:PHI327737 PRB327734:PRE327737 QAX327734:QBA327737 QKT327734:QKW327737 QUP327734:QUS327737 REL327734:REO327737 ROH327734:ROK327737 RYD327734:RYG327737 SHZ327734:SIC327737 SRV327734:SRY327737 TBR327734:TBU327737 TLN327734:TLQ327737 TVJ327734:TVM327737 UFF327734:UFI327737 UPB327734:UPE327737 UYX327734:UZA327737 VIT327734:VIW327737 VSP327734:VSS327737 WCL327734:WCO327737 WMH327734:WMK327737 WWD327734:WWG327737 V393270:Y393273 JR393270:JU393273 TN393270:TQ393273 ADJ393270:ADM393273 ANF393270:ANI393273 AXB393270:AXE393273 BGX393270:BHA393273 BQT393270:BQW393273 CAP393270:CAS393273 CKL393270:CKO393273 CUH393270:CUK393273 DED393270:DEG393273 DNZ393270:DOC393273 DXV393270:DXY393273 EHR393270:EHU393273 ERN393270:ERQ393273 FBJ393270:FBM393273 FLF393270:FLI393273 FVB393270:FVE393273 GEX393270:GFA393273 GOT393270:GOW393273 GYP393270:GYS393273 HIL393270:HIO393273 HSH393270:HSK393273 ICD393270:ICG393273 ILZ393270:IMC393273 IVV393270:IVY393273 JFR393270:JFU393273 JPN393270:JPQ393273 JZJ393270:JZM393273 KJF393270:KJI393273 KTB393270:KTE393273 LCX393270:LDA393273 LMT393270:LMW393273 LWP393270:LWS393273 MGL393270:MGO393273 MQH393270:MQK393273 NAD393270:NAG393273 NJZ393270:NKC393273 NTV393270:NTY393273 ODR393270:ODU393273 ONN393270:ONQ393273 OXJ393270:OXM393273 PHF393270:PHI393273 PRB393270:PRE393273 QAX393270:QBA393273 QKT393270:QKW393273 QUP393270:QUS393273 REL393270:REO393273 ROH393270:ROK393273 RYD393270:RYG393273 SHZ393270:SIC393273 SRV393270:SRY393273 TBR393270:TBU393273 TLN393270:TLQ393273 TVJ393270:TVM393273 UFF393270:UFI393273 UPB393270:UPE393273 UYX393270:UZA393273 VIT393270:VIW393273 VSP393270:VSS393273 WCL393270:WCO393273 WMH393270:WMK393273 WWD393270:WWG393273 V458806:Y458809 JR458806:JU458809 TN458806:TQ458809 ADJ458806:ADM458809 ANF458806:ANI458809 AXB458806:AXE458809 BGX458806:BHA458809 BQT458806:BQW458809 CAP458806:CAS458809 CKL458806:CKO458809 CUH458806:CUK458809 DED458806:DEG458809 DNZ458806:DOC458809 DXV458806:DXY458809 EHR458806:EHU458809 ERN458806:ERQ458809 FBJ458806:FBM458809 FLF458806:FLI458809 FVB458806:FVE458809 GEX458806:GFA458809 GOT458806:GOW458809 GYP458806:GYS458809 HIL458806:HIO458809 HSH458806:HSK458809 ICD458806:ICG458809 ILZ458806:IMC458809 IVV458806:IVY458809 JFR458806:JFU458809 JPN458806:JPQ458809 JZJ458806:JZM458809 KJF458806:KJI458809 KTB458806:KTE458809 LCX458806:LDA458809 LMT458806:LMW458809 LWP458806:LWS458809 MGL458806:MGO458809 MQH458806:MQK458809 NAD458806:NAG458809 NJZ458806:NKC458809 NTV458806:NTY458809 ODR458806:ODU458809 ONN458806:ONQ458809 OXJ458806:OXM458809 PHF458806:PHI458809 PRB458806:PRE458809 QAX458806:QBA458809 QKT458806:QKW458809 QUP458806:QUS458809 REL458806:REO458809 ROH458806:ROK458809 RYD458806:RYG458809 SHZ458806:SIC458809 SRV458806:SRY458809 TBR458806:TBU458809 TLN458806:TLQ458809 TVJ458806:TVM458809 UFF458806:UFI458809 UPB458806:UPE458809 UYX458806:UZA458809 VIT458806:VIW458809 VSP458806:VSS458809 WCL458806:WCO458809 WMH458806:WMK458809 WWD458806:WWG458809 V524342:Y524345 JR524342:JU524345 TN524342:TQ524345 ADJ524342:ADM524345 ANF524342:ANI524345 AXB524342:AXE524345 BGX524342:BHA524345 BQT524342:BQW524345 CAP524342:CAS524345 CKL524342:CKO524345 CUH524342:CUK524345 DED524342:DEG524345 DNZ524342:DOC524345 DXV524342:DXY524345 EHR524342:EHU524345 ERN524342:ERQ524345 FBJ524342:FBM524345 FLF524342:FLI524345 FVB524342:FVE524345 GEX524342:GFA524345 GOT524342:GOW524345 GYP524342:GYS524345 HIL524342:HIO524345 HSH524342:HSK524345 ICD524342:ICG524345 ILZ524342:IMC524345 IVV524342:IVY524345 JFR524342:JFU524345 JPN524342:JPQ524345 JZJ524342:JZM524345 KJF524342:KJI524345 KTB524342:KTE524345 LCX524342:LDA524345 LMT524342:LMW524345 LWP524342:LWS524345 MGL524342:MGO524345 MQH524342:MQK524345 NAD524342:NAG524345 NJZ524342:NKC524345 NTV524342:NTY524345 ODR524342:ODU524345 ONN524342:ONQ524345 OXJ524342:OXM524345 PHF524342:PHI524345 PRB524342:PRE524345 QAX524342:QBA524345 QKT524342:QKW524345 QUP524342:QUS524345 REL524342:REO524345 ROH524342:ROK524345 RYD524342:RYG524345 SHZ524342:SIC524345 SRV524342:SRY524345 TBR524342:TBU524345 TLN524342:TLQ524345 TVJ524342:TVM524345 UFF524342:UFI524345 UPB524342:UPE524345 UYX524342:UZA524345 VIT524342:VIW524345 VSP524342:VSS524345 WCL524342:WCO524345 WMH524342:WMK524345 WWD524342:WWG524345 V589878:Y589881 JR589878:JU589881 TN589878:TQ589881 ADJ589878:ADM589881 ANF589878:ANI589881 AXB589878:AXE589881 BGX589878:BHA589881 BQT589878:BQW589881 CAP589878:CAS589881 CKL589878:CKO589881 CUH589878:CUK589881 DED589878:DEG589881 DNZ589878:DOC589881 DXV589878:DXY589881 EHR589878:EHU589881 ERN589878:ERQ589881 FBJ589878:FBM589881 FLF589878:FLI589881 FVB589878:FVE589881 GEX589878:GFA589881 GOT589878:GOW589881 GYP589878:GYS589881 HIL589878:HIO589881 HSH589878:HSK589881 ICD589878:ICG589881 ILZ589878:IMC589881 IVV589878:IVY589881 JFR589878:JFU589881 JPN589878:JPQ589881 JZJ589878:JZM589881 KJF589878:KJI589881 KTB589878:KTE589881 LCX589878:LDA589881 LMT589878:LMW589881 LWP589878:LWS589881 MGL589878:MGO589881 MQH589878:MQK589881 NAD589878:NAG589881 NJZ589878:NKC589881 NTV589878:NTY589881 ODR589878:ODU589881 ONN589878:ONQ589881 OXJ589878:OXM589881 PHF589878:PHI589881 PRB589878:PRE589881 QAX589878:QBA589881 QKT589878:QKW589881 QUP589878:QUS589881 REL589878:REO589881 ROH589878:ROK589881 RYD589878:RYG589881 SHZ589878:SIC589881 SRV589878:SRY589881 TBR589878:TBU589881 TLN589878:TLQ589881 TVJ589878:TVM589881 UFF589878:UFI589881 UPB589878:UPE589881 UYX589878:UZA589881 VIT589878:VIW589881 VSP589878:VSS589881 WCL589878:WCO589881 WMH589878:WMK589881 WWD589878:WWG589881 V655414:Y655417 JR655414:JU655417 TN655414:TQ655417 ADJ655414:ADM655417 ANF655414:ANI655417 AXB655414:AXE655417 BGX655414:BHA655417 BQT655414:BQW655417 CAP655414:CAS655417 CKL655414:CKO655417 CUH655414:CUK655417 DED655414:DEG655417 DNZ655414:DOC655417 DXV655414:DXY655417 EHR655414:EHU655417 ERN655414:ERQ655417 FBJ655414:FBM655417 FLF655414:FLI655417 FVB655414:FVE655417 GEX655414:GFA655417 GOT655414:GOW655417 GYP655414:GYS655417 HIL655414:HIO655417 HSH655414:HSK655417 ICD655414:ICG655417 ILZ655414:IMC655417 IVV655414:IVY655417 JFR655414:JFU655417 JPN655414:JPQ655417 JZJ655414:JZM655417 KJF655414:KJI655417 KTB655414:KTE655417 LCX655414:LDA655417 LMT655414:LMW655417 LWP655414:LWS655417 MGL655414:MGO655417 MQH655414:MQK655417 NAD655414:NAG655417 NJZ655414:NKC655417 NTV655414:NTY655417 ODR655414:ODU655417 ONN655414:ONQ655417 OXJ655414:OXM655417 PHF655414:PHI655417 PRB655414:PRE655417 QAX655414:QBA655417 QKT655414:QKW655417 QUP655414:QUS655417 REL655414:REO655417 ROH655414:ROK655417 RYD655414:RYG655417 SHZ655414:SIC655417 SRV655414:SRY655417 TBR655414:TBU655417 TLN655414:TLQ655417 TVJ655414:TVM655417 UFF655414:UFI655417 UPB655414:UPE655417 UYX655414:UZA655417 VIT655414:VIW655417 VSP655414:VSS655417 WCL655414:WCO655417 WMH655414:WMK655417 WWD655414:WWG655417 V720950:Y720953 JR720950:JU720953 TN720950:TQ720953 ADJ720950:ADM720953 ANF720950:ANI720953 AXB720950:AXE720953 BGX720950:BHA720953 BQT720950:BQW720953 CAP720950:CAS720953 CKL720950:CKO720953 CUH720950:CUK720953 DED720950:DEG720953 DNZ720950:DOC720953 DXV720950:DXY720953 EHR720950:EHU720953 ERN720950:ERQ720953 FBJ720950:FBM720953 FLF720950:FLI720953 FVB720950:FVE720953 GEX720950:GFA720953 GOT720950:GOW720953 GYP720950:GYS720953 HIL720950:HIO720953 HSH720950:HSK720953 ICD720950:ICG720953 ILZ720950:IMC720953 IVV720950:IVY720953 JFR720950:JFU720953 JPN720950:JPQ720953 JZJ720950:JZM720953 KJF720950:KJI720953 KTB720950:KTE720953 LCX720950:LDA720953 LMT720950:LMW720953 LWP720950:LWS720953 MGL720950:MGO720953 MQH720950:MQK720953 NAD720950:NAG720953 NJZ720950:NKC720953 NTV720950:NTY720953 ODR720950:ODU720953 ONN720950:ONQ720953 OXJ720950:OXM720953 PHF720950:PHI720953 PRB720950:PRE720953 QAX720950:QBA720953 QKT720950:QKW720953 QUP720950:QUS720953 REL720950:REO720953 ROH720950:ROK720953 RYD720950:RYG720953 SHZ720950:SIC720953 SRV720950:SRY720953 TBR720950:TBU720953 TLN720950:TLQ720953 TVJ720950:TVM720953 UFF720950:UFI720953 UPB720950:UPE720953 UYX720950:UZA720953 VIT720950:VIW720953 VSP720950:VSS720953 WCL720950:WCO720953 WMH720950:WMK720953 WWD720950:WWG720953 V786486:Y786489 JR786486:JU786489 TN786486:TQ786489 ADJ786486:ADM786489 ANF786486:ANI786489 AXB786486:AXE786489 BGX786486:BHA786489 BQT786486:BQW786489 CAP786486:CAS786489 CKL786486:CKO786489 CUH786486:CUK786489 DED786486:DEG786489 DNZ786486:DOC786489 DXV786486:DXY786489 EHR786486:EHU786489 ERN786486:ERQ786489 FBJ786486:FBM786489 FLF786486:FLI786489 FVB786486:FVE786489 GEX786486:GFA786489 GOT786486:GOW786489 GYP786486:GYS786489 HIL786486:HIO786489 HSH786486:HSK786489 ICD786486:ICG786489 ILZ786486:IMC786489 IVV786486:IVY786489 JFR786486:JFU786489 JPN786486:JPQ786489 JZJ786486:JZM786489 KJF786486:KJI786489 KTB786486:KTE786489 LCX786486:LDA786489 LMT786486:LMW786489 LWP786486:LWS786489 MGL786486:MGO786489 MQH786486:MQK786489 NAD786486:NAG786489 NJZ786486:NKC786489 NTV786486:NTY786489 ODR786486:ODU786489 ONN786486:ONQ786489 OXJ786486:OXM786489 PHF786486:PHI786489 PRB786486:PRE786489 QAX786486:QBA786489 QKT786486:QKW786489 QUP786486:QUS786489 REL786486:REO786489 ROH786486:ROK786489 RYD786486:RYG786489 SHZ786486:SIC786489 SRV786486:SRY786489 TBR786486:TBU786489 TLN786486:TLQ786489 TVJ786486:TVM786489 UFF786486:UFI786489 UPB786486:UPE786489 UYX786486:UZA786489 VIT786486:VIW786489 VSP786486:VSS786489 WCL786486:WCO786489 WMH786486:WMK786489 WWD786486:WWG786489 V852022:Y852025 JR852022:JU852025 TN852022:TQ852025 ADJ852022:ADM852025 ANF852022:ANI852025 AXB852022:AXE852025 BGX852022:BHA852025 BQT852022:BQW852025 CAP852022:CAS852025 CKL852022:CKO852025 CUH852022:CUK852025 DED852022:DEG852025 DNZ852022:DOC852025 DXV852022:DXY852025 EHR852022:EHU852025 ERN852022:ERQ852025 FBJ852022:FBM852025 FLF852022:FLI852025 FVB852022:FVE852025 GEX852022:GFA852025 GOT852022:GOW852025 GYP852022:GYS852025 HIL852022:HIO852025 HSH852022:HSK852025 ICD852022:ICG852025 ILZ852022:IMC852025 IVV852022:IVY852025 JFR852022:JFU852025 JPN852022:JPQ852025 JZJ852022:JZM852025 KJF852022:KJI852025 KTB852022:KTE852025 LCX852022:LDA852025 LMT852022:LMW852025 LWP852022:LWS852025 MGL852022:MGO852025 MQH852022:MQK852025 NAD852022:NAG852025 NJZ852022:NKC852025 NTV852022:NTY852025 ODR852022:ODU852025 ONN852022:ONQ852025 OXJ852022:OXM852025 PHF852022:PHI852025 PRB852022:PRE852025 QAX852022:QBA852025 QKT852022:QKW852025 QUP852022:QUS852025 REL852022:REO852025 ROH852022:ROK852025 RYD852022:RYG852025 SHZ852022:SIC852025 SRV852022:SRY852025 TBR852022:TBU852025 TLN852022:TLQ852025 TVJ852022:TVM852025 UFF852022:UFI852025 UPB852022:UPE852025 UYX852022:UZA852025 VIT852022:VIW852025 VSP852022:VSS852025 WCL852022:WCO852025 WMH852022:WMK852025 WWD852022:WWG852025 V917558:Y917561 JR917558:JU917561 TN917558:TQ917561 ADJ917558:ADM917561 ANF917558:ANI917561 AXB917558:AXE917561 BGX917558:BHA917561 BQT917558:BQW917561 CAP917558:CAS917561 CKL917558:CKO917561 CUH917558:CUK917561 DED917558:DEG917561 DNZ917558:DOC917561 DXV917558:DXY917561 EHR917558:EHU917561 ERN917558:ERQ917561 FBJ917558:FBM917561 FLF917558:FLI917561 FVB917558:FVE917561 GEX917558:GFA917561 GOT917558:GOW917561 GYP917558:GYS917561 HIL917558:HIO917561 HSH917558:HSK917561 ICD917558:ICG917561 ILZ917558:IMC917561 IVV917558:IVY917561 JFR917558:JFU917561 JPN917558:JPQ917561 JZJ917558:JZM917561 KJF917558:KJI917561 KTB917558:KTE917561 LCX917558:LDA917561 LMT917558:LMW917561 LWP917558:LWS917561 MGL917558:MGO917561 MQH917558:MQK917561 NAD917558:NAG917561 NJZ917558:NKC917561 NTV917558:NTY917561 ODR917558:ODU917561 ONN917558:ONQ917561 OXJ917558:OXM917561 PHF917558:PHI917561 PRB917558:PRE917561 QAX917558:QBA917561 QKT917558:QKW917561 QUP917558:QUS917561 REL917558:REO917561 ROH917558:ROK917561 RYD917558:RYG917561 SHZ917558:SIC917561 SRV917558:SRY917561 TBR917558:TBU917561 TLN917558:TLQ917561 TVJ917558:TVM917561 UFF917558:UFI917561 UPB917558:UPE917561 UYX917558:UZA917561 VIT917558:VIW917561 VSP917558:VSS917561 WCL917558:WCO917561 WMH917558:WMK917561 WWD917558:WWG917561 V983094:Y983097 JR983094:JU983097 TN983094:TQ983097 ADJ983094:ADM983097 ANF983094:ANI983097 AXB983094:AXE983097 BGX983094:BHA983097 BQT983094:BQW983097 CAP983094:CAS983097 CKL983094:CKO983097 CUH983094:CUK983097 DED983094:DEG983097 DNZ983094:DOC983097 DXV983094:DXY983097 EHR983094:EHU983097 ERN983094:ERQ983097 FBJ983094:FBM983097 FLF983094:FLI983097 FVB983094:FVE983097 GEX983094:GFA983097 GOT983094:GOW983097 GYP983094:GYS983097 HIL983094:HIO983097 HSH983094:HSK983097 ICD983094:ICG983097 ILZ983094:IMC983097 IVV983094:IVY983097 JFR983094:JFU983097 JPN983094:JPQ983097 JZJ983094:JZM983097 KJF983094:KJI983097 KTB983094:KTE983097 LCX983094:LDA983097 LMT983094:LMW983097 LWP983094:LWS983097 MGL983094:MGO983097 MQH983094:MQK983097 NAD983094:NAG983097 NJZ983094:NKC983097 NTV983094:NTY983097 ODR983094:ODU983097 ONN983094:ONQ983097 OXJ983094:OXM983097 PHF983094:PHI983097 PRB983094:PRE983097 QAX983094:QBA983097 QKT983094:QKW983097 QUP983094:QUS983097 REL983094:REO983097 ROH983094:ROK983097 RYD983094:RYG983097 SHZ983094:SIC983097 SRV983094:SRY983097 TBR983094:TBU983097 TLN983094:TLQ983097 TVJ983094:TVM983097 UFF983094:UFI983097 UPB983094:UPE983097 UYX983094:UZA983097 VIT983094:VIW983097 VSP983094:VSS983097 WCL983094:WCO983097 WMH983094:WMK983097 WWD983094:WWG983097" xr:uid="{00000000-0002-0000-0C00-000004000000}">
      <formula1>$AA$1</formula1>
    </dataValidation>
  </dataValidations>
  <pageMargins left="0.70866141732283472" right="0.70866141732283472" top="0.78740157480314965" bottom="0" header="0.31496062992125984" footer="0.31496062992125984"/>
  <pageSetup paperSize="9" scale="94" fitToHeight="0" orientation="portrait" blackAndWhite="1" r:id="rId1"/>
  <rowBreaks count="3" manualBreakCount="3">
    <brk id="56" max="24" man="1"/>
    <brk id="71" max="24" man="1"/>
    <brk id="123"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AL163"/>
  <sheetViews>
    <sheetView view="pageBreakPreview" zoomScaleNormal="100" zoomScaleSheetLayoutView="100" workbookViewId="0">
      <selection activeCell="Z101" sqref="Z101"/>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10"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12" t="s">
        <v>416</v>
      </c>
      <c r="B1" s="276"/>
      <c r="C1" s="12"/>
      <c r="D1" s="12"/>
      <c r="E1" s="12"/>
      <c r="F1" s="12"/>
      <c r="G1" s="12"/>
      <c r="H1" s="12"/>
      <c r="I1" s="12"/>
      <c r="J1" s="12"/>
      <c r="K1" s="12"/>
      <c r="L1" s="12"/>
      <c r="M1" s="12"/>
      <c r="N1" s="12"/>
      <c r="O1" s="12"/>
      <c r="P1" s="12"/>
      <c r="Q1" s="12"/>
      <c r="R1" s="12"/>
      <c r="S1" s="12"/>
      <c r="T1" s="12"/>
      <c r="U1" s="12"/>
      <c r="V1" s="12"/>
      <c r="W1" s="12"/>
      <c r="X1" s="12"/>
      <c r="Y1" s="12"/>
      <c r="AA1" s="2" t="s">
        <v>155</v>
      </c>
    </row>
    <row r="2" spans="1:29" ht="9" customHeight="1">
      <c r="A2" s="12"/>
      <c r="B2" s="12"/>
      <c r="C2" s="12"/>
      <c r="D2" s="12"/>
      <c r="E2" s="12"/>
      <c r="F2" s="12"/>
      <c r="G2" s="12"/>
      <c r="H2" s="12"/>
      <c r="I2" s="12"/>
      <c r="J2" s="12"/>
      <c r="K2" s="12"/>
      <c r="L2" s="12"/>
      <c r="M2" s="12"/>
      <c r="N2" s="12"/>
      <c r="O2" s="12"/>
      <c r="P2" s="12"/>
      <c r="Q2" s="12"/>
      <c r="R2" s="12"/>
      <c r="S2" s="12"/>
      <c r="T2" s="12"/>
      <c r="U2" s="12"/>
      <c r="V2" s="12"/>
      <c r="W2" s="12"/>
      <c r="X2" s="12"/>
      <c r="Y2" s="12"/>
    </row>
    <row r="3" spans="1:29" ht="18.75" customHeight="1">
      <c r="A3" s="792" t="s">
        <v>414</v>
      </c>
      <c r="B3" s="792"/>
      <c r="C3" s="792"/>
      <c r="D3" s="792"/>
      <c r="E3" s="792"/>
      <c r="F3" s="792"/>
      <c r="G3" s="792"/>
      <c r="H3" s="792"/>
      <c r="I3" s="792"/>
      <c r="J3" s="792"/>
      <c r="K3" s="792"/>
      <c r="L3" s="792"/>
      <c r="M3" s="792"/>
      <c r="N3" s="792"/>
      <c r="O3" s="792"/>
      <c r="P3" s="792"/>
      <c r="Q3" s="792"/>
      <c r="R3" s="792"/>
      <c r="S3" s="792"/>
      <c r="T3" s="792"/>
      <c r="U3" s="792"/>
      <c r="V3" s="792"/>
      <c r="W3" s="792"/>
      <c r="X3" s="792"/>
      <c r="Y3" s="792"/>
      <c r="AA3" s="2" t="s">
        <v>123</v>
      </c>
    </row>
    <row r="4" spans="1:29" ht="9" customHeight="1">
      <c r="A4" s="12"/>
      <c r="B4" s="12"/>
      <c r="C4" s="12"/>
      <c r="D4" s="12"/>
      <c r="E4" s="12"/>
      <c r="F4" s="12"/>
      <c r="G4" s="12"/>
      <c r="H4" s="12"/>
      <c r="I4" s="12"/>
      <c r="J4" s="12"/>
      <c r="K4" s="12"/>
      <c r="L4" s="12"/>
      <c r="M4" s="12"/>
      <c r="N4" s="12"/>
      <c r="O4" s="12"/>
      <c r="P4" s="12"/>
      <c r="Q4" s="12"/>
      <c r="R4" s="12"/>
      <c r="S4" s="12"/>
      <c r="T4" s="12"/>
      <c r="U4" s="12"/>
      <c r="V4" s="12"/>
      <c r="W4" s="12"/>
      <c r="X4" s="12"/>
      <c r="Y4" s="12"/>
    </row>
    <row r="5" spans="1:29" ht="18.75" customHeight="1">
      <c r="A5" s="12"/>
      <c r="B5" s="12"/>
      <c r="C5" s="12"/>
      <c r="D5" s="12"/>
      <c r="E5" s="12"/>
      <c r="F5" s="12"/>
      <c r="G5" s="12"/>
      <c r="H5" s="12"/>
      <c r="I5" s="12"/>
      <c r="J5" s="12"/>
      <c r="K5" s="12"/>
      <c r="L5" s="359"/>
      <c r="M5" s="12"/>
      <c r="N5" s="44" t="s">
        <v>30</v>
      </c>
      <c r="O5" s="12"/>
      <c r="P5" s="12"/>
      <c r="Q5" s="12"/>
      <c r="R5" s="12"/>
      <c r="S5" s="12"/>
      <c r="T5" s="12"/>
      <c r="U5" s="12"/>
      <c r="V5" s="12"/>
      <c r="W5" s="12"/>
      <c r="X5" s="12"/>
      <c r="Y5" s="12"/>
    </row>
    <row r="6" spans="1:29" ht="18.75" customHeight="1">
      <c r="A6" s="12"/>
      <c r="B6" s="12"/>
      <c r="C6" s="12"/>
      <c r="D6" s="12"/>
      <c r="E6" s="12"/>
      <c r="F6" s="12"/>
      <c r="G6" s="12"/>
      <c r="H6" s="12"/>
      <c r="I6" s="12"/>
      <c r="J6" s="12"/>
      <c r="K6" s="12"/>
      <c r="L6" s="12"/>
      <c r="M6" s="12"/>
      <c r="N6" s="793"/>
      <c r="O6" s="793"/>
      <c r="P6" s="793"/>
      <c r="Q6" s="793"/>
      <c r="R6" s="793"/>
      <c r="S6" s="793"/>
      <c r="T6" s="793"/>
      <c r="U6" s="793"/>
      <c r="V6" s="793"/>
      <c r="W6" s="793"/>
      <c r="X6" s="793"/>
      <c r="Y6" s="793"/>
    </row>
    <row r="7" spans="1:29" ht="18.75" customHeight="1">
      <c r="A7" s="12" t="s">
        <v>31</v>
      </c>
      <c r="B7" s="12"/>
      <c r="C7" s="12"/>
      <c r="D7" s="12"/>
      <c r="E7" s="12"/>
      <c r="F7" s="12"/>
      <c r="G7" s="12"/>
      <c r="H7" s="12"/>
      <c r="I7" s="99"/>
      <c r="J7" s="12" t="s">
        <v>32</v>
      </c>
      <c r="K7" s="12"/>
      <c r="L7" s="12"/>
      <c r="M7" s="12"/>
      <c r="N7" s="13"/>
      <c r="O7" s="13"/>
      <c r="P7" s="13"/>
      <c r="Q7" s="13"/>
      <c r="R7" s="13"/>
      <c r="S7" s="13"/>
      <c r="T7" s="13"/>
      <c r="U7" s="13"/>
      <c r="V7" s="13"/>
      <c r="W7" s="13"/>
      <c r="X7" s="13"/>
      <c r="Y7" s="13"/>
    </row>
    <row r="8" spans="1:29" ht="18.75" customHeight="1">
      <c r="A8" s="12" t="s">
        <v>122</v>
      </c>
      <c r="B8" s="794" t="s">
        <v>33</v>
      </c>
      <c r="C8" s="794"/>
      <c r="D8" s="794"/>
      <c r="E8" s="794"/>
      <c r="F8" s="794"/>
      <c r="G8" s="794"/>
      <c r="H8" s="794"/>
      <c r="I8" s="794"/>
      <c r="J8" s="794"/>
      <c r="K8" s="794"/>
      <c r="L8" s="794"/>
      <c r="M8" s="794"/>
      <c r="N8" s="794"/>
      <c r="O8" s="794"/>
      <c r="P8" s="794"/>
      <c r="Q8" s="794"/>
      <c r="R8" s="794"/>
      <c r="S8" s="794"/>
      <c r="T8" s="794"/>
      <c r="U8" s="794"/>
      <c r="V8" s="794"/>
      <c r="W8" s="794"/>
      <c r="X8" s="794"/>
      <c r="Y8" s="794"/>
    </row>
    <row r="9" spans="1:29" ht="18.75" customHeight="1">
      <c r="A9" s="12"/>
      <c r="B9" s="794"/>
      <c r="C9" s="794"/>
      <c r="D9" s="794"/>
      <c r="E9" s="794"/>
      <c r="F9" s="794"/>
      <c r="G9" s="794"/>
      <c r="H9" s="794"/>
      <c r="I9" s="794"/>
      <c r="J9" s="794"/>
      <c r="K9" s="794"/>
      <c r="L9" s="794"/>
      <c r="M9" s="794"/>
      <c r="N9" s="794"/>
      <c r="O9" s="794"/>
      <c r="P9" s="794"/>
      <c r="Q9" s="794"/>
      <c r="R9" s="794"/>
      <c r="S9" s="794"/>
      <c r="T9" s="794"/>
      <c r="U9" s="794"/>
      <c r="V9" s="794"/>
      <c r="W9" s="794"/>
      <c r="X9" s="794"/>
      <c r="Y9" s="794"/>
    </row>
    <row r="10" spans="1:29" ht="18.75" customHeight="1">
      <c r="A10" s="12"/>
      <c r="B10" s="12"/>
      <c r="C10" s="12"/>
      <c r="D10" s="12"/>
      <c r="E10" s="12"/>
      <c r="F10" s="12"/>
      <c r="G10" s="12"/>
      <c r="H10" s="12"/>
      <c r="I10" s="12"/>
      <c r="J10" s="12"/>
      <c r="K10" s="12"/>
      <c r="L10" s="12"/>
      <c r="M10" s="12"/>
      <c r="N10" s="13"/>
      <c r="O10" s="13"/>
      <c r="P10" s="13"/>
      <c r="Q10" s="13"/>
      <c r="R10" s="13"/>
      <c r="S10" s="13"/>
      <c r="T10" s="13"/>
      <c r="U10" s="13"/>
      <c r="V10" s="13"/>
      <c r="W10" s="13"/>
      <c r="X10" s="13"/>
      <c r="Y10" s="13"/>
    </row>
    <row r="11" spans="1:29" ht="15" customHeight="1">
      <c r="A11" s="12" t="s">
        <v>34</v>
      </c>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9" ht="15" customHeight="1">
      <c r="A12" s="12" t="s">
        <v>381</v>
      </c>
      <c r="B12" s="12"/>
      <c r="C12" s="12"/>
      <c r="D12" s="12"/>
      <c r="E12" s="12"/>
      <c r="F12" s="12"/>
      <c r="G12" s="12"/>
      <c r="H12" s="12"/>
      <c r="I12" s="12"/>
      <c r="J12" s="12"/>
      <c r="K12" s="12"/>
      <c r="L12" s="12"/>
      <c r="M12" s="12"/>
      <c r="N12" s="12"/>
      <c r="O12" s="12"/>
      <c r="P12" s="12"/>
      <c r="Q12" s="12"/>
      <c r="R12" s="12"/>
      <c r="S12" s="12"/>
      <c r="T12" s="12"/>
      <c r="U12" s="12"/>
      <c r="V12" s="12"/>
      <c r="W12" s="12"/>
      <c r="X12" s="12"/>
      <c r="Y12" s="12"/>
      <c r="AC12" s="2" t="s">
        <v>273</v>
      </c>
    </row>
    <row r="13" spans="1:29" ht="15" customHeight="1">
      <c r="A13" s="12"/>
      <c r="B13" s="795" t="s">
        <v>0</v>
      </c>
      <c r="C13" s="796"/>
      <c r="D13" s="796"/>
      <c r="E13" s="796"/>
      <c r="F13" s="796"/>
      <c r="G13" s="796"/>
      <c r="H13" s="796"/>
      <c r="I13" s="796"/>
      <c r="J13" s="796"/>
      <c r="K13" s="796"/>
      <c r="L13" s="797"/>
      <c r="M13" s="801" t="s">
        <v>35</v>
      </c>
      <c r="N13" s="802"/>
      <c r="O13" s="802"/>
      <c r="P13" s="802"/>
      <c r="Q13" s="802"/>
      <c r="R13" s="802"/>
      <c r="S13" s="802"/>
      <c r="T13" s="802"/>
      <c r="U13" s="802"/>
      <c r="V13" s="802"/>
      <c r="W13" s="802"/>
      <c r="X13" s="802"/>
      <c r="Y13" s="803"/>
    </row>
    <row r="14" spans="1:29" ht="15" customHeight="1">
      <c r="A14" s="12"/>
      <c r="B14" s="798"/>
      <c r="C14" s="799"/>
      <c r="D14" s="799"/>
      <c r="E14" s="799"/>
      <c r="F14" s="799"/>
      <c r="G14" s="799"/>
      <c r="H14" s="799"/>
      <c r="I14" s="799"/>
      <c r="J14" s="799"/>
      <c r="K14" s="799"/>
      <c r="L14" s="800"/>
      <c r="M14" s="804" t="s">
        <v>36</v>
      </c>
      <c r="N14" s="805"/>
      <c r="O14" s="805"/>
      <c r="P14" s="806"/>
      <c r="Q14" s="804" t="s">
        <v>37</v>
      </c>
      <c r="R14" s="805"/>
      <c r="S14" s="805"/>
      <c r="T14" s="806"/>
      <c r="U14" s="804" t="s">
        <v>20</v>
      </c>
      <c r="V14" s="805"/>
      <c r="W14" s="805"/>
      <c r="X14" s="805"/>
      <c r="Y14" s="806"/>
    </row>
    <row r="15" spans="1:29" ht="15" customHeight="1">
      <c r="A15" s="12"/>
      <c r="B15" s="100" t="s">
        <v>38</v>
      </c>
      <c r="C15" s="101"/>
      <c r="D15" s="101"/>
      <c r="E15" s="101"/>
      <c r="F15" s="101"/>
      <c r="G15" s="101"/>
      <c r="H15" s="101"/>
      <c r="I15" s="101"/>
      <c r="J15" s="101"/>
      <c r="K15" s="101"/>
      <c r="L15" s="101"/>
      <c r="M15" s="812"/>
      <c r="N15" s="813"/>
      <c r="O15" s="813"/>
      <c r="P15" s="332" t="s">
        <v>17</v>
      </c>
      <c r="Q15" s="812"/>
      <c r="R15" s="813"/>
      <c r="S15" s="813"/>
      <c r="T15" s="102" t="s">
        <v>17</v>
      </c>
      <c r="U15" s="103" t="s">
        <v>5</v>
      </c>
      <c r="V15" s="808">
        <f>SUM(M15+Q15)</f>
        <v>0</v>
      </c>
      <c r="W15" s="808"/>
      <c r="X15" s="808"/>
      <c r="Y15" s="102" t="s">
        <v>8</v>
      </c>
    </row>
    <row r="16" spans="1:29" ht="15" customHeight="1">
      <c r="A16" s="12"/>
      <c r="B16" s="100" t="s">
        <v>1</v>
      </c>
      <c r="C16" s="101"/>
      <c r="D16" s="101"/>
      <c r="E16" s="101"/>
      <c r="F16" s="101"/>
      <c r="G16" s="101"/>
      <c r="H16" s="101"/>
      <c r="I16" s="101"/>
      <c r="J16" s="101"/>
      <c r="K16" s="101"/>
      <c r="L16" s="101"/>
      <c r="M16" s="812"/>
      <c r="N16" s="813"/>
      <c r="O16" s="813"/>
      <c r="P16" s="332" t="s">
        <v>17</v>
      </c>
      <c r="Q16" s="812"/>
      <c r="R16" s="813"/>
      <c r="S16" s="813"/>
      <c r="T16" s="102" t="s">
        <v>17</v>
      </c>
      <c r="U16" s="373"/>
      <c r="V16" s="808">
        <f>SUM(M16+Q16)</f>
        <v>0</v>
      </c>
      <c r="W16" s="808"/>
      <c r="X16" s="808"/>
      <c r="Y16" s="102" t="s">
        <v>8</v>
      </c>
    </row>
    <row r="17" spans="1:25" ht="15" customHeight="1">
      <c r="A17" s="12"/>
      <c r="B17" s="100" t="s">
        <v>2</v>
      </c>
      <c r="C17" s="101"/>
      <c r="D17" s="101"/>
      <c r="E17" s="101"/>
      <c r="F17" s="101"/>
      <c r="G17" s="101"/>
      <c r="H17" s="101"/>
      <c r="I17" s="101"/>
      <c r="J17" s="101"/>
      <c r="K17" s="101"/>
      <c r="L17" s="101"/>
      <c r="M17" s="807">
        <f>SUM(M15:O16)</f>
        <v>0</v>
      </c>
      <c r="N17" s="808"/>
      <c r="O17" s="808"/>
      <c r="P17" s="332" t="s">
        <v>17</v>
      </c>
      <c r="Q17" s="931">
        <f>SUM(Q15:S16)</f>
        <v>0</v>
      </c>
      <c r="R17" s="932"/>
      <c r="S17" s="932"/>
      <c r="T17" s="333" t="s">
        <v>17</v>
      </c>
      <c r="U17" s="334" t="s">
        <v>156</v>
      </c>
      <c r="V17" s="932">
        <f>SUM(V15:X16)</f>
        <v>0</v>
      </c>
      <c r="W17" s="932"/>
      <c r="X17" s="932"/>
      <c r="Y17" s="102" t="s">
        <v>8</v>
      </c>
    </row>
    <row r="18" spans="1:25" ht="12" customHeight="1">
      <c r="A18" s="12"/>
      <c r="B18" s="366" t="s">
        <v>157</v>
      </c>
      <c r="C18" s="104"/>
      <c r="D18" s="104"/>
      <c r="E18" s="104"/>
      <c r="F18" s="104"/>
      <c r="G18" s="104"/>
      <c r="H18" s="104"/>
      <c r="I18" s="104"/>
      <c r="J18" s="104"/>
      <c r="K18" s="104"/>
      <c r="L18" s="104"/>
      <c r="M18" s="104"/>
      <c r="N18" s="105"/>
      <c r="O18" s="105"/>
      <c r="P18" s="105"/>
      <c r="Q18" s="105"/>
      <c r="R18" s="105"/>
      <c r="S18" s="105"/>
      <c r="T18" s="105"/>
      <c r="U18" s="105"/>
      <c r="V18" s="105"/>
      <c r="W18" s="105"/>
      <c r="X18" s="105"/>
      <c r="Y18" s="105"/>
    </row>
    <row r="19" spans="1:25" ht="12" customHeight="1">
      <c r="A19" s="12"/>
      <c r="B19" s="523" t="s">
        <v>405</v>
      </c>
      <c r="C19" s="523"/>
      <c r="D19" s="523"/>
      <c r="E19" s="523"/>
      <c r="F19" s="523"/>
      <c r="G19" s="523"/>
      <c r="H19" s="523"/>
      <c r="I19" s="523"/>
      <c r="J19" s="523"/>
      <c r="K19" s="523"/>
      <c r="L19" s="523"/>
      <c r="M19" s="523"/>
      <c r="N19" s="391"/>
      <c r="O19" s="391"/>
      <c r="P19" s="391"/>
      <c r="Q19" s="391"/>
      <c r="R19" s="391"/>
      <c r="S19" s="391"/>
      <c r="T19" s="391"/>
      <c r="U19" s="391"/>
      <c r="V19" s="391"/>
      <c r="W19" s="391"/>
      <c r="X19" s="391"/>
      <c r="Y19" s="391"/>
    </row>
    <row r="20" spans="1:25" ht="12" customHeight="1">
      <c r="A20" s="12"/>
      <c r="B20" s="933" t="s">
        <v>406</v>
      </c>
      <c r="C20" s="934"/>
      <c r="D20" s="934"/>
      <c r="E20" s="934"/>
      <c r="F20" s="934"/>
      <c r="G20" s="934"/>
      <c r="H20" s="934"/>
      <c r="I20" s="934"/>
      <c r="J20" s="934"/>
      <c r="K20" s="934"/>
      <c r="L20" s="934"/>
      <c r="M20" s="934"/>
      <c r="N20" s="934"/>
      <c r="O20" s="934"/>
      <c r="P20" s="934"/>
      <c r="Q20" s="934"/>
      <c r="R20" s="934"/>
      <c r="S20" s="934"/>
      <c r="T20" s="934"/>
      <c r="U20" s="934"/>
      <c r="V20" s="934"/>
      <c r="W20" s="934"/>
      <c r="X20" s="934"/>
      <c r="Y20" s="934"/>
    </row>
    <row r="21" spans="1:25" ht="12" customHeight="1">
      <c r="A21" s="12"/>
      <c r="B21" s="389"/>
      <c r="C21" s="406" t="s">
        <v>158</v>
      </c>
      <c r="D21" s="389"/>
      <c r="E21" s="389"/>
      <c r="F21" s="389"/>
      <c r="G21" s="389"/>
      <c r="H21" s="389"/>
      <c r="I21" s="389"/>
      <c r="J21" s="389"/>
      <c r="K21" s="389"/>
      <c r="L21" s="389"/>
      <c r="M21" s="389"/>
      <c r="N21" s="389"/>
      <c r="O21" s="389"/>
      <c r="P21" s="389"/>
      <c r="Q21" s="389"/>
      <c r="R21" s="389"/>
      <c r="S21" s="389"/>
      <c r="T21" s="389"/>
      <c r="U21" s="389"/>
      <c r="V21" s="389"/>
      <c r="W21" s="389"/>
      <c r="X21" s="389"/>
      <c r="Y21" s="389"/>
    </row>
    <row r="22" spans="1:25" ht="9"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5" customHeight="1">
      <c r="A23" s="12" t="s">
        <v>159</v>
      </c>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15" customHeight="1">
      <c r="A24" s="12"/>
      <c r="B24" s="12" t="s">
        <v>39</v>
      </c>
      <c r="C24" s="12"/>
      <c r="D24" s="12"/>
      <c r="E24" s="12"/>
      <c r="F24" s="12"/>
      <c r="G24" s="12"/>
      <c r="H24" s="12"/>
      <c r="I24" s="12"/>
      <c r="J24" s="12"/>
      <c r="K24" s="12"/>
      <c r="L24" s="12"/>
      <c r="M24" s="12"/>
      <c r="N24" s="12"/>
      <c r="O24" s="12"/>
      <c r="P24" s="12"/>
      <c r="Q24" s="12"/>
      <c r="R24" s="12"/>
      <c r="S24" s="12"/>
      <c r="T24" s="12"/>
      <c r="U24" s="12"/>
      <c r="V24" s="12"/>
      <c r="W24" s="12"/>
      <c r="X24" s="12"/>
      <c r="Y24" s="12"/>
    </row>
    <row r="25" spans="1:25" ht="15" customHeight="1">
      <c r="A25" s="12"/>
      <c r="B25" s="106" t="s">
        <v>40</v>
      </c>
      <c r="C25" s="107"/>
      <c r="D25" s="107"/>
      <c r="E25" s="107"/>
      <c r="F25" s="107"/>
      <c r="G25" s="107"/>
      <c r="H25" s="107"/>
      <c r="I25" s="108"/>
      <c r="J25" s="810">
        <f>M17</f>
        <v>0</v>
      </c>
      <c r="K25" s="811"/>
      <c r="L25" s="811"/>
      <c r="M25" s="811"/>
      <c r="N25" s="109" t="s">
        <v>8</v>
      </c>
      <c r="O25" s="106" t="s">
        <v>41</v>
      </c>
      <c r="P25" s="369"/>
      <c r="Q25" s="369"/>
      <c r="R25" s="110"/>
      <c r="S25" s="375" t="s">
        <v>124</v>
      </c>
      <c r="T25" s="928">
        <f>ROUND(J25/12,3)</f>
        <v>0</v>
      </c>
      <c r="U25" s="928"/>
      <c r="V25" s="928"/>
      <c r="W25" s="928"/>
      <c r="X25" s="928"/>
      <c r="Y25" s="109" t="s">
        <v>8</v>
      </c>
    </row>
    <row r="26" spans="1:25" ht="15" customHeight="1">
      <c r="A26" s="12"/>
      <c r="B26" s="106" t="s">
        <v>42</v>
      </c>
      <c r="C26" s="107"/>
      <c r="D26" s="107"/>
      <c r="E26" s="107"/>
      <c r="F26" s="107"/>
      <c r="G26" s="107"/>
      <c r="H26" s="107"/>
      <c r="I26" s="108"/>
      <c r="J26" s="810">
        <f>Q17</f>
        <v>0</v>
      </c>
      <c r="K26" s="811"/>
      <c r="L26" s="811"/>
      <c r="M26" s="811"/>
      <c r="N26" s="109" t="s">
        <v>8</v>
      </c>
      <c r="O26" s="106" t="s">
        <v>41</v>
      </c>
      <c r="P26" s="369"/>
      <c r="Q26" s="369"/>
      <c r="R26" s="110"/>
      <c r="S26" s="375" t="s">
        <v>125</v>
      </c>
      <c r="T26" s="928">
        <f>ROUND(J26/12,3)</f>
        <v>0</v>
      </c>
      <c r="U26" s="928"/>
      <c r="V26" s="928"/>
      <c r="W26" s="928"/>
      <c r="X26" s="928"/>
      <c r="Y26" s="109" t="s">
        <v>8</v>
      </c>
    </row>
    <row r="27" spans="1:25" ht="15" customHeight="1">
      <c r="A27" s="12"/>
      <c r="B27" s="111"/>
      <c r="C27" s="111"/>
      <c r="D27" s="111"/>
      <c r="E27" s="111"/>
      <c r="F27" s="112"/>
      <c r="G27" s="112"/>
      <c r="H27" s="113"/>
      <c r="I27" s="111"/>
      <c r="J27" s="111"/>
      <c r="K27" s="111"/>
      <c r="L27" s="111"/>
      <c r="M27" s="106"/>
      <c r="N27" s="369"/>
      <c r="O27" s="369"/>
      <c r="P27" s="114" t="s">
        <v>20</v>
      </c>
      <c r="Q27" s="376"/>
      <c r="R27" s="103"/>
      <c r="S27" s="376"/>
      <c r="T27" s="115"/>
      <c r="U27" s="929">
        <f>SUM(T25:X26)</f>
        <v>0</v>
      </c>
      <c r="V27" s="822"/>
      <c r="W27" s="822"/>
      <c r="X27" s="822"/>
      <c r="Y27" s="109" t="s">
        <v>8</v>
      </c>
    </row>
    <row r="28" spans="1:25" ht="15" customHeight="1">
      <c r="A28" s="12"/>
      <c r="B28" s="358"/>
      <c r="C28" s="358"/>
      <c r="D28" s="358"/>
      <c r="E28" s="358"/>
      <c r="F28" s="116"/>
      <c r="G28" s="116"/>
      <c r="H28" s="20"/>
      <c r="I28" s="358"/>
      <c r="J28" s="358"/>
      <c r="K28" s="358"/>
      <c r="L28" s="358"/>
      <c r="M28" s="106" t="s">
        <v>43</v>
      </c>
      <c r="N28" s="369"/>
      <c r="O28" s="369"/>
      <c r="P28" s="114"/>
      <c r="Q28" s="376"/>
      <c r="R28" s="103"/>
      <c r="S28" s="376"/>
      <c r="T28" s="375" t="s">
        <v>126</v>
      </c>
      <c r="U28" s="930">
        <f>ROUND(IF(T25=0,IF(J26=0,0,T26),IF(J26=0,T25,(T25+T26)/2)),0)</f>
        <v>0</v>
      </c>
      <c r="V28" s="815"/>
      <c r="W28" s="815"/>
      <c r="X28" s="815"/>
      <c r="Y28" s="109" t="s">
        <v>17</v>
      </c>
    </row>
    <row r="29" spans="1:25" ht="9" customHeight="1">
      <c r="A29" s="12"/>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row>
    <row r="30" spans="1:25" ht="15" customHeight="1">
      <c r="A30" s="12"/>
      <c r="B30" s="20" t="s">
        <v>44</v>
      </c>
      <c r="C30" s="20"/>
      <c r="D30" s="20"/>
      <c r="E30" s="20"/>
      <c r="F30" s="20"/>
      <c r="G30" s="20"/>
      <c r="H30" s="20"/>
      <c r="I30" s="20"/>
      <c r="J30" s="20"/>
      <c r="K30" s="20"/>
      <c r="L30" s="20"/>
      <c r="M30" s="20"/>
      <c r="N30" s="20"/>
      <c r="O30" s="20"/>
      <c r="P30" s="20"/>
      <c r="Q30" s="20"/>
      <c r="R30" s="20"/>
      <c r="S30" s="20"/>
      <c r="T30" s="358"/>
      <c r="U30" s="20"/>
      <c r="V30" s="20"/>
      <c r="W30" s="20"/>
      <c r="X30" s="20"/>
      <c r="Y30" s="20"/>
    </row>
    <row r="31" spans="1:25" ht="15" customHeight="1">
      <c r="A31" s="12"/>
      <c r="B31" s="106" t="s">
        <v>40</v>
      </c>
      <c r="C31" s="107"/>
      <c r="D31" s="107"/>
      <c r="E31" s="107"/>
      <c r="F31" s="107"/>
      <c r="G31" s="107"/>
      <c r="H31" s="107"/>
      <c r="I31" s="108"/>
      <c r="J31" s="814">
        <f>M15</f>
        <v>0</v>
      </c>
      <c r="K31" s="815"/>
      <c r="L31" s="815"/>
      <c r="M31" s="815"/>
      <c r="N31" s="109" t="s">
        <v>8</v>
      </c>
      <c r="O31" s="106" t="s">
        <v>41</v>
      </c>
      <c r="P31" s="369"/>
      <c r="Q31" s="369"/>
      <c r="R31" s="110"/>
      <c r="S31" s="375" t="s">
        <v>127</v>
      </c>
      <c r="T31" s="928">
        <f>ROUND(J31/12,3)</f>
        <v>0</v>
      </c>
      <c r="U31" s="928"/>
      <c r="V31" s="928"/>
      <c r="W31" s="928"/>
      <c r="X31" s="928"/>
      <c r="Y31" s="109" t="s">
        <v>8</v>
      </c>
    </row>
    <row r="32" spans="1:25" ht="15" customHeight="1">
      <c r="A32" s="12"/>
      <c r="B32" s="106" t="s">
        <v>42</v>
      </c>
      <c r="C32" s="107"/>
      <c r="D32" s="107"/>
      <c r="E32" s="107"/>
      <c r="F32" s="107"/>
      <c r="G32" s="107"/>
      <c r="H32" s="107"/>
      <c r="I32" s="108"/>
      <c r="J32" s="814">
        <f>Q15</f>
        <v>0</v>
      </c>
      <c r="K32" s="815"/>
      <c r="L32" s="815"/>
      <c r="M32" s="815"/>
      <c r="N32" s="109" t="s">
        <v>8</v>
      </c>
      <c r="O32" s="106" t="s">
        <v>41</v>
      </c>
      <c r="P32" s="369"/>
      <c r="Q32" s="369"/>
      <c r="R32" s="110"/>
      <c r="S32" s="375" t="s">
        <v>160</v>
      </c>
      <c r="T32" s="928">
        <f>ROUND(J32/12,3)</f>
        <v>0</v>
      </c>
      <c r="U32" s="928"/>
      <c r="V32" s="928"/>
      <c r="W32" s="928"/>
      <c r="X32" s="928"/>
      <c r="Y32" s="109" t="s">
        <v>8</v>
      </c>
    </row>
    <row r="33" spans="1:25" ht="12" customHeight="1">
      <c r="A33" s="12"/>
      <c r="B33" s="816" t="s">
        <v>45</v>
      </c>
      <c r="C33" s="816"/>
      <c r="D33" s="816"/>
      <c r="E33" s="816"/>
      <c r="F33" s="816"/>
      <c r="G33" s="816"/>
      <c r="H33" s="816"/>
      <c r="I33" s="816"/>
      <c r="J33" s="816"/>
      <c r="K33" s="816"/>
      <c r="L33" s="816"/>
      <c r="M33" s="816"/>
      <c r="N33" s="816"/>
      <c r="O33" s="816"/>
      <c r="P33" s="816"/>
      <c r="Q33" s="816"/>
      <c r="R33" s="816"/>
      <c r="S33" s="816"/>
      <c r="T33" s="816"/>
      <c r="U33" s="816"/>
      <c r="V33" s="816"/>
      <c r="W33" s="816"/>
      <c r="X33" s="816"/>
      <c r="Y33" s="816"/>
    </row>
    <row r="34" spans="1:25" ht="12" customHeight="1">
      <c r="A34" s="12"/>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row>
    <row r="35" spans="1:25" ht="12" customHeight="1">
      <c r="A35" s="12"/>
      <c r="B35" s="818" t="s">
        <v>46</v>
      </c>
      <c r="C35" s="818"/>
      <c r="D35" s="818"/>
      <c r="E35" s="818"/>
      <c r="F35" s="818"/>
      <c r="G35" s="818"/>
      <c r="H35" s="818"/>
      <c r="I35" s="818"/>
      <c r="J35" s="818"/>
      <c r="K35" s="818"/>
      <c r="L35" s="818"/>
      <c r="M35" s="818"/>
      <c r="N35" s="818"/>
      <c r="O35" s="818"/>
      <c r="P35" s="818"/>
      <c r="Q35" s="818"/>
      <c r="R35" s="818"/>
      <c r="S35" s="818"/>
      <c r="T35" s="818"/>
      <c r="U35" s="818"/>
      <c r="V35" s="818"/>
      <c r="W35" s="818"/>
      <c r="X35" s="818"/>
      <c r="Y35" s="818"/>
    </row>
    <row r="36" spans="1:25" ht="12" customHeight="1">
      <c r="A36" s="12"/>
      <c r="B36" s="819"/>
      <c r="C36" s="819"/>
      <c r="D36" s="819"/>
      <c r="E36" s="819"/>
      <c r="F36" s="819"/>
      <c r="G36" s="819"/>
      <c r="H36" s="819"/>
      <c r="I36" s="819"/>
      <c r="J36" s="819"/>
      <c r="K36" s="819"/>
      <c r="L36" s="819"/>
      <c r="M36" s="819"/>
      <c r="N36" s="819"/>
      <c r="O36" s="819"/>
      <c r="P36" s="819"/>
      <c r="Q36" s="819"/>
      <c r="R36" s="819"/>
      <c r="S36" s="819"/>
      <c r="T36" s="819"/>
      <c r="U36" s="819"/>
      <c r="V36" s="819"/>
      <c r="W36" s="819"/>
      <c r="X36" s="819"/>
      <c r="Y36" s="819"/>
    </row>
    <row r="37" spans="1:25" ht="9" customHeight="1">
      <c r="A37" s="366"/>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5" customHeight="1">
      <c r="A38" s="1" t="s">
        <v>161</v>
      </c>
      <c r="B38" s="1"/>
      <c r="C38" s="1"/>
      <c r="D38" s="1"/>
      <c r="E38" s="1"/>
      <c r="F38" s="1"/>
      <c r="G38" s="1"/>
      <c r="H38" s="1"/>
      <c r="I38" s="1"/>
      <c r="J38" s="1"/>
      <c r="K38" s="1"/>
      <c r="L38" s="1"/>
      <c r="M38" s="1"/>
      <c r="N38" s="1"/>
      <c r="O38" s="1"/>
      <c r="P38" s="1"/>
      <c r="Q38" s="1"/>
      <c r="R38" s="1"/>
      <c r="S38" s="1"/>
      <c r="T38" s="1"/>
      <c r="U38" s="1"/>
      <c r="V38" s="1"/>
      <c r="W38" s="1"/>
      <c r="X38" s="1"/>
      <c r="Y38" s="1"/>
    </row>
    <row r="39" spans="1:25" ht="15" customHeight="1">
      <c r="A39" s="1"/>
      <c r="B39" s="45" t="s">
        <v>162</v>
      </c>
      <c r="C39" s="46"/>
      <c r="D39" s="46"/>
      <c r="E39" s="46"/>
      <c r="F39" s="46"/>
      <c r="G39" s="46"/>
      <c r="H39" s="46"/>
      <c r="I39" s="47"/>
      <c r="J39" s="820"/>
      <c r="K39" s="821"/>
      <c r="L39" s="821"/>
      <c r="M39" s="821"/>
      <c r="N39" s="48" t="s">
        <v>8</v>
      </c>
      <c r="O39" s="49" t="s">
        <v>163</v>
      </c>
      <c r="P39" s="39"/>
      <c r="Q39" s="39"/>
      <c r="R39" s="39"/>
      <c r="S39" s="372"/>
      <c r="T39" s="335"/>
      <c r="U39" s="935"/>
      <c r="V39" s="936"/>
      <c r="W39" s="936"/>
      <c r="X39" s="936"/>
      <c r="Y39" s="48" t="s">
        <v>8</v>
      </c>
    </row>
    <row r="40" spans="1:25" ht="15" customHeight="1">
      <c r="A40" s="1"/>
      <c r="B40" s="45" t="s">
        <v>164</v>
      </c>
      <c r="C40" s="46"/>
      <c r="D40" s="46"/>
      <c r="E40" s="46"/>
      <c r="F40" s="46"/>
      <c r="G40" s="46"/>
      <c r="H40" s="46"/>
      <c r="I40" s="47"/>
      <c r="J40" s="820"/>
      <c r="K40" s="821"/>
      <c r="L40" s="821"/>
      <c r="M40" s="821"/>
      <c r="N40" s="48" t="s">
        <v>8</v>
      </c>
      <c r="O40" s="49" t="s">
        <v>165</v>
      </c>
      <c r="P40" s="39"/>
      <c r="Q40" s="39"/>
      <c r="R40" s="39"/>
      <c r="S40" s="372"/>
      <c r="T40" s="335"/>
      <c r="U40" s="935"/>
      <c r="V40" s="936"/>
      <c r="W40" s="936"/>
      <c r="X40" s="936"/>
      <c r="Y40" s="48" t="s">
        <v>8</v>
      </c>
    </row>
    <row r="41" spans="1:25" ht="15" customHeight="1">
      <c r="A41" s="1"/>
      <c r="B41" s="50"/>
      <c r="C41" s="50"/>
      <c r="D41" s="50"/>
      <c r="E41" s="50"/>
      <c r="F41" s="51"/>
      <c r="G41" s="51"/>
      <c r="H41" s="52"/>
      <c r="I41" s="50"/>
      <c r="J41" s="50"/>
      <c r="K41" s="50"/>
      <c r="L41" s="50"/>
      <c r="M41" s="45"/>
      <c r="N41" s="39"/>
      <c r="O41" s="39"/>
      <c r="P41" s="53" t="s">
        <v>20</v>
      </c>
      <c r="Q41" s="371"/>
      <c r="R41" s="38"/>
      <c r="S41" s="371"/>
      <c r="T41" s="54"/>
      <c r="U41" s="937">
        <f>SUM(U39:X40)</f>
        <v>0</v>
      </c>
      <c r="V41" s="823"/>
      <c r="W41" s="823"/>
      <c r="X41" s="823"/>
      <c r="Y41" s="48" t="s">
        <v>8</v>
      </c>
    </row>
    <row r="42" spans="1:25" ht="15" customHeight="1">
      <c r="A42" s="1"/>
      <c r="B42" s="10"/>
      <c r="C42" s="10"/>
      <c r="D42" s="10"/>
      <c r="E42" s="10"/>
      <c r="F42" s="55"/>
      <c r="G42" s="55"/>
      <c r="H42" s="5"/>
      <c r="I42" s="10"/>
      <c r="J42" s="10"/>
      <c r="K42" s="10"/>
      <c r="L42" s="10"/>
      <c r="M42" s="56" t="s">
        <v>166</v>
      </c>
      <c r="N42" s="39"/>
      <c r="O42" s="39"/>
      <c r="P42" s="53"/>
      <c r="Q42" s="371"/>
      <c r="R42" s="38"/>
      <c r="S42" s="371"/>
      <c r="T42" s="372"/>
      <c r="U42" s="938" t="e">
        <f>ROUNDDOWN(U41/(J39+J40),3)</f>
        <v>#DIV/0!</v>
      </c>
      <c r="V42" s="824"/>
      <c r="W42" s="824"/>
      <c r="X42" s="824"/>
      <c r="Y42" s="48"/>
    </row>
    <row r="43" spans="1:25" ht="6" customHeight="1">
      <c r="A43" s="1"/>
      <c r="B43" s="10"/>
      <c r="C43" s="10"/>
      <c r="D43" s="10"/>
      <c r="E43" s="10"/>
      <c r="F43" s="55"/>
      <c r="G43" s="55"/>
      <c r="H43" s="5"/>
      <c r="I43" s="10"/>
      <c r="J43" s="10"/>
      <c r="K43" s="10"/>
      <c r="L43" s="10"/>
      <c r="M43" s="57"/>
      <c r="N43" s="385"/>
      <c r="O43" s="385"/>
      <c r="P43" s="5"/>
      <c r="Q43" s="10"/>
      <c r="R43" s="350"/>
      <c r="S43" s="10"/>
      <c r="T43" s="10"/>
      <c r="U43" s="336"/>
      <c r="V43" s="58"/>
      <c r="W43" s="58"/>
      <c r="X43" s="58"/>
      <c r="Y43" s="5"/>
    </row>
    <row r="44" spans="1:25" ht="12" customHeight="1">
      <c r="A44" s="1"/>
      <c r="B44" s="825" t="s">
        <v>167</v>
      </c>
      <c r="C44" s="825"/>
      <c r="D44" s="825"/>
      <c r="E44" s="825"/>
      <c r="F44" s="825"/>
      <c r="G44" s="825"/>
      <c r="H44" s="825"/>
      <c r="I44" s="825"/>
      <c r="J44" s="825"/>
      <c r="K44" s="825"/>
      <c r="L44" s="825"/>
      <c r="M44" s="825"/>
      <c r="N44" s="825"/>
      <c r="O44" s="825"/>
      <c r="P44" s="825"/>
      <c r="Q44" s="825"/>
      <c r="R44" s="825"/>
      <c r="S44" s="825"/>
      <c r="T44" s="825"/>
      <c r="U44" s="825"/>
      <c r="V44" s="825"/>
      <c r="W44" s="825"/>
      <c r="X44" s="825"/>
      <c r="Y44" s="825"/>
    </row>
    <row r="45" spans="1:25" ht="12" customHeight="1">
      <c r="A45" s="1"/>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row>
    <row r="46" spans="1:25" ht="15" customHeight="1">
      <c r="A46" s="1" t="s">
        <v>168</v>
      </c>
      <c r="B46" s="1"/>
      <c r="C46" s="1"/>
      <c r="D46" s="1"/>
      <c r="E46" s="1"/>
      <c r="F46" s="1"/>
      <c r="G46" s="1"/>
      <c r="H46" s="1"/>
      <c r="I46" s="1"/>
      <c r="J46" s="1"/>
      <c r="K46" s="1"/>
      <c r="L46" s="1"/>
      <c r="M46" s="1"/>
      <c r="N46" s="1"/>
      <c r="O46" s="1"/>
      <c r="P46" s="1"/>
      <c r="Q46" s="1"/>
      <c r="R46" s="1"/>
      <c r="S46" s="1"/>
      <c r="T46" s="1"/>
      <c r="U46" s="1"/>
      <c r="V46" s="1"/>
      <c r="W46" s="1"/>
      <c r="X46" s="1"/>
      <c r="Y46" s="1"/>
    </row>
    <row r="47" spans="1:25" ht="15" customHeight="1">
      <c r="A47" s="1"/>
      <c r="B47" s="939" t="s">
        <v>36</v>
      </c>
      <c r="C47" s="940"/>
      <c r="D47" s="940"/>
      <c r="E47" s="941"/>
      <c r="F47" s="939" t="s">
        <v>37</v>
      </c>
      <c r="G47" s="940"/>
      <c r="H47" s="940"/>
      <c r="I47" s="941"/>
      <c r="J47" s="939" t="s">
        <v>20</v>
      </c>
      <c r="K47" s="940"/>
      <c r="L47" s="940"/>
      <c r="M47" s="940"/>
      <c r="N47" s="941"/>
      <c r="O47" s="521"/>
      <c r="P47" s="522"/>
      <c r="Q47" s="522"/>
      <c r="R47" s="522"/>
      <c r="S47" s="522"/>
      <c r="T47" s="522"/>
      <c r="U47" s="522"/>
      <c r="V47" s="522"/>
      <c r="W47" s="522"/>
      <c r="X47" s="522"/>
      <c r="Y47" s="522"/>
    </row>
    <row r="48" spans="1:25" ht="15" customHeight="1">
      <c r="A48" s="1"/>
      <c r="B48" s="942"/>
      <c r="C48" s="943"/>
      <c r="D48" s="943"/>
      <c r="E48" s="526" t="s">
        <v>17</v>
      </c>
      <c r="F48" s="942"/>
      <c r="G48" s="943"/>
      <c r="H48" s="943"/>
      <c r="I48" s="527" t="s">
        <v>17</v>
      </c>
      <c r="J48" s="528" t="s">
        <v>169</v>
      </c>
      <c r="K48" s="944">
        <f>B48+F48</f>
        <v>0</v>
      </c>
      <c r="L48" s="944"/>
      <c r="M48" s="944"/>
      <c r="N48" s="527" t="s">
        <v>17</v>
      </c>
      <c r="O48" s="521"/>
      <c r="P48" s="522"/>
      <c r="Q48" s="522"/>
      <c r="R48" s="522"/>
      <c r="S48" s="522"/>
      <c r="T48" s="522"/>
      <c r="U48" s="522"/>
      <c r="V48" s="522"/>
      <c r="W48" s="522"/>
      <c r="X48" s="522"/>
      <c r="Y48" s="522"/>
    </row>
    <row r="49" spans="1:25" ht="12" customHeight="1">
      <c r="A49" s="1"/>
      <c r="B49" s="523" t="s">
        <v>407</v>
      </c>
      <c r="C49" s="524"/>
      <c r="D49" s="524"/>
      <c r="E49" s="524"/>
      <c r="F49" s="524"/>
      <c r="G49" s="524"/>
      <c r="H49" s="524"/>
      <c r="I49" s="524"/>
      <c r="J49" s="524"/>
      <c r="K49" s="524"/>
      <c r="L49" s="524"/>
      <c r="M49" s="524"/>
      <c r="N49" s="525"/>
      <c r="O49" s="391"/>
      <c r="P49" s="391"/>
      <c r="Q49" s="391"/>
      <c r="R49" s="391"/>
      <c r="S49" s="391"/>
      <c r="T49" s="391"/>
      <c r="U49" s="391"/>
      <c r="V49" s="391"/>
      <c r="W49" s="391"/>
      <c r="X49" s="391"/>
      <c r="Y49" s="391"/>
    </row>
    <row r="50" spans="1:25" ht="12" customHeight="1">
      <c r="A50" s="1"/>
      <c r="B50" s="523" t="s">
        <v>405</v>
      </c>
      <c r="C50" s="523"/>
      <c r="D50" s="523"/>
      <c r="E50" s="523"/>
      <c r="F50" s="523"/>
      <c r="G50" s="523"/>
      <c r="H50" s="523"/>
      <c r="I50" s="523"/>
      <c r="J50" s="523"/>
      <c r="K50" s="523"/>
      <c r="L50" s="523"/>
      <c r="M50" s="523"/>
      <c r="N50" s="391"/>
      <c r="O50" s="391"/>
      <c r="P50" s="391"/>
      <c r="Q50" s="391"/>
      <c r="R50" s="391"/>
      <c r="S50" s="391"/>
      <c r="T50" s="391"/>
      <c r="U50" s="391"/>
      <c r="V50" s="391"/>
      <c r="W50" s="391"/>
      <c r="X50" s="391"/>
      <c r="Y50" s="391"/>
    </row>
    <row r="51" spans="1:25" ht="12" customHeight="1">
      <c r="A51" s="1"/>
      <c r="B51" s="933" t="s">
        <v>406</v>
      </c>
      <c r="C51" s="934"/>
      <c r="D51" s="934"/>
      <c r="E51" s="934"/>
      <c r="F51" s="934"/>
      <c r="G51" s="934"/>
      <c r="H51" s="934"/>
      <c r="I51" s="934"/>
      <c r="J51" s="934"/>
      <c r="K51" s="934"/>
      <c r="L51" s="934"/>
      <c r="M51" s="934"/>
      <c r="N51" s="934"/>
      <c r="O51" s="934"/>
      <c r="P51" s="934"/>
      <c r="Q51" s="934"/>
      <c r="R51" s="934"/>
      <c r="S51" s="934"/>
      <c r="T51" s="934"/>
      <c r="U51" s="934"/>
      <c r="V51" s="934"/>
      <c r="W51" s="934"/>
      <c r="X51" s="934"/>
      <c r="Y51" s="934"/>
    </row>
    <row r="52" spans="1:25" ht="12" customHeight="1">
      <c r="A52" s="1"/>
      <c r="B52" s="389"/>
      <c r="C52" s="406" t="s">
        <v>158</v>
      </c>
      <c r="D52" s="389"/>
      <c r="E52" s="389"/>
      <c r="F52" s="389"/>
      <c r="G52" s="389"/>
      <c r="H52" s="389"/>
      <c r="I52" s="389"/>
      <c r="J52" s="389"/>
      <c r="K52" s="389"/>
      <c r="L52" s="389"/>
      <c r="M52" s="389"/>
      <c r="N52" s="389"/>
      <c r="O52" s="389"/>
      <c r="P52" s="389"/>
      <c r="Q52" s="389"/>
      <c r="R52" s="389"/>
      <c r="S52" s="389"/>
      <c r="T52" s="389"/>
      <c r="U52" s="389"/>
      <c r="V52" s="389"/>
      <c r="W52" s="389"/>
      <c r="X52" s="389"/>
      <c r="Y52" s="389"/>
    </row>
    <row r="53" spans="1:25" ht="12" customHeight="1">
      <c r="A53" s="1"/>
      <c r="B53" s="1"/>
      <c r="C53" s="59"/>
      <c r="D53" s="1"/>
      <c r="E53" s="1"/>
      <c r="F53" s="1"/>
      <c r="G53" s="1"/>
      <c r="H53" s="1"/>
      <c r="I53" s="1"/>
      <c r="J53" s="1"/>
      <c r="K53" s="1"/>
      <c r="L53" s="1"/>
      <c r="M53" s="1"/>
      <c r="N53" s="1"/>
      <c r="O53" s="1"/>
      <c r="P53" s="1"/>
      <c r="Q53" s="1"/>
      <c r="R53" s="1"/>
      <c r="S53" s="1"/>
      <c r="T53" s="1"/>
      <c r="U53" s="1"/>
      <c r="V53" s="1"/>
      <c r="W53" s="1"/>
      <c r="X53" s="1"/>
      <c r="Y53" s="1"/>
    </row>
    <row r="54" spans="1:25" ht="15" customHeight="1">
      <c r="A54" s="365" t="s">
        <v>382</v>
      </c>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ht="15" customHeight="1">
      <c r="A55" s="12"/>
      <c r="B55" s="12"/>
      <c r="C55" s="12"/>
      <c r="D55" s="12"/>
      <c r="E55" s="12"/>
      <c r="F55" s="12"/>
      <c r="G55" s="12"/>
      <c r="H55" s="12"/>
      <c r="I55" s="12"/>
      <c r="J55" s="12"/>
      <c r="K55" s="12"/>
      <c r="L55" s="12"/>
      <c r="M55" s="12"/>
      <c r="N55" s="12"/>
      <c r="O55" s="12"/>
      <c r="P55" s="60"/>
      <c r="Q55" s="826" t="s">
        <v>170</v>
      </c>
      <c r="R55" s="827"/>
      <c r="S55" s="828"/>
      <c r="T55" s="374" t="s">
        <v>171</v>
      </c>
      <c r="U55" s="829"/>
      <c r="V55" s="829"/>
      <c r="W55" s="829"/>
      <c r="X55" s="829"/>
      <c r="Y55" s="61" t="s">
        <v>47</v>
      </c>
    </row>
    <row r="56" spans="1:25" ht="15" customHeight="1">
      <c r="A56" s="12"/>
      <c r="B56" s="12"/>
      <c r="C56" s="12"/>
      <c r="D56" s="12"/>
      <c r="E56" s="12"/>
      <c r="F56" s="12"/>
      <c r="G56" s="12"/>
      <c r="H56" s="12"/>
      <c r="I56" s="12"/>
      <c r="J56" s="12"/>
      <c r="K56" s="12"/>
      <c r="L56" s="12"/>
      <c r="M56" s="12"/>
      <c r="N56" s="12"/>
      <c r="O56" s="12"/>
      <c r="P56" s="12"/>
      <c r="Q56" s="13"/>
      <c r="R56" s="13"/>
      <c r="S56" s="13"/>
      <c r="T56" s="13"/>
      <c r="U56" s="365"/>
      <c r="V56" s="365"/>
      <c r="W56" s="365"/>
      <c r="X56" s="365"/>
      <c r="Y56" s="12"/>
    </row>
    <row r="57" spans="1:25" ht="15" customHeight="1">
      <c r="A57" s="12" t="s">
        <v>172</v>
      </c>
      <c r="B57" s="117"/>
      <c r="C57" s="117"/>
      <c r="D57" s="117"/>
      <c r="E57" s="117"/>
      <c r="F57" s="117"/>
      <c r="G57" s="117"/>
      <c r="H57" s="117"/>
      <c r="I57" s="117"/>
      <c r="J57" s="117"/>
      <c r="K57" s="117"/>
      <c r="L57" s="117"/>
      <c r="M57" s="117"/>
      <c r="N57" s="117"/>
      <c r="O57" s="117"/>
      <c r="P57" s="117"/>
      <c r="Q57" s="117"/>
      <c r="R57" s="117"/>
      <c r="S57" s="117"/>
      <c r="T57" s="117"/>
      <c r="U57" s="117"/>
      <c r="V57" s="830" t="s">
        <v>48</v>
      </c>
      <c r="W57" s="830"/>
      <c r="X57" s="830" t="s">
        <v>49</v>
      </c>
      <c r="Y57" s="830"/>
    </row>
    <row r="58" spans="1:25" ht="15" customHeight="1">
      <c r="A58" s="12"/>
      <c r="B58" s="12"/>
      <c r="C58" s="12"/>
      <c r="D58" s="12"/>
      <c r="E58" s="12"/>
      <c r="F58" s="12"/>
      <c r="G58" s="12"/>
      <c r="H58" s="12"/>
      <c r="I58" s="12"/>
      <c r="J58" s="12"/>
      <c r="K58" s="12"/>
      <c r="L58" s="12"/>
      <c r="M58" s="12"/>
      <c r="N58" s="12"/>
      <c r="O58" s="12"/>
      <c r="P58" s="12"/>
      <c r="Q58" s="12"/>
      <c r="R58" s="12"/>
      <c r="S58" s="12"/>
      <c r="T58" s="12"/>
      <c r="U58" s="12"/>
      <c r="V58" s="830"/>
      <c r="W58" s="830"/>
      <c r="X58" s="830"/>
      <c r="Y58" s="830"/>
    </row>
    <row r="59" spans="1:25" ht="12" customHeight="1">
      <c r="A59" s="117"/>
      <c r="B59" s="831" t="s">
        <v>130</v>
      </c>
      <c r="C59" s="832" t="s">
        <v>50</v>
      </c>
      <c r="D59" s="832"/>
      <c r="E59" s="832"/>
      <c r="F59" s="832"/>
      <c r="G59" s="832"/>
      <c r="H59" s="832"/>
      <c r="I59" s="832"/>
      <c r="J59" s="832"/>
      <c r="K59" s="832"/>
      <c r="L59" s="832"/>
      <c r="M59" s="832"/>
      <c r="N59" s="832"/>
      <c r="O59" s="832"/>
      <c r="P59" s="832"/>
      <c r="Q59" s="832"/>
      <c r="R59" s="832"/>
      <c r="S59" s="832"/>
      <c r="T59" s="832"/>
      <c r="U59" s="832"/>
      <c r="V59" s="833"/>
      <c r="W59" s="834"/>
      <c r="X59" s="833"/>
      <c r="Y59" s="834"/>
    </row>
    <row r="60" spans="1:25" ht="12" customHeight="1">
      <c r="A60" s="12"/>
      <c r="B60" s="831"/>
      <c r="C60" s="832"/>
      <c r="D60" s="832"/>
      <c r="E60" s="832"/>
      <c r="F60" s="832"/>
      <c r="G60" s="832"/>
      <c r="H60" s="832"/>
      <c r="I60" s="832"/>
      <c r="J60" s="832"/>
      <c r="K60" s="832"/>
      <c r="L60" s="832"/>
      <c r="M60" s="832"/>
      <c r="N60" s="832"/>
      <c r="O60" s="832"/>
      <c r="P60" s="832"/>
      <c r="Q60" s="832"/>
      <c r="R60" s="832"/>
      <c r="S60" s="832"/>
      <c r="T60" s="832"/>
      <c r="U60" s="832"/>
      <c r="V60" s="835"/>
      <c r="W60" s="836"/>
      <c r="X60" s="835"/>
      <c r="Y60" s="836"/>
    </row>
    <row r="61" spans="1:25" ht="12" customHeight="1">
      <c r="A61" s="12"/>
      <c r="B61" s="831" t="s">
        <v>131</v>
      </c>
      <c r="C61" s="848" t="s">
        <v>51</v>
      </c>
      <c r="D61" s="848"/>
      <c r="E61" s="848"/>
      <c r="F61" s="848"/>
      <c r="G61" s="848"/>
      <c r="H61" s="848"/>
      <c r="I61" s="848"/>
      <c r="J61" s="848"/>
      <c r="K61" s="848"/>
      <c r="L61" s="848"/>
      <c r="M61" s="848"/>
      <c r="N61" s="848"/>
      <c r="O61" s="848"/>
      <c r="P61" s="848"/>
      <c r="Q61" s="848"/>
      <c r="R61" s="848"/>
      <c r="S61" s="848"/>
      <c r="T61" s="848"/>
      <c r="U61" s="849"/>
      <c r="V61" s="833"/>
      <c r="W61" s="834"/>
      <c r="X61" s="833"/>
      <c r="Y61" s="834"/>
    </row>
    <row r="62" spans="1:25" ht="12" customHeight="1">
      <c r="A62" s="12"/>
      <c r="B62" s="831"/>
      <c r="C62" s="848"/>
      <c r="D62" s="848"/>
      <c r="E62" s="848"/>
      <c r="F62" s="848"/>
      <c r="G62" s="848"/>
      <c r="H62" s="848"/>
      <c r="I62" s="848"/>
      <c r="J62" s="848"/>
      <c r="K62" s="848"/>
      <c r="L62" s="848"/>
      <c r="M62" s="848"/>
      <c r="N62" s="848"/>
      <c r="O62" s="848"/>
      <c r="P62" s="848"/>
      <c r="Q62" s="848"/>
      <c r="R62" s="848"/>
      <c r="S62" s="848"/>
      <c r="T62" s="848"/>
      <c r="U62" s="849"/>
      <c r="V62" s="835"/>
      <c r="W62" s="836"/>
      <c r="X62" s="835"/>
      <c r="Y62" s="836"/>
    </row>
    <row r="63" spans="1:25" ht="24.95" customHeight="1">
      <c r="A63" s="837" t="s">
        <v>383</v>
      </c>
      <c r="B63" s="837"/>
      <c r="C63" s="837"/>
      <c r="D63" s="837"/>
      <c r="E63" s="837"/>
      <c r="F63" s="837"/>
      <c r="G63" s="837"/>
      <c r="H63" s="837"/>
      <c r="I63" s="837"/>
      <c r="J63" s="837"/>
      <c r="K63" s="837"/>
      <c r="L63" s="837"/>
      <c r="M63" s="837"/>
      <c r="N63" s="850" t="s">
        <v>53</v>
      </c>
      <c r="O63" s="851"/>
      <c r="P63" s="842" t="s">
        <v>304</v>
      </c>
      <c r="Q63" s="843"/>
      <c r="R63" s="843"/>
      <c r="S63" s="844"/>
      <c r="T63" s="373" t="s">
        <v>173</v>
      </c>
      <c r="U63" s="845"/>
      <c r="V63" s="846"/>
      <c r="W63" s="846"/>
      <c r="X63" s="847"/>
      <c r="Y63" s="109" t="s">
        <v>52</v>
      </c>
    </row>
    <row r="64" spans="1:25" ht="24.95" customHeight="1">
      <c r="A64" s="837"/>
      <c r="B64" s="837"/>
      <c r="C64" s="837"/>
      <c r="D64" s="837"/>
      <c r="E64" s="837"/>
      <c r="F64" s="837"/>
      <c r="G64" s="837"/>
      <c r="H64" s="837"/>
      <c r="I64" s="837"/>
      <c r="J64" s="837"/>
      <c r="K64" s="837"/>
      <c r="L64" s="837"/>
      <c r="M64" s="837"/>
      <c r="N64" s="852"/>
      <c r="O64" s="853"/>
      <c r="P64" s="842" t="s">
        <v>305</v>
      </c>
      <c r="Q64" s="843"/>
      <c r="R64" s="843"/>
      <c r="S64" s="844"/>
      <c r="T64" s="373" t="s">
        <v>174</v>
      </c>
      <c r="U64" s="845"/>
      <c r="V64" s="846"/>
      <c r="W64" s="846"/>
      <c r="X64" s="847"/>
      <c r="Y64" s="109" t="s">
        <v>47</v>
      </c>
    </row>
    <row r="65" spans="1:28" ht="24.95" customHeight="1">
      <c r="A65" s="837" t="s">
        <v>132</v>
      </c>
      <c r="B65" s="837"/>
      <c r="C65" s="837"/>
      <c r="D65" s="837"/>
      <c r="E65" s="837"/>
      <c r="F65" s="837"/>
      <c r="G65" s="837"/>
      <c r="H65" s="837"/>
      <c r="I65" s="837"/>
      <c r="J65" s="837"/>
      <c r="K65" s="837"/>
      <c r="L65" s="837"/>
      <c r="M65" s="837"/>
      <c r="N65" s="838" t="s">
        <v>54</v>
      </c>
      <c r="O65" s="839"/>
      <c r="P65" s="842" t="s">
        <v>304</v>
      </c>
      <c r="Q65" s="843"/>
      <c r="R65" s="843"/>
      <c r="S65" s="844"/>
      <c r="T65" s="373" t="s">
        <v>175</v>
      </c>
      <c r="U65" s="845"/>
      <c r="V65" s="846"/>
      <c r="W65" s="846"/>
      <c r="X65" s="847"/>
      <c r="Y65" s="109" t="s">
        <v>52</v>
      </c>
    </row>
    <row r="66" spans="1:28" ht="24.95" customHeight="1">
      <c r="A66" s="837"/>
      <c r="B66" s="837"/>
      <c r="C66" s="837"/>
      <c r="D66" s="837"/>
      <c r="E66" s="837"/>
      <c r="F66" s="837"/>
      <c r="G66" s="837"/>
      <c r="H66" s="837"/>
      <c r="I66" s="837"/>
      <c r="J66" s="837"/>
      <c r="K66" s="837"/>
      <c r="L66" s="837"/>
      <c r="M66" s="837"/>
      <c r="N66" s="840"/>
      <c r="O66" s="841"/>
      <c r="P66" s="842" t="s">
        <v>305</v>
      </c>
      <c r="Q66" s="843"/>
      <c r="R66" s="843"/>
      <c r="S66" s="844"/>
      <c r="T66" s="373" t="s">
        <v>176</v>
      </c>
      <c r="U66" s="845"/>
      <c r="V66" s="846"/>
      <c r="W66" s="846"/>
      <c r="X66" s="847"/>
      <c r="Y66" s="109" t="s">
        <v>47</v>
      </c>
    </row>
    <row r="67" spans="1:28" ht="13.5" customHeight="1">
      <c r="A67" s="352"/>
      <c r="B67" s="352"/>
      <c r="C67" s="352"/>
      <c r="D67" s="352"/>
      <c r="E67" s="352"/>
      <c r="F67" s="352"/>
      <c r="G67" s="352"/>
      <c r="H67" s="352"/>
      <c r="I67" s="352"/>
      <c r="J67" s="352"/>
      <c r="K67" s="352"/>
      <c r="L67" s="352"/>
      <c r="M67" s="352"/>
      <c r="N67" s="119"/>
      <c r="O67" s="119"/>
      <c r="P67" s="119"/>
      <c r="Q67" s="119"/>
      <c r="R67" s="119"/>
      <c r="S67" s="119"/>
      <c r="T67" s="357"/>
      <c r="U67" s="120"/>
      <c r="V67" s="120"/>
      <c r="W67" s="120"/>
      <c r="X67" s="120"/>
      <c r="Y67" s="20"/>
    </row>
    <row r="68" spans="1:28" ht="24.95" customHeight="1">
      <c r="A68" s="837" t="s">
        <v>384</v>
      </c>
      <c r="B68" s="837"/>
      <c r="C68" s="837"/>
      <c r="D68" s="837"/>
      <c r="E68" s="837"/>
      <c r="F68" s="837"/>
      <c r="G68" s="837"/>
      <c r="H68" s="837"/>
      <c r="I68" s="837"/>
      <c r="J68" s="837"/>
      <c r="K68" s="837"/>
      <c r="L68" s="837"/>
      <c r="M68" s="837"/>
      <c r="N68" s="863" t="s">
        <v>53</v>
      </c>
      <c r="O68" s="864"/>
      <c r="P68" s="867" t="s">
        <v>304</v>
      </c>
      <c r="Q68" s="868"/>
      <c r="R68" s="868"/>
      <c r="S68" s="869"/>
      <c r="T68" s="121" t="s">
        <v>177</v>
      </c>
      <c r="U68" s="870"/>
      <c r="V68" s="871"/>
      <c r="W68" s="871"/>
      <c r="X68" s="872"/>
      <c r="Y68" s="122" t="s">
        <v>52</v>
      </c>
    </row>
    <row r="69" spans="1:28" ht="24.95" customHeight="1">
      <c r="A69" s="837"/>
      <c r="B69" s="837"/>
      <c r="C69" s="837"/>
      <c r="D69" s="837"/>
      <c r="E69" s="837"/>
      <c r="F69" s="837"/>
      <c r="G69" s="837"/>
      <c r="H69" s="837"/>
      <c r="I69" s="837"/>
      <c r="J69" s="837"/>
      <c r="K69" s="837"/>
      <c r="L69" s="837"/>
      <c r="M69" s="837"/>
      <c r="N69" s="865"/>
      <c r="O69" s="866"/>
      <c r="P69" s="842" t="s">
        <v>305</v>
      </c>
      <c r="Q69" s="843"/>
      <c r="R69" s="843"/>
      <c r="S69" s="844"/>
      <c r="T69" s="373" t="s">
        <v>178</v>
      </c>
      <c r="U69" s="845"/>
      <c r="V69" s="846"/>
      <c r="W69" s="846"/>
      <c r="X69" s="847"/>
      <c r="Y69" s="123" t="s">
        <v>47</v>
      </c>
    </row>
    <row r="70" spans="1:28" ht="24.95" customHeight="1">
      <c r="A70" s="837" t="s">
        <v>133</v>
      </c>
      <c r="B70" s="837"/>
      <c r="C70" s="837"/>
      <c r="D70" s="837"/>
      <c r="E70" s="837"/>
      <c r="F70" s="837"/>
      <c r="G70" s="837"/>
      <c r="H70" s="837"/>
      <c r="I70" s="837"/>
      <c r="J70" s="837"/>
      <c r="K70" s="837"/>
      <c r="L70" s="837"/>
      <c r="M70" s="837"/>
      <c r="N70" s="854" t="s">
        <v>54</v>
      </c>
      <c r="O70" s="839"/>
      <c r="P70" s="842" t="s">
        <v>304</v>
      </c>
      <c r="Q70" s="843"/>
      <c r="R70" s="843"/>
      <c r="S70" s="844"/>
      <c r="T70" s="373" t="s">
        <v>179</v>
      </c>
      <c r="U70" s="845"/>
      <c r="V70" s="846"/>
      <c r="W70" s="846"/>
      <c r="X70" s="847"/>
      <c r="Y70" s="123" t="s">
        <v>52</v>
      </c>
    </row>
    <row r="71" spans="1:28" ht="24.95" customHeight="1">
      <c r="A71" s="837"/>
      <c r="B71" s="837"/>
      <c r="C71" s="837"/>
      <c r="D71" s="837"/>
      <c r="E71" s="837"/>
      <c r="F71" s="837"/>
      <c r="G71" s="837"/>
      <c r="H71" s="837"/>
      <c r="I71" s="837"/>
      <c r="J71" s="837"/>
      <c r="K71" s="837"/>
      <c r="L71" s="837"/>
      <c r="M71" s="837"/>
      <c r="N71" s="855"/>
      <c r="O71" s="856"/>
      <c r="P71" s="857" t="s">
        <v>305</v>
      </c>
      <c r="Q71" s="858"/>
      <c r="R71" s="858"/>
      <c r="S71" s="859"/>
      <c r="T71" s="124" t="s">
        <v>180</v>
      </c>
      <c r="U71" s="860"/>
      <c r="V71" s="861"/>
      <c r="W71" s="861"/>
      <c r="X71" s="862"/>
      <c r="Y71" s="125" t="s">
        <v>47</v>
      </c>
    </row>
    <row r="72" spans="1:28" s="40" customFormat="1" ht="15" customHeight="1">
      <c r="A72" s="12" t="s">
        <v>181</v>
      </c>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8" s="40" customFormat="1" ht="9"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row>
    <row r="74" spans="1:28" s="40" customFormat="1" ht="8.25" customHeight="1">
      <c r="A74" s="117"/>
      <c r="B74" s="126"/>
      <c r="C74" s="127"/>
      <c r="D74" s="127"/>
      <c r="E74" s="127"/>
      <c r="F74" s="127"/>
      <c r="G74" s="127"/>
      <c r="H74" s="127"/>
      <c r="I74" s="127"/>
      <c r="J74" s="127"/>
      <c r="K74" s="127"/>
      <c r="L74" s="127"/>
      <c r="M74" s="127"/>
      <c r="N74" s="127"/>
      <c r="O74" s="127"/>
      <c r="P74" s="127"/>
      <c r="Q74" s="127"/>
      <c r="R74" s="127"/>
      <c r="S74" s="128"/>
      <c r="T74" s="126"/>
      <c r="U74" s="127"/>
      <c r="V74" s="127"/>
      <c r="W74" s="127"/>
      <c r="X74" s="127"/>
      <c r="Y74" s="128"/>
    </row>
    <row r="75" spans="1:28" s="40" customFormat="1" ht="15" customHeight="1">
      <c r="A75" s="117"/>
      <c r="B75" s="129"/>
      <c r="C75" s="12" t="s">
        <v>55</v>
      </c>
      <c r="D75" s="12"/>
      <c r="E75" s="12"/>
      <c r="F75" s="12"/>
      <c r="G75" s="12"/>
      <c r="H75" s="809" t="s">
        <v>56</v>
      </c>
      <c r="I75" s="809"/>
      <c r="J75" s="809"/>
      <c r="K75" s="809"/>
      <c r="L75" s="809"/>
      <c r="M75" s="809"/>
      <c r="N75" s="809"/>
      <c r="O75" s="809"/>
      <c r="P75" s="809"/>
      <c r="Q75" s="809"/>
      <c r="R75" s="809"/>
      <c r="S75" s="809"/>
      <c r="T75" s="809"/>
      <c r="U75" s="809"/>
      <c r="V75" s="809"/>
      <c r="W75" s="809"/>
      <c r="X75" s="809"/>
      <c r="Y75" s="873"/>
    </row>
    <row r="76" spans="1:28" s="40" customFormat="1" ht="15" customHeight="1">
      <c r="A76" s="117"/>
      <c r="B76" s="129"/>
      <c r="C76" s="12" t="s">
        <v>57</v>
      </c>
      <c r="D76" s="12"/>
      <c r="E76" s="12"/>
      <c r="F76" s="12"/>
      <c r="G76" s="12"/>
      <c r="H76" s="20"/>
      <c r="I76" s="874" t="s">
        <v>58</v>
      </c>
      <c r="J76" s="875"/>
      <c r="K76" s="130"/>
      <c r="L76" s="12" t="s">
        <v>59</v>
      </c>
      <c r="M76" s="12"/>
      <c r="N76" s="130"/>
      <c r="O76" s="12" t="s">
        <v>60</v>
      </c>
      <c r="P76" s="12"/>
      <c r="Q76" s="12"/>
      <c r="R76" s="12"/>
      <c r="S76" s="12"/>
      <c r="T76" s="131" t="s">
        <v>182</v>
      </c>
      <c r="U76" s="945" t="e">
        <f>U77+U101</f>
        <v>#REF!</v>
      </c>
      <c r="V76" s="945"/>
      <c r="W76" s="945"/>
      <c r="X76" s="945"/>
      <c r="Y76" s="132" t="s">
        <v>61</v>
      </c>
      <c r="Z76" s="133" t="str">
        <f>IF(AB78="未入力","※先に158行目の当該年度４月１日現在の１年次研修医受入数を入力してください","")</f>
        <v>※先に158行目の当該年度４月１日現在の１年次研修医受入数を入力してください</v>
      </c>
    </row>
    <row r="77" spans="1:28" s="40" customFormat="1" ht="15" customHeight="1">
      <c r="A77" s="117"/>
      <c r="B77" s="129" t="s">
        <v>116</v>
      </c>
      <c r="C77" s="12"/>
      <c r="D77" s="12"/>
      <c r="E77" s="12"/>
      <c r="F77" s="12"/>
      <c r="G77" s="12"/>
      <c r="H77" s="12"/>
      <c r="I77" s="13"/>
      <c r="J77" s="13"/>
      <c r="K77" s="12"/>
      <c r="L77" s="12"/>
      <c r="M77" s="12"/>
      <c r="N77" s="12"/>
      <c r="O77" s="12"/>
      <c r="P77" s="12"/>
      <c r="Q77" s="12"/>
      <c r="R77" s="12"/>
      <c r="S77" s="12"/>
      <c r="T77" s="131" t="s">
        <v>183</v>
      </c>
      <c r="U77" s="945" t="e">
        <f>IF(OR(AB78="20人未満",#REF!=1),(E79*Q79)+(E81*Q81)+(E83*Q83)+(E85*Q85)+(E87*Q87),(E91*Q91)+(E93*Q93)+(E95*Q95)+(E97*Q97)+(E99*Q99))</f>
        <v>#REF!</v>
      </c>
      <c r="V77" s="945"/>
      <c r="W77" s="945"/>
      <c r="X77" s="945"/>
      <c r="Y77" s="132" t="s">
        <v>62</v>
      </c>
    </row>
    <row r="78" spans="1:28" s="40" customFormat="1" ht="30" customHeight="1">
      <c r="A78" s="117"/>
      <c r="B78" s="876" t="s">
        <v>117</v>
      </c>
      <c r="C78" s="794"/>
      <c r="D78" s="794"/>
      <c r="E78" s="794"/>
      <c r="F78" s="794"/>
      <c r="G78" s="794"/>
      <c r="H78" s="794"/>
      <c r="I78" s="794"/>
      <c r="J78" s="794"/>
      <c r="K78" s="794"/>
      <c r="L78" s="794"/>
      <c r="M78" s="794"/>
      <c r="N78" s="794"/>
      <c r="O78" s="794"/>
      <c r="P78" s="794"/>
      <c r="Q78" s="794"/>
      <c r="R78" s="794"/>
      <c r="S78" s="877"/>
      <c r="T78" s="131"/>
      <c r="U78" s="337"/>
      <c r="V78" s="337"/>
      <c r="W78" s="337"/>
      <c r="X78" s="337"/>
      <c r="Y78" s="132"/>
      <c r="AB78" s="134" t="str">
        <f>IF(N146="","未入力",IF(N146&gt;=20,"20人以上","20人未満"))</f>
        <v>未入力</v>
      </c>
    </row>
    <row r="79" spans="1:28" s="40" customFormat="1" ht="32.25" customHeight="1">
      <c r="A79" s="117"/>
      <c r="B79" s="878" t="s">
        <v>63</v>
      </c>
      <c r="C79" s="879"/>
      <c r="D79" s="11" t="s">
        <v>128</v>
      </c>
      <c r="E79" s="946"/>
      <c r="F79" s="947"/>
      <c r="G79" s="947"/>
      <c r="H79" s="12" t="s">
        <v>9</v>
      </c>
      <c r="I79" s="12"/>
      <c r="J79" s="12"/>
      <c r="K79" s="13" t="s">
        <v>7</v>
      </c>
      <c r="L79" s="12"/>
      <c r="M79" s="880" t="s">
        <v>184</v>
      </c>
      <c r="N79" s="880"/>
      <c r="O79" s="880"/>
      <c r="P79" s="880"/>
      <c r="Q79" s="948" t="e">
        <f>IF(OR($AB$78="20人未満",#REF!=1),IF($K$76=1,$V$15,0)+IF($K$76=2,$V$15,0),"")</f>
        <v>#REF!</v>
      </c>
      <c r="R79" s="948"/>
      <c r="S79" s="12" t="s">
        <v>8</v>
      </c>
      <c r="T79" s="131"/>
      <c r="U79" s="337"/>
      <c r="V79" s="337"/>
      <c r="W79" s="337"/>
      <c r="X79" s="337"/>
      <c r="Y79" s="132"/>
    </row>
    <row r="80" spans="1:28" s="40" customFormat="1" ht="9" customHeight="1">
      <c r="A80" s="117"/>
      <c r="B80" s="14"/>
      <c r="C80" s="15"/>
      <c r="D80" s="11"/>
      <c r="E80" s="379"/>
      <c r="F80" s="379"/>
      <c r="G80" s="379"/>
      <c r="H80" s="12"/>
      <c r="I80" s="12"/>
      <c r="J80" s="12"/>
      <c r="K80" s="13"/>
      <c r="L80" s="12"/>
      <c r="M80" s="356"/>
      <c r="N80" s="356"/>
      <c r="O80" s="356"/>
      <c r="P80" s="356"/>
      <c r="Q80" s="383"/>
      <c r="R80" s="383"/>
      <c r="S80" s="12"/>
      <c r="T80" s="131"/>
      <c r="U80" s="337"/>
      <c r="V80" s="337"/>
      <c r="W80" s="337"/>
      <c r="X80" s="337"/>
      <c r="Y80" s="132"/>
    </row>
    <row r="81" spans="1:25" s="40" customFormat="1" ht="27.75" customHeight="1">
      <c r="A81" s="117"/>
      <c r="B81" s="881" t="s">
        <v>64</v>
      </c>
      <c r="C81" s="879"/>
      <c r="D81" s="11" t="s">
        <v>128</v>
      </c>
      <c r="E81" s="946"/>
      <c r="F81" s="947"/>
      <c r="G81" s="947"/>
      <c r="H81" s="12" t="s">
        <v>9</v>
      </c>
      <c r="I81" s="12"/>
      <c r="J81" s="12"/>
      <c r="K81" s="13" t="s">
        <v>7</v>
      </c>
      <c r="L81" s="12"/>
      <c r="M81" s="880" t="s">
        <v>184</v>
      </c>
      <c r="N81" s="880"/>
      <c r="O81" s="880"/>
      <c r="P81" s="880"/>
      <c r="Q81" s="948" t="e">
        <f>IF(OR($AB$78="20人未満",#REF!=1),IF($K$76=3,$V$15,0),"")</f>
        <v>#REF!</v>
      </c>
      <c r="R81" s="948"/>
      <c r="S81" s="12" t="s">
        <v>8</v>
      </c>
      <c r="T81" s="131"/>
      <c r="U81" s="337"/>
      <c r="V81" s="337"/>
      <c r="W81" s="337"/>
      <c r="X81" s="337"/>
      <c r="Y81" s="132"/>
    </row>
    <row r="82" spans="1:25" s="40" customFormat="1" ht="18" customHeight="1">
      <c r="A82" s="117"/>
      <c r="B82" s="16"/>
      <c r="C82" s="17"/>
      <c r="D82" s="11"/>
      <c r="E82" s="378"/>
      <c r="F82" s="379"/>
      <c r="G82" s="379"/>
      <c r="H82" s="12"/>
      <c r="I82" s="12"/>
      <c r="J82" s="12"/>
      <c r="K82" s="13"/>
      <c r="L82" s="12"/>
      <c r="M82" s="365"/>
      <c r="N82" s="365"/>
      <c r="O82" s="365"/>
      <c r="P82" s="365"/>
      <c r="Q82" s="380"/>
      <c r="R82" s="380"/>
      <c r="S82" s="12"/>
      <c r="T82" s="131"/>
      <c r="U82" s="337"/>
      <c r="V82" s="337"/>
      <c r="W82" s="337"/>
      <c r="X82" s="337"/>
      <c r="Y82" s="132"/>
    </row>
    <row r="83" spans="1:25" s="40" customFormat="1" ht="18" customHeight="1">
      <c r="A83" s="117"/>
      <c r="B83" s="881" t="s">
        <v>65</v>
      </c>
      <c r="C83" s="879"/>
      <c r="D83" s="11" t="s">
        <v>128</v>
      </c>
      <c r="E83" s="947"/>
      <c r="F83" s="947"/>
      <c r="G83" s="947"/>
      <c r="H83" s="12" t="s">
        <v>9</v>
      </c>
      <c r="I83" s="12"/>
      <c r="J83" s="12"/>
      <c r="K83" s="13" t="s">
        <v>7</v>
      </c>
      <c r="L83" s="12"/>
      <c r="M83" s="880" t="s">
        <v>184</v>
      </c>
      <c r="N83" s="880"/>
      <c r="O83" s="880"/>
      <c r="P83" s="880"/>
      <c r="Q83" s="948" t="e">
        <f>IF(OR($AB$78="20人未満",#REF!=1),IF($K$76=4,$V$15,0),"")</f>
        <v>#REF!</v>
      </c>
      <c r="R83" s="948"/>
      <c r="S83" s="12" t="s">
        <v>8</v>
      </c>
      <c r="T83" s="131"/>
      <c r="U83" s="337"/>
      <c r="V83" s="337"/>
      <c r="W83" s="337"/>
      <c r="X83" s="337"/>
      <c r="Y83" s="132"/>
    </row>
    <row r="84" spans="1:25" s="40" customFormat="1" ht="18" customHeight="1">
      <c r="A84" s="117"/>
      <c r="B84" s="16"/>
      <c r="C84" s="17"/>
      <c r="D84" s="11"/>
      <c r="E84" s="947"/>
      <c r="F84" s="947"/>
      <c r="G84" s="947"/>
      <c r="H84" s="12"/>
      <c r="I84" s="12"/>
      <c r="J84" s="12"/>
      <c r="K84" s="13"/>
      <c r="L84" s="12"/>
      <c r="M84" s="365"/>
      <c r="N84" s="365"/>
      <c r="O84" s="365"/>
      <c r="P84" s="365"/>
      <c r="Q84" s="380"/>
      <c r="R84" s="380"/>
      <c r="S84" s="12"/>
      <c r="T84" s="131"/>
      <c r="U84" s="337"/>
      <c r="V84" s="337"/>
      <c r="W84" s="337"/>
      <c r="X84" s="337"/>
      <c r="Y84" s="132"/>
    </row>
    <row r="85" spans="1:25" s="40" customFormat="1" ht="18" customHeight="1">
      <c r="A85" s="117"/>
      <c r="B85" s="881" t="s">
        <v>66</v>
      </c>
      <c r="C85" s="879"/>
      <c r="D85" s="11" t="s">
        <v>128</v>
      </c>
      <c r="E85" s="947"/>
      <c r="F85" s="947"/>
      <c r="G85" s="947"/>
      <c r="H85" s="12" t="s">
        <v>9</v>
      </c>
      <c r="I85" s="12"/>
      <c r="J85" s="12"/>
      <c r="K85" s="13" t="s">
        <v>7</v>
      </c>
      <c r="L85" s="12"/>
      <c r="M85" s="880" t="s">
        <v>184</v>
      </c>
      <c r="N85" s="880"/>
      <c r="O85" s="880"/>
      <c r="P85" s="880"/>
      <c r="Q85" s="948" t="e">
        <f>IF(OR($AB$78="20人未満",#REF!=1),IF($K$76=5,$V$15,0),"")</f>
        <v>#REF!</v>
      </c>
      <c r="R85" s="948"/>
      <c r="S85" s="12" t="s">
        <v>8</v>
      </c>
      <c r="T85" s="131"/>
      <c r="U85" s="337"/>
      <c r="V85" s="337"/>
      <c r="W85" s="337"/>
      <c r="X85" s="337"/>
      <c r="Y85" s="132"/>
    </row>
    <row r="86" spans="1:25" s="40" customFormat="1" ht="18" customHeight="1">
      <c r="A86" s="117"/>
      <c r="B86" s="16"/>
      <c r="C86" s="17"/>
      <c r="D86" s="11"/>
      <c r="E86" s="947"/>
      <c r="F86" s="947"/>
      <c r="G86" s="947"/>
      <c r="H86" s="12"/>
      <c r="I86" s="12"/>
      <c r="J86" s="12"/>
      <c r="K86" s="13"/>
      <c r="L86" s="12"/>
      <c r="M86" s="365"/>
      <c r="N86" s="365"/>
      <c r="O86" s="365"/>
      <c r="P86" s="365"/>
      <c r="Q86" s="380"/>
      <c r="R86" s="380"/>
      <c r="S86" s="12"/>
      <c r="T86" s="131"/>
      <c r="U86" s="337"/>
      <c r="V86" s="337"/>
      <c r="W86" s="337"/>
      <c r="X86" s="337"/>
      <c r="Y86" s="132"/>
    </row>
    <row r="87" spans="1:25" s="40" customFormat="1" ht="33.75" customHeight="1">
      <c r="A87" s="117"/>
      <c r="B87" s="882" t="s">
        <v>67</v>
      </c>
      <c r="C87" s="883"/>
      <c r="D87" s="367" t="s">
        <v>128</v>
      </c>
      <c r="E87" s="949"/>
      <c r="F87" s="949"/>
      <c r="G87" s="949"/>
      <c r="H87" s="359" t="s">
        <v>9</v>
      </c>
      <c r="I87" s="359"/>
      <c r="J87" s="359"/>
      <c r="K87" s="368" t="s">
        <v>7</v>
      </c>
      <c r="L87" s="359"/>
      <c r="M87" s="884" t="s">
        <v>184</v>
      </c>
      <c r="N87" s="884"/>
      <c r="O87" s="884"/>
      <c r="P87" s="884"/>
      <c r="Q87" s="950" t="e">
        <f>IF(OR($AB$78="20人未満",#REF!=1),IF($N$76=2,$V$15,0)+IF($N$76=3,$V$15,0),"")</f>
        <v>#REF!</v>
      </c>
      <c r="R87" s="950"/>
      <c r="S87" s="359" t="s">
        <v>8</v>
      </c>
      <c r="T87" s="131"/>
      <c r="U87" s="337"/>
      <c r="V87" s="337"/>
      <c r="W87" s="337"/>
      <c r="X87" s="337"/>
      <c r="Y87" s="132"/>
    </row>
    <row r="88" spans="1:25" s="40" customFormat="1" ht="9" customHeight="1">
      <c r="A88" s="117"/>
      <c r="B88" s="363"/>
      <c r="C88" s="364"/>
      <c r="D88" s="367"/>
      <c r="E88" s="381"/>
      <c r="F88" s="381"/>
      <c r="G88" s="381"/>
      <c r="H88" s="359"/>
      <c r="I88" s="359"/>
      <c r="J88" s="359"/>
      <c r="K88" s="368"/>
      <c r="L88" s="359"/>
      <c r="M88" s="359"/>
      <c r="N88" s="359"/>
      <c r="O88" s="359"/>
      <c r="P88" s="359"/>
      <c r="Q88" s="338"/>
      <c r="R88" s="338"/>
      <c r="S88" s="359"/>
      <c r="T88" s="131"/>
      <c r="U88" s="337"/>
      <c r="V88" s="337"/>
      <c r="W88" s="337"/>
      <c r="X88" s="337"/>
      <c r="Y88" s="132"/>
    </row>
    <row r="89" spans="1:25" s="40" customFormat="1" ht="9" customHeight="1">
      <c r="A89" s="2"/>
      <c r="B89" s="360"/>
      <c r="C89" s="361"/>
      <c r="D89" s="62"/>
      <c r="E89" s="345"/>
      <c r="F89" s="345"/>
      <c r="G89" s="345"/>
      <c r="H89" s="63"/>
      <c r="I89" s="43"/>
      <c r="J89" s="43"/>
      <c r="K89" s="41"/>
      <c r="L89" s="43"/>
      <c r="M89" s="362"/>
      <c r="N89" s="362"/>
      <c r="O89" s="362"/>
      <c r="P89" s="362"/>
      <c r="Q89" s="339"/>
      <c r="R89" s="339"/>
      <c r="S89" s="43"/>
      <c r="T89" s="3"/>
      <c r="U89" s="346"/>
      <c r="V89" s="346"/>
      <c r="W89" s="346"/>
      <c r="X89" s="346"/>
      <c r="Y89" s="4"/>
    </row>
    <row r="90" spans="1:25" s="40" customFormat="1" ht="30" customHeight="1">
      <c r="A90" s="117"/>
      <c r="B90" s="876" t="s">
        <v>118</v>
      </c>
      <c r="C90" s="794"/>
      <c r="D90" s="794"/>
      <c r="E90" s="794"/>
      <c r="F90" s="794"/>
      <c r="G90" s="794"/>
      <c r="H90" s="794"/>
      <c r="I90" s="794"/>
      <c r="J90" s="794"/>
      <c r="K90" s="794"/>
      <c r="L90" s="794"/>
      <c r="M90" s="794"/>
      <c r="N90" s="794"/>
      <c r="O90" s="794"/>
      <c r="P90" s="794"/>
      <c r="Q90" s="794"/>
      <c r="R90" s="794"/>
      <c r="S90" s="877"/>
      <c r="T90" s="131"/>
      <c r="U90" s="337"/>
      <c r="V90" s="337"/>
      <c r="W90" s="337"/>
      <c r="X90" s="337"/>
      <c r="Y90" s="132"/>
    </row>
    <row r="91" spans="1:25" s="40" customFormat="1" ht="32.25" customHeight="1">
      <c r="A91" s="117"/>
      <c r="B91" s="878" t="s">
        <v>63</v>
      </c>
      <c r="C91" s="879"/>
      <c r="D91" s="11" t="s">
        <v>128</v>
      </c>
      <c r="E91" s="946"/>
      <c r="F91" s="947"/>
      <c r="G91" s="947"/>
      <c r="H91" s="12" t="s">
        <v>9</v>
      </c>
      <c r="I91" s="12"/>
      <c r="J91" s="12"/>
      <c r="K91" s="13" t="s">
        <v>7</v>
      </c>
      <c r="L91" s="12"/>
      <c r="M91" s="880" t="s">
        <v>184</v>
      </c>
      <c r="N91" s="880"/>
      <c r="O91" s="880"/>
      <c r="P91" s="880"/>
      <c r="Q91" s="951" t="e">
        <f>IF(AND($AB$78="20人以上",#REF!=""),IF($K$76=1,$V$15,0)+IF($K$76=2,$V$15,0),"")</f>
        <v>#REF!</v>
      </c>
      <c r="R91" s="951"/>
      <c r="S91" s="12" t="s">
        <v>8</v>
      </c>
      <c r="T91" s="131"/>
      <c r="U91" s="337"/>
      <c r="V91" s="337"/>
      <c r="W91" s="337"/>
      <c r="X91" s="337"/>
      <c r="Y91" s="132"/>
    </row>
    <row r="92" spans="1:25" s="40" customFormat="1" ht="9" customHeight="1">
      <c r="A92" s="117"/>
      <c r="B92" s="14"/>
      <c r="C92" s="15"/>
      <c r="D92" s="11"/>
      <c r="E92" s="379"/>
      <c r="F92" s="379"/>
      <c r="G92" s="379"/>
      <c r="H92" s="12"/>
      <c r="I92" s="12"/>
      <c r="J92" s="12"/>
      <c r="K92" s="13"/>
      <c r="L92" s="12"/>
      <c r="M92" s="356"/>
      <c r="N92" s="356"/>
      <c r="O92" s="356"/>
      <c r="P92" s="356"/>
      <c r="Q92" s="383"/>
      <c r="R92" s="383"/>
      <c r="S92" s="12"/>
      <c r="T92" s="131"/>
      <c r="U92" s="337"/>
      <c r="V92" s="337"/>
      <c r="W92" s="337"/>
      <c r="X92" s="337"/>
      <c r="Y92" s="132"/>
    </row>
    <row r="93" spans="1:25" s="40" customFormat="1" ht="27.75" customHeight="1">
      <c r="A93" s="117"/>
      <c r="B93" s="881" t="s">
        <v>64</v>
      </c>
      <c r="C93" s="879"/>
      <c r="D93" s="11" t="s">
        <v>128</v>
      </c>
      <c r="E93" s="946"/>
      <c r="F93" s="947"/>
      <c r="G93" s="947"/>
      <c r="H93" s="12" t="s">
        <v>9</v>
      </c>
      <c r="I93" s="12"/>
      <c r="J93" s="12"/>
      <c r="K93" s="13" t="s">
        <v>7</v>
      </c>
      <c r="L93" s="12"/>
      <c r="M93" s="880" t="s">
        <v>184</v>
      </c>
      <c r="N93" s="880"/>
      <c r="O93" s="880"/>
      <c r="P93" s="880"/>
      <c r="Q93" s="951" t="e">
        <f>IF(AND($AB$78="20人以上",#REF!=""),IF($K$76=3,$V$15,0),"")</f>
        <v>#REF!</v>
      </c>
      <c r="R93" s="951"/>
      <c r="S93" s="12" t="s">
        <v>8</v>
      </c>
      <c r="T93" s="131"/>
      <c r="U93" s="337"/>
      <c r="V93" s="337"/>
      <c r="W93" s="337"/>
      <c r="X93" s="337"/>
      <c r="Y93" s="132"/>
    </row>
    <row r="94" spans="1:25" s="40" customFormat="1" ht="18" customHeight="1">
      <c r="A94" s="117"/>
      <c r="B94" s="16"/>
      <c r="C94" s="17"/>
      <c r="D94" s="11"/>
      <c r="E94" s="378"/>
      <c r="F94" s="379"/>
      <c r="G94" s="379"/>
      <c r="H94" s="12"/>
      <c r="I94" s="12"/>
      <c r="J94" s="12"/>
      <c r="K94" s="13"/>
      <c r="L94" s="12"/>
      <c r="M94" s="365"/>
      <c r="N94" s="365"/>
      <c r="O94" s="365"/>
      <c r="P94" s="365"/>
      <c r="Q94" s="380"/>
      <c r="R94" s="380"/>
      <c r="S94" s="12"/>
      <c r="T94" s="131"/>
      <c r="U94" s="337"/>
      <c r="V94" s="337"/>
      <c r="W94" s="337"/>
      <c r="X94" s="337"/>
      <c r="Y94" s="132"/>
    </row>
    <row r="95" spans="1:25" s="40" customFormat="1" ht="18" customHeight="1">
      <c r="A95" s="117"/>
      <c r="B95" s="881" t="s">
        <v>65</v>
      </c>
      <c r="C95" s="879"/>
      <c r="D95" s="11" t="s">
        <v>128</v>
      </c>
      <c r="E95" s="947"/>
      <c r="F95" s="947"/>
      <c r="G95" s="947"/>
      <c r="H95" s="12" t="s">
        <v>9</v>
      </c>
      <c r="I95" s="12"/>
      <c r="J95" s="12"/>
      <c r="K95" s="13" t="s">
        <v>7</v>
      </c>
      <c r="L95" s="12"/>
      <c r="M95" s="880" t="s">
        <v>184</v>
      </c>
      <c r="N95" s="880"/>
      <c r="O95" s="880"/>
      <c r="P95" s="880"/>
      <c r="Q95" s="951" t="e">
        <f>IF(AND($AB$78="20人以上",#REF!=""),IF($K$76=4,$V$15,0),"")</f>
        <v>#REF!</v>
      </c>
      <c r="R95" s="951"/>
      <c r="S95" s="12" t="s">
        <v>8</v>
      </c>
      <c r="T95" s="131"/>
      <c r="U95" s="337"/>
      <c r="V95" s="337"/>
      <c r="W95" s="337"/>
      <c r="X95" s="337"/>
      <c r="Y95" s="132"/>
    </row>
    <row r="96" spans="1:25" s="40" customFormat="1" ht="18" customHeight="1">
      <c r="A96" s="117"/>
      <c r="B96" s="16"/>
      <c r="C96" s="17"/>
      <c r="D96" s="11"/>
      <c r="E96" s="947"/>
      <c r="F96" s="947"/>
      <c r="G96" s="947"/>
      <c r="H96" s="12"/>
      <c r="I96" s="12"/>
      <c r="J96" s="12"/>
      <c r="K96" s="13"/>
      <c r="L96" s="12"/>
      <c r="M96" s="365"/>
      <c r="N96" s="365"/>
      <c r="O96" s="365"/>
      <c r="P96" s="365"/>
      <c r="Q96" s="380"/>
      <c r="R96" s="380"/>
      <c r="S96" s="12"/>
      <c r="T96" s="131"/>
      <c r="U96" s="337"/>
      <c r="V96" s="337"/>
      <c r="W96" s="337"/>
      <c r="X96" s="337"/>
      <c r="Y96" s="132"/>
    </row>
    <row r="97" spans="1:33" s="40" customFormat="1" ht="18" customHeight="1">
      <c r="A97" s="117"/>
      <c r="B97" s="881" t="s">
        <v>66</v>
      </c>
      <c r="C97" s="879"/>
      <c r="D97" s="11" t="s">
        <v>128</v>
      </c>
      <c r="E97" s="947"/>
      <c r="F97" s="947"/>
      <c r="G97" s="947"/>
      <c r="H97" s="12" t="s">
        <v>9</v>
      </c>
      <c r="I97" s="12"/>
      <c r="J97" s="12"/>
      <c r="K97" s="13" t="s">
        <v>7</v>
      </c>
      <c r="L97" s="12"/>
      <c r="M97" s="880" t="s">
        <v>184</v>
      </c>
      <c r="N97" s="880"/>
      <c r="O97" s="880"/>
      <c r="P97" s="880"/>
      <c r="Q97" s="951" t="e">
        <f>IF(AND($AB$78="20人以上",#REF!=""),IF($K$76=5,$V$15,0),"")</f>
        <v>#REF!</v>
      </c>
      <c r="R97" s="951"/>
      <c r="S97" s="12" t="s">
        <v>8</v>
      </c>
      <c r="T97" s="131"/>
      <c r="U97" s="337"/>
      <c r="V97" s="337"/>
      <c r="W97" s="337"/>
      <c r="X97" s="337"/>
      <c r="Y97" s="132"/>
    </row>
    <row r="98" spans="1:33" s="40" customFormat="1" ht="18" customHeight="1">
      <c r="A98" s="117"/>
      <c r="B98" s="16"/>
      <c r="C98" s="17"/>
      <c r="D98" s="11"/>
      <c r="E98" s="947"/>
      <c r="F98" s="947"/>
      <c r="G98" s="947"/>
      <c r="H98" s="12"/>
      <c r="I98" s="12"/>
      <c r="J98" s="12"/>
      <c r="K98" s="13"/>
      <c r="L98" s="12"/>
      <c r="M98" s="365"/>
      <c r="N98" s="365"/>
      <c r="O98" s="365"/>
      <c r="P98" s="365"/>
      <c r="Q98" s="380"/>
      <c r="R98" s="380"/>
      <c r="S98" s="12"/>
      <c r="T98" s="131"/>
      <c r="U98" s="337"/>
      <c r="V98" s="337"/>
      <c r="W98" s="337"/>
      <c r="X98" s="337"/>
      <c r="Y98" s="132"/>
    </row>
    <row r="99" spans="1:33" s="40" customFormat="1" ht="33.75" customHeight="1">
      <c r="A99" s="117"/>
      <c r="B99" s="882" t="s">
        <v>67</v>
      </c>
      <c r="C99" s="883"/>
      <c r="D99" s="367" t="s">
        <v>128</v>
      </c>
      <c r="E99" s="949"/>
      <c r="F99" s="949"/>
      <c r="G99" s="949"/>
      <c r="H99" s="359" t="s">
        <v>9</v>
      </c>
      <c r="I99" s="359"/>
      <c r="J99" s="359"/>
      <c r="K99" s="368" t="s">
        <v>7</v>
      </c>
      <c r="L99" s="359"/>
      <c r="M99" s="884" t="s">
        <v>184</v>
      </c>
      <c r="N99" s="884"/>
      <c r="O99" s="884"/>
      <c r="P99" s="884"/>
      <c r="Q99" s="959" t="e">
        <f>IF(AND($AB$78="20人以上",#REF!=""),IF($N$76=2,$V$15,0)+IF($N$76=3,$V$15,0),"")</f>
        <v>#REF!</v>
      </c>
      <c r="R99" s="959"/>
      <c r="S99" s="359" t="s">
        <v>8</v>
      </c>
      <c r="T99" s="131"/>
      <c r="U99" s="377"/>
      <c r="V99" s="377"/>
      <c r="W99" s="377"/>
      <c r="X99" s="377"/>
      <c r="Y99" s="132"/>
    </row>
    <row r="100" spans="1:33" s="40" customFormat="1" ht="9" customHeight="1">
      <c r="A100" s="2"/>
      <c r="B100" s="360"/>
      <c r="C100" s="361"/>
      <c r="D100" s="62"/>
      <c r="E100" s="345"/>
      <c r="F100" s="345"/>
      <c r="G100" s="345"/>
      <c r="H100" s="63"/>
      <c r="I100" s="43"/>
      <c r="J100" s="43"/>
      <c r="K100" s="41"/>
      <c r="L100" s="43"/>
      <c r="M100" s="362"/>
      <c r="N100" s="362"/>
      <c r="O100" s="362"/>
      <c r="P100" s="362"/>
      <c r="Q100" s="339"/>
      <c r="R100" s="339"/>
      <c r="S100" s="43"/>
      <c r="T100" s="3"/>
      <c r="U100" s="346"/>
      <c r="V100" s="346"/>
      <c r="W100" s="346"/>
      <c r="X100" s="346"/>
      <c r="Y100" s="4"/>
    </row>
    <row r="101" spans="1:33" s="138" customFormat="1" ht="19.5" customHeight="1">
      <c r="A101" s="135"/>
      <c r="B101" s="18" t="s">
        <v>68</v>
      </c>
      <c r="C101" s="19"/>
      <c r="D101" s="367" t="s">
        <v>183</v>
      </c>
      <c r="E101" s="949"/>
      <c r="F101" s="949"/>
      <c r="G101" s="949"/>
      <c r="H101" s="359" t="s">
        <v>9</v>
      </c>
      <c r="I101" s="359"/>
      <c r="J101" s="359"/>
      <c r="K101" s="368" t="s">
        <v>7</v>
      </c>
      <c r="L101" s="359"/>
      <c r="M101" s="884" t="s">
        <v>184</v>
      </c>
      <c r="N101" s="884"/>
      <c r="O101" s="884"/>
      <c r="P101" s="884"/>
      <c r="Q101" s="948">
        <f>V15</f>
        <v>0</v>
      </c>
      <c r="R101" s="948"/>
      <c r="S101" s="359" t="s">
        <v>17</v>
      </c>
      <c r="T101" s="136" t="s">
        <v>183</v>
      </c>
      <c r="U101" s="952">
        <f>E101*Q101</f>
        <v>0</v>
      </c>
      <c r="V101" s="952"/>
      <c r="W101" s="952"/>
      <c r="X101" s="952"/>
      <c r="Y101" s="137" t="s">
        <v>62</v>
      </c>
    </row>
    <row r="102" spans="1:33" s="40" customFormat="1" ht="6" customHeight="1">
      <c r="A102" s="117"/>
      <c r="B102" s="139"/>
      <c r="C102" s="140"/>
      <c r="D102" s="11"/>
      <c r="E102" s="379"/>
      <c r="F102" s="379"/>
      <c r="G102" s="379"/>
      <c r="H102" s="12"/>
      <c r="I102" s="12"/>
      <c r="J102" s="12"/>
      <c r="K102" s="13"/>
      <c r="L102" s="12"/>
      <c r="M102" s="365"/>
      <c r="N102" s="365"/>
      <c r="O102" s="365"/>
      <c r="P102" s="365"/>
      <c r="Q102" s="338"/>
      <c r="R102" s="338"/>
      <c r="S102" s="12"/>
      <c r="T102" s="131"/>
      <c r="U102" s="377"/>
      <c r="V102" s="377"/>
      <c r="W102" s="377"/>
      <c r="X102" s="377"/>
      <c r="Y102" s="132"/>
    </row>
    <row r="103" spans="1:33" s="349" customFormat="1" ht="14.25" customHeight="1">
      <c r="A103" s="347"/>
      <c r="B103" s="348"/>
      <c r="C103" s="386" t="s">
        <v>394</v>
      </c>
      <c r="D103" s="387"/>
      <c r="E103" s="388"/>
      <c r="F103" s="388"/>
      <c r="G103" s="388"/>
      <c r="H103" s="389"/>
      <c r="I103" s="389"/>
      <c r="J103" s="389"/>
      <c r="K103" s="390"/>
      <c r="L103" s="389"/>
      <c r="M103" s="391"/>
      <c r="N103" s="391"/>
      <c r="O103" s="391"/>
      <c r="P103" s="391"/>
      <c r="Q103" s="392"/>
      <c r="R103" s="392"/>
      <c r="S103" s="389"/>
      <c r="T103" s="393"/>
      <c r="U103" s="394"/>
      <c r="V103" s="394"/>
      <c r="W103" s="394"/>
      <c r="X103" s="394"/>
      <c r="Y103" s="395"/>
      <c r="Z103" s="396"/>
      <c r="AA103" s="396" t="s">
        <v>395</v>
      </c>
      <c r="AB103" s="396"/>
      <c r="AC103" s="396"/>
      <c r="AD103" s="396"/>
      <c r="AE103" s="396"/>
      <c r="AF103" s="396"/>
      <c r="AG103" s="396"/>
    </row>
    <row r="104" spans="1:33" s="349" customFormat="1" ht="14.25" customHeight="1">
      <c r="A104" s="347"/>
      <c r="B104" s="348"/>
      <c r="C104" s="953" t="s">
        <v>408</v>
      </c>
      <c r="D104" s="953"/>
      <c r="E104" s="953"/>
      <c r="F104" s="953"/>
      <c r="G104" s="953"/>
      <c r="H104" s="953"/>
      <c r="I104" s="953"/>
      <c r="J104" s="953"/>
      <c r="K104" s="953"/>
      <c r="L104" s="953"/>
      <c r="M104" s="953"/>
      <c r="N104" s="953"/>
      <c r="O104" s="953"/>
      <c r="P104" s="953"/>
      <c r="Q104" s="953"/>
      <c r="R104" s="953"/>
      <c r="S104" s="954"/>
      <c r="T104" s="393"/>
      <c r="U104" s="394"/>
      <c r="V104" s="394"/>
      <c r="W104" s="394"/>
      <c r="X104" s="394"/>
      <c r="Y104" s="395"/>
      <c r="Z104" s="396"/>
      <c r="AA104" s="396"/>
      <c r="AB104" s="396"/>
      <c r="AC104" s="396"/>
      <c r="AD104" s="396"/>
      <c r="AE104" s="396"/>
      <c r="AF104" s="396"/>
      <c r="AG104" s="396"/>
    </row>
    <row r="105" spans="1:33" s="349" customFormat="1" ht="14.25" customHeight="1">
      <c r="A105" s="347"/>
      <c r="B105" s="348"/>
      <c r="C105" s="397"/>
      <c r="D105" s="398" t="s">
        <v>183</v>
      </c>
      <c r="E105" s="955"/>
      <c r="F105" s="955"/>
      <c r="G105" s="955"/>
      <c r="H105" s="399" t="s">
        <v>9</v>
      </c>
      <c r="I105" s="399"/>
      <c r="J105" s="399"/>
      <c r="K105" s="400" t="s">
        <v>7</v>
      </c>
      <c r="L105" s="399"/>
      <c r="M105" s="956" t="s">
        <v>409</v>
      </c>
      <c r="N105" s="956"/>
      <c r="O105" s="956"/>
      <c r="P105" s="956"/>
      <c r="Q105" s="957" t="e">
        <f>IF($U$42&gt;0.4999,K48,"0")</f>
        <v>#DIV/0!</v>
      </c>
      <c r="R105" s="957"/>
      <c r="S105" s="399" t="s">
        <v>17</v>
      </c>
      <c r="T105" s="401" t="s">
        <v>183</v>
      </c>
      <c r="U105" s="958" t="e">
        <f>IF(Q105&gt;0,E105*Q105,"")</f>
        <v>#DIV/0!</v>
      </c>
      <c r="V105" s="958"/>
      <c r="W105" s="958"/>
      <c r="X105" s="958"/>
      <c r="Y105" s="402" t="s">
        <v>62</v>
      </c>
      <c r="Z105" s="396"/>
      <c r="AA105" s="396"/>
      <c r="AB105" s="396" t="e">
        <f>IF($U$42&gt;=0.5,"50％以上","50％未満")</f>
        <v>#DIV/0!</v>
      </c>
      <c r="AC105" s="396"/>
      <c r="AD105" s="396"/>
      <c r="AE105" s="396"/>
      <c r="AF105" s="396"/>
      <c r="AG105" s="396"/>
    </row>
    <row r="106" spans="1:33" s="40" customFormat="1" ht="14.25" customHeight="1">
      <c r="A106" s="117"/>
      <c r="B106" s="139"/>
      <c r="C106" s="397"/>
      <c r="D106" s="398"/>
      <c r="E106" s="955"/>
      <c r="F106" s="955"/>
      <c r="G106" s="955"/>
      <c r="H106" s="399"/>
      <c r="I106" s="399"/>
      <c r="J106" s="399"/>
      <c r="K106" s="400"/>
      <c r="L106" s="399"/>
      <c r="M106" s="960"/>
      <c r="N106" s="960"/>
      <c r="O106" s="960"/>
      <c r="P106" s="960"/>
      <c r="Q106" s="957"/>
      <c r="R106" s="957"/>
      <c r="S106" s="399"/>
      <c r="T106" s="401"/>
      <c r="U106" s="958"/>
      <c r="V106" s="958"/>
      <c r="W106" s="958"/>
      <c r="X106" s="958"/>
      <c r="Y106" s="402"/>
      <c r="Z106" s="396"/>
      <c r="AA106" s="396"/>
      <c r="AB106" s="396"/>
      <c r="AC106" s="396"/>
      <c r="AD106" s="396"/>
      <c r="AE106" s="396"/>
      <c r="AF106" s="396"/>
      <c r="AG106" s="396"/>
    </row>
    <row r="107" spans="1:33" s="349" customFormat="1" ht="14.25" customHeight="1">
      <c r="A107" s="347"/>
      <c r="B107" s="348"/>
      <c r="C107" s="386" t="s">
        <v>410</v>
      </c>
      <c r="D107" s="387"/>
      <c r="E107" s="388"/>
      <c r="F107" s="388"/>
      <c r="G107" s="388"/>
      <c r="H107" s="389"/>
      <c r="I107" s="389"/>
      <c r="J107" s="389"/>
      <c r="K107" s="390"/>
      <c r="L107" s="389"/>
      <c r="M107" s="391"/>
      <c r="N107" s="391"/>
      <c r="O107" s="391"/>
      <c r="P107" s="391"/>
      <c r="Q107" s="392"/>
      <c r="R107" s="392"/>
      <c r="S107" s="389"/>
      <c r="T107" s="393"/>
      <c r="U107" s="394"/>
      <c r="V107" s="394"/>
      <c r="W107" s="394"/>
      <c r="X107" s="394"/>
      <c r="Y107" s="395"/>
      <c r="Z107" s="396"/>
      <c r="AA107" s="396" t="s">
        <v>395</v>
      </c>
      <c r="AB107" s="396"/>
      <c r="AC107" s="396"/>
      <c r="AD107" s="396"/>
      <c r="AE107" s="396"/>
      <c r="AF107" s="396"/>
      <c r="AG107" s="396"/>
    </row>
    <row r="108" spans="1:33" s="349" customFormat="1" ht="14.25" customHeight="1">
      <c r="A108" s="347"/>
      <c r="B108" s="348"/>
      <c r="C108" s="953" t="s">
        <v>411</v>
      </c>
      <c r="D108" s="953"/>
      <c r="E108" s="953"/>
      <c r="F108" s="953"/>
      <c r="G108" s="953"/>
      <c r="H108" s="953"/>
      <c r="I108" s="953"/>
      <c r="J108" s="953"/>
      <c r="K108" s="953"/>
      <c r="L108" s="953"/>
      <c r="M108" s="953"/>
      <c r="N108" s="953"/>
      <c r="O108" s="953"/>
      <c r="P108" s="953"/>
      <c r="Q108" s="953"/>
      <c r="R108" s="953"/>
      <c r="S108" s="954"/>
      <c r="T108" s="393"/>
      <c r="U108" s="394"/>
      <c r="V108" s="394"/>
      <c r="W108" s="394"/>
      <c r="X108" s="394"/>
      <c r="Y108" s="395"/>
      <c r="Z108" s="396"/>
      <c r="AA108" s="396"/>
      <c r="AB108" s="396"/>
      <c r="AC108" s="396"/>
      <c r="AD108" s="396"/>
      <c r="AE108" s="396"/>
      <c r="AF108" s="396"/>
      <c r="AG108" s="396"/>
    </row>
    <row r="109" spans="1:33" s="349" customFormat="1" ht="14.25" customHeight="1">
      <c r="A109" s="347"/>
      <c r="B109" s="348"/>
      <c r="C109" s="397"/>
      <c r="D109" s="398" t="s">
        <v>183</v>
      </c>
      <c r="E109" s="955"/>
      <c r="F109" s="955"/>
      <c r="G109" s="955"/>
      <c r="H109" s="403" t="s">
        <v>185</v>
      </c>
      <c r="I109" s="399"/>
      <c r="J109" s="399"/>
      <c r="K109" s="400" t="s">
        <v>7</v>
      </c>
      <c r="L109" s="399"/>
      <c r="M109" s="956" t="s">
        <v>412</v>
      </c>
      <c r="N109" s="956"/>
      <c r="O109" s="956"/>
      <c r="P109" s="956"/>
      <c r="Q109" s="957" t="e">
        <f>IF($U$42&lt;0.5,K48,"0")</f>
        <v>#DIV/0!</v>
      </c>
      <c r="R109" s="957"/>
      <c r="S109" s="399" t="s">
        <v>17</v>
      </c>
      <c r="T109" s="401" t="s">
        <v>183</v>
      </c>
      <c r="U109" s="958" t="e">
        <f>IF(Q109&gt;0,E109*Q109*0.5,"")</f>
        <v>#DIV/0!</v>
      </c>
      <c r="V109" s="958"/>
      <c r="W109" s="958"/>
      <c r="X109" s="958"/>
      <c r="Y109" s="402" t="s">
        <v>62</v>
      </c>
      <c r="Z109" s="396"/>
      <c r="AA109" s="396"/>
      <c r="AB109" s="396" t="e">
        <f>IF($U$42&gt;=0.5,"50％以上","50％未満")</f>
        <v>#DIV/0!</v>
      </c>
      <c r="AC109" s="396"/>
      <c r="AD109" s="396"/>
      <c r="AE109" s="396"/>
      <c r="AF109" s="396"/>
      <c r="AG109" s="396"/>
    </row>
    <row r="110" spans="1:33" s="40" customFormat="1" ht="14.25" customHeight="1">
      <c r="A110" s="117"/>
      <c r="B110" s="139"/>
      <c r="C110" s="140"/>
      <c r="D110" s="367"/>
      <c r="E110" s="381"/>
      <c r="F110" s="381"/>
      <c r="G110" s="381"/>
      <c r="H110" s="359"/>
      <c r="I110" s="359"/>
      <c r="J110" s="359"/>
      <c r="K110" s="368"/>
      <c r="L110" s="359"/>
      <c r="M110" s="359"/>
      <c r="N110" s="359"/>
      <c r="O110" s="359"/>
      <c r="P110" s="359"/>
      <c r="Q110" s="380"/>
      <c r="R110" s="380"/>
      <c r="S110" s="359"/>
      <c r="T110" s="136"/>
      <c r="U110" s="382"/>
      <c r="V110" s="382"/>
      <c r="W110" s="382"/>
      <c r="X110" s="382"/>
      <c r="Y110" s="137"/>
    </row>
    <row r="111" spans="1:33" s="40" customFormat="1" ht="15" customHeight="1" thickBot="1">
      <c r="A111" s="117"/>
      <c r="B111" s="129"/>
      <c r="C111" s="386" t="s">
        <v>393</v>
      </c>
      <c r="D111" s="20"/>
      <c r="E111" s="20"/>
      <c r="F111" s="20"/>
      <c r="G111" s="20"/>
      <c r="H111" s="64" t="s">
        <v>69</v>
      </c>
      <c r="I111" s="20"/>
      <c r="J111" s="20"/>
      <c r="K111" s="20"/>
      <c r="L111" s="20"/>
      <c r="M111" s="20"/>
      <c r="N111" s="20"/>
      <c r="O111" s="20"/>
      <c r="P111" s="20"/>
      <c r="Q111" s="20"/>
      <c r="R111" s="12"/>
      <c r="S111" s="12"/>
      <c r="T111" s="136"/>
      <c r="U111" s="888"/>
      <c r="V111" s="888"/>
      <c r="W111" s="888"/>
      <c r="X111" s="888"/>
      <c r="Y111" s="137"/>
    </row>
    <row r="112" spans="1:33" s="40" customFormat="1" ht="15" customHeight="1" thickBot="1">
      <c r="A112" s="117"/>
      <c r="B112" s="129"/>
      <c r="C112" s="141"/>
      <c r="D112" s="359" t="s">
        <v>415</v>
      </c>
      <c r="E112" s="12"/>
      <c r="F112" s="12"/>
      <c r="G112" s="12"/>
      <c r="H112" s="12"/>
      <c r="I112" s="12"/>
      <c r="J112" s="12"/>
      <c r="K112" s="13" t="s">
        <v>186</v>
      </c>
      <c r="L112" s="366" t="s">
        <v>72</v>
      </c>
      <c r="M112" s="12"/>
      <c r="N112" s="12"/>
      <c r="O112" s="12"/>
      <c r="P112" s="12"/>
      <c r="Q112" s="886">
        <f>U28</f>
        <v>0</v>
      </c>
      <c r="R112" s="887"/>
      <c r="S112" s="12" t="s">
        <v>17</v>
      </c>
      <c r="T112" s="131"/>
      <c r="U112" s="889"/>
      <c r="V112" s="889"/>
      <c r="W112" s="889"/>
      <c r="X112" s="889"/>
      <c r="Y112" s="132"/>
      <c r="AB112" s="142"/>
      <c r="AC112" s="142"/>
      <c r="AF112" s="142"/>
    </row>
    <row r="113" spans="1:38" s="40" customFormat="1" ht="15" customHeight="1" thickBot="1">
      <c r="A113" s="117"/>
      <c r="B113" s="129"/>
      <c r="C113" s="12"/>
      <c r="D113" s="11" t="s">
        <v>128</v>
      </c>
      <c r="E113" s="947"/>
      <c r="F113" s="947"/>
      <c r="G113" s="947"/>
      <c r="H113" s="12" t="s">
        <v>11</v>
      </c>
      <c r="I113" s="12"/>
      <c r="J113" s="12"/>
      <c r="K113" s="894"/>
      <c r="L113" s="894"/>
      <c r="M113" s="894"/>
      <c r="N113" s="894"/>
      <c r="O113" s="894"/>
      <c r="P113" s="894"/>
      <c r="Q113" s="894"/>
      <c r="R113" s="894"/>
      <c r="S113" s="895"/>
      <c r="T113" s="129"/>
      <c r="U113" s="143"/>
      <c r="V113" s="143"/>
      <c r="W113" s="143"/>
      <c r="X113" s="143"/>
      <c r="Y113" s="132"/>
      <c r="AB113" s="5"/>
      <c r="AC113" s="5"/>
      <c r="AD113" s="5"/>
      <c r="AE113" s="142"/>
      <c r="AF113" s="142"/>
    </row>
    <row r="114" spans="1:38" s="40" customFormat="1" ht="15" customHeight="1" thickBot="1">
      <c r="A114" s="117"/>
      <c r="B114" s="129"/>
      <c r="C114" s="144"/>
      <c r="D114" s="12" t="s">
        <v>71</v>
      </c>
      <c r="E114" s="12"/>
      <c r="F114" s="12"/>
      <c r="G114" s="12"/>
      <c r="H114" s="12"/>
      <c r="I114" s="12"/>
      <c r="J114" s="12"/>
      <c r="K114" s="13" t="s">
        <v>7</v>
      </c>
      <c r="L114" s="366" t="s">
        <v>72</v>
      </c>
      <c r="M114" s="145"/>
      <c r="N114" s="145"/>
      <c r="O114" s="145"/>
      <c r="P114" s="145"/>
      <c r="Q114" s="948">
        <f>U28</f>
        <v>0</v>
      </c>
      <c r="R114" s="948"/>
      <c r="S114" s="12" t="s">
        <v>8</v>
      </c>
      <c r="T114" s="131" t="s">
        <v>129</v>
      </c>
      <c r="U114" s="967">
        <f>IF(C114="○",AA115,IF(C112="○",AA114,0))</f>
        <v>0</v>
      </c>
      <c r="V114" s="967"/>
      <c r="W114" s="967"/>
      <c r="X114" s="967"/>
      <c r="Y114" s="132" t="s">
        <v>10</v>
      </c>
      <c r="AA114" s="885">
        <f>IF(Q114=0,0,ROUNDDOWN((40000*M115/Q115*Q114),0))</f>
        <v>0</v>
      </c>
      <c r="AB114" s="885"/>
      <c r="AC114" s="885"/>
      <c r="AD114" s="885"/>
      <c r="AE114" s="885"/>
    </row>
    <row r="115" spans="1:38" s="40" customFormat="1" ht="15" customHeight="1">
      <c r="A115" s="117"/>
      <c r="B115" s="129"/>
      <c r="C115" s="12"/>
      <c r="D115" s="11" t="s">
        <v>128</v>
      </c>
      <c r="E115" s="947"/>
      <c r="F115" s="947"/>
      <c r="G115" s="947"/>
      <c r="H115" s="12" t="s">
        <v>11</v>
      </c>
      <c r="I115" s="12"/>
      <c r="J115" s="12"/>
      <c r="K115" s="11" t="s">
        <v>128</v>
      </c>
      <c r="L115" s="13" t="s">
        <v>187</v>
      </c>
      <c r="M115" s="886">
        <f>+V15</f>
        <v>0</v>
      </c>
      <c r="N115" s="887"/>
      <c r="O115" s="13" t="s">
        <v>6</v>
      </c>
      <c r="P115" s="13" t="s">
        <v>188</v>
      </c>
      <c r="Q115" s="886">
        <f>+V17</f>
        <v>0</v>
      </c>
      <c r="R115" s="887"/>
      <c r="S115" s="12" t="s">
        <v>189</v>
      </c>
      <c r="T115" s="131"/>
      <c r="U115" s="377"/>
      <c r="V115" s="377"/>
      <c r="W115" s="377"/>
      <c r="X115" s="377"/>
      <c r="Y115" s="132"/>
      <c r="AA115" s="885" t="e">
        <f>IF(C112="○","0",ROUNDDOWN((97000*M115/Q115*Q114),0))</f>
        <v>#DIV/0!</v>
      </c>
      <c r="AB115" s="885"/>
      <c r="AC115" s="885"/>
      <c r="AD115" s="885"/>
      <c r="AE115" s="885"/>
    </row>
    <row r="116" spans="1:38" s="40" customFormat="1" ht="8.25" customHeight="1">
      <c r="A116" s="117"/>
      <c r="B116" s="129"/>
      <c r="C116" s="12"/>
      <c r="D116" s="12"/>
      <c r="E116" s="12"/>
      <c r="F116" s="12"/>
      <c r="G116" s="12"/>
      <c r="H116" s="12"/>
      <c r="I116" s="12"/>
      <c r="J116" s="12"/>
      <c r="K116" s="12"/>
      <c r="L116" s="12"/>
      <c r="M116" s="11"/>
      <c r="N116" s="12"/>
      <c r="O116" s="12"/>
      <c r="P116" s="13"/>
      <c r="Q116" s="365"/>
      <c r="R116" s="365"/>
      <c r="S116" s="12"/>
      <c r="T116" s="129"/>
      <c r="U116" s="143"/>
      <c r="V116" s="143"/>
      <c r="W116" s="143"/>
      <c r="X116" s="143"/>
      <c r="Y116" s="132"/>
    </row>
    <row r="117" spans="1:38" s="40" customFormat="1" ht="13.5" customHeight="1">
      <c r="A117" s="117"/>
      <c r="B117" s="129"/>
      <c r="C117" s="391" t="s">
        <v>463</v>
      </c>
      <c r="D117" s="389"/>
      <c r="E117" s="389"/>
      <c r="F117" s="389"/>
      <c r="G117" s="389"/>
      <c r="H117" s="389"/>
      <c r="I117" s="389"/>
      <c r="J117" s="389"/>
      <c r="K117" s="389"/>
      <c r="L117" s="389"/>
      <c r="M117" s="389"/>
      <c r="N117" s="389"/>
      <c r="O117" s="389"/>
      <c r="P117" s="389"/>
      <c r="Q117" s="12"/>
      <c r="R117" s="12"/>
      <c r="S117" s="12"/>
      <c r="T117" s="129"/>
      <c r="U117" s="143"/>
      <c r="V117" s="143"/>
      <c r="W117" s="143"/>
      <c r="X117" s="143"/>
      <c r="Y117" s="132"/>
      <c r="Z117" s="2"/>
      <c r="AA117" s="2"/>
      <c r="AB117" s="2"/>
      <c r="AC117" s="2"/>
      <c r="AD117" s="2"/>
      <c r="AE117" s="2"/>
      <c r="AF117" s="2"/>
      <c r="AG117" s="2"/>
      <c r="AH117" s="2"/>
      <c r="AI117" s="2"/>
      <c r="AJ117" s="2"/>
      <c r="AK117" s="2"/>
      <c r="AL117" s="2"/>
    </row>
    <row r="118" spans="1:38" s="40" customFormat="1" ht="15" customHeight="1">
      <c r="A118" s="117"/>
      <c r="B118" s="129"/>
      <c r="C118" s="389"/>
      <c r="D118" s="387" t="s">
        <v>128</v>
      </c>
      <c r="E118" s="968">
        <v>10000</v>
      </c>
      <c r="F118" s="968"/>
      <c r="G118" s="968"/>
      <c r="H118" s="389" t="s">
        <v>80</v>
      </c>
      <c r="I118" s="389"/>
      <c r="J118" s="389"/>
      <c r="K118" s="390" t="s">
        <v>7</v>
      </c>
      <c r="L118" s="389"/>
      <c r="M118" s="969" t="s">
        <v>81</v>
      </c>
      <c r="N118" s="969"/>
      <c r="O118" s="969"/>
      <c r="P118" s="529" t="s">
        <v>190</v>
      </c>
      <c r="Q118" s="961">
        <f>U55</f>
        <v>0</v>
      </c>
      <c r="R118" s="961"/>
      <c r="S118" s="12" t="s">
        <v>47</v>
      </c>
      <c r="T118" s="131" t="s">
        <v>129</v>
      </c>
      <c r="U118" s="945" t="e">
        <f>+IF(#REF!=1,0,E118*Q118)</f>
        <v>#REF!</v>
      </c>
      <c r="V118" s="945"/>
      <c r="W118" s="945"/>
      <c r="X118" s="945"/>
      <c r="Y118" s="132" t="s">
        <v>10</v>
      </c>
      <c r="Z118" s="2"/>
      <c r="AA118" s="2"/>
      <c r="AB118" s="2"/>
      <c r="AC118" s="2"/>
      <c r="AD118" s="2"/>
      <c r="AE118" s="2"/>
      <c r="AF118" s="2"/>
      <c r="AG118" s="2"/>
      <c r="AH118" s="2"/>
      <c r="AI118" s="2"/>
      <c r="AJ118" s="2"/>
      <c r="AK118" s="2"/>
      <c r="AL118" s="2"/>
    </row>
    <row r="119" spans="1:38" s="40" customFormat="1" ht="15" customHeight="1">
      <c r="A119" s="117"/>
      <c r="B119" s="129"/>
      <c r="C119" s="389"/>
      <c r="D119" s="387"/>
      <c r="E119" s="388"/>
      <c r="F119" s="388"/>
      <c r="G119" s="388"/>
      <c r="H119" s="389"/>
      <c r="I119" s="389"/>
      <c r="J119" s="389"/>
      <c r="K119" s="390"/>
      <c r="L119" s="389"/>
      <c r="M119" s="530"/>
      <c r="N119" s="530"/>
      <c r="O119" s="530"/>
      <c r="P119" s="529"/>
      <c r="Q119" s="379"/>
      <c r="R119" s="379"/>
      <c r="S119" s="12"/>
      <c r="T119" s="131"/>
      <c r="U119" s="377"/>
      <c r="V119" s="377"/>
      <c r="W119" s="377"/>
      <c r="X119" s="377"/>
      <c r="Y119" s="132"/>
      <c r="Z119" s="2"/>
      <c r="AA119" s="2"/>
      <c r="AB119" s="2"/>
      <c r="AC119" s="2"/>
      <c r="AD119" s="2"/>
      <c r="AE119" s="2"/>
      <c r="AF119" s="2"/>
      <c r="AG119" s="2"/>
      <c r="AH119" s="2"/>
      <c r="AI119" s="2"/>
      <c r="AJ119" s="2"/>
      <c r="AK119" s="2"/>
      <c r="AL119" s="2"/>
    </row>
    <row r="120" spans="1:38" s="40" customFormat="1" ht="15" customHeight="1">
      <c r="A120" s="150"/>
      <c r="B120" s="151"/>
      <c r="C120" s="962" t="s">
        <v>464</v>
      </c>
      <c r="D120" s="962"/>
      <c r="E120" s="962"/>
      <c r="F120" s="962"/>
      <c r="G120" s="962"/>
      <c r="H120" s="962"/>
      <c r="I120" s="962"/>
      <c r="J120" s="962"/>
      <c r="K120" s="962"/>
      <c r="L120" s="962"/>
      <c r="M120" s="962"/>
      <c r="N120" s="962"/>
      <c r="O120" s="962"/>
      <c r="P120" s="531"/>
      <c r="Q120" s="118"/>
      <c r="R120" s="118"/>
      <c r="S120" s="152"/>
      <c r="T120" s="26"/>
      <c r="U120" s="945"/>
      <c r="V120" s="945"/>
      <c r="W120" s="945"/>
      <c r="X120" s="945"/>
      <c r="Y120" s="23"/>
      <c r="Z120" s="2"/>
      <c r="AA120" s="2"/>
      <c r="AB120" s="2"/>
      <c r="AC120" s="2"/>
      <c r="AD120" s="2"/>
      <c r="AE120" s="2"/>
      <c r="AF120" s="2"/>
      <c r="AG120" s="2"/>
      <c r="AH120" s="2"/>
      <c r="AI120" s="2"/>
      <c r="AJ120" s="2"/>
      <c r="AK120" s="2"/>
      <c r="AL120" s="2"/>
    </row>
    <row r="121" spans="1:38" s="40" customFormat="1" ht="15" customHeight="1">
      <c r="A121" s="150"/>
      <c r="B121" s="151"/>
      <c r="C121" s="405"/>
      <c r="D121" s="532" t="s">
        <v>83</v>
      </c>
      <c r="E121" s="532"/>
      <c r="F121" s="405"/>
      <c r="G121" s="405"/>
      <c r="H121" s="405"/>
      <c r="I121" s="405"/>
      <c r="J121" s="405"/>
      <c r="K121" s="405"/>
      <c r="L121" s="405"/>
      <c r="M121" s="405"/>
      <c r="N121" s="405"/>
      <c r="O121" s="405"/>
      <c r="P121" s="531"/>
      <c r="Q121" s="118"/>
      <c r="R121" s="118"/>
      <c r="S121" s="152"/>
      <c r="T121" s="26" t="s">
        <v>129</v>
      </c>
      <c r="U121" s="945">
        <f>U122+U123</f>
        <v>0</v>
      </c>
      <c r="V121" s="945"/>
      <c r="W121" s="945"/>
      <c r="X121" s="945"/>
      <c r="Y121" s="23" t="s">
        <v>10</v>
      </c>
      <c r="Z121" s="2"/>
      <c r="AA121" s="2"/>
      <c r="AB121" s="2"/>
      <c r="AC121" s="2"/>
      <c r="AD121" s="2"/>
      <c r="AE121" s="2"/>
      <c r="AF121" s="2"/>
      <c r="AG121" s="2"/>
      <c r="AH121" s="2"/>
      <c r="AI121" s="2"/>
      <c r="AJ121" s="2"/>
      <c r="AK121" s="2"/>
      <c r="AL121" s="2"/>
    </row>
    <row r="122" spans="1:38" s="40" customFormat="1" ht="7.5" customHeight="1">
      <c r="A122" s="150"/>
      <c r="B122" s="151"/>
      <c r="C122" s="386"/>
      <c r="D122" s="386"/>
      <c r="E122" s="970"/>
      <c r="F122" s="970"/>
      <c r="G122" s="533" t="s">
        <v>128</v>
      </c>
      <c r="H122" s="971"/>
      <c r="I122" s="971"/>
      <c r="J122" s="386" t="s">
        <v>82</v>
      </c>
      <c r="K122" s="386"/>
      <c r="L122" s="386"/>
      <c r="M122" s="534" t="s">
        <v>191</v>
      </c>
      <c r="N122" s="972" t="s">
        <v>465</v>
      </c>
      <c r="O122" s="973"/>
      <c r="P122" s="973"/>
      <c r="Q122" s="888">
        <f>U63</f>
        <v>0</v>
      </c>
      <c r="R122" s="888"/>
      <c r="S122" s="152" t="s">
        <v>52</v>
      </c>
      <c r="T122" s="153" t="s">
        <v>183</v>
      </c>
      <c r="U122" s="952">
        <f>H122*Q122</f>
        <v>0</v>
      </c>
      <c r="V122" s="952"/>
      <c r="W122" s="952"/>
      <c r="X122" s="952"/>
      <c r="Y122" s="152" t="s">
        <v>62</v>
      </c>
      <c r="Z122" s="2"/>
      <c r="AA122" s="2"/>
      <c r="AB122" s="2"/>
      <c r="AC122" s="2"/>
      <c r="AD122" s="2"/>
      <c r="AE122" s="2"/>
      <c r="AF122" s="2"/>
      <c r="AG122" s="2"/>
      <c r="AH122" s="2"/>
      <c r="AI122" s="2"/>
      <c r="AJ122" s="2"/>
      <c r="AK122" s="2"/>
      <c r="AL122" s="2"/>
    </row>
    <row r="123" spans="1:38" s="40" customFormat="1" ht="15" customHeight="1">
      <c r="A123" s="150"/>
      <c r="B123" s="151"/>
      <c r="C123" s="386"/>
      <c r="D123" s="386"/>
      <c r="E123" s="970"/>
      <c r="F123" s="970"/>
      <c r="G123" s="533" t="s">
        <v>128</v>
      </c>
      <c r="H123" s="971"/>
      <c r="I123" s="971"/>
      <c r="J123" s="386" t="s">
        <v>80</v>
      </c>
      <c r="K123" s="386"/>
      <c r="L123" s="386"/>
      <c r="M123" s="534" t="s">
        <v>191</v>
      </c>
      <c r="N123" s="972" t="s">
        <v>466</v>
      </c>
      <c r="O123" s="973"/>
      <c r="P123" s="973"/>
      <c r="Q123" s="888">
        <f>U64</f>
        <v>0</v>
      </c>
      <c r="R123" s="888"/>
      <c r="S123" s="152" t="s">
        <v>47</v>
      </c>
      <c r="T123" s="153" t="s">
        <v>183</v>
      </c>
      <c r="U123" s="952">
        <f>H123*Q123</f>
        <v>0</v>
      </c>
      <c r="V123" s="952"/>
      <c r="W123" s="952"/>
      <c r="X123" s="952"/>
      <c r="Y123" s="152" t="s">
        <v>62</v>
      </c>
      <c r="Z123" s="2"/>
      <c r="AA123" s="2"/>
      <c r="AB123" s="2"/>
      <c r="AC123" s="2"/>
      <c r="AD123" s="2"/>
      <c r="AE123" s="2"/>
      <c r="AF123" s="2"/>
      <c r="AG123" s="2"/>
      <c r="AH123" s="2"/>
      <c r="AI123" s="2"/>
      <c r="AJ123" s="2"/>
      <c r="AK123" s="2"/>
      <c r="AL123" s="2"/>
    </row>
    <row r="124" spans="1:38" s="40" customFormat="1" ht="15" customHeight="1">
      <c r="A124" s="150"/>
      <c r="B124" s="151"/>
      <c r="C124" s="386"/>
      <c r="D124" s="386"/>
      <c r="E124" s="535"/>
      <c r="F124" s="535"/>
      <c r="G124" s="533"/>
      <c r="H124" s="536"/>
      <c r="I124" s="536"/>
      <c r="J124" s="386"/>
      <c r="K124" s="386"/>
      <c r="L124" s="386"/>
      <c r="M124" s="534"/>
      <c r="N124" s="537"/>
      <c r="O124" s="531"/>
      <c r="P124" s="531"/>
      <c r="Q124" s="355"/>
      <c r="R124" s="355"/>
      <c r="S124" s="152"/>
      <c r="T124" s="153"/>
      <c r="U124" s="382"/>
      <c r="V124" s="382"/>
      <c r="W124" s="382"/>
      <c r="X124" s="382"/>
      <c r="Y124" s="152"/>
      <c r="Z124" s="2"/>
      <c r="AA124" s="2"/>
      <c r="AB124" s="2"/>
      <c r="AC124" s="2"/>
      <c r="AD124" s="2"/>
      <c r="AE124" s="2"/>
      <c r="AF124" s="2"/>
      <c r="AG124" s="2"/>
      <c r="AH124" s="2"/>
      <c r="AI124" s="2"/>
      <c r="AJ124" s="2"/>
      <c r="AK124" s="2"/>
      <c r="AL124" s="2"/>
    </row>
    <row r="125" spans="1:38" s="40" customFormat="1" ht="15" customHeight="1">
      <c r="A125" s="150"/>
      <c r="B125" s="151"/>
      <c r="C125" s="386"/>
      <c r="D125" s="532" t="s">
        <v>84</v>
      </c>
      <c r="E125" s="532"/>
      <c r="F125" s="405"/>
      <c r="G125" s="405"/>
      <c r="H125" s="405"/>
      <c r="I125" s="405"/>
      <c r="J125" s="405"/>
      <c r="K125" s="405"/>
      <c r="L125" s="405"/>
      <c r="M125" s="405"/>
      <c r="N125" s="405"/>
      <c r="O125" s="405"/>
      <c r="P125" s="531"/>
      <c r="Q125" s="355"/>
      <c r="R125" s="355"/>
      <c r="S125" s="152"/>
      <c r="T125" s="26" t="s">
        <v>129</v>
      </c>
      <c r="U125" s="945">
        <f>U126+U127</f>
        <v>0</v>
      </c>
      <c r="V125" s="945"/>
      <c r="W125" s="945"/>
      <c r="X125" s="945"/>
      <c r="Y125" s="23" t="s">
        <v>10</v>
      </c>
      <c r="Z125" s="2"/>
      <c r="AA125" s="2"/>
      <c r="AB125" s="2"/>
      <c r="AC125" s="2"/>
      <c r="AD125" s="2"/>
      <c r="AE125" s="2"/>
      <c r="AF125" s="2"/>
      <c r="AG125" s="2"/>
      <c r="AH125" s="2"/>
      <c r="AI125" s="2"/>
      <c r="AJ125" s="2"/>
      <c r="AK125" s="2"/>
      <c r="AL125" s="2"/>
    </row>
    <row r="126" spans="1:38" s="40" customFormat="1" ht="15" customHeight="1">
      <c r="A126" s="150"/>
      <c r="B126" s="151"/>
      <c r="C126" s="386"/>
      <c r="D126" s="386"/>
      <c r="E126" s="970"/>
      <c r="F126" s="970"/>
      <c r="G126" s="533" t="s">
        <v>128</v>
      </c>
      <c r="H126" s="971"/>
      <c r="I126" s="971"/>
      <c r="J126" s="386" t="s">
        <v>82</v>
      </c>
      <c r="K126" s="386"/>
      <c r="L126" s="386"/>
      <c r="M126" s="534" t="s">
        <v>191</v>
      </c>
      <c r="N126" s="972" t="s">
        <v>467</v>
      </c>
      <c r="O126" s="973"/>
      <c r="P126" s="973"/>
      <c r="Q126" s="888">
        <f>U65</f>
        <v>0</v>
      </c>
      <c r="R126" s="888"/>
      <c r="S126" s="152" t="s">
        <v>52</v>
      </c>
      <c r="T126" s="153" t="s">
        <v>183</v>
      </c>
      <c r="U126" s="952">
        <f>H126*Q126</f>
        <v>0</v>
      </c>
      <c r="V126" s="952"/>
      <c r="W126" s="952"/>
      <c r="X126" s="952"/>
      <c r="Y126" s="152" t="s">
        <v>62</v>
      </c>
      <c r="Z126" s="2"/>
      <c r="AA126" s="2"/>
      <c r="AB126" s="2"/>
      <c r="AC126" s="2"/>
      <c r="AD126" s="2"/>
      <c r="AE126" s="2"/>
      <c r="AF126" s="2"/>
      <c r="AG126" s="2"/>
      <c r="AH126" s="2"/>
      <c r="AI126" s="2"/>
      <c r="AJ126" s="2"/>
      <c r="AK126" s="2"/>
      <c r="AL126" s="2"/>
    </row>
    <row r="127" spans="1:38" s="40" customFormat="1" ht="15" customHeight="1">
      <c r="A127" s="150"/>
      <c r="B127" s="151"/>
      <c r="C127" s="386"/>
      <c r="D127" s="386"/>
      <c r="E127" s="970"/>
      <c r="F127" s="970"/>
      <c r="G127" s="533" t="s">
        <v>128</v>
      </c>
      <c r="H127" s="971"/>
      <c r="I127" s="971"/>
      <c r="J127" s="386" t="s">
        <v>80</v>
      </c>
      <c r="K127" s="386"/>
      <c r="L127" s="386"/>
      <c r="M127" s="534" t="s">
        <v>191</v>
      </c>
      <c r="N127" s="972" t="s">
        <v>468</v>
      </c>
      <c r="O127" s="973"/>
      <c r="P127" s="973"/>
      <c r="Q127" s="888">
        <f>U66</f>
        <v>0</v>
      </c>
      <c r="R127" s="888"/>
      <c r="S127" s="152" t="s">
        <v>47</v>
      </c>
      <c r="T127" s="153" t="s">
        <v>183</v>
      </c>
      <c r="U127" s="952">
        <f>H127*Q127</f>
        <v>0</v>
      </c>
      <c r="V127" s="952"/>
      <c r="W127" s="952"/>
      <c r="X127" s="952"/>
      <c r="Y127" s="152" t="s">
        <v>62</v>
      </c>
      <c r="Z127" s="2"/>
      <c r="AA127" s="2"/>
      <c r="AB127" s="2"/>
      <c r="AC127" s="2"/>
      <c r="AD127" s="2"/>
      <c r="AE127" s="2"/>
      <c r="AF127" s="2"/>
      <c r="AG127" s="2"/>
      <c r="AH127" s="2"/>
      <c r="AI127" s="2"/>
      <c r="AJ127" s="2"/>
      <c r="AK127" s="2"/>
      <c r="AL127" s="2"/>
    </row>
    <row r="128" spans="1:38" s="40" customFormat="1" ht="15" customHeight="1">
      <c r="A128" s="150"/>
      <c r="B128" s="151"/>
      <c r="C128" s="386"/>
      <c r="D128" s="386"/>
      <c r="E128" s="535"/>
      <c r="F128" s="535"/>
      <c r="G128" s="533"/>
      <c r="H128" s="536"/>
      <c r="I128" s="536"/>
      <c r="J128" s="386"/>
      <c r="K128" s="386"/>
      <c r="L128" s="386"/>
      <c r="M128" s="534"/>
      <c r="N128" s="537"/>
      <c r="O128" s="531"/>
      <c r="P128" s="531"/>
      <c r="Q128" s="355"/>
      <c r="R128" s="355"/>
      <c r="S128" s="152"/>
      <c r="T128" s="153"/>
      <c r="U128" s="382"/>
      <c r="V128" s="382"/>
      <c r="W128" s="382"/>
      <c r="X128" s="382"/>
      <c r="Y128" s="152"/>
      <c r="Z128" s="2"/>
      <c r="AA128" s="2"/>
      <c r="AB128" s="2"/>
      <c r="AC128" s="2"/>
      <c r="AD128" s="2"/>
      <c r="AE128" s="2"/>
      <c r="AF128" s="2"/>
      <c r="AG128" s="2"/>
      <c r="AH128" s="2"/>
      <c r="AI128" s="2"/>
      <c r="AJ128" s="2"/>
      <c r="AK128" s="2"/>
      <c r="AL128" s="2"/>
    </row>
    <row r="129" spans="1:28" ht="15" customHeight="1">
      <c r="A129" s="150"/>
      <c r="B129" s="151"/>
      <c r="C129" s="962" t="s">
        <v>469</v>
      </c>
      <c r="D129" s="962"/>
      <c r="E129" s="962"/>
      <c r="F129" s="962"/>
      <c r="G129" s="962"/>
      <c r="H129" s="962"/>
      <c r="I129" s="962"/>
      <c r="J129" s="962"/>
      <c r="K129" s="962"/>
      <c r="L129" s="962"/>
      <c r="M129" s="962"/>
      <c r="N129" s="962"/>
      <c r="O129" s="962"/>
      <c r="P129" s="531"/>
      <c r="Q129" s="355"/>
      <c r="R129" s="355"/>
      <c r="S129" s="152"/>
      <c r="T129" s="26"/>
      <c r="U129" s="945"/>
      <c r="V129" s="945"/>
      <c r="W129" s="945"/>
      <c r="X129" s="945"/>
      <c r="Y129" s="23"/>
    </row>
    <row r="130" spans="1:28" ht="15.75" customHeight="1">
      <c r="A130" s="150"/>
      <c r="B130" s="151"/>
      <c r="C130" s="352"/>
      <c r="D130" s="117" t="s">
        <v>83</v>
      </c>
      <c r="E130" s="117"/>
      <c r="F130" s="352"/>
      <c r="G130" s="352"/>
      <c r="H130" s="352"/>
      <c r="I130" s="352"/>
      <c r="J130" s="352"/>
      <c r="K130" s="352"/>
      <c r="L130" s="352"/>
      <c r="M130" s="352"/>
      <c r="N130" s="352"/>
      <c r="O130" s="352"/>
      <c r="P130" s="354"/>
      <c r="Q130" s="355"/>
      <c r="R130" s="355"/>
      <c r="S130" s="152"/>
      <c r="T130" s="26" t="s">
        <v>129</v>
      </c>
      <c r="U130" s="945">
        <f>U131+U132</f>
        <v>0</v>
      </c>
      <c r="V130" s="945"/>
      <c r="W130" s="945"/>
      <c r="X130" s="945"/>
      <c r="Y130" s="23" t="s">
        <v>10</v>
      </c>
    </row>
    <row r="131" spans="1:28" ht="15.75" customHeight="1">
      <c r="A131" s="150"/>
      <c r="B131" s="151"/>
      <c r="C131" s="20"/>
      <c r="D131" s="20"/>
      <c r="E131" s="899"/>
      <c r="F131" s="899"/>
      <c r="G131" s="357" t="s">
        <v>128</v>
      </c>
      <c r="H131" s="964"/>
      <c r="I131" s="964"/>
      <c r="J131" s="20" t="s">
        <v>82</v>
      </c>
      <c r="K131" s="20"/>
      <c r="L131" s="20"/>
      <c r="M131" s="118" t="s">
        <v>191</v>
      </c>
      <c r="N131" s="817" t="s">
        <v>310</v>
      </c>
      <c r="O131" s="900"/>
      <c r="P131" s="900"/>
      <c r="Q131" s="888">
        <f>U68</f>
        <v>0</v>
      </c>
      <c r="R131" s="888"/>
      <c r="S131" s="152" t="s">
        <v>52</v>
      </c>
      <c r="T131" s="153" t="s">
        <v>183</v>
      </c>
      <c r="U131" s="952">
        <f>H131*Q131</f>
        <v>0</v>
      </c>
      <c r="V131" s="952"/>
      <c r="W131" s="952"/>
      <c r="X131" s="952"/>
      <c r="Y131" s="152" t="s">
        <v>62</v>
      </c>
    </row>
    <row r="132" spans="1:28">
      <c r="A132" s="150"/>
      <c r="B132" s="151"/>
      <c r="C132" s="20"/>
      <c r="D132" s="20"/>
      <c r="E132" s="899"/>
      <c r="F132" s="899"/>
      <c r="G132" s="357" t="s">
        <v>128</v>
      </c>
      <c r="H132" s="964"/>
      <c r="I132" s="964"/>
      <c r="J132" s="20" t="s">
        <v>80</v>
      </c>
      <c r="K132" s="20"/>
      <c r="L132" s="20"/>
      <c r="M132" s="118" t="s">
        <v>191</v>
      </c>
      <c r="N132" s="817" t="s">
        <v>311</v>
      </c>
      <c r="O132" s="900"/>
      <c r="P132" s="900"/>
      <c r="Q132" s="888">
        <f>U69</f>
        <v>0</v>
      </c>
      <c r="R132" s="888"/>
      <c r="S132" s="152" t="s">
        <v>47</v>
      </c>
      <c r="T132" s="153" t="s">
        <v>183</v>
      </c>
      <c r="U132" s="952">
        <f>H132*Q132</f>
        <v>0</v>
      </c>
      <c r="V132" s="952"/>
      <c r="W132" s="952"/>
      <c r="X132" s="952"/>
      <c r="Y132" s="152" t="s">
        <v>62</v>
      </c>
    </row>
    <row r="133" spans="1:28" ht="16.5" customHeight="1">
      <c r="A133" s="150"/>
      <c r="B133" s="151"/>
      <c r="C133" s="20"/>
      <c r="D133" s="20"/>
      <c r="E133" s="353"/>
      <c r="F133" s="353"/>
      <c r="G133" s="357"/>
      <c r="H133" s="384"/>
      <c r="I133" s="384"/>
      <c r="J133" s="20"/>
      <c r="K133" s="20"/>
      <c r="L133" s="20"/>
      <c r="M133" s="118"/>
      <c r="N133" s="351"/>
      <c r="O133" s="354"/>
      <c r="P133" s="354"/>
      <c r="Q133" s="355"/>
      <c r="R133" s="355"/>
      <c r="S133" s="152"/>
      <c r="T133" s="153"/>
      <c r="U133" s="382"/>
      <c r="V133" s="382"/>
      <c r="W133" s="382"/>
      <c r="X133" s="382"/>
      <c r="Y133" s="152"/>
    </row>
    <row r="134" spans="1:28" ht="25.5" customHeight="1">
      <c r="A134" s="150"/>
      <c r="B134" s="151"/>
      <c r="C134" s="20"/>
      <c r="D134" s="117" t="s">
        <v>84</v>
      </c>
      <c r="E134" s="117"/>
      <c r="F134" s="352"/>
      <c r="G134" s="352"/>
      <c r="H134" s="352"/>
      <c r="I134" s="352"/>
      <c r="J134" s="352"/>
      <c r="K134" s="352"/>
      <c r="L134" s="352"/>
      <c r="M134" s="352"/>
      <c r="N134" s="352"/>
      <c r="O134" s="352"/>
      <c r="P134" s="354"/>
      <c r="Q134" s="355"/>
      <c r="R134" s="355"/>
      <c r="S134" s="152"/>
      <c r="T134" s="26" t="s">
        <v>129</v>
      </c>
      <c r="U134" s="945">
        <f>U135+U136</f>
        <v>0</v>
      </c>
      <c r="V134" s="945"/>
      <c r="W134" s="945"/>
      <c r="X134" s="945"/>
      <c r="Y134" s="23" t="s">
        <v>10</v>
      </c>
    </row>
    <row r="135" spans="1:28" ht="25.5" customHeight="1">
      <c r="A135" s="150"/>
      <c r="B135" s="151"/>
      <c r="C135" s="20"/>
      <c r="D135" s="20"/>
      <c r="E135" s="899"/>
      <c r="F135" s="899"/>
      <c r="G135" s="357" t="s">
        <v>128</v>
      </c>
      <c r="H135" s="964"/>
      <c r="I135" s="964"/>
      <c r="J135" s="20" t="s">
        <v>82</v>
      </c>
      <c r="K135" s="20"/>
      <c r="L135" s="20"/>
      <c r="M135" s="118" t="s">
        <v>191</v>
      </c>
      <c r="N135" s="817" t="s">
        <v>312</v>
      </c>
      <c r="O135" s="900"/>
      <c r="P135" s="900"/>
      <c r="Q135" s="888">
        <f>U70</f>
        <v>0</v>
      </c>
      <c r="R135" s="888"/>
      <c r="S135" s="152" t="s">
        <v>52</v>
      </c>
      <c r="T135" s="153" t="s">
        <v>183</v>
      </c>
      <c r="U135" s="952">
        <f>H135*Q135</f>
        <v>0</v>
      </c>
      <c r="V135" s="952"/>
      <c r="W135" s="952"/>
      <c r="X135" s="952"/>
      <c r="Y135" s="152" t="s">
        <v>62</v>
      </c>
    </row>
    <row r="136" spans="1:28" ht="12.75" customHeight="1">
      <c r="A136" s="150"/>
      <c r="B136" s="151"/>
      <c r="C136" s="20"/>
      <c r="D136" s="20"/>
      <c r="E136" s="899"/>
      <c r="F136" s="899"/>
      <c r="G136" s="357" t="s">
        <v>128</v>
      </c>
      <c r="H136" s="964"/>
      <c r="I136" s="964"/>
      <c r="J136" s="20" t="s">
        <v>80</v>
      </c>
      <c r="K136" s="20"/>
      <c r="L136" s="20"/>
      <c r="M136" s="118" t="s">
        <v>191</v>
      </c>
      <c r="N136" s="817" t="s">
        <v>313</v>
      </c>
      <c r="O136" s="900"/>
      <c r="P136" s="900"/>
      <c r="Q136" s="888">
        <f>U71</f>
        <v>0</v>
      </c>
      <c r="R136" s="888"/>
      <c r="S136" s="152" t="s">
        <v>47</v>
      </c>
      <c r="T136" s="153" t="s">
        <v>183</v>
      </c>
      <c r="U136" s="952">
        <f>H136*Q136</f>
        <v>0</v>
      </c>
      <c r="V136" s="952"/>
      <c r="W136" s="952"/>
      <c r="X136" s="952"/>
      <c r="Y136" s="152" t="s">
        <v>62</v>
      </c>
    </row>
    <row r="137" spans="1:28" ht="15" customHeight="1">
      <c r="A137" s="117"/>
      <c r="B137" s="129"/>
      <c r="C137" s="837"/>
      <c r="D137" s="837"/>
      <c r="E137" s="837"/>
      <c r="F137" s="837"/>
      <c r="G137" s="837"/>
      <c r="H137" s="837"/>
      <c r="I137" s="837"/>
      <c r="J137" s="837"/>
      <c r="K137" s="837"/>
      <c r="L137" s="837"/>
      <c r="M137" s="837"/>
      <c r="N137" s="837"/>
      <c r="O137" s="837"/>
      <c r="P137" s="379"/>
      <c r="Q137" s="379"/>
      <c r="R137" s="379"/>
      <c r="S137" s="154"/>
      <c r="T137" s="131"/>
      <c r="U137" s="377"/>
      <c r="V137" s="377"/>
      <c r="W137" s="377"/>
      <c r="X137" s="377"/>
      <c r="Y137" s="154"/>
    </row>
    <row r="138" spans="1:28" ht="27.75" customHeight="1">
      <c r="A138" s="117"/>
      <c r="B138" s="129"/>
      <c r="C138" s="12"/>
      <c r="D138" s="13"/>
      <c r="E138" s="356"/>
      <c r="F138" s="356"/>
      <c r="G138" s="357"/>
      <c r="H138" s="384"/>
      <c r="I138" s="384"/>
      <c r="J138" s="20"/>
      <c r="K138" s="20"/>
      <c r="L138" s="20"/>
      <c r="M138" s="155"/>
      <c r="N138" s="156"/>
      <c r="O138" s="157"/>
      <c r="P138" s="157"/>
      <c r="Q138" s="118"/>
      <c r="R138" s="118"/>
      <c r="S138" s="12"/>
      <c r="T138" s="153"/>
      <c r="U138" s="382"/>
      <c r="V138" s="382"/>
      <c r="W138" s="382"/>
      <c r="X138" s="382"/>
      <c r="Y138" s="152"/>
    </row>
    <row r="139" spans="1:28" ht="27.75" customHeight="1">
      <c r="A139" s="117"/>
      <c r="B139" s="129"/>
      <c r="C139" s="12"/>
      <c r="D139" s="12"/>
      <c r="E139" s="12"/>
      <c r="F139" s="12"/>
      <c r="G139" s="12"/>
      <c r="H139" s="12"/>
      <c r="I139" s="12"/>
      <c r="J139" s="12"/>
      <c r="K139" s="12" t="s">
        <v>85</v>
      </c>
      <c r="L139" s="12"/>
      <c r="M139" s="12"/>
      <c r="N139" s="12"/>
      <c r="O139" s="12"/>
      <c r="P139" s="158"/>
      <c r="Q139" s="13"/>
      <c r="R139" s="13"/>
      <c r="S139" s="60"/>
      <c r="T139" s="131" t="s">
        <v>129</v>
      </c>
      <c r="U139" s="965" t="e">
        <f>U76+U105+U109+U114+#REF!+#REF!+#REF!+U118+U121+U125+U130+U134</f>
        <v>#REF!</v>
      </c>
      <c r="V139" s="965"/>
      <c r="W139" s="965"/>
      <c r="X139" s="965"/>
      <c r="Y139" s="132" t="s">
        <v>10</v>
      </c>
      <c r="AB139" s="159"/>
    </row>
    <row r="140" spans="1:28" ht="13.5" customHeight="1" thickBot="1">
      <c r="A140" s="117"/>
      <c r="B140" s="160"/>
      <c r="C140" s="161"/>
      <c r="D140" s="161"/>
      <c r="E140" s="161"/>
      <c r="F140" s="161"/>
      <c r="G140" s="161"/>
      <c r="H140" s="161"/>
      <c r="I140" s="161"/>
      <c r="J140" s="161"/>
      <c r="K140" s="161"/>
      <c r="L140" s="161"/>
      <c r="M140" s="161"/>
      <c r="N140" s="161"/>
      <c r="O140" s="161"/>
      <c r="P140" s="161"/>
      <c r="Q140" s="161"/>
      <c r="R140" s="161"/>
      <c r="S140" s="162"/>
      <c r="T140" s="160"/>
      <c r="U140" s="161"/>
      <c r="V140" s="161"/>
      <c r="W140" s="161"/>
      <c r="X140" s="161"/>
      <c r="Y140" s="162"/>
    </row>
    <row r="141" spans="1:28" ht="14.25" thickTop="1">
      <c r="A141" s="117"/>
      <c r="B141" s="901" t="s">
        <v>86</v>
      </c>
      <c r="C141" s="902"/>
      <c r="D141" s="902"/>
      <c r="E141" s="902"/>
      <c r="F141" s="902"/>
      <c r="G141" s="902"/>
      <c r="H141" s="902"/>
      <c r="I141" s="905"/>
      <c r="J141" s="905"/>
      <c r="K141" s="905"/>
      <c r="L141" s="905"/>
      <c r="M141" s="905"/>
      <c r="N141" s="906"/>
      <c r="O141" s="906"/>
      <c r="P141" s="906"/>
      <c r="Q141" s="906"/>
      <c r="R141" s="906"/>
      <c r="S141" s="22"/>
      <c r="T141" s="907" t="s">
        <v>192</v>
      </c>
      <c r="U141" s="908"/>
      <c r="V141" s="908"/>
      <c r="W141" s="908"/>
      <c r="X141" s="908"/>
      <c r="Y141" s="909"/>
    </row>
    <row r="142" spans="1:28" ht="14.25" customHeight="1" thickBot="1">
      <c r="A142" s="117"/>
      <c r="B142" s="903"/>
      <c r="C142" s="904"/>
      <c r="D142" s="904"/>
      <c r="E142" s="904"/>
      <c r="F142" s="904"/>
      <c r="G142" s="904"/>
      <c r="H142" s="913" t="s">
        <v>87</v>
      </c>
      <c r="I142" s="914"/>
      <c r="J142" s="914"/>
      <c r="K142" s="914"/>
      <c r="L142" s="914"/>
      <c r="M142" s="914"/>
      <c r="N142" s="915"/>
      <c r="O142" s="915"/>
      <c r="P142" s="915"/>
      <c r="Q142" s="915"/>
      <c r="R142" s="915"/>
      <c r="S142" s="23" t="s">
        <v>18</v>
      </c>
      <c r="T142" s="910"/>
      <c r="U142" s="911"/>
      <c r="V142" s="911"/>
      <c r="W142" s="911"/>
      <c r="X142" s="911"/>
      <c r="Y142" s="912"/>
      <c r="AB142" s="163" t="e">
        <f>U139</f>
        <v>#REF!</v>
      </c>
    </row>
    <row r="143" spans="1:28" ht="25.5" customHeight="1">
      <c r="A143" s="117"/>
      <c r="B143" s="24"/>
      <c r="C143" s="25"/>
      <c r="D143" s="25"/>
      <c r="E143" s="25"/>
      <c r="F143" s="25"/>
      <c r="G143" s="25"/>
      <c r="H143" s="25"/>
      <c r="I143" s="25"/>
      <c r="J143" s="65" t="s">
        <v>385</v>
      </c>
      <c r="K143" s="20"/>
      <c r="L143" s="20"/>
      <c r="M143" s="20"/>
      <c r="N143" s="20"/>
      <c r="O143" s="20"/>
      <c r="P143" s="20"/>
      <c r="Q143" s="20"/>
      <c r="R143" s="20"/>
      <c r="S143" s="23"/>
      <c r="T143" s="26" t="s">
        <v>129</v>
      </c>
      <c r="U143" s="966">
        <f>ROUNDDOWN(IF(N142&gt;7200000,U139*0.8,0),0)</f>
        <v>0</v>
      </c>
      <c r="V143" s="966"/>
      <c r="W143" s="966"/>
      <c r="X143" s="966"/>
      <c r="Y143" s="23" t="s">
        <v>10</v>
      </c>
      <c r="AB143" s="163">
        <f>U143</f>
        <v>0</v>
      </c>
    </row>
    <row r="144" spans="1:28" ht="25.5" customHeight="1">
      <c r="A144" s="117"/>
      <c r="B144" s="27"/>
      <c r="C144" s="28"/>
      <c r="D144" s="28"/>
      <c r="E144" s="28"/>
      <c r="F144" s="28"/>
      <c r="G144" s="28"/>
      <c r="H144" s="918" t="s">
        <v>386</v>
      </c>
      <c r="I144" s="918"/>
      <c r="J144" s="918"/>
      <c r="K144" s="918"/>
      <c r="L144" s="918"/>
      <c r="M144" s="918"/>
      <c r="N144" s="918"/>
      <c r="O144" s="918"/>
      <c r="P144" s="918"/>
      <c r="Q144" s="918"/>
      <c r="R144" s="918"/>
      <c r="S144" s="919"/>
      <c r="T144" s="910" t="s">
        <v>119</v>
      </c>
      <c r="U144" s="911"/>
      <c r="V144" s="911"/>
      <c r="W144" s="911"/>
      <c r="X144" s="911"/>
      <c r="Y144" s="912"/>
      <c r="AB144" s="159">
        <f>U146</f>
        <v>0</v>
      </c>
    </row>
    <row r="145" spans="1:25" ht="14.25" customHeight="1">
      <c r="A145" s="117"/>
      <c r="B145" s="920" t="s">
        <v>120</v>
      </c>
      <c r="C145" s="921"/>
      <c r="D145" s="921"/>
      <c r="E145" s="921"/>
      <c r="F145" s="921"/>
      <c r="G145" s="921"/>
      <c r="H145" s="924"/>
      <c r="I145" s="924"/>
      <c r="J145" s="924"/>
      <c r="K145" s="29"/>
      <c r="L145" s="29"/>
      <c r="M145" s="29"/>
      <c r="N145" s="30"/>
      <c r="O145" s="30"/>
      <c r="P145" s="30"/>
      <c r="Q145" s="30"/>
      <c r="R145" s="30"/>
      <c r="S145" s="31"/>
      <c r="T145" s="910"/>
      <c r="U145" s="911"/>
      <c r="V145" s="911"/>
      <c r="W145" s="911"/>
      <c r="X145" s="911"/>
      <c r="Y145" s="912"/>
    </row>
    <row r="146" spans="1:25" ht="15" customHeight="1" thickBot="1">
      <c r="A146" s="117"/>
      <c r="B146" s="922"/>
      <c r="C146" s="923"/>
      <c r="D146" s="923"/>
      <c r="E146" s="923"/>
      <c r="F146" s="923"/>
      <c r="G146" s="923"/>
      <c r="H146" s="925"/>
      <c r="I146" s="926"/>
      <c r="J146" s="926"/>
      <c r="K146" s="926"/>
      <c r="L146" s="926"/>
      <c r="M146" s="926"/>
      <c r="N146" s="927"/>
      <c r="O146" s="927"/>
      <c r="P146" s="927"/>
      <c r="Q146" s="927"/>
      <c r="R146" s="927"/>
      <c r="S146" s="23" t="s">
        <v>17</v>
      </c>
      <c r="T146" s="26" t="s">
        <v>129</v>
      </c>
      <c r="U146" s="966">
        <f>ROUNDDOWN(IF(AND(N142&gt;6300000,N142&lt;=7200000),U139*0.9,0),0)</f>
        <v>0</v>
      </c>
      <c r="V146" s="966"/>
      <c r="W146" s="966"/>
      <c r="X146" s="966"/>
      <c r="Y146" s="23" t="s">
        <v>10</v>
      </c>
    </row>
    <row r="147" spans="1:25" ht="27.75" customHeight="1">
      <c r="A147" s="117"/>
      <c r="B147" s="916" t="s">
        <v>193</v>
      </c>
      <c r="C147" s="817"/>
      <c r="D147" s="817"/>
      <c r="E147" s="817"/>
      <c r="F147" s="817"/>
      <c r="G147" s="817"/>
      <c r="H147" s="817"/>
      <c r="I147" s="817"/>
      <c r="J147" s="817"/>
      <c r="K147" s="817"/>
      <c r="L147" s="817"/>
      <c r="M147" s="817"/>
      <c r="N147" s="817"/>
      <c r="O147" s="817"/>
      <c r="P147" s="817"/>
      <c r="Q147" s="817"/>
      <c r="R147" s="817"/>
      <c r="S147" s="917"/>
      <c r="T147" s="26"/>
      <c r="U147" s="341"/>
      <c r="V147" s="341"/>
      <c r="W147" s="341"/>
      <c r="X147" s="341"/>
      <c r="Y147" s="23"/>
    </row>
    <row r="148" spans="1:25" ht="27.75" customHeight="1">
      <c r="A148" s="117"/>
      <c r="B148" s="32"/>
      <c r="C148" s="33"/>
      <c r="D148" s="33"/>
      <c r="E148" s="33"/>
      <c r="F148" s="33"/>
      <c r="G148" s="33"/>
      <c r="H148" s="33"/>
      <c r="I148" s="33"/>
      <c r="J148" s="33"/>
      <c r="K148" s="33"/>
      <c r="L148" s="33"/>
      <c r="M148" s="33"/>
      <c r="N148" s="33"/>
      <c r="O148" s="33"/>
      <c r="P148" s="33"/>
      <c r="Q148" s="33"/>
      <c r="R148" s="33"/>
      <c r="S148" s="34"/>
      <c r="T148" s="27"/>
      <c r="U148" s="28"/>
      <c r="V148" s="28"/>
      <c r="W148" s="28"/>
      <c r="X148" s="28"/>
      <c r="Y148" s="35"/>
    </row>
    <row r="149" spans="1:25" ht="8.25" customHeight="1">
      <c r="A149" s="150"/>
      <c r="B149" s="164" t="s">
        <v>88</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row>
    <row r="150" spans="1:25" ht="9" customHeight="1">
      <c r="A150" s="117"/>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row>
    <row r="151" spans="1:25" ht="15" customHeight="1">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row>
    <row r="152" spans="1:25" ht="6" customHeight="1"/>
    <row r="153" spans="1:25" ht="30" customHeight="1"/>
    <row r="154" spans="1:25" ht="30" customHeight="1"/>
    <row r="155" spans="1:25" ht="17.25" customHeight="1"/>
    <row r="156" spans="1:25" ht="28.5" customHeight="1"/>
    <row r="157" spans="1:25" ht="30" customHeight="1"/>
    <row r="158" spans="1:25" ht="30" customHeight="1"/>
    <row r="159" spans="1:25" ht="43.5" customHeight="1"/>
    <row r="160" spans="1:25" ht="6" customHeight="1"/>
    <row r="161" ht="15.75" customHeight="1"/>
    <row r="162" ht="11.1" customHeight="1"/>
    <row r="163" ht="11.25" customHeight="1"/>
  </sheetData>
  <mergeCells count="229">
    <mergeCell ref="B147:S147"/>
    <mergeCell ref="U143:X143"/>
    <mergeCell ref="H144:S144"/>
    <mergeCell ref="T144:Y145"/>
    <mergeCell ref="B145:G146"/>
    <mergeCell ref="H145:J145"/>
    <mergeCell ref="H146:M146"/>
    <mergeCell ref="N146:R146"/>
    <mergeCell ref="U146:X146"/>
    <mergeCell ref="C137:O137"/>
    <mergeCell ref="U139:X139"/>
    <mergeCell ref="B141:G142"/>
    <mergeCell ref="H141:M141"/>
    <mergeCell ref="N141:R141"/>
    <mergeCell ref="T141:Y142"/>
    <mergeCell ref="H142:M142"/>
    <mergeCell ref="N142:R142"/>
    <mergeCell ref="E135:F135"/>
    <mergeCell ref="H135:I135"/>
    <mergeCell ref="N135:P135"/>
    <mergeCell ref="Q135:R135"/>
    <mergeCell ref="U135:X135"/>
    <mergeCell ref="E136:F136"/>
    <mergeCell ref="H136:I136"/>
    <mergeCell ref="N136:P136"/>
    <mergeCell ref="Q136:R136"/>
    <mergeCell ref="U136:X136"/>
    <mergeCell ref="E132:F132"/>
    <mergeCell ref="H132:I132"/>
    <mergeCell ref="N132:P132"/>
    <mergeCell ref="Q132:R132"/>
    <mergeCell ref="U132:X132"/>
    <mergeCell ref="U134:X134"/>
    <mergeCell ref="C129:O129"/>
    <mergeCell ref="U129:X129"/>
    <mergeCell ref="U130:X130"/>
    <mergeCell ref="E131:F131"/>
    <mergeCell ref="H131:I131"/>
    <mergeCell ref="N131:P131"/>
    <mergeCell ref="Q131:R131"/>
    <mergeCell ref="U131:X131"/>
    <mergeCell ref="E126:F126"/>
    <mergeCell ref="H126:I126"/>
    <mergeCell ref="N126:P126"/>
    <mergeCell ref="Q126:R126"/>
    <mergeCell ref="U126:X126"/>
    <mergeCell ref="E127:F127"/>
    <mergeCell ref="H127:I127"/>
    <mergeCell ref="N127:P127"/>
    <mergeCell ref="Q127:R127"/>
    <mergeCell ref="U127:X127"/>
    <mergeCell ref="E123:F123"/>
    <mergeCell ref="H123:I123"/>
    <mergeCell ref="N123:P123"/>
    <mergeCell ref="Q123:R123"/>
    <mergeCell ref="U123:X123"/>
    <mergeCell ref="U125:X125"/>
    <mergeCell ref="U121:X121"/>
    <mergeCell ref="E122:F122"/>
    <mergeCell ref="H122:I122"/>
    <mergeCell ref="N122:P122"/>
    <mergeCell ref="Q122:R122"/>
    <mergeCell ref="U122:X122"/>
    <mergeCell ref="E118:G118"/>
    <mergeCell ref="M118:O118"/>
    <mergeCell ref="Q118:R118"/>
    <mergeCell ref="U118:X118"/>
    <mergeCell ref="C120:O120"/>
    <mergeCell ref="U120:X120"/>
    <mergeCell ref="AA114:AE114"/>
    <mergeCell ref="E115:G115"/>
    <mergeCell ref="M115:N115"/>
    <mergeCell ref="Q115:R115"/>
    <mergeCell ref="AA115:AE115"/>
    <mergeCell ref="U111:X111"/>
    <mergeCell ref="Q112:R112"/>
    <mergeCell ref="U112:X112"/>
    <mergeCell ref="E113:G113"/>
    <mergeCell ref="K113:S113"/>
    <mergeCell ref="Q114:R114"/>
    <mergeCell ref="U114:X114"/>
    <mergeCell ref="E106:G106"/>
    <mergeCell ref="M106:P106"/>
    <mergeCell ref="Q106:R106"/>
    <mergeCell ref="U106:X106"/>
    <mergeCell ref="C108:S108"/>
    <mergeCell ref="E109:G109"/>
    <mergeCell ref="M109:P109"/>
    <mergeCell ref="Q109:R109"/>
    <mergeCell ref="U109:X109"/>
    <mergeCell ref="U101:X101"/>
    <mergeCell ref="C104:S104"/>
    <mergeCell ref="E105:G105"/>
    <mergeCell ref="M105:P105"/>
    <mergeCell ref="Q105:R105"/>
    <mergeCell ref="U105:X105"/>
    <mergeCell ref="B99:C99"/>
    <mergeCell ref="E99:G99"/>
    <mergeCell ref="M99:P99"/>
    <mergeCell ref="Q99:R99"/>
    <mergeCell ref="E101:G101"/>
    <mergeCell ref="M101:P101"/>
    <mergeCell ref="Q101:R101"/>
    <mergeCell ref="E96:G96"/>
    <mergeCell ref="B97:C97"/>
    <mergeCell ref="E97:G97"/>
    <mergeCell ref="M97:P97"/>
    <mergeCell ref="Q97:R97"/>
    <mergeCell ref="E98:G98"/>
    <mergeCell ref="B93:C93"/>
    <mergeCell ref="E93:G93"/>
    <mergeCell ref="M93:P93"/>
    <mergeCell ref="Q93:R93"/>
    <mergeCell ref="B95:C95"/>
    <mergeCell ref="E95:G95"/>
    <mergeCell ref="M95:P95"/>
    <mergeCell ref="Q95:R95"/>
    <mergeCell ref="B87:C87"/>
    <mergeCell ref="E87:G87"/>
    <mergeCell ref="M87:P87"/>
    <mergeCell ref="Q87:R87"/>
    <mergeCell ref="B90:S90"/>
    <mergeCell ref="B91:C91"/>
    <mergeCell ref="E91:G91"/>
    <mergeCell ref="M91:P91"/>
    <mergeCell ref="Q91:R91"/>
    <mergeCell ref="E84:G84"/>
    <mergeCell ref="B85:C85"/>
    <mergeCell ref="E85:G85"/>
    <mergeCell ref="M85:P85"/>
    <mergeCell ref="Q85:R85"/>
    <mergeCell ref="E86:G86"/>
    <mergeCell ref="B81:C81"/>
    <mergeCell ref="E81:G81"/>
    <mergeCell ref="M81:P81"/>
    <mergeCell ref="Q81:R81"/>
    <mergeCell ref="B83:C83"/>
    <mergeCell ref="E83:G83"/>
    <mergeCell ref="M83:P83"/>
    <mergeCell ref="Q83:R83"/>
    <mergeCell ref="H75:Y75"/>
    <mergeCell ref="I76:J76"/>
    <mergeCell ref="U76:X76"/>
    <mergeCell ref="U77:X77"/>
    <mergeCell ref="B78:S78"/>
    <mergeCell ref="B79:C79"/>
    <mergeCell ref="E79:G79"/>
    <mergeCell ref="M79:P79"/>
    <mergeCell ref="Q79:R79"/>
    <mergeCell ref="A70:M71"/>
    <mergeCell ref="N70:O71"/>
    <mergeCell ref="P70:S70"/>
    <mergeCell ref="U70:X70"/>
    <mergeCell ref="P71:S71"/>
    <mergeCell ref="U71:X71"/>
    <mergeCell ref="A68:M69"/>
    <mergeCell ref="N68:O69"/>
    <mergeCell ref="P68:S68"/>
    <mergeCell ref="U68:X68"/>
    <mergeCell ref="P69:S69"/>
    <mergeCell ref="U69:X69"/>
    <mergeCell ref="A65:M66"/>
    <mergeCell ref="N65:O66"/>
    <mergeCell ref="P65:S65"/>
    <mergeCell ref="U65:X65"/>
    <mergeCell ref="P66:S66"/>
    <mergeCell ref="U66:X66"/>
    <mergeCell ref="B61:B62"/>
    <mergeCell ref="C61:U62"/>
    <mergeCell ref="V61:W62"/>
    <mergeCell ref="X61:Y62"/>
    <mergeCell ref="A63:M64"/>
    <mergeCell ref="N63:O64"/>
    <mergeCell ref="P63:S63"/>
    <mergeCell ref="U63:X63"/>
    <mergeCell ref="P64:S64"/>
    <mergeCell ref="U64:X64"/>
    <mergeCell ref="V57:W58"/>
    <mergeCell ref="X57:Y58"/>
    <mergeCell ref="B59:B60"/>
    <mergeCell ref="C59:U60"/>
    <mergeCell ref="V59:W60"/>
    <mergeCell ref="X59:Y60"/>
    <mergeCell ref="B48:D48"/>
    <mergeCell ref="F48:H48"/>
    <mergeCell ref="K48:M48"/>
    <mergeCell ref="B51:Y51"/>
    <mergeCell ref="Q55:S55"/>
    <mergeCell ref="U55:X55"/>
    <mergeCell ref="J40:M40"/>
    <mergeCell ref="U40:X40"/>
    <mergeCell ref="U41:X41"/>
    <mergeCell ref="U42:X42"/>
    <mergeCell ref="B44:Y44"/>
    <mergeCell ref="B47:E47"/>
    <mergeCell ref="F47:I47"/>
    <mergeCell ref="J47:N47"/>
    <mergeCell ref="J32:M32"/>
    <mergeCell ref="T32:X32"/>
    <mergeCell ref="B33:Y34"/>
    <mergeCell ref="B35:Y36"/>
    <mergeCell ref="J39:M39"/>
    <mergeCell ref="U39:X39"/>
    <mergeCell ref="J26:M26"/>
    <mergeCell ref="T26:X26"/>
    <mergeCell ref="U27:X27"/>
    <mergeCell ref="U28:X28"/>
    <mergeCell ref="J31:M31"/>
    <mergeCell ref="T31:X31"/>
    <mergeCell ref="M17:O17"/>
    <mergeCell ref="Q17:S17"/>
    <mergeCell ref="V17:X17"/>
    <mergeCell ref="B20:Y20"/>
    <mergeCell ref="J25:M25"/>
    <mergeCell ref="T25:X25"/>
    <mergeCell ref="M15:O15"/>
    <mergeCell ref="Q15:S15"/>
    <mergeCell ref="V15:X15"/>
    <mergeCell ref="M16:O16"/>
    <mergeCell ref="Q16:S16"/>
    <mergeCell ref="V16:X16"/>
    <mergeCell ref="A3:Y3"/>
    <mergeCell ref="N6:Y6"/>
    <mergeCell ref="B8:Y9"/>
    <mergeCell ref="B13:L14"/>
    <mergeCell ref="M13:Y13"/>
    <mergeCell ref="M14:P14"/>
    <mergeCell ref="Q14:T14"/>
    <mergeCell ref="U14:Y14"/>
  </mergeCells>
  <phoneticPr fontId="4"/>
  <conditionalFormatting sqref="B48 F48">
    <cfRule type="containsBlanks" dxfId="12" priority="1">
      <formula>LEN(TRIM(B48))=0</formula>
    </cfRule>
  </conditionalFormatting>
  <conditionalFormatting sqref="N6:Y6">
    <cfRule type="containsBlanks" dxfId="11" priority="11" stopIfTrue="1">
      <formula>LEN(TRIM(N6))=0</formula>
    </cfRule>
    <cfRule type="containsBlanks" dxfId="10" priority="12" stopIfTrue="1">
      <formula>LEN(TRIM(N6))=0</formula>
    </cfRule>
  </conditionalFormatting>
  <conditionalFormatting sqref="I7">
    <cfRule type="containsBlanks" dxfId="9" priority="10" stopIfTrue="1">
      <formula>LEN(TRIM(I7))=0</formula>
    </cfRule>
  </conditionalFormatting>
  <conditionalFormatting sqref="V59:Y62">
    <cfRule type="containsBlanks" dxfId="8" priority="9" stopIfTrue="1">
      <formula>LEN(TRIM(V59))=0</formula>
    </cfRule>
  </conditionalFormatting>
  <conditionalFormatting sqref="K76 N76">
    <cfRule type="containsBlanks" dxfId="7" priority="8" stopIfTrue="1">
      <formula>LEN(TRIM(K76))=0</formula>
    </cfRule>
  </conditionalFormatting>
  <conditionalFormatting sqref="C112">
    <cfRule type="containsBlanks" dxfId="6" priority="7">
      <formula>LEN(TRIM(C112))=0</formula>
    </cfRule>
  </conditionalFormatting>
  <conditionalFormatting sqref="C114">
    <cfRule type="containsBlanks" dxfId="5" priority="6">
      <formula>LEN(TRIM(C114))=0</formula>
    </cfRule>
  </conditionalFormatting>
  <conditionalFormatting sqref="N146:R146">
    <cfRule type="containsBlanks" dxfId="1" priority="2">
      <formula>LEN(TRIM(N146))=0</formula>
    </cfRule>
  </conditionalFormatting>
  <conditionalFormatting sqref="J39:M40 U39:X40">
    <cfRule type="containsBlanks" dxfId="0" priority="13">
      <formula>LEN(TRIM(J39))=0</formula>
    </cfRule>
  </conditionalFormatting>
  <dataValidations disablePrompts="1" count="5">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26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62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598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34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70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06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42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78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14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50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86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22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58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494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30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V59:Y62 JP59:JS62 TL59:TO62 ADH59:ADK62 AND59:ANG62 AWZ59:AXC62 BGV59:BGY62 BQR59:BQU62 CAN59:CAQ62 CKJ59:CKM62 CUF59:CUI62 DEB59:DEE62 DNX59:DOA62 DXT59:DXW62 EHP59:EHS62 ERL59:ERO62 FBH59:FBK62 FLD59:FLG62 FUZ59:FVC62 GEV59:GEY62 GOR59:GOU62 GYN59:GYQ62 HIJ59:HIM62 HSF59:HSI62 ICB59:ICE62 ILX59:IMA62 IVT59:IVW62 JFP59:JFS62 JPL59:JPO62 JZH59:JZK62 KJD59:KJG62 KSZ59:KTC62 LCV59:LCY62 LMR59:LMU62 LWN59:LWQ62 MGJ59:MGM62 MQF59:MQI62 NAB59:NAE62 NJX59:NKA62 NTT59:NTW62 ODP59:ODS62 ONL59:ONO62 OXH59:OXK62 PHD59:PHG62 PQZ59:PRC62 QAV59:QAY62 QKR59:QKU62 QUN59:QUQ62 REJ59:REM62 ROF59:ROI62 RYB59:RYE62 SHX59:SIA62 SRT59:SRW62 TBP59:TBS62 TLL59:TLO62 TVH59:TVK62 UFD59:UFG62 UOZ59:UPC62 UYV59:UYY62 VIR59:VIU62 VSN59:VSQ62 WCJ59:WCM62 WMF59:WMI62 WWB59:WWE62 V65578:Y65581 JR65590:JU65593 TN65590:TQ65593 ADJ65590:ADM65593 ANF65590:ANI65593 AXB65590:AXE65593 BGX65590:BHA65593 BQT65590:BQW65593 CAP65590:CAS65593 CKL65590:CKO65593 CUH65590:CUK65593 DED65590:DEG65593 DNZ65590:DOC65593 DXV65590:DXY65593 EHR65590:EHU65593 ERN65590:ERQ65593 FBJ65590:FBM65593 FLF65590:FLI65593 FVB65590:FVE65593 GEX65590:GFA65593 GOT65590:GOW65593 GYP65590:GYS65593 HIL65590:HIO65593 HSH65590:HSK65593 ICD65590:ICG65593 ILZ65590:IMC65593 IVV65590:IVY65593 JFR65590:JFU65593 JPN65590:JPQ65593 JZJ65590:JZM65593 KJF65590:KJI65593 KTB65590:KTE65593 LCX65590:LDA65593 LMT65590:LMW65593 LWP65590:LWS65593 MGL65590:MGO65593 MQH65590:MQK65593 NAD65590:NAG65593 NJZ65590:NKC65593 NTV65590:NTY65593 ODR65590:ODU65593 ONN65590:ONQ65593 OXJ65590:OXM65593 PHF65590:PHI65593 PRB65590:PRE65593 QAX65590:QBA65593 QKT65590:QKW65593 QUP65590:QUS65593 REL65590:REO65593 ROH65590:ROK65593 RYD65590:RYG65593 SHZ65590:SIC65593 SRV65590:SRY65593 TBR65590:TBU65593 TLN65590:TLQ65593 TVJ65590:TVM65593 UFF65590:UFI65593 UPB65590:UPE65593 UYX65590:UZA65593 VIT65590:VIW65593 VSP65590:VSS65593 WCL65590:WCO65593 WMH65590:WMK65593 WWD65590:WWG65593 V131114:Y131117 JR131126:JU131129 TN131126:TQ131129 ADJ131126:ADM131129 ANF131126:ANI131129 AXB131126:AXE131129 BGX131126:BHA131129 BQT131126:BQW131129 CAP131126:CAS131129 CKL131126:CKO131129 CUH131126:CUK131129 DED131126:DEG131129 DNZ131126:DOC131129 DXV131126:DXY131129 EHR131126:EHU131129 ERN131126:ERQ131129 FBJ131126:FBM131129 FLF131126:FLI131129 FVB131126:FVE131129 GEX131126:GFA131129 GOT131126:GOW131129 GYP131126:GYS131129 HIL131126:HIO131129 HSH131126:HSK131129 ICD131126:ICG131129 ILZ131126:IMC131129 IVV131126:IVY131129 JFR131126:JFU131129 JPN131126:JPQ131129 JZJ131126:JZM131129 KJF131126:KJI131129 KTB131126:KTE131129 LCX131126:LDA131129 LMT131126:LMW131129 LWP131126:LWS131129 MGL131126:MGO131129 MQH131126:MQK131129 NAD131126:NAG131129 NJZ131126:NKC131129 NTV131126:NTY131129 ODR131126:ODU131129 ONN131126:ONQ131129 OXJ131126:OXM131129 PHF131126:PHI131129 PRB131126:PRE131129 QAX131126:QBA131129 QKT131126:QKW131129 QUP131126:QUS131129 REL131126:REO131129 ROH131126:ROK131129 RYD131126:RYG131129 SHZ131126:SIC131129 SRV131126:SRY131129 TBR131126:TBU131129 TLN131126:TLQ131129 TVJ131126:TVM131129 UFF131126:UFI131129 UPB131126:UPE131129 UYX131126:UZA131129 VIT131126:VIW131129 VSP131126:VSS131129 WCL131126:WCO131129 WMH131126:WMK131129 WWD131126:WWG131129 V196650:Y196653 JR196662:JU196665 TN196662:TQ196665 ADJ196662:ADM196665 ANF196662:ANI196665 AXB196662:AXE196665 BGX196662:BHA196665 BQT196662:BQW196665 CAP196662:CAS196665 CKL196662:CKO196665 CUH196662:CUK196665 DED196662:DEG196665 DNZ196662:DOC196665 DXV196662:DXY196665 EHR196662:EHU196665 ERN196662:ERQ196665 FBJ196662:FBM196665 FLF196662:FLI196665 FVB196662:FVE196665 GEX196662:GFA196665 GOT196662:GOW196665 GYP196662:GYS196665 HIL196662:HIO196665 HSH196662:HSK196665 ICD196662:ICG196665 ILZ196662:IMC196665 IVV196662:IVY196665 JFR196662:JFU196665 JPN196662:JPQ196665 JZJ196662:JZM196665 KJF196662:KJI196665 KTB196662:KTE196665 LCX196662:LDA196665 LMT196662:LMW196665 LWP196662:LWS196665 MGL196662:MGO196665 MQH196662:MQK196665 NAD196662:NAG196665 NJZ196662:NKC196665 NTV196662:NTY196665 ODR196662:ODU196665 ONN196662:ONQ196665 OXJ196662:OXM196665 PHF196662:PHI196665 PRB196662:PRE196665 QAX196662:QBA196665 QKT196662:QKW196665 QUP196662:QUS196665 REL196662:REO196665 ROH196662:ROK196665 RYD196662:RYG196665 SHZ196662:SIC196665 SRV196662:SRY196665 TBR196662:TBU196665 TLN196662:TLQ196665 TVJ196662:TVM196665 UFF196662:UFI196665 UPB196662:UPE196665 UYX196662:UZA196665 VIT196662:VIW196665 VSP196662:VSS196665 WCL196662:WCO196665 WMH196662:WMK196665 WWD196662:WWG196665 V262186:Y262189 JR262198:JU262201 TN262198:TQ262201 ADJ262198:ADM262201 ANF262198:ANI262201 AXB262198:AXE262201 BGX262198:BHA262201 BQT262198:BQW262201 CAP262198:CAS262201 CKL262198:CKO262201 CUH262198:CUK262201 DED262198:DEG262201 DNZ262198:DOC262201 DXV262198:DXY262201 EHR262198:EHU262201 ERN262198:ERQ262201 FBJ262198:FBM262201 FLF262198:FLI262201 FVB262198:FVE262201 GEX262198:GFA262201 GOT262198:GOW262201 GYP262198:GYS262201 HIL262198:HIO262201 HSH262198:HSK262201 ICD262198:ICG262201 ILZ262198:IMC262201 IVV262198:IVY262201 JFR262198:JFU262201 JPN262198:JPQ262201 JZJ262198:JZM262201 KJF262198:KJI262201 KTB262198:KTE262201 LCX262198:LDA262201 LMT262198:LMW262201 LWP262198:LWS262201 MGL262198:MGO262201 MQH262198:MQK262201 NAD262198:NAG262201 NJZ262198:NKC262201 NTV262198:NTY262201 ODR262198:ODU262201 ONN262198:ONQ262201 OXJ262198:OXM262201 PHF262198:PHI262201 PRB262198:PRE262201 QAX262198:QBA262201 QKT262198:QKW262201 QUP262198:QUS262201 REL262198:REO262201 ROH262198:ROK262201 RYD262198:RYG262201 SHZ262198:SIC262201 SRV262198:SRY262201 TBR262198:TBU262201 TLN262198:TLQ262201 TVJ262198:TVM262201 UFF262198:UFI262201 UPB262198:UPE262201 UYX262198:UZA262201 VIT262198:VIW262201 VSP262198:VSS262201 WCL262198:WCO262201 WMH262198:WMK262201 WWD262198:WWG262201 V327722:Y327725 JR327734:JU327737 TN327734:TQ327737 ADJ327734:ADM327737 ANF327734:ANI327737 AXB327734:AXE327737 BGX327734:BHA327737 BQT327734:BQW327737 CAP327734:CAS327737 CKL327734:CKO327737 CUH327734:CUK327737 DED327734:DEG327737 DNZ327734:DOC327737 DXV327734:DXY327737 EHR327734:EHU327737 ERN327734:ERQ327737 FBJ327734:FBM327737 FLF327734:FLI327737 FVB327734:FVE327737 GEX327734:GFA327737 GOT327734:GOW327737 GYP327734:GYS327737 HIL327734:HIO327737 HSH327734:HSK327737 ICD327734:ICG327737 ILZ327734:IMC327737 IVV327734:IVY327737 JFR327734:JFU327737 JPN327734:JPQ327737 JZJ327734:JZM327737 KJF327734:KJI327737 KTB327734:KTE327737 LCX327734:LDA327737 LMT327734:LMW327737 LWP327734:LWS327737 MGL327734:MGO327737 MQH327734:MQK327737 NAD327734:NAG327737 NJZ327734:NKC327737 NTV327734:NTY327737 ODR327734:ODU327737 ONN327734:ONQ327737 OXJ327734:OXM327737 PHF327734:PHI327737 PRB327734:PRE327737 QAX327734:QBA327737 QKT327734:QKW327737 QUP327734:QUS327737 REL327734:REO327737 ROH327734:ROK327737 RYD327734:RYG327737 SHZ327734:SIC327737 SRV327734:SRY327737 TBR327734:TBU327737 TLN327734:TLQ327737 TVJ327734:TVM327737 UFF327734:UFI327737 UPB327734:UPE327737 UYX327734:UZA327737 VIT327734:VIW327737 VSP327734:VSS327737 WCL327734:WCO327737 WMH327734:WMK327737 WWD327734:WWG327737 V393258:Y393261 JR393270:JU393273 TN393270:TQ393273 ADJ393270:ADM393273 ANF393270:ANI393273 AXB393270:AXE393273 BGX393270:BHA393273 BQT393270:BQW393273 CAP393270:CAS393273 CKL393270:CKO393273 CUH393270:CUK393273 DED393270:DEG393273 DNZ393270:DOC393273 DXV393270:DXY393273 EHR393270:EHU393273 ERN393270:ERQ393273 FBJ393270:FBM393273 FLF393270:FLI393273 FVB393270:FVE393273 GEX393270:GFA393273 GOT393270:GOW393273 GYP393270:GYS393273 HIL393270:HIO393273 HSH393270:HSK393273 ICD393270:ICG393273 ILZ393270:IMC393273 IVV393270:IVY393273 JFR393270:JFU393273 JPN393270:JPQ393273 JZJ393270:JZM393273 KJF393270:KJI393273 KTB393270:KTE393273 LCX393270:LDA393273 LMT393270:LMW393273 LWP393270:LWS393273 MGL393270:MGO393273 MQH393270:MQK393273 NAD393270:NAG393273 NJZ393270:NKC393273 NTV393270:NTY393273 ODR393270:ODU393273 ONN393270:ONQ393273 OXJ393270:OXM393273 PHF393270:PHI393273 PRB393270:PRE393273 QAX393270:QBA393273 QKT393270:QKW393273 QUP393270:QUS393273 REL393270:REO393273 ROH393270:ROK393273 RYD393270:RYG393273 SHZ393270:SIC393273 SRV393270:SRY393273 TBR393270:TBU393273 TLN393270:TLQ393273 TVJ393270:TVM393273 UFF393270:UFI393273 UPB393270:UPE393273 UYX393270:UZA393273 VIT393270:VIW393273 VSP393270:VSS393273 WCL393270:WCO393273 WMH393270:WMK393273 WWD393270:WWG393273 V458794:Y458797 JR458806:JU458809 TN458806:TQ458809 ADJ458806:ADM458809 ANF458806:ANI458809 AXB458806:AXE458809 BGX458806:BHA458809 BQT458806:BQW458809 CAP458806:CAS458809 CKL458806:CKO458809 CUH458806:CUK458809 DED458806:DEG458809 DNZ458806:DOC458809 DXV458806:DXY458809 EHR458806:EHU458809 ERN458806:ERQ458809 FBJ458806:FBM458809 FLF458806:FLI458809 FVB458806:FVE458809 GEX458806:GFA458809 GOT458806:GOW458809 GYP458806:GYS458809 HIL458806:HIO458809 HSH458806:HSK458809 ICD458806:ICG458809 ILZ458806:IMC458809 IVV458806:IVY458809 JFR458806:JFU458809 JPN458806:JPQ458809 JZJ458806:JZM458809 KJF458806:KJI458809 KTB458806:KTE458809 LCX458806:LDA458809 LMT458806:LMW458809 LWP458806:LWS458809 MGL458806:MGO458809 MQH458806:MQK458809 NAD458806:NAG458809 NJZ458806:NKC458809 NTV458806:NTY458809 ODR458806:ODU458809 ONN458806:ONQ458809 OXJ458806:OXM458809 PHF458806:PHI458809 PRB458806:PRE458809 QAX458806:QBA458809 QKT458806:QKW458809 QUP458806:QUS458809 REL458806:REO458809 ROH458806:ROK458809 RYD458806:RYG458809 SHZ458806:SIC458809 SRV458806:SRY458809 TBR458806:TBU458809 TLN458806:TLQ458809 TVJ458806:TVM458809 UFF458806:UFI458809 UPB458806:UPE458809 UYX458806:UZA458809 VIT458806:VIW458809 VSP458806:VSS458809 WCL458806:WCO458809 WMH458806:WMK458809 WWD458806:WWG458809 V524330:Y524333 JR524342:JU524345 TN524342:TQ524345 ADJ524342:ADM524345 ANF524342:ANI524345 AXB524342:AXE524345 BGX524342:BHA524345 BQT524342:BQW524345 CAP524342:CAS524345 CKL524342:CKO524345 CUH524342:CUK524345 DED524342:DEG524345 DNZ524342:DOC524345 DXV524342:DXY524345 EHR524342:EHU524345 ERN524342:ERQ524345 FBJ524342:FBM524345 FLF524342:FLI524345 FVB524342:FVE524345 GEX524342:GFA524345 GOT524342:GOW524345 GYP524342:GYS524345 HIL524342:HIO524345 HSH524342:HSK524345 ICD524342:ICG524345 ILZ524342:IMC524345 IVV524342:IVY524345 JFR524342:JFU524345 JPN524342:JPQ524345 JZJ524342:JZM524345 KJF524342:KJI524345 KTB524342:KTE524345 LCX524342:LDA524345 LMT524342:LMW524345 LWP524342:LWS524345 MGL524342:MGO524345 MQH524342:MQK524345 NAD524342:NAG524345 NJZ524342:NKC524345 NTV524342:NTY524345 ODR524342:ODU524345 ONN524342:ONQ524345 OXJ524342:OXM524345 PHF524342:PHI524345 PRB524342:PRE524345 QAX524342:QBA524345 QKT524342:QKW524345 QUP524342:QUS524345 REL524342:REO524345 ROH524342:ROK524345 RYD524342:RYG524345 SHZ524342:SIC524345 SRV524342:SRY524345 TBR524342:TBU524345 TLN524342:TLQ524345 TVJ524342:TVM524345 UFF524342:UFI524345 UPB524342:UPE524345 UYX524342:UZA524345 VIT524342:VIW524345 VSP524342:VSS524345 WCL524342:WCO524345 WMH524342:WMK524345 WWD524342:WWG524345 V589866:Y589869 JR589878:JU589881 TN589878:TQ589881 ADJ589878:ADM589881 ANF589878:ANI589881 AXB589878:AXE589881 BGX589878:BHA589881 BQT589878:BQW589881 CAP589878:CAS589881 CKL589878:CKO589881 CUH589878:CUK589881 DED589878:DEG589881 DNZ589878:DOC589881 DXV589878:DXY589881 EHR589878:EHU589881 ERN589878:ERQ589881 FBJ589878:FBM589881 FLF589878:FLI589881 FVB589878:FVE589881 GEX589878:GFA589881 GOT589878:GOW589881 GYP589878:GYS589881 HIL589878:HIO589881 HSH589878:HSK589881 ICD589878:ICG589881 ILZ589878:IMC589881 IVV589878:IVY589881 JFR589878:JFU589881 JPN589878:JPQ589881 JZJ589878:JZM589881 KJF589878:KJI589881 KTB589878:KTE589881 LCX589878:LDA589881 LMT589878:LMW589881 LWP589878:LWS589881 MGL589878:MGO589881 MQH589878:MQK589881 NAD589878:NAG589881 NJZ589878:NKC589881 NTV589878:NTY589881 ODR589878:ODU589881 ONN589878:ONQ589881 OXJ589878:OXM589881 PHF589878:PHI589881 PRB589878:PRE589881 QAX589878:QBA589881 QKT589878:QKW589881 QUP589878:QUS589881 REL589878:REO589881 ROH589878:ROK589881 RYD589878:RYG589881 SHZ589878:SIC589881 SRV589878:SRY589881 TBR589878:TBU589881 TLN589878:TLQ589881 TVJ589878:TVM589881 UFF589878:UFI589881 UPB589878:UPE589881 UYX589878:UZA589881 VIT589878:VIW589881 VSP589878:VSS589881 WCL589878:WCO589881 WMH589878:WMK589881 WWD589878:WWG589881 V655402:Y655405 JR655414:JU655417 TN655414:TQ655417 ADJ655414:ADM655417 ANF655414:ANI655417 AXB655414:AXE655417 BGX655414:BHA655417 BQT655414:BQW655417 CAP655414:CAS655417 CKL655414:CKO655417 CUH655414:CUK655417 DED655414:DEG655417 DNZ655414:DOC655417 DXV655414:DXY655417 EHR655414:EHU655417 ERN655414:ERQ655417 FBJ655414:FBM655417 FLF655414:FLI655417 FVB655414:FVE655417 GEX655414:GFA655417 GOT655414:GOW655417 GYP655414:GYS655417 HIL655414:HIO655417 HSH655414:HSK655417 ICD655414:ICG655417 ILZ655414:IMC655417 IVV655414:IVY655417 JFR655414:JFU655417 JPN655414:JPQ655417 JZJ655414:JZM655417 KJF655414:KJI655417 KTB655414:KTE655417 LCX655414:LDA655417 LMT655414:LMW655417 LWP655414:LWS655417 MGL655414:MGO655417 MQH655414:MQK655417 NAD655414:NAG655417 NJZ655414:NKC655417 NTV655414:NTY655417 ODR655414:ODU655417 ONN655414:ONQ655417 OXJ655414:OXM655417 PHF655414:PHI655417 PRB655414:PRE655417 QAX655414:QBA655417 QKT655414:QKW655417 QUP655414:QUS655417 REL655414:REO655417 ROH655414:ROK655417 RYD655414:RYG655417 SHZ655414:SIC655417 SRV655414:SRY655417 TBR655414:TBU655417 TLN655414:TLQ655417 TVJ655414:TVM655417 UFF655414:UFI655417 UPB655414:UPE655417 UYX655414:UZA655417 VIT655414:VIW655417 VSP655414:VSS655417 WCL655414:WCO655417 WMH655414:WMK655417 WWD655414:WWG655417 V720938:Y720941 JR720950:JU720953 TN720950:TQ720953 ADJ720950:ADM720953 ANF720950:ANI720953 AXB720950:AXE720953 BGX720950:BHA720953 BQT720950:BQW720953 CAP720950:CAS720953 CKL720950:CKO720953 CUH720950:CUK720953 DED720950:DEG720953 DNZ720950:DOC720953 DXV720950:DXY720953 EHR720950:EHU720953 ERN720950:ERQ720953 FBJ720950:FBM720953 FLF720950:FLI720953 FVB720950:FVE720953 GEX720950:GFA720953 GOT720950:GOW720953 GYP720950:GYS720953 HIL720950:HIO720953 HSH720950:HSK720953 ICD720950:ICG720953 ILZ720950:IMC720953 IVV720950:IVY720953 JFR720950:JFU720953 JPN720950:JPQ720953 JZJ720950:JZM720953 KJF720950:KJI720953 KTB720950:KTE720953 LCX720950:LDA720953 LMT720950:LMW720953 LWP720950:LWS720953 MGL720950:MGO720953 MQH720950:MQK720953 NAD720950:NAG720953 NJZ720950:NKC720953 NTV720950:NTY720953 ODR720950:ODU720953 ONN720950:ONQ720953 OXJ720950:OXM720953 PHF720950:PHI720953 PRB720950:PRE720953 QAX720950:QBA720953 QKT720950:QKW720953 QUP720950:QUS720953 REL720950:REO720953 ROH720950:ROK720953 RYD720950:RYG720953 SHZ720950:SIC720953 SRV720950:SRY720953 TBR720950:TBU720953 TLN720950:TLQ720953 TVJ720950:TVM720953 UFF720950:UFI720953 UPB720950:UPE720953 UYX720950:UZA720953 VIT720950:VIW720953 VSP720950:VSS720953 WCL720950:WCO720953 WMH720950:WMK720953 WWD720950:WWG720953 V786474:Y786477 JR786486:JU786489 TN786486:TQ786489 ADJ786486:ADM786489 ANF786486:ANI786489 AXB786486:AXE786489 BGX786486:BHA786489 BQT786486:BQW786489 CAP786486:CAS786489 CKL786486:CKO786489 CUH786486:CUK786489 DED786486:DEG786489 DNZ786486:DOC786489 DXV786486:DXY786489 EHR786486:EHU786489 ERN786486:ERQ786489 FBJ786486:FBM786489 FLF786486:FLI786489 FVB786486:FVE786489 GEX786486:GFA786489 GOT786486:GOW786489 GYP786486:GYS786489 HIL786486:HIO786489 HSH786486:HSK786489 ICD786486:ICG786489 ILZ786486:IMC786489 IVV786486:IVY786489 JFR786486:JFU786489 JPN786486:JPQ786489 JZJ786486:JZM786489 KJF786486:KJI786489 KTB786486:KTE786489 LCX786486:LDA786489 LMT786486:LMW786489 LWP786486:LWS786489 MGL786486:MGO786489 MQH786486:MQK786489 NAD786486:NAG786489 NJZ786486:NKC786489 NTV786486:NTY786489 ODR786486:ODU786489 ONN786486:ONQ786489 OXJ786486:OXM786489 PHF786486:PHI786489 PRB786486:PRE786489 QAX786486:QBA786489 QKT786486:QKW786489 QUP786486:QUS786489 REL786486:REO786489 ROH786486:ROK786489 RYD786486:RYG786489 SHZ786486:SIC786489 SRV786486:SRY786489 TBR786486:TBU786489 TLN786486:TLQ786489 TVJ786486:TVM786489 UFF786486:UFI786489 UPB786486:UPE786489 UYX786486:UZA786489 VIT786486:VIW786489 VSP786486:VSS786489 WCL786486:WCO786489 WMH786486:WMK786489 WWD786486:WWG786489 V852010:Y852013 JR852022:JU852025 TN852022:TQ852025 ADJ852022:ADM852025 ANF852022:ANI852025 AXB852022:AXE852025 BGX852022:BHA852025 BQT852022:BQW852025 CAP852022:CAS852025 CKL852022:CKO852025 CUH852022:CUK852025 DED852022:DEG852025 DNZ852022:DOC852025 DXV852022:DXY852025 EHR852022:EHU852025 ERN852022:ERQ852025 FBJ852022:FBM852025 FLF852022:FLI852025 FVB852022:FVE852025 GEX852022:GFA852025 GOT852022:GOW852025 GYP852022:GYS852025 HIL852022:HIO852025 HSH852022:HSK852025 ICD852022:ICG852025 ILZ852022:IMC852025 IVV852022:IVY852025 JFR852022:JFU852025 JPN852022:JPQ852025 JZJ852022:JZM852025 KJF852022:KJI852025 KTB852022:KTE852025 LCX852022:LDA852025 LMT852022:LMW852025 LWP852022:LWS852025 MGL852022:MGO852025 MQH852022:MQK852025 NAD852022:NAG852025 NJZ852022:NKC852025 NTV852022:NTY852025 ODR852022:ODU852025 ONN852022:ONQ852025 OXJ852022:OXM852025 PHF852022:PHI852025 PRB852022:PRE852025 QAX852022:QBA852025 QKT852022:QKW852025 QUP852022:QUS852025 REL852022:REO852025 ROH852022:ROK852025 RYD852022:RYG852025 SHZ852022:SIC852025 SRV852022:SRY852025 TBR852022:TBU852025 TLN852022:TLQ852025 TVJ852022:TVM852025 UFF852022:UFI852025 UPB852022:UPE852025 UYX852022:UZA852025 VIT852022:VIW852025 VSP852022:VSS852025 WCL852022:WCO852025 WMH852022:WMK852025 WWD852022:WWG852025 V917546:Y917549 JR917558:JU917561 TN917558:TQ917561 ADJ917558:ADM917561 ANF917558:ANI917561 AXB917558:AXE917561 BGX917558:BHA917561 BQT917558:BQW917561 CAP917558:CAS917561 CKL917558:CKO917561 CUH917558:CUK917561 DED917558:DEG917561 DNZ917558:DOC917561 DXV917558:DXY917561 EHR917558:EHU917561 ERN917558:ERQ917561 FBJ917558:FBM917561 FLF917558:FLI917561 FVB917558:FVE917561 GEX917558:GFA917561 GOT917558:GOW917561 GYP917558:GYS917561 HIL917558:HIO917561 HSH917558:HSK917561 ICD917558:ICG917561 ILZ917558:IMC917561 IVV917558:IVY917561 JFR917558:JFU917561 JPN917558:JPQ917561 JZJ917558:JZM917561 KJF917558:KJI917561 KTB917558:KTE917561 LCX917558:LDA917561 LMT917558:LMW917561 LWP917558:LWS917561 MGL917558:MGO917561 MQH917558:MQK917561 NAD917558:NAG917561 NJZ917558:NKC917561 NTV917558:NTY917561 ODR917558:ODU917561 ONN917558:ONQ917561 OXJ917558:OXM917561 PHF917558:PHI917561 PRB917558:PRE917561 QAX917558:QBA917561 QKT917558:QKW917561 QUP917558:QUS917561 REL917558:REO917561 ROH917558:ROK917561 RYD917558:RYG917561 SHZ917558:SIC917561 SRV917558:SRY917561 TBR917558:TBU917561 TLN917558:TLQ917561 TVJ917558:TVM917561 UFF917558:UFI917561 UPB917558:UPE917561 UYX917558:UZA917561 VIT917558:VIW917561 VSP917558:VSS917561 WCL917558:WCO917561 WMH917558:WMK917561 WWD917558:WWG917561 V983082:Y983085 JR983094:JU983097 TN983094:TQ983097 ADJ983094:ADM983097 ANF983094:ANI983097 AXB983094:AXE983097 BGX983094:BHA983097 BQT983094:BQW983097 CAP983094:CAS983097 CKL983094:CKO983097 CUH983094:CUK983097 DED983094:DEG983097 DNZ983094:DOC983097 DXV983094:DXY983097 EHR983094:EHU983097 ERN983094:ERQ983097 FBJ983094:FBM983097 FLF983094:FLI983097 FVB983094:FVE983097 GEX983094:GFA983097 GOT983094:GOW983097 GYP983094:GYS983097 HIL983094:HIO983097 HSH983094:HSK983097 ICD983094:ICG983097 ILZ983094:IMC983097 IVV983094:IVY983097 JFR983094:JFU983097 JPN983094:JPQ983097 JZJ983094:JZM983097 KJF983094:KJI983097 KTB983094:KTE983097 LCX983094:LDA983097 LMT983094:LMW983097 LWP983094:LWS983097 MGL983094:MGO983097 MQH983094:MQK983097 NAD983094:NAG983097 NJZ983094:NKC983097 NTV983094:NTY983097 ODR983094:ODU983097 ONN983094:ONQ983097 OXJ983094:OXM983097 PHF983094:PHI983097 PRB983094:PRE983097 QAX983094:QBA983097 QKT983094:QKW983097 QUP983094:QUS983097 REL983094:REO983097 ROH983094:ROK983097 RYD983094:RYG983097 SHZ983094:SIC983097 SRV983094:SRY983097 TBR983094:TBU983097 TLN983094:TLQ983097 TVJ983094:TVM983097 UFF983094:UFI983097 UPB983094:UPE983097 UYX983094:UZA983097 VIT983094:VIW983097 VSP983094:VSS983097 WCL983094:WCO983097 WMH983094:WMK983097 WWD983094:WWG983097" xr:uid="{00000000-0002-0000-0D00-000000000000}">
      <formula1>$AA$1</formula1>
    </dataValidation>
    <dataValidation type="list" allowBlank="1" showInputMessage="1" showErrorMessage="1" sqref="C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C65636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72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08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44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80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16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52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388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24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60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0996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32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68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04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40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65638 IY65650 SU65650 ACQ65650 AMM65650 AWI65650 BGE65650 BQA65650 BZW65650 CJS65650 CTO65650 DDK65650 DNG65650 DXC65650 EGY65650 EQU65650 FAQ65650 FKM65650 FUI65650 GEE65650 GOA65650 GXW65650 HHS65650 HRO65650 IBK65650 ILG65650 IVC65650 JEY65650 JOU65650 JYQ65650 KIM65650 KSI65650 LCE65650 LMA65650 LVW65650 MFS65650 MPO65650 MZK65650 NJG65650 NTC65650 OCY65650 OMU65650 OWQ65650 PGM65650 PQI65650 QAE65650 QKA65650 QTW65650 RDS65650 RNO65650 RXK65650 SHG65650 SRC65650 TAY65650 TKU65650 TUQ65650 UEM65650 UOI65650 UYE65650 VIA65650 VRW65650 WBS65650 WLO65650 WVK65650 C131174 IY131186 SU131186 ACQ131186 AMM131186 AWI131186 BGE131186 BQA131186 BZW131186 CJS131186 CTO131186 DDK131186 DNG131186 DXC131186 EGY131186 EQU131186 FAQ131186 FKM131186 FUI131186 GEE131186 GOA131186 GXW131186 HHS131186 HRO131186 IBK131186 ILG131186 IVC131186 JEY131186 JOU131186 JYQ131186 KIM131186 KSI131186 LCE131186 LMA131186 LVW131186 MFS131186 MPO131186 MZK131186 NJG131186 NTC131186 OCY131186 OMU131186 OWQ131186 PGM131186 PQI131186 QAE131186 QKA131186 QTW131186 RDS131186 RNO131186 RXK131186 SHG131186 SRC131186 TAY131186 TKU131186 TUQ131186 UEM131186 UOI131186 UYE131186 VIA131186 VRW131186 WBS131186 WLO131186 WVK131186 C196710 IY196722 SU196722 ACQ196722 AMM196722 AWI196722 BGE196722 BQA196722 BZW196722 CJS196722 CTO196722 DDK196722 DNG196722 DXC196722 EGY196722 EQU196722 FAQ196722 FKM196722 FUI196722 GEE196722 GOA196722 GXW196722 HHS196722 HRO196722 IBK196722 ILG196722 IVC196722 JEY196722 JOU196722 JYQ196722 KIM196722 KSI196722 LCE196722 LMA196722 LVW196722 MFS196722 MPO196722 MZK196722 NJG196722 NTC196722 OCY196722 OMU196722 OWQ196722 PGM196722 PQI196722 QAE196722 QKA196722 QTW196722 RDS196722 RNO196722 RXK196722 SHG196722 SRC196722 TAY196722 TKU196722 TUQ196722 UEM196722 UOI196722 UYE196722 VIA196722 VRW196722 WBS196722 WLO196722 WVK196722 C262246 IY262258 SU262258 ACQ262258 AMM262258 AWI262258 BGE262258 BQA262258 BZW262258 CJS262258 CTO262258 DDK262258 DNG262258 DXC262258 EGY262258 EQU262258 FAQ262258 FKM262258 FUI262258 GEE262258 GOA262258 GXW262258 HHS262258 HRO262258 IBK262258 ILG262258 IVC262258 JEY262258 JOU262258 JYQ262258 KIM262258 KSI262258 LCE262258 LMA262258 LVW262258 MFS262258 MPO262258 MZK262258 NJG262258 NTC262258 OCY262258 OMU262258 OWQ262258 PGM262258 PQI262258 QAE262258 QKA262258 QTW262258 RDS262258 RNO262258 RXK262258 SHG262258 SRC262258 TAY262258 TKU262258 TUQ262258 UEM262258 UOI262258 UYE262258 VIA262258 VRW262258 WBS262258 WLO262258 WVK262258 C327782 IY327794 SU327794 ACQ327794 AMM327794 AWI327794 BGE327794 BQA327794 BZW327794 CJS327794 CTO327794 DDK327794 DNG327794 DXC327794 EGY327794 EQU327794 FAQ327794 FKM327794 FUI327794 GEE327794 GOA327794 GXW327794 HHS327794 HRO327794 IBK327794 ILG327794 IVC327794 JEY327794 JOU327794 JYQ327794 KIM327794 KSI327794 LCE327794 LMA327794 LVW327794 MFS327794 MPO327794 MZK327794 NJG327794 NTC327794 OCY327794 OMU327794 OWQ327794 PGM327794 PQI327794 QAE327794 QKA327794 QTW327794 RDS327794 RNO327794 RXK327794 SHG327794 SRC327794 TAY327794 TKU327794 TUQ327794 UEM327794 UOI327794 UYE327794 VIA327794 VRW327794 WBS327794 WLO327794 WVK327794 C393318 IY393330 SU393330 ACQ393330 AMM393330 AWI393330 BGE393330 BQA393330 BZW393330 CJS393330 CTO393330 DDK393330 DNG393330 DXC393330 EGY393330 EQU393330 FAQ393330 FKM393330 FUI393330 GEE393330 GOA393330 GXW393330 HHS393330 HRO393330 IBK393330 ILG393330 IVC393330 JEY393330 JOU393330 JYQ393330 KIM393330 KSI393330 LCE393330 LMA393330 LVW393330 MFS393330 MPO393330 MZK393330 NJG393330 NTC393330 OCY393330 OMU393330 OWQ393330 PGM393330 PQI393330 QAE393330 QKA393330 QTW393330 RDS393330 RNO393330 RXK393330 SHG393330 SRC393330 TAY393330 TKU393330 TUQ393330 UEM393330 UOI393330 UYE393330 VIA393330 VRW393330 WBS393330 WLO393330 WVK393330 C458854 IY458866 SU458866 ACQ458866 AMM458866 AWI458866 BGE458866 BQA458866 BZW458866 CJS458866 CTO458866 DDK458866 DNG458866 DXC458866 EGY458866 EQU458866 FAQ458866 FKM458866 FUI458866 GEE458866 GOA458866 GXW458866 HHS458866 HRO458866 IBK458866 ILG458866 IVC458866 JEY458866 JOU458866 JYQ458866 KIM458866 KSI458866 LCE458866 LMA458866 LVW458866 MFS458866 MPO458866 MZK458866 NJG458866 NTC458866 OCY458866 OMU458866 OWQ458866 PGM458866 PQI458866 QAE458866 QKA458866 QTW458866 RDS458866 RNO458866 RXK458866 SHG458866 SRC458866 TAY458866 TKU458866 TUQ458866 UEM458866 UOI458866 UYE458866 VIA458866 VRW458866 WBS458866 WLO458866 WVK458866 C524390 IY524402 SU524402 ACQ524402 AMM524402 AWI524402 BGE524402 BQA524402 BZW524402 CJS524402 CTO524402 DDK524402 DNG524402 DXC524402 EGY524402 EQU524402 FAQ524402 FKM524402 FUI524402 GEE524402 GOA524402 GXW524402 HHS524402 HRO524402 IBK524402 ILG524402 IVC524402 JEY524402 JOU524402 JYQ524402 KIM524402 KSI524402 LCE524402 LMA524402 LVW524402 MFS524402 MPO524402 MZK524402 NJG524402 NTC524402 OCY524402 OMU524402 OWQ524402 PGM524402 PQI524402 QAE524402 QKA524402 QTW524402 RDS524402 RNO524402 RXK524402 SHG524402 SRC524402 TAY524402 TKU524402 TUQ524402 UEM524402 UOI524402 UYE524402 VIA524402 VRW524402 WBS524402 WLO524402 WVK524402 C589926 IY589938 SU589938 ACQ589938 AMM589938 AWI589938 BGE589938 BQA589938 BZW589938 CJS589938 CTO589938 DDK589938 DNG589938 DXC589938 EGY589938 EQU589938 FAQ589938 FKM589938 FUI589938 GEE589938 GOA589938 GXW589938 HHS589938 HRO589938 IBK589938 ILG589938 IVC589938 JEY589938 JOU589938 JYQ589938 KIM589938 KSI589938 LCE589938 LMA589938 LVW589938 MFS589938 MPO589938 MZK589938 NJG589938 NTC589938 OCY589938 OMU589938 OWQ589938 PGM589938 PQI589938 QAE589938 QKA589938 QTW589938 RDS589938 RNO589938 RXK589938 SHG589938 SRC589938 TAY589938 TKU589938 TUQ589938 UEM589938 UOI589938 UYE589938 VIA589938 VRW589938 WBS589938 WLO589938 WVK589938 C655462 IY655474 SU655474 ACQ655474 AMM655474 AWI655474 BGE655474 BQA655474 BZW655474 CJS655474 CTO655474 DDK655474 DNG655474 DXC655474 EGY655474 EQU655474 FAQ655474 FKM655474 FUI655474 GEE655474 GOA655474 GXW655474 HHS655474 HRO655474 IBK655474 ILG655474 IVC655474 JEY655474 JOU655474 JYQ655474 KIM655474 KSI655474 LCE655474 LMA655474 LVW655474 MFS655474 MPO655474 MZK655474 NJG655474 NTC655474 OCY655474 OMU655474 OWQ655474 PGM655474 PQI655474 QAE655474 QKA655474 QTW655474 RDS655474 RNO655474 RXK655474 SHG655474 SRC655474 TAY655474 TKU655474 TUQ655474 UEM655474 UOI655474 UYE655474 VIA655474 VRW655474 WBS655474 WLO655474 WVK655474 C720998 IY721010 SU721010 ACQ721010 AMM721010 AWI721010 BGE721010 BQA721010 BZW721010 CJS721010 CTO721010 DDK721010 DNG721010 DXC721010 EGY721010 EQU721010 FAQ721010 FKM721010 FUI721010 GEE721010 GOA721010 GXW721010 HHS721010 HRO721010 IBK721010 ILG721010 IVC721010 JEY721010 JOU721010 JYQ721010 KIM721010 KSI721010 LCE721010 LMA721010 LVW721010 MFS721010 MPO721010 MZK721010 NJG721010 NTC721010 OCY721010 OMU721010 OWQ721010 PGM721010 PQI721010 QAE721010 QKA721010 QTW721010 RDS721010 RNO721010 RXK721010 SHG721010 SRC721010 TAY721010 TKU721010 TUQ721010 UEM721010 UOI721010 UYE721010 VIA721010 VRW721010 WBS721010 WLO721010 WVK721010 C786534 IY786546 SU786546 ACQ786546 AMM786546 AWI786546 BGE786546 BQA786546 BZW786546 CJS786546 CTO786546 DDK786546 DNG786546 DXC786546 EGY786546 EQU786546 FAQ786546 FKM786546 FUI786546 GEE786546 GOA786546 GXW786546 HHS786546 HRO786546 IBK786546 ILG786546 IVC786546 JEY786546 JOU786546 JYQ786546 KIM786546 KSI786546 LCE786546 LMA786546 LVW786546 MFS786546 MPO786546 MZK786546 NJG786546 NTC786546 OCY786546 OMU786546 OWQ786546 PGM786546 PQI786546 QAE786546 QKA786546 QTW786546 RDS786546 RNO786546 RXK786546 SHG786546 SRC786546 TAY786546 TKU786546 TUQ786546 UEM786546 UOI786546 UYE786546 VIA786546 VRW786546 WBS786546 WLO786546 WVK786546 C852070 IY852082 SU852082 ACQ852082 AMM852082 AWI852082 BGE852082 BQA852082 BZW852082 CJS852082 CTO852082 DDK852082 DNG852082 DXC852082 EGY852082 EQU852082 FAQ852082 FKM852082 FUI852082 GEE852082 GOA852082 GXW852082 HHS852082 HRO852082 IBK852082 ILG852082 IVC852082 JEY852082 JOU852082 JYQ852082 KIM852082 KSI852082 LCE852082 LMA852082 LVW852082 MFS852082 MPO852082 MZK852082 NJG852082 NTC852082 OCY852082 OMU852082 OWQ852082 PGM852082 PQI852082 QAE852082 QKA852082 QTW852082 RDS852082 RNO852082 RXK852082 SHG852082 SRC852082 TAY852082 TKU852082 TUQ852082 UEM852082 UOI852082 UYE852082 VIA852082 VRW852082 WBS852082 WLO852082 WVK852082 C917606 IY917618 SU917618 ACQ917618 AMM917618 AWI917618 BGE917618 BQA917618 BZW917618 CJS917618 CTO917618 DDK917618 DNG917618 DXC917618 EGY917618 EQU917618 FAQ917618 FKM917618 FUI917618 GEE917618 GOA917618 GXW917618 HHS917618 HRO917618 IBK917618 ILG917618 IVC917618 JEY917618 JOU917618 JYQ917618 KIM917618 KSI917618 LCE917618 LMA917618 LVW917618 MFS917618 MPO917618 MZK917618 NJG917618 NTC917618 OCY917618 OMU917618 OWQ917618 PGM917618 PQI917618 QAE917618 QKA917618 QTW917618 RDS917618 RNO917618 RXK917618 SHG917618 SRC917618 TAY917618 TKU917618 TUQ917618 UEM917618 UOI917618 UYE917618 VIA917618 VRW917618 WBS917618 WLO917618 WVK917618 C983142 IY983154 SU983154 ACQ983154 AMM983154 AWI983154 BGE983154 BQA983154 BZW983154 CJS983154 CTO983154 DDK983154 DNG983154 DXC983154 EGY983154 EQU983154 FAQ983154 FKM983154 FUI983154 GEE983154 GOA983154 GXW983154 HHS983154 HRO983154 IBK983154 ILG983154 IVC983154 JEY983154 JOU983154 JYQ983154 KIM983154 KSI983154 LCE983154 LMA983154 LVW983154 MFS983154 MPO983154 MZK983154 NJG983154 NTC983154 OCY983154 OMU983154 OWQ983154 PGM983154 PQI983154 QAE983154 QKA983154 QTW983154 RDS983154 RNO983154 RXK983154 SHG983154 SRC983154 TAY983154 TKU983154 TUQ983154 UEM983154 UOI983154 UYE983154 VIA983154 VRW983154 WBS983154 WLO983154 WVK983154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C65645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81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17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53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789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25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61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397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33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69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05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41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77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13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49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xr:uid="{00000000-0002-0000-0D00-000001000000}">
      <formula1>$AA$3</formula1>
    </dataValidation>
    <dataValidation type="list" allowBlank="1" showInputMessage="1" showErrorMessage="1" sqref="JE76 WVS983113 WLW983113 WCA983113 VSE983113 VII983113 UYM983113 UOQ983113 UEU983113 TUY983113 TLC983113 TBG983113 SRK983113 SHO983113 RXS983113 RNW983113 REA983113 QUE983113 QKI983113 QAM983113 PQQ983113 PGU983113 OWY983113 ONC983113 ODG983113 NTK983113 NJO983113 MZS983113 MPW983113 MGA983113 LWE983113 LMI983113 LCM983113 KSQ983113 KIU983113 JYY983113 JPC983113 JFG983113 IVK983113 ILO983113 IBS983113 HRW983113 HIA983113 GYE983113 GOI983113 GEM983113 FUQ983113 FKU983113 FAY983113 ERC983113 EHG983113 DXK983113 DNO983113 DDS983113 CTW983113 CKA983113 CAE983113 BQI983113 BGM983113 AWQ983113 AMU983113 ACY983113 TC983113 JG983113 K983101 WVS917577 WLW917577 WCA917577 VSE917577 VII917577 UYM917577 UOQ917577 UEU917577 TUY917577 TLC917577 TBG917577 SRK917577 SHO917577 RXS917577 RNW917577 REA917577 QUE917577 QKI917577 QAM917577 PQQ917577 PGU917577 OWY917577 ONC917577 ODG917577 NTK917577 NJO917577 MZS917577 MPW917577 MGA917577 LWE917577 LMI917577 LCM917577 KSQ917577 KIU917577 JYY917577 JPC917577 JFG917577 IVK917577 ILO917577 IBS917577 HRW917577 HIA917577 GYE917577 GOI917577 GEM917577 FUQ917577 FKU917577 FAY917577 ERC917577 EHG917577 DXK917577 DNO917577 DDS917577 CTW917577 CKA917577 CAE917577 BQI917577 BGM917577 AWQ917577 AMU917577 ACY917577 TC917577 JG917577 K917565 WVS852041 WLW852041 WCA852041 VSE852041 VII852041 UYM852041 UOQ852041 UEU852041 TUY852041 TLC852041 TBG852041 SRK852041 SHO852041 RXS852041 RNW852041 REA852041 QUE852041 QKI852041 QAM852041 PQQ852041 PGU852041 OWY852041 ONC852041 ODG852041 NTK852041 NJO852041 MZS852041 MPW852041 MGA852041 LWE852041 LMI852041 LCM852041 KSQ852041 KIU852041 JYY852041 JPC852041 JFG852041 IVK852041 ILO852041 IBS852041 HRW852041 HIA852041 GYE852041 GOI852041 GEM852041 FUQ852041 FKU852041 FAY852041 ERC852041 EHG852041 DXK852041 DNO852041 DDS852041 CTW852041 CKA852041 CAE852041 BQI852041 BGM852041 AWQ852041 AMU852041 ACY852041 TC852041 JG852041 K852029 WVS786505 WLW786505 WCA786505 VSE786505 VII786505 UYM786505 UOQ786505 UEU786505 TUY786505 TLC786505 TBG786505 SRK786505 SHO786505 RXS786505 RNW786505 REA786505 QUE786505 QKI786505 QAM786505 PQQ786505 PGU786505 OWY786505 ONC786505 ODG786505 NTK786505 NJO786505 MZS786505 MPW786505 MGA786505 LWE786505 LMI786505 LCM786505 KSQ786505 KIU786505 JYY786505 JPC786505 JFG786505 IVK786505 ILO786505 IBS786505 HRW786505 HIA786505 GYE786505 GOI786505 GEM786505 FUQ786505 FKU786505 FAY786505 ERC786505 EHG786505 DXK786505 DNO786505 DDS786505 CTW786505 CKA786505 CAE786505 BQI786505 BGM786505 AWQ786505 AMU786505 ACY786505 TC786505 JG786505 K786493 WVS720969 WLW720969 WCA720969 VSE720969 VII720969 UYM720969 UOQ720969 UEU720969 TUY720969 TLC720969 TBG720969 SRK720969 SHO720969 RXS720969 RNW720969 REA720969 QUE720969 QKI720969 QAM720969 PQQ720969 PGU720969 OWY720969 ONC720969 ODG720969 NTK720969 NJO720969 MZS720969 MPW720969 MGA720969 LWE720969 LMI720969 LCM720969 KSQ720969 KIU720969 JYY720969 JPC720969 JFG720969 IVK720969 ILO720969 IBS720969 HRW720969 HIA720969 GYE720969 GOI720969 GEM720969 FUQ720969 FKU720969 FAY720969 ERC720969 EHG720969 DXK720969 DNO720969 DDS720969 CTW720969 CKA720969 CAE720969 BQI720969 BGM720969 AWQ720969 AMU720969 ACY720969 TC720969 JG720969 K720957 WVS655433 WLW655433 WCA655433 VSE655433 VII655433 UYM655433 UOQ655433 UEU655433 TUY655433 TLC655433 TBG655433 SRK655433 SHO655433 RXS655433 RNW655433 REA655433 QUE655433 QKI655433 QAM655433 PQQ655433 PGU655433 OWY655433 ONC655433 ODG655433 NTK655433 NJO655433 MZS655433 MPW655433 MGA655433 LWE655433 LMI655433 LCM655433 KSQ655433 KIU655433 JYY655433 JPC655433 JFG655433 IVK655433 ILO655433 IBS655433 HRW655433 HIA655433 GYE655433 GOI655433 GEM655433 FUQ655433 FKU655433 FAY655433 ERC655433 EHG655433 DXK655433 DNO655433 DDS655433 CTW655433 CKA655433 CAE655433 BQI655433 BGM655433 AWQ655433 AMU655433 ACY655433 TC655433 JG655433 K655421 WVS589897 WLW589897 WCA589897 VSE589897 VII589897 UYM589897 UOQ589897 UEU589897 TUY589897 TLC589897 TBG589897 SRK589897 SHO589897 RXS589897 RNW589897 REA589897 QUE589897 QKI589897 QAM589897 PQQ589897 PGU589897 OWY589897 ONC589897 ODG589897 NTK589897 NJO589897 MZS589897 MPW589897 MGA589897 LWE589897 LMI589897 LCM589897 KSQ589897 KIU589897 JYY589897 JPC589897 JFG589897 IVK589897 ILO589897 IBS589897 HRW589897 HIA589897 GYE589897 GOI589897 GEM589897 FUQ589897 FKU589897 FAY589897 ERC589897 EHG589897 DXK589897 DNO589897 DDS589897 CTW589897 CKA589897 CAE589897 BQI589897 BGM589897 AWQ589897 AMU589897 ACY589897 TC589897 JG589897 K589885 WVS524361 WLW524361 WCA524361 VSE524361 VII524361 UYM524361 UOQ524361 UEU524361 TUY524361 TLC524361 TBG524361 SRK524361 SHO524361 RXS524361 RNW524361 REA524361 QUE524361 QKI524361 QAM524361 PQQ524361 PGU524361 OWY524361 ONC524361 ODG524361 NTK524361 NJO524361 MZS524361 MPW524361 MGA524361 LWE524361 LMI524361 LCM524361 KSQ524361 KIU524361 JYY524361 JPC524361 JFG524361 IVK524361 ILO524361 IBS524361 HRW524361 HIA524361 GYE524361 GOI524361 GEM524361 FUQ524361 FKU524361 FAY524361 ERC524361 EHG524361 DXK524361 DNO524361 DDS524361 CTW524361 CKA524361 CAE524361 BQI524361 BGM524361 AWQ524361 AMU524361 ACY524361 TC524361 JG524361 K524349 WVS458825 WLW458825 WCA458825 VSE458825 VII458825 UYM458825 UOQ458825 UEU458825 TUY458825 TLC458825 TBG458825 SRK458825 SHO458825 RXS458825 RNW458825 REA458825 QUE458825 QKI458825 QAM458825 PQQ458825 PGU458825 OWY458825 ONC458825 ODG458825 NTK458825 NJO458825 MZS458825 MPW458825 MGA458825 LWE458825 LMI458825 LCM458825 KSQ458825 KIU458825 JYY458825 JPC458825 JFG458825 IVK458825 ILO458825 IBS458825 HRW458825 HIA458825 GYE458825 GOI458825 GEM458825 FUQ458825 FKU458825 FAY458825 ERC458825 EHG458825 DXK458825 DNO458825 DDS458825 CTW458825 CKA458825 CAE458825 BQI458825 BGM458825 AWQ458825 AMU458825 ACY458825 TC458825 JG458825 K458813 WVS393289 WLW393289 WCA393289 VSE393289 VII393289 UYM393289 UOQ393289 UEU393289 TUY393289 TLC393289 TBG393289 SRK393289 SHO393289 RXS393289 RNW393289 REA393289 QUE393289 QKI393289 QAM393289 PQQ393289 PGU393289 OWY393289 ONC393289 ODG393289 NTK393289 NJO393289 MZS393289 MPW393289 MGA393289 LWE393289 LMI393289 LCM393289 KSQ393289 KIU393289 JYY393289 JPC393289 JFG393289 IVK393289 ILO393289 IBS393289 HRW393289 HIA393289 GYE393289 GOI393289 GEM393289 FUQ393289 FKU393289 FAY393289 ERC393289 EHG393289 DXK393289 DNO393289 DDS393289 CTW393289 CKA393289 CAE393289 BQI393289 BGM393289 AWQ393289 AMU393289 ACY393289 TC393289 JG393289 K393277 WVS327753 WLW327753 WCA327753 VSE327753 VII327753 UYM327753 UOQ327753 UEU327753 TUY327753 TLC327753 TBG327753 SRK327753 SHO327753 RXS327753 RNW327753 REA327753 QUE327753 QKI327753 QAM327753 PQQ327753 PGU327753 OWY327753 ONC327753 ODG327753 NTK327753 NJO327753 MZS327753 MPW327753 MGA327753 LWE327753 LMI327753 LCM327753 KSQ327753 KIU327753 JYY327753 JPC327753 JFG327753 IVK327753 ILO327753 IBS327753 HRW327753 HIA327753 GYE327753 GOI327753 GEM327753 FUQ327753 FKU327753 FAY327753 ERC327753 EHG327753 DXK327753 DNO327753 DDS327753 CTW327753 CKA327753 CAE327753 BQI327753 BGM327753 AWQ327753 AMU327753 ACY327753 TC327753 JG327753 K327741 WVS262217 WLW262217 WCA262217 VSE262217 VII262217 UYM262217 UOQ262217 UEU262217 TUY262217 TLC262217 TBG262217 SRK262217 SHO262217 RXS262217 RNW262217 REA262217 QUE262217 QKI262217 QAM262217 PQQ262217 PGU262217 OWY262217 ONC262217 ODG262217 NTK262217 NJO262217 MZS262217 MPW262217 MGA262217 LWE262217 LMI262217 LCM262217 KSQ262217 KIU262217 JYY262217 JPC262217 JFG262217 IVK262217 ILO262217 IBS262217 HRW262217 HIA262217 GYE262217 GOI262217 GEM262217 FUQ262217 FKU262217 FAY262217 ERC262217 EHG262217 DXK262217 DNO262217 DDS262217 CTW262217 CKA262217 CAE262217 BQI262217 BGM262217 AWQ262217 AMU262217 ACY262217 TC262217 JG262217 K262205 WVS196681 WLW196681 WCA196681 VSE196681 VII196681 UYM196681 UOQ196681 UEU196681 TUY196681 TLC196681 TBG196681 SRK196681 SHO196681 RXS196681 RNW196681 REA196681 QUE196681 QKI196681 QAM196681 PQQ196681 PGU196681 OWY196681 ONC196681 ODG196681 NTK196681 NJO196681 MZS196681 MPW196681 MGA196681 LWE196681 LMI196681 LCM196681 KSQ196681 KIU196681 JYY196681 JPC196681 JFG196681 IVK196681 ILO196681 IBS196681 HRW196681 HIA196681 GYE196681 GOI196681 GEM196681 FUQ196681 FKU196681 FAY196681 ERC196681 EHG196681 DXK196681 DNO196681 DDS196681 CTW196681 CKA196681 CAE196681 BQI196681 BGM196681 AWQ196681 AMU196681 ACY196681 TC196681 JG196681 K196669 WVS131145 WLW131145 WCA131145 VSE131145 VII131145 UYM131145 UOQ131145 UEU131145 TUY131145 TLC131145 TBG131145 SRK131145 SHO131145 RXS131145 RNW131145 REA131145 QUE131145 QKI131145 QAM131145 PQQ131145 PGU131145 OWY131145 ONC131145 ODG131145 NTK131145 NJO131145 MZS131145 MPW131145 MGA131145 LWE131145 LMI131145 LCM131145 KSQ131145 KIU131145 JYY131145 JPC131145 JFG131145 IVK131145 ILO131145 IBS131145 HRW131145 HIA131145 GYE131145 GOI131145 GEM131145 FUQ131145 FKU131145 FAY131145 ERC131145 EHG131145 DXK131145 DNO131145 DDS131145 CTW131145 CKA131145 CAE131145 BQI131145 BGM131145 AWQ131145 AMU131145 ACY131145 TC131145 JG131145 K131133 WVS65609 WLW65609 WCA65609 VSE65609 VII65609 UYM65609 UOQ65609 UEU65609 TUY65609 TLC65609 TBG65609 SRK65609 SHO65609 RXS65609 RNW65609 REA65609 QUE65609 QKI65609 QAM65609 PQQ65609 PGU65609 OWY65609 ONC65609 ODG65609 NTK65609 NJO65609 MZS65609 MPW65609 MGA65609 LWE65609 LMI65609 LCM65609 KSQ65609 KIU65609 JYY65609 JPC65609 JFG65609 IVK65609 ILO65609 IBS65609 HRW65609 HIA65609 GYE65609 GOI65609 GEM65609 FUQ65609 FKU65609 FAY65609 ERC65609 EHG65609 DXK65609 DNO65609 DDS65609 CTW65609 CKA65609 CAE65609 BQI65609 BGM65609 AWQ65609 AMU65609 ACY65609 TC65609 JG65609 K65597 WVQ76 WLU76 WBY76 VSC76 VIG76 UYK76 UOO76 UES76 TUW76 TLA76 TBE76 SRI76 SHM76 RXQ76 RNU76 RDY76 QUC76 QKG76 QAK76 PQO76 PGS76 OWW76 ONA76 ODE76 NTI76 NJM76 MZQ76 MPU76 MFY76 LWC76 LMG76 LCK76 KSO76 KIS76 JYW76 JPA76 JFE76 IVI76 ILM76 IBQ76 HRU76 HHY76 GYC76 GOG76 GEK76 FUO76 FKS76 FAW76 ERA76 EHE76 DXI76 DNM76 DDQ76 CTU76 CJY76 CAC76 BQG76 BGK76 AWO76 AMS76 ACW76 TA76 K76" xr:uid="{00000000-0002-0000-0D00-000002000000}">
      <formula1>#REF!</formula1>
    </dataValidation>
    <dataValidation type="list" allowBlank="1" showInputMessage="1" showErrorMessage="1" sqref="JH76 WVV983113 WLZ983113 WCD983113 VSH983113 VIL983113 UYP983113 UOT983113 UEX983113 TVB983113 TLF983113 TBJ983113 SRN983113 SHR983113 RXV983113 RNZ983113 RED983113 QUH983113 QKL983113 QAP983113 PQT983113 PGX983113 OXB983113 ONF983113 ODJ983113 NTN983113 NJR983113 MZV983113 MPZ983113 MGD983113 LWH983113 LML983113 LCP983113 KST983113 KIX983113 JZB983113 JPF983113 JFJ983113 IVN983113 ILR983113 IBV983113 HRZ983113 HID983113 GYH983113 GOL983113 GEP983113 FUT983113 FKX983113 FBB983113 ERF983113 EHJ983113 DXN983113 DNR983113 DDV983113 CTZ983113 CKD983113 CAH983113 BQL983113 BGP983113 AWT983113 AMX983113 ADB983113 TF983113 JJ983113 N983101 WVV917577 WLZ917577 WCD917577 VSH917577 VIL917577 UYP917577 UOT917577 UEX917577 TVB917577 TLF917577 TBJ917577 SRN917577 SHR917577 RXV917577 RNZ917577 RED917577 QUH917577 QKL917577 QAP917577 PQT917577 PGX917577 OXB917577 ONF917577 ODJ917577 NTN917577 NJR917577 MZV917577 MPZ917577 MGD917577 LWH917577 LML917577 LCP917577 KST917577 KIX917577 JZB917577 JPF917577 JFJ917577 IVN917577 ILR917577 IBV917577 HRZ917577 HID917577 GYH917577 GOL917577 GEP917577 FUT917577 FKX917577 FBB917577 ERF917577 EHJ917577 DXN917577 DNR917577 DDV917577 CTZ917577 CKD917577 CAH917577 BQL917577 BGP917577 AWT917577 AMX917577 ADB917577 TF917577 JJ917577 N917565 WVV852041 WLZ852041 WCD852041 VSH852041 VIL852041 UYP852041 UOT852041 UEX852041 TVB852041 TLF852041 TBJ852041 SRN852041 SHR852041 RXV852041 RNZ852041 RED852041 QUH852041 QKL852041 QAP852041 PQT852041 PGX852041 OXB852041 ONF852041 ODJ852041 NTN852041 NJR852041 MZV852041 MPZ852041 MGD852041 LWH852041 LML852041 LCP852041 KST852041 KIX852041 JZB852041 JPF852041 JFJ852041 IVN852041 ILR852041 IBV852041 HRZ852041 HID852041 GYH852041 GOL852041 GEP852041 FUT852041 FKX852041 FBB852041 ERF852041 EHJ852041 DXN852041 DNR852041 DDV852041 CTZ852041 CKD852041 CAH852041 BQL852041 BGP852041 AWT852041 AMX852041 ADB852041 TF852041 JJ852041 N852029 WVV786505 WLZ786505 WCD786505 VSH786505 VIL786505 UYP786505 UOT786505 UEX786505 TVB786505 TLF786505 TBJ786505 SRN786505 SHR786505 RXV786505 RNZ786505 RED786505 QUH786505 QKL786505 QAP786505 PQT786505 PGX786505 OXB786505 ONF786505 ODJ786505 NTN786505 NJR786505 MZV786505 MPZ786505 MGD786505 LWH786505 LML786505 LCP786505 KST786505 KIX786505 JZB786505 JPF786505 JFJ786505 IVN786505 ILR786505 IBV786505 HRZ786505 HID786505 GYH786505 GOL786505 GEP786505 FUT786505 FKX786505 FBB786505 ERF786505 EHJ786505 DXN786505 DNR786505 DDV786505 CTZ786505 CKD786505 CAH786505 BQL786505 BGP786505 AWT786505 AMX786505 ADB786505 TF786505 JJ786505 N786493 WVV720969 WLZ720969 WCD720969 VSH720969 VIL720969 UYP720969 UOT720969 UEX720969 TVB720969 TLF720969 TBJ720969 SRN720969 SHR720969 RXV720969 RNZ720969 RED720969 QUH720969 QKL720969 QAP720969 PQT720969 PGX720969 OXB720969 ONF720969 ODJ720969 NTN720969 NJR720969 MZV720969 MPZ720969 MGD720969 LWH720969 LML720969 LCP720969 KST720969 KIX720969 JZB720969 JPF720969 JFJ720969 IVN720969 ILR720969 IBV720969 HRZ720969 HID720969 GYH720969 GOL720969 GEP720969 FUT720969 FKX720969 FBB720969 ERF720969 EHJ720969 DXN720969 DNR720969 DDV720969 CTZ720969 CKD720969 CAH720969 BQL720969 BGP720969 AWT720969 AMX720969 ADB720969 TF720969 JJ720969 N720957 WVV655433 WLZ655433 WCD655433 VSH655433 VIL655433 UYP655433 UOT655433 UEX655433 TVB655433 TLF655433 TBJ655433 SRN655433 SHR655433 RXV655433 RNZ655433 RED655433 QUH655433 QKL655433 QAP655433 PQT655433 PGX655433 OXB655433 ONF655433 ODJ655433 NTN655433 NJR655433 MZV655433 MPZ655433 MGD655433 LWH655433 LML655433 LCP655433 KST655433 KIX655433 JZB655433 JPF655433 JFJ655433 IVN655433 ILR655433 IBV655433 HRZ655433 HID655433 GYH655433 GOL655433 GEP655433 FUT655433 FKX655433 FBB655433 ERF655433 EHJ655433 DXN655433 DNR655433 DDV655433 CTZ655433 CKD655433 CAH655433 BQL655433 BGP655433 AWT655433 AMX655433 ADB655433 TF655433 JJ655433 N655421 WVV589897 WLZ589897 WCD589897 VSH589897 VIL589897 UYP589897 UOT589897 UEX589897 TVB589897 TLF589897 TBJ589897 SRN589897 SHR589897 RXV589897 RNZ589897 RED589897 QUH589897 QKL589897 QAP589897 PQT589897 PGX589897 OXB589897 ONF589897 ODJ589897 NTN589897 NJR589897 MZV589897 MPZ589897 MGD589897 LWH589897 LML589897 LCP589897 KST589897 KIX589897 JZB589897 JPF589897 JFJ589897 IVN589897 ILR589897 IBV589897 HRZ589897 HID589897 GYH589897 GOL589897 GEP589897 FUT589897 FKX589897 FBB589897 ERF589897 EHJ589897 DXN589897 DNR589897 DDV589897 CTZ589897 CKD589897 CAH589897 BQL589897 BGP589897 AWT589897 AMX589897 ADB589897 TF589897 JJ589897 N589885 WVV524361 WLZ524361 WCD524361 VSH524361 VIL524361 UYP524361 UOT524361 UEX524361 TVB524361 TLF524361 TBJ524361 SRN524361 SHR524361 RXV524361 RNZ524361 RED524361 QUH524361 QKL524361 QAP524361 PQT524361 PGX524361 OXB524361 ONF524361 ODJ524361 NTN524361 NJR524361 MZV524361 MPZ524361 MGD524361 LWH524361 LML524361 LCP524361 KST524361 KIX524361 JZB524361 JPF524361 JFJ524361 IVN524361 ILR524361 IBV524361 HRZ524361 HID524361 GYH524361 GOL524361 GEP524361 FUT524361 FKX524361 FBB524361 ERF524361 EHJ524361 DXN524361 DNR524361 DDV524361 CTZ524361 CKD524361 CAH524361 BQL524361 BGP524361 AWT524361 AMX524361 ADB524361 TF524361 JJ524361 N524349 WVV458825 WLZ458825 WCD458825 VSH458825 VIL458825 UYP458825 UOT458825 UEX458825 TVB458825 TLF458825 TBJ458825 SRN458825 SHR458825 RXV458825 RNZ458825 RED458825 QUH458825 QKL458825 QAP458825 PQT458825 PGX458825 OXB458825 ONF458825 ODJ458825 NTN458825 NJR458825 MZV458825 MPZ458825 MGD458825 LWH458825 LML458825 LCP458825 KST458825 KIX458825 JZB458825 JPF458825 JFJ458825 IVN458825 ILR458825 IBV458825 HRZ458825 HID458825 GYH458825 GOL458825 GEP458825 FUT458825 FKX458825 FBB458825 ERF458825 EHJ458825 DXN458825 DNR458825 DDV458825 CTZ458825 CKD458825 CAH458825 BQL458825 BGP458825 AWT458825 AMX458825 ADB458825 TF458825 JJ458825 N458813 WVV393289 WLZ393289 WCD393289 VSH393289 VIL393289 UYP393289 UOT393289 UEX393289 TVB393289 TLF393289 TBJ393289 SRN393289 SHR393289 RXV393289 RNZ393289 RED393289 QUH393289 QKL393289 QAP393289 PQT393289 PGX393289 OXB393289 ONF393289 ODJ393289 NTN393289 NJR393289 MZV393289 MPZ393289 MGD393289 LWH393289 LML393289 LCP393289 KST393289 KIX393289 JZB393289 JPF393289 JFJ393289 IVN393289 ILR393289 IBV393289 HRZ393289 HID393289 GYH393289 GOL393289 GEP393289 FUT393289 FKX393289 FBB393289 ERF393289 EHJ393289 DXN393289 DNR393289 DDV393289 CTZ393289 CKD393289 CAH393289 BQL393289 BGP393289 AWT393289 AMX393289 ADB393289 TF393289 JJ393289 N393277 WVV327753 WLZ327753 WCD327753 VSH327753 VIL327753 UYP327753 UOT327753 UEX327753 TVB327753 TLF327753 TBJ327753 SRN327753 SHR327753 RXV327753 RNZ327753 RED327753 QUH327753 QKL327753 QAP327753 PQT327753 PGX327753 OXB327753 ONF327753 ODJ327753 NTN327753 NJR327753 MZV327753 MPZ327753 MGD327753 LWH327753 LML327753 LCP327753 KST327753 KIX327753 JZB327753 JPF327753 JFJ327753 IVN327753 ILR327753 IBV327753 HRZ327753 HID327753 GYH327753 GOL327753 GEP327753 FUT327753 FKX327753 FBB327753 ERF327753 EHJ327753 DXN327753 DNR327753 DDV327753 CTZ327753 CKD327753 CAH327753 BQL327753 BGP327753 AWT327753 AMX327753 ADB327753 TF327753 JJ327753 N327741 WVV262217 WLZ262217 WCD262217 VSH262217 VIL262217 UYP262217 UOT262217 UEX262217 TVB262217 TLF262217 TBJ262217 SRN262217 SHR262217 RXV262217 RNZ262217 RED262217 QUH262217 QKL262217 QAP262217 PQT262217 PGX262217 OXB262217 ONF262217 ODJ262217 NTN262217 NJR262217 MZV262217 MPZ262217 MGD262217 LWH262217 LML262217 LCP262217 KST262217 KIX262217 JZB262217 JPF262217 JFJ262217 IVN262217 ILR262217 IBV262217 HRZ262217 HID262217 GYH262217 GOL262217 GEP262217 FUT262217 FKX262217 FBB262217 ERF262217 EHJ262217 DXN262217 DNR262217 DDV262217 CTZ262217 CKD262217 CAH262217 BQL262217 BGP262217 AWT262217 AMX262217 ADB262217 TF262217 JJ262217 N262205 WVV196681 WLZ196681 WCD196681 VSH196681 VIL196681 UYP196681 UOT196681 UEX196681 TVB196681 TLF196681 TBJ196681 SRN196681 SHR196681 RXV196681 RNZ196681 RED196681 QUH196681 QKL196681 QAP196681 PQT196681 PGX196681 OXB196681 ONF196681 ODJ196681 NTN196681 NJR196681 MZV196681 MPZ196681 MGD196681 LWH196681 LML196681 LCP196681 KST196681 KIX196681 JZB196681 JPF196681 JFJ196681 IVN196681 ILR196681 IBV196681 HRZ196681 HID196681 GYH196681 GOL196681 GEP196681 FUT196681 FKX196681 FBB196681 ERF196681 EHJ196681 DXN196681 DNR196681 DDV196681 CTZ196681 CKD196681 CAH196681 BQL196681 BGP196681 AWT196681 AMX196681 ADB196681 TF196681 JJ196681 N196669 WVV131145 WLZ131145 WCD131145 VSH131145 VIL131145 UYP131145 UOT131145 UEX131145 TVB131145 TLF131145 TBJ131145 SRN131145 SHR131145 RXV131145 RNZ131145 RED131145 QUH131145 QKL131145 QAP131145 PQT131145 PGX131145 OXB131145 ONF131145 ODJ131145 NTN131145 NJR131145 MZV131145 MPZ131145 MGD131145 LWH131145 LML131145 LCP131145 KST131145 KIX131145 JZB131145 JPF131145 JFJ131145 IVN131145 ILR131145 IBV131145 HRZ131145 HID131145 GYH131145 GOL131145 GEP131145 FUT131145 FKX131145 FBB131145 ERF131145 EHJ131145 DXN131145 DNR131145 DDV131145 CTZ131145 CKD131145 CAH131145 BQL131145 BGP131145 AWT131145 AMX131145 ADB131145 TF131145 JJ131145 N131133 WVV65609 WLZ65609 WCD65609 VSH65609 VIL65609 UYP65609 UOT65609 UEX65609 TVB65609 TLF65609 TBJ65609 SRN65609 SHR65609 RXV65609 RNZ65609 RED65609 QUH65609 QKL65609 QAP65609 PQT65609 PGX65609 OXB65609 ONF65609 ODJ65609 NTN65609 NJR65609 MZV65609 MPZ65609 MGD65609 LWH65609 LML65609 LCP65609 KST65609 KIX65609 JZB65609 JPF65609 JFJ65609 IVN65609 ILR65609 IBV65609 HRZ65609 HID65609 GYH65609 GOL65609 GEP65609 FUT65609 FKX65609 FBB65609 ERF65609 EHJ65609 DXN65609 DNR65609 DDV65609 CTZ65609 CKD65609 CAH65609 BQL65609 BGP65609 AWT65609 AMX65609 ADB65609 TF65609 JJ65609 N65597 WVT76 WLX76 WCB76 VSF76 VIJ76 UYN76 UOR76 UEV76 TUZ76 TLD76 TBH76 SRL76 SHP76 RXT76 RNX76 REB76 QUF76 QKJ76 QAN76 PQR76 PGV76 OWZ76 OND76 ODH76 NTL76 NJP76 MZT76 MPX76 MGB76 LWF76 LMJ76 LCN76 KSR76 KIV76 JYZ76 JPD76 JFH76 IVL76 ILP76 IBT76 HRX76 HIB76 GYF76 GOJ76 GEN76 FUR76 FKV76 FAZ76 ERD76 EHH76 DXL76 DNP76 DDT76 CTX76 CKB76 CAF76 BQJ76 BGN76 AWR76 AMV76 ACZ76 TD76 N76" xr:uid="{00000000-0002-0000-0D00-000003000000}">
      <formula1>#REF!</formula1>
    </dataValidation>
    <dataValidation type="list" allowBlank="1" showInputMessage="1" showErrorMessage="1" sqref="JI127:JJ127 WVW983167:WVX983167 WMA983167:WMB983167 WCE983167:WCF983167 VSI983167:VSJ983167 VIM983167:VIN983167 UYQ983167:UYR983167 UOU983167:UOV983167 UEY983167:UEZ983167 TVC983167:TVD983167 TLG983167:TLH983167 TBK983167:TBL983167 SRO983167:SRP983167 SHS983167:SHT983167 RXW983167:RXX983167 ROA983167:ROB983167 REE983167:REF983167 QUI983167:QUJ983167 QKM983167:QKN983167 QAQ983167:QAR983167 PQU983167:PQV983167 PGY983167:PGZ983167 OXC983167:OXD983167 ONG983167:ONH983167 ODK983167:ODL983167 NTO983167:NTP983167 NJS983167:NJT983167 MZW983167:MZX983167 MQA983167:MQB983167 MGE983167:MGF983167 LWI983167:LWJ983167 LMM983167:LMN983167 LCQ983167:LCR983167 KSU983167:KSV983167 KIY983167:KIZ983167 JZC983167:JZD983167 JPG983167:JPH983167 JFK983167:JFL983167 IVO983167:IVP983167 ILS983167:ILT983167 IBW983167:IBX983167 HSA983167:HSB983167 HIE983167:HIF983167 GYI983167:GYJ983167 GOM983167:GON983167 GEQ983167:GER983167 FUU983167:FUV983167 FKY983167:FKZ983167 FBC983167:FBD983167 ERG983167:ERH983167 EHK983167:EHL983167 DXO983167:DXP983167 DNS983167:DNT983167 DDW983167:DDX983167 CUA983167:CUB983167 CKE983167:CKF983167 CAI983167:CAJ983167 BQM983167:BQN983167 BGQ983167:BGR983167 AWU983167:AWV983167 AMY983167:AMZ983167 ADC983167:ADD983167 TG983167:TH983167 JK983167:JL983167 O983155:P983155 WVW917631:WVX917631 WMA917631:WMB917631 WCE917631:WCF917631 VSI917631:VSJ917631 VIM917631:VIN917631 UYQ917631:UYR917631 UOU917631:UOV917631 UEY917631:UEZ917631 TVC917631:TVD917631 TLG917631:TLH917631 TBK917631:TBL917631 SRO917631:SRP917631 SHS917631:SHT917631 RXW917631:RXX917631 ROA917631:ROB917631 REE917631:REF917631 QUI917631:QUJ917631 QKM917631:QKN917631 QAQ917631:QAR917631 PQU917631:PQV917631 PGY917631:PGZ917631 OXC917631:OXD917631 ONG917631:ONH917631 ODK917631:ODL917631 NTO917631:NTP917631 NJS917631:NJT917631 MZW917631:MZX917631 MQA917631:MQB917631 MGE917631:MGF917631 LWI917631:LWJ917631 LMM917631:LMN917631 LCQ917631:LCR917631 KSU917631:KSV917631 KIY917631:KIZ917631 JZC917631:JZD917631 JPG917631:JPH917631 JFK917631:JFL917631 IVO917631:IVP917631 ILS917631:ILT917631 IBW917631:IBX917631 HSA917631:HSB917631 HIE917631:HIF917631 GYI917631:GYJ917631 GOM917631:GON917631 GEQ917631:GER917631 FUU917631:FUV917631 FKY917631:FKZ917631 FBC917631:FBD917631 ERG917631:ERH917631 EHK917631:EHL917631 DXO917631:DXP917631 DNS917631:DNT917631 DDW917631:DDX917631 CUA917631:CUB917631 CKE917631:CKF917631 CAI917631:CAJ917631 BQM917631:BQN917631 BGQ917631:BGR917631 AWU917631:AWV917631 AMY917631:AMZ917631 ADC917631:ADD917631 TG917631:TH917631 JK917631:JL917631 O917619:P917619 WVW852095:WVX852095 WMA852095:WMB852095 WCE852095:WCF852095 VSI852095:VSJ852095 VIM852095:VIN852095 UYQ852095:UYR852095 UOU852095:UOV852095 UEY852095:UEZ852095 TVC852095:TVD852095 TLG852095:TLH852095 TBK852095:TBL852095 SRO852095:SRP852095 SHS852095:SHT852095 RXW852095:RXX852095 ROA852095:ROB852095 REE852095:REF852095 QUI852095:QUJ852095 QKM852095:QKN852095 QAQ852095:QAR852095 PQU852095:PQV852095 PGY852095:PGZ852095 OXC852095:OXD852095 ONG852095:ONH852095 ODK852095:ODL852095 NTO852095:NTP852095 NJS852095:NJT852095 MZW852095:MZX852095 MQA852095:MQB852095 MGE852095:MGF852095 LWI852095:LWJ852095 LMM852095:LMN852095 LCQ852095:LCR852095 KSU852095:KSV852095 KIY852095:KIZ852095 JZC852095:JZD852095 JPG852095:JPH852095 JFK852095:JFL852095 IVO852095:IVP852095 ILS852095:ILT852095 IBW852095:IBX852095 HSA852095:HSB852095 HIE852095:HIF852095 GYI852095:GYJ852095 GOM852095:GON852095 GEQ852095:GER852095 FUU852095:FUV852095 FKY852095:FKZ852095 FBC852095:FBD852095 ERG852095:ERH852095 EHK852095:EHL852095 DXO852095:DXP852095 DNS852095:DNT852095 DDW852095:DDX852095 CUA852095:CUB852095 CKE852095:CKF852095 CAI852095:CAJ852095 BQM852095:BQN852095 BGQ852095:BGR852095 AWU852095:AWV852095 AMY852095:AMZ852095 ADC852095:ADD852095 TG852095:TH852095 JK852095:JL852095 O852083:P852083 WVW786559:WVX786559 WMA786559:WMB786559 WCE786559:WCF786559 VSI786559:VSJ786559 VIM786559:VIN786559 UYQ786559:UYR786559 UOU786559:UOV786559 UEY786559:UEZ786559 TVC786559:TVD786559 TLG786559:TLH786559 TBK786559:TBL786559 SRO786559:SRP786559 SHS786559:SHT786559 RXW786559:RXX786559 ROA786559:ROB786559 REE786559:REF786559 QUI786559:QUJ786559 QKM786559:QKN786559 QAQ786559:QAR786559 PQU786559:PQV786559 PGY786559:PGZ786559 OXC786559:OXD786559 ONG786559:ONH786559 ODK786559:ODL786559 NTO786559:NTP786559 NJS786559:NJT786559 MZW786559:MZX786559 MQA786559:MQB786559 MGE786559:MGF786559 LWI786559:LWJ786559 LMM786559:LMN786559 LCQ786559:LCR786559 KSU786559:KSV786559 KIY786559:KIZ786559 JZC786559:JZD786559 JPG786559:JPH786559 JFK786559:JFL786559 IVO786559:IVP786559 ILS786559:ILT786559 IBW786559:IBX786559 HSA786559:HSB786559 HIE786559:HIF786559 GYI786559:GYJ786559 GOM786559:GON786559 GEQ786559:GER786559 FUU786559:FUV786559 FKY786559:FKZ786559 FBC786559:FBD786559 ERG786559:ERH786559 EHK786559:EHL786559 DXO786559:DXP786559 DNS786559:DNT786559 DDW786559:DDX786559 CUA786559:CUB786559 CKE786559:CKF786559 CAI786559:CAJ786559 BQM786559:BQN786559 BGQ786559:BGR786559 AWU786559:AWV786559 AMY786559:AMZ786559 ADC786559:ADD786559 TG786559:TH786559 JK786559:JL786559 O786547:P786547 WVW721023:WVX721023 WMA721023:WMB721023 WCE721023:WCF721023 VSI721023:VSJ721023 VIM721023:VIN721023 UYQ721023:UYR721023 UOU721023:UOV721023 UEY721023:UEZ721023 TVC721023:TVD721023 TLG721023:TLH721023 TBK721023:TBL721023 SRO721023:SRP721023 SHS721023:SHT721023 RXW721023:RXX721023 ROA721023:ROB721023 REE721023:REF721023 QUI721023:QUJ721023 QKM721023:QKN721023 QAQ721023:QAR721023 PQU721023:PQV721023 PGY721023:PGZ721023 OXC721023:OXD721023 ONG721023:ONH721023 ODK721023:ODL721023 NTO721023:NTP721023 NJS721023:NJT721023 MZW721023:MZX721023 MQA721023:MQB721023 MGE721023:MGF721023 LWI721023:LWJ721023 LMM721023:LMN721023 LCQ721023:LCR721023 KSU721023:KSV721023 KIY721023:KIZ721023 JZC721023:JZD721023 JPG721023:JPH721023 JFK721023:JFL721023 IVO721023:IVP721023 ILS721023:ILT721023 IBW721023:IBX721023 HSA721023:HSB721023 HIE721023:HIF721023 GYI721023:GYJ721023 GOM721023:GON721023 GEQ721023:GER721023 FUU721023:FUV721023 FKY721023:FKZ721023 FBC721023:FBD721023 ERG721023:ERH721023 EHK721023:EHL721023 DXO721023:DXP721023 DNS721023:DNT721023 DDW721023:DDX721023 CUA721023:CUB721023 CKE721023:CKF721023 CAI721023:CAJ721023 BQM721023:BQN721023 BGQ721023:BGR721023 AWU721023:AWV721023 AMY721023:AMZ721023 ADC721023:ADD721023 TG721023:TH721023 JK721023:JL721023 O721011:P721011 WVW655487:WVX655487 WMA655487:WMB655487 WCE655487:WCF655487 VSI655487:VSJ655487 VIM655487:VIN655487 UYQ655487:UYR655487 UOU655487:UOV655487 UEY655487:UEZ655487 TVC655487:TVD655487 TLG655487:TLH655487 TBK655487:TBL655487 SRO655487:SRP655487 SHS655487:SHT655487 RXW655487:RXX655487 ROA655487:ROB655487 REE655487:REF655487 QUI655487:QUJ655487 QKM655487:QKN655487 QAQ655487:QAR655487 PQU655487:PQV655487 PGY655487:PGZ655487 OXC655487:OXD655487 ONG655487:ONH655487 ODK655487:ODL655487 NTO655487:NTP655487 NJS655487:NJT655487 MZW655487:MZX655487 MQA655487:MQB655487 MGE655487:MGF655487 LWI655487:LWJ655487 LMM655487:LMN655487 LCQ655487:LCR655487 KSU655487:KSV655487 KIY655487:KIZ655487 JZC655487:JZD655487 JPG655487:JPH655487 JFK655487:JFL655487 IVO655487:IVP655487 ILS655487:ILT655487 IBW655487:IBX655487 HSA655487:HSB655487 HIE655487:HIF655487 GYI655487:GYJ655487 GOM655487:GON655487 GEQ655487:GER655487 FUU655487:FUV655487 FKY655487:FKZ655487 FBC655487:FBD655487 ERG655487:ERH655487 EHK655487:EHL655487 DXO655487:DXP655487 DNS655487:DNT655487 DDW655487:DDX655487 CUA655487:CUB655487 CKE655487:CKF655487 CAI655487:CAJ655487 BQM655487:BQN655487 BGQ655487:BGR655487 AWU655487:AWV655487 AMY655487:AMZ655487 ADC655487:ADD655487 TG655487:TH655487 JK655487:JL655487 O655475:P655475 WVW589951:WVX589951 WMA589951:WMB589951 WCE589951:WCF589951 VSI589951:VSJ589951 VIM589951:VIN589951 UYQ589951:UYR589951 UOU589951:UOV589951 UEY589951:UEZ589951 TVC589951:TVD589951 TLG589951:TLH589951 TBK589951:TBL589951 SRO589951:SRP589951 SHS589951:SHT589951 RXW589951:RXX589951 ROA589951:ROB589951 REE589951:REF589951 QUI589951:QUJ589951 QKM589951:QKN589951 QAQ589951:QAR589951 PQU589951:PQV589951 PGY589951:PGZ589951 OXC589951:OXD589951 ONG589951:ONH589951 ODK589951:ODL589951 NTO589951:NTP589951 NJS589951:NJT589951 MZW589951:MZX589951 MQA589951:MQB589951 MGE589951:MGF589951 LWI589951:LWJ589951 LMM589951:LMN589951 LCQ589951:LCR589951 KSU589951:KSV589951 KIY589951:KIZ589951 JZC589951:JZD589951 JPG589951:JPH589951 JFK589951:JFL589951 IVO589951:IVP589951 ILS589951:ILT589951 IBW589951:IBX589951 HSA589951:HSB589951 HIE589951:HIF589951 GYI589951:GYJ589951 GOM589951:GON589951 GEQ589951:GER589951 FUU589951:FUV589951 FKY589951:FKZ589951 FBC589951:FBD589951 ERG589951:ERH589951 EHK589951:EHL589951 DXO589951:DXP589951 DNS589951:DNT589951 DDW589951:DDX589951 CUA589951:CUB589951 CKE589951:CKF589951 CAI589951:CAJ589951 BQM589951:BQN589951 BGQ589951:BGR589951 AWU589951:AWV589951 AMY589951:AMZ589951 ADC589951:ADD589951 TG589951:TH589951 JK589951:JL589951 O589939:P589939 WVW524415:WVX524415 WMA524415:WMB524415 WCE524415:WCF524415 VSI524415:VSJ524415 VIM524415:VIN524415 UYQ524415:UYR524415 UOU524415:UOV524415 UEY524415:UEZ524415 TVC524415:TVD524415 TLG524415:TLH524415 TBK524415:TBL524415 SRO524415:SRP524415 SHS524415:SHT524415 RXW524415:RXX524415 ROA524415:ROB524415 REE524415:REF524415 QUI524415:QUJ524415 QKM524415:QKN524415 QAQ524415:QAR524415 PQU524415:PQV524415 PGY524415:PGZ524415 OXC524415:OXD524415 ONG524415:ONH524415 ODK524415:ODL524415 NTO524415:NTP524415 NJS524415:NJT524415 MZW524415:MZX524415 MQA524415:MQB524415 MGE524415:MGF524415 LWI524415:LWJ524415 LMM524415:LMN524415 LCQ524415:LCR524415 KSU524415:KSV524415 KIY524415:KIZ524415 JZC524415:JZD524415 JPG524415:JPH524415 JFK524415:JFL524415 IVO524415:IVP524415 ILS524415:ILT524415 IBW524415:IBX524415 HSA524415:HSB524415 HIE524415:HIF524415 GYI524415:GYJ524415 GOM524415:GON524415 GEQ524415:GER524415 FUU524415:FUV524415 FKY524415:FKZ524415 FBC524415:FBD524415 ERG524415:ERH524415 EHK524415:EHL524415 DXO524415:DXP524415 DNS524415:DNT524415 DDW524415:DDX524415 CUA524415:CUB524415 CKE524415:CKF524415 CAI524415:CAJ524415 BQM524415:BQN524415 BGQ524415:BGR524415 AWU524415:AWV524415 AMY524415:AMZ524415 ADC524415:ADD524415 TG524415:TH524415 JK524415:JL524415 O524403:P524403 WVW458879:WVX458879 WMA458879:WMB458879 WCE458879:WCF458879 VSI458879:VSJ458879 VIM458879:VIN458879 UYQ458879:UYR458879 UOU458879:UOV458879 UEY458879:UEZ458879 TVC458879:TVD458879 TLG458879:TLH458879 TBK458879:TBL458879 SRO458879:SRP458879 SHS458879:SHT458879 RXW458879:RXX458879 ROA458879:ROB458879 REE458879:REF458879 QUI458879:QUJ458879 QKM458879:QKN458879 QAQ458879:QAR458879 PQU458879:PQV458879 PGY458879:PGZ458879 OXC458879:OXD458879 ONG458879:ONH458879 ODK458879:ODL458879 NTO458879:NTP458879 NJS458879:NJT458879 MZW458879:MZX458879 MQA458879:MQB458879 MGE458879:MGF458879 LWI458879:LWJ458879 LMM458879:LMN458879 LCQ458879:LCR458879 KSU458879:KSV458879 KIY458879:KIZ458879 JZC458879:JZD458879 JPG458879:JPH458879 JFK458879:JFL458879 IVO458879:IVP458879 ILS458879:ILT458879 IBW458879:IBX458879 HSA458879:HSB458879 HIE458879:HIF458879 GYI458879:GYJ458879 GOM458879:GON458879 GEQ458879:GER458879 FUU458879:FUV458879 FKY458879:FKZ458879 FBC458879:FBD458879 ERG458879:ERH458879 EHK458879:EHL458879 DXO458879:DXP458879 DNS458879:DNT458879 DDW458879:DDX458879 CUA458879:CUB458879 CKE458879:CKF458879 CAI458879:CAJ458879 BQM458879:BQN458879 BGQ458879:BGR458879 AWU458879:AWV458879 AMY458879:AMZ458879 ADC458879:ADD458879 TG458879:TH458879 JK458879:JL458879 O458867:P458867 WVW393343:WVX393343 WMA393343:WMB393343 WCE393343:WCF393343 VSI393343:VSJ393343 VIM393343:VIN393343 UYQ393343:UYR393343 UOU393343:UOV393343 UEY393343:UEZ393343 TVC393343:TVD393343 TLG393343:TLH393343 TBK393343:TBL393343 SRO393343:SRP393343 SHS393343:SHT393343 RXW393343:RXX393343 ROA393343:ROB393343 REE393343:REF393343 QUI393343:QUJ393343 QKM393343:QKN393343 QAQ393343:QAR393343 PQU393343:PQV393343 PGY393343:PGZ393343 OXC393343:OXD393343 ONG393343:ONH393343 ODK393343:ODL393343 NTO393343:NTP393343 NJS393343:NJT393343 MZW393343:MZX393343 MQA393343:MQB393343 MGE393343:MGF393343 LWI393343:LWJ393343 LMM393343:LMN393343 LCQ393343:LCR393343 KSU393343:KSV393343 KIY393343:KIZ393343 JZC393343:JZD393343 JPG393343:JPH393343 JFK393343:JFL393343 IVO393343:IVP393343 ILS393343:ILT393343 IBW393343:IBX393343 HSA393343:HSB393343 HIE393343:HIF393343 GYI393343:GYJ393343 GOM393343:GON393343 GEQ393343:GER393343 FUU393343:FUV393343 FKY393343:FKZ393343 FBC393343:FBD393343 ERG393343:ERH393343 EHK393343:EHL393343 DXO393343:DXP393343 DNS393343:DNT393343 DDW393343:DDX393343 CUA393343:CUB393343 CKE393343:CKF393343 CAI393343:CAJ393343 BQM393343:BQN393343 BGQ393343:BGR393343 AWU393343:AWV393343 AMY393343:AMZ393343 ADC393343:ADD393343 TG393343:TH393343 JK393343:JL393343 O393331:P393331 WVW327807:WVX327807 WMA327807:WMB327807 WCE327807:WCF327807 VSI327807:VSJ327807 VIM327807:VIN327807 UYQ327807:UYR327807 UOU327807:UOV327807 UEY327807:UEZ327807 TVC327807:TVD327807 TLG327807:TLH327807 TBK327807:TBL327807 SRO327807:SRP327807 SHS327807:SHT327807 RXW327807:RXX327807 ROA327807:ROB327807 REE327807:REF327807 QUI327807:QUJ327807 QKM327807:QKN327807 QAQ327807:QAR327807 PQU327807:PQV327807 PGY327807:PGZ327807 OXC327807:OXD327807 ONG327807:ONH327807 ODK327807:ODL327807 NTO327807:NTP327807 NJS327807:NJT327807 MZW327807:MZX327807 MQA327807:MQB327807 MGE327807:MGF327807 LWI327807:LWJ327807 LMM327807:LMN327807 LCQ327807:LCR327807 KSU327807:KSV327807 KIY327807:KIZ327807 JZC327807:JZD327807 JPG327807:JPH327807 JFK327807:JFL327807 IVO327807:IVP327807 ILS327807:ILT327807 IBW327807:IBX327807 HSA327807:HSB327807 HIE327807:HIF327807 GYI327807:GYJ327807 GOM327807:GON327807 GEQ327807:GER327807 FUU327807:FUV327807 FKY327807:FKZ327807 FBC327807:FBD327807 ERG327807:ERH327807 EHK327807:EHL327807 DXO327807:DXP327807 DNS327807:DNT327807 DDW327807:DDX327807 CUA327807:CUB327807 CKE327807:CKF327807 CAI327807:CAJ327807 BQM327807:BQN327807 BGQ327807:BGR327807 AWU327807:AWV327807 AMY327807:AMZ327807 ADC327807:ADD327807 TG327807:TH327807 JK327807:JL327807 O327795:P327795 WVW262271:WVX262271 WMA262271:WMB262271 WCE262271:WCF262271 VSI262271:VSJ262271 VIM262271:VIN262271 UYQ262271:UYR262271 UOU262271:UOV262271 UEY262271:UEZ262271 TVC262271:TVD262271 TLG262271:TLH262271 TBK262271:TBL262271 SRO262271:SRP262271 SHS262271:SHT262271 RXW262271:RXX262271 ROA262271:ROB262271 REE262271:REF262271 QUI262271:QUJ262271 QKM262271:QKN262271 QAQ262271:QAR262271 PQU262271:PQV262271 PGY262271:PGZ262271 OXC262271:OXD262271 ONG262271:ONH262271 ODK262271:ODL262271 NTO262271:NTP262271 NJS262271:NJT262271 MZW262271:MZX262271 MQA262271:MQB262271 MGE262271:MGF262271 LWI262271:LWJ262271 LMM262271:LMN262271 LCQ262271:LCR262271 KSU262271:KSV262271 KIY262271:KIZ262271 JZC262271:JZD262271 JPG262271:JPH262271 JFK262271:JFL262271 IVO262271:IVP262271 ILS262271:ILT262271 IBW262271:IBX262271 HSA262271:HSB262271 HIE262271:HIF262271 GYI262271:GYJ262271 GOM262271:GON262271 GEQ262271:GER262271 FUU262271:FUV262271 FKY262271:FKZ262271 FBC262271:FBD262271 ERG262271:ERH262271 EHK262271:EHL262271 DXO262271:DXP262271 DNS262271:DNT262271 DDW262271:DDX262271 CUA262271:CUB262271 CKE262271:CKF262271 CAI262271:CAJ262271 BQM262271:BQN262271 BGQ262271:BGR262271 AWU262271:AWV262271 AMY262271:AMZ262271 ADC262271:ADD262271 TG262271:TH262271 JK262271:JL262271 O262259:P262259 WVW196735:WVX196735 WMA196735:WMB196735 WCE196735:WCF196735 VSI196735:VSJ196735 VIM196735:VIN196735 UYQ196735:UYR196735 UOU196735:UOV196735 UEY196735:UEZ196735 TVC196735:TVD196735 TLG196735:TLH196735 TBK196735:TBL196735 SRO196735:SRP196735 SHS196735:SHT196735 RXW196735:RXX196735 ROA196735:ROB196735 REE196735:REF196735 QUI196735:QUJ196735 QKM196735:QKN196735 QAQ196735:QAR196735 PQU196735:PQV196735 PGY196735:PGZ196735 OXC196735:OXD196735 ONG196735:ONH196735 ODK196735:ODL196735 NTO196735:NTP196735 NJS196735:NJT196735 MZW196735:MZX196735 MQA196735:MQB196735 MGE196735:MGF196735 LWI196735:LWJ196735 LMM196735:LMN196735 LCQ196735:LCR196735 KSU196735:KSV196735 KIY196735:KIZ196735 JZC196735:JZD196735 JPG196735:JPH196735 JFK196735:JFL196735 IVO196735:IVP196735 ILS196735:ILT196735 IBW196735:IBX196735 HSA196735:HSB196735 HIE196735:HIF196735 GYI196735:GYJ196735 GOM196735:GON196735 GEQ196735:GER196735 FUU196735:FUV196735 FKY196735:FKZ196735 FBC196735:FBD196735 ERG196735:ERH196735 EHK196735:EHL196735 DXO196735:DXP196735 DNS196735:DNT196735 DDW196735:DDX196735 CUA196735:CUB196735 CKE196735:CKF196735 CAI196735:CAJ196735 BQM196735:BQN196735 BGQ196735:BGR196735 AWU196735:AWV196735 AMY196735:AMZ196735 ADC196735:ADD196735 TG196735:TH196735 JK196735:JL196735 O196723:P196723 WVW131199:WVX131199 WMA131199:WMB131199 WCE131199:WCF131199 VSI131199:VSJ131199 VIM131199:VIN131199 UYQ131199:UYR131199 UOU131199:UOV131199 UEY131199:UEZ131199 TVC131199:TVD131199 TLG131199:TLH131199 TBK131199:TBL131199 SRO131199:SRP131199 SHS131199:SHT131199 RXW131199:RXX131199 ROA131199:ROB131199 REE131199:REF131199 QUI131199:QUJ131199 QKM131199:QKN131199 QAQ131199:QAR131199 PQU131199:PQV131199 PGY131199:PGZ131199 OXC131199:OXD131199 ONG131199:ONH131199 ODK131199:ODL131199 NTO131199:NTP131199 NJS131199:NJT131199 MZW131199:MZX131199 MQA131199:MQB131199 MGE131199:MGF131199 LWI131199:LWJ131199 LMM131199:LMN131199 LCQ131199:LCR131199 KSU131199:KSV131199 KIY131199:KIZ131199 JZC131199:JZD131199 JPG131199:JPH131199 JFK131199:JFL131199 IVO131199:IVP131199 ILS131199:ILT131199 IBW131199:IBX131199 HSA131199:HSB131199 HIE131199:HIF131199 GYI131199:GYJ131199 GOM131199:GON131199 GEQ131199:GER131199 FUU131199:FUV131199 FKY131199:FKZ131199 FBC131199:FBD131199 ERG131199:ERH131199 EHK131199:EHL131199 DXO131199:DXP131199 DNS131199:DNT131199 DDW131199:DDX131199 CUA131199:CUB131199 CKE131199:CKF131199 CAI131199:CAJ131199 BQM131199:BQN131199 BGQ131199:BGR131199 AWU131199:AWV131199 AMY131199:AMZ131199 ADC131199:ADD131199 TG131199:TH131199 JK131199:JL131199 O131187:P131187 WVW65663:WVX65663 WMA65663:WMB65663 WCE65663:WCF65663 VSI65663:VSJ65663 VIM65663:VIN65663 UYQ65663:UYR65663 UOU65663:UOV65663 UEY65663:UEZ65663 TVC65663:TVD65663 TLG65663:TLH65663 TBK65663:TBL65663 SRO65663:SRP65663 SHS65663:SHT65663 RXW65663:RXX65663 ROA65663:ROB65663 REE65663:REF65663 QUI65663:QUJ65663 QKM65663:QKN65663 QAQ65663:QAR65663 PQU65663:PQV65663 PGY65663:PGZ65663 OXC65663:OXD65663 ONG65663:ONH65663 ODK65663:ODL65663 NTO65663:NTP65663 NJS65663:NJT65663 MZW65663:MZX65663 MQA65663:MQB65663 MGE65663:MGF65663 LWI65663:LWJ65663 LMM65663:LMN65663 LCQ65663:LCR65663 KSU65663:KSV65663 KIY65663:KIZ65663 JZC65663:JZD65663 JPG65663:JPH65663 JFK65663:JFL65663 IVO65663:IVP65663 ILS65663:ILT65663 IBW65663:IBX65663 HSA65663:HSB65663 HIE65663:HIF65663 GYI65663:GYJ65663 GOM65663:GON65663 GEQ65663:GER65663 FUU65663:FUV65663 FKY65663:FKZ65663 FBC65663:FBD65663 ERG65663:ERH65663 EHK65663:EHL65663 DXO65663:DXP65663 DNS65663:DNT65663 DDW65663:DDX65663 CUA65663:CUB65663 CKE65663:CKF65663 CAI65663:CAJ65663 BQM65663:BQN65663 BGQ65663:BGR65663 AWU65663:AWV65663 AMY65663:AMZ65663 ADC65663:ADD65663 TG65663:TH65663 JK65663:JL65663 WVU127:WVV127 WLY127:WLZ127 WCC127:WCD127 VSG127:VSH127 VIK127:VIL127 UYO127:UYP127 UOS127:UOT127 UEW127:UEX127 TVA127:TVB127 TLE127:TLF127 TBI127:TBJ127 SRM127:SRN127 SHQ127:SHR127 RXU127:RXV127 RNY127:RNZ127 REC127:RED127 QUG127:QUH127 QKK127:QKL127 QAO127:QAP127 PQS127:PQT127 PGW127:PGX127 OXA127:OXB127 ONE127:ONF127 ODI127:ODJ127 NTM127:NTN127 NJQ127:NJR127 MZU127:MZV127 MPY127:MPZ127 MGC127:MGD127 LWG127:LWH127 LMK127:LML127 LCO127:LCP127 KSS127:KST127 KIW127:KIX127 JZA127:JZB127 JPE127:JPF127 JFI127:JFJ127 IVM127:IVN127 ILQ127:ILR127 IBU127:IBV127 HRY127:HRZ127 HIC127:HID127 GYG127:GYH127 GOK127:GOL127 GEO127:GEP127 FUS127:FUT127 FKW127:FKX127 FBA127:FBB127 ERE127:ERF127 EHI127:EHJ127 DXM127:DXN127 DNQ127:DNR127 DDU127:DDV127 CTY127:CTZ127 CKC127:CKD127 CAG127:CAH127 BQK127:BQL127 BGO127:BGP127 AWS127:AWT127 AMW127:AMX127 ADA127:ADB127 TE127:TF127 O65651:P65651" xr:uid="{00000000-0002-0000-0D00-000004000000}">
      <formula1>#REF!</formula1>
    </dataValidation>
  </dataValidations>
  <pageMargins left="0.70866141732283472" right="0.70866141732283472" top="0.74803149606299213" bottom="0.74803149606299213" header="0.31496062992125984" footer="0.31496062992125984"/>
  <pageSetup paperSize="9" scale="94" fitToHeight="0" orientation="portrait" blackAndWhite="1" r:id="rId1"/>
  <rowBreaks count="2" manualBreakCount="2">
    <brk id="53" max="24" man="1"/>
    <brk id="7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
  <sheetViews>
    <sheetView workbookViewId="0">
      <selection activeCell="I18" sqref="I18"/>
    </sheetView>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L40"/>
  <sheetViews>
    <sheetView tabSelected="1" view="pageBreakPreview" zoomScale="115" zoomScaleNormal="100" zoomScaleSheetLayoutView="115" workbookViewId="0">
      <selection activeCell="J1" sqref="J1"/>
    </sheetView>
  </sheetViews>
  <sheetFormatPr defaultRowHeight="13.5"/>
  <cols>
    <col min="1" max="1" width="10" style="42" customWidth="1"/>
    <col min="2" max="2" width="3.625" style="42" customWidth="1"/>
    <col min="3" max="3" width="14.125" style="42" customWidth="1"/>
    <col min="4" max="10" width="9" style="42"/>
    <col min="11" max="11" width="13.5" style="42" customWidth="1"/>
    <col min="12" max="12" width="47.75" style="42" bestFit="1" customWidth="1"/>
    <col min="13" max="16384" width="9" style="42"/>
  </cols>
  <sheetData>
    <row r="1" spans="1:12" ht="15" thickBot="1">
      <c r="A1" s="71" t="s">
        <v>317</v>
      </c>
      <c r="B1" s="326"/>
      <c r="C1" s="71"/>
      <c r="D1" s="71"/>
      <c r="E1" s="71"/>
      <c r="F1" s="71"/>
      <c r="G1" s="71"/>
      <c r="H1" s="71"/>
      <c r="I1" s="71"/>
    </row>
    <row r="2" spans="1:12" ht="14.25" thickBot="1">
      <c r="A2" s="71"/>
      <c r="B2" s="71"/>
      <c r="C2" s="71"/>
      <c r="D2" s="71"/>
      <c r="E2" s="71"/>
      <c r="F2" s="71"/>
      <c r="G2" s="71"/>
      <c r="H2" s="71"/>
      <c r="I2" s="327" t="s">
        <v>256</v>
      </c>
      <c r="K2" s="250" t="s">
        <v>284</v>
      </c>
      <c r="L2" s="251" t="s">
        <v>280</v>
      </c>
    </row>
    <row r="3" spans="1:12">
      <c r="A3" s="71"/>
      <c r="B3" s="71"/>
      <c r="C3" s="71"/>
      <c r="D3" s="71"/>
      <c r="E3" s="71"/>
      <c r="F3" s="71"/>
      <c r="G3" s="71"/>
      <c r="H3" s="71"/>
      <c r="I3" s="327" t="s">
        <v>255</v>
      </c>
    </row>
    <row r="4" spans="1:12">
      <c r="A4" s="71"/>
      <c r="B4" s="71"/>
      <c r="C4" s="71"/>
      <c r="D4" s="71"/>
      <c r="E4" s="71"/>
      <c r="F4" s="71"/>
      <c r="G4" s="71"/>
      <c r="H4" s="71"/>
      <c r="I4" s="71"/>
    </row>
    <row r="5" spans="1:12">
      <c r="A5" s="328" t="str">
        <f>VLOOKUP($L$2,様式リスト!$B$3:$D$17,2,0)</f>
        <v>　地方厚生局長　　殿</v>
      </c>
      <c r="B5" s="328"/>
      <c r="C5" s="71"/>
      <c r="D5" s="71"/>
      <c r="E5" s="71"/>
      <c r="F5" s="71"/>
      <c r="G5" s="71"/>
      <c r="H5" s="71"/>
      <c r="I5" s="71"/>
    </row>
    <row r="6" spans="1:12">
      <c r="A6" s="71"/>
      <c r="B6" s="71"/>
      <c r="C6" s="71"/>
      <c r="D6" s="71"/>
      <c r="E6" s="71"/>
      <c r="F6" s="71"/>
      <c r="G6" s="71"/>
      <c r="H6" s="71"/>
      <c r="I6" s="71"/>
    </row>
    <row r="7" spans="1:12">
      <c r="A7" s="71"/>
      <c r="B7" s="71"/>
      <c r="C7" s="71"/>
      <c r="D7" s="71"/>
      <c r="E7" s="71"/>
      <c r="F7" s="71"/>
      <c r="G7" s="71"/>
      <c r="H7" s="71"/>
      <c r="I7" s="71"/>
    </row>
    <row r="8" spans="1:12">
      <c r="A8" s="71"/>
      <c r="B8" s="71"/>
      <c r="C8" s="71"/>
      <c r="D8" s="71"/>
      <c r="E8" s="71"/>
      <c r="F8" s="71" t="s">
        <v>254</v>
      </c>
      <c r="G8" s="551"/>
      <c r="H8" s="551"/>
      <c r="I8" s="551"/>
    </row>
    <row r="9" spans="1:12">
      <c r="A9" s="71"/>
      <c r="B9" s="71"/>
      <c r="C9" s="71"/>
      <c r="D9" s="71"/>
      <c r="E9" s="71"/>
      <c r="F9" s="71" t="s">
        <v>403</v>
      </c>
      <c r="G9" s="551"/>
      <c r="H9" s="551"/>
      <c r="I9" s="551"/>
    </row>
    <row r="10" spans="1:12">
      <c r="A10" s="71"/>
      <c r="B10" s="71"/>
      <c r="C10" s="71"/>
      <c r="D10" s="71"/>
      <c r="E10" s="71"/>
      <c r="F10" s="71"/>
      <c r="G10" s="71"/>
      <c r="H10" s="71"/>
      <c r="I10" s="71"/>
    </row>
    <row r="11" spans="1:12">
      <c r="A11" s="71"/>
      <c r="B11" s="71"/>
      <c r="C11" s="71"/>
      <c r="D11" s="71"/>
      <c r="E11" s="71"/>
      <c r="F11" s="71"/>
      <c r="G11" s="71"/>
      <c r="H11" s="71"/>
      <c r="I11" s="71"/>
    </row>
    <row r="12" spans="1:12">
      <c r="A12" s="71"/>
      <c r="B12" s="71"/>
      <c r="C12" s="71"/>
      <c r="D12" s="71"/>
      <c r="E12" s="71"/>
      <c r="F12" s="71"/>
      <c r="G12" s="71"/>
      <c r="H12" s="71"/>
      <c r="I12" s="71"/>
    </row>
    <row r="13" spans="1:12">
      <c r="A13" s="71"/>
      <c r="B13" s="71"/>
      <c r="C13" s="71"/>
      <c r="D13" s="71"/>
      <c r="E13" s="71"/>
      <c r="F13" s="71"/>
      <c r="G13" s="71"/>
      <c r="H13" s="71"/>
      <c r="I13" s="71"/>
    </row>
    <row r="14" spans="1:12">
      <c r="A14" s="71"/>
      <c r="B14" s="71"/>
      <c r="C14" s="71"/>
      <c r="D14" s="71"/>
      <c r="E14" s="71"/>
      <c r="F14" s="71"/>
      <c r="G14" s="71"/>
      <c r="H14" s="71"/>
      <c r="I14" s="71"/>
    </row>
    <row r="15" spans="1:12">
      <c r="A15" s="71"/>
      <c r="B15" s="71"/>
      <c r="C15" s="71"/>
      <c r="D15" s="71"/>
      <c r="E15" s="71"/>
      <c r="F15" s="71"/>
      <c r="G15" s="71"/>
      <c r="H15" s="71"/>
      <c r="I15" s="71"/>
    </row>
    <row r="16" spans="1:12">
      <c r="A16" s="328" t="s">
        <v>316</v>
      </c>
      <c r="B16" s="328"/>
      <c r="C16" s="328"/>
      <c r="D16" s="554" t="str">
        <f>VLOOKUP($L$2,様式リスト!$B$3:$D$17,3,0)</f>
        <v>年度臨床研修費等補助金の（変更）交付申請書</v>
      </c>
      <c r="E16" s="554"/>
      <c r="F16" s="554"/>
      <c r="G16" s="554"/>
      <c r="H16" s="554"/>
      <c r="I16" s="554"/>
    </row>
    <row r="17" spans="1:9">
      <c r="A17" s="71" t="s">
        <v>253</v>
      </c>
      <c r="B17" s="71"/>
      <c r="C17" s="71"/>
      <c r="D17" s="71"/>
      <c r="E17" s="71"/>
      <c r="F17" s="71"/>
      <c r="G17" s="71"/>
      <c r="H17" s="71"/>
      <c r="I17" s="71"/>
    </row>
    <row r="18" spans="1:9">
      <c r="A18" s="71"/>
      <c r="B18" s="71"/>
      <c r="C18" s="71"/>
      <c r="D18" s="71"/>
      <c r="E18" s="71"/>
      <c r="F18" s="71"/>
      <c r="G18" s="71"/>
      <c r="H18" s="71"/>
      <c r="I18" s="71"/>
    </row>
    <row r="19" spans="1:9">
      <c r="A19" s="71"/>
      <c r="B19" s="71"/>
      <c r="C19" s="71"/>
      <c r="D19" s="71"/>
      <c r="E19" s="71"/>
      <c r="F19" s="71"/>
      <c r="G19" s="71"/>
      <c r="H19" s="71"/>
      <c r="I19" s="71"/>
    </row>
    <row r="20" spans="1:9">
      <c r="A20" s="71"/>
      <c r="B20" s="71"/>
      <c r="C20" s="71"/>
      <c r="D20" s="71"/>
      <c r="E20" s="71"/>
      <c r="F20" s="71"/>
      <c r="G20" s="71"/>
      <c r="H20" s="71"/>
      <c r="I20" s="71"/>
    </row>
    <row r="21" spans="1:9">
      <c r="A21" s="71"/>
      <c r="B21" s="71"/>
      <c r="C21" s="71"/>
      <c r="D21" s="71"/>
      <c r="E21" s="71"/>
      <c r="F21" s="71"/>
      <c r="G21" s="71"/>
      <c r="H21" s="71"/>
      <c r="I21" s="71"/>
    </row>
    <row r="22" spans="1:9">
      <c r="A22" s="71"/>
      <c r="B22" s="71"/>
      <c r="C22" s="71"/>
      <c r="D22" s="71"/>
      <c r="E22" s="71"/>
      <c r="F22" s="71"/>
      <c r="G22" s="71"/>
      <c r="H22" s="71"/>
      <c r="I22" s="71"/>
    </row>
    <row r="23" spans="1:9">
      <c r="A23" s="553" t="s">
        <v>252</v>
      </c>
      <c r="B23" s="553"/>
      <c r="C23" s="553"/>
      <c r="D23" s="553"/>
      <c r="E23" s="553"/>
      <c r="F23" s="553"/>
      <c r="G23" s="553"/>
      <c r="H23" s="553"/>
      <c r="I23" s="553"/>
    </row>
    <row r="24" spans="1:9">
      <c r="A24" s="71"/>
      <c r="B24" s="71"/>
      <c r="C24" s="71"/>
      <c r="D24" s="71"/>
      <c r="E24" s="71"/>
      <c r="F24" s="71"/>
      <c r="G24" s="71"/>
      <c r="H24" s="71"/>
      <c r="I24" s="71"/>
    </row>
    <row r="25" spans="1:9">
      <c r="A25" s="71"/>
      <c r="B25" s="71"/>
      <c r="C25" s="71"/>
      <c r="D25" s="71"/>
      <c r="E25" s="71"/>
      <c r="F25" s="71"/>
      <c r="G25" s="71"/>
      <c r="H25" s="71"/>
      <c r="I25" s="71"/>
    </row>
    <row r="26" spans="1:9">
      <c r="A26" s="71"/>
      <c r="B26" s="71"/>
      <c r="C26" s="71"/>
      <c r="D26" s="71"/>
      <c r="E26" s="71"/>
      <c r="F26" s="71"/>
      <c r="G26" s="71"/>
      <c r="H26" s="71"/>
      <c r="I26" s="71"/>
    </row>
    <row r="27" spans="1:9">
      <c r="A27" s="71"/>
      <c r="B27" s="329">
        <v>1</v>
      </c>
      <c r="C27" s="71" t="s">
        <v>287</v>
      </c>
      <c r="D27" s="71" t="s">
        <v>286</v>
      </c>
      <c r="E27" s="552"/>
      <c r="F27" s="552"/>
      <c r="G27" s="71" t="s">
        <v>285</v>
      </c>
      <c r="H27" s="71"/>
      <c r="I27" s="71"/>
    </row>
    <row r="28" spans="1:9">
      <c r="A28" s="71"/>
      <c r="B28" s="71"/>
      <c r="C28" s="71"/>
      <c r="D28" s="71"/>
      <c r="E28" s="71"/>
      <c r="F28" s="71"/>
      <c r="G28" s="71"/>
      <c r="H28" s="71"/>
      <c r="I28" s="71"/>
    </row>
    <row r="29" spans="1:9">
      <c r="A29" s="71"/>
      <c r="B29" s="71" t="s">
        <v>301</v>
      </c>
      <c r="C29" s="71"/>
      <c r="D29" s="71"/>
      <c r="E29" s="71"/>
      <c r="F29" s="71"/>
      <c r="G29" s="71"/>
      <c r="H29" s="71"/>
      <c r="I29" s="71"/>
    </row>
    <row r="30" spans="1:9">
      <c r="A30" s="71"/>
      <c r="B30" s="71"/>
      <c r="C30" s="71"/>
      <c r="D30" s="71"/>
      <c r="E30" s="71"/>
      <c r="F30" s="71"/>
      <c r="G30" s="71"/>
      <c r="H30" s="71"/>
      <c r="I30" s="71"/>
    </row>
    <row r="31" spans="1:9">
      <c r="A31" s="71"/>
      <c r="B31" s="71" t="s">
        <v>300</v>
      </c>
      <c r="C31" s="71"/>
      <c r="D31" s="71"/>
      <c r="E31" s="71"/>
      <c r="F31" s="71"/>
      <c r="G31" s="71"/>
      <c r="H31" s="71"/>
      <c r="I31" s="71"/>
    </row>
    <row r="32" spans="1:9">
      <c r="A32" s="71"/>
      <c r="B32" s="71"/>
      <c r="C32" s="71"/>
      <c r="D32" s="71"/>
      <c r="E32" s="71"/>
      <c r="F32" s="71"/>
      <c r="G32" s="71"/>
      <c r="H32" s="71"/>
      <c r="I32" s="71"/>
    </row>
    <row r="33" spans="1:9">
      <c r="A33" s="71"/>
      <c r="B33" s="71" t="s">
        <v>299</v>
      </c>
      <c r="C33" s="71"/>
      <c r="D33" s="71"/>
      <c r="E33" s="71"/>
      <c r="F33" s="71"/>
      <c r="G33" s="71"/>
      <c r="H33" s="71"/>
      <c r="I33" s="71"/>
    </row>
    <row r="34" spans="1:9">
      <c r="A34" s="71"/>
      <c r="B34" s="71"/>
      <c r="C34" s="71"/>
      <c r="D34" s="71"/>
      <c r="E34" s="71"/>
      <c r="F34" s="71"/>
      <c r="G34" s="71"/>
      <c r="H34" s="71"/>
      <c r="I34" s="71"/>
    </row>
    <row r="35" spans="1:9">
      <c r="B35" s="540">
        <v>5</v>
      </c>
      <c r="C35" s="541" t="s">
        <v>471</v>
      </c>
      <c r="D35" s="541"/>
      <c r="E35" s="541"/>
      <c r="F35" s="541"/>
      <c r="G35" s="541"/>
      <c r="H35" s="541"/>
    </row>
    <row r="36" spans="1:9">
      <c r="B36" s="541"/>
      <c r="C36" s="542" t="s">
        <v>485</v>
      </c>
      <c r="D36" s="543"/>
      <c r="E36" s="550" t="s">
        <v>472</v>
      </c>
      <c r="F36" s="550"/>
      <c r="G36" s="544" t="s">
        <v>285</v>
      </c>
      <c r="H36" s="541" t="s">
        <v>473</v>
      </c>
    </row>
    <row r="37" spans="1:9">
      <c r="B37" s="541"/>
      <c r="C37" s="541"/>
      <c r="D37" s="541"/>
      <c r="E37" s="541"/>
      <c r="F37" s="541"/>
      <c r="G37" s="541"/>
      <c r="H37" s="541"/>
    </row>
    <row r="38" spans="1:9">
      <c r="A38" s="272"/>
      <c r="B38" s="541"/>
      <c r="C38" s="541" t="s">
        <v>484</v>
      </c>
      <c r="D38" s="543"/>
      <c r="E38" s="550" t="s">
        <v>472</v>
      </c>
      <c r="F38" s="550"/>
      <c r="G38" s="544" t="s">
        <v>285</v>
      </c>
      <c r="H38" s="541" t="s">
        <v>474</v>
      </c>
    </row>
    <row r="39" spans="1:9">
      <c r="B39" s="541"/>
      <c r="C39" s="541"/>
      <c r="D39" s="541"/>
      <c r="E39" s="541"/>
      <c r="F39" s="541"/>
      <c r="G39" s="541"/>
      <c r="H39" s="541"/>
    </row>
    <row r="40" spans="1:9">
      <c r="B40" s="541"/>
      <c r="C40" s="541" t="s">
        <v>486</v>
      </c>
      <c r="D40" s="543"/>
      <c r="E40" s="550" t="s">
        <v>472</v>
      </c>
      <c r="F40" s="550"/>
      <c r="G40" s="544" t="s">
        <v>285</v>
      </c>
      <c r="H40" s="541" t="s">
        <v>475</v>
      </c>
    </row>
  </sheetData>
  <mergeCells count="8">
    <mergeCell ref="E36:F36"/>
    <mergeCell ref="E38:F38"/>
    <mergeCell ref="E40:F40"/>
    <mergeCell ref="G8:I8"/>
    <mergeCell ref="G9:I9"/>
    <mergeCell ref="E27:F27"/>
    <mergeCell ref="A23:I23"/>
    <mergeCell ref="D16:I16"/>
  </mergeCells>
  <phoneticPr fontId="4"/>
  <conditionalFormatting sqref="E36 E38 E40">
    <cfRule type="containsBlanks" dxfId="53" priority="3">
      <formula>LEN(TRIM(E36))=0</formula>
    </cfRule>
  </conditionalFormatting>
  <conditionalFormatting sqref="E27">
    <cfRule type="containsBlanks" dxfId="52" priority="2">
      <formula>LEN(TRIM(E27))=0</formula>
    </cfRule>
  </conditionalFormatting>
  <conditionalFormatting sqref="G8:G9">
    <cfRule type="containsBlanks" dxfId="51" priority="1">
      <formula>LEN(TRIM(G8))=0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様式リスト!$B$3:$B$17</xm:f>
          </x14:formula1>
          <xm:sqref>L2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pageSetUpPr fitToPage="1"/>
  </sheetPr>
  <dimension ref="A1:O94"/>
  <sheetViews>
    <sheetView view="pageBreakPreview" zoomScale="85" zoomScaleNormal="90" zoomScaleSheetLayoutView="85" workbookViewId="0">
      <selection activeCell="M1" sqref="M1"/>
    </sheetView>
  </sheetViews>
  <sheetFormatPr defaultRowHeight="13.5" outlineLevelCol="1"/>
  <cols>
    <col min="1" max="1" width="3.625" style="288" customWidth="1"/>
    <col min="2" max="9" width="22.5" style="288" customWidth="1"/>
    <col min="10" max="12" width="20.75" style="288" customWidth="1"/>
    <col min="13" max="13" width="5.625" style="288" customWidth="1" outlineLevel="1"/>
    <col min="14" max="15" width="9" style="288" customWidth="1" outlineLevel="1"/>
    <col min="16" max="261" width="9" style="288"/>
    <col min="262" max="262" width="15.75" style="288" customWidth="1"/>
    <col min="263" max="268" width="12.125" style="288" customWidth="1"/>
    <col min="269" max="269" width="11.875" style="288" customWidth="1"/>
    <col min="270" max="517" width="9" style="288"/>
    <col min="518" max="518" width="15.75" style="288" customWidth="1"/>
    <col min="519" max="524" width="12.125" style="288" customWidth="1"/>
    <col min="525" max="525" width="11.875" style="288" customWidth="1"/>
    <col min="526" max="773" width="9" style="288"/>
    <col min="774" max="774" width="15.75" style="288" customWidth="1"/>
    <col min="775" max="780" width="12.125" style="288" customWidth="1"/>
    <col min="781" max="781" width="11.875" style="288" customWidth="1"/>
    <col min="782" max="1029" width="9" style="288"/>
    <col min="1030" max="1030" width="15.75" style="288" customWidth="1"/>
    <col min="1031" max="1036" width="12.125" style="288" customWidth="1"/>
    <col min="1037" max="1037" width="11.875" style="288" customWidth="1"/>
    <col min="1038" max="1285" width="9" style="288"/>
    <col min="1286" max="1286" width="15.75" style="288" customWidth="1"/>
    <col min="1287" max="1292" width="12.125" style="288" customWidth="1"/>
    <col min="1293" max="1293" width="11.875" style="288" customWidth="1"/>
    <col min="1294" max="1541" width="9" style="288"/>
    <col min="1542" max="1542" width="15.75" style="288" customWidth="1"/>
    <col min="1543" max="1548" width="12.125" style="288" customWidth="1"/>
    <col min="1549" max="1549" width="11.875" style="288" customWidth="1"/>
    <col min="1550" max="1797" width="9" style="288"/>
    <col min="1798" max="1798" width="15.75" style="288" customWidth="1"/>
    <col min="1799" max="1804" width="12.125" style="288" customWidth="1"/>
    <col min="1805" max="1805" width="11.875" style="288" customWidth="1"/>
    <col min="1806" max="2053" width="9" style="288"/>
    <col min="2054" max="2054" width="15.75" style="288" customWidth="1"/>
    <col min="2055" max="2060" width="12.125" style="288" customWidth="1"/>
    <col min="2061" max="2061" width="11.875" style="288" customWidth="1"/>
    <col min="2062" max="2309" width="9" style="288"/>
    <col min="2310" max="2310" width="15.75" style="288" customWidth="1"/>
    <col min="2311" max="2316" width="12.125" style="288" customWidth="1"/>
    <col min="2317" max="2317" width="11.875" style="288" customWidth="1"/>
    <col min="2318" max="2565" width="9" style="288"/>
    <col min="2566" max="2566" width="15.75" style="288" customWidth="1"/>
    <col min="2567" max="2572" width="12.125" style="288" customWidth="1"/>
    <col min="2573" max="2573" width="11.875" style="288" customWidth="1"/>
    <col min="2574" max="2821" width="9" style="288"/>
    <col min="2822" max="2822" width="15.75" style="288" customWidth="1"/>
    <col min="2823" max="2828" width="12.125" style="288" customWidth="1"/>
    <col min="2829" max="2829" width="11.875" style="288" customWidth="1"/>
    <col min="2830" max="3077" width="9" style="288"/>
    <col min="3078" max="3078" width="15.75" style="288" customWidth="1"/>
    <col min="3079" max="3084" width="12.125" style="288" customWidth="1"/>
    <col min="3085" max="3085" width="11.875" style="288" customWidth="1"/>
    <col min="3086" max="3333" width="9" style="288"/>
    <col min="3334" max="3334" width="15.75" style="288" customWidth="1"/>
    <col min="3335" max="3340" width="12.125" style="288" customWidth="1"/>
    <col min="3341" max="3341" width="11.875" style="288" customWidth="1"/>
    <col min="3342" max="3589" width="9" style="288"/>
    <col min="3590" max="3590" width="15.75" style="288" customWidth="1"/>
    <col min="3591" max="3596" width="12.125" style="288" customWidth="1"/>
    <col min="3597" max="3597" width="11.875" style="288" customWidth="1"/>
    <col min="3598" max="3845" width="9" style="288"/>
    <col min="3846" max="3846" width="15.75" style="288" customWidth="1"/>
    <col min="3847" max="3852" width="12.125" style="288" customWidth="1"/>
    <col min="3853" max="3853" width="11.875" style="288" customWidth="1"/>
    <col min="3854" max="4101" width="9" style="288"/>
    <col min="4102" max="4102" width="15.75" style="288" customWidth="1"/>
    <col min="4103" max="4108" width="12.125" style="288" customWidth="1"/>
    <col min="4109" max="4109" width="11.875" style="288" customWidth="1"/>
    <col min="4110" max="4357" width="9" style="288"/>
    <col min="4358" max="4358" width="15.75" style="288" customWidth="1"/>
    <col min="4359" max="4364" width="12.125" style="288" customWidth="1"/>
    <col min="4365" max="4365" width="11.875" style="288" customWidth="1"/>
    <col min="4366" max="4613" width="9" style="288"/>
    <col min="4614" max="4614" width="15.75" style="288" customWidth="1"/>
    <col min="4615" max="4620" width="12.125" style="288" customWidth="1"/>
    <col min="4621" max="4621" width="11.875" style="288" customWidth="1"/>
    <col min="4622" max="4869" width="9" style="288"/>
    <col min="4870" max="4870" width="15.75" style="288" customWidth="1"/>
    <col min="4871" max="4876" width="12.125" style="288" customWidth="1"/>
    <col min="4877" max="4877" width="11.875" style="288" customWidth="1"/>
    <col min="4878" max="5125" width="9" style="288"/>
    <col min="5126" max="5126" width="15.75" style="288" customWidth="1"/>
    <col min="5127" max="5132" width="12.125" style="288" customWidth="1"/>
    <col min="5133" max="5133" width="11.875" style="288" customWidth="1"/>
    <col min="5134" max="5381" width="9" style="288"/>
    <col min="5382" max="5382" width="15.75" style="288" customWidth="1"/>
    <col min="5383" max="5388" width="12.125" style="288" customWidth="1"/>
    <col min="5389" max="5389" width="11.875" style="288" customWidth="1"/>
    <col min="5390" max="5637" width="9" style="288"/>
    <col min="5638" max="5638" width="15.75" style="288" customWidth="1"/>
    <col min="5639" max="5644" width="12.125" style="288" customWidth="1"/>
    <col min="5645" max="5645" width="11.875" style="288" customWidth="1"/>
    <col min="5646" max="5893" width="9" style="288"/>
    <col min="5894" max="5894" width="15.75" style="288" customWidth="1"/>
    <col min="5895" max="5900" width="12.125" style="288" customWidth="1"/>
    <col min="5901" max="5901" width="11.875" style="288" customWidth="1"/>
    <col min="5902" max="6149" width="9" style="288"/>
    <col min="6150" max="6150" width="15.75" style="288" customWidth="1"/>
    <col min="6151" max="6156" width="12.125" style="288" customWidth="1"/>
    <col min="6157" max="6157" width="11.875" style="288" customWidth="1"/>
    <col min="6158" max="6405" width="9" style="288"/>
    <col min="6406" max="6406" width="15.75" style="288" customWidth="1"/>
    <col min="6407" max="6412" width="12.125" style="288" customWidth="1"/>
    <col min="6413" max="6413" width="11.875" style="288" customWidth="1"/>
    <col min="6414" max="6661" width="9" style="288"/>
    <col min="6662" max="6662" width="15.75" style="288" customWidth="1"/>
    <col min="6663" max="6668" width="12.125" style="288" customWidth="1"/>
    <col min="6669" max="6669" width="11.875" style="288" customWidth="1"/>
    <col min="6670" max="6917" width="9" style="288"/>
    <col min="6918" max="6918" width="15.75" style="288" customWidth="1"/>
    <col min="6919" max="6924" width="12.125" style="288" customWidth="1"/>
    <col min="6925" max="6925" width="11.875" style="288" customWidth="1"/>
    <col min="6926" max="7173" width="9" style="288"/>
    <col min="7174" max="7174" width="15.75" style="288" customWidth="1"/>
    <col min="7175" max="7180" width="12.125" style="288" customWidth="1"/>
    <col min="7181" max="7181" width="11.875" style="288" customWidth="1"/>
    <col min="7182" max="7429" width="9" style="288"/>
    <col min="7430" max="7430" width="15.75" style="288" customWidth="1"/>
    <col min="7431" max="7436" width="12.125" style="288" customWidth="1"/>
    <col min="7437" max="7437" width="11.875" style="288" customWidth="1"/>
    <col min="7438" max="7685" width="9" style="288"/>
    <col min="7686" max="7686" width="15.75" style="288" customWidth="1"/>
    <col min="7687" max="7692" width="12.125" style="288" customWidth="1"/>
    <col min="7693" max="7693" width="11.875" style="288" customWidth="1"/>
    <col min="7694" max="7941" width="9" style="288"/>
    <col min="7942" max="7942" width="15.75" style="288" customWidth="1"/>
    <col min="7943" max="7948" width="12.125" style="288" customWidth="1"/>
    <col min="7949" max="7949" width="11.875" style="288" customWidth="1"/>
    <col min="7950" max="8197" width="9" style="288"/>
    <col min="8198" max="8198" width="15.75" style="288" customWidth="1"/>
    <col min="8199" max="8204" width="12.125" style="288" customWidth="1"/>
    <col min="8205" max="8205" width="11.875" style="288" customWidth="1"/>
    <col min="8206" max="8453" width="9" style="288"/>
    <col min="8454" max="8454" width="15.75" style="288" customWidth="1"/>
    <col min="8455" max="8460" width="12.125" style="288" customWidth="1"/>
    <col min="8461" max="8461" width="11.875" style="288" customWidth="1"/>
    <col min="8462" max="8709" width="9" style="288"/>
    <col min="8710" max="8710" width="15.75" style="288" customWidth="1"/>
    <col min="8711" max="8716" width="12.125" style="288" customWidth="1"/>
    <col min="8717" max="8717" width="11.875" style="288" customWidth="1"/>
    <col min="8718" max="8965" width="9" style="288"/>
    <col min="8966" max="8966" width="15.75" style="288" customWidth="1"/>
    <col min="8967" max="8972" width="12.125" style="288" customWidth="1"/>
    <col min="8973" max="8973" width="11.875" style="288" customWidth="1"/>
    <col min="8974" max="9221" width="9" style="288"/>
    <col min="9222" max="9222" width="15.75" style="288" customWidth="1"/>
    <col min="9223" max="9228" width="12.125" style="288" customWidth="1"/>
    <col min="9229" max="9229" width="11.875" style="288" customWidth="1"/>
    <col min="9230" max="9477" width="9" style="288"/>
    <col min="9478" max="9478" width="15.75" style="288" customWidth="1"/>
    <col min="9479" max="9484" width="12.125" style="288" customWidth="1"/>
    <col min="9485" max="9485" width="11.875" style="288" customWidth="1"/>
    <col min="9486" max="9733" width="9" style="288"/>
    <col min="9734" max="9734" width="15.75" style="288" customWidth="1"/>
    <col min="9735" max="9740" width="12.125" style="288" customWidth="1"/>
    <col min="9741" max="9741" width="11.875" style="288" customWidth="1"/>
    <col min="9742" max="9989" width="9" style="288"/>
    <col min="9990" max="9990" width="15.75" style="288" customWidth="1"/>
    <col min="9991" max="9996" width="12.125" style="288" customWidth="1"/>
    <col min="9997" max="9997" width="11.875" style="288" customWidth="1"/>
    <col min="9998" max="10245" width="9" style="288"/>
    <col min="10246" max="10246" width="15.75" style="288" customWidth="1"/>
    <col min="10247" max="10252" width="12.125" style="288" customWidth="1"/>
    <col min="10253" max="10253" width="11.875" style="288" customWidth="1"/>
    <col min="10254" max="10501" width="9" style="288"/>
    <col min="10502" max="10502" width="15.75" style="288" customWidth="1"/>
    <col min="10503" max="10508" width="12.125" style="288" customWidth="1"/>
    <col min="10509" max="10509" width="11.875" style="288" customWidth="1"/>
    <col min="10510" max="10757" width="9" style="288"/>
    <col min="10758" max="10758" width="15.75" style="288" customWidth="1"/>
    <col min="10759" max="10764" width="12.125" style="288" customWidth="1"/>
    <col min="10765" max="10765" width="11.875" style="288" customWidth="1"/>
    <col min="10766" max="11013" width="9" style="288"/>
    <col min="11014" max="11014" width="15.75" style="288" customWidth="1"/>
    <col min="11015" max="11020" width="12.125" style="288" customWidth="1"/>
    <col min="11021" max="11021" width="11.875" style="288" customWidth="1"/>
    <col min="11022" max="11269" width="9" style="288"/>
    <col min="11270" max="11270" width="15.75" style="288" customWidth="1"/>
    <col min="11271" max="11276" width="12.125" style="288" customWidth="1"/>
    <col min="11277" max="11277" width="11.875" style="288" customWidth="1"/>
    <col min="11278" max="11525" width="9" style="288"/>
    <col min="11526" max="11526" width="15.75" style="288" customWidth="1"/>
    <col min="11527" max="11532" width="12.125" style="288" customWidth="1"/>
    <col min="11533" max="11533" width="11.875" style="288" customWidth="1"/>
    <col min="11534" max="11781" width="9" style="288"/>
    <col min="11782" max="11782" width="15.75" style="288" customWidth="1"/>
    <col min="11783" max="11788" width="12.125" style="288" customWidth="1"/>
    <col min="11789" max="11789" width="11.875" style="288" customWidth="1"/>
    <col min="11790" max="12037" width="9" style="288"/>
    <col min="12038" max="12038" width="15.75" style="288" customWidth="1"/>
    <col min="12039" max="12044" width="12.125" style="288" customWidth="1"/>
    <col min="12045" max="12045" width="11.875" style="288" customWidth="1"/>
    <col min="12046" max="12293" width="9" style="288"/>
    <col min="12294" max="12294" width="15.75" style="288" customWidth="1"/>
    <col min="12295" max="12300" width="12.125" style="288" customWidth="1"/>
    <col min="12301" max="12301" width="11.875" style="288" customWidth="1"/>
    <col min="12302" max="12549" width="9" style="288"/>
    <col min="12550" max="12550" width="15.75" style="288" customWidth="1"/>
    <col min="12551" max="12556" width="12.125" style="288" customWidth="1"/>
    <col min="12557" max="12557" width="11.875" style="288" customWidth="1"/>
    <col min="12558" max="12805" width="9" style="288"/>
    <col min="12806" max="12806" width="15.75" style="288" customWidth="1"/>
    <col min="12807" max="12812" width="12.125" style="288" customWidth="1"/>
    <col min="12813" max="12813" width="11.875" style="288" customWidth="1"/>
    <col min="12814" max="13061" width="9" style="288"/>
    <col min="13062" max="13062" width="15.75" style="288" customWidth="1"/>
    <col min="13063" max="13068" width="12.125" style="288" customWidth="1"/>
    <col min="13069" max="13069" width="11.875" style="288" customWidth="1"/>
    <col min="13070" max="13317" width="9" style="288"/>
    <col min="13318" max="13318" width="15.75" style="288" customWidth="1"/>
    <col min="13319" max="13324" width="12.125" style="288" customWidth="1"/>
    <col min="13325" max="13325" width="11.875" style="288" customWidth="1"/>
    <col min="13326" max="13573" width="9" style="288"/>
    <col min="13574" max="13574" width="15.75" style="288" customWidth="1"/>
    <col min="13575" max="13580" width="12.125" style="288" customWidth="1"/>
    <col min="13581" max="13581" width="11.875" style="288" customWidth="1"/>
    <col min="13582" max="13829" width="9" style="288"/>
    <col min="13830" max="13830" width="15.75" style="288" customWidth="1"/>
    <col min="13831" max="13836" width="12.125" style="288" customWidth="1"/>
    <col min="13837" max="13837" width="11.875" style="288" customWidth="1"/>
    <col min="13838" max="14085" width="9" style="288"/>
    <col min="14086" max="14086" width="15.75" style="288" customWidth="1"/>
    <col min="14087" max="14092" width="12.125" style="288" customWidth="1"/>
    <col min="14093" max="14093" width="11.875" style="288" customWidth="1"/>
    <col min="14094" max="14341" width="9" style="288"/>
    <col min="14342" max="14342" width="15.75" style="288" customWidth="1"/>
    <col min="14343" max="14348" width="12.125" style="288" customWidth="1"/>
    <col min="14349" max="14349" width="11.875" style="288" customWidth="1"/>
    <col min="14350" max="14597" width="9" style="288"/>
    <col min="14598" max="14598" width="15.75" style="288" customWidth="1"/>
    <col min="14599" max="14604" width="12.125" style="288" customWidth="1"/>
    <col min="14605" max="14605" width="11.875" style="288" customWidth="1"/>
    <col min="14606" max="14853" width="9" style="288"/>
    <col min="14854" max="14854" width="15.75" style="288" customWidth="1"/>
    <col min="14855" max="14860" width="12.125" style="288" customWidth="1"/>
    <col min="14861" max="14861" width="11.875" style="288" customWidth="1"/>
    <col min="14862" max="15109" width="9" style="288"/>
    <col min="15110" max="15110" width="15.75" style="288" customWidth="1"/>
    <col min="15111" max="15116" width="12.125" style="288" customWidth="1"/>
    <col min="15117" max="15117" width="11.875" style="288" customWidth="1"/>
    <col min="15118" max="15365" width="9" style="288"/>
    <col min="15366" max="15366" width="15.75" style="288" customWidth="1"/>
    <col min="15367" max="15372" width="12.125" style="288" customWidth="1"/>
    <col min="15373" max="15373" width="11.875" style="288" customWidth="1"/>
    <col min="15374" max="15621" width="9" style="288"/>
    <col min="15622" max="15622" width="15.75" style="288" customWidth="1"/>
    <col min="15623" max="15628" width="12.125" style="288" customWidth="1"/>
    <col min="15629" max="15629" width="11.875" style="288" customWidth="1"/>
    <col min="15630" max="15877" width="9" style="288"/>
    <col min="15878" max="15878" width="15.75" style="288" customWidth="1"/>
    <col min="15879" max="15884" width="12.125" style="288" customWidth="1"/>
    <col min="15885" max="15885" width="11.875" style="288" customWidth="1"/>
    <col min="15886" max="16133" width="9" style="288"/>
    <col min="16134" max="16134" width="15.75" style="288" customWidth="1"/>
    <col min="16135" max="16140" width="12.125" style="288" customWidth="1"/>
    <col min="16141" max="16141" width="11.875" style="288" customWidth="1"/>
    <col min="16142" max="16384" width="9" style="288"/>
  </cols>
  <sheetData>
    <row r="1" spans="1:15" ht="16.5" customHeight="1">
      <c r="B1" s="286" t="s">
        <v>353</v>
      </c>
      <c r="C1" s="287"/>
    </row>
    <row r="2" spans="1:15" ht="13.5" customHeight="1"/>
    <row r="3" spans="1:15" ht="23.25" customHeight="1">
      <c r="B3" s="570" t="s">
        <v>294</v>
      </c>
      <c r="C3" s="570"/>
      <c r="D3" s="570"/>
      <c r="E3" s="570"/>
      <c r="F3" s="570"/>
      <c r="G3" s="570"/>
      <c r="H3" s="570"/>
      <c r="I3" s="570"/>
      <c r="J3" s="570"/>
      <c r="K3" s="570"/>
      <c r="L3" s="570"/>
    </row>
    <row r="4" spans="1:15" ht="13.5" customHeight="1">
      <c r="C4" s="289"/>
      <c r="D4" s="289"/>
      <c r="E4" s="289"/>
      <c r="F4" s="289"/>
      <c r="G4" s="289"/>
      <c r="H4" s="289"/>
      <c r="I4" s="289"/>
      <c r="J4" s="289"/>
      <c r="K4" s="289"/>
      <c r="L4" s="289"/>
    </row>
    <row r="5" spans="1:15" ht="23.25" customHeight="1">
      <c r="A5" s="305"/>
      <c r="B5" s="286" t="str">
        <f>CONCATENATE(1,"　",第2号様式!L2,"所要額")</f>
        <v>1　臨床研修事業所要額</v>
      </c>
      <c r="C5" s="286"/>
    </row>
    <row r="6" spans="1:15" ht="17.25" customHeight="1">
      <c r="B6" s="290"/>
      <c r="C6" s="565" t="s">
        <v>14</v>
      </c>
      <c r="D6" s="291" t="s">
        <v>21</v>
      </c>
      <c r="E6" s="561" t="s">
        <v>359</v>
      </c>
      <c r="F6" s="292" t="s">
        <v>15</v>
      </c>
      <c r="G6" s="565" t="s">
        <v>360</v>
      </c>
      <c r="H6" s="565" t="s">
        <v>22</v>
      </c>
      <c r="I6" s="565" t="s">
        <v>356</v>
      </c>
      <c r="J6" s="563" t="s">
        <v>268</v>
      </c>
      <c r="K6" s="565" t="s">
        <v>478</v>
      </c>
      <c r="L6" s="571" t="s">
        <v>479</v>
      </c>
      <c r="O6" s="288" t="str">
        <f>第2号様式!L2</f>
        <v>臨床研修事業</v>
      </c>
    </row>
    <row r="7" spans="1:15" ht="17.25" customHeight="1">
      <c r="B7" s="293" t="s">
        <v>362</v>
      </c>
      <c r="C7" s="566"/>
      <c r="D7" s="294" t="s">
        <v>23</v>
      </c>
      <c r="E7" s="562"/>
      <c r="F7" s="295" t="s">
        <v>16</v>
      </c>
      <c r="G7" s="566"/>
      <c r="H7" s="566"/>
      <c r="I7" s="566"/>
      <c r="J7" s="564"/>
      <c r="K7" s="566"/>
      <c r="L7" s="564"/>
    </row>
    <row r="8" spans="1:15" ht="17.25" customHeight="1">
      <c r="B8" s="296"/>
      <c r="C8" s="566"/>
      <c r="D8" s="294" t="s">
        <v>24</v>
      </c>
      <c r="E8" s="562"/>
      <c r="F8" s="295" t="s">
        <v>13</v>
      </c>
      <c r="G8" s="566"/>
      <c r="H8" s="566"/>
      <c r="I8" s="566"/>
      <c r="J8" s="564"/>
      <c r="K8" s="566"/>
      <c r="L8" s="564"/>
    </row>
    <row r="9" spans="1:15" ht="17.25" customHeight="1">
      <c r="B9" s="297"/>
      <c r="C9" s="298" t="s">
        <v>29</v>
      </c>
      <c r="D9" s="299" t="s">
        <v>260</v>
      </c>
      <c r="E9" s="299" t="s">
        <v>259</v>
      </c>
      <c r="F9" s="298" t="s">
        <v>19</v>
      </c>
      <c r="G9" s="298" t="s">
        <v>262</v>
      </c>
      <c r="H9" s="298" t="s">
        <v>261</v>
      </c>
      <c r="I9" s="298" t="s">
        <v>357</v>
      </c>
      <c r="J9" s="298" t="s">
        <v>142</v>
      </c>
      <c r="K9" s="298" t="s">
        <v>213</v>
      </c>
      <c r="L9" s="298" t="s">
        <v>215</v>
      </c>
    </row>
    <row r="10" spans="1:15" ht="16.5" customHeight="1">
      <c r="B10" s="300"/>
      <c r="C10" s="301" t="s">
        <v>12</v>
      </c>
      <c r="D10" s="301" t="s">
        <v>12</v>
      </c>
      <c r="E10" s="302" t="s">
        <v>12</v>
      </c>
      <c r="F10" s="301" t="s">
        <v>12</v>
      </c>
      <c r="G10" s="301" t="s">
        <v>376</v>
      </c>
      <c r="H10" s="301" t="s">
        <v>12</v>
      </c>
      <c r="I10" s="301" t="s">
        <v>358</v>
      </c>
      <c r="J10" s="301" t="s">
        <v>12</v>
      </c>
      <c r="K10" s="301" t="s">
        <v>18</v>
      </c>
      <c r="L10" s="301" t="s">
        <v>12</v>
      </c>
    </row>
    <row r="11" spans="1:15" ht="26.25" customHeight="1">
      <c r="B11" s="315" t="str">
        <f>IFERROR(VLOOKUP(第2号様式!$L$2,様式リスト!$B$3:$BZ$32,M11,0),"")</f>
        <v>教育指導経費</v>
      </c>
      <c r="C11" s="316"/>
      <c r="D11" s="317"/>
      <c r="E11" s="318" t="str">
        <f>IF(C11="","",C11-D11)</f>
        <v/>
      </c>
      <c r="F11" s="317">
        <f>F90</f>
        <v>0</v>
      </c>
      <c r="G11" s="317" t="str">
        <f>IF(F11="","",VLOOKUP(第2号様式!$L$2,様式リスト!$B$3:$CB$17,78,0))</f>
        <v>"手入力して下さい"</v>
      </c>
      <c r="H11" s="319">
        <f>IF(G11="","",MIN(F11:G11))</f>
        <v>0</v>
      </c>
      <c r="I11" s="319" t="str">
        <f>IF(E11="","",IF(OR($O$6=様式リスト!$B$13,$O$6=様式リスト!$B$14),MIN(E11,H11)*0.5,MIN(E11,H11)))</f>
        <v/>
      </c>
      <c r="J11" s="319" t="str">
        <f>IFERROR(ROUNDDOWN(I11,-3),"")</f>
        <v/>
      </c>
      <c r="K11" s="572"/>
      <c r="L11" s="572"/>
      <c r="M11" s="288">
        <v>76</v>
      </c>
    </row>
    <row r="12" spans="1:15" ht="26.25" customHeight="1">
      <c r="B12" s="320" t="str">
        <f>IFERROR(VLOOKUP(第2号様式!$L$2,様式リスト!$B$3:$BZ$32,M12,0),"")</f>
        <v>地域協議会経費</v>
      </c>
      <c r="C12" s="321"/>
      <c r="D12" s="322"/>
      <c r="E12" s="323" t="str">
        <f>IF(C12="","",C12-D12)</f>
        <v/>
      </c>
      <c r="F12" s="322"/>
      <c r="G12" s="322" t="str">
        <f>IF(F12="","",VLOOKUP(第2号様式!$L$2,様式リスト!$B$3:$CB$17,79,0))</f>
        <v/>
      </c>
      <c r="H12" s="324" t="str">
        <f>IF(G12="","",MIN(F12:G12))</f>
        <v/>
      </c>
      <c r="I12" s="324" t="str">
        <f>IF(E12="","",IF(OR($O$6=様式リスト!$B$13,$O$6=様式リスト!$B$14),MIN(E12,H12)*0.5,MIN(E12,H12)))</f>
        <v/>
      </c>
      <c r="J12" s="324" t="str">
        <f>IFERROR(ROUNDDOWN(I12,-3),"")</f>
        <v/>
      </c>
      <c r="K12" s="573"/>
      <c r="L12" s="573"/>
      <c r="M12" s="288">
        <v>77</v>
      </c>
    </row>
    <row r="13" spans="1:15" ht="24" customHeight="1">
      <c r="B13" s="303" t="s">
        <v>361</v>
      </c>
      <c r="C13" s="325" t="str">
        <f>IF(SUM(C11:C12)=0,"",SUM(C11:C12))</f>
        <v/>
      </c>
      <c r="D13" s="325" t="str">
        <f t="shared" ref="D13:I13" si="0">IF(SUM(D11:D12)=0,"",SUM(D11:D12))</f>
        <v/>
      </c>
      <c r="E13" s="325" t="str">
        <f t="shared" si="0"/>
        <v/>
      </c>
      <c r="F13" s="325" t="str">
        <f>IF(SUM(F11:F12)=0,"",SUM(F11:F12))</f>
        <v/>
      </c>
      <c r="G13" s="325" t="str">
        <f t="shared" si="0"/>
        <v/>
      </c>
      <c r="H13" s="325" t="str">
        <f t="shared" si="0"/>
        <v/>
      </c>
      <c r="I13" s="325" t="str">
        <f t="shared" si="0"/>
        <v/>
      </c>
      <c r="J13" s="325" t="str">
        <f>IF(SUM(J11:J12)=0,"",SUM(J11:J12))</f>
        <v/>
      </c>
      <c r="K13" s="325" t="str">
        <f>IF(SUM(K11:K11)=0,"",SUM(K11:K11))</f>
        <v/>
      </c>
      <c r="L13" s="325" t="str">
        <f>IF(SUM(L11:L11)=0,"",SUM(L11:L11))</f>
        <v/>
      </c>
    </row>
    <row r="14" spans="1:15" ht="16.5" customHeight="1">
      <c r="C14" s="304"/>
      <c r="D14" s="304"/>
      <c r="E14" s="305"/>
      <c r="F14" s="305"/>
      <c r="G14" s="305"/>
      <c r="H14" s="305"/>
      <c r="I14" s="305"/>
      <c r="J14" s="305"/>
      <c r="K14" s="305"/>
      <c r="L14" s="305"/>
    </row>
    <row r="15" spans="1:15" ht="23.25" customHeight="1">
      <c r="B15" s="286" t="s">
        <v>25</v>
      </c>
    </row>
    <row r="16" spans="1:15" ht="18" customHeight="1">
      <c r="B16" s="558" t="s">
        <v>26</v>
      </c>
      <c r="C16" s="559"/>
      <c r="D16" s="560"/>
      <c r="E16" s="558" t="s">
        <v>27</v>
      </c>
      <c r="F16" s="560"/>
      <c r="G16" s="558" t="s">
        <v>28</v>
      </c>
      <c r="H16" s="559"/>
      <c r="I16" s="559"/>
      <c r="J16" s="559"/>
      <c r="K16" s="559"/>
      <c r="L16" s="560"/>
    </row>
    <row r="17" spans="2:13" ht="18" customHeight="1">
      <c r="B17" s="567"/>
      <c r="C17" s="568"/>
      <c r="D17" s="569"/>
      <c r="E17" s="308"/>
      <c r="F17" s="309" t="s">
        <v>363</v>
      </c>
      <c r="G17" s="310"/>
      <c r="H17" s="306"/>
      <c r="I17" s="306"/>
      <c r="J17" s="306"/>
      <c r="K17" s="545"/>
      <c r="L17" s="546"/>
    </row>
    <row r="18" spans="2:13" ht="18" customHeight="1">
      <c r="B18" s="555" t="str">
        <f>IFERROR(VLOOKUP(第2号様式!$L$2,様式リスト!$B$3:$BZ$32,M18,0),"")</f>
        <v>（Ⅰ　教育指導経費）</v>
      </c>
      <c r="C18" s="556"/>
      <c r="D18" s="557"/>
      <c r="E18" s="308"/>
      <c r="F18" s="311"/>
      <c r="G18" s="310"/>
      <c r="H18" s="306"/>
      <c r="I18" s="306"/>
      <c r="J18" s="306"/>
      <c r="K18" s="306"/>
      <c r="L18" s="307"/>
      <c r="M18" s="288">
        <v>4</v>
      </c>
    </row>
    <row r="19" spans="2:13" ht="18" customHeight="1">
      <c r="B19" s="555" t="str">
        <f>IFERROR(VLOOKUP(第2号様式!$L$2,様式リスト!$B$3:$BZ$32,M19,0),"")</f>
        <v>１　研修管理委員会等経費</v>
      </c>
      <c r="C19" s="556"/>
      <c r="D19" s="557"/>
      <c r="E19" s="308"/>
      <c r="F19" s="311"/>
      <c r="G19" s="310"/>
      <c r="H19" s="306"/>
      <c r="I19" s="306"/>
      <c r="J19" s="306"/>
      <c r="K19" s="306"/>
      <c r="L19" s="307"/>
      <c r="M19" s="288">
        <v>5</v>
      </c>
    </row>
    <row r="20" spans="2:13" ht="18" customHeight="1">
      <c r="B20" s="555" t="str">
        <f>IFERROR(VLOOKUP(第2号様式!$L$2,様式リスト!$B$3:$BZ$32,M20,0),"")</f>
        <v>諸謝金</v>
      </c>
      <c r="C20" s="556"/>
      <c r="D20" s="557"/>
      <c r="E20" s="308"/>
      <c r="F20" s="311"/>
      <c r="G20" s="308"/>
      <c r="H20" s="306"/>
      <c r="I20" s="306"/>
      <c r="J20" s="306"/>
      <c r="K20" s="306"/>
      <c r="L20" s="307"/>
      <c r="M20" s="288">
        <v>6</v>
      </c>
    </row>
    <row r="21" spans="2:13" ht="18" customHeight="1">
      <c r="B21" s="555" t="str">
        <f>IFERROR(VLOOKUP(第2号様式!$L$2,様式リスト!$B$3:$BZ$32,M21,0),"")</f>
        <v>旅費</v>
      </c>
      <c r="C21" s="556"/>
      <c r="D21" s="557"/>
      <c r="E21" s="308"/>
      <c r="F21" s="311"/>
      <c r="G21" s="308"/>
      <c r="H21" s="306"/>
      <c r="I21" s="306"/>
      <c r="J21" s="306"/>
      <c r="K21" s="306"/>
      <c r="L21" s="307"/>
      <c r="M21" s="288">
        <v>7</v>
      </c>
    </row>
    <row r="22" spans="2:13" ht="18" customHeight="1">
      <c r="B22" s="555" t="str">
        <f>IFERROR(VLOOKUP(第2号様式!$L$2,様式リスト!$B$3:$BZ$32,M22,0),"")</f>
        <v>消耗品費</v>
      </c>
      <c r="C22" s="556"/>
      <c r="D22" s="557"/>
      <c r="E22" s="308"/>
      <c r="F22" s="311"/>
      <c r="G22" s="308"/>
      <c r="H22" s="306"/>
      <c r="I22" s="306"/>
      <c r="J22" s="306"/>
      <c r="K22" s="306"/>
      <c r="L22" s="307"/>
      <c r="M22" s="288">
        <v>8</v>
      </c>
    </row>
    <row r="23" spans="2:13" ht="18" customHeight="1">
      <c r="B23" s="555" t="str">
        <f>IFERROR(VLOOKUP(第2号様式!$L$2,様式リスト!$B$3:$BZ$32,M23,0),"")</f>
        <v>印刷製本費</v>
      </c>
      <c r="C23" s="556"/>
      <c r="D23" s="557"/>
      <c r="E23" s="308"/>
      <c r="F23" s="311"/>
      <c r="G23" s="308"/>
      <c r="H23" s="306"/>
      <c r="I23" s="306"/>
      <c r="J23" s="306"/>
      <c r="K23" s="306"/>
      <c r="L23" s="307"/>
      <c r="M23" s="288">
        <v>9</v>
      </c>
    </row>
    <row r="24" spans="2:13" ht="18" customHeight="1">
      <c r="B24" s="555" t="str">
        <f>IFERROR(VLOOKUP(第2号様式!$L$2,様式リスト!$B$3:$BZ$32,M24,0),"")</f>
        <v>通信運搬費</v>
      </c>
      <c r="C24" s="556"/>
      <c r="D24" s="557"/>
      <c r="E24" s="308"/>
      <c r="F24" s="311"/>
      <c r="G24" s="308"/>
      <c r="H24" s="306"/>
      <c r="I24" s="306"/>
      <c r="J24" s="306"/>
      <c r="K24" s="306"/>
      <c r="L24" s="307"/>
      <c r="M24" s="288">
        <v>10</v>
      </c>
    </row>
    <row r="25" spans="2:13" ht="18" customHeight="1">
      <c r="B25" s="555" t="str">
        <f>IFERROR(VLOOKUP(第2号様式!$L$2,様式リスト!$B$3:$BZ$32,M25,0),"")</f>
        <v>会議費</v>
      </c>
      <c r="C25" s="556"/>
      <c r="D25" s="557"/>
      <c r="E25" s="308"/>
      <c r="F25" s="311"/>
      <c r="G25" s="308"/>
      <c r="H25" s="306"/>
      <c r="I25" s="306"/>
      <c r="J25" s="306"/>
      <c r="K25" s="306"/>
      <c r="L25" s="307"/>
      <c r="M25" s="288">
        <v>11</v>
      </c>
    </row>
    <row r="26" spans="2:13" ht="18" customHeight="1">
      <c r="B26" s="555" t="str">
        <f>IFERROR(VLOOKUP(第2号様式!$L$2,様式リスト!$B$3:$BZ$32,M26,0),"")</f>
        <v xml:space="preserve"> </v>
      </c>
      <c r="C26" s="556"/>
      <c r="D26" s="557"/>
      <c r="E26" s="308"/>
      <c r="F26" s="311"/>
      <c r="G26" s="308"/>
      <c r="H26" s="306"/>
      <c r="I26" s="306"/>
      <c r="J26" s="306"/>
      <c r="K26" s="306"/>
      <c r="L26" s="307"/>
      <c r="M26" s="288">
        <v>12</v>
      </c>
    </row>
    <row r="27" spans="2:13" ht="18" customHeight="1">
      <c r="B27" s="555" t="str">
        <f>IFERROR(VLOOKUP(第2号様式!$L$2,様式リスト!$B$3:$BZ$32,M27,0),"")</f>
        <v>２　プログラム責任者人件費（プログラム管理に係るもの）</v>
      </c>
      <c r="C27" s="556"/>
      <c r="D27" s="557"/>
      <c r="E27" s="308"/>
      <c r="F27" s="311"/>
      <c r="G27" s="308"/>
      <c r="H27" s="306"/>
      <c r="I27" s="306"/>
      <c r="J27" s="306"/>
      <c r="K27" s="306"/>
      <c r="L27" s="307"/>
      <c r="M27" s="288">
        <v>13</v>
      </c>
    </row>
    <row r="28" spans="2:13" ht="18" customHeight="1">
      <c r="B28" s="555" t="str">
        <f>IFERROR(VLOOKUP(第2号様式!$L$2,様式リスト!$B$3:$BZ$32,M28,0),"")</f>
        <v>職員基本給</v>
      </c>
      <c r="C28" s="556"/>
      <c r="D28" s="557"/>
      <c r="E28" s="308"/>
      <c r="F28" s="311"/>
      <c r="G28" s="308"/>
      <c r="H28" s="306"/>
      <c r="I28" s="306"/>
      <c r="J28" s="306"/>
      <c r="K28" s="306"/>
      <c r="L28" s="307"/>
      <c r="M28" s="288">
        <v>14</v>
      </c>
    </row>
    <row r="29" spans="2:13" ht="18" customHeight="1">
      <c r="B29" s="555" t="str">
        <f>IFERROR(VLOOKUP(第2号様式!$L$2,様式リスト!$B$3:$BZ$32,M29,0),"")</f>
        <v>職員諸手当</v>
      </c>
      <c r="C29" s="556"/>
      <c r="D29" s="557"/>
      <c r="E29" s="308"/>
      <c r="F29" s="311"/>
      <c r="G29" s="308"/>
      <c r="H29" s="306"/>
      <c r="I29" s="306"/>
      <c r="J29" s="306"/>
      <c r="K29" s="306"/>
      <c r="L29" s="307"/>
      <c r="M29" s="288">
        <v>15</v>
      </c>
    </row>
    <row r="30" spans="2:13" ht="18" customHeight="1">
      <c r="B30" s="555" t="str">
        <f>IFERROR(VLOOKUP(第2号様式!$L$2,様式リスト!$B$3:$BZ$32,M30,0),"")</f>
        <v>　</v>
      </c>
      <c r="C30" s="556"/>
      <c r="D30" s="557"/>
      <c r="E30" s="308"/>
      <c r="F30" s="311"/>
      <c r="G30" s="308"/>
      <c r="H30" s="306"/>
      <c r="I30" s="306"/>
      <c r="J30" s="306"/>
      <c r="K30" s="306"/>
      <c r="L30" s="307"/>
      <c r="M30" s="288">
        <v>16</v>
      </c>
    </row>
    <row r="31" spans="2:13" ht="18" customHeight="1">
      <c r="B31" s="555" t="str">
        <f>IFERROR(VLOOKUP(第2号様式!$L$2,様式リスト!$B$3:$BZ$32,M31,0),"")</f>
        <v>３　指導医及びプログラム責任者の補助者雇上経費</v>
      </c>
      <c r="C31" s="556"/>
      <c r="D31" s="557"/>
      <c r="E31" s="308"/>
      <c r="F31" s="311"/>
      <c r="G31" s="308"/>
      <c r="H31" s="306"/>
      <c r="I31" s="306"/>
      <c r="J31" s="306"/>
      <c r="K31" s="306"/>
      <c r="L31" s="307"/>
      <c r="M31" s="288">
        <v>17</v>
      </c>
    </row>
    <row r="32" spans="2:13" ht="18" customHeight="1">
      <c r="B32" s="555" t="str">
        <f>IFERROR(VLOOKUP(第2号様式!$L$2,様式リスト!$B$3:$BZ$32,M32,0),"")</f>
        <v>職員諸手当（非常勤）</v>
      </c>
      <c r="C32" s="556"/>
      <c r="D32" s="557"/>
      <c r="E32" s="308"/>
      <c r="F32" s="311"/>
      <c r="G32" s="308"/>
      <c r="H32" s="306"/>
      <c r="I32" s="306"/>
      <c r="J32" s="306"/>
      <c r="K32" s="306"/>
      <c r="L32" s="307"/>
      <c r="M32" s="288">
        <v>18</v>
      </c>
    </row>
    <row r="33" spans="2:13" ht="18" customHeight="1">
      <c r="B33" s="555" t="str">
        <f>IFERROR(VLOOKUP(第2号様式!$L$2,様式リスト!$B$3:$BZ$32,M33,0),"")</f>
        <v>非常勤職員手当</v>
      </c>
      <c r="C33" s="556"/>
      <c r="D33" s="557"/>
      <c r="E33" s="308"/>
      <c r="F33" s="311"/>
      <c r="G33" s="308"/>
      <c r="H33" s="306"/>
      <c r="I33" s="306"/>
      <c r="J33" s="306"/>
      <c r="K33" s="306"/>
      <c r="L33" s="307"/>
      <c r="M33" s="288">
        <v>19</v>
      </c>
    </row>
    <row r="34" spans="2:13" ht="18" customHeight="1">
      <c r="B34" s="555" t="str">
        <f>IFERROR(VLOOKUP(第2号様式!$L$2,様式リスト!$B$3:$BZ$32,M34,0),"")</f>
        <v>　</v>
      </c>
      <c r="C34" s="556"/>
      <c r="D34" s="557"/>
      <c r="E34" s="308"/>
      <c r="F34" s="311"/>
      <c r="G34" s="308"/>
      <c r="H34" s="306"/>
      <c r="I34" s="306"/>
      <c r="J34" s="306"/>
      <c r="K34" s="306"/>
      <c r="L34" s="307"/>
      <c r="M34" s="288">
        <v>20</v>
      </c>
    </row>
    <row r="35" spans="2:13" ht="18" customHeight="1">
      <c r="B35" s="555" t="str">
        <f>IFERROR(VLOOKUP(第2号様式!$L$2,様式リスト!$B$3:$BZ$32,M35,0),"")</f>
        <v>４　通信運搬費</v>
      </c>
      <c r="C35" s="556"/>
      <c r="D35" s="557"/>
      <c r="E35" s="308"/>
      <c r="F35" s="311"/>
      <c r="G35" s="308"/>
      <c r="H35" s="306"/>
      <c r="I35" s="306"/>
      <c r="J35" s="306"/>
      <c r="K35" s="306"/>
      <c r="L35" s="307"/>
      <c r="M35" s="288">
        <v>21</v>
      </c>
    </row>
    <row r="36" spans="2:13" ht="18" customHeight="1">
      <c r="B36" s="555" t="str">
        <f>IFERROR(VLOOKUP(第2号様式!$L$2,様式リスト!$B$3:$BZ$32,M36,0),"")</f>
        <v>　</v>
      </c>
      <c r="C36" s="556"/>
      <c r="D36" s="557"/>
      <c r="E36" s="308"/>
      <c r="F36" s="311"/>
      <c r="G36" s="308"/>
      <c r="H36" s="306"/>
      <c r="I36" s="306"/>
      <c r="J36" s="306"/>
      <c r="K36" s="306"/>
      <c r="L36" s="307"/>
      <c r="M36" s="288">
        <v>22</v>
      </c>
    </row>
    <row r="37" spans="2:13" ht="18" customHeight="1">
      <c r="B37" s="555" t="str">
        <f>IFERROR(VLOOKUP(第2号様式!$L$2,様式リスト!$B$3:$BZ$32,M37,0),"")</f>
        <v>５　指導医、プログラム責任者（研修医指導分）にかかる経費</v>
      </c>
      <c r="C37" s="556"/>
      <c r="D37" s="557"/>
      <c r="E37" s="308"/>
      <c r="F37" s="311"/>
      <c r="G37" s="308"/>
      <c r="H37" s="306"/>
      <c r="I37" s="306"/>
      <c r="J37" s="306"/>
      <c r="K37" s="306"/>
      <c r="L37" s="307"/>
      <c r="M37" s="288">
        <v>23</v>
      </c>
    </row>
    <row r="38" spans="2:13" ht="18" customHeight="1">
      <c r="B38" s="555" t="str">
        <f>IFERROR(VLOOKUP(第2号様式!$L$2,様式リスト!$B$3:$BZ$32,M38,0),"")</f>
        <v>職員基本給</v>
      </c>
      <c r="C38" s="556"/>
      <c r="D38" s="557"/>
      <c r="E38" s="308"/>
      <c r="F38" s="311"/>
      <c r="G38" s="308"/>
      <c r="H38" s="306"/>
      <c r="I38" s="306"/>
      <c r="J38" s="306"/>
      <c r="K38" s="306"/>
      <c r="L38" s="307"/>
      <c r="M38" s="288">
        <v>24</v>
      </c>
    </row>
    <row r="39" spans="2:13" ht="18" customHeight="1">
      <c r="B39" s="555" t="str">
        <f>IFERROR(VLOOKUP(第2号様式!$L$2,様式リスト!$B$3:$BZ$32,M39,0),"")</f>
        <v>職員諸手当</v>
      </c>
      <c r="C39" s="556"/>
      <c r="D39" s="557"/>
      <c r="E39" s="308"/>
      <c r="F39" s="311"/>
      <c r="G39" s="308"/>
      <c r="H39" s="306"/>
      <c r="I39" s="306"/>
      <c r="J39" s="306"/>
      <c r="K39" s="306"/>
      <c r="L39" s="307"/>
      <c r="M39" s="288">
        <v>25</v>
      </c>
    </row>
    <row r="40" spans="2:13" ht="18" customHeight="1">
      <c r="B40" s="555" t="str">
        <f>IFERROR(VLOOKUP(第2号様式!$L$2,様式リスト!$B$3:$BZ$32,M40,0),"")</f>
        <v>非常勤職員手当</v>
      </c>
      <c r="C40" s="556"/>
      <c r="D40" s="557"/>
      <c r="E40" s="308"/>
      <c r="F40" s="311"/>
      <c r="G40" s="308"/>
      <c r="H40" s="306"/>
      <c r="I40" s="306"/>
      <c r="J40" s="306"/>
      <c r="K40" s="306"/>
      <c r="L40" s="307"/>
      <c r="M40" s="288">
        <v>26</v>
      </c>
    </row>
    <row r="41" spans="2:13" ht="18" customHeight="1">
      <c r="B41" s="555" t="str">
        <f>IFERROR(VLOOKUP(第2号様式!$L$2,様式リスト!$B$3:$BZ$32,M41,0),"")</f>
        <v>諸謝金</v>
      </c>
      <c r="C41" s="556"/>
      <c r="D41" s="557"/>
      <c r="E41" s="308"/>
      <c r="F41" s="311"/>
      <c r="G41" s="308"/>
      <c r="H41" s="306"/>
      <c r="I41" s="306"/>
      <c r="J41" s="306"/>
      <c r="K41" s="306"/>
      <c r="L41" s="307"/>
      <c r="M41" s="288">
        <v>27</v>
      </c>
    </row>
    <row r="42" spans="2:13" ht="18" customHeight="1">
      <c r="B42" s="555" t="str">
        <f>IFERROR(VLOOKUP(第2号様式!$L$2,様式リスト!$B$3:$BZ$32,M42,0),"")</f>
        <v>　</v>
      </c>
      <c r="C42" s="556"/>
      <c r="D42" s="557"/>
      <c r="E42" s="308"/>
      <c r="F42" s="311"/>
      <c r="G42" s="308"/>
      <c r="H42" s="306"/>
      <c r="I42" s="306"/>
      <c r="J42" s="306"/>
      <c r="K42" s="306"/>
      <c r="L42" s="307"/>
      <c r="M42" s="288">
        <v>28</v>
      </c>
    </row>
    <row r="43" spans="2:13" ht="18" customHeight="1">
      <c r="B43" s="555" t="str">
        <f>IFERROR(VLOOKUP(第2号様式!$L$2,様式リスト!$B$3:$BZ$32,M43,0),"")</f>
        <v>６　情報収集及び学会等出席経費</v>
      </c>
      <c r="C43" s="556"/>
      <c r="D43" s="557"/>
      <c r="E43" s="308"/>
      <c r="F43" s="311"/>
      <c r="G43" s="308"/>
      <c r="H43" s="306"/>
      <c r="I43" s="306"/>
      <c r="J43" s="306"/>
      <c r="K43" s="306"/>
      <c r="L43" s="307"/>
      <c r="M43" s="288">
        <v>29</v>
      </c>
    </row>
    <row r="44" spans="2:13" ht="18" customHeight="1">
      <c r="B44" s="555" t="str">
        <f>IFERROR(VLOOKUP(第2号様式!$L$2,様式リスト!$B$3:$BZ$32,M44,0),"")</f>
        <v>旅費</v>
      </c>
      <c r="C44" s="556"/>
      <c r="D44" s="557"/>
      <c r="E44" s="308"/>
      <c r="F44" s="311"/>
      <c r="G44" s="308"/>
      <c r="H44" s="306"/>
      <c r="I44" s="306"/>
      <c r="J44" s="306"/>
      <c r="K44" s="306"/>
      <c r="L44" s="307"/>
      <c r="M44" s="288">
        <v>30</v>
      </c>
    </row>
    <row r="45" spans="2:13" ht="18" customHeight="1">
      <c r="B45" s="555" t="str">
        <f>IFERROR(VLOOKUP(第2号様式!$L$2,様式リスト!$B$3:$BZ$32,M45,0),"")</f>
        <v>備品費（図書）</v>
      </c>
      <c r="C45" s="556"/>
      <c r="D45" s="557"/>
      <c r="E45" s="308"/>
      <c r="F45" s="311"/>
      <c r="G45" s="308"/>
      <c r="H45" s="306"/>
      <c r="I45" s="306"/>
      <c r="J45" s="306"/>
      <c r="K45" s="306"/>
      <c r="L45" s="307"/>
      <c r="M45" s="288">
        <v>31</v>
      </c>
    </row>
    <row r="46" spans="2:13" ht="18" customHeight="1">
      <c r="B46" s="555" t="str">
        <f>IFERROR(VLOOKUP(第2号様式!$L$2,様式リスト!$B$3:$BZ$32,M46,0),"")</f>
        <v>消耗品（教材等材料費を含む）</v>
      </c>
      <c r="C46" s="556"/>
      <c r="D46" s="557"/>
      <c r="E46" s="308"/>
      <c r="F46" s="311"/>
      <c r="G46" s="308"/>
      <c r="H46" s="306"/>
      <c r="I46" s="306"/>
      <c r="J46" s="306"/>
      <c r="K46" s="306"/>
      <c r="L46" s="307"/>
      <c r="M46" s="288">
        <v>32</v>
      </c>
    </row>
    <row r="47" spans="2:13" ht="18" customHeight="1">
      <c r="B47" s="555" t="str">
        <f>IFERROR(VLOOKUP(第2号様式!$L$2,様式リスト!$B$3:$BZ$32,M47,0),"")</f>
        <v>　</v>
      </c>
      <c r="C47" s="556"/>
      <c r="D47" s="557"/>
      <c r="E47" s="308"/>
      <c r="F47" s="311"/>
      <c r="G47" s="308"/>
      <c r="H47" s="306"/>
      <c r="I47" s="306"/>
      <c r="J47" s="306"/>
      <c r="K47" s="306"/>
      <c r="L47" s="307"/>
      <c r="M47" s="288">
        <v>33</v>
      </c>
    </row>
    <row r="48" spans="2:13" ht="18" customHeight="1">
      <c r="B48" s="555" t="str">
        <f>IFERROR(VLOOKUP(第2号様式!$L$2,様式リスト!$B$3:$BZ$32,M48,0),"")</f>
        <v>７　剖検経費</v>
      </c>
      <c r="C48" s="556"/>
      <c r="D48" s="557"/>
      <c r="E48" s="308"/>
      <c r="F48" s="311"/>
      <c r="G48" s="308"/>
      <c r="H48" s="306"/>
      <c r="I48" s="306"/>
      <c r="J48" s="306"/>
      <c r="K48" s="306"/>
      <c r="L48" s="307"/>
      <c r="M48" s="288">
        <v>34</v>
      </c>
    </row>
    <row r="49" spans="2:13" ht="18" customHeight="1">
      <c r="B49" s="555" t="str">
        <f>IFERROR(VLOOKUP(第2号様式!$L$2,様式リスト!$B$3:$BZ$32,M49,0),"")</f>
        <v>諸謝金（臨床研修病院のみ）</v>
      </c>
      <c r="C49" s="556"/>
      <c r="D49" s="557"/>
      <c r="E49" s="308"/>
      <c r="F49" s="311"/>
      <c r="G49" s="308"/>
      <c r="H49" s="306"/>
      <c r="I49" s="306"/>
      <c r="J49" s="306"/>
      <c r="K49" s="306"/>
      <c r="L49" s="307"/>
      <c r="M49" s="288">
        <v>35</v>
      </c>
    </row>
    <row r="50" spans="2:13" ht="18" customHeight="1">
      <c r="B50" s="555" t="str">
        <f>IFERROR(VLOOKUP(第2号様式!$L$2,様式リスト!$B$3:$BZ$32,M50,0),"")</f>
        <v>旅費（臨床研修病院のみ）</v>
      </c>
      <c r="C50" s="556"/>
      <c r="D50" s="557"/>
      <c r="E50" s="308"/>
      <c r="F50" s="311"/>
      <c r="G50" s="308"/>
      <c r="H50" s="306"/>
      <c r="I50" s="306"/>
      <c r="J50" s="306"/>
      <c r="K50" s="306"/>
      <c r="L50" s="307"/>
      <c r="M50" s="288">
        <v>36</v>
      </c>
    </row>
    <row r="51" spans="2:13" ht="18" customHeight="1">
      <c r="B51" s="555" t="str">
        <f>IFERROR(VLOOKUP(第2号様式!$L$2,様式リスト!$B$3:$BZ$32,M51,0),"")</f>
        <v>消耗品費</v>
      </c>
      <c r="C51" s="556"/>
      <c r="D51" s="557"/>
      <c r="E51" s="308"/>
      <c r="F51" s="311"/>
      <c r="G51" s="308"/>
      <c r="H51" s="306"/>
      <c r="I51" s="306"/>
      <c r="J51" s="306"/>
      <c r="K51" s="306"/>
      <c r="L51" s="307"/>
      <c r="M51" s="288">
        <v>37</v>
      </c>
    </row>
    <row r="52" spans="2:13" ht="18" customHeight="1">
      <c r="B52" s="555" t="str">
        <f>IFERROR(VLOOKUP(第2号様式!$L$2,様式リスト!$B$3:$BZ$32,M52,0),"")</f>
        <v>　</v>
      </c>
      <c r="C52" s="556"/>
      <c r="D52" s="557"/>
      <c r="E52" s="308"/>
      <c r="F52" s="311"/>
      <c r="G52" s="308"/>
      <c r="H52" s="306"/>
      <c r="I52" s="306"/>
      <c r="J52" s="306"/>
      <c r="K52" s="306"/>
      <c r="L52" s="307"/>
      <c r="M52" s="288">
        <v>38</v>
      </c>
    </row>
    <row r="53" spans="2:13" ht="18" customHeight="1">
      <c r="B53" s="555" t="str">
        <f>IFERROR(VLOOKUP(第2号様式!$L$2,様式リスト!$B$3:$BZ$32,M53,0),"")</f>
        <v>８へき地診療所等の研修経費</v>
      </c>
      <c r="C53" s="556"/>
      <c r="D53" s="557"/>
      <c r="E53" s="308"/>
      <c r="F53" s="311"/>
      <c r="G53" s="308"/>
      <c r="H53" s="306"/>
      <c r="I53" s="306"/>
      <c r="J53" s="306"/>
      <c r="K53" s="306"/>
      <c r="L53" s="307"/>
      <c r="M53" s="288">
        <v>39</v>
      </c>
    </row>
    <row r="54" spans="2:13" ht="18" customHeight="1">
      <c r="B54" s="555" t="str">
        <f>IFERROR(VLOOKUP(第2号様式!$L$2,様式リスト!$B$3:$BZ$32,M54,0),"")</f>
        <v>旅費</v>
      </c>
      <c r="C54" s="556"/>
      <c r="D54" s="557"/>
      <c r="E54" s="308"/>
      <c r="F54" s="311"/>
      <c r="G54" s="308"/>
      <c r="H54" s="306"/>
      <c r="I54" s="306"/>
      <c r="J54" s="306"/>
      <c r="K54" s="306"/>
      <c r="L54" s="307"/>
      <c r="M54" s="288">
        <v>40</v>
      </c>
    </row>
    <row r="55" spans="2:13" ht="18" customHeight="1">
      <c r="B55" s="555" t="str">
        <f>IFERROR(VLOOKUP(第2号様式!$L$2,様式リスト!$B$3:$BZ$32,M55,0),"")</f>
        <v>　</v>
      </c>
      <c r="C55" s="556"/>
      <c r="D55" s="557"/>
      <c r="E55" s="308"/>
      <c r="F55" s="311"/>
      <c r="G55" s="308"/>
      <c r="H55" s="306"/>
      <c r="I55" s="306"/>
      <c r="J55" s="306"/>
      <c r="K55" s="306"/>
      <c r="L55" s="307"/>
      <c r="M55" s="288">
        <v>41</v>
      </c>
    </row>
    <row r="56" spans="2:13" ht="18" customHeight="1">
      <c r="B56" s="555" t="str">
        <f>IFERROR(VLOOKUP(第2号様式!$L$2,様式リスト!$B$3:$BZ$32,M56,0),"")</f>
        <v>９　産婦人科宿日直研修事業費、小児科宿日直研修事業費</v>
      </c>
      <c r="C56" s="556"/>
      <c r="D56" s="557"/>
      <c r="E56" s="308"/>
      <c r="F56" s="311"/>
      <c r="G56" s="308"/>
      <c r="H56" s="306"/>
      <c r="I56" s="306"/>
      <c r="J56" s="306"/>
      <c r="K56" s="306"/>
      <c r="L56" s="307"/>
      <c r="M56" s="288">
        <v>42</v>
      </c>
    </row>
    <row r="57" spans="2:13" ht="18" customHeight="1">
      <c r="B57" s="555" t="str">
        <f>IFERROR(VLOOKUP(第2号様式!$L$2,様式リスト!$B$3:$BZ$32,M57,0),"")</f>
        <v>宿日直手当</v>
      </c>
      <c r="C57" s="556"/>
      <c r="D57" s="557"/>
      <c r="E57" s="308"/>
      <c r="F57" s="311"/>
      <c r="G57" s="308"/>
      <c r="H57" s="306"/>
      <c r="I57" s="306"/>
      <c r="J57" s="306"/>
      <c r="K57" s="306"/>
      <c r="L57" s="307"/>
      <c r="M57" s="288">
        <v>43</v>
      </c>
    </row>
    <row r="58" spans="2:13" ht="18" customHeight="1">
      <c r="B58" s="555" t="str">
        <f>IFERROR(VLOOKUP(第2号様式!$L$2,様式リスト!$B$3:$BZ$32,M58,0),"")</f>
        <v>（１）産婦人科</v>
      </c>
      <c r="C58" s="556"/>
      <c r="D58" s="557"/>
      <c r="E58" s="308"/>
      <c r="F58" s="311"/>
      <c r="G58" s="308"/>
      <c r="H58" s="306"/>
      <c r="I58" s="306"/>
      <c r="J58" s="306"/>
      <c r="K58" s="306"/>
      <c r="L58" s="307"/>
      <c r="M58" s="288">
        <v>44</v>
      </c>
    </row>
    <row r="59" spans="2:13" ht="18" customHeight="1">
      <c r="B59" s="555" t="str">
        <f>IFERROR(VLOOKUP(第2号様式!$L$2,様式リスト!$B$3:$BZ$32,M59,0),"")</f>
        <v>（２）小児科</v>
      </c>
      <c r="C59" s="556"/>
      <c r="D59" s="557"/>
      <c r="E59" s="308"/>
      <c r="F59" s="311"/>
      <c r="G59" s="308"/>
      <c r="H59" s="306"/>
      <c r="I59" s="306"/>
      <c r="J59" s="306"/>
      <c r="K59" s="306"/>
      <c r="L59" s="307"/>
      <c r="M59" s="288">
        <v>45</v>
      </c>
    </row>
    <row r="60" spans="2:13" ht="18" customHeight="1">
      <c r="B60" s="555" t="str">
        <f>IFERROR(VLOOKUP(第2号様式!$L$2,様式リスト!$B$3:$BZ$32,M60,0),"")</f>
        <v>【オンコール手当】</v>
      </c>
      <c r="C60" s="556"/>
      <c r="D60" s="557"/>
      <c r="E60" s="308"/>
      <c r="F60" s="311"/>
      <c r="G60" s="308"/>
      <c r="H60" s="306"/>
      <c r="I60" s="306"/>
      <c r="J60" s="306"/>
      <c r="K60" s="306"/>
      <c r="L60" s="307"/>
      <c r="M60" s="288">
        <v>46</v>
      </c>
    </row>
    <row r="61" spans="2:13" ht="18" customHeight="1">
      <c r="B61" s="555" t="str">
        <f>IFERROR(VLOOKUP(第2号様式!$L$2,様式リスト!$B$3:$BZ$32,M61,0),"")</f>
        <v>　</v>
      </c>
      <c r="C61" s="556"/>
      <c r="D61" s="557"/>
      <c r="E61" s="308"/>
      <c r="F61" s="311"/>
      <c r="G61" s="308"/>
      <c r="H61" s="306"/>
      <c r="I61" s="306"/>
      <c r="J61" s="306"/>
      <c r="K61" s="306"/>
      <c r="L61" s="307"/>
      <c r="M61" s="288">
        <v>47</v>
      </c>
    </row>
    <row r="62" spans="2:13" ht="18" customHeight="1">
      <c r="B62" s="555" t="str">
        <f>IFERROR(VLOOKUP(第2号様式!$L$2,様式リスト!$B$3:$BZ$32,M62,0),"")</f>
        <v>　</v>
      </c>
      <c r="C62" s="556"/>
      <c r="D62" s="557"/>
      <c r="E62" s="308"/>
      <c r="F62" s="311"/>
      <c r="G62" s="308"/>
      <c r="H62" s="306"/>
      <c r="I62" s="306"/>
      <c r="J62" s="306"/>
      <c r="K62" s="306"/>
      <c r="L62" s="307"/>
      <c r="M62" s="288">
        <v>48</v>
      </c>
    </row>
    <row r="63" spans="2:13" ht="18" customHeight="1">
      <c r="B63" s="555" t="str">
        <f>IFERROR(VLOOKUP(第2号様式!$L$2,様式リスト!$B$3:$BZ$32,M63,0),"")</f>
        <v>（Ⅱ　協議会開催経費）</v>
      </c>
      <c r="C63" s="556"/>
      <c r="D63" s="557"/>
      <c r="E63" s="308"/>
      <c r="F63" s="311"/>
      <c r="G63" s="308"/>
      <c r="H63" s="306"/>
      <c r="I63" s="306"/>
      <c r="J63" s="306"/>
      <c r="K63" s="306"/>
      <c r="L63" s="307"/>
      <c r="M63" s="288">
        <v>49</v>
      </c>
    </row>
    <row r="64" spans="2:13" ht="18" customHeight="1">
      <c r="B64" s="555" t="str">
        <f>IFERROR(VLOOKUP(第2号様式!$L$2,様式リスト!$B$3:$BZ$32,M64,0),"")</f>
        <v>職員諸手当（非常勤）</v>
      </c>
      <c r="C64" s="556"/>
      <c r="D64" s="557"/>
      <c r="E64" s="308"/>
      <c r="F64" s="311"/>
      <c r="G64" s="308"/>
      <c r="H64" s="306"/>
      <c r="I64" s="306"/>
      <c r="J64" s="306"/>
      <c r="K64" s="306"/>
      <c r="L64" s="307"/>
      <c r="M64" s="288">
        <v>50</v>
      </c>
    </row>
    <row r="65" spans="2:13" ht="18" customHeight="1">
      <c r="B65" s="555" t="str">
        <f>IFERROR(VLOOKUP(第2号様式!$L$2,様式リスト!$B$3:$BZ$32,M65,0),"")</f>
        <v>非常勤職員手当</v>
      </c>
      <c r="C65" s="556"/>
      <c r="D65" s="557"/>
      <c r="E65" s="308"/>
      <c r="F65" s="311"/>
      <c r="G65" s="308"/>
      <c r="H65" s="306"/>
      <c r="I65" s="306"/>
      <c r="J65" s="306"/>
      <c r="K65" s="306"/>
      <c r="L65" s="307"/>
      <c r="M65" s="288">
        <v>51</v>
      </c>
    </row>
    <row r="66" spans="2:13" ht="18" customHeight="1">
      <c r="B66" s="555" t="str">
        <f>IFERROR(VLOOKUP(第2号様式!$L$2,様式リスト!$B$3:$BZ$32,M66,0),"")</f>
        <v>（事務補助者雇上経費）</v>
      </c>
      <c r="C66" s="556"/>
      <c r="D66" s="557"/>
      <c r="E66" s="308"/>
      <c r="F66" s="311"/>
      <c r="G66" s="308"/>
      <c r="H66" s="306"/>
      <c r="I66" s="306"/>
      <c r="J66" s="306"/>
      <c r="K66" s="306"/>
      <c r="L66" s="307"/>
      <c r="M66" s="288">
        <v>52</v>
      </c>
    </row>
    <row r="67" spans="2:13" ht="18" customHeight="1">
      <c r="B67" s="555" t="str">
        <f>IFERROR(VLOOKUP(第2号様式!$L$2,様式リスト!$B$3:$BZ$32,M67,0),"")</f>
        <v>諸謝金</v>
      </c>
      <c r="C67" s="556"/>
      <c r="D67" s="557"/>
      <c r="E67" s="308"/>
      <c r="F67" s="311"/>
      <c r="G67" s="308"/>
      <c r="H67" s="306"/>
      <c r="I67" s="306"/>
      <c r="J67" s="306"/>
      <c r="K67" s="306"/>
      <c r="L67" s="307"/>
      <c r="M67" s="288">
        <v>53</v>
      </c>
    </row>
    <row r="68" spans="2:13" ht="18" customHeight="1">
      <c r="B68" s="555" t="str">
        <f>IFERROR(VLOOKUP(第2号様式!$L$2,様式リスト!$B$3:$BZ$32,M68,0),"")</f>
        <v>旅費</v>
      </c>
      <c r="C68" s="556"/>
      <c r="D68" s="557"/>
      <c r="E68" s="308"/>
      <c r="F68" s="311"/>
      <c r="G68" s="308"/>
      <c r="H68" s="306"/>
      <c r="I68" s="306"/>
      <c r="J68" s="306"/>
      <c r="K68" s="306"/>
      <c r="L68" s="307"/>
      <c r="M68" s="288">
        <v>54</v>
      </c>
    </row>
    <row r="69" spans="2:13" ht="18" customHeight="1">
      <c r="B69" s="555" t="str">
        <f>IFERROR(VLOOKUP(第2号様式!$L$2,様式リスト!$B$3:$BZ$32,M69,0),"")</f>
        <v>会議費</v>
      </c>
      <c r="C69" s="556"/>
      <c r="D69" s="557"/>
      <c r="E69" s="308"/>
      <c r="F69" s="311"/>
      <c r="G69" s="308"/>
      <c r="H69" s="306"/>
      <c r="I69" s="306"/>
      <c r="J69" s="306"/>
      <c r="K69" s="306"/>
      <c r="L69" s="307"/>
      <c r="M69" s="288">
        <v>55</v>
      </c>
    </row>
    <row r="70" spans="2:13" ht="18" customHeight="1">
      <c r="B70" s="555" t="str">
        <f>IFERROR(VLOOKUP(第2号様式!$L$2,様式リスト!$B$3:$BZ$32,M70,0),"")</f>
        <v>　</v>
      </c>
      <c r="C70" s="556"/>
      <c r="D70" s="557"/>
      <c r="E70" s="308"/>
      <c r="F70" s="311"/>
      <c r="G70" s="308"/>
      <c r="H70" s="306"/>
      <c r="I70" s="306"/>
      <c r="J70" s="306"/>
      <c r="K70" s="306"/>
      <c r="L70" s="307"/>
      <c r="M70" s="288">
        <v>56</v>
      </c>
    </row>
    <row r="71" spans="2:13" ht="18" customHeight="1">
      <c r="B71" s="555" t="str">
        <f>IFERROR(VLOOKUP(第2号様式!$L$2,様式リスト!$B$3:$BZ$32,M71,0),"")</f>
        <v>　</v>
      </c>
      <c r="C71" s="556"/>
      <c r="D71" s="557"/>
      <c r="E71" s="308"/>
      <c r="F71" s="311"/>
      <c r="G71" s="308"/>
      <c r="H71" s="306"/>
      <c r="I71" s="306"/>
      <c r="J71" s="306"/>
      <c r="K71" s="306"/>
      <c r="L71" s="307"/>
      <c r="M71" s="288">
        <v>57</v>
      </c>
    </row>
    <row r="72" spans="2:13" ht="18" customHeight="1">
      <c r="B72" s="555" t="str">
        <f>IFERROR(VLOOKUP(第2号様式!$L$2,様式リスト!$B$3:$BZ$32,M72,0),"")</f>
        <v>　</v>
      </c>
      <c r="C72" s="556"/>
      <c r="D72" s="557"/>
      <c r="E72" s="308"/>
      <c r="F72" s="311"/>
      <c r="G72" s="308"/>
      <c r="H72" s="306"/>
      <c r="I72" s="306"/>
      <c r="J72" s="306"/>
      <c r="K72" s="306"/>
      <c r="L72" s="307"/>
      <c r="M72" s="288">
        <v>58</v>
      </c>
    </row>
    <row r="73" spans="2:13" ht="18" customHeight="1">
      <c r="B73" s="555" t="str">
        <f>IFERROR(VLOOKUP(第2号様式!$L$2,様式リスト!$B$3:$BZ$32,M73,0),"")</f>
        <v>　</v>
      </c>
      <c r="C73" s="556"/>
      <c r="D73" s="557"/>
      <c r="E73" s="308"/>
      <c r="F73" s="311"/>
      <c r="G73" s="308"/>
      <c r="H73" s="306"/>
      <c r="I73" s="306"/>
      <c r="J73" s="306"/>
      <c r="K73" s="306"/>
      <c r="L73" s="307"/>
      <c r="M73" s="288">
        <v>59</v>
      </c>
    </row>
    <row r="74" spans="2:13" ht="18" customHeight="1">
      <c r="B74" s="555" t="str">
        <f>IFERROR(VLOOKUP(第2号様式!$L$2,様式リスト!$B$3:$BZ$32,M74,0),"")</f>
        <v>　</v>
      </c>
      <c r="C74" s="556"/>
      <c r="D74" s="557"/>
      <c r="E74" s="308"/>
      <c r="F74" s="311"/>
      <c r="G74" s="308"/>
      <c r="H74" s="306"/>
      <c r="I74" s="306"/>
      <c r="J74" s="306"/>
      <c r="K74" s="306"/>
      <c r="L74" s="307"/>
      <c r="M74" s="288">
        <v>60</v>
      </c>
    </row>
    <row r="75" spans="2:13" ht="18" customHeight="1">
      <c r="B75" s="555" t="str">
        <f>IFERROR(VLOOKUP(第2号様式!$L$2,様式リスト!$B$3:$BZ$32,M75,0),"")</f>
        <v>　</v>
      </c>
      <c r="C75" s="556"/>
      <c r="D75" s="557"/>
      <c r="E75" s="308"/>
      <c r="F75" s="311"/>
      <c r="G75" s="308"/>
      <c r="H75" s="306"/>
      <c r="I75" s="306"/>
      <c r="J75" s="306"/>
      <c r="K75" s="306"/>
      <c r="L75" s="307"/>
      <c r="M75" s="288">
        <v>61</v>
      </c>
    </row>
    <row r="76" spans="2:13" ht="18" customHeight="1">
      <c r="B76" s="555" t="str">
        <f>IFERROR(VLOOKUP(第2号様式!$L$2,様式リスト!$B$3:$BZ$32,M76,0),"")</f>
        <v>　</v>
      </c>
      <c r="C76" s="556"/>
      <c r="D76" s="557"/>
      <c r="E76" s="308"/>
      <c r="F76" s="311"/>
      <c r="G76" s="308"/>
      <c r="H76" s="306"/>
      <c r="I76" s="306"/>
      <c r="J76" s="306"/>
      <c r="K76" s="306"/>
      <c r="L76" s="307"/>
      <c r="M76" s="288">
        <v>62</v>
      </c>
    </row>
    <row r="77" spans="2:13" ht="18" customHeight="1">
      <c r="B77" s="555" t="str">
        <f>IFERROR(VLOOKUP(第2号様式!$L$2,様式リスト!$B$3:$BZ$32,M77,0),"")</f>
        <v>　</v>
      </c>
      <c r="C77" s="556"/>
      <c r="D77" s="557"/>
      <c r="E77" s="308"/>
      <c r="F77" s="311"/>
      <c r="G77" s="308"/>
      <c r="H77" s="306"/>
      <c r="I77" s="306"/>
      <c r="J77" s="306"/>
      <c r="K77" s="306"/>
      <c r="L77" s="307"/>
      <c r="M77" s="288">
        <v>63</v>
      </c>
    </row>
    <row r="78" spans="2:13" ht="18" customHeight="1">
      <c r="B78" s="555" t="str">
        <f>IFERROR(VLOOKUP(第2号様式!$L$2,様式リスト!$B$3:$BZ$32,M78,0),"")</f>
        <v>　</v>
      </c>
      <c r="C78" s="556"/>
      <c r="D78" s="557"/>
      <c r="E78" s="308"/>
      <c r="F78" s="311"/>
      <c r="G78" s="308"/>
      <c r="H78" s="306"/>
      <c r="I78" s="306"/>
      <c r="J78" s="306"/>
      <c r="K78" s="306"/>
      <c r="L78" s="307"/>
      <c r="M78" s="288">
        <v>64</v>
      </c>
    </row>
    <row r="79" spans="2:13" ht="18" customHeight="1">
      <c r="B79" s="555" t="str">
        <f>IFERROR(VLOOKUP(第2号様式!$L$2,様式リスト!$B$3:$BZ$32,M79,0),"")</f>
        <v>　</v>
      </c>
      <c r="C79" s="556"/>
      <c r="D79" s="557"/>
      <c r="E79" s="308"/>
      <c r="F79" s="311"/>
      <c r="G79" s="308"/>
      <c r="H79" s="306"/>
      <c r="I79" s="306"/>
      <c r="J79" s="306"/>
      <c r="K79" s="306"/>
      <c r="L79" s="307"/>
      <c r="M79" s="288">
        <v>65</v>
      </c>
    </row>
    <row r="80" spans="2:13" ht="18" customHeight="1">
      <c r="B80" s="555" t="str">
        <f>IFERROR(VLOOKUP(第2号様式!$L$2,様式リスト!$B$3:$BZ$32,M80,0),"")</f>
        <v>　</v>
      </c>
      <c r="C80" s="556"/>
      <c r="D80" s="557"/>
      <c r="E80" s="308"/>
      <c r="F80" s="311"/>
      <c r="G80" s="308"/>
      <c r="H80" s="306"/>
      <c r="I80" s="306"/>
      <c r="J80" s="306"/>
      <c r="K80" s="306"/>
      <c r="L80" s="307"/>
      <c r="M80" s="288">
        <v>66</v>
      </c>
    </row>
    <row r="81" spans="2:13" ht="18" customHeight="1">
      <c r="B81" s="555" t="str">
        <f>IFERROR(VLOOKUP(第2号様式!$L$2,様式リスト!$B$3:$BZ$32,M81,0),"")</f>
        <v>　</v>
      </c>
      <c r="C81" s="556"/>
      <c r="D81" s="557"/>
      <c r="E81" s="308"/>
      <c r="F81" s="311"/>
      <c r="G81" s="308"/>
      <c r="H81" s="306"/>
      <c r="I81" s="306"/>
      <c r="J81" s="306"/>
      <c r="K81" s="306"/>
      <c r="L81" s="307"/>
      <c r="M81" s="288">
        <v>67</v>
      </c>
    </row>
    <row r="82" spans="2:13" ht="18" customHeight="1">
      <c r="B82" s="555" t="str">
        <f>IFERROR(VLOOKUP(第2号様式!$L$2,様式リスト!$B$3:$BZ$32,M82,0),"")</f>
        <v>　</v>
      </c>
      <c r="C82" s="556"/>
      <c r="D82" s="557"/>
      <c r="E82" s="308"/>
      <c r="F82" s="311"/>
      <c r="G82" s="308"/>
      <c r="H82" s="306"/>
      <c r="I82" s="306"/>
      <c r="J82" s="306"/>
      <c r="K82" s="306"/>
      <c r="L82" s="307"/>
      <c r="M82" s="288">
        <v>68</v>
      </c>
    </row>
    <row r="83" spans="2:13" ht="18" customHeight="1">
      <c r="B83" s="555" t="str">
        <f>IFERROR(VLOOKUP(第2号様式!$L$2,様式リスト!$B$3:$BZ$32,M83,0),"")</f>
        <v>　</v>
      </c>
      <c r="C83" s="556"/>
      <c r="D83" s="557"/>
      <c r="E83" s="308"/>
      <c r="F83" s="311"/>
      <c r="G83" s="308"/>
      <c r="H83" s="306"/>
      <c r="I83" s="306"/>
      <c r="J83" s="306"/>
      <c r="K83" s="306"/>
      <c r="L83" s="307"/>
      <c r="M83" s="288">
        <v>69</v>
      </c>
    </row>
    <row r="84" spans="2:13" ht="18" customHeight="1">
      <c r="B84" s="555" t="str">
        <f>IFERROR(VLOOKUP(第2号様式!$L$2,様式リスト!$B$3:$BZ$32,M84,0),"")</f>
        <v>　</v>
      </c>
      <c r="C84" s="556"/>
      <c r="D84" s="557"/>
      <c r="E84" s="308"/>
      <c r="F84" s="311"/>
      <c r="G84" s="308"/>
      <c r="H84" s="306"/>
      <c r="I84" s="306"/>
      <c r="J84" s="306"/>
      <c r="K84" s="306"/>
      <c r="L84" s="307"/>
      <c r="M84" s="288">
        <v>70</v>
      </c>
    </row>
    <row r="85" spans="2:13" ht="18" customHeight="1">
      <c r="B85" s="555" t="str">
        <f>IFERROR(VLOOKUP(第2号様式!$L$2,様式リスト!$B$3:$BZ$32,M85,0),"")</f>
        <v xml:space="preserve"> </v>
      </c>
      <c r="C85" s="556"/>
      <c r="D85" s="557"/>
      <c r="E85" s="308"/>
      <c r="F85" s="311"/>
      <c r="G85" s="308"/>
      <c r="H85" s="306"/>
      <c r="I85" s="306"/>
      <c r="J85" s="306"/>
      <c r="K85" s="306"/>
      <c r="L85" s="307"/>
      <c r="M85" s="288">
        <v>71</v>
      </c>
    </row>
    <row r="86" spans="2:13" ht="18" customHeight="1">
      <c r="B86" s="555">
        <f>IFERROR(VLOOKUP(第2号様式!$L$2,様式リスト!$B$3:$BZ$32,M86,0),"")</f>
        <v>0</v>
      </c>
      <c r="C86" s="556"/>
      <c r="D86" s="557"/>
      <c r="E86" s="308"/>
      <c r="F86" s="311"/>
      <c r="G86" s="308"/>
      <c r="H86" s="306"/>
      <c r="I86" s="306"/>
      <c r="J86" s="306"/>
      <c r="K86" s="306"/>
      <c r="L86" s="307"/>
      <c r="M86" s="288">
        <v>72</v>
      </c>
    </row>
    <row r="87" spans="2:13" ht="18" customHeight="1">
      <c r="B87" s="555">
        <f>IFERROR(VLOOKUP(第2号様式!$L$2,様式リスト!$B$3:$BZ$32,M87,0),"")</f>
        <v>0</v>
      </c>
      <c r="C87" s="556"/>
      <c r="D87" s="557"/>
      <c r="E87" s="308"/>
      <c r="F87" s="311"/>
      <c r="G87" s="308"/>
      <c r="H87" s="306"/>
      <c r="I87" s="306"/>
      <c r="J87" s="306"/>
      <c r="K87" s="306"/>
      <c r="L87" s="307"/>
      <c r="M87" s="288">
        <v>73</v>
      </c>
    </row>
    <row r="88" spans="2:13" ht="18" customHeight="1">
      <c r="B88" s="555">
        <f>IFERROR(VLOOKUP(第2号様式!$L$2,様式リスト!$B$3:$BZ$32,M88,0),"")</f>
        <v>0</v>
      </c>
      <c r="C88" s="556"/>
      <c r="D88" s="557"/>
      <c r="E88" s="308"/>
      <c r="F88" s="311"/>
      <c r="G88" s="308"/>
      <c r="H88" s="306"/>
      <c r="I88" s="306"/>
      <c r="J88" s="306"/>
      <c r="K88" s="306"/>
      <c r="L88" s="307"/>
      <c r="M88" s="288">
        <v>74</v>
      </c>
    </row>
    <row r="89" spans="2:13" ht="18" customHeight="1">
      <c r="B89" s="555" t="str">
        <f>IFERROR(VLOOKUP(第2号様式!$L$2,様式リスト!$B$3:$BZ$32,M89,0),"")</f>
        <v xml:space="preserve"> </v>
      </c>
      <c r="C89" s="556"/>
      <c r="D89" s="557"/>
      <c r="E89" s="308"/>
      <c r="F89" s="311"/>
      <c r="G89" s="308"/>
      <c r="H89" s="306"/>
      <c r="I89" s="306"/>
      <c r="J89" s="306"/>
      <c r="K89" s="306"/>
      <c r="L89" s="307"/>
      <c r="M89" s="288">
        <v>75</v>
      </c>
    </row>
    <row r="90" spans="2:13" ht="23.25" customHeight="1">
      <c r="B90" s="558" t="s">
        <v>327</v>
      </c>
      <c r="C90" s="559"/>
      <c r="D90" s="560"/>
      <c r="E90" s="312"/>
      <c r="F90" s="547">
        <f>SUM(F18:F89)</f>
        <v>0</v>
      </c>
      <c r="G90" s="312"/>
      <c r="H90" s="314"/>
      <c r="I90" s="314"/>
      <c r="J90" s="314"/>
      <c r="K90" s="314"/>
      <c r="L90" s="313"/>
    </row>
    <row r="91" spans="2:13" ht="19.5" customHeight="1"/>
    <row r="92" spans="2:13">
      <c r="B92" s="288" t="s">
        <v>477</v>
      </c>
    </row>
    <row r="94" spans="2:13" ht="19.5" customHeight="1"/>
  </sheetData>
  <sheetProtection formatCells="0" formatColumns="0" formatRows="0" insertColumns="0" insertRows="0" insertHyperlinks="0" deleteColumns="0" deleteRows="0" sort="0" autoFilter="0" pivotTables="0"/>
  <mergeCells count="88">
    <mergeCell ref="B3:L3"/>
    <mergeCell ref="K6:K8"/>
    <mergeCell ref="L6:L8"/>
    <mergeCell ref="K11:K12"/>
    <mergeCell ref="L11:L12"/>
    <mergeCell ref="G16:L16"/>
    <mergeCell ref="B16:D16"/>
    <mergeCell ref="E16:F16"/>
    <mergeCell ref="B90:D90"/>
    <mergeCell ref="E6:E8"/>
    <mergeCell ref="J6:J8"/>
    <mergeCell ref="I6:I8"/>
    <mergeCell ref="C6:C8"/>
    <mergeCell ref="G6:G8"/>
    <mergeCell ref="H6:H8"/>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7:D87"/>
    <mergeCell ref="B88:D88"/>
    <mergeCell ref="B89:D89"/>
    <mergeCell ref="B82:D82"/>
    <mergeCell ref="B83:D83"/>
    <mergeCell ref="B84:D84"/>
    <mergeCell ref="B85:D85"/>
    <mergeCell ref="B86:D86"/>
  </mergeCells>
  <phoneticPr fontId="4"/>
  <printOptions horizontalCentered="1"/>
  <pageMargins left="0.62992125984251968" right="0.59055118110236227" top="0.59055118110236227" bottom="0.59055118110236227" header="0.51181102362204722" footer="0.51181102362204722"/>
  <pageSetup paperSize="9" scale="3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tabColor rgb="FF00B0F0"/>
    <pageSetUpPr fitToPage="1"/>
  </sheetPr>
  <dimension ref="A1:AA45"/>
  <sheetViews>
    <sheetView view="pageBreakPreview" zoomScale="85" zoomScaleNormal="55" zoomScaleSheetLayoutView="85" workbookViewId="0">
      <selection activeCell="R35" sqref="R35"/>
    </sheetView>
  </sheetViews>
  <sheetFormatPr defaultRowHeight="12"/>
  <cols>
    <col min="1" max="2" width="10.625" style="6" customWidth="1"/>
    <col min="3" max="3" width="9.375" style="6" customWidth="1"/>
    <col min="4" max="17" width="10.625" style="6" customWidth="1"/>
    <col min="18" max="19" width="10.625" style="235" customWidth="1"/>
    <col min="20" max="23" width="10.625" style="6" customWidth="1"/>
    <col min="24" max="27" width="6.625" style="6" customWidth="1"/>
    <col min="28" max="256" width="9" style="6"/>
    <col min="257" max="258" width="10.625" style="6" customWidth="1"/>
    <col min="259" max="259" width="9.375" style="6" customWidth="1"/>
    <col min="260" max="279" width="10.625" style="6" customWidth="1"/>
    <col min="280" max="283" width="6.625" style="6" customWidth="1"/>
    <col min="284" max="512" width="9" style="6"/>
    <col min="513" max="514" width="10.625" style="6" customWidth="1"/>
    <col min="515" max="515" width="9.375" style="6" customWidth="1"/>
    <col min="516" max="535" width="10.625" style="6" customWidth="1"/>
    <col min="536" max="539" width="6.625" style="6" customWidth="1"/>
    <col min="540" max="768" width="9" style="6"/>
    <col min="769" max="770" width="10.625" style="6" customWidth="1"/>
    <col min="771" max="771" width="9.375" style="6" customWidth="1"/>
    <col min="772" max="791" width="10.625" style="6" customWidth="1"/>
    <col min="792" max="795" width="6.625" style="6" customWidth="1"/>
    <col min="796" max="1024" width="9" style="6"/>
    <col min="1025" max="1026" width="10.625" style="6" customWidth="1"/>
    <col min="1027" max="1027" width="9.375" style="6" customWidth="1"/>
    <col min="1028" max="1047" width="10.625" style="6" customWidth="1"/>
    <col min="1048" max="1051" width="6.625" style="6" customWidth="1"/>
    <col min="1052" max="1280" width="9" style="6"/>
    <col min="1281" max="1282" width="10.625" style="6" customWidth="1"/>
    <col min="1283" max="1283" width="9.375" style="6" customWidth="1"/>
    <col min="1284" max="1303" width="10.625" style="6" customWidth="1"/>
    <col min="1304" max="1307" width="6.625" style="6" customWidth="1"/>
    <col min="1308" max="1536" width="9" style="6"/>
    <col min="1537" max="1538" width="10.625" style="6" customWidth="1"/>
    <col min="1539" max="1539" width="9.375" style="6" customWidth="1"/>
    <col min="1540" max="1559" width="10.625" style="6" customWidth="1"/>
    <col min="1560" max="1563" width="6.625" style="6" customWidth="1"/>
    <col min="1564" max="1792" width="9" style="6"/>
    <col min="1793" max="1794" width="10.625" style="6" customWidth="1"/>
    <col min="1795" max="1795" width="9.375" style="6" customWidth="1"/>
    <col min="1796" max="1815" width="10.625" style="6" customWidth="1"/>
    <col min="1816" max="1819" width="6.625" style="6" customWidth="1"/>
    <col min="1820" max="2048" width="9" style="6"/>
    <col min="2049" max="2050" width="10.625" style="6" customWidth="1"/>
    <col min="2051" max="2051" width="9.375" style="6" customWidth="1"/>
    <col min="2052" max="2071" width="10.625" style="6" customWidth="1"/>
    <col min="2072" max="2075" width="6.625" style="6" customWidth="1"/>
    <col min="2076" max="2304" width="9" style="6"/>
    <col min="2305" max="2306" width="10.625" style="6" customWidth="1"/>
    <col min="2307" max="2307" width="9.375" style="6" customWidth="1"/>
    <col min="2308" max="2327" width="10.625" style="6" customWidth="1"/>
    <col min="2328" max="2331" width="6.625" style="6" customWidth="1"/>
    <col min="2332" max="2560" width="9" style="6"/>
    <col min="2561" max="2562" width="10.625" style="6" customWidth="1"/>
    <col min="2563" max="2563" width="9.375" style="6" customWidth="1"/>
    <col min="2564" max="2583" width="10.625" style="6" customWidth="1"/>
    <col min="2584" max="2587" width="6.625" style="6" customWidth="1"/>
    <col min="2588" max="2816" width="9" style="6"/>
    <col min="2817" max="2818" width="10.625" style="6" customWidth="1"/>
    <col min="2819" max="2819" width="9.375" style="6" customWidth="1"/>
    <col min="2820" max="2839" width="10.625" style="6" customWidth="1"/>
    <col min="2840" max="2843" width="6.625" style="6" customWidth="1"/>
    <col min="2844" max="3072" width="9" style="6"/>
    <col min="3073" max="3074" width="10.625" style="6" customWidth="1"/>
    <col min="3075" max="3075" width="9.375" style="6" customWidth="1"/>
    <col min="3076" max="3095" width="10.625" style="6" customWidth="1"/>
    <col min="3096" max="3099" width="6.625" style="6" customWidth="1"/>
    <col min="3100" max="3328" width="9" style="6"/>
    <col min="3329" max="3330" width="10.625" style="6" customWidth="1"/>
    <col min="3331" max="3331" width="9.375" style="6" customWidth="1"/>
    <col min="3332" max="3351" width="10.625" style="6" customWidth="1"/>
    <col min="3352" max="3355" width="6.625" style="6" customWidth="1"/>
    <col min="3356" max="3584" width="9" style="6"/>
    <col min="3585" max="3586" width="10.625" style="6" customWidth="1"/>
    <col min="3587" max="3587" width="9.375" style="6" customWidth="1"/>
    <col min="3588" max="3607" width="10.625" style="6" customWidth="1"/>
    <col min="3608" max="3611" width="6.625" style="6" customWidth="1"/>
    <col min="3612" max="3840" width="9" style="6"/>
    <col min="3841" max="3842" width="10.625" style="6" customWidth="1"/>
    <col min="3843" max="3843" width="9.375" style="6" customWidth="1"/>
    <col min="3844" max="3863" width="10.625" style="6" customWidth="1"/>
    <col min="3864" max="3867" width="6.625" style="6" customWidth="1"/>
    <col min="3868" max="4096" width="9" style="6"/>
    <col min="4097" max="4098" width="10.625" style="6" customWidth="1"/>
    <col min="4099" max="4099" width="9.375" style="6" customWidth="1"/>
    <col min="4100" max="4119" width="10.625" style="6" customWidth="1"/>
    <col min="4120" max="4123" width="6.625" style="6" customWidth="1"/>
    <col min="4124" max="4352" width="9" style="6"/>
    <col min="4353" max="4354" width="10.625" style="6" customWidth="1"/>
    <col min="4355" max="4355" width="9.375" style="6" customWidth="1"/>
    <col min="4356" max="4375" width="10.625" style="6" customWidth="1"/>
    <col min="4376" max="4379" width="6.625" style="6" customWidth="1"/>
    <col min="4380" max="4608" width="9" style="6"/>
    <col min="4609" max="4610" width="10.625" style="6" customWidth="1"/>
    <col min="4611" max="4611" width="9.375" style="6" customWidth="1"/>
    <col min="4612" max="4631" width="10.625" style="6" customWidth="1"/>
    <col min="4632" max="4635" width="6.625" style="6" customWidth="1"/>
    <col min="4636" max="4864" width="9" style="6"/>
    <col min="4865" max="4866" width="10.625" style="6" customWidth="1"/>
    <col min="4867" max="4867" width="9.375" style="6" customWidth="1"/>
    <col min="4868" max="4887" width="10.625" style="6" customWidth="1"/>
    <col min="4888" max="4891" width="6.625" style="6" customWidth="1"/>
    <col min="4892" max="5120" width="9" style="6"/>
    <col min="5121" max="5122" width="10.625" style="6" customWidth="1"/>
    <col min="5123" max="5123" width="9.375" style="6" customWidth="1"/>
    <col min="5124" max="5143" width="10.625" style="6" customWidth="1"/>
    <col min="5144" max="5147" width="6.625" style="6" customWidth="1"/>
    <col min="5148" max="5376" width="9" style="6"/>
    <col min="5377" max="5378" width="10.625" style="6" customWidth="1"/>
    <col min="5379" max="5379" width="9.375" style="6" customWidth="1"/>
    <col min="5380" max="5399" width="10.625" style="6" customWidth="1"/>
    <col min="5400" max="5403" width="6.625" style="6" customWidth="1"/>
    <col min="5404" max="5632" width="9" style="6"/>
    <col min="5633" max="5634" width="10.625" style="6" customWidth="1"/>
    <col min="5635" max="5635" width="9.375" style="6" customWidth="1"/>
    <col min="5636" max="5655" width="10.625" style="6" customWidth="1"/>
    <col min="5656" max="5659" width="6.625" style="6" customWidth="1"/>
    <col min="5660" max="5888" width="9" style="6"/>
    <col min="5889" max="5890" width="10.625" style="6" customWidth="1"/>
    <col min="5891" max="5891" width="9.375" style="6" customWidth="1"/>
    <col min="5892" max="5911" width="10.625" style="6" customWidth="1"/>
    <col min="5912" max="5915" width="6.625" style="6" customWidth="1"/>
    <col min="5916" max="6144" width="9" style="6"/>
    <col min="6145" max="6146" width="10.625" style="6" customWidth="1"/>
    <col min="6147" max="6147" width="9.375" style="6" customWidth="1"/>
    <col min="6148" max="6167" width="10.625" style="6" customWidth="1"/>
    <col min="6168" max="6171" width="6.625" style="6" customWidth="1"/>
    <col min="6172" max="6400" width="9" style="6"/>
    <col min="6401" max="6402" width="10.625" style="6" customWidth="1"/>
    <col min="6403" max="6403" width="9.375" style="6" customWidth="1"/>
    <col min="6404" max="6423" width="10.625" style="6" customWidth="1"/>
    <col min="6424" max="6427" width="6.625" style="6" customWidth="1"/>
    <col min="6428" max="6656" width="9" style="6"/>
    <col min="6657" max="6658" width="10.625" style="6" customWidth="1"/>
    <col min="6659" max="6659" width="9.375" style="6" customWidth="1"/>
    <col min="6660" max="6679" width="10.625" style="6" customWidth="1"/>
    <col min="6680" max="6683" width="6.625" style="6" customWidth="1"/>
    <col min="6684" max="6912" width="9" style="6"/>
    <col min="6913" max="6914" width="10.625" style="6" customWidth="1"/>
    <col min="6915" max="6915" width="9.375" style="6" customWidth="1"/>
    <col min="6916" max="6935" width="10.625" style="6" customWidth="1"/>
    <col min="6936" max="6939" width="6.625" style="6" customWidth="1"/>
    <col min="6940" max="7168" width="9" style="6"/>
    <col min="7169" max="7170" width="10.625" style="6" customWidth="1"/>
    <col min="7171" max="7171" width="9.375" style="6" customWidth="1"/>
    <col min="7172" max="7191" width="10.625" style="6" customWidth="1"/>
    <col min="7192" max="7195" width="6.625" style="6" customWidth="1"/>
    <col min="7196" max="7424" width="9" style="6"/>
    <col min="7425" max="7426" width="10.625" style="6" customWidth="1"/>
    <col min="7427" max="7427" width="9.375" style="6" customWidth="1"/>
    <col min="7428" max="7447" width="10.625" style="6" customWidth="1"/>
    <col min="7448" max="7451" width="6.625" style="6" customWidth="1"/>
    <col min="7452" max="7680" width="9" style="6"/>
    <col min="7681" max="7682" width="10.625" style="6" customWidth="1"/>
    <col min="7683" max="7683" width="9.375" style="6" customWidth="1"/>
    <col min="7684" max="7703" width="10.625" style="6" customWidth="1"/>
    <col min="7704" max="7707" width="6.625" style="6" customWidth="1"/>
    <col min="7708" max="7936" width="9" style="6"/>
    <col min="7937" max="7938" width="10.625" style="6" customWidth="1"/>
    <col min="7939" max="7939" width="9.375" style="6" customWidth="1"/>
    <col min="7940" max="7959" width="10.625" style="6" customWidth="1"/>
    <col min="7960" max="7963" width="6.625" style="6" customWidth="1"/>
    <col min="7964" max="8192" width="9" style="6"/>
    <col min="8193" max="8194" width="10.625" style="6" customWidth="1"/>
    <col min="8195" max="8195" width="9.375" style="6" customWidth="1"/>
    <col min="8196" max="8215" width="10.625" style="6" customWidth="1"/>
    <col min="8216" max="8219" width="6.625" style="6" customWidth="1"/>
    <col min="8220" max="8448" width="9" style="6"/>
    <col min="8449" max="8450" width="10.625" style="6" customWidth="1"/>
    <col min="8451" max="8451" width="9.375" style="6" customWidth="1"/>
    <col min="8452" max="8471" width="10.625" style="6" customWidth="1"/>
    <col min="8472" max="8475" width="6.625" style="6" customWidth="1"/>
    <col min="8476" max="8704" width="9" style="6"/>
    <col min="8705" max="8706" width="10.625" style="6" customWidth="1"/>
    <col min="8707" max="8707" width="9.375" style="6" customWidth="1"/>
    <col min="8708" max="8727" width="10.625" style="6" customWidth="1"/>
    <col min="8728" max="8731" width="6.625" style="6" customWidth="1"/>
    <col min="8732" max="8960" width="9" style="6"/>
    <col min="8961" max="8962" width="10.625" style="6" customWidth="1"/>
    <col min="8963" max="8963" width="9.375" style="6" customWidth="1"/>
    <col min="8964" max="8983" width="10.625" style="6" customWidth="1"/>
    <col min="8984" max="8987" width="6.625" style="6" customWidth="1"/>
    <col min="8988" max="9216" width="9" style="6"/>
    <col min="9217" max="9218" width="10.625" style="6" customWidth="1"/>
    <col min="9219" max="9219" width="9.375" style="6" customWidth="1"/>
    <col min="9220" max="9239" width="10.625" style="6" customWidth="1"/>
    <col min="9240" max="9243" width="6.625" style="6" customWidth="1"/>
    <col min="9244" max="9472" width="9" style="6"/>
    <col min="9473" max="9474" width="10.625" style="6" customWidth="1"/>
    <col min="9475" max="9475" width="9.375" style="6" customWidth="1"/>
    <col min="9476" max="9495" width="10.625" style="6" customWidth="1"/>
    <col min="9496" max="9499" width="6.625" style="6" customWidth="1"/>
    <col min="9500" max="9728" width="9" style="6"/>
    <col min="9729" max="9730" width="10.625" style="6" customWidth="1"/>
    <col min="9731" max="9731" width="9.375" style="6" customWidth="1"/>
    <col min="9732" max="9751" width="10.625" style="6" customWidth="1"/>
    <col min="9752" max="9755" width="6.625" style="6" customWidth="1"/>
    <col min="9756" max="9984" width="9" style="6"/>
    <col min="9985" max="9986" width="10.625" style="6" customWidth="1"/>
    <col min="9987" max="9987" width="9.375" style="6" customWidth="1"/>
    <col min="9988" max="10007" width="10.625" style="6" customWidth="1"/>
    <col min="10008" max="10011" width="6.625" style="6" customWidth="1"/>
    <col min="10012" max="10240" width="9" style="6"/>
    <col min="10241" max="10242" width="10.625" style="6" customWidth="1"/>
    <col min="10243" max="10243" width="9.375" style="6" customWidth="1"/>
    <col min="10244" max="10263" width="10.625" style="6" customWidth="1"/>
    <col min="10264" max="10267" width="6.625" style="6" customWidth="1"/>
    <col min="10268" max="10496" width="9" style="6"/>
    <col min="10497" max="10498" width="10.625" style="6" customWidth="1"/>
    <col min="10499" max="10499" width="9.375" style="6" customWidth="1"/>
    <col min="10500" max="10519" width="10.625" style="6" customWidth="1"/>
    <col min="10520" max="10523" width="6.625" style="6" customWidth="1"/>
    <col min="10524" max="10752" width="9" style="6"/>
    <col min="10753" max="10754" width="10.625" style="6" customWidth="1"/>
    <col min="10755" max="10755" width="9.375" style="6" customWidth="1"/>
    <col min="10756" max="10775" width="10.625" style="6" customWidth="1"/>
    <col min="10776" max="10779" width="6.625" style="6" customWidth="1"/>
    <col min="10780" max="11008" width="9" style="6"/>
    <col min="11009" max="11010" width="10.625" style="6" customWidth="1"/>
    <col min="11011" max="11011" width="9.375" style="6" customWidth="1"/>
    <col min="11012" max="11031" width="10.625" style="6" customWidth="1"/>
    <col min="11032" max="11035" width="6.625" style="6" customWidth="1"/>
    <col min="11036" max="11264" width="9" style="6"/>
    <col min="11265" max="11266" width="10.625" style="6" customWidth="1"/>
    <col min="11267" max="11267" width="9.375" style="6" customWidth="1"/>
    <col min="11268" max="11287" width="10.625" style="6" customWidth="1"/>
    <col min="11288" max="11291" width="6.625" style="6" customWidth="1"/>
    <col min="11292" max="11520" width="9" style="6"/>
    <col min="11521" max="11522" width="10.625" style="6" customWidth="1"/>
    <col min="11523" max="11523" width="9.375" style="6" customWidth="1"/>
    <col min="11524" max="11543" width="10.625" style="6" customWidth="1"/>
    <col min="11544" max="11547" width="6.625" style="6" customWidth="1"/>
    <col min="11548" max="11776" width="9" style="6"/>
    <col min="11777" max="11778" width="10.625" style="6" customWidth="1"/>
    <col min="11779" max="11779" width="9.375" style="6" customWidth="1"/>
    <col min="11780" max="11799" width="10.625" style="6" customWidth="1"/>
    <col min="11800" max="11803" width="6.625" style="6" customWidth="1"/>
    <col min="11804" max="12032" width="9" style="6"/>
    <col min="12033" max="12034" width="10.625" style="6" customWidth="1"/>
    <col min="12035" max="12035" width="9.375" style="6" customWidth="1"/>
    <col min="12036" max="12055" width="10.625" style="6" customWidth="1"/>
    <col min="12056" max="12059" width="6.625" style="6" customWidth="1"/>
    <col min="12060" max="12288" width="9" style="6"/>
    <col min="12289" max="12290" width="10.625" style="6" customWidth="1"/>
    <col min="12291" max="12291" width="9.375" style="6" customWidth="1"/>
    <col min="12292" max="12311" width="10.625" style="6" customWidth="1"/>
    <col min="12312" max="12315" width="6.625" style="6" customWidth="1"/>
    <col min="12316" max="12544" width="9" style="6"/>
    <col min="12545" max="12546" width="10.625" style="6" customWidth="1"/>
    <col min="12547" max="12547" width="9.375" style="6" customWidth="1"/>
    <col min="12548" max="12567" width="10.625" style="6" customWidth="1"/>
    <col min="12568" max="12571" width="6.625" style="6" customWidth="1"/>
    <col min="12572" max="12800" width="9" style="6"/>
    <col min="12801" max="12802" width="10.625" style="6" customWidth="1"/>
    <col min="12803" max="12803" width="9.375" style="6" customWidth="1"/>
    <col min="12804" max="12823" width="10.625" style="6" customWidth="1"/>
    <col min="12824" max="12827" width="6.625" style="6" customWidth="1"/>
    <col min="12828" max="13056" width="9" style="6"/>
    <col min="13057" max="13058" width="10.625" style="6" customWidth="1"/>
    <col min="13059" max="13059" width="9.375" style="6" customWidth="1"/>
    <col min="13060" max="13079" width="10.625" style="6" customWidth="1"/>
    <col min="13080" max="13083" width="6.625" style="6" customWidth="1"/>
    <col min="13084" max="13312" width="9" style="6"/>
    <col min="13313" max="13314" width="10.625" style="6" customWidth="1"/>
    <col min="13315" max="13315" width="9.375" style="6" customWidth="1"/>
    <col min="13316" max="13335" width="10.625" style="6" customWidth="1"/>
    <col min="13336" max="13339" width="6.625" style="6" customWidth="1"/>
    <col min="13340" max="13568" width="9" style="6"/>
    <col min="13569" max="13570" width="10.625" style="6" customWidth="1"/>
    <col min="13571" max="13571" width="9.375" style="6" customWidth="1"/>
    <col min="13572" max="13591" width="10.625" style="6" customWidth="1"/>
    <col min="13592" max="13595" width="6.625" style="6" customWidth="1"/>
    <col min="13596" max="13824" width="9" style="6"/>
    <col min="13825" max="13826" width="10.625" style="6" customWidth="1"/>
    <col min="13827" max="13827" width="9.375" style="6" customWidth="1"/>
    <col min="13828" max="13847" width="10.625" style="6" customWidth="1"/>
    <col min="13848" max="13851" width="6.625" style="6" customWidth="1"/>
    <col min="13852" max="14080" width="9" style="6"/>
    <col min="14081" max="14082" width="10.625" style="6" customWidth="1"/>
    <col min="14083" max="14083" width="9.375" style="6" customWidth="1"/>
    <col min="14084" max="14103" width="10.625" style="6" customWidth="1"/>
    <col min="14104" max="14107" width="6.625" style="6" customWidth="1"/>
    <col min="14108" max="14336" width="9" style="6"/>
    <col min="14337" max="14338" width="10.625" style="6" customWidth="1"/>
    <col min="14339" max="14339" width="9.375" style="6" customWidth="1"/>
    <col min="14340" max="14359" width="10.625" style="6" customWidth="1"/>
    <col min="14360" max="14363" width="6.625" style="6" customWidth="1"/>
    <col min="14364" max="14592" width="9" style="6"/>
    <col min="14593" max="14594" width="10.625" style="6" customWidth="1"/>
    <col min="14595" max="14595" width="9.375" style="6" customWidth="1"/>
    <col min="14596" max="14615" width="10.625" style="6" customWidth="1"/>
    <col min="14616" max="14619" width="6.625" style="6" customWidth="1"/>
    <col min="14620" max="14848" width="9" style="6"/>
    <col min="14849" max="14850" width="10.625" style="6" customWidth="1"/>
    <col min="14851" max="14851" width="9.375" style="6" customWidth="1"/>
    <col min="14852" max="14871" width="10.625" style="6" customWidth="1"/>
    <col min="14872" max="14875" width="6.625" style="6" customWidth="1"/>
    <col min="14876" max="15104" width="9" style="6"/>
    <col min="15105" max="15106" width="10.625" style="6" customWidth="1"/>
    <col min="15107" max="15107" width="9.375" style="6" customWidth="1"/>
    <col min="15108" max="15127" width="10.625" style="6" customWidth="1"/>
    <col min="15128" max="15131" width="6.625" style="6" customWidth="1"/>
    <col min="15132" max="15360" width="9" style="6"/>
    <col min="15361" max="15362" width="10.625" style="6" customWidth="1"/>
    <col min="15363" max="15363" width="9.375" style="6" customWidth="1"/>
    <col min="15364" max="15383" width="10.625" style="6" customWidth="1"/>
    <col min="15384" max="15387" width="6.625" style="6" customWidth="1"/>
    <col min="15388" max="15616" width="9" style="6"/>
    <col min="15617" max="15618" width="10.625" style="6" customWidth="1"/>
    <col min="15619" max="15619" width="9.375" style="6" customWidth="1"/>
    <col min="15620" max="15639" width="10.625" style="6" customWidth="1"/>
    <col min="15640" max="15643" width="6.625" style="6" customWidth="1"/>
    <col min="15644" max="15872" width="9" style="6"/>
    <col min="15873" max="15874" width="10.625" style="6" customWidth="1"/>
    <col min="15875" max="15875" width="9.375" style="6" customWidth="1"/>
    <col min="15876" max="15895" width="10.625" style="6" customWidth="1"/>
    <col min="15896" max="15899" width="6.625" style="6" customWidth="1"/>
    <col min="15900" max="16128" width="9" style="6"/>
    <col min="16129" max="16130" width="10.625" style="6" customWidth="1"/>
    <col min="16131" max="16131" width="9.375" style="6" customWidth="1"/>
    <col min="16132" max="16151" width="10.625" style="6" customWidth="1"/>
    <col min="16152" max="16155" width="6.625" style="6" customWidth="1"/>
    <col min="16156" max="16384" width="9" style="6"/>
  </cols>
  <sheetData>
    <row r="1" spans="1:27" s="2" customFormat="1" ht="23.25" customHeight="1">
      <c r="A1" s="574" t="s">
        <v>378</v>
      </c>
      <c r="B1" s="575"/>
      <c r="C1" s="574"/>
      <c r="D1" s="574"/>
      <c r="E1" s="40"/>
      <c r="F1" s="40"/>
      <c r="G1" s="40"/>
      <c r="H1" s="40"/>
      <c r="I1" s="40"/>
      <c r="J1" s="40"/>
      <c r="K1" s="40"/>
      <c r="L1" s="40"/>
      <c r="M1" s="40"/>
      <c r="N1" s="40"/>
      <c r="O1" s="40"/>
      <c r="P1" s="40"/>
      <c r="Q1" s="40"/>
      <c r="R1" s="187"/>
      <c r="S1" s="187"/>
      <c r="T1" s="40"/>
      <c r="U1" s="40"/>
      <c r="V1" s="40"/>
      <c r="W1" s="40"/>
      <c r="X1" s="40"/>
      <c r="Y1" s="40"/>
      <c r="Z1" s="40"/>
      <c r="AA1" s="40"/>
    </row>
    <row r="2" spans="1:27" s="2" customFormat="1" ht="18.75">
      <c r="A2" s="267" t="s">
        <v>297</v>
      </c>
      <c r="B2" s="188"/>
      <c r="C2" s="188"/>
      <c r="D2" s="189"/>
      <c r="E2" s="189"/>
      <c r="F2" s="189"/>
      <c r="G2" s="189"/>
      <c r="H2" s="189"/>
      <c r="I2" s="189"/>
      <c r="J2" s="189"/>
      <c r="K2" s="189"/>
      <c r="L2" s="189"/>
      <c r="M2" s="189"/>
      <c r="N2" s="189"/>
      <c r="O2" s="189"/>
      <c r="P2" s="189"/>
      <c r="Q2" s="189"/>
      <c r="R2" s="190"/>
      <c r="S2" s="190"/>
      <c r="T2" s="189"/>
      <c r="U2" s="189"/>
      <c r="V2" s="189"/>
      <c r="W2" s="189"/>
      <c r="X2" s="40"/>
      <c r="Y2" s="40"/>
      <c r="Z2" s="40"/>
      <c r="AA2" s="40"/>
    </row>
    <row r="3" spans="1:27" s="2" customFormat="1" ht="23.25" customHeight="1">
      <c r="A3" s="191" t="s">
        <v>194</v>
      </c>
      <c r="B3" s="192"/>
      <c r="C3" s="192"/>
      <c r="D3" s="40"/>
      <c r="E3" s="40"/>
      <c r="F3" s="40"/>
      <c r="G3" s="40"/>
      <c r="H3" s="40"/>
      <c r="I3" s="40"/>
      <c r="J3" s="40"/>
      <c r="K3" s="40"/>
      <c r="L3" s="40"/>
      <c r="M3" s="40"/>
      <c r="N3" s="40"/>
      <c r="O3" s="40"/>
      <c r="P3" s="40"/>
      <c r="Q3" s="40"/>
      <c r="R3" s="187"/>
      <c r="S3" s="187"/>
      <c r="T3" s="40"/>
      <c r="U3" s="40"/>
      <c r="V3" s="40"/>
      <c r="W3" s="40"/>
      <c r="X3" s="40"/>
      <c r="Y3" s="40"/>
      <c r="Z3" s="40"/>
      <c r="AA3" s="40"/>
    </row>
    <row r="4" spans="1:27" ht="10.5" customHeight="1">
      <c r="B4" s="97"/>
      <c r="C4" s="97"/>
      <c r="D4" s="97"/>
      <c r="E4" s="97"/>
      <c r="F4" s="97"/>
      <c r="G4" s="97"/>
      <c r="H4" s="97"/>
      <c r="I4" s="97"/>
      <c r="J4" s="97"/>
      <c r="K4" s="97"/>
      <c r="L4" s="97"/>
      <c r="M4" s="97"/>
      <c r="N4" s="97"/>
      <c r="O4" s="97"/>
      <c r="P4" s="97"/>
      <c r="Q4" s="193"/>
      <c r="R4" s="194"/>
      <c r="S4" s="194"/>
      <c r="T4" s="195"/>
      <c r="U4" s="195"/>
      <c r="V4" s="195"/>
      <c r="W4" s="195"/>
      <c r="X4" s="195"/>
      <c r="Y4" s="195"/>
      <c r="Z4" s="195"/>
      <c r="AA4" s="195"/>
    </row>
    <row r="5" spans="1:27" ht="20.100000000000001" customHeight="1">
      <c r="A5" s="576" t="s">
        <v>194</v>
      </c>
      <c r="B5" s="577"/>
      <c r="C5" s="578"/>
      <c r="D5" s="585" t="s">
        <v>195</v>
      </c>
      <c r="E5" s="586"/>
      <c r="F5" s="589" t="s">
        <v>196</v>
      </c>
      <c r="G5" s="589"/>
      <c r="H5" s="589"/>
      <c r="I5" s="589"/>
      <c r="J5" s="589"/>
      <c r="K5" s="589"/>
      <c r="L5" s="589"/>
      <c r="M5" s="589"/>
      <c r="N5" s="97"/>
      <c r="O5" s="97"/>
      <c r="P5" s="97"/>
      <c r="Q5" s="193"/>
      <c r="R5" s="194"/>
      <c r="S5" s="194"/>
      <c r="T5" s="195"/>
      <c r="U5" s="195"/>
      <c r="V5" s="195"/>
      <c r="W5" s="195"/>
      <c r="X5" s="195"/>
      <c r="Y5" s="195"/>
      <c r="Z5" s="195"/>
      <c r="AA5" s="195"/>
    </row>
    <row r="6" spans="1:27" ht="20.100000000000001" customHeight="1">
      <c r="A6" s="579"/>
      <c r="B6" s="580"/>
      <c r="C6" s="581"/>
      <c r="D6" s="587"/>
      <c r="E6" s="588"/>
      <c r="F6" s="590" t="s">
        <v>89</v>
      </c>
      <c r="G6" s="590"/>
      <c r="H6" s="590"/>
      <c r="I6" s="590"/>
      <c r="J6" s="590" t="s">
        <v>90</v>
      </c>
      <c r="K6" s="590"/>
      <c r="L6" s="590"/>
      <c r="M6" s="590"/>
      <c r="N6" s="97"/>
      <c r="O6" s="97"/>
      <c r="P6" s="97"/>
      <c r="Q6" s="193"/>
      <c r="R6" s="194"/>
      <c r="S6" s="194"/>
      <c r="T6" s="195"/>
      <c r="U6" s="195"/>
      <c r="V6" s="195"/>
      <c r="W6" s="195"/>
      <c r="X6" s="195"/>
      <c r="Y6" s="195"/>
      <c r="Z6" s="195"/>
      <c r="AA6" s="195"/>
    </row>
    <row r="7" spans="1:27" ht="20.100000000000001" customHeight="1">
      <c r="A7" s="582"/>
      <c r="B7" s="583"/>
      <c r="C7" s="584"/>
      <c r="D7" s="196" t="s">
        <v>197</v>
      </c>
      <c r="E7" s="197" t="s">
        <v>198</v>
      </c>
      <c r="F7" s="198" t="s">
        <v>91</v>
      </c>
      <c r="G7" s="198" t="s">
        <v>92</v>
      </c>
      <c r="H7" s="198" t="s">
        <v>93</v>
      </c>
      <c r="I7" s="198" t="s">
        <v>199</v>
      </c>
      <c r="J7" s="198" t="s">
        <v>91</v>
      </c>
      <c r="K7" s="198" t="s">
        <v>92</v>
      </c>
      <c r="L7" s="198" t="s">
        <v>93</v>
      </c>
      <c r="M7" s="198" t="s">
        <v>199</v>
      </c>
      <c r="N7" s="97"/>
      <c r="O7" s="97"/>
      <c r="P7" s="97"/>
      <c r="Q7" s="193"/>
      <c r="R7" s="194"/>
      <c r="S7" s="194"/>
      <c r="T7" s="195"/>
      <c r="U7" s="195"/>
      <c r="V7" s="195"/>
      <c r="W7" s="195"/>
      <c r="X7" s="195"/>
      <c r="Y7" s="195"/>
      <c r="Z7" s="195"/>
      <c r="AA7" s="195"/>
    </row>
    <row r="8" spans="1:27" ht="24.95" customHeight="1">
      <c r="A8" s="598" t="s">
        <v>200</v>
      </c>
      <c r="B8" s="199" t="s">
        <v>94</v>
      </c>
      <c r="C8" s="200"/>
      <c r="D8" s="201"/>
      <c r="E8" s="202"/>
      <c r="F8" s="66" t="s">
        <v>201</v>
      </c>
      <c r="G8" s="66" t="s">
        <v>202</v>
      </c>
      <c r="H8" s="66" t="s">
        <v>203</v>
      </c>
      <c r="I8" s="66" t="s">
        <v>204</v>
      </c>
      <c r="J8" s="66" t="s">
        <v>205</v>
      </c>
      <c r="K8" s="66" t="s">
        <v>206</v>
      </c>
      <c r="L8" s="66" t="s">
        <v>207</v>
      </c>
      <c r="M8" s="66" t="s">
        <v>208</v>
      </c>
      <c r="N8" s="97"/>
      <c r="O8" s="97"/>
      <c r="P8" s="97"/>
      <c r="Q8" s="194"/>
      <c r="R8" s="194"/>
      <c r="S8" s="194"/>
      <c r="T8" s="195"/>
      <c r="U8" s="195"/>
      <c r="V8" s="195"/>
      <c r="W8" s="195"/>
      <c r="X8" s="195"/>
      <c r="Y8" s="195"/>
      <c r="Z8" s="195"/>
      <c r="AA8" s="195"/>
    </row>
    <row r="9" spans="1:27" ht="24.95" customHeight="1">
      <c r="A9" s="599"/>
      <c r="B9" s="199" t="s">
        <v>95</v>
      </c>
      <c r="C9" s="203"/>
      <c r="D9" s="204"/>
      <c r="E9" s="204"/>
      <c r="F9" s="205"/>
      <c r="G9" s="205"/>
      <c r="H9" s="205"/>
      <c r="I9" s="205"/>
      <c r="J9" s="205"/>
      <c r="K9" s="205"/>
      <c r="L9" s="205"/>
      <c r="M9" s="205"/>
      <c r="N9" s="96"/>
      <c r="O9" s="96"/>
      <c r="P9" s="96"/>
      <c r="Q9" s="96"/>
      <c r="R9" s="206"/>
      <c r="S9" s="207"/>
      <c r="T9" s="208"/>
      <c r="U9" s="208"/>
      <c r="V9" s="208"/>
      <c r="W9" s="208"/>
      <c r="X9" s="208"/>
      <c r="Y9" s="208"/>
      <c r="Z9" s="208"/>
      <c r="AA9" s="208"/>
    </row>
    <row r="10" spans="1:27" ht="24.95" customHeight="1">
      <c r="A10" s="93"/>
      <c r="B10" s="93"/>
      <c r="C10" s="94"/>
      <c r="D10" s="94"/>
      <c r="E10" s="93"/>
      <c r="F10" s="93"/>
      <c r="G10" s="93"/>
      <c r="H10" s="93"/>
      <c r="I10" s="93"/>
      <c r="J10" s="93"/>
      <c r="K10" s="93"/>
      <c r="L10" s="93"/>
      <c r="M10" s="93"/>
      <c r="N10" s="93"/>
      <c r="O10" s="93"/>
      <c r="P10" s="93"/>
      <c r="Q10" s="93"/>
      <c r="R10" s="209"/>
      <c r="S10" s="209"/>
      <c r="T10" s="210"/>
      <c r="U10" s="210"/>
      <c r="V10" s="210"/>
      <c r="W10" s="210"/>
      <c r="X10" s="210"/>
      <c r="Y10" s="210"/>
      <c r="Z10" s="210"/>
      <c r="AA10" s="210"/>
    </row>
    <row r="11" spans="1:27" ht="24.95" customHeight="1">
      <c r="A11" s="93"/>
      <c r="B11" s="93"/>
      <c r="C11" s="94"/>
      <c r="D11" s="600" t="s">
        <v>209</v>
      </c>
      <c r="E11" s="600"/>
      <c r="F11" s="600"/>
      <c r="G11" s="600"/>
      <c r="H11" s="600" t="s">
        <v>210</v>
      </c>
      <c r="I11" s="600"/>
      <c r="J11" s="600"/>
      <c r="K11" s="600"/>
      <c r="L11" s="93"/>
      <c r="M11" s="93"/>
      <c r="N11" s="93"/>
      <c r="O11" s="93"/>
      <c r="P11" s="93"/>
      <c r="Q11" s="93"/>
      <c r="R11" s="209"/>
      <c r="S11" s="209"/>
      <c r="T11" s="210"/>
      <c r="U11" s="210"/>
      <c r="V11" s="210"/>
      <c r="W11" s="210"/>
      <c r="X11" s="210"/>
      <c r="Y11" s="210"/>
      <c r="Z11" s="210"/>
      <c r="AA11" s="210"/>
    </row>
    <row r="12" spans="1:27" ht="24.95" customHeight="1">
      <c r="A12" s="601" t="s">
        <v>211</v>
      </c>
      <c r="B12" s="604" t="s">
        <v>314</v>
      </c>
      <c r="C12" s="605"/>
      <c r="D12" s="211" t="s">
        <v>19</v>
      </c>
      <c r="E12" s="606"/>
      <c r="F12" s="606"/>
      <c r="G12" s="212" t="s">
        <v>96</v>
      </c>
      <c r="H12" s="213" t="s">
        <v>212</v>
      </c>
      <c r="I12" s="606"/>
      <c r="J12" s="606"/>
      <c r="K12" s="212" t="s">
        <v>96</v>
      </c>
      <c r="L12" s="93"/>
      <c r="M12" s="93"/>
      <c r="N12" s="93"/>
      <c r="O12" s="93"/>
      <c r="P12" s="93"/>
      <c r="Q12" s="93"/>
      <c r="R12" s="209"/>
      <c r="S12" s="209"/>
      <c r="T12" s="214"/>
      <c r="U12" s="214"/>
      <c r="V12" s="214"/>
      <c r="W12" s="214"/>
      <c r="X12" s="214"/>
      <c r="Y12" s="214"/>
      <c r="Z12" s="214"/>
      <c r="AA12" s="214"/>
    </row>
    <row r="13" spans="1:27" ht="24.95" customHeight="1">
      <c r="A13" s="602"/>
      <c r="B13" s="601" t="s">
        <v>315</v>
      </c>
      <c r="C13" s="607"/>
      <c r="D13" s="609" t="s">
        <v>213</v>
      </c>
      <c r="E13" s="593" t="s">
        <v>214</v>
      </c>
      <c r="F13" s="593"/>
      <c r="G13" s="594"/>
      <c r="H13" s="591" t="s">
        <v>215</v>
      </c>
      <c r="I13" s="593" t="s">
        <v>216</v>
      </c>
      <c r="J13" s="593"/>
      <c r="K13" s="594"/>
      <c r="L13" s="215"/>
      <c r="M13" s="215"/>
      <c r="N13" s="215"/>
      <c r="O13" s="215"/>
      <c r="P13" s="215"/>
      <c r="Q13" s="216"/>
      <c r="R13" s="217"/>
      <c r="S13" s="217"/>
      <c r="T13" s="218"/>
      <c r="U13" s="218"/>
      <c r="V13" s="218"/>
      <c r="W13" s="218"/>
      <c r="X13" s="218"/>
      <c r="Y13" s="218"/>
      <c r="Z13" s="218"/>
      <c r="AA13" s="218"/>
    </row>
    <row r="14" spans="1:27" ht="24.95" customHeight="1">
      <c r="A14" s="603"/>
      <c r="B14" s="603"/>
      <c r="C14" s="608"/>
      <c r="D14" s="610"/>
      <c r="E14" s="595"/>
      <c r="F14" s="595"/>
      <c r="G14" s="219" t="s">
        <v>217</v>
      </c>
      <c r="H14" s="592"/>
      <c r="I14" s="595"/>
      <c r="J14" s="595"/>
      <c r="K14" s="219" t="s">
        <v>217</v>
      </c>
      <c r="L14" s="36"/>
      <c r="M14" s="36"/>
      <c r="N14" s="36"/>
      <c r="O14" s="36"/>
      <c r="P14" s="36"/>
      <c r="Q14" s="220"/>
      <c r="R14" s="221"/>
      <c r="S14" s="221"/>
      <c r="T14" s="222"/>
      <c r="U14" s="222"/>
      <c r="V14" s="222"/>
      <c r="W14" s="222"/>
      <c r="X14" s="222"/>
      <c r="Y14" s="222"/>
      <c r="Z14" s="596"/>
      <c r="AA14" s="596"/>
    </row>
    <row r="15" spans="1:27" ht="21.75" customHeight="1">
      <c r="A15" s="93"/>
      <c r="B15" s="94"/>
      <c r="C15" s="94"/>
      <c r="D15" s="36"/>
      <c r="E15" s="36"/>
      <c r="F15" s="597"/>
      <c r="G15" s="597"/>
      <c r="H15" s="36"/>
      <c r="I15" s="36"/>
      <c r="J15" s="597"/>
      <c r="K15" s="597"/>
      <c r="L15" s="36"/>
      <c r="M15" s="36"/>
      <c r="N15" s="36"/>
      <c r="O15" s="36"/>
      <c r="P15" s="36"/>
      <c r="Q15" s="220"/>
      <c r="R15" s="221"/>
      <c r="S15" s="221"/>
      <c r="T15" s="222"/>
      <c r="U15" s="222"/>
      <c r="V15" s="222"/>
      <c r="W15" s="222"/>
      <c r="X15" s="222"/>
      <c r="Y15" s="222"/>
      <c r="Z15" s="596"/>
      <c r="AA15" s="596"/>
    </row>
    <row r="16" spans="1:27" ht="24.95" customHeight="1">
      <c r="A16" s="223" t="s">
        <v>218</v>
      </c>
      <c r="B16" s="94"/>
      <c r="C16" s="94"/>
      <c r="D16" s="224"/>
      <c r="E16" s="36"/>
      <c r="F16" s="36"/>
      <c r="G16" s="36"/>
      <c r="H16" s="36"/>
      <c r="I16" s="36"/>
      <c r="J16" s="36"/>
      <c r="K16" s="36"/>
      <c r="L16" s="36"/>
      <c r="M16" s="36"/>
      <c r="N16" s="36"/>
      <c r="O16" s="36"/>
      <c r="P16" s="36"/>
      <c r="Q16" s="220"/>
      <c r="R16" s="221"/>
      <c r="S16" s="221"/>
      <c r="T16" s="222"/>
      <c r="U16" s="222"/>
      <c r="V16" s="222"/>
      <c r="W16" s="222"/>
      <c r="X16" s="222"/>
      <c r="Y16" s="222"/>
      <c r="Z16" s="222"/>
      <c r="AA16" s="222"/>
    </row>
    <row r="17" spans="1:27" ht="10.5" customHeight="1">
      <c r="A17" s="85"/>
      <c r="B17" s="94"/>
      <c r="C17" s="94"/>
      <c r="D17" s="224"/>
      <c r="E17" s="36"/>
      <c r="F17" s="36"/>
      <c r="G17" s="36"/>
      <c r="H17" s="36"/>
      <c r="I17" s="36"/>
      <c r="J17" s="36"/>
      <c r="K17" s="36"/>
      <c r="L17" s="36"/>
      <c r="M17" s="36"/>
      <c r="N17" s="36"/>
      <c r="O17" s="36"/>
      <c r="P17" s="36"/>
      <c r="Q17" s="220"/>
      <c r="R17" s="221"/>
      <c r="S17" s="221"/>
      <c r="T17" s="222"/>
      <c r="U17" s="222"/>
      <c r="V17" s="222"/>
      <c r="W17" s="222"/>
      <c r="X17" s="222"/>
      <c r="Y17" s="222"/>
      <c r="Z17" s="596"/>
      <c r="AA17" s="596"/>
    </row>
    <row r="18" spans="1:27" ht="20.100000000000001" customHeight="1">
      <c r="A18" s="620" t="s">
        <v>219</v>
      </c>
      <c r="B18" s="577"/>
      <c r="C18" s="578"/>
      <c r="D18" s="621" t="s">
        <v>195</v>
      </c>
      <c r="E18" s="621"/>
      <c r="F18" s="589" t="s">
        <v>196</v>
      </c>
      <c r="G18" s="589"/>
      <c r="H18" s="589"/>
      <c r="I18" s="589"/>
      <c r="J18" s="589"/>
      <c r="K18" s="589"/>
      <c r="L18" s="589"/>
      <c r="M18" s="589"/>
      <c r="N18" s="36"/>
      <c r="O18" s="36"/>
      <c r="P18" s="36"/>
      <c r="Q18" s="220"/>
      <c r="R18" s="221"/>
      <c r="S18" s="221"/>
      <c r="T18" s="222"/>
      <c r="U18" s="222"/>
      <c r="V18" s="222"/>
      <c r="W18" s="222"/>
      <c r="X18" s="222"/>
      <c r="Y18" s="222"/>
      <c r="Z18" s="596"/>
      <c r="AA18" s="596"/>
    </row>
    <row r="19" spans="1:27" ht="20.100000000000001" customHeight="1">
      <c r="A19" s="579"/>
      <c r="B19" s="580"/>
      <c r="C19" s="581"/>
      <c r="D19" s="621"/>
      <c r="E19" s="621"/>
      <c r="F19" s="590" t="s">
        <v>89</v>
      </c>
      <c r="G19" s="590"/>
      <c r="H19" s="590"/>
      <c r="I19" s="590"/>
      <c r="J19" s="590" t="s">
        <v>90</v>
      </c>
      <c r="K19" s="590"/>
      <c r="L19" s="590"/>
      <c r="M19" s="590"/>
      <c r="N19" s="36"/>
      <c r="O19" s="36"/>
      <c r="P19" s="36"/>
      <c r="Q19" s="220"/>
      <c r="R19" s="221"/>
      <c r="S19" s="222"/>
      <c r="U19" s="222"/>
      <c r="V19" s="222"/>
      <c r="W19" s="222"/>
      <c r="X19" s="222"/>
      <c r="Y19" s="222"/>
      <c r="Z19" s="596"/>
      <c r="AA19" s="596"/>
    </row>
    <row r="20" spans="1:27" ht="20.100000000000001" customHeight="1">
      <c r="A20" s="582"/>
      <c r="B20" s="583"/>
      <c r="C20" s="581"/>
      <c r="D20" s="197" t="s">
        <v>197</v>
      </c>
      <c r="E20" s="197" t="s">
        <v>198</v>
      </c>
      <c r="F20" s="198" t="s">
        <v>91</v>
      </c>
      <c r="G20" s="198" t="s">
        <v>92</v>
      </c>
      <c r="H20" s="198" t="s">
        <v>93</v>
      </c>
      <c r="I20" s="198" t="s">
        <v>199</v>
      </c>
      <c r="J20" s="198" t="s">
        <v>91</v>
      </c>
      <c r="K20" s="198" t="s">
        <v>92</v>
      </c>
      <c r="L20" s="198" t="s">
        <v>93</v>
      </c>
      <c r="M20" s="198" t="s">
        <v>199</v>
      </c>
      <c r="N20" s="36"/>
      <c r="O20" s="36"/>
      <c r="P20" s="36"/>
      <c r="Q20" s="220"/>
      <c r="R20" s="221"/>
      <c r="S20" s="222"/>
      <c r="U20" s="222"/>
      <c r="V20" s="222"/>
      <c r="W20" s="222"/>
      <c r="X20" s="222"/>
      <c r="Y20" s="222"/>
      <c r="Z20" s="596"/>
      <c r="AA20" s="596"/>
    </row>
    <row r="21" spans="1:27" s="96" customFormat="1" ht="24.95" customHeight="1">
      <c r="A21" s="598" t="s">
        <v>200</v>
      </c>
      <c r="B21" s="225" t="s">
        <v>94</v>
      </c>
      <c r="C21" s="229"/>
      <c r="D21" s="226"/>
      <c r="E21" s="268"/>
      <c r="F21" s="66" t="s">
        <v>201</v>
      </c>
      <c r="G21" s="66" t="s">
        <v>202</v>
      </c>
      <c r="H21" s="66" t="s">
        <v>203</v>
      </c>
      <c r="I21" s="66" t="s">
        <v>204</v>
      </c>
      <c r="J21" s="66" t="s">
        <v>205</v>
      </c>
      <c r="K21" s="66" t="s">
        <v>206</v>
      </c>
      <c r="L21" s="66" t="s">
        <v>207</v>
      </c>
      <c r="M21" s="66" t="s">
        <v>208</v>
      </c>
      <c r="N21" s="222"/>
      <c r="O21" s="228"/>
      <c r="P21" s="228"/>
      <c r="Q21" s="36"/>
      <c r="R21" s="221"/>
      <c r="S21" s="221"/>
      <c r="T21" s="37"/>
      <c r="U21" s="37"/>
      <c r="V21" s="37"/>
      <c r="W21" s="37"/>
      <c r="X21" s="37"/>
      <c r="Y21" s="37"/>
      <c r="Z21" s="37"/>
      <c r="AA21" s="37"/>
    </row>
    <row r="22" spans="1:27" s="96" customFormat="1" ht="24.95" customHeight="1">
      <c r="A22" s="611"/>
      <c r="B22" s="225" t="s">
        <v>95</v>
      </c>
      <c r="C22" s="269"/>
      <c r="D22" s="227"/>
      <c r="E22" s="268"/>
      <c r="F22" s="270"/>
      <c r="G22" s="270"/>
      <c r="H22" s="270"/>
      <c r="I22" s="270"/>
      <c r="J22" s="270"/>
      <c r="K22" s="270"/>
      <c r="L22" s="270"/>
      <c r="M22" s="270"/>
      <c r="N22" s="222"/>
      <c r="O22" s="228"/>
      <c r="P22" s="228"/>
      <c r="Q22" s="36"/>
      <c r="R22" s="221"/>
      <c r="S22" s="221"/>
      <c r="T22" s="231"/>
      <c r="U22" s="231"/>
      <c r="V22" s="231"/>
      <c r="W22" s="231"/>
      <c r="X22" s="231"/>
      <c r="Y22" s="231"/>
      <c r="Z22" s="231"/>
      <c r="AA22" s="231"/>
    </row>
    <row r="23" spans="1:27" ht="24.95" customHeight="1">
      <c r="A23" s="611"/>
      <c r="B23" s="612" t="s">
        <v>220</v>
      </c>
      <c r="C23" s="613"/>
      <c r="D23" s="598"/>
      <c r="E23" s="615"/>
      <c r="F23" s="66" t="s">
        <v>221</v>
      </c>
      <c r="G23" s="232" t="s">
        <v>222</v>
      </c>
      <c r="H23" s="66" t="s">
        <v>223</v>
      </c>
      <c r="I23" s="232" t="s">
        <v>224</v>
      </c>
      <c r="J23" s="66" t="s">
        <v>225</v>
      </c>
      <c r="K23" s="232" t="s">
        <v>226</v>
      </c>
      <c r="L23" s="66" t="s">
        <v>227</v>
      </c>
      <c r="M23" s="233" t="s">
        <v>228</v>
      </c>
      <c r="N23" s="234"/>
      <c r="O23" s="234"/>
      <c r="P23" s="234"/>
      <c r="Q23" s="7"/>
      <c r="T23" s="7"/>
      <c r="U23" s="7"/>
      <c r="V23" s="7"/>
      <c r="W23" s="7"/>
      <c r="X23" s="7"/>
      <c r="Y23" s="7"/>
      <c r="Z23" s="7"/>
      <c r="AA23" s="7"/>
    </row>
    <row r="24" spans="1:27" ht="26.25" customHeight="1">
      <c r="A24" s="599"/>
      <c r="B24" s="612"/>
      <c r="C24" s="614"/>
      <c r="D24" s="599"/>
      <c r="E24" s="616"/>
      <c r="F24" s="230"/>
      <c r="G24" s="230"/>
      <c r="H24" s="230"/>
      <c r="I24" s="230"/>
      <c r="J24" s="230"/>
      <c r="K24" s="230"/>
      <c r="L24" s="230"/>
      <c r="M24" s="230"/>
      <c r="R24" s="6"/>
      <c r="S24" s="6"/>
    </row>
    <row r="25" spans="1:27" ht="24.95" customHeight="1">
      <c r="A25" s="236"/>
      <c r="B25" s="236"/>
      <c r="C25" s="236"/>
      <c r="D25" s="236"/>
      <c r="E25" s="236"/>
      <c r="F25" s="236"/>
      <c r="G25" s="236"/>
      <c r="H25" s="236"/>
      <c r="I25" s="236"/>
      <c r="J25" s="236"/>
      <c r="K25" s="236"/>
      <c r="L25" s="236"/>
      <c r="R25" s="6"/>
      <c r="S25" s="6"/>
    </row>
    <row r="26" spans="1:27" ht="24.95" customHeight="1">
      <c r="A26" s="617" t="s">
        <v>229</v>
      </c>
      <c r="B26" s="618"/>
      <c r="C26" s="619"/>
      <c r="D26" s="600" t="s">
        <v>230</v>
      </c>
      <c r="E26" s="600"/>
      <c r="F26" s="600"/>
      <c r="G26" s="600"/>
      <c r="H26" s="600" t="s">
        <v>231</v>
      </c>
      <c r="I26" s="600"/>
      <c r="J26" s="600"/>
      <c r="K26" s="600"/>
      <c r="L26" s="236"/>
      <c r="M26" s="617" t="s">
        <v>232</v>
      </c>
      <c r="N26" s="618"/>
      <c r="O26" s="619"/>
      <c r="P26" s="600" t="s">
        <v>230</v>
      </c>
      <c r="Q26" s="600"/>
      <c r="R26" s="600"/>
      <c r="S26" s="600"/>
      <c r="T26" s="600" t="s">
        <v>231</v>
      </c>
      <c r="U26" s="600"/>
      <c r="V26" s="600"/>
      <c r="W26" s="600"/>
    </row>
    <row r="27" spans="1:27" ht="24.75" customHeight="1">
      <c r="A27" s="622" t="s">
        <v>233</v>
      </c>
      <c r="B27" s="604" t="s">
        <v>314</v>
      </c>
      <c r="C27" s="605"/>
      <c r="D27" s="211" t="s">
        <v>234</v>
      </c>
      <c r="E27" s="606"/>
      <c r="F27" s="606"/>
      <c r="G27" s="212" t="s">
        <v>96</v>
      </c>
      <c r="H27" s="213" t="s">
        <v>212</v>
      </c>
      <c r="I27" s="606"/>
      <c r="J27" s="606"/>
      <c r="K27" s="212" t="s">
        <v>96</v>
      </c>
      <c r="L27" s="236"/>
      <c r="M27" s="625" t="s">
        <v>219</v>
      </c>
      <c r="N27" s="628" t="s">
        <v>314</v>
      </c>
      <c r="O27" s="605"/>
      <c r="P27" s="211" t="s">
        <v>235</v>
      </c>
      <c r="Q27" s="606"/>
      <c r="R27" s="606"/>
      <c r="S27" s="212" t="s">
        <v>96</v>
      </c>
      <c r="T27" s="213" t="s">
        <v>236</v>
      </c>
      <c r="U27" s="606"/>
      <c r="V27" s="606"/>
      <c r="W27" s="212" t="s">
        <v>96</v>
      </c>
    </row>
    <row r="28" spans="1:27" ht="24.95" customHeight="1">
      <c r="A28" s="623"/>
      <c r="B28" s="601" t="s">
        <v>315</v>
      </c>
      <c r="C28" s="607"/>
      <c r="D28" s="609" t="s">
        <v>213</v>
      </c>
      <c r="E28" s="593" t="s">
        <v>214</v>
      </c>
      <c r="F28" s="593"/>
      <c r="G28" s="594"/>
      <c r="H28" s="591" t="s">
        <v>215</v>
      </c>
      <c r="I28" s="593" t="s">
        <v>216</v>
      </c>
      <c r="J28" s="593"/>
      <c r="K28" s="594"/>
      <c r="M28" s="626"/>
      <c r="N28" s="629" t="s">
        <v>315</v>
      </c>
      <c r="O28" s="607"/>
      <c r="P28" s="609" t="s">
        <v>237</v>
      </c>
      <c r="Q28" s="593" t="s">
        <v>238</v>
      </c>
      <c r="R28" s="593"/>
      <c r="S28" s="594"/>
      <c r="T28" s="591" t="s">
        <v>239</v>
      </c>
      <c r="U28" s="593" t="s">
        <v>240</v>
      </c>
      <c r="V28" s="593"/>
      <c r="W28" s="594"/>
    </row>
    <row r="29" spans="1:27" ht="24.95" customHeight="1">
      <c r="A29" s="624"/>
      <c r="B29" s="603"/>
      <c r="C29" s="608"/>
      <c r="D29" s="610"/>
      <c r="E29" s="595"/>
      <c r="F29" s="595"/>
      <c r="G29" s="219" t="s">
        <v>217</v>
      </c>
      <c r="H29" s="592"/>
      <c r="I29" s="595"/>
      <c r="J29" s="595"/>
      <c r="K29" s="219" t="s">
        <v>217</v>
      </c>
      <c r="M29" s="627"/>
      <c r="N29" s="630"/>
      <c r="O29" s="608"/>
      <c r="P29" s="610"/>
      <c r="Q29" s="595"/>
      <c r="R29" s="595"/>
      <c r="S29" s="219" t="s">
        <v>217</v>
      </c>
      <c r="T29" s="592"/>
      <c r="U29" s="595"/>
      <c r="V29" s="595"/>
      <c r="W29" s="219" t="s">
        <v>217</v>
      </c>
    </row>
    <row r="30" spans="1:27" ht="23.25" customHeight="1">
      <c r="B30" s="237"/>
      <c r="D30" s="234"/>
      <c r="E30" s="234"/>
      <c r="F30" s="234"/>
      <c r="G30" s="234"/>
      <c r="H30" s="234"/>
      <c r="I30" s="234"/>
      <c r="J30" s="234"/>
      <c r="P30" s="234"/>
      <c r="Q30" s="234"/>
      <c r="R30" s="238"/>
      <c r="S30" s="238"/>
      <c r="T30" s="234"/>
      <c r="U30" s="234"/>
      <c r="V30" s="234"/>
    </row>
    <row r="31" spans="1:27" ht="24.95" customHeight="1">
      <c r="A31" s="90" t="s">
        <v>241</v>
      </c>
      <c r="B31" s="237"/>
    </row>
    <row r="32" spans="1:27" ht="10.5" customHeight="1">
      <c r="A32" s="239"/>
    </row>
    <row r="33" spans="1:23" ht="24.95" customHeight="1">
      <c r="A33" s="576" t="s">
        <v>242</v>
      </c>
      <c r="B33" s="577"/>
      <c r="C33" s="578"/>
      <c r="D33" s="621" t="s">
        <v>195</v>
      </c>
      <c r="E33" s="621"/>
      <c r="F33" s="589" t="s">
        <v>196</v>
      </c>
      <c r="G33" s="589"/>
      <c r="H33" s="589"/>
      <c r="I33" s="589"/>
      <c r="J33" s="589"/>
      <c r="K33" s="589"/>
      <c r="L33" s="589"/>
      <c r="M33" s="589"/>
    </row>
    <row r="34" spans="1:23" ht="24.95" customHeight="1">
      <c r="A34" s="579"/>
      <c r="B34" s="580"/>
      <c r="C34" s="581"/>
      <c r="D34" s="621"/>
      <c r="E34" s="621"/>
      <c r="F34" s="590" t="s">
        <v>89</v>
      </c>
      <c r="G34" s="590"/>
      <c r="H34" s="590"/>
      <c r="I34" s="590"/>
      <c r="J34" s="590" t="s">
        <v>90</v>
      </c>
      <c r="K34" s="590"/>
      <c r="L34" s="590"/>
      <c r="M34" s="590"/>
    </row>
    <row r="35" spans="1:23" ht="24.95" customHeight="1">
      <c r="A35" s="582"/>
      <c r="B35" s="583"/>
      <c r="C35" s="584"/>
      <c r="D35" s="197" t="s">
        <v>197</v>
      </c>
      <c r="E35" s="197" t="s">
        <v>198</v>
      </c>
      <c r="F35" s="198" t="s">
        <v>91</v>
      </c>
      <c r="G35" s="198" t="s">
        <v>92</v>
      </c>
      <c r="H35" s="198" t="s">
        <v>93</v>
      </c>
      <c r="I35" s="198" t="s">
        <v>199</v>
      </c>
      <c r="J35" s="198" t="s">
        <v>91</v>
      </c>
      <c r="K35" s="198" t="s">
        <v>92</v>
      </c>
      <c r="L35" s="198" t="s">
        <v>93</v>
      </c>
      <c r="M35" s="198" t="s">
        <v>199</v>
      </c>
    </row>
    <row r="36" spans="1:23" ht="24.95" customHeight="1">
      <c r="A36" s="598" t="s">
        <v>200</v>
      </c>
      <c r="B36" s="199" t="s">
        <v>94</v>
      </c>
      <c r="C36" s="240"/>
      <c r="D36" s="241"/>
      <c r="E36" s="242"/>
      <c r="F36" s="67" t="s">
        <v>135</v>
      </c>
      <c r="G36" s="67" t="s">
        <v>136</v>
      </c>
      <c r="H36" s="67" t="s">
        <v>137</v>
      </c>
      <c r="I36" s="67" t="s">
        <v>138</v>
      </c>
      <c r="J36" s="67" t="s">
        <v>139</v>
      </c>
      <c r="K36" s="67" t="s">
        <v>140</v>
      </c>
      <c r="L36" s="67" t="s">
        <v>141</v>
      </c>
      <c r="M36" s="67" t="s">
        <v>142</v>
      </c>
    </row>
    <row r="37" spans="1:23" ht="24.95" customHeight="1">
      <c r="A37" s="611"/>
      <c r="B37" s="199" t="s">
        <v>95</v>
      </c>
      <c r="C37" s="243"/>
      <c r="D37" s="244"/>
      <c r="E37" s="245"/>
      <c r="F37" s="271"/>
      <c r="G37" s="271"/>
      <c r="H37" s="271"/>
      <c r="I37" s="271"/>
      <c r="J37" s="271"/>
      <c r="K37" s="271"/>
      <c r="L37" s="271"/>
      <c r="M37" s="271"/>
    </row>
    <row r="38" spans="1:23" ht="24.95" customHeight="1">
      <c r="A38" s="611"/>
      <c r="B38" s="631" t="s">
        <v>243</v>
      </c>
      <c r="C38" s="632"/>
      <c r="D38" s="632"/>
      <c r="E38" s="632"/>
      <c r="F38" s="68" t="s">
        <v>143</v>
      </c>
      <c r="G38" s="69" t="s">
        <v>144</v>
      </c>
      <c r="H38" s="68" t="s">
        <v>145</v>
      </c>
      <c r="I38" s="69" t="s">
        <v>146</v>
      </c>
      <c r="J38" s="68" t="s">
        <v>147</v>
      </c>
      <c r="K38" s="69" t="s">
        <v>148</v>
      </c>
      <c r="L38" s="68" t="s">
        <v>149</v>
      </c>
      <c r="M38" s="70" t="s">
        <v>150</v>
      </c>
    </row>
    <row r="39" spans="1:23" ht="24.95" customHeight="1">
      <c r="A39" s="599"/>
      <c r="B39" s="631"/>
      <c r="C39" s="633"/>
      <c r="D39" s="633"/>
      <c r="E39" s="633"/>
      <c r="F39" s="271"/>
      <c r="G39" s="271"/>
      <c r="H39" s="271"/>
      <c r="I39" s="271"/>
      <c r="J39" s="271"/>
      <c r="K39" s="271"/>
      <c r="L39" s="271"/>
      <c r="M39" s="271"/>
    </row>
    <row r="40" spans="1:23" ht="24.95" customHeight="1"/>
    <row r="41" spans="1:23" ht="24.95" customHeight="1">
      <c r="A41" s="617" t="s">
        <v>229</v>
      </c>
      <c r="B41" s="618"/>
      <c r="C41" s="619"/>
      <c r="D41" s="600" t="s">
        <v>209</v>
      </c>
      <c r="E41" s="600"/>
      <c r="F41" s="600"/>
      <c r="G41" s="600"/>
      <c r="H41" s="600" t="s">
        <v>210</v>
      </c>
      <c r="I41" s="600"/>
      <c r="J41" s="600"/>
      <c r="K41" s="600"/>
      <c r="M41" s="617" t="s">
        <v>232</v>
      </c>
      <c r="N41" s="618"/>
      <c r="O41" s="619"/>
      <c r="P41" s="600" t="s">
        <v>209</v>
      </c>
      <c r="Q41" s="600"/>
      <c r="R41" s="600"/>
      <c r="S41" s="600"/>
      <c r="T41" s="600" t="s">
        <v>210</v>
      </c>
      <c r="U41" s="600"/>
      <c r="V41" s="600"/>
      <c r="W41" s="600"/>
    </row>
    <row r="42" spans="1:23" ht="24.75" customHeight="1">
      <c r="A42" s="634" t="s">
        <v>200</v>
      </c>
      <c r="B42" s="628" t="s">
        <v>314</v>
      </c>
      <c r="C42" s="605"/>
      <c r="D42" s="211" t="s">
        <v>19</v>
      </c>
      <c r="E42" s="637"/>
      <c r="F42" s="637"/>
      <c r="G42" s="246" t="s">
        <v>96</v>
      </c>
      <c r="H42" s="247" t="s">
        <v>212</v>
      </c>
      <c r="I42" s="637"/>
      <c r="J42" s="637"/>
      <c r="K42" s="246" t="s">
        <v>96</v>
      </c>
      <c r="M42" s="634" t="s">
        <v>200</v>
      </c>
      <c r="N42" s="628" t="s">
        <v>314</v>
      </c>
      <c r="O42" s="605"/>
      <c r="P42" s="211" t="s">
        <v>235</v>
      </c>
      <c r="Q42" s="637"/>
      <c r="R42" s="637"/>
      <c r="S42" s="246" t="s">
        <v>96</v>
      </c>
      <c r="T42" s="247" t="s">
        <v>236</v>
      </c>
      <c r="U42" s="637"/>
      <c r="V42" s="637"/>
      <c r="W42" s="246" t="s">
        <v>96</v>
      </c>
    </row>
    <row r="43" spans="1:23" ht="24.95" customHeight="1">
      <c r="A43" s="635"/>
      <c r="B43" s="629" t="s">
        <v>315</v>
      </c>
      <c r="C43" s="607"/>
      <c r="D43" s="642" t="s">
        <v>213</v>
      </c>
      <c r="E43" s="640" t="s">
        <v>214</v>
      </c>
      <c r="F43" s="640"/>
      <c r="G43" s="641"/>
      <c r="H43" s="638" t="s">
        <v>215</v>
      </c>
      <c r="I43" s="640" t="s">
        <v>216</v>
      </c>
      <c r="J43" s="640"/>
      <c r="K43" s="641"/>
      <c r="M43" s="635"/>
      <c r="N43" s="629" t="s">
        <v>315</v>
      </c>
      <c r="O43" s="607"/>
      <c r="P43" s="642" t="s">
        <v>237</v>
      </c>
      <c r="Q43" s="640" t="s">
        <v>238</v>
      </c>
      <c r="R43" s="640"/>
      <c r="S43" s="641"/>
      <c r="T43" s="638" t="s">
        <v>239</v>
      </c>
      <c r="U43" s="640" t="s">
        <v>240</v>
      </c>
      <c r="V43" s="640"/>
      <c r="W43" s="641"/>
    </row>
    <row r="44" spans="1:23" ht="24.95" customHeight="1">
      <c r="A44" s="636"/>
      <c r="B44" s="630"/>
      <c r="C44" s="608"/>
      <c r="D44" s="610"/>
      <c r="E44" s="595"/>
      <c r="F44" s="595"/>
      <c r="G44" s="248" t="s">
        <v>217</v>
      </c>
      <c r="H44" s="639"/>
      <c r="I44" s="595"/>
      <c r="J44" s="595"/>
      <c r="K44" s="248" t="s">
        <v>217</v>
      </c>
      <c r="M44" s="636"/>
      <c r="N44" s="630"/>
      <c r="O44" s="608"/>
      <c r="P44" s="610"/>
      <c r="Q44" s="595"/>
      <c r="R44" s="595"/>
      <c r="S44" s="248" t="s">
        <v>244</v>
      </c>
      <c r="T44" s="639"/>
      <c r="U44" s="595"/>
      <c r="V44" s="595"/>
      <c r="W44" s="248" t="s">
        <v>245</v>
      </c>
    </row>
    <row r="45" spans="1:23" ht="24.95" customHeight="1">
      <c r="B45" s="237"/>
    </row>
  </sheetData>
  <mergeCells count="104">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 ref="A42:A44"/>
    <mergeCell ref="B42:C42"/>
    <mergeCell ref="E42:F42"/>
    <mergeCell ref="I42:J42"/>
    <mergeCell ref="M42:M44"/>
    <mergeCell ref="N42:O42"/>
    <mergeCell ref="A41:C41"/>
    <mergeCell ref="D41:G41"/>
    <mergeCell ref="H41:K41"/>
    <mergeCell ref="M41:O41"/>
    <mergeCell ref="P41:S41"/>
    <mergeCell ref="T41:W41"/>
    <mergeCell ref="A33:C35"/>
    <mergeCell ref="D33:E34"/>
    <mergeCell ref="F33:M33"/>
    <mergeCell ref="F34:I34"/>
    <mergeCell ref="J34:M34"/>
    <mergeCell ref="A36:A39"/>
    <mergeCell ref="B38:B39"/>
    <mergeCell ref="C38:C39"/>
    <mergeCell ref="D38:D39"/>
    <mergeCell ref="E38:E39"/>
    <mergeCell ref="A27:A29"/>
    <mergeCell ref="B27:C27"/>
    <mergeCell ref="E27:F27"/>
    <mergeCell ref="I27:J27"/>
    <mergeCell ref="M27:M29"/>
    <mergeCell ref="N27:O27"/>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26:K26"/>
    <mergeCell ref="M26:O26"/>
    <mergeCell ref="P26:S26"/>
    <mergeCell ref="T26:W26"/>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1:D1"/>
    <mergeCell ref="A5:C7"/>
    <mergeCell ref="D5:E6"/>
    <mergeCell ref="F5:M5"/>
    <mergeCell ref="F6:I6"/>
    <mergeCell ref="J6:M6"/>
    <mergeCell ref="H13:H14"/>
    <mergeCell ref="I13:K13"/>
    <mergeCell ref="E14:F14"/>
    <mergeCell ref="I14:J14"/>
  </mergeCells>
  <phoneticPr fontId="4"/>
  <dataValidations count="1">
    <dataValidation allowBlank="1" showInputMessage="1" showErrorMessage="1" prompt="下段の確認用のデータが同数でない場合は、元データを確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xr:uid="{00000000-0002-0000-0600-000000000000}"/>
  </dataValidations>
  <pageMargins left="0.70866141732283472" right="0.70866141732283472" top="0.74803149606299213" bottom="0.55118110236220474"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E58"/>
  <sheetViews>
    <sheetView showZeros="0" view="pageBreakPreview" zoomScale="85" zoomScaleNormal="100" zoomScaleSheetLayoutView="85" workbookViewId="0">
      <selection activeCell="A24" sqref="A24"/>
    </sheetView>
  </sheetViews>
  <sheetFormatPr defaultRowHeight="15" customHeight="1"/>
  <cols>
    <col min="1" max="1" width="19.5" style="407" bestFit="1" customWidth="1"/>
    <col min="2" max="2" width="15.5" style="407" customWidth="1"/>
    <col min="3" max="3" width="11.125" style="407" customWidth="1"/>
    <col min="4" max="6" width="9.375" style="407" customWidth="1"/>
    <col min="7" max="7" width="7.5" style="407" bestFit="1" customWidth="1"/>
    <col min="8" max="19" width="4" style="407" customWidth="1"/>
    <col min="20" max="20" width="15.5" style="407" bestFit="1" customWidth="1"/>
    <col min="21" max="22" width="4.375" style="408" customWidth="1"/>
    <col min="23" max="30" width="6.625" style="407" customWidth="1"/>
    <col min="31" max="31" width="38.125" style="407" customWidth="1"/>
    <col min="32" max="16384" width="9" style="407"/>
  </cols>
  <sheetData>
    <row r="1" spans="1:31" s="474" customFormat="1" ht="13.5">
      <c r="A1" s="721" t="s">
        <v>454</v>
      </c>
      <c r="B1" s="721"/>
      <c r="C1" s="721"/>
      <c r="D1" s="396"/>
      <c r="E1" s="396"/>
      <c r="F1" s="396"/>
      <c r="G1" s="396"/>
      <c r="H1" s="396"/>
      <c r="I1" s="396"/>
      <c r="J1" s="396"/>
      <c r="K1" s="396"/>
      <c r="L1" s="396"/>
      <c r="M1" s="396"/>
      <c r="N1" s="396"/>
      <c r="O1" s="396"/>
      <c r="P1" s="396"/>
      <c r="Q1" s="396"/>
      <c r="R1" s="396"/>
      <c r="S1" s="396"/>
      <c r="T1" s="396"/>
      <c r="U1" s="476"/>
      <c r="V1" s="476"/>
      <c r="W1" s="396"/>
      <c r="X1" s="396"/>
      <c r="Y1" s="396"/>
      <c r="Z1" s="396"/>
      <c r="AA1" s="396"/>
      <c r="AB1" s="396"/>
      <c r="AC1" s="396"/>
      <c r="AD1" s="396"/>
      <c r="AE1" s="396"/>
    </row>
    <row r="2" spans="1:31" s="474" customFormat="1" ht="14.25">
      <c r="C2" s="475"/>
      <c r="D2" s="396"/>
      <c r="E2" s="396"/>
      <c r="F2" s="396"/>
      <c r="G2" s="396"/>
      <c r="H2" s="396"/>
      <c r="I2" s="396"/>
      <c r="J2" s="396"/>
      <c r="K2" s="396"/>
      <c r="L2" s="396"/>
      <c r="M2" s="396"/>
      <c r="N2" s="396"/>
      <c r="O2" s="396"/>
      <c r="P2" s="396"/>
      <c r="Q2" s="396"/>
      <c r="R2" s="396"/>
      <c r="S2" s="396"/>
      <c r="T2" s="396"/>
      <c r="U2" s="454"/>
      <c r="V2" s="453"/>
      <c r="W2" s="396"/>
      <c r="X2" s="396"/>
      <c r="Y2" s="396"/>
      <c r="Z2" s="396"/>
      <c r="AA2" s="396"/>
      <c r="AB2" s="396"/>
      <c r="AC2" s="396"/>
      <c r="AD2" s="396"/>
      <c r="AE2" s="396"/>
    </row>
    <row r="3" spans="1:31" ht="24.95" customHeight="1">
      <c r="C3" s="722" t="s">
        <v>453</v>
      </c>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row>
    <row r="4" spans="1:31" ht="17.25" customHeight="1">
      <c r="C4" s="458"/>
      <c r="D4" s="458"/>
      <c r="E4" s="458"/>
      <c r="F4" s="458"/>
      <c r="G4" s="458"/>
      <c r="H4" s="458"/>
      <c r="I4" s="458"/>
      <c r="J4" s="458"/>
      <c r="K4" s="458"/>
      <c r="L4" s="458"/>
      <c r="M4" s="458"/>
      <c r="N4" s="458"/>
      <c r="O4" s="458"/>
      <c r="P4" s="458"/>
      <c r="Q4" s="458"/>
      <c r="R4" s="458"/>
      <c r="S4" s="458"/>
      <c r="T4" s="466" t="s">
        <v>452</v>
      </c>
      <c r="U4" s="457"/>
      <c r="V4" s="457"/>
      <c r="W4" s="456"/>
      <c r="X4" s="456"/>
      <c r="Y4" s="456"/>
      <c r="Z4" s="456"/>
      <c r="AA4" s="456"/>
      <c r="AB4" s="456"/>
      <c r="AC4" s="456"/>
      <c r="AD4" s="456"/>
      <c r="AE4" s="456"/>
    </row>
    <row r="5" spans="1:31" ht="17.25" customHeight="1">
      <c r="A5" s="723" t="s">
        <v>451</v>
      </c>
      <c r="B5" s="723"/>
      <c r="C5" s="723"/>
      <c r="D5" s="458"/>
      <c r="E5" s="458"/>
      <c r="F5" s="458"/>
      <c r="G5" s="458"/>
      <c r="H5" s="458"/>
      <c r="I5" s="458"/>
      <c r="J5" s="458"/>
      <c r="K5" s="458"/>
      <c r="L5" s="458"/>
      <c r="M5" s="458"/>
      <c r="N5" s="458"/>
      <c r="O5" s="458"/>
      <c r="P5" s="458"/>
      <c r="Q5" s="458"/>
      <c r="R5" s="458"/>
      <c r="S5" s="458"/>
      <c r="T5" s="466"/>
      <c r="U5" s="457"/>
      <c r="V5" s="457"/>
      <c r="W5" s="456"/>
      <c r="X5" s="456"/>
      <c r="Y5" s="456"/>
      <c r="Z5" s="456"/>
      <c r="AA5" s="456"/>
      <c r="AB5" s="456"/>
      <c r="AC5" s="456"/>
      <c r="AD5" s="456"/>
      <c r="AE5" s="456"/>
    </row>
    <row r="6" spans="1:31" ht="17.25" customHeight="1">
      <c r="C6" s="458"/>
      <c r="D6" s="458"/>
      <c r="E6" s="458"/>
      <c r="F6" s="458"/>
      <c r="G6" s="458"/>
      <c r="H6" s="458"/>
      <c r="I6" s="458"/>
      <c r="J6" s="458"/>
      <c r="K6" s="458"/>
      <c r="L6" s="458"/>
      <c r="M6" s="458"/>
      <c r="N6" s="458"/>
      <c r="O6" s="458"/>
      <c r="P6" s="458"/>
      <c r="Q6" s="458"/>
      <c r="R6" s="458"/>
      <c r="S6" s="458"/>
      <c r="T6" s="466"/>
      <c r="U6" s="457"/>
      <c r="V6" s="457"/>
      <c r="W6" s="456"/>
      <c r="X6" s="456"/>
      <c r="Y6" s="456"/>
      <c r="Z6" s="456"/>
      <c r="AA6" s="456"/>
      <c r="AB6" s="456"/>
      <c r="AC6" s="456"/>
      <c r="AD6" s="456"/>
      <c r="AE6" s="456"/>
    </row>
    <row r="7" spans="1:31" ht="24.95" customHeight="1">
      <c r="A7" s="470" t="s">
        <v>450</v>
      </c>
      <c r="B7" s="473"/>
      <c r="C7" s="472"/>
      <c r="D7" s="471"/>
      <c r="E7" s="471"/>
      <c r="F7" s="471"/>
      <c r="G7" s="471"/>
      <c r="H7" s="458"/>
      <c r="I7" s="458"/>
      <c r="J7" s="458"/>
      <c r="K7" s="458"/>
      <c r="L7" s="458"/>
      <c r="M7" s="458"/>
      <c r="N7" s="458"/>
      <c r="O7" s="458"/>
      <c r="P7" s="458"/>
      <c r="Q7" s="458"/>
      <c r="R7" s="458"/>
      <c r="S7" s="458"/>
      <c r="T7" s="466"/>
      <c r="U7" s="457"/>
      <c r="V7" s="457"/>
      <c r="W7" s="456"/>
      <c r="X7" s="456"/>
      <c r="Y7" s="456"/>
      <c r="Z7" s="456"/>
      <c r="AA7" s="456"/>
      <c r="AB7" s="456"/>
      <c r="AC7" s="456"/>
      <c r="AD7" s="456"/>
      <c r="AE7" s="456"/>
    </row>
    <row r="8" spans="1:31" ht="24.95" customHeight="1">
      <c r="A8" s="470" t="s">
        <v>449</v>
      </c>
      <c r="B8" s="712"/>
      <c r="C8" s="724"/>
      <c r="D8" s="724"/>
      <c r="E8" s="724"/>
      <c r="F8" s="724"/>
      <c r="G8" s="725"/>
      <c r="H8" s="458"/>
      <c r="I8" s="715" t="s">
        <v>448</v>
      </c>
      <c r="J8" s="716"/>
      <c r="K8" s="726"/>
      <c r="L8" s="727"/>
      <c r="M8" s="468"/>
      <c r="N8" s="467"/>
      <c r="O8" s="458"/>
      <c r="P8" s="458"/>
      <c r="Q8" s="458"/>
      <c r="R8" s="458"/>
      <c r="S8" s="458"/>
      <c r="T8" s="466"/>
      <c r="U8" s="457"/>
      <c r="V8" s="457"/>
      <c r="W8" s="456"/>
      <c r="X8" s="456"/>
      <c r="Y8" s="456"/>
      <c r="Z8" s="456"/>
      <c r="AA8" s="456"/>
      <c r="AB8" s="456"/>
      <c r="AC8" s="456"/>
      <c r="AD8" s="456"/>
      <c r="AE8" s="456"/>
    </row>
    <row r="9" spans="1:31" ht="24.95" customHeight="1">
      <c r="A9" s="469" t="s">
        <v>447</v>
      </c>
      <c r="B9" s="712"/>
      <c r="C9" s="713"/>
      <c r="D9" s="713"/>
      <c r="E9" s="713"/>
      <c r="F9" s="713"/>
      <c r="G9" s="714"/>
      <c r="H9" s="458"/>
      <c r="I9" s="715" t="s">
        <v>446</v>
      </c>
      <c r="J9" s="716"/>
      <c r="K9" s="715"/>
      <c r="L9" s="716"/>
      <c r="M9" s="468"/>
      <c r="N9" s="467"/>
      <c r="O9" s="460"/>
      <c r="P9" s="458"/>
      <c r="Q9" s="458"/>
      <c r="S9" s="458"/>
      <c r="T9" s="466"/>
      <c r="U9" s="457"/>
      <c r="V9" s="457"/>
      <c r="W9" s="456"/>
      <c r="X9" s="456"/>
      <c r="Y9" s="456"/>
      <c r="Z9" s="456"/>
      <c r="AA9" s="456"/>
      <c r="AB9" s="456"/>
      <c r="AC9" s="456"/>
      <c r="AD9" s="456"/>
      <c r="AE9" s="456"/>
    </row>
    <row r="10" spans="1:31" ht="24.95" customHeight="1">
      <c r="A10" s="465" t="s">
        <v>445</v>
      </c>
      <c r="B10" s="464"/>
      <c r="C10" s="463" t="s">
        <v>444</v>
      </c>
      <c r="D10" s="462"/>
      <c r="E10" s="463" t="s">
        <v>96</v>
      </c>
      <c r="F10" s="462"/>
      <c r="G10" s="461" t="s">
        <v>443</v>
      </c>
      <c r="H10" s="458"/>
      <c r="I10" s="458"/>
      <c r="J10" s="458"/>
      <c r="K10" s="458"/>
      <c r="L10" s="458"/>
      <c r="M10" s="460"/>
      <c r="N10" s="415"/>
      <c r="O10" s="458"/>
      <c r="P10" s="458"/>
      <c r="Q10" s="458"/>
      <c r="R10" s="458"/>
      <c r="S10" s="458"/>
      <c r="T10" s="457"/>
      <c r="U10" s="457"/>
      <c r="V10" s="457"/>
      <c r="W10" s="456"/>
      <c r="X10" s="456"/>
      <c r="Y10" s="456"/>
      <c r="Z10" s="456"/>
      <c r="AA10" s="456"/>
      <c r="AB10" s="456"/>
      <c r="AC10" s="456"/>
      <c r="AD10" s="456"/>
      <c r="AE10" s="456"/>
    </row>
    <row r="11" spans="1:31" ht="24.95" customHeight="1">
      <c r="A11" s="459" t="s">
        <v>442</v>
      </c>
      <c r="B11" s="717"/>
      <c r="C11" s="718"/>
      <c r="D11" s="718"/>
      <c r="E11" s="718"/>
      <c r="F11" s="718"/>
      <c r="G11" s="719"/>
      <c r="H11" s="458"/>
      <c r="I11" s="458"/>
      <c r="J11" s="458"/>
      <c r="K11" s="458"/>
      <c r="L11" s="458"/>
      <c r="M11" s="458"/>
      <c r="N11" s="458"/>
      <c r="O11" s="458"/>
      <c r="P11" s="458"/>
      <c r="Q11" s="458"/>
      <c r="R11" s="458"/>
      <c r="S11" s="458"/>
      <c r="T11" s="457"/>
      <c r="U11" s="457"/>
      <c r="V11" s="457"/>
      <c r="W11" s="456"/>
      <c r="X11" s="456"/>
      <c r="Y11" s="456"/>
      <c r="Z11" s="456"/>
      <c r="AA11" s="456"/>
      <c r="AB11" s="456"/>
      <c r="AC11" s="456"/>
      <c r="AD11" s="456"/>
      <c r="AE11" s="456"/>
    </row>
    <row r="12" spans="1:31" ht="12.75" customHeight="1">
      <c r="C12" s="455"/>
      <c r="D12" s="418"/>
      <c r="E12" s="418"/>
      <c r="F12" s="418"/>
      <c r="G12" s="418"/>
      <c r="H12" s="418"/>
      <c r="I12" s="418"/>
      <c r="J12" s="418"/>
      <c r="K12" s="418"/>
      <c r="L12" s="418"/>
      <c r="M12" s="418"/>
      <c r="N12" s="418"/>
      <c r="O12" s="418"/>
      <c r="P12" s="418"/>
      <c r="Q12" s="418"/>
      <c r="R12" s="418"/>
      <c r="S12" s="418"/>
      <c r="T12" s="418"/>
      <c r="U12" s="454"/>
      <c r="V12" s="453"/>
      <c r="W12" s="720"/>
      <c r="X12" s="720"/>
      <c r="Y12" s="720"/>
      <c r="Z12" s="720"/>
      <c r="AA12" s="720"/>
      <c r="AB12" s="720"/>
      <c r="AC12" s="720"/>
      <c r="AD12" s="720"/>
      <c r="AE12" s="720"/>
    </row>
    <row r="13" spans="1:31" ht="14.25" customHeight="1">
      <c r="A13" s="684" t="s">
        <v>441</v>
      </c>
      <c r="B13" s="698" t="s">
        <v>440</v>
      </c>
      <c r="C13" s="699"/>
      <c r="D13" s="704" t="s">
        <v>439</v>
      </c>
      <c r="E13" s="707" t="s">
        <v>438</v>
      </c>
      <c r="F13" s="681" t="s">
        <v>437</v>
      </c>
      <c r="G13" s="681" t="s">
        <v>436</v>
      </c>
      <c r="H13" s="684" t="s">
        <v>435</v>
      </c>
      <c r="I13" s="685"/>
      <c r="J13" s="685"/>
      <c r="K13" s="685"/>
      <c r="L13" s="685"/>
      <c r="M13" s="685"/>
      <c r="N13" s="685"/>
      <c r="O13" s="685"/>
      <c r="P13" s="685"/>
      <c r="Q13" s="685"/>
      <c r="R13" s="685"/>
      <c r="S13" s="685"/>
      <c r="T13" s="685"/>
      <c r="U13" s="688" t="s">
        <v>195</v>
      </c>
      <c r="V13" s="689"/>
      <c r="W13" s="692" t="s">
        <v>196</v>
      </c>
      <c r="X13" s="692"/>
      <c r="Y13" s="692"/>
      <c r="Z13" s="692"/>
      <c r="AA13" s="692"/>
      <c r="AB13" s="692"/>
      <c r="AC13" s="692"/>
      <c r="AD13" s="692"/>
      <c r="AE13" s="693" t="s">
        <v>434</v>
      </c>
    </row>
    <row r="14" spans="1:31" ht="13.5" customHeight="1">
      <c r="A14" s="697"/>
      <c r="B14" s="700"/>
      <c r="C14" s="701"/>
      <c r="D14" s="705"/>
      <c r="E14" s="708"/>
      <c r="F14" s="710"/>
      <c r="G14" s="682"/>
      <c r="H14" s="686"/>
      <c r="I14" s="687"/>
      <c r="J14" s="687"/>
      <c r="K14" s="687"/>
      <c r="L14" s="687"/>
      <c r="M14" s="687"/>
      <c r="N14" s="687"/>
      <c r="O14" s="687"/>
      <c r="P14" s="687"/>
      <c r="Q14" s="687"/>
      <c r="R14" s="687"/>
      <c r="S14" s="687"/>
      <c r="T14" s="687"/>
      <c r="U14" s="690"/>
      <c r="V14" s="691"/>
      <c r="W14" s="696" t="s">
        <v>89</v>
      </c>
      <c r="X14" s="696"/>
      <c r="Y14" s="696"/>
      <c r="Z14" s="696"/>
      <c r="AA14" s="696" t="s">
        <v>90</v>
      </c>
      <c r="AB14" s="696"/>
      <c r="AC14" s="696"/>
      <c r="AD14" s="696"/>
      <c r="AE14" s="694"/>
    </row>
    <row r="15" spans="1:31" ht="38.1" customHeight="1">
      <c r="A15" s="686"/>
      <c r="B15" s="702"/>
      <c r="C15" s="703"/>
      <c r="D15" s="706"/>
      <c r="E15" s="709"/>
      <c r="F15" s="711"/>
      <c r="G15" s="683"/>
      <c r="H15" s="452" t="s">
        <v>433</v>
      </c>
      <c r="I15" s="449" t="s">
        <v>432</v>
      </c>
      <c r="J15" s="449" t="s">
        <v>431</v>
      </c>
      <c r="K15" s="449" t="s">
        <v>430</v>
      </c>
      <c r="L15" s="449" t="s">
        <v>429</v>
      </c>
      <c r="M15" s="449" t="s">
        <v>428</v>
      </c>
      <c r="N15" s="449" t="s">
        <v>427</v>
      </c>
      <c r="O15" s="449" t="s">
        <v>426</v>
      </c>
      <c r="P15" s="449" t="s">
        <v>425</v>
      </c>
      <c r="Q15" s="449" t="s">
        <v>424</v>
      </c>
      <c r="R15" s="449" t="s">
        <v>423</v>
      </c>
      <c r="S15" s="449" t="s">
        <v>422</v>
      </c>
      <c r="T15" s="451" t="s">
        <v>421</v>
      </c>
      <c r="U15" s="450" t="s">
        <v>197</v>
      </c>
      <c r="V15" s="450" t="s">
        <v>420</v>
      </c>
      <c r="W15" s="449" t="s">
        <v>91</v>
      </c>
      <c r="X15" s="449" t="s">
        <v>92</v>
      </c>
      <c r="Y15" s="449" t="s">
        <v>93</v>
      </c>
      <c r="Z15" s="449" t="s">
        <v>199</v>
      </c>
      <c r="AA15" s="449" t="s">
        <v>91</v>
      </c>
      <c r="AB15" s="449" t="s">
        <v>92</v>
      </c>
      <c r="AC15" s="449" t="s">
        <v>93</v>
      </c>
      <c r="AD15" s="449" t="s">
        <v>199</v>
      </c>
      <c r="AE15" s="695"/>
    </row>
    <row r="16" spans="1:31" ht="24.95" customHeight="1">
      <c r="A16" s="659"/>
      <c r="B16" s="661"/>
      <c r="C16" s="662"/>
      <c r="D16" s="665"/>
      <c r="E16" s="665"/>
      <c r="F16" s="665"/>
      <c r="G16" s="442" t="s">
        <v>94</v>
      </c>
      <c r="H16" s="441"/>
      <c r="I16" s="441"/>
      <c r="J16" s="441"/>
      <c r="K16" s="441"/>
      <c r="L16" s="441"/>
      <c r="M16" s="441"/>
      <c r="N16" s="441"/>
      <c r="O16" s="441"/>
      <c r="P16" s="441"/>
      <c r="Q16" s="441"/>
      <c r="R16" s="441"/>
      <c r="S16" s="441"/>
      <c r="T16" s="440">
        <f>COUNTA(H16:S16)</f>
        <v>0</v>
      </c>
      <c r="U16" s="439"/>
      <c r="V16" s="438"/>
      <c r="W16" s="657"/>
      <c r="X16" s="657"/>
      <c r="Y16" s="657"/>
      <c r="Z16" s="657"/>
      <c r="AA16" s="657"/>
      <c r="AB16" s="657"/>
      <c r="AC16" s="657"/>
      <c r="AD16" s="657"/>
      <c r="AE16" s="679"/>
    </row>
    <row r="17" spans="1:31" ht="24.95" customHeight="1">
      <c r="A17" s="660"/>
      <c r="B17" s="663"/>
      <c r="C17" s="664"/>
      <c r="D17" s="666"/>
      <c r="E17" s="666"/>
      <c r="F17" s="666"/>
      <c r="G17" s="448" t="s">
        <v>95</v>
      </c>
      <c r="H17" s="436"/>
      <c r="I17" s="436"/>
      <c r="J17" s="436"/>
      <c r="K17" s="436"/>
      <c r="L17" s="436"/>
      <c r="M17" s="436"/>
      <c r="N17" s="436"/>
      <c r="O17" s="436"/>
      <c r="P17" s="436"/>
      <c r="Q17" s="436"/>
      <c r="R17" s="436"/>
      <c r="S17" s="436"/>
      <c r="T17" s="444">
        <f>SUM(H17:S17)</f>
        <v>0</v>
      </c>
      <c r="U17" s="443"/>
      <c r="V17" s="443"/>
      <c r="W17" s="657"/>
      <c r="X17" s="657"/>
      <c r="Y17" s="657"/>
      <c r="Z17" s="657"/>
      <c r="AA17" s="657"/>
      <c r="AB17" s="657"/>
      <c r="AC17" s="657"/>
      <c r="AD17" s="657"/>
      <c r="AE17" s="680"/>
    </row>
    <row r="18" spans="1:31" ht="24.95" customHeight="1">
      <c r="A18" s="659"/>
      <c r="B18" s="661"/>
      <c r="C18" s="662"/>
      <c r="D18" s="665"/>
      <c r="E18" s="667"/>
      <c r="F18" s="665"/>
      <c r="G18" s="442" t="s">
        <v>94</v>
      </c>
      <c r="H18" s="441"/>
      <c r="I18" s="441"/>
      <c r="J18" s="441"/>
      <c r="K18" s="441"/>
      <c r="L18" s="441"/>
      <c r="M18" s="441"/>
      <c r="N18" s="441"/>
      <c r="O18" s="441"/>
      <c r="P18" s="441"/>
      <c r="Q18" s="441"/>
      <c r="R18" s="441"/>
      <c r="S18" s="441"/>
      <c r="T18" s="440">
        <f>COUNTA(H18:S18)</f>
        <v>0</v>
      </c>
      <c r="U18" s="439"/>
      <c r="V18" s="438"/>
      <c r="W18" s="657"/>
      <c r="X18" s="657"/>
      <c r="Y18" s="657"/>
      <c r="Z18" s="657"/>
      <c r="AA18" s="657"/>
      <c r="AB18" s="657"/>
      <c r="AC18" s="657"/>
      <c r="AD18" s="657"/>
      <c r="AE18" s="679"/>
    </row>
    <row r="19" spans="1:31" ht="24.95" customHeight="1">
      <c r="A19" s="660"/>
      <c r="B19" s="663"/>
      <c r="C19" s="664"/>
      <c r="D19" s="666"/>
      <c r="E19" s="668"/>
      <c r="F19" s="666"/>
      <c r="G19" s="448" t="s">
        <v>95</v>
      </c>
      <c r="H19" s="436"/>
      <c r="I19" s="447"/>
      <c r="J19" s="436"/>
      <c r="K19" s="436"/>
      <c r="L19" s="436"/>
      <c r="M19" s="436"/>
      <c r="N19" s="436"/>
      <c r="O19" s="436"/>
      <c r="P19" s="436"/>
      <c r="Q19" s="436"/>
      <c r="R19" s="436"/>
      <c r="S19" s="436"/>
      <c r="T19" s="444">
        <f>SUM(H19:S19)</f>
        <v>0</v>
      </c>
      <c r="U19" s="443"/>
      <c r="V19" s="443"/>
      <c r="W19" s="657"/>
      <c r="X19" s="657"/>
      <c r="Y19" s="657"/>
      <c r="Z19" s="657"/>
      <c r="AA19" s="657"/>
      <c r="AB19" s="657"/>
      <c r="AC19" s="657"/>
      <c r="AD19" s="657"/>
      <c r="AE19" s="680"/>
    </row>
    <row r="20" spans="1:31" ht="24.95" customHeight="1">
      <c r="A20" s="659"/>
      <c r="B20" s="661"/>
      <c r="C20" s="662"/>
      <c r="D20" s="665"/>
      <c r="E20" s="667"/>
      <c r="F20" s="665"/>
      <c r="G20" s="446" t="s">
        <v>94</v>
      </c>
      <c r="H20" s="441"/>
      <c r="I20" s="441"/>
      <c r="J20" s="441"/>
      <c r="K20" s="441"/>
      <c r="L20" s="441"/>
      <c r="M20" s="441"/>
      <c r="N20" s="441"/>
      <c r="O20" s="441"/>
      <c r="P20" s="441"/>
      <c r="Q20" s="441"/>
      <c r="R20" s="441"/>
      <c r="S20" s="441"/>
      <c r="T20" s="440">
        <f>COUNTA(H20:S20)</f>
        <v>0</v>
      </c>
      <c r="U20" s="439"/>
      <c r="V20" s="438"/>
      <c r="W20" s="657"/>
      <c r="X20" s="657"/>
      <c r="Y20" s="657"/>
      <c r="Z20" s="657"/>
      <c r="AA20" s="657"/>
      <c r="AB20" s="657"/>
      <c r="AC20" s="657"/>
      <c r="AD20" s="657"/>
      <c r="AE20" s="679"/>
    </row>
    <row r="21" spans="1:31" ht="24.95" customHeight="1">
      <c r="A21" s="660"/>
      <c r="B21" s="663"/>
      <c r="C21" s="664"/>
      <c r="D21" s="666"/>
      <c r="E21" s="668"/>
      <c r="F21" s="666"/>
      <c r="G21" s="445" t="s">
        <v>95</v>
      </c>
      <c r="H21" s="436"/>
      <c r="I21" s="436"/>
      <c r="J21" s="436"/>
      <c r="K21" s="436"/>
      <c r="L21" s="436"/>
      <c r="M21" s="436"/>
      <c r="N21" s="436"/>
      <c r="O21" s="436"/>
      <c r="P21" s="436"/>
      <c r="Q21" s="436"/>
      <c r="R21" s="436"/>
      <c r="S21" s="436"/>
      <c r="T21" s="444">
        <f>SUM(H21:S21)</f>
        <v>0</v>
      </c>
      <c r="U21" s="443"/>
      <c r="V21" s="443"/>
      <c r="W21" s="657"/>
      <c r="X21" s="657"/>
      <c r="Y21" s="657"/>
      <c r="Z21" s="657"/>
      <c r="AA21" s="657"/>
      <c r="AB21" s="657"/>
      <c r="AC21" s="657"/>
      <c r="AD21" s="657"/>
      <c r="AE21" s="680"/>
    </row>
    <row r="22" spans="1:31" ht="24.95" customHeight="1">
      <c r="A22" s="659"/>
      <c r="B22" s="661"/>
      <c r="C22" s="662"/>
      <c r="D22" s="665"/>
      <c r="E22" s="667"/>
      <c r="F22" s="665"/>
      <c r="G22" s="442" t="s">
        <v>94</v>
      </c>
      <c r="H22" s="441"/>
      <c r="I22" s="441"/>
      <c r="J22" s="441"/>
      <c r="K22" s="441"/>
      <c r="L22" s="441"/>
      <c r="M22" s="441"/>
      <c r="N22" s="441"/>
      <c r="O22" s="441"/>
      <c r="P22" s="441"/>
      <c r="Q22" s="441"/>
      <c r="R22" s="441"/>
      <c r="S22" s="441"/>
      <c r="T22" s="440">
        <f>COUNTA(H22:S22)</f>
        <v>0</v>
      </c>
      <c r="U22" s="439"/>
      <c r="V22" s="438"/>
      <c r="W22" s="657"/>
      <c r="X22" s="657"/>
      <c r="Y22" s="657"/>
      <c r="Z22" s="657"/>
      <c r="AA22" s="657"/>
      <c r="AB22" s="657"/>
      <c r="AC22" s="657"/>
      <c r="AD22" s="657"/>
      <c r="AE22" s="679"/>
    </row>
    <row r="23" spans="1:31" ht="24.95" customHeight="1" thickBot="1">
      <c r="A23" s="660"/>
      <c r="B23" s="663"/>
      <c r="C23" s="664"/>
      <c r="D23" s="666"/>
      <c r="E23" s="668"/>
      <c r="F23" s="666"/>
      <c r="G23" s="437" t="s">
        <v>95</v>
      </c>
      <c r="H23" s="436"/>
      <c r="I23" s="436"/>
      <c r="J23" s="436"/>
      <c r="K23" s="436"/>
      <c r="L23" s="436"/>
      <c r="M23" s="436"/>
      <c r="N23" s="436"/>
      <c r="O23" s="436"/>
      <c r="P23" s="435"/>
      <c r="Q23" s="435"/>
      <c r="R23" s="435"/>
      <c r="S23" s="435"/>
      <c r="T23" s="434">
        <f>SUM(H23:S23)</f>
        <v>0</v>
      </c>
      <c r="U23" s="433"/>
      <c r="V23" s="433"/>
      <c r="W23" s="658"/>
      <c r="X23" s="658"/>
      <c r="Y23" s="658"/>
      <c r="Z23" s="658"/>
      <c r="AA23" s="658"/>
      <c r="AB23" s="658"/>
      <c r="AC23" s="658"/>
      <c r="AD23" s="658"/>
      <c r="AE23" s="680"/>
    </row>
    <row r="24" spans="1:31" s="418" customFormat="1" ht="20.100000000000001" customHeight="1">
      <c r="C24" s="419"/>
      <c r="D24" s="419"/>
      <c r="E24" s="419"/>
      <c r="F24" s="426"/>
      <c r="G24" s="425"/>
      <c r="H24" s="424"/>
      <c r="I24" s="424"/>
      <c r="J24" s="424"/>
      <c r="K24" s="424"/>
      <c r="L24" s="424"/>
      <c r="M24" s="424"/>
      <c r="N24" s="424"/>
      <c r="O24" s="424"/>
      <c r="P24" s="669" t="s">
        <v>200</v>
      </c>
      <c r="Q24" s="670"/>
      <c r="R24" s="673" t="s">
        <v>94</v>
      </c>
      <c r="S24" s="673"/>
      <c r="T24" s="432">
        <f t="shared" ref="T24:V25" si="0">T16+T18+T20+T22</f>
        <v>0</v>
      </c>
      <c r="U24" s="431">
        <f t="shared" si="0"/>
        <v>0</v>
      </c>
      <c r="V24" s="431">
        <f t="shared" si="0"/>
        <v>0</v>
      </c>
      <c r="W24" s="430" t="s">
        <v>135</v>
      </c>
      <c r="X24" s="430" t="s">
        <v>136</v>
      </c>
      <c r="Y24" s="430" t="s">
        <v>137</v>
      </c>
      <c r="Z24" s="430" t="s">
        <v>138</v>
      </c>
      <c r="AA24" s="430" t="s">
        <v>139</v>
      </c>
      <c r="AB24" s="430" t="s">
        <v>140</v>
      </c>
      <c r="AC24" s="430" t="s">
        <v>141</v>
      </c>
      <c r="AD24" s="429" t="s">
        <v>142</v>
      </c>
      <c r="AE24" s="419"/>
    </row>
    <row r="25" spans="1:31" s="418" customFormat="1" ht="20.100000000000001" customHeight="1" thickBot="1">
      <c r="C25" s="428"/>
      <c r="D25" s="427"/>
      <c r="E25" s="427"/>
      <c r="F25" s="426"/>
      <c r="G25" s="425"/>
      <c r="H25" s="424"/>
      <c r="I25" s="424"/>
      <c r="J25" s="424"/>
      <c r="K25" s="424"/>
      <c r="L25" s="424"/>
      <c r="M25" s="424"/>
      <c r="N25" s="424"/>
      <c r="O25" s="424"/>
      <c r="P25" s="671"/>
      <c r="Q25" s="672"/>
      <c r="R25" s="674" t="s">
        <v>95</v>
      </c>
      <c r="S25" s="674"/>
      <c r="T25" s="423">
        <f t="shared" si="0"/>
        <v>0</v>
      </c>
      <c r="U25" s="422">
        <f t="shared" si="0"/>
        <v>0</v>
      </c>
      <c r="V25" s="422">
        <f t="shared" si="0"/>
        <v>0</v>
      </c>
      <c r="W25" s="421">
        <f t="shared" ref="W25:AD25" si="1">SUM(W16:W23)</f>
        <v>0</v>
      </c>
      <c r="X25" s="421">
        <f t="shared" si="1"/>
        <v>0</v>
      </c>
      <c r="Y25" s="421">
        <f t="shared" si="1"/>
        <v>0</v>
      </c>
      <c r="Z25" s="421">
        <f t="shared" si="1"/>
        <v>0</v>
      </c>
      <c r="AA25" s="421">
        <f t="shared" si="1"/>
        <v>0</v>
      </c>
      <c r="AB25" s="421">
        <f t="shared" si="1"/>
        <v>0</v>
      </c>
      <c r="AC25" s="421">
        <f t="shared" si="1"/>
        <v>0</v>
      </c>
      <c r="AD25" s="420">
        <f t="shared" si="1"/>
        <v>0</v>
      </c>
      <c r="AE25" s="419"/>
    </row>
    <row r="26" spans="1:31" ht="12">
      <c r="C26" s="417"/>
      <c r="D26" s="417"/>
      <c r="E26" s="417"/>
      <c r="F26" s="417"/>
      <c r="G26" s="416"/>
      <c r="H26" s="415"/>
      <c r="I26" s="415"/>
      <c r="J26" s="415"/>
      <c r="K26" s="415"/>
      <c r="L26" s="415"/>
      <c r="M26" s="415"/>
      <c r="N26" s="415"/>
      <c r="O26" s="415"/>
      <c r="P26" s="415"/>
      <c r="Q26" s="415"/>
      <c r="R26" s="415"/>
      <c r="S26" s="415"/>
      <c r="T26" s="416"/>
      <c r="W26" s="416"/>
      <c r="X26" s="416"/>
      <c r="Y26" s="416"/>
      <c r="Z26" s="416"/>
      <c r="AA26" s="416"/>
      <c r="AB26" s="416"/>
      <c r="AC26" s="416"/>
      <c r="AD26" s="416"/>
      <c r="AE26" s="415"/>
    </row>
    <row r="27" spans="1:31" ht="26.25" customHeight="1">
      <c r="A27" s="675" t="s">
        <v>419</v>
      </c>
      <c r="B27" s="675"/>
      <c r="C27" s="675"/>
      <c r="D27" s="675"/>
      <c r="E27" s="675"/>
      <c r="F27" s="675"/>
      <c r="G27" s="675"/>
      <c r="H27" s="675"/>
      <c r="I27" s="675"/>
      <c r="J27" s="675"/>
      <c r="K27" s="675"/>
      <c r="L27" s="675"/>
      <c r="M27" s="675"/>
      <c r="N27" s="675"/>
      <c r="O27" s="675"/>
      <c r="T27" s="676" t="s">
        <v>418</v>
      </c>
      <c r="U27" s="677"/>
      <c r="V27" s="678"/>
      <c r="W27" s="414" t="s">
        <v>19</v>
      </c>
      <c r="X27" s="643">
        <f>Z25</f>
        <v>0</v>
      </c>
      <c r="Y27" s="643"/>
      <c r="Z27" s="412" t="s">
        <v>96</v>
      </c>
      <c r="AA27" s="413" t="s">
        <v>212</v>
      </c>
      <c r="AB27" s="643">
        <f>AD25</f>
        <v>0</v>
      </c>
      <c r="AC27" s="643"/>
      <c r="AD27" s="412" t="s">
        <v>96</v>
      </c>
    </row>
    <row r="28" spans="1:31" ht="25.5" customHeight="1">
      <c r="A28" s="675"/>
      <c r="B28" s="675"/>
      <c r="C28" s="675"/>
      <c r="D28" s="675"/>
      <c r="E28" s="675"/>
      <c r="F28" s="675"/>
      <c r="G28" s="675"/>
      <c r="H28" s="675"/>
      <c r="I28" s="675"/>
      <c r="J28" s="675"/>
      <c r="K28" s="675"/>
      <c r="L28" s="675"/>
      <c r="M28" s="675"/>
      <c r="N28" s="675"/>
      <c r="O28" s="675"/>
      <c r="T28" s="644" t="s">
        <v>417</v>
      </c>
      <c r="U28" s="645"/>
      <c r="V28" s="646"/>
      <c r="W28" s="650" t="s">
        <v>213</v>
      </c>
      <c r="X28" s="652" t="s">
        <v>214</v>
      </c>
      <c r="Y28" s="652"/>
      <c r="Z28" s="653"/>
      <c r="AA28" s="654" t="s">
        <v>215</v>
      </c>
      <c r="AB28" s="652" t="s">
        <v>216</v>
      </c>
      <c r="AC28" s="652"/>
      <c r="AD28" s="653"/>
    </row>
    <row r="29" spans="1:31" ht="45" customHeight="1">
      <c r="A29" s="675"/>
      <c r="B29" s="675"/>
      <c r="C29" s="675"/>
      <c r="D29" s="675"/>
      <c r="E29" s="675"/>
      <c r="F29" s="675"/>
      <c r="G29" s="675"/>
      <c r="H29" s="675"/>
      <c r="I29" s="675"/>
      <c r="J29" s="675"/>
      <c r="K29" s="675"/>
      <c r="L29" s="675"/>
      <c r="M29" s="675"/>
      <c r="N29" s="675"/>
      <c r="O29" s="675"/>
      <c r="T29" s="647"/>
      <c r="U29" s="648"/>
      <c r="V29" s="649"/>
      <c r="W29" s="651"/>
      <c r="X29" s="656">
        <f>W25+(X25*2)+(Y25*3)</f>
        <v>0</v>
      </c>
      <c r="Y29" s="656"/>
      <c r="Z29" s="411" t="s">
        <v>217</v>
      </c>
      <c r="AA29" s="655"/>
      <c r="AB29" s="656">
        <f>AA25+(AB25*2)+(AC25*3)</f>
        <v>0</v>
      </c>
      <c r="AC29" s="656"/>
      <c r="AD29" s="411" t="s">
        <v>217</v>
      </c>
    </row>
    <row r="30" spans="1:31" ht="12">
      <c r="C30" s="410"/>
      <c r="D30" s="410"/>
      <c r="E30" s="410"/>
      <c r="F30" s="410"/>
      <c r="G30" s="410"/>
      <c r="H30" s="410"/>
      <c r="I30" s="410"/>
      <c r="J30" s="410"/>
      <c r="K30" s="410"/>
      <c r="L30" s="410"/>
      <c r="M30" s="410"/>
      <c r="N30" s="410"/>
      <c r="O30" s="410"/>
      <c r="P30" s="410"/>
      <c r="Q30" s="410"/>
      <c r="R30" s="410"/>
      <c r="S30" s="410"/>
      <c r="T30" s="410"/>
      <c r="W30" s="410"/>
      <c r="X30" s="410"/>
      <c r="Y30" s="410"/>
      <c r="Z30" s="410"/>
      <c r="AA30" s="410"/>
      <c r="AB30" s="410"/>
      <c r="AC30" s="410"/>
      <c r="AD30" s="410"/>
      <c r="AE30" s="410"/>
    </row>
    <row r="31" spans="1:31" ht="12"/>
    <row r="32" spans="1:31" ht="24.95" customHeight="1">
      <c r="D32" s="409"/>
    </row>
    <row r="33" spans="4:22" ht="24.95" customHeight="1">
      <c r="D33" s="409"/>
      <c r="U33" s="407"/>
      <c r="V33" s="407"/>
    </row>
    <row r="34" spans="4:22" ht="12">
      <c r="U34" s="407"/>
      <c r="V34" s="407"/>
    </row>
    <row r="35" spans="4:22" ht="12">
      <c r="U35" s="407"/>
      <c r="V35" s="407"/>
    </row>
    <row r="36" spans="4:22" ht="12">
      <c r="U36" s="407"/>
      <c r="V36" s="407"/>
    </row>
    <row r="37" spans="4:22" ht="12">
      <c r="U37" s="407"/>
      <c r="V37" s="407"/>
    </row>
    <row r="38" spans="4:22" ht="12">
      <c r="U38" s="407"/>
      <c r="V38" s="407"/>
    </row>
    <row r="39" spans="4:22" ht="12">
      <c r="U39" s="407"/>
      <c r="V39" s="407"/>
    </row>
    <row r="40" spans="4:22" ht="12">
      <c r="U40" s="407"/>
      <c r="V40" s="407"/>
    </row>
    <row r="41" spans="4:22" ht="12">
      <c r="U41" s="407"/>
      <c r="V41" s="407"/>
    </row>
    <row r="42" spans="4:22" ht="12">
      <c r="U42" s="407"/>
      <c r="V42" s="407"/>
    </row>
    <row r="43" spans="4:22" ht="12">
      <c r="U43" s="407"/>
      <c r="V43" s="407"/>
    </row>
    <row r="44" spans="4:22" ht="12">
      <c r="U44" s="407"/>
      <c r="V44" s="407"/>
    </row>
    <row r="45" spans="4:22" ht="12">
      <c r="U45" s="407"/>
      <c r="V45" s="407"/>
    </row>
    <row r="46" spans="4:22" ht="12">
      <c r="U46" s="407"/>
      <c r="V46" s="407"/>
    </row>
    <row r="47" spans="4:22" ht="12">
      <c r="U47" s="407"/>
      <c r="V47" s="407"/>
    </row>
    <row r="48" spans="4:22" ht="12">
      <c r="U48" s="407"/>
      <c r="V48" s="407"/>
    </row>
    <row r="49" s="407" customFormat="1" ht="12"/>
    <row r="50" s="407" customFormat="1" ht="12"/>
    <row r="51" s="407" customFormat="1" ht="12"/>
    <row r="52" s="407" customFormat="1" ht="12"/>
    <row r="53" s="407" customFormat="1" ht="12"/>
    <row r="54" s="407" customFormat="1" ht="12"/>
    <row r="55" s="407" customFormat="1" ht="12"/>
    <row r="57" s="407" customFormat="1" ht="12"/>
    <row r="58" s="407" customFormat="1" ht="12"/>
  </sheetData>
  <mergeCells count="93">
    <mergeCell ref="A1:C1"/>
    <mergeCell ref="C3:AE3"/>
    <mergeCell ref="A5:C5"/>
    <mergeCell ref="B8:G8"/>
    <mergeCell ref="I8:J8"/>
    <mergeCell ref="K8:L8"/>
    <mergeCell ref="B9:G9"/>
    <mergeCell ref="I9:J9"/>
    <mergeCell ref="K9:L9"/>
    <mergeCell ref="B11:G11"/>
    <mergeCell ref="W12:AE12"/>
    <mergeCell ref="A13:A15"/>
    <mergeCell ref="B13:C15"/>
    <mergeCell ref="D13:D15"/>
    <mergeCell ref="E13:E15"/>
    <mergeCell ref="F13:F15"/>
    <mergeCell ref="G13:G15"/>
    <mergeCell ref="H13:T14"/>
    <mergeCell ref="U13:V14"/>
    <mergeCell ref="W13:AD13"/>
    <mergeCell ref="AE13:AE15"/>
    <mergeCell ref="W14:Z14"/>
    <mergeCell ref="AA14:AD14"/>
    <mergeCell ref="A16:A17"/>
    <mergeCell ref="B16:C17"/>
    <mergeCell ref="D16:D17"/>
    <mergeCell ref="E16:E17"/>
    <mergeCell ref="F16:F17"/>
    <mergeCell ref="W16:W17"/>
    <mergeCell ref="X16:X17"/>
    <mergeCell ref="Y16:Y17"/>
    <mergeCell ref="Z16:Z17"/>
    <mergeCell ref="AA16:AA17"/>
    <mergeCell ref="AB16:AB17"/>
    <mergeCell ref="AC16:AC17"/>
    <mergeCell ref="AD16:AD17"/>
    <mergeCell ref="AE16:AE17"/>
    <mergeCell ref="A18:A19"/>
    <mergeCell ref="B18:C19"/>
    <mergeCell ref="D18:D19"/>
    <mergeCell ref="E18:E19"/>
    <mergeCell ref="F18:F19"/>
    <mergeCell ref="W18:W19"/>
    <mergeCell ref="X18:X19"/>
    <mergeCell ref="Y18:Y19"/>
    <mergeCell ref="Z18:Z19"/>
    <mergeCell ref="AA18:AA19"/>
    <mergeCell ref="AB18:AB19"/>
    <mergeCell ref="AC18:AC19"/>
    <mergeCell ref="AD18:AD19"/>
    <mergeCell ref="AE18:AE19"/>
    <mergeCell ref="Z20:Z21"/>
    <mergeCell ref="AA20:AA21"/>
    <mergeCell ref="AB20:AB21"/>
    <mergeCell ref="AC20:AC21"/>
    <mergeCell ref="AD20:AD21"/>
    <mergeCell ref="AE20:AE21"/>
    <mergeCell ref="A20:A21"/>
    <mergeCell ref="B20:C21"/>
    <mergeCell ref="D20:D21"/>
    <mergeCell ref="E20:E21"/>
    <mergeCell ref="F20:F21"/>
    <mergeCell ref="W20:W21"/>
    <mergeCell ref="F22:F23"/>
    <mergeCell ref="W22:W23"/>
    <mergeCell ref="X22:X23"/>
    <mergeCell ref="Y22:Y23"/>
    <mergeCell ref="X20:X21"/>
    <mergeCell ref="Y20:Y21"/>
    <mergeCell ref="AA22:AA23"/>
    <mergeCell ref="AB22:AB23"/>
    <mergeCell ref="AC22:AC23"/>
    <mergeCell ref="AD22:AD23"/>
    <mergeCell ref="AE22:AE23"/>
    <mergeCell ref="P24:Q25"/>
    <mergeCell ref="R24:S24"/>
    <mergeCell ref="R25:S25"/>
    <mergeCell ref="A27:O29"/>
    <mergeCell ref="T27:V27"/>
    <mergeCell ref="Z22:Z23"/>
    <mergeCell ref="A22:A23"/>
    <mergeCell ref="B22:C23"/>
    <mergeCell ref="D22:D23"/>
    <mergeCell ref="E22:E23"/>
    <mergeCell ref="AB27:AC27"/>
    <mergeCell ref="T28:V29"/>
    <mergeCell ref="W28:W29"/>
    <mergeCell ref="X28:Z28"/>
    <mergeCell ref="AA28:AA29"/>
    <mergeCell ref="AB28:AD28"/>
    <mergeCell ref="X29:Y29"/>
    <mergeCell ref="AB29:AC29"/>
    <mergeCell ref="X27:Y27"/>
  </mergeCells>
  <phoneticPr fontId="4"/>
  <conditionalFormatting sqref="B7 B10 D10 F10 B8:G9">
    <cfRule type="containsBlanks" dxfId="50" priority="6" stopIfTrue="1">
      <formula>LEN(TRIM(B7))=0</formula>
    </cfRule>
  </conditionalFormatting>
  <conditionalFormatting sqref="D16:F23 A16:B16 A18:B18 A20:B20 A22:B22">
    <cfRule type="containsBlanks" dxfId="49" priority="5" stopIfTrue="1">
      <formula>LEN(TRIM(A16))=0</formula>
    </cfRule>
  </conditionalFormatting>
  <conditionalFormatting sqref="B11:G11">
    <cfRule type="containsBlanks" dxfId="48" priority="4" stopIfTrue="1">
      <formula>LEN(TRIM(B11))=0</formula>
    </cfRule>
  </conditionalFormatting>
  <conditionalFormatting sqref="U16:V23">
    <cfRule type="containsBlanks" dxfId="47" priority="3" stopIfTrue="1">
      <formula>LEN(TRIM(U16))=0</formula>
    </cfRule>
  </conditionalFormatting>
  <conditionalFormatting sqref="H16:S23">
    <cfRule type="containsBlanks" dxfId="46" priority="2">
      <formula>LEN(TRIM(H16))=0</formula>
    </cfRule>
  </conditionalFormatting>
  <conditionalFormatting sqref="W16:AD23">
    <cfRule type="containsBlanks" dxfId="45" priority="1">
      <formula>LEN(TRIM(W16))=0</formula>
    </cfRule>
  </conditionalFormatting>
  <dataValidations count="2">
    <dataValidation type="list" allowBlank="1" showInputMessage="1" showErrorMessage="1" sqref="F16:F23" xr:uid="{00000000-0002-0000-0700-000000000000}">
      <formula1>"第1種,第2種,第3種,第4種,第5種"</formula1>
    </dataValidation>
    <dataValidation type="list" allowBlank="1" showInputMessage="1" sqref="H16:S16 H22:S22 H18:S18 H20:S20" xr:uid="{00000000-0002-0000-0700-000001000000}">
      <formula1>"→,内,救,地,外,小,産,麻,精,選"</formula1>
    </dataValidation>
  </dataValidations>
  <printOptions horizontalCentered="1"/>
  <pageMargins left="0.25" right="0.25" top="0.75" bottom="0.75" header="0.3" footer="0.3"/>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E95"/>
  <sheetViews>
    <sheetView showZeros="0" view="pageBreakPreview" zoomScale="85" zoomScaleNormal="100" zoomScaleSheetLayoutView="85" workbookViewId="0">
      <selection activeCell="D45" sqref="D45"/>
    </sheetView>
  </sheetViews>
  <sheetFormatPr defaultRowHeight="15" customHeight="1"/>
  <cols>
    <col min="1" max="1" width="16.625" style="407" bestFit="1" customWidth="1"/>
    <col min="2" max="2" width="19.625" style="407" customWidth="1"/>
    <col min="3" max="3" width="8.625" style="407" customWidth="1"/>
    <col min="4" max="6" width="9.375" style="407" customWidth="1"/>
    <col min="7" max="7" width="7.5" style="407" bestFit="1" customWidth="1"/>
    <col min="8" max="19" width="4" style="407" customWidth="1"/>
    <col min="20" max="20" width="14.625" style="407" customWidth="1"/>
    <col min="21" max="22" width="4.375" style="408" customWidth="1"/>
    <col min="23" max="30" width="6.625" style="407" customWidth="1"/>
    <col min="31" max="31" width="38.125" style="407" customWidth="1"/>
    <col min="32" max="16384" width="9" style="407"/>
  </cols>
  <sheetData>
    <row r="1" spans="1:31" s="474" customFormat="1" ht="13.5">
      <c r="A1" s="721" t="s">
        <v>462</v>
      </c>
      <c r="B1" s="721"/>
      <c r="C1" s="520"/>
      <c r="D1" s="396"/>
      <c r="E1" s="396"/>
      <c r="F1" s="396"/>
      <c r="G1" s="396"/>
      <c r="H1" s="396"/>
      <c r="I1" s="396"/>
      <c r="J1" s="396"/>
      <c r="K1" s="396"/>
      <c r="L1" s="396"/>
      <c r="M1" s="396"/>
      <c r="N1" s="396"/>
      <c r="O1" s="396"/>
      <c r="P1" s="396"/>
      <c r="Q1" s="396"/>
      <c r="R1" s="396"/>
      <c r="S1" s="396"/>
      <c r="T1" s="396"/>
      <c r="U1" s="476"/>
      <c r="V1" s="476"/>
      <c r="W1" s="396"/>
      <c r="X1" s="396"/>
      <c r="Y1" s="396"/>
      <c r="Z1" s="396"/>
      <c r="AA1" s="396"/>
      <c r="AB1" s="396"/>
      <c r="AC1" s="396"/>
      <c r="AD1" s="396"/>
      <c r="AE1" s="396"/>
    </row>
    <row r="2" spans="1:31" s="474" customFormat="1" ht="14.25">
      <c r="B2" s="475"/>
      <c r="C2" s="475"/>
      <c r="D2" s="396"/>
      <c r="E2" s="396"/>
      <c r="F2" s="396"/>
      <c r="G2" s="396"/>
      <c r="H2" s="396"/>
      <c r="I2" s="396"/>
      <c r="J2" s="396"/>
      <c r="K2" s="396"/>
      <c r="L2" s="396"/>
      <c r="M2" s="396"/>
      <c r="N2" s="396"/>
      <c r="O2" s="396"/>
      <c r="P2" s="396"/>
      <c r="Q2" s="396"/>
      <c r="R2" s="396"/>
      <c r="S2" s="396"/>
      <c r="T2" s="396"/>
      <c r="U2" s="454"/>
      <c r="V2" s="453"/>
      <c r="W2" s="396"/>
      <c r="X2" s="396"/>
      <c r="Y2" s="396"/>
      <c r="Z2" s="396"/>
      <c r="AA2" s="396"/>
      <c r="AB2" s="396"/>
      <c r="AC2" s="396"/>
      <c r="AD2" s="396"/>
      <c r="AE2" s="396"/>
    </row>
    <row r="3" spans="1:31" ht="24.95" customHeight="1">
      <c r="B3" s="722" t="s">
        <v>453</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row>
    <row r="4" spans="1:31" ht="17.25" customHeight="1">
      <c r="B4" s="458"/>
      <c r="C4" s="458"/>
      <c r="D4" s="458"/>
      <c r="E4" s="458"/>
      <c r="F4" s="458"/>
      <c r="G4" s="458"/>
      <c r="H4" s="458"/>
      <c r="I4" s="458"/>
      <c r="J4" s="458"/>
      <c r="K4" s="458"/>
      <c r="L4" s="458"/>
      <c r="M4" s="458"/>
      <c r="N4" s="458"/>
      <c r="O4" s="458"/>
      <c r="P4" s="458"/>
      <c r="Q4" s="458"/>
      <c r="R4" s="458"/>
      <c r="S4" s="458"/>
      <c r="T4" s="466" t="s">
        <v>452</v>
      </c>
      <c r="U4" s="457"/>
      <c r="V4" s="457"/>
      <c r="W4" s="456"/>
      <c r="X4" s="456"/>
      <c r="Y4" s="456"/>
      <c r="Z4" s="456"/>
      <c r="AA4" s="456"/>
      <c r="AB4" s="456"/>
      <c r="AC4" s="456"/>
      <c r="AD4" s="456"/>
      <c r="AE4" s="456"/>
    </row>
    <row r="5" spans="1:31" ht="17.25" customHeight="1">
      <c r="A5" s="723" t="s">
        <v>461</v>
      </c>
      <c r="B5" s="723"/>
      <c r="C5" s="519"/>
      <c r="D5" s="458"/>
      <c r="E5" s="458"/>
      <c r="F5" s="458"/>
      <c r="G5" s="458"/>
      <c r="H5" s="458"/>
      <c r="I5" s="458"/>
      <c r="J5" s="458"/>
      <c r="K5" s="458"/>
      <c r="L5" s="458"/>
      <c r="M5" s="458"/>
      <c r="N5" s="458"/>
      <c r="O5" s="458"/>
      <c r="P5" s="458"/>
      <c r="Q5" s="458"/>
      <c r="R5" s="458"/>
      <c r="S5" s="458"/>
      <c r="T5" s="466"/>
      <c r="U5" s="457"/>
      <c r="V5" s="457"/>
      <c r="W5" s="456"/>
      <c r="X5" s="456"/>
      <c r="Y5" s="456"/>
      <c r="Z5" s="456"/>
      <c r="AA5" s="456"/>
      <c r="AB5" s="456"/>
      <c r="AC5" s="456"/>
      <c r="AD5" s="456"/>
      <c r="AE5" s="456"/>
    </row>
    <row r="6" spans="1:31" ht="17.25" customHeight="1">
      <c r="B6" s="458"/>
      <c r="C6" s="458"/>
      <c r="D6" s="458"/>
      <c r="E6" s="458"/>
      <c r="F6" s="458"/>
      <c r="G6" s="458"/>
      <c r="H6" s="458"/>
      <c r="I6" s="458"/>
      <c r="J6" s="458"/>
      <c r="K6" s="458"/>
      <c r="L6" s="458"/>
      <c r="M6" s="458"/>
      <c r="N6" s="458"/>
      <c r="O6" s="458"/>
      <c r="P6" s="458"/>
      <c r="Q6" s="458"/>
      <c r="R6" s="458"/>
      <c r="S6" s="458"/>
      <c r="T6" s="466"/>
      <c r="U6" s="457"/>
      <c r="V6" s="457"/>
      <c r="W6" s="456"/>
      <c r="X6" s="456"/>
      <c r="Y6" s="456"/>
      <c r="Z6" s="456"/>
      <c r="AA6" s="456"/>
      <c r="AB6" s="456"/>
      <c r="AC6" s="456"/>
      <c r="AD6" s="456"/>
      <c r="AE6" s="456"/>
    </row>
    <row r="7" spans="1:31" ht="24.95" customHeight="1">
      <c r="A7" s="518" t="s">
        <v>460</v>
      </c>
      <c r="B7" s="473"/>
      <c r="C7" s="472"/>
      <c r="D7" s="471"/>
      <c r="E7" s="471"/>
      <c r="F7" s="471"/>
      <c r="G7" s="471"/>
      <c r="H7" s="458"/>
      <c r="I7" s="458"/>
      <c r="J7" s="458"/>
      <c r="K7" s="458"/>
      <c r="L7" s="458"/>
      <c r="M7" s="458"/>
      <c r="N7" s="458"/>
      <c r="O7" s="458"/>
      <c r="P7" s="458"/>
      <c r="Q7" s="458"/>
      <c r="R7" s="458"/>
      <c r="S7" s="458"/>
      <c r="T7" s="466"/>
      <c r="U7" s="457"/>
      <c r="V7" s="457"/>
      <c r="W7" s="456"/>
      <c r="X7" s="456"/>
      <c r="Y7" s="456"/>
      <c r="Z7" s="456"/>
      <c r="AA7" s="456"/>
      <c r="AB7" s="456"/>
      <c r="AC7" s="456"/>
      <c r="AD7" s="456"/>
      <c r="AE7" s="456"/>
    </row>
    <row r="8" spans="1:31" ht="24.95" customHeight="1">
      <c r="A8" s="518" t="s">
        <v>449</v>
      </c>
      <c r="B8" s="717"/>
      <c r="C8" s="718"/>
      <c r="D8" s="718"/>
      <c r="E8" s="718"/>
      <c r="F8" s="718"/>
      <c r="G8" s="719"/>
      <c r="H8" s="458"/>
      <c r="I8" s="759" t="s">
        <v>448</v>
      </c>
      <c r="J8" s="760"/>
      <c r="K8" s="763"/>
      <c r="L8" s="764"/>
      <c r="M8" s="458"/>
      <c r="N8" s="458"/>
      <c r="O8" s="458"/>
      <c r="P8" s="458"/>
      <c r="Q8" s="458"/>
      <c r="R8" s="458"/>
      <c r="S8" s="458"/>
      <c r="T8" s="466"/>
      <c r="U8" s="457"/>
      <c r="V8" s="457"/>
      <c r="W8" s="456"/>
      <c r="X8" s="456"/>
      <c r="Y8" s="456"/>
      <c r="Z8" s="456"/>
      <c r="AA8" s="456"/>
      <c r="AB8" s="456"/>
      <c r="AC8" s="456"/>
      <c r="AD8" s="456"/>
      <c r="AE8" s="456"/>
    </row>
    <row r="9" spans="1:31" ht="24.95" customHeight="1">
      <c r="A9" s="469" t="s">
        <v>447</v>
      </c>
      <c r="B9" s="756"/>
      <c r="C9" s="757"/>
      <c r="D9" s="757"/>
      <c r="E9" s="757"/>
      <c r="F9" s="757"/>
      <c r="G9" s="758"/>
      <c r="H9" s="458"/>
      <c r="I9" s="759" t="s">
        <v>446</v>
      </c>
      <c r="J9" s="760"/>
      <c r="K9" s="761"/>
      <c r="L9" s="762"/>
      <c r="M9" s="458"/>
      <c r="N9" s="458"/>
      <c r="O9" s="458"/>
      <c r="P9" s="458"/>
      <c r="Q9" s="458"/>
      <c r="R9" s="458"/>
      <c r="S9" s="458"/>
      <c r="T9" s="466"/>
      <c r="U9" s="457"/>
      <c r="V9" s="457"/>
      <c r="W9" s="456"/>
      <c r="X9" s="456"/>
      <c r="Y9" s="456"/>
      <c r="Z9" s="456"/>
      <c r="AA9" s="456"/>
      <c r="AB9" s="456"/>
      <c r="AC9" s="456"/>
      <c r="AD9" s="456"/>
      <c r="AE9" s="456"/>
    </row>
    <row r="10" spans="1:31" ht="24.95" customHeight="1">
      <c r="A10" s="469" t="s">
        <v>445</v>
      </c>
      <c r="B10" s="464"/>
      <c r="C10" s="463" t="s">
        <v>444</v>
      </c>
      <c r="D10" s="462"/>
      <c r="E10" s="463" t="s">
        <v>96</v>
      </c>
      <c r="F10" s="462"/>
      <c r="G10" s="461" t="s">
        <v>443</v>
      </c>
      <c r="H10" s="458"/>
      <c r="I10" s="458"/>
      <c r="J10" s="458"/>
      <c r="K10" s="458"/>
      <c r="L10" s="458"/>
      <c r="M10" s="458"/>
      <c r="O10" s="458"/>
      <c r="P10" s="458"/>
      <c r="Q10" s="458"/>
      <c r="R10" s="458"/>
      <c r="S10" s="458"/>
      <c r="T10" s="457"/>
      <c r="U10" s="457"/>
      <c r="V10" s="457"/>
      <c r="W10" s="456"/>
      <c r="X10" s="456"/>
      <c r="Y10" s="456"/>
      <c r="Z10" s="456"/>
      <c r="AA10" s="456"/>
      <c r="AB10" s="456"/>
      <c r="AC10" s="456"/>
      <c r="AD10" s="456"/>
      <c r="AE10" s="456"/>
    </row>
    <row r="11" spans="1:31" ht="24.95" customHeight="1">
      <c r="A11" s="459" t="s">
        <v>442</v>
      </c>
      <c r="B11" s="756"/>
      <c r="C11" s="757"/>
      <c r="D11" s="757"/>
      <c r="E11" s="757"/>
      <c r="F11" s="757"/>
      <c r="G11" s="758"/>
      <c r="H11" s="458"/>
      <c r="I11" s="458"/>
      <c r="J11" s="458"/>
      <c r="K11" s="458"/>
      <c r="L11" s="458"/>
      <c r="M11" s="458"/>
      <c r="N11" s="458"/>
      <c r="O11" s="458"/>
      <c r="P11" s="458"/>
      <c r="Q11" s="458"/>
      <c r="R11" s="458"/>
      <c r="S11" s="458"/>
      <c r="T11" s="457"/>
      <c r="U11" s="457"/>
      <c r="V11" s="457"/>
      <c r="W11" s="456"/>
      <c r="X11" s="456"/>
      <c r="Y11" s="456"/>
      <c r="Z11" s="456"/>
      <c r="AA11" s="456"/>
      <c r="AB11" s="456"/>
      <c r="AC11" s="456"/>
      <c r="AD11" s="456"/>
      <c r="AE11" s="456"/>
    </row>
    <row r="12" spans="1:31" ht="12.75" customHeight="1">
      <c r="B12" s="455"/>
      <c r="C12" s="455"/>
      <c r="D12" s="418"/>
      <c r="E12" s="418"/>
      <c r="F12" s="418"/>
      <c r="G12" s="418"/>
      <c r="H12" s="418"/>
      <c r="I12" s="418"/>
      <c r="J12" s="418"/>
      <c r="K12" s="418"/>
      <c r="L12" s="418"/>
      <c r="M12" s="418"/>
      <c r="N12" s="418"/>
      <c r="O12" s="418"/>
      <c r="P12" s="418"/>
      <c r="Q12" s="418"/>
      <c r="R12" s="418"/>
      <c r="S12" s="418"/>
      <c r="T12" s="418"/>
      <c r="U12" s="454"/>
      <c r="V12" s="453"/>
      <c r="W12" s="720"/>
      <c r="X12" s="720"/>
      <c r="Y12" s="720"/>
      <c r="Z12" s="720"/>
      <c r="AA12" s="720"/>
      <c r="AB12" s="720"/>
      <c r="AC12" s="720"/>
      <c r="AD12" s="720"/>
      <c r="AE12" s="720"/>
    </row>
    <row r="13" spans="1:31" ht="14.25" customHeight="1">
      <c r="A13" s="684" t="s">
        <v>459</v>
      </c>
      <c r="B13" s="752" t="s">
        <v>458</v>
      </c>
      <c r="C13" s="693"/>
      <c r="D13" s="704" t="s">
        <v>439</v>
      </c>
      <c r="E13" s="707" t="s">
        <v>438</v>
      </c>
      <c r="F13" s="681" t="s">
        <v>437</v>
      </c>
      <c r="G13" s="681" t="s">
        <v>436</v>
      </c>
      <c r="H13" s="684" t="s">
        <v>435</v>
      </c>
      <c r="I13" s="685"/>
      <c r="J13" s="685"/>
      <c r="K13" s="685"/>
      <c r="L13" s="685"/>
      <c r="M13" s="685"/>
      <c r="N13" s="685"/>
      <c r="O13" s="685"/>
      <c r="P13" s="685"/>
      <c r="Q13" s="685"/>
      <c r="R13" s="685"/>
      <c r="S13" s="685"/>
      <c r="T13" s="685"/>
      <c r="U13" s="688" t="s">
        <v>195</v>
      </c>
      <c r="V13" s="689"/>
      <c r="W13" s="692" t="s">
        <v>196</v>
      </c>
      <c r="X13" s="692"/>
      <c r="Y13" s="692"/>
      <c r="Z13" s="692"/>
      <c r="AA13" s="692"/>
      <c r="AB13" s="692"/>
      <c r="AC13" s="692"/>
      <c r="AD13" s="692"/>
      <c r="AE13" s="693" t="s">
        <v>434</v>
      </c>
    </row>
    <row r="14" spans="1:31" ht="13.5" customHeight="1">
      <c r="A14" s="697"/>
      <c r="B14" s="753"/>
      <c r="C14" s="694"/>
      <c r="D14" s="705"/>
      <c r="E14" s="708"/>
      <c r="F14" s="710"/>
      <c r="G14" s="682"/>
      <c r="H14" s="686"/>
      <c r="I14" s="687"/>
      <c r="J14" s="687"/>
      <c r="K14" s="687"/>
      <c r="L14" s="687"/>
      <c r="M14" s="687"/>
      <c r="N14" s="687"/>
      <c r="O14" s="687"/>
      <c r="P14" s="687"/>
      <c r="Q14" s="687"/>
      <c r="R14" s="687"/>
      <c r="S14" s="687"/>
      <c r="T14" s="687"/>
      <c r="U14" s="690"/>
      <c r="V14" s="691"/>
      <c r="W14" s="696" t="s">
        <v>89</v>
      </c>
      <c r="X14" s="696"/>
      <c r="Y14" s="696"/>
      <c r="Z14" s="696"/>
      <c r="AA14" s="696" t="s">
        <v>90</v>
      </c>
      <c r="AB14" s="696"/>
      <c r="AC14" s="696"/>
      <c r="AD14" s="696"/>
      <c r="AE14" s="694"/>
    </row>
    <row r="15" spans="1:31" ht="38.1" customHeight="1">
      <c r="A15" s="686"/>
      <c r="B15" s="754"/>
      <c r="C15" s="755"/>
      <c r="D15" s="706"/>
      <c r="E15" s="709"/>
      <c r="F15" s="711"/>
      <c r="G15" s="683"/>
      <c r="H15" s="452" t="s">
        <v>433</v>
      </c>
      <c r="I15" s="449" t="s">
        <v>432</v>
      </c>
      <c r="J15" s="449" t="s">
        <v>431</v>
      </c>
      <c r="K15" s="449" t="s">
        <v>430</v>
      </c>
      <c r="L15" s="449" t="s">
        <v>429</v>
      </c>
      <c r="M15" s="449" t="s">
        <v>428</v>
      </c>
      <c r="N15" s="449" t="s">
        <v>427</v>
      </c>
      <c r="O15" s="449" t="s">
        <v>426</v>
      </c>
      <c r="P15" s="449" t="s">
        <v>425</v>
      </c>
      <c r="Q15" s="449" t="s">
        <v>424</v>
      </c>
      <c r="R15" s="449" t="s">
        <v>423</v>
      </c>
      <c r="S15" s="449" t="s">
        <v>422</v>
      </c>
      <c r="T15" s="451" t="s">
        <v>421</v>
      </c>
      <c r="U15" s="450" t="s">
        <v>197</v>
      </c>
      <c r="V15" s="450" t="s">
        <v>420</v>
      </c>
      <c r="W15" s="449" t="s">
        <v>91</v>
      </c>
      <c r="X15" s="449" t="s">
        <v>92</v>
      </c>
      <c r="Y15" s="449" t="s">
        <v>93</v>
      </c>
      <c r="Z15" s="449" t="s">
        <v>199</v>
      </c>
      <c r="AA15" s="449" t="s">
        <v>91</v>
      </c>
      <c r="AB15" s="449" t="s">
        <v>92</v>
      </c>
      <c r="AC15" s="449" t="s">
        <v>93</v>
      </c>
      <c r="AD15" s="449" t="s">
        <v>199</v>
      </c>
      <c r="AE15" s="695"/>
    </row>
    <row r="16" spans="1:31" ht="24.95" customHeight="1">
      <c r="A16" s="746"/>
      <c r="B16" s="661"/>
      <c r="C16" s="662"/>
      <c r="D16" s="665"/>
      <c r="E16" s="665"/>
      <c r="F16" s="665"/>
      <c r="G16" s="442" t="s">
        <v>94</v>
      </c>
      <c r="H16" s="441"/>
      <c r="I16" s="441"/>
      <c r="J16" s="441"/>
      <c r="K16" s="441"/>
      <c r="L16" s="441"/>
      <c r="M16" s="441"/>
      <c r="N16" s="441"/>
      <c r="O16" s="441"/>
      <c r="P16" s="441"/>
      <c r="Q16" s="441"/>
      <c r="R16" s="441"/>
      <c r="S16" s="441"/>
      <c r="T16" s="440">
        <f>COUNTA(H16:S16)</f>
        <v>0</v>
      </c>
      <c r="U16" s="439"/>
      <c r="V16" s="438"/>
      <c r="W16" s="491"/>
      <c r="X16" s="491"/>
      <c r="Y16" s="491"/>
      <c r="Z16" s="491"/>
      <c r="AA16" s="491"/>
      <c r="AB16" s="491"/>
      <c r="AC16" s="491"/>
      <c r="AD16" s="491"/>
      <c r="AE16" s="496"/>
    </row>
    <row r="17" spans="1:31" ht="24.95" customHeight="1">
      <c r="A17" s="747"/>
      <c r="B17" s="749"/>
      <c r="C17" s="750"/>
      <c r="D17" s="751"/>
      <c r="E17" s="751"/>
      <c r="F17" s="751"/>
      <c r="G17" s="508" t="s">
        <v>457</v>
      </c>
      <c r="H17" s="514"/>
      <c r="I17" s="514"/>
      <c r="J17" s="514"/>
      <c r="K17" s="514"/>
      <c r="L17" s="514"/>
      <c r="M17" s="514"/>
      <c r="N17" s="514"/>
      <c r="O17" s="514"/>
      <c r="P17" s="514"/>
      <c r="Q17" s="514"/>
      <c r="R17" s="514"/>
      <c r="S17" s="514"/>
      <c r="T17" s="506">
        <f>SUM(H17:S17)</f>
        <v>0</v>
      </c>
      <c r="U17" s="505"/>
      <c r="V17" s="504"/>
      <c r="W17" s="497"/>
      <c r="X17" s="497"/>
      <c r="Y17" s="497"/>
      <c r="Z17" s="497"/>
      <c r="AA17" s="497"/>
      <c r="AB17" s="497"/>
      <c r="AC17" s="497"/>
      <c r="AD17" s="497"/>
      <c r="AE17" s="496"/>
    </row>
    <row r="18" spans="1:31" ht="24.95" customHeight="1">
      <c r="A18" s="747"/>
      <c r="B18" s="749"/>
      <c r="C18" s="750"/>
      <c r="D18" s="751"/>
      <c r="E18" s="751"/>
      <c r="F18" s="751"/>
      <c r="G18" s="503" t="s">
        <v>456</v>
      </c>
      <c r="H18" s="512"/>
      <c r="I18" s="513"/>
      <c r="J18" s="512"/>
      <c r="K18" s="512"/>
      <c r="L18" s="512"/>
      <c r="M18" s="512"/>
      <c r="N18" s="512"/>
      <c r="O18" s="512"/>
      <c r="P18" s="512"/>
      <c r="Q18" s="512"/>
      <c r="R18" s="512"/>
      <c r="S18" s="512"/>
      <c r="T18" s="500">
        <f>SUM(H18:S18)</f>
        <v>0</v>
      </c>
      <c r="U18" s="499"/>
      <c r="V18" s="498"/>
      <c r="W18" s="497"/>
      <c r="X18" s="497"/>
      <c r="Y18" s="497"/>
      <c r="Z18" s="497"/>
      <c r="AA18" s="497"/>
      <c r="AB18" s="497"/>
      <c r="AC18" s="497"/>
      <c r="AD18" s="497"/>
      <c r="AE18" s="496"/>
    </row>
    <row r="19" spans="1:31" ht="24.95" customHeight="1">
      <c r="A19" s="748"/>
      <c r="B19" s="663"/>
      <c r="C19" s="664"/>
      <c r="D19" s="666"/>
      <c r="E19" s="666"/>
      <c r="F19" s="666"/>
      <c r="G19" s="511" t="s">
        <v>200</v>
      </c>
      <c r="H19" s="494">
        <f t="shared" ref="H19:S19" si="0">IF(H17+H18&lt;4,H17+H18,4)</f>
        <v>0</v>
      </c>
      <c r="I19" s="494">
        <f t="shared" si="0"/>
        <v>0</v>
      </c>
      <c r="J19" s="494">
        <f t="shared" si="0"/>
        <v>0</v>
      </c>
      <c r="K19" s="494">
        <f t="shared" si="0"/>
        <v>0</v>
      </c>
      <c r="L19" s="494">
        <f t="shared" si="0"/>
        <v>0</v>
      </c>
      <c r="M19" s="494">
        <f t="shared" si="0"/>
        <v>0</v>
      </c>
      <c r="N19" s="494">
        <f t="shared" si="0"/>
        <v>0</v>
      </c>
      <c r="O19" s="494">
        <f t="shared" si="0"/>
        <v>0</v>
      </c>
      <c r="P19" s="494">
        <f t="shared" si="0"/>
        <v>0</v>
      </c>
      <c r="Q19" s="494">
        <f t="shared" si="0"/>
        <v>0</v>
      </c>
      <c r="R19" s="494">
        <f t="shared" si="0"/>
        <v>0</v>
      </c>
      <c r="S19" s="494">
        <f t="shared" si="0"/>
        <v>0</v>
      </c>
      <c r="T19" s="493">
        <f>SUM(H19:S19)</f>
        <v>0</v>
      </c>
      <c r="U19" s="492"/>
      <c r="V19" s="492"/>
      <c r="W19" s="491"/>
      <c r="X19" s="491"/>
      <c r="Y19" s="491"/>
      <c r="Z19" s="491"/>
      <c r="AA19" s="491"/>
      <c r="AB19" s="491"/>
      <c r="AC19" s="491"/>
      <c r="AD19" s="491"/>
      <c r="AE19" s="517"/>
    </row>
    <row r="20" spans="1:31" ht="24.95" customHeight="1">
      <c r="A20" s="746"/>
      <c r="B20" s="661"/>
      <c r="C20" s="662"/>
      <c r="D20" s="665"/>
      <c r="E20" s="665"/>
      <c r="F20" s="665"/>
      <c r="G20" s="442" t="s">
        <v>94</v>
      </c>
      <c r="H20" s="441"/>
      <c r="I20" s="441"/>
      <c r="J20" s="441"/>
      <c r="K20" s="441"/>
      <c r="L20" s="441"/>
      <c r="M20" s="441"/>
      <c r="N20" s="441"/>
      <c r="O20" s="441"/>
      <c r="P20" s="441"/>
      <c r="Q20" s="441"/>
      <c r="R20" s="441"/>
      <c r="S20" s="441"/>
      <c r="T20" s="440">
        <f>COUNTA(H20:S20)</f>
        <v>0</v>
      </c>
      <c r="U20" s="439"/>
      <c r="V20" s="438"/>
      <c r="W20" s="491"/>
      <c r="X20" s="491"/>
      <c r="Y20" s="491"/>
      <c r="Z20" s="491"/>
      <c r="AA20" s="491"/>
      <c r="AB20" s="491"/>
      <c r="AC20" s="491"/>
      <c r="AD20" s="491"/>
      <c r="AE20" s="496"/>
    </row>
    <row r="21" spans="1:31" ht="24.95" customHeight="1">
      <c r="A21" s="747"/>
      <c r="B21" s="749"/>
      <c r="C21" s="750"/>
      <c r="D21" s="751"/>
      <c r="E21" s="751"/>
      <c r="F21" s="751"/>
      <c r="G21" s="508" t="s">
        <v>457</v>
      </c>
      <c r="H21" s="514"/>
      <c r="I21" s="514"/>
      <c r="J21" s="514"/>
      <c r="K21" s="514"/>
      <c r="L21" s="514"/>
      <c r="M21" s="514"/>
      <c r="N21" s="514"/>
      <c r="O21" s="514"/>
      <c r="P21" s="514"/>
      <c r="Q21" s="514"/>
      <c r="R21" s="514"/>
      <c r="S21" s="514"/>
      <c r="T21" s="506">
        <f>SUM(H21:S21)</f>
        <v>0</v>
      </c>
      <c r="U21" s="505"/>
      <c r="V21" s="504"/>
      <c r="W21" s="497"/>
      <c r="X21" s="497"/>
      <c r="Y21" s="497"/>
      <c r="Z21" s="497"/>
      <c r="AA21" s="497"/>
      <c r="AB21" s="497"/>
      <c r="AC21" s="497"/>
      <c r="AD21" s="497"/>
      <c r="AE21" s="496"/>
    </row>
    <row r="22" spans="1:31" ht="24.95" customHeight="1">
      <c r="A22" s="747"/>
      <c r="B22" s="749"/>
      <c r="C22" s="750"/>
      <c r="D22" s="751"/>
      <c r="E22" s="751"/>
      <c r="F22" s="751"/>
      <c r="G22" s="503" t="s">
        <v>456</v>
      </c>
      <c r="H22" s="512"/>
      <c r="I22" s="513"/>
      <c r="J22" s="512"/>
      <c r="K22" s="512"/>
      <c r="L22" s="512"/>
      <c r="M22" s="512"/>
      <c r="N22" s="512"/>
      <c r="O22" s="512"/>
      <c r="P22" s="512"/>
      <c r="Q22" s="512"/>
      <c r="R22" s="512"/>
      <c r="S22" s="512"/>
      <c r="T22" s="500">
        <f>SUM(H22:S22)</f>
        <v>0</v>
      </c>
      <c r="U22" s="499"/>
      <c r="V22" s="498"/>
      <c r="W22" s="497"/>
      <c r="X22" s="497"/>
      <c r="Y22" s="497"/>
      <c r="Z22" s="497"/>
      <c r="AA22" s="497"/>
      <c r="AB22" s="497"/>
      <c r="AC22" s="497"/>
      <c r="AD22" s="497"/>
      <c r="AE22" s="496"/>
    </row>
    <row r="23" spans="1:31" ht="24.95" customHeight="1">
      <c r="A23" s="748"/>
      <c r="B23" s="663"/>
      <c r="C23" s="664"/>
      <c r="D23" s="666"/>
      <c r="E23" s="666"/>
      <c r="F23" s="666"/>
      <c r="G23" s="511" t="s">
        <v>200</v>
      </c>
      <c r="H23" s="494">
        <f t="shared" ref="H23:S23" si="1">IF(H21+H22&lt;4,H21+H22,4)</f>
        <v>0</v>
      </c>
      <c r="I23" s="494">
        <f t="shared" si="1"/>
        <v>0</v>
      </c>
      <c r="J23" s="494">
        <f t="shared" si="1"/>
        <v>0</v>
      </c>
      <c r="K23" s="494">
        <f t="shared" si="1"/>
        <v>0</v>
      </c>
      <c r="L23" s="494">
        <f t="shared" si="1"/>
        <v>0</v>
      </c>
      <c r="M23" s="494">
        <f t="shared" si="1"/>
        <v>0</v>
      </c>
      <c r="N23" s="494">
        <f t="shared" si="1"/>
        <v>0</v>
      </c>
      <c r="O23" s="494">
        <f t="shared" si="1"/>
        <v>0</v>
      </c>
      <c r="P23" s="494">
        <f t="shared" si="1"/>
        <v>0</v>
      </c>
      <c r="Q23" s="494">
        <f t="shared" si="1"/>
        <v>0</v>
      </c>
      <c r="R23" s="494">
        <f t="shared" si="1"/>
        <v>0</v>
      </c>
      <c r="S23" s="494">
        <f t="shared" si="1"/>
        <v>0</v>
      </c>
      <c r="T23" s="493">
        <f>SUM(H23:S23)</f>
        <v>0</v>
      </c>
      <c r="U23" s="492"/>
      <c r="V23" s="492"/>
      <c r="W23" s="491"/>
      <c r="X23" s="491"/>
      <c r="Y23" s="491"/>
      <c r="Z23" s="491"/>
      <c r="AA23" s="491"/>
      <c r="AB23" s="491"/>
      <c r="AC23" s="491"/>
      <c r="AD23" s="491"/>
      <c r="AE23" s="516"/>
    </row>
    <row r="24" spans="1:31" ht="24.95" customHeight="1">
      <c r="A24" s="746"/>
      <c r="B24" s="661"/>
      <c r="C24" s="662"/>
      <c r="D24" s="665"/>
      <c r="E24" s="665"/>
      <c r="F24" s="665"/>
      <c r="G24" s="442" t="s">
        <v>94</v>
      </c>
      <c r="H24" s="441"/>
      <c r="I24" s="441"/>
      <c r="J24" s="441"/>
      <c r="K24" s="441"/>
      <c r="L24" s="441"/>
      <c r="M24" s="441"/>
      <c r="N24" s="441"/>
      <c r="O24" s="441"/>
      <c r="P24" s="441"/>
      <c r="Q24" s="441"/>
      <c r="R24" s="441"/>
      <c r="S24" s="441"/>
      <c r="T24" s="440">
        <f>COUNTA(H24:S24)</f>
        <v>0</v>
      </c>
      <c r="U24" s="439"/>
      <c r="V24" s="438"/>
      <c r="W24" s="491"/>
      <c r="X24" s="491"/>
      <c r="Y24" s="491"/>
      <c r="Z24" s="491"/>
      <c r="AA24" s="491"/>
      <c r="AB24" s="491"/>
      <c r="AC24" s="491"/>
      <c r="AD24" s="491"/>
      <c r="AE24" s="515"/>
    </row>
    <row r="25" spans="1:31" ht="24.95" customHeight="1">
      <c r="A25" s="747"/>
      <c r="B25" s="749"/>
      <c r="C25" s="750"/>
      <c r="D25" s="751"/>
      <c r="E25" s="751"/>
      <c r="F25" s="751"/>
      <c r="G25" s="508" t="s">
        <v>457</v>
      </c>
      <c r="H25" s="514"/>
      <c r="I25" s="514"/>
      <c r="J25" s="514"/>
      <c r="K25" s="514"/>
      <c r="L25" s="514"/>
      <c r="M25" s="514"/>
      <c r="N25" s="514"/>
      <c r="O25" s="514"/>
      <c r="P25" s="514"/>
      <c r="Q25" s="514"/>
      <c r="R25" s="514"/>
      <c r="S25" s="514"/>
      <c r="T25" s="506">
        <f>SUM(H25:S25)</f>
        <v>0</v>
      </c>
      <c r="U25" s="505"/>
      <c r="V25" s="504"/>
      <c r="W25" s="497"/>
      <c r="X25" s="497"/>
      <c r="Y25" s="497"/>
      <c r="Z25" s="497"/>
      <c r="AA25" s="497"/>
      <c r="AB25" s="497"/>
      <c r="AC25" s="497"/>
      <c r="AD25" s="497"/>
      <c r="AE25" s="496"/>
    </row>
    <row r="26" spans="1:31" ht="24.95" customHeight="1">
      <c r="A26" s="747"/>
      <c r="B26" s="749"/>
      <c r="C26" s="750"/>
      <c r="D26" s="751"/>
      <c r="E26" s="751"/>
      <c r="F26" s="751"/>
      <c r="G26" s="503" t="s">
        <v>456</v>
      </c>
      <c r="H26" s="512"/>
      <c r="I26" s="513"/>
      <c r="J26" s="512"/>
      <c r="K26" s="512"/>
      <c r="L26" s="512"/>
      <c r="M26" s="512"/>
      <c r="N26" s="512"/>
      <c r="O26" s="512"/>
      <c r="P26" s="512"/>
      <c r="Q26" s="512"/>
      <c r="R26" s="512"/>
      <c r="S26" s="512"/>
      <c r="T26" s="500">
        <f>SUM(H26:S26)</f>
        <v>0</v>
      </c>
      <c r="U26" s="499"/>
      <c r="V26" s="498"/>
      <c r="W26" s="497"/>
      <c r="X26" s="497"/>
      <c r="Y26" s="497"/>
      <c r="Z26" s="497"/>
      <c r="AA26" s="497"/>
      <c r="AB26" s="497"/>
      <c r="AC26" s="497"/>
      <c r="AD26" s="497"/>
      <c r="AE26" s="496"/>
    </row>
    <row r="27" spans="1:31" ht="24.95" customHeight="1">
      <c r="A27" s="748"/>
      <c r="B27" s="663"/>
      <c r="C27" s="664"/>
      <c r="D27" s="666"/>
      <c r="E27" s="666"/>
      <c r="F27" s="666"/>
      <c r="G27" s="511" t="s">
        <v>200</v>
      </c>
      <c r="H27" s="494">
        <f t="shared" ref="H27:S27" si="2">IF(H25+H26&lt;4,H25+H26,4)</f>
        <v>0</v>
      </c>
      <c r="I27" s="494">
        <f t="shared" si="2"/>
        <v>0</v>
      </c>
      <c r="J27" s="494">
        <f t="shared" si="2"/>
        <v>0</v>
      </c>
      <c r="K27" s="494">
        <f t="shared" si="2"/>
        <v>0</v>
      </c>
      <c r="L27" s="494">
        <f t="shared" si="2"/>
        <v>0</v>
      </c>
      <c r="M27" s="494">
        <f t="shared" si="2"/>
        <v>0</v>
      </c>
      <c r="N27" s="494">
        <f t="shared" si="2"/>
        <v>0</v>
      </c>
      <c r="O27" s="494">
        <f t="shared" si="2"/>
        <v>0</v>
      </c>
      <c r="P27" s="494">
        <f t="shared" si="2"/>
        <v>0</v>
      </c>
      <c r="Q27" s="494">
        <f t="shared" si="2"/>
        <v>0</v>
      </c>
      <c r="R27" s="494">
        <f t="shared" si="2"/>
        <v>0</v>
      </c>
      <c r="S27" s="494">
        <f t="shared" si="2"/>
        <v>0</v>
      </c>
      <c r="T27" s="493">
        <f>SUM(H27:S27)</f>
        <v>0</v>
      </c>
      <c r="U27" s="492"/>
      <c r="V27" s="492"/>
      <c r="W27" s="491"/>
      <c r="X27" s="491"/>
      <c r="Y27" s="491"/>
      <c r="Z27" s="491"/>
      <c r="AA27" s="491"/>
      <c r="AB27" s="491"/>
      <c r="AC27" s="491"/>
      <c r="AD27" s="491"/>
      <c r="AE27" s="510"/>
    </row>
    <row r="28" spans="1:31" ht="24.95" customHeight="1">
      <c r="A28" s="746"/>
      <c r="B28" s="661"/>
      <c r="C28" s="662"/>
      <c r="D28" s="665"/>
      <c r="E28" s="665"/>
      <c r="F28" s="665"/>
      <c r="G28" s="442" t="s">
        <v>94</v>
      </c>
      <c r="H28" s="509"/>
      <c r="I28" s="509"/>
      <c r="J28" s="509"/>
      <c r="K28" s="509"/>
      <c r="L28" s="509"/>
      <c r="M28" s="509"/>
      <c r="N28" s="509"/>
      <c r="O28" s="509"/>
      <c r="P28" s="509"/>
      <c r="Q28" s="509"/>
      <c r="R28" s="509"/>
      <c r="S28" s="509"/>
      <c r="T28" s="440">
        <f>COUNTA(H28:S28)</f>
        <v>0</v>
      </c>
      <c r="U28" s="439"/>
      <c r="V28" s="438"/>
      <c r="W28" s="491"/>
      <c r="X28" s="491"/>
      <c r="Y28" s="491"/>
      <c r="Z28" s="491"/>
      <c r="AA28" s="491"/>
      <c r="AB28" s="491"/>
      <c r="AC28" s="491"/>
      <c r="AD28" s="491"/>
      <c r="AE28" s="496"/>
    </row>
    <row r="29" spans="1:31" ht="24.95" customHeight="1">
      <c r="A29" s="747"/>
      <c r="B29" s="749"/>
      <c r="C29" s="750"/>
      <c r="D29" s="751"/>
      <c r="E29" s="751"/>
      <c r="F29" s="751"/>
      <c r="G29" s="508" t="s">
        <v>457</v>
      </c>
      <c r="H29" s="507"/>
      <c r="I29" s="507"/>
      <c r="J29" s="507"/>
      <c r="K29" s="507"/>
      <c r="L29" s="507"/>
      <c r="M29" s="507"/>
      <c r="N29" s="507"/>
      <c r="O29" s="507"/>
      <c r="P29" s="507"/>
      <c r="Q29" s="507"/>
      <c r="R29" s="507"/>
      <c r="S29" s="507"/>
      <c r="T29" s="506">
        <f>SUM(H29:S29)</f>
        <v>0</v>
      </c>
      <c r="U29" s="505"/>
      <c r="V29" s="504"/>
      <c r="W29" s="497"/>
      <c r="X29" s="497"/>
      <c r="Y29" s="497"/>
      <c r="Z29" s="497"/>
      <c r="AA29" s="497"/>
      <c r="AB29" s="497"/>
      <c r="AC29" s="497"/>
      <c r="AD29" s="497"/>
      <c r="AE29" s="496"/>
    </row>
    <row r="30" spans="1:31" ht="24.95" customHeight="1">
      <c r="A30" s="747"/>
      <c r="B30" s="749"/>
      <c r="C30" s="750"/>
      <c r="D30" s="751"/>
      <c r="E30" s="751"/>
      <c r="F30" s="751"/>
      <c r="G30" s="503" t="s">
        <v>456</v>
      </c>
      <c r="H30" s="501"/>
      <c r="I30" s="502"/>
      <c r="J30" s="501"/>
      <c r="K30" s="501"/>
      <c r="L30" s="501"/>
      <c r="M30" s="501"/>
      <c r="N30" s="501"/>
      <c r="O30" s="501"/>
      <c r="P30" s="501"/>
      <c r="Q30" s="501"/>
      <c r="R30" s="501"/>
      <c r="S30" s="501"/>
      <c r="T30" s="500">
        <f>SUM(H30:S30)</f>
        <v>0</v>
      </c>
      <c r="U30" s="499"/>
      <c r="V30" s="498"/>
      <c r="W30" s="497"/>
      <c r="X30" s="497"/>
      <c r="Y30" s="497"/>
      <c r="Z30" s="497"/>
      <c r="AA30" s="497"/>
      <c r="AB30" s="497"/>
      <c r="AC30" s="497"/>
      <c r="AD30" s="497"/>
      <c r="AE30" s="496"/>
    </row>
    <row r="31" spans="1:31" ht="24.95" customHeight="1">
      <c r="A31" s="748"/>
      <c r="B31" s="663"/>
      <c r="C31" s="664"/>
      <c r="D31" s="666"/>
      <c r="E31" s="666"/>
      <c r="F31" s="666"/>
      <c r="G31" s="495" t="s">
        <v>200</v>
      </c>
      <c r="H31" s="494">
        <f t="shared" ref="H31:S31" si="3">IF(H29+H30&lt;4,H29+H30,4)</f>
        <v>0</v>
      </c>
      <c r="I31" s="494">
        <f t="shared" si="3"/>
        <v>0</v>
      </c>
      <c r="J31" s="494">
        <f t="shared" si="3"/>
        <v>0</v>
      </c>
      <c r="K31" s="494">
        <f t="shared" si="3"/>
        <v>0</v>
      </c>
      <c r="L31" s="494">
        <f t="shared" si="3"/>
        <v>0</v>
      </c>
      <c r="M31" s="494">
        <f t="shared" si="3"/>
        <v>0</v>
      </c>
      <c r="N31" s="494">
        <f t="shared" si="3"/>
        <v>0</v>
      </c>
      <c r="O31" s="494">
        <f t="shared" si="3"/>
        <v>0</v>
      </c>
      <c r="P31" s="494">
        <f t="shared" si="3"/>
        <v>0</v>
      </c>
      <c r="Q31" s="494">
        <f t="shared" si="3"/>
        <v>0</v>
      </c>
      <c r="R31" s="494">
        <f t="shared" si="3"/>
        <v>0</v>
      </c>
      <c r="S31" s="494">
        <f t="shared" si="3"/>
        <v>0</v>
      </c>
      <c r="T31" s="493">
        <f>SUM(H31:S31)</f>
        <v>0</v>
      </c>
      <c r="U31" s="492"/>
      <c r="V31" s="492"/>
      <c r="W31" s="491"/>
      <c r="X31" s="491"/>
      <c r="Y31" s="491"/>
      <c r="Z31" s="491"/>
      <c r="AA31" s="491"/>
      <c r="AB31" s="491"/>
      <c r="AC31" s="491"/>
      <c r="AD31" s="491"/>
      <c r="AE31" s="490"/>
    </row>
    <row r="32" spans="1:31" s="418" customFormat="1" ht="20.100000000000001" customHeight="1">
      <c r="B32" s="419"/>
      <c r="C32" s="419"/>
      <c r="D32" s="419"/>
      <c r="E32" s="419"/>
      <c r="F32" s="426"/>
      <c r="G32" s="425"/>
      <c r="H32" s="424"/>
      <c r="I32" s="424"/>
      <c r="J32" s="424"/>
      <c r="K32" s="424"/>
      <c r="L32" s="424"/>
      <c r="M32" s="424"/>
      <c r="N32" s="424"/>
      <c r="O32" s="424"/>
      <c r="P32" s="733" t="s">
        <v>200</v>
      </c>
      <c r="Q32" s="734"/>
      <c r="R32" s="739" t="s">
        <v>94</v>
      </c>
      <c r="S32" s="739"/>
      <c r="T32" s="489">
        <f t="shared" ref="T32:V34" si="4">T16+T20+T24+T28</f>
        <v>0</v>
      </c>
      <c r="U32" s="488">
        <f t="shared" si="4"/>
        <v>0</v>
      </c>
      <c r="V32" s="487">
        <f t="shared" si="4"/>
        <v>0</v>
      </c>
      <c r="W32" s="404" t="s">
        <v>135</v>
      </c>
      <c r="X32" s="66" t="s">
        <v>136</v>
      </c>
      <c r="Y32" s="232" t="s">
        <v>137</v>
      </c>
      <c r="Z32" s="66" t="s">
        <v>138</v>
      </c>
      <c r="AA32" s="232" t="s">
        <v>139</v>
      </c>
      <c r="AB32" s="66" t="s">
        <v>140</v>
      </c>
      <c r="AC32" s="232" t="s">
        <v>141</v>
      </c>
      <c r="AD32" s="66" t="s">
        <v>142</v>
      </c>
      <c r="AE32" s="419"/>
    </row>
    <row r="33" spans="1:31" s="418" customFormat="1" ht="20.100000000000001" customHeight="1">
      <c r="B33" s="428"/>
      <c r="C33" s="428"/>
      <c r="D33" s="427"/>
      <c r="E33" s="427"/>
      <c r="F33" s="426"/>
      <c r="G33" s="425"/>
      <c r="H33" s="424"/>
      <c r="I33" s="424"/>
      <c r="J33" s="424"/>
      <c r="K33" s="424"/>
      <c r="L33" s="424"/>
      <c r="M33" s="424"/>
      <c r="N33" s="424"/>
      <c r="O33" s="424"/>
      <c r="P33" s="735"/>
      <c r="Q33" s="736"/>
      <c r="R33" s="739" t="s">
        <v>95</v>
      </c>
      <c r="S33" s="739"/>
      <c r="T33" s="486">
        <f t="shared" si="4"/>
        <v>0</v>
      </c>
      <c r="U33" s="485">
        <f t="shared" si="4"/>
        <v>0</v>
      </c>
      <c r="V33" s="484">
        <f t="shared" si="4"/>
        <v>0</v>
      </c>
      <c r="W33" s="483">
        <f t="shared" ref="W33:AD33" si="5">W17+W21+W25+W29</f>
        <v>0</v>
      </c>
      <c r="X33" s="483">
        <f t="shared" si="5"/>
        <v>0</v>
      </c>
      <c r="Y33" s="483">
        <f t="shared" si="5"/>
        <v>0</v>
      </c>
      <c r="Z33" s="483">
        <f t="shared" si="5"/>
        <v>0</v>
      </c>
      <c r="AA33" s="483">
        <f t="shared" si="5"/>
        <v>0</v>
      </c>
      <c r="AB33" s="483">
        <f t="shared" si="5"/>
        <v>0</v>
      </c>
      <c r="AC33" s="483">
        <f t="shared" si="5"/>
        <v>0</v>
      </c>
      <c r="AD33" s="479">
        <f t="shared" si="5"/>
        <v>0</v>
      </c>
      <c r="AE33" s="419"/>
    </row>
    <row r="34" spans="1:31" s="418" customFormat="1" ht="20.100000000000001" customHeight="1">
      <c r="B34" s="428"/>
      <c r="C34" s="428"/>
      <c r="D34" s="427"/>
      <c r="E34" s="427"/>
      <c r="F34" s="426"/>
      <c r="G34" s="425"/>
      <c r="H34" s="424"/>
      <c r="I34" s="424"/>
      <c r="J34" s="424"/>
      <c r="K34" s="424"/>
      <c r="L34" s="424"/>
      <c r="M34" s="424"/>
      <c r="N34" s="424"/>
      <c r="O34" s="424"/>
      <c r="P34" s="735"/>
      <c r="Q34" s="736"/>
      <c r="R34" s="740" t="s">
        <v>455</v>
      </c>
      <c r="S34" s="741"/>
      <c r="T34" s="744">
        <f t="shared" si="4"/>
        <v>0</v>
      </c>
      <c r="U34" s="729">
        <f t="shared" si="4"/>
        <v>0</v>
      </c>
      <c r="V34" s="729">
        <f t="shared" si="4"/>
        <v>0</v>
      </c>
      <c r="W34" s="481" t="s">
        <v>143</v>
      </c>
      <c r="X34" s="482" t="s">
        <v>144</v>
      </c>
      <c r="Y34" s="481" t="s">
        <v>145</v>
      </c>
      <c r="Z34" s="482" t="s">
        <v>146</v>
      </c>
      <c r="AA34" s="481" t="s">
        <v>147</v>
      </c>
      <c r="AB34" s="482" t="s">
        <v>148</v>
      </c>
      <c r="AC34" s="481" t="s">
        <v>149</v>
      </c>
      <c r="AD34" s="480" t="s">
        <v>150</v>
      </c>
      <c r="AE34" s="419"/>
    </row>
    <row r="35" spans="1:31" s="418" customFormat="1" ht="20.100000000000001" customHeight="1">
      <c r="B35" s="428"/>
      <c r="C35" s="428"/>
      <c r="D35" s="427"/>
      <c r="E35" s="427"/>
      <c r="F35" s="426"/>
      <c r="G35" s="425"/>
      <c r="H35" s="424"/>
      <c r="I35" s="424"/>
      <c r="J35" s="424"/>
      <c r="K35" s="424"/>
      <c r="L35" s="424"/>
      <c r="M35" s="424"/>
      <c r="N35" s="424"/>
      <c r="O35" s="424"/>
      <c r="P35" s="737"/>
      <c r="Q35" s="738"/>
      <c r="R35" s="742"/>
      <c r="S35" s="743"/>
      <c r="T35" s="745"/>
      <c r="U35" s="730"/>
      <c r="V35" s="730"/>
      <c r="W35" s="479">
        <f t="shared" ref="W35:AD35" si="6">W18+W22+W26+W30</f>
        <v>0</v>
      </c>
      <c r="X35" s="479">
        <f t="shared" si="6"/>
        <v>0</v>
      </c>
      <c r="Y35" s="479">
        <f t="shared" si="6"/>
        <v>0</v>
      </c>
      <c r="Z35" s="479">
        <f t="shared" si="6"/>
        <v>0</v>
      </c>
      <c r="AA35" s="479">
        <f t="shared" si="6"/>
        <v>0</v>
      </c>
      <c r="AB35" s="479">
        <f t="shared" si="6"/>
        <v>0</v>
      </c>
      <c r="AC35" s="479">
        <f t="shared" si="6"/>
        <v>0</v>
      </c>
      <c r="AD35" s="479">
        <f t="shared" si="6"/>
        <v>0</v>
      </c>
      <c r="AE35" s="419"/>
    </row>
    <row r="36" spans="1:31" s="418" customFormat="1" ht="20.100000000000001" customHeight="1">
      <c r="B36" s="428"/>
      <c r="C36" s="428"/>
      <c r="D36" s="427"/>
      <c r="E36" s="427"/>
      <c r="F36" s="426"/>
      <c r="G36" s="425"/>
      <c r="H36" s="424"/>
      <c r="I36" s="424"/>
      <c r="J36" s="424"/>
      <c r="K36" s="424"/>
      <c r="L36" s="424"/>
      <c r="M36" s="424"/>
      <c r="N36" s="424"/>
      <c r="O36" s="424"/>
      <c r="P36" s="424"/>
      <c r="Q36" s="424"/>
      <c r="R36" s="425"/>
      <c r="S36" s="425"/>
      <c r="T36" s="424"/>
      <c r="U36" s="478"/>
      <c r="V36" s="478"/>
      <c r="W36" s="477"/>
      <c r="X36" s="477"/>
      <c r="Y36" s="477"/>
      <c r="Z36" s="477"/>
      <c r="AA36" s="477"/>
      <c r="AB36" s="477"/>
      <c r="AC36" s="477"/>
      <c r="AD36" s="477"/>
      <c r="AE36" s="419"/>
    </row>
    <row r="37" spans="1:31" ht="24.95" customHeight="1">
      <c r="B37" s="417"/>
      <c r="C37" s="417"/>
      <c r="D37" s="417"/>
      <c r="E37" s="417"/>
      <c r="F37" s="417"/>
      <c r="G37" s="416"/>
      <c r="H37" s="415"/>
      <c r="I37" s="415"/>
      <c r="J37" s="415"/>
      <c r="K37" s="415"/>
      <c r="L37" s="415"/>
      <c r="M37" s="415"/>
      <c r="N37" s="415"/>
      <c r="O37" s="415"/>
      <c r="P37" s="415"/>
      <c r="Q37" s="415"/>
      <c r="R37" s="415"/>
      <c r="S37" s="415"/>
      <c r="T37" s="731" t="s">
        <v>229</v>
      </c>
      <c r="U37" s="731"/>
      <c r="V37" s="731"/>
      <c r="W37" s="731"/>
      <c r="X37" s="731"/>
      <c r="Y37" s="731"/>
      <c r="Z37" s="731"/>
      <c r="AA37" s="731"/>
      <c r="AB37" s="731"/>
      <c r="AC37" s="731"/>
      <c r="AD37" s="731"/>
      <c r="AE37" s="415"/>
    </row>
    <row r="38" spans="1:31" ht="24.95" customHeight="1">
      <c r="A38" s="732" t="s">
        <v>470</v>
      </c>
      <c r="B38" s="732"/>
      <c r="C38" s="732"/>
      <c r="D38" s="732"/>
      <c r="E38" s="732"/>
      <c r="F38" s="732"/>
      <c r="G38" s="732"/>
      <c r="H38" s="732"/>
      <c r="I38" s="732"/>
      <c r="J38" s="732"/>
      <c r="K38" s="732"/>
      <c r="L38" s="732"/>
      <c r="M38" s="732"/>
      <c r="N38" s="732"/>
      <c r="O38" s="732"/>
      <c r="P38" s="732"/>
      <c r="Q38" s="732"/>
      <c r="T38" s="676" t="s">
        <v>418</v>
      </c>
      <c r="U38" s="677"/>
      <c r="V38" s="678"/>
      <c r="W38" s="414" t="s">
        <v>19</v>
      </c>
      <c r="X38" s="643">
        <f>Z33</f>
        <v>0</v>
      </c>
      <c r="Y38" s="643"/>
      <c r="Z38" s="412" t="s">
        <v>96</v>
      </c>
      <c r="AA38" s="413" t="s">
        <v>212</v>
      </c>
      <c r="AB38" s="643">
        <f>AD33</f>
        <v>0</v>
      </c>
      <c r="AC38" s="643"/>
      <c r="AD38" s="412" t="s">
        <v>96</v>
      </c>
    </row>
    <row r="39" spans="1:31" ht="24.95" customHeight="1">
      <c r="A39" s="732"/>
      <c r="B39" s="732"/>
      <c r="C39" s="732"/>
      <c r="D39" s="732"/>
      <c r="E39" s="732"/>
      <c r="F39" s="732"/>
      <c r="G39" s="732"/>
      <c r="H39" s="732"/>
      <c r="I39" s="732"/>
      <c r="J39" s="732"/>
      <c r="K39" s="732"/>
      <c r="L39" s="732"/>
      <c r="M39" s="732"/>
      <c r="N39" s="732"/>
      <c r="O39" s="732"/>
      <c r="P39" s="732"/>
      <c r="Q39" s="732"/>
      <c r="T39" s="644" t="s">
        <v>417</v>
      </c>
      <c r="U39" s="645"/>
      <c r="V39" s="646"/>
      <c r="W39" s="650" t="s">
        <v>213</v>
      </c>
      <c r="X39" s="652" t="s">
        <v>214</v>
      </c>
      <c r="Y39" s="652"/>
      <c r="Z39" s="653"/>
      <c r="AA39" s="654" t="s">
        <v>215</v>
      </c>
      <c r="AB39" s="652" t="s">
        <v>216</v>
      </c>
      <c r="AC39" s="652"/>
      <c r="AD39" s="653"/>
    </row>
    <row r="40" spans="1:31" ht="24.95" customHeight="1">
      <c r="A40" s="732"/>
      <c r="B40" s="732"/>
      <c r="C40" s="732"/>
      <c r="D40" s="732"/>
      <c r="E40" s="732"/>
      <c r="F40" s="732"/>
      <c r="G40" s="732"/>
      <c r="H40" s="732"/>
      <c r="I40" s="732"/>
      <c r="J40" s="732"/>
      <c r="K40" s="732"/>
      <c r="L40" s="732"/>
      <c r="M40" s="732"/>
      <c r="N40" s="732"/>
      <c r="O40" s="732"/>
      <c r="P40" s="732"/>
      <c r="Q40" s="732"/>
      <c r="T40" s="647"/>
      <c r="U40" s="648"/>
      <c r="V40" s="649"/>
      <c r="W40" s="651"/>
      <c r="X40" s="728">
        <f>W33+(X33*2)+(Y33*3)</f>
        <v>0</v>
      </c>
      <c r="Y40" s="728"/>
      <c r="Z40" s="411" t="s">
        <v>217</v>
      </c>
      <c r="AA40" s="655"/>
      <c r="AB40" s="728">
        <f>AA33+(AB33*2)+(AC33*3)</f>
        <v>0</v>
      </c>
      <c r="AC40" s="728"/>
      <c r="AD40" s="411" t="s">
        <v>217</v>
      </c>
    </row>
    <row r="41" spans="1:31" ht="24.95" customHeight="1">
      <c r="A41" s="732"/>
      <c r="B41" s="732"/>
      <c r="C41" s="732"/>
      <c r="D41" s="732"/>
      <c r="E41" s="732"/>
      <c r="F41" s="732"/>
      <c r="G41" s="732"/>
      <c r="H41" s="732"/>
      <c r="I41" s="732"/>
      <c r="J41" s="732"/>
      <c r="K41" s="732"/>
      <c r="L41" s="732"/>
      <c r="M41" s="732"/>
      <c r="N41" s="732"/>
      <c r="O41" s="732"/>
      <c r="P41" s="732"/>
      <c r="Q41" s="732"/>
      <c r="R41" s="410"/>
      <c r="S41" s="410"/>
      <c r="T41" s="410"/>
      <c r="W41" s="410"/>
      <c r="X41" s="410"/>
      <c r="Y41" s="410"/>
      <c r="Z41" s="410"/>
      <c r="AA41" s="410"/>
      <c r="AB41" s="410"/>
      <c r="AC41" s="410"/>
      <c r="AD41" s="410"/>
      <c r="AE41" s="410"/>
    </row>
    <row r="42" spans="1:31" ht="24.95" customHeight="1">
      <c r="A42" s="732"/>
      <c r="B42" s="732"/>
      <c r="C42" s="732"/>
      <c r="D42" s="732"/>
      <c r="E42" s="732"/>
      <c r="F42" s="732"/>
      <c r="G42" s="732"/>
      <c r="H42" s="732"/>
      <c r="I42" s="732"/>
      <c r="J42" s="732"/>
      <c r="K42" s="732"/>
      <c r="L42" s="732"/>
      <c r="M42" s="732"/>
      <c r="N42" s="732"/>
      <c r="O42" s="732"/>
      <c r="P42" s="732"/>
      <c r="Q42" s="732"/>
      <c r="T42" s="731" t="s">
        <v>232</v>
      </c>
      <c r="U42" s="731"/>
      <c r="V42" s="731"/>
      <c r="W42" s="731"/>
      <c r="X42" s="731"/>
      <c r="Y42" s="731"/>
      <c r="Z42" s="731"/>
      <c r="AA42" s="731"/>
      <c r="AB42" s="731"/>
      <c r="AC42" s="731"/>
      <c r="AD42" s="731"/>
    </row>
    <row r="43" spans="1:31" ht="24.95" customHeight="1">
      <c r="D43" s="409"/>
      <c r="T43" s="676" t="s">
        <v>418</v>
      </c>
      <c r="U43" s="677"/>
      <c r="V43" s="678"/>
      <c r="W43" s="414" t="s">
        <v>146</v>
      </c>
      <c r="X43" s="643">
        <f>Z35</f>
        <v>0</v>
      </c>
      <c r="Y43" s="643"/>
      <c r="Z43" s="412" t="s">
        <v>96</v>
      </c>
      <c r="AA43" s="413" t="s">
        <v>150</v>
      </c>
      <c r="AB43" s="643">
        <f>AD35</f>
        <v>0</v>
      </c>
      <c r="AC43" s="643"/>
      <c r="AD43" s="412" t="s">
        <v>96</v>
      </c>
    </row>
    <row r="44" spans="1:31" ht="24.95" customHeight="1">
      <c r="D44" s="409"/>
      <c r="T44" s="644" t="s">
        <v>417</v>
      </c>
      <c r="U44" s="645"/>
      <c r="V44" s="646"/>
      <c r="W44" s="650" t="s">
        <v>237</v>
      </c>
      <c r="X44" s="652" t="s">
        <v>238</v>
      </c>
      <c r="Y44" s="652"/>
      <c r="Z44" s="653"/>
      <c r="AA44" s="654" t="s">
        <v>239</v>
      </c>
      <c r="AB44" s="652" t="s">
        <v>240</v>
      </c>
      <c r="AC44" s="652"/>
      <c r="AD44" s="653"/>
    </row>
    <row r="45" spans="1:31" ht="24.95" customHeight="1">
      <c r="T45" s="647"/>
      <c r="U45" s="648"/>
      <c r="V45" s="649"/>
      <c r="W45" s="651"/>
      <c r="X45" s="728">
        <f>W35+(X35*2)+(Y35*3)</f>
        <v>0</v>
      </c>
      <c r="Y45" s="728"/>
      <c r="Z45" s="411" t="s">
        <v>217</v>
      </c>
      <c r="AA45" s="655"/>
      <c r="AB45" s="728">
        <f>AA35+(AB35*2)+(AC35*3)</f>
        <v>0</v>
      </c>
      <c r="AC45" s="728"/>
      <c r="AD45" s="411" t="s">
        <v>217</v>
      </c>
    </row>
    <row r="49" s="407" customFormat="1" ht="12"/>
    <row r="50" s="407" customFormat="1" ht="12"/>
    <row r="51" s="407" customFormat="1" ht="12"/>
    <row r="52" s="407" customFormat="1" ht="12"/>
    <row r="53" s="407" customFormat="1" ht="12"/>
    <row r="54" s="407" customFormat="1" ht="12"/>
    <row r="55" s="407" customFormat="1" ht="12"/>
    <row r="57" s="407" customFormat="1" ht="12"/>
    <row r="58" s="407" customFormat="1" ht="12"/>
    <row r="65" s="407" customFormat="1" ht="12"/>
    <row r="66" s="407" customFormat="1" ht="12"/>
    <row r="67" s="407" customFormat="1" ht="12"/>
    <row r="68" s="407" customFormat="1" ht="12"/>
    <row r="69" s="407" customFormat="1" ht="12"/>
    <row r="70" s="407" customFormat="1" ht="12"/>
    <row r="71" s="407" customFormat="1" ht="12"/>
    <row r="72" s="407" customFormat="1" ht="12"/>
    <row r="73" s="407" customFormat="1" ht="12"/>
    <row r="74" s="407" customFormat="1" ht="12"/>
    <row r="75" s="407" customFormat="1" ht="12"/>
    <row r="76" s="407" customFormat="1" ht="12"/>
    <row r="77" s="407" customFormat="1" ht="12"/>
    <row r="78" s="407" customFormat="1" ht="12"/>
    <row r="79" s="407" customFormat="1" ht="12"/>
    <row r="80" s="407" customFormat="1" ht="12"/>
    <row r="81" s="407" customFormat="1" ht="12"/>
    <row r="82" s="407" customFormat="1" ht="12"/>
    <row r="83" s="407" customFormat="1" ht="12"/>
    <row r="84" s="407" customFormat="1" ht="12"/>
    <row r="85" s="407" customFormat="1" ht="12"/>
    <row r="86" s="407" customFormat="1" ht="12"/>
    <row r="87" s="407" customFormat="1" ht="12"/>
    <row r="88" s="407" customFormat="1" ht="12"/>
    <row r="89" s="407" customFormat="1" ht="12"/>
    <row r="90" s="407" customFormat="1" ht="12"/>
    <row r="91" s="407" customFormat="1" ht="12"/>
    <row r="94" s="407" customFormat="1" ht="12"/>
    <row r="95" s="407" customFormat="1" ht="12"/>
  </sheetData>
  <mergeCells count="73">
    <mergeCell ref="A1:B1"/>
    <mergeCell ref="B3:AE3"/>
    <mergeCell ref="A5:B5"/>
    <mergeCell ref="B8:G8"/>
    <mergeCell ref="I8:J8"/>
    <mergeCell ref="K8:L8"/>
    <mergeCell ref="B9:G9"/>
    <mergeCell ref="I9:J9"/>
    <mergeCell ref="K9:L9"/>
    <mergeCell ref="B11:G11"/>
    <mergeCell ref="W12:AE12"/>
    <mergeCell ref="A13:A15"/>
    <mergeCell ref="B13:C15"/>
    <mergeCell ref="D13:D15"/>
    <mergeCell ref="E13:E15"/>
    <mergeCell ref="F13:F15"/>
    <mergeCell ref="G13:G15"/>
    <mergeCell ref="H13:T14"/>
    <mergeCell ref="U13:V14"/>
    <mergeCell ref="W13:AD13"/>
    <mergeCell ref="AE13:AE15"/>
    <mergeCell ref="W14:Z14"/>
    <mergeCell ref="AA14:AD14"/>
    <mergeCell ref="A16:A19"/>
    <mergeCell ref="B16:C19"/>
    <mergeCell ref="D16:D19"/>
    <mergeCell ref="E16:E19"/>
    <mergeCell ref="F16:F19"/>
    <mergeCell ref="A20:A23"/>
    <mergeCell ref="B20:C23"/>
    <mergeCell ref="D20:D23"/>
    <mergeCell ref="E20:E23"/>
    <mergeCell ref="F20:F23"/>
    <mergeCell ref="A24:A27"/>
    <mergeCell ref="B24:C27"/>
    <mergeCell ref="D24:D27"/>
    <mergeCell ref="E24:E27"/>
    <mergeCell ref="F24:F27"/>
    <mergeCell ref="R32:S32"/>
    <mergeCell ref="R33:S33"/>
    <mergeCell ref="R34:S35"/>
    <mergeCell ref="T34:T35"/>
    <mergeCell ref="A28:A31"/>
    <mergeCell ref="B28:C31"/>
    <mergeCell ref="D28:D31"/>
    <mergeCell ref="E28:E31"/>
    <mergeCell ref="F28:F31"/>
    <mergeCell ref="U34:U35"/>
    <mergeCell ref="V34:V35"/>
    <mergeCell ref="T37:AD37"/>
    <mergeCell ref="A38:Q42"/>
    <mergeCell ref="T38:V38"/>
    <mergeCell ref="X38:Y38"/>
    <mergeCell ref="AB38:AC38"/>
    <mergeCell ref="T39:V40"/>
    <mergeCell ref="W39:W40"/>
    <mergeCell ref="X39:Z39"/>
    <mergeCell ref="AA39:AA40"/>
    <mergeCell ref="AB39:AD39"/>
    <mergeCell ref="X40:Y40"/>
    <mergeCell ref="AB40:AC40"/>
    <mergeCell ref="T42:AD42"/>
    <mergeCell ref="P32:Q35"/>
    <mergeCell ref="T43:V43"/>
    <mergeCell ref="X43:Y43"/>
    <mergeCell ref="AB43:AC43"/>
    <mergeCell ref="T44:V45"/>
    <mergeCell ref="W44:W45"/>
    <mergeCell ref="X44:Z44"/>
    <mergeCell ref="AA44:AA45"/>
    <mergeCell ref="AB44:AD44"/>
    <mergeCell ref="X45:Y45"/>
    <mergeCell ref="AB45:AC45"/>
  </mergeCells>
  <phoneticPr fontId="4"/>
  <conditionalFormatting sqref="B10 D10 F10 B8:G9">
    <cfRule type="containsBlanks" dxfId="44" priority="18" stopIfTrue="1">
      <formula>LEN(TRIM(B8))=0</formula>
    </cfRule>
  </conditionalFormatting>
  <conditionalFormatting sqref="A16:B16 D16:F19 B20 B24 B28">
    <cfRule type="containsBlanks" dxfId="43" priority="17" stopIfTrue="1">
      <formula>LEN(TRIM(A16))=0</formula>
    </cfRule>
  </conditionalFormatting>
  <conditionalFormatting sqref="D20:F23">
    <cfRule type="containsBlanks" dxfId="42" priority="16" stopIfTrue="1">
      <formula>LEN(TRIM(D20))=0</formula>
    </cfRule>
  </conditionalFormatting>
  <conditionalFormatting sqref="D24:F27">
    <cfRule type="containsBlanks" dxfId="41" priority="15" stopIfTrue="1">
      <formula>LEN(TRIM(D24))=0</formula>
    </cfRule>
  </conditionalFormatting>
  <conditionalFormatting sqref="D28:F31">
    <cfRule type="containsBlanks" dxfId="40" priority="14" stopIfTrue="1">
      <formula>LEN(TRIM(D28))=0</formula>
    </cfRule>
  </conditionalFormatting>
  <conditionalFormatting sqref="B11:G11">
    <cfRule type="containsBlanks" dxfId="39" priority="13" stopIfTrue="1">
      <formula>LEN(TRIM(B11))=0</formula>
    </cfRule>
  </conditionalFormatting>
  <conditionalFormatting sqref="B7">
    <cfRule type="containsBlanks" dxfId="38" priority="12" stopIfTrue="1">
      <formula>LEN(TRIM(B7))=0</formula>
    </cfRule>
  </conditionalFormatting>
  <conditionalFormatting sqref="A20">
    <cfRule type="containsBlanks" dxfId="37" priority="11" stopIfTrue="1">
      <formula>LEN(TRIM(A20))=0</formula>
    </cfRule>
  </conditionalFormatting>
  <conditionalFormatting sqref="A24">
    <cfRule type="containsBlanks" dxfId="36" priority="10" stopIfTrue="1">
      <formula>LEN(TRIM(A24))=0</formula>
    </cfRule>
  </conditionalFormatting>
  <conditionalFormatting sqref="A28">
    <cfRule type="containsBlanks" dxfId="35" priority="9" stopIfTrue="1">
      <formula>LEN(TRIM(A28))=0</formula>
    </cfRule>
  </conditionalFormatting>
  <conditionalFormatting sqref="H16:S18">
    <cfRule type="containsBlanks" dxfId="34" priority="8">
      <formula>LEN(TRIM(H16))=0</formula>
    </cfRule>
  </conditionalFormatting>
  <conditionalFormatting sqref="H20:S22">
    <cfRule type="containsBlanks" dxfId="33" priority="7">
      <formula>LEN(TRIM(H20))=0</formula>
    </cfRule>
  </conditionalFormatting>
  <conditionalFormatting sqref="H24:S26">
    <cfRule type="containsBlanks" dxfId="32" priority="6">
      <formula>LEN(TRIM(H24))=0</formula>
    </cfRule>
  </conditionalFormatting>
  <conditionalFormatting sqref="U16:V18">
    <cfRule type="containsBlanks" dxfId="31" priority="5">
      <formula>LEN(TRIM(U16))=0</formula>
    </cfRule>
  </conditionalFormatting>
  <conditionalFormatting sqref="U20:V22">
    <cfRule type="containsBlanks" dxfId="30" priority="4">
      <formula>LEN(TRIM(U20))=0</formula>
    </cfRule>
  </conditionalFormatting>
  <conditionalFormatting sqref="U24:V26">
    <cfRule type="containsBlanks" dxfId="29" priority="3">
      <formula>LEN(TRIM(U24))=0</formula>
    </cfRule>
  </conditionalFormatting>
  <conditionalFormatting sqref="U28:V30">
    <cfRule type="containsBlanks" dxfId="28" priority="2">
      <formula>LEN(TRIM(U28))=0</formula>
    </cfRule>
  </conditionalFormatting>
  <conditionalFormatting sqref="W17:AD18 W21:AD22 W25:AD26 W29:AD30">
    <cfRule type="containsBlanks" dxfId="27" priority="1">
      <formula>LEN(TRIM(W17))=0</formula>
    </cfRule>
  </conditionalFormatting>
  <dataValidations count="4">
    <dataValidation allowBlank="1" showInputMessage="1" showErrorMessage="1" prompt="宿日直と_x000a_オンコールを合わせ_x000a_４回まで" sqref="H19:S19 H23:S23 H27:S27 H31:S31" xr:uid="{00000000-0002-0000-0800-000000000000}"/>
    <dataValidation allowBlank="1" showErrorMessage="1" sqref="A16:A31" xr:uid="{00000000-0002-0000-0800-000001000000}"/>
    <dataValidation type="list" allowBlank="1" showInputMessage="1" sqref="H16:S16 H20:S20 H24:S24 H28:S28" xr:uid="{00000000-0002-0000-0800-000002000000}">
      <formula1>"→,内,救,地,外,小,産,麻,精,選"</formula1>
    </dataValidation>
    <dataValidation type="list" allowBlank="1" showInputMessage="1" showErrorMessage="1" sqref="F16:F31" xr:uid="{00000000-0002-0000-0800-000003000000}">
      <formula1>"第1種,第2種,第3種,第4種,第5種"</formula1>
    </dataValidation>
  </dataValidations>
  <printOptions horizontalCentered="1"/>
  <pageMargins left="0.25" right="0.25" top="0.75" bottom="0.75" header="0.3" footer="0.3"/>
  <pageSetup paperSize="9" scale="5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tabColor rgb="FF00B0F0"/>
  </sheetPr>
  <dimension ref="A1:G37"/>
  <sheetViews>
    <sheetView showZeros="0" view="pageBreakPreview" zoomScale="90" zoomScaleNormal="100" zoomScaleSheetLayoutView="90" workbookViewId="0">
      <selection activeCell="H1" sqref="H1"/>
    </sheetView>
  </sheetViews>
  <sheetFormatPr defaultRowHeight="15" customHeight="1"/>
  <cols>
    <col min="1" max="1" width="28.25" style="77" customWidth="1"/>
    <col min="2" max="2" width="14.625" style="76" customWidth="1"/>
    <col min="3" max="3" width="9.375" style="76" bestFit="1" customWidth="1"/>
    <col min="4" max="4" width="3.625" style="77" customWidth="1"/>
    <col min="5" max="5" width="9.375" style="76" customWidth="1"/>
    <col min="6" max="6" width="10.875" style="76" customWidth="1"/>
    <col min="7" max="7" width="22.625" style="77" customWidth="1"/>
    <col min="8" max="256" width="9" style="77"/>
    <col min="257" max="257" width="25.625" style="77" customWidth="1"/>
    <col min="258" max="258" width="12.625" style="77" customWidth="1"/>
    <col min="259" max="259" width="9.375" style="77" bestFit="1" customWidth="1"/>
    <col min="260" max="260" width="3.625" style="77" customWidth="1"/>
    <col min="261" max="261" width="9.375" style="77" customWidth="1"/>
    <col min="262" max="262" width="6.375" style="77" customWidth="1"/>
    <col min="263" max="263" width="22.625" style="77" customWidth="1"/>
    <col min="264" max="512" width="9" style="77"/>
    <col min="513" max="513" width="25.625" style="77" customWidth="1"/>
    <col min="514" max="514" width="12.625" style="77" customWidth="1"/>
    <col min="515" max="515" width="9.375" style="77" bestFit="1" customWidth="1"/>
    <col min="516" max="516" width="3.625" style="77" customWidth="1"/>
    <col min="517" max="517" width="9.375" style="77" customWidth="1"/>
    <col min="518" max="518" width="6.375" style="77" customWidth="1"/>
    <col min="519" max="519" width="22.625" style="77" customWidth="1"/>
    <col min="520" max="768" width="9" style="77"/>
    <col min="769" max="769" width="25.625" style="77" customWidth="1"/>
    <col min="770" max="770" width="12.625" style="77" customWidth="1"/>
    <col min="771" max="771" width="9.375" style="77" bestFit="1" customWidth="1"/>
    <col min="772" max="772" width="3.625" style="77" customWidth="1"/>
    <col min="773" max="773" width="9.375" style="77" customWidth="1"/>
    <col min="774" max="774" width="6.375" style="77" customWidth="1"/>
    <col min="775" max="775" width="22.625" style="77" customWidth="1"/>
    <col min="776" max="1024" width="9" style="77"/>
    <col min="1025" max="1025" width="25.625" style="77" customWidth="1"/>
    <col min="1026" max="1026" width="12.625" style="77" customWidth="1"/>
    <col min="1027" max="1027" width="9.375" style="77" bestFit="1" customWidth="1"/>
    <col min="1028" max="1028" width="3.625" style="77" customWidth="1"/>
    <col min="1029" max="1029" width="9.375" style="77" customWidth="1"/>
    <col min="1030" max="1030" width="6.375" style="77" customWidth="1"/>
    <col min="1031" max="1031" width="22.625" style="77" customWidth="1"/>
    <col min="1032" max="1280" width="9" style="77"/>
    <col min="1281" max="1281" width="25.625" style="77" customWidth="1"/>
    <col min="1282" max="1282" width="12.625" style="77" customWidth="1"/>
    <col min="1283" max="1283" width="9.375" style="77" bestFit="1" customWidth="1"/>
    <col min="1284" max="1284" width="3.625" style="77" customWidth="1"/>
    <col min="1285" max="1285" width="9.375" style="77" customWidth="1"/>
    <col min="1286" max="1286" width="6.375" style="77" customWidth="1"/>
    <col min="1287" max="1287" width="22.625" style="77" customWidth="1"/>
    <col min="1288" max="1536" width="9" style="77"/>
    <col min="1537" max="1537" width="25.625" style="77" customWidth="1"/>
    <col min="1538" max="1538" width="12.625" style="77" customWidth="1"/>
    <col min="1539" max="1539" width="9.375" style="77" bestFit="1" customWidth="1"/>
    <col min="1540" max="1540" width="3.625" style="77" customWidth="1"/>
    <col min="1541" max="1541" width="9.375" style="77" customWidth="1"/>
    <col min="1542" max="1542" width="6.375" style="77" customWidth="1"/>
    <col min="1543" max="1543" width="22.625" style="77" customWidth="1"/>
    <col min="1544" max="1792" width="9" style="77"/>
    <col min="1793" max="1793" width="25.625" style="77" customWidth="1"/>
    <col min="1794" max="1794" width="12.625" style="77" customWidth="1"/>
    <col min="1795" max="1795" width="9.375" style="77" bestFit="1" customWidth="1"/>
    <col min="1796" max="1796" width="3.625" style="77" customWidth="1"/>
    <col min="1797" max="1797" width="9.375" style="77" customWidth="1"/>
    <col min="1798" max="1798" width="6.375" style="77" customWidth="1"/>
    <col min="1799" max="1799" width="22.625" style="77" customWidth="1"/>
    <col min="1800" max="2048" width="9" style="77"/>
    <col min="2049" max="2049" width="25.625" style="77" customWidth="1"/>
    <col min="2050" max="2050" width="12.625" style="77" customWidth="1"/>
    <col min="2051" max="2051" width="9.375" style="77" bestFit="1" customWidth="1"/>
    <col min="2052" max="2052" width="3.625" style="77" customWidth="1"/>
    <col min="2053" max="2053" width="9.375" style="77" customWidth="1"/>
    <col min="2054" max="2054" width="6.375" style="77" customWidth="1"/>
    <col min="2055" max="2055" width="22.625" style="77" customWidth="1"/>
    <col min="2056" max="2304" width="9" style="77"/>
    <col min="2305" max="2305" width="25.625" style="77" customWidth="1"/>
    <col min="2306" max="2306" width="12.625" style="77" customWidth="1"/>
    <col min="2307" max="2307" width="9.375" style="77" bestFit="1" customWidth="1"/>
    <col min="2308" max="2308" width="3.625" style="77" customWidth="1"/>
    <col min="2309" max="2309" width="9.375" style="77" customWidth="1"/>
    <col min="2310" max="2310" width="6.375" style="77" customWidth="1"/>
    <col min="2311" max="2311" width="22.625" style="77" customWidth="1"/>
    <col min="2312" max="2560" width="9" style="77"/>
    <col min="2561" max="2561" width="25.625" style="77" customWidth="1"/>
    <col min="2562" max="2562" width="12.625" style="77" customWidth="1"/>
    <col min="2563" max="2563" width="9.375" style="77" bestFit="1" customWidth="1"/>
    <col min="2564" max="2564" width="3.625" style="77" customWidth="1"/>
    <col min="2565" max="2565" width="9.375" style="77" customWidth="1"/>
    <col min="2566" max="2566" width="6.375" style="77" customWidth="1"/>
    <col min="2567" max="2567" width="22.625" style="77" customWidth="1"/>
    <col min="2568" max="2816" width="9" style="77"/>
    <col min="2817" max="2817" width="25.625" style="77" customWidth="1"/>
    <col min="2818" max="2818" width="12.625" style="77" customWidth="1"/>
    <col min="2819" max="2819" width="9.375" style="77" bestFit="1" customWidth="1"/>
    <col min="2820" max="2820" width="3.625" style="77" customWidth="1"/>
    <col min="2821" max="2821" width="9.375" style="77" customWidth="1"/>
    <col min="2822" max="2822" width="6.375" style="77" customWidth="1"/>
    <col min="2823" max="2823" width="22.625" style="77" customWidth="1"/>
    <col min="2824" max="3072" width="9" style="77"/>
    <col min="3073" max="3073" width="25.625" style="77" customWidth="1"/>
    <col min="3074" max="3074" width="12.625" style="77" customWidth="1"/>
    <col min="3075" max="3075" width="9.375" style="77" bestFit="1" customWidth="1"/>
    <col min="3076" max="3076" width="3.625" style="77" customWidth="1"/>
    <col min="3077" max="3077" width="9.375" style="77" customWidth="1"/>
    <col min="3078" max="3078" width="6.375" style="77" customWidth="1"/>
    <col min="3079" max="3079" width="22.625" style="77" customWidth="1"/>
    <col min="3080" max="3328" width="9" style="77"/>
    <col min="3329" max="3329" width="25.625" style="77" customWidth="1"/>
    <col min="3330" max="3330" width="12.625" style="77" customWidth="1"/>
    <col min="3331" max="3331" width="9.375" style="77" bestFit="1" customWidth="1"/>
    <col min="3332" max="3332" width="3.625" style="77" customWidth="1"/>
    <col min="3333" max="3333" width="9.375" style="77" customWidth="1"/>
    <col min="3334" max="3334" width="6.375" style="77" customWidth="1"/>
    <col min="3335" max="3335" width="22.625" style="77" customWidth="1"/>
    <col min="3336" max="3584" width="9" style="77"/>
    <col min="3585" max="3585" width="25.625" style="77" customWidth="1"/>
    <col min="3586" max="3586" width="12.625" style="77" customWidth="1"/>
    <col min="3587" max="3587" width="9.375" style="77" bestFit="1" customWidth="1"/>
    <col min="3588" max="3588" width="3.625" style="77" customWidth="1"/>
    <col min="3589" max="3589" width="9.375" style="77" customWidth="1"/>
    <col min="3590" max="3590" width="6.375" style="77" customWidth="1"/>
    <col min="3591" max="3591" width="22.625" style="77" customWidth="1"/>
    <col min="3592" max="3840" width="9" style="77"/>
    <col min="3841" max="3841" width="25.625" style="77" customWidth="1"/>
    <col min="3842" max="3842" width="12.625" style="77" customWidth="1"/>
    <col min="3843" max="3843" width="9.375" style="77" bestFit="1" customWidth="1"/>
    <col min="3844" max="3844" width="3.625" style="77" customWidth="1"/>
    <col min="3845" max="3845" width="9.375" style="77" customWidth="1"/>
    <col min="3846" max="3846" width="6.375" style="77" customWidth="1"/>
    <col min="3847" max="3847" width="22.625" style="77" customWidth="1"/>
    <col min="3848" max="4096" width="9" style="77"/>
    <col min="4097" max="4097" width="25.625" style="77" customWidth="1"/>
    <col min="4098" max="4098" width="12.625" style="77" customWidth="1"/>
    <col min="4099" max="4099" width="9.375" style="77" bestFit="1" customWidth="1"/>
    <col min="4100" max="4100" width="3.625" style="77" customWidth="1"/>
    <col min="4101" max="4101" width="9.375" style="77" customWidth="1"/>
    <col min="4102" max="4102" width="6.375" style="77" customWidth="1"/>
    <col min="4103" max="4103" width="22.625" style="77" customWidth="1"/>
    <col min="4104" max="4352" width="9" style="77"/>
    <col min="4353" max="4353" width="25.625" style="77" customWidth="1"/>
    <col min="4354" max="4354" width="12.625" style="77" customWidth="1"/>
    <col min="4355" max="4355" width="9.375" style="77" bestFit="1" customWidth="1"/>
    <col min="4356" max="4356" width="3.625" style="77" customWidth="1"/>
    <col min="4357" max="4357" width="9.375" style="77" customWidth="1"/>
    <col min="4358" max="4358" width="6.375" style="77" customWidth="1"/>
    <col min="4359" max="4359" width="22.625" style="77" customWidth="1"/>
    <col min="4360" max="4608" width="9" style="77"/>
    <col min="4609" max="4609" width="25.625" style="77" customWidth="1"/>
    <col min="4610" max="4610" width="12.625" style="77" customWidth="1"/>
    <col min="4611" max="4611" width="9.375" style="77" bestFit="1" customWidth="1"/>
    <col min="4612" max="4612" width="3.625" style="77" customWidth="1"/>
    <col min="4613" max="4613" width="9.375" style="77" customWidth="1"/>
    <col min="4614" max="4614" width="6.375" style="77" customWidth="1"/>
    <col min="4615" max="4615" width="22.625" style="77" customWidth="1"/>
    <col min="4616" max="4864" width="9" style="77"/>
    <col min="4865" max="4865" width="25.625" style="77" customWidth="1"/>
    <col min="4866" max="4866" width="12.625" style="77" customWidth="1"/>
    <col min="4867" max="4867" width="9.375" style="77" bestFit="1" customWidth="1"/>
    <col min="4868" max="4868" width="3.625" style="77" customWidth="1"/>
    <col min="4869" max="4869" width="9.375" style="77" customWidth="1"/>
    <col min="4870" max="4870" width="6.375" style="77" customWidth="1"/>
    <col min="4871" max="4871" width="22.625" style="77" customWidth="1"/>
    <col min="4872" max="5120" width="9" style="77"/>
    <col min="5121" max="5121" width="25.625" style="77" customWidth="1"/>
    <col min="5122" max="5122" width="12.625" style="77" customWidth="1"/>
    <col min="5123" max="5123" width="9.375" style="77" bestFit="1" customWidth="1"/>
    <col min="5124" max="5124" width="3.625" style="77" customWidth="1"/>
    <col min="5125" max="5125" width="9.375" style="77" customWidth="1"/>
    <col min="5126" max="5126" width="6.375" style="77" customWidth="1"/>
    <col min="5127" max="5127" width="22.625" style="77" customWidth="1"/>
    <col min="5128" max="5376" width="9" style="77"/>
    <col min="5377" max="5377" width="25.625" style="77" customWidth="1"/>
    <col min="5378" max="5378" width="12.625" style="77" customWidth="1"/>
    <col min="5379" max="5379" width="9.375" style="77" bestFit="1" customWidth="1"/>
    <col min="5380" max="5380" width="3.625" style="77" customWidth="1"/>
    <col min="5381" max="5381" width="9.375" style="77" customWidth="1"/>
    <col min="5382" max="5382" width="6.375" style="77" customWidth="1"/>
    <col min="5383" max="5383" width="22.625" style="77" customWidth="1"/>
    <col min="5384" max="5632" width="9" style="77"/>
    <col min="5633" max="5633" width="25.625" style="77" customWidth="1"/>
    <col min="5634" max="5634" width="12.625" style="77" customWidth="1"/>
    <col min="5635" max="5635" width="9.375" style="77" bestFit="1" customWidth="1"/>
    <col min="5636" max="5636" width="3.625" style="77" customWidth="1"/>
    <col min="5637" max="5637" width="9.375" style="77" customWidth="1"/>
    <col min="5638" max="5638" width="6.375" style="77" customWidth="1"/>
    <col min="5639" max="5639" width="22.625" style="77" customWidth="1"/>
    <col min="5640" max="5888" width="9" style="77"/>
    <col min="5889" max="5889" width="25.625" style="77" customWidth="1"/>
    <col min="5890" max="5890" width="12.625" style="77" customWidth="1"/>
    <col min="5891" max="5891" width="9.375" style="77" bestFit="1" customWidth="1"/>
    <col min="5892" max="5892" width="3.625" style="77" customWidth="1"/>
    <col min="5893" max="5893" width="9.375" style="77" customWidth="1"/>
    <col min="5894" max="5894" width="6.375" style="77" customWidth="1"/>
    <col min="5895" max="5895" width="22.625" style="77" customWidth="1"/>
    <col min="5896" max="6144" width="9" style="77"/>
    <col min="6145" max="6145" width="25.625" style="77" customWidth="1"/>
    <col min="6146" max="6146" width="12.625" style="77" customWidth="1"/>
    <col min="6147" max="6147" width="9.375" style="77" bestFit="1" customWidth="1"/>
    <col min="6148" max="6148" width="3.625" style="77" customWidth="1"/>
    <col min="6149" max="6149" width="9.375" style="77" customWidth="1"/>
    <col min="6150" max="6150" width="6.375" style="77" customWidth="1"/>
    <col min="6151" max="6151" width="22.625" style="77" customWidth="1"/>
    <col min="6152" max="6400" width="9" style="77"/>
    <col min="6401" max="6401" width="25.625" style="77" customWidth="1"/>
    <col min="6402" max="6402" width="12.625" style="77" customWidth="1"/>
    <col min="6403" max="6403" width="9.375" style="77" bestFit="1" customWidth="1"/>
    <col min="6404" max="6404" width="3.625" style="77" customWidth="1"/>
    <col min="6405" max="6405" width="9.375" style="77" customWidth="1"/>
    <col min="6406" max="6406" width="6.375" style="77" customWidth="1"/>
    <col min="6407" max="6407" width="22.625" style="77" customWidth="1"/>
    <col min="6408" max="6656" width="9" style="77"/>
    <col min="6657" max="6657" width="25.625" style="77" customWidth="1"/>
    <col min="6658" max="6658" width="12.625" style="77" customWidth="1"/>
    <col min="6659" max="6659" width="9.375" style="77" bestFit="1" customWidth="1"/>
    <col min="6660" max="6660" width="3.625" style="77" customWidth="1"/>
    <col min="6661" max="6661" width="9.375" style="77" customWidth="1"/>
    <col min="6662" max="6662" width="6.375" style="77" customWidth="1"/>
    <col min="6663" max="6663" width="22.625" style="77" customWidth="1"/>
    <col min="6664" max="6912" width="9" style="77"/>
    <col min="6913" max="6913" width="25.625" style="77" customWidth="1"/>
    <col min="6914" max="6914" width="12.625" style="77" customWidth="1"/>
    <col min="6915" max="6915" width="9.375" style="77" bestFit="1" customWidth="1"/>
    <col min="6916" max="6916" width="3.625" style="77" customWidth="1"/>
    <col min="6917" max="6917" width="9.375" style="77" customWidth="1"/>
    <col min="6918" max="6918" width="6.375" style="77" customWidth="1"/>
    <col min="6919" max="6919" width="22.625" style="77" customWidth="1"/>
    <col min="6920" max="7168" width="9" style="77"/>
    <col min="7169" max="7169" width="25.625" style="77" customWidth="1"/>
    <col min="7170" max="7170" width="12.625" style="77" customWidth="1"/>
    <col min="7171" max="7171" width="9.375" style="77" bestFit="1" customWidth="1"/>
    <col min="7172" max="7172" width="3.625" style="77" customWidth="1"/>
    <col min="7173" max="7173" width="9.375" style="77" customWidth="1"/>
    <col min="7174" max="7174" width="6.375" style="77" customWidth="1"/>
    <col min="7175" max="7175" width="22.625" style="77" customWidth="1"/>
    <col min="7176" max="7424" width="9" style="77"/>
    <col min="7425" max="7425" width="25.625" style="77" customWidth="1"/>
    <col min="7426" max="7426" width="12.625" style="77" customWidth="1"/>
    <col min="7427" max="7427" width="9.375" style="77" bestFit="1" customWidth="1"/>
    <col min="7428" max="7428" width="3.625" style="77" customWidth="1"/>
    <col min="7429" max="7429" width="9.375" style="77" customWidth="1"/>
    <col min="7430" max="7430" width="6.375" style="77" customWidth="1"/>
    <col min="7431" max="7431" width="22.625" style="77" customWidth="1"/>
    <col min="7432" max="7680" width="9" style="77"/>
    <col min="7681" max="7681" width="25.625" style="77" customWidth="1"/>
    <col min="7682" max="7682" width="12.625" style="77" customWidth="1"/>
    <col min="7683" max="7683" width="9.375" style="77" bestFit="1" customWidth="1"/>
    <col min="7684" max="7684" width="3.625" style="77" customWidth="1"/>
    <col min="7685" max="7685" width="9.375" style="77" customWidth="1"/>
    <col min="7686" max="7686" width="6.375" style="77" customWidth="1"/>
    <col min="7687" max="7687" width="22.625" style="77" customWidth="1"/>
    <col min="7688" max="7936" width="9" style="77"/>
    <col min="7937" max="7937" width="25.625" style="77" customWidth="1"/>
    <col min="7938" max="7938" width="12.625" style="77" customWidth="1"/>
    <col min="7939" max="7939" width="9.375" style="77" bestFit="1" customWidth="1"/>
    <col min="7940" max="7940" width="3.625" style="77" customWidth="1"/>
    <col min="7941" max="7941" width="9.375" style="77" customWidth="1"/>
    <col min="7942" max="7942" width="6.375" style="77" customWidth="1"/>
    <col min="7943" max="7943" width="22.625" style="77" customWidth="1"/>
    <col min="7944" max="8192" width="9" style="77"/>
    <col min="8193" max="8193" width="25.625" style="77" customWidth="1"/>
    <col min="8194" max="8194" width="12.625" style="77" customWidth="1"/>
    <col min="8195" max="8195" width="9.375" style="77" bestFit="1" customWidth="1"/>
    <col min="8196" max="8196" width="3.625" style="77" customWidth="1"/>
    <col min="8197" max="8197" width="9.375" style="77" customWidth="1"/>
    <col min="8198" max="8198" width="6.375" style="77" customWidth="1"/>
    <col min="8199" max="8199" width="22.625" style="77" customWidth="1"/>
    <col min="8200" max="8448" width="9" style="77"/>
    <col min="8449" max="8449" width="25.625" style="77" customWidth="1"/>
    <col min="8450" max="8450" width="12.625" style="77" customWidth="1"/>
    <col min="8451" max="8451" width="9.375" style="77" bestFit="1" customWidth="1"/>
    <col min="8452" max="8452" width="3.625" style="77" customWidth="1"/>
    <col min="8453" max="8453" width="9.375" style="77" customWidth="1"/>
    <col min="8454" max="8454" width="6.375" style="77" customWidth="1"/>
    <col min="8455" max="8455" width="22.625" style="77" customWidth="1"/>
    <col min="8456" max="8704" width="9" style="77"/>
    <col min="8705" max="8705" width="25.625" style="77" customWidth="1"/>
    <col min="8706" max="8706" width="12.625" style="77" customWidth="1"/>
    <col min="8707" max="8707" width="9.375" style="77" bestFit="1" customWidth="1"/>
    <col min="8708" max="8708" width="3.625" style="77" customWidth="1"/>
    <col min="8709" max="8709" width="9.375" style="77" customWidth="1"/>
    <col min="8710" max="8710" width="6.375" style="77" customWidth="1"/>
    <col min="8711" max="8711" width="22.625" style="77" customWidth="1"/>
    <col min="8712" max="8960" width="9" style="77"/>
    <col min="8961" max="8961" width="25.625" style="77" customWidth="1"/>
    <col min="8962" max="8962" width="12.625" style="77" customWidth="1"/>
    <col min="8963" max="8963" width="9.375" style="77" bestFit="1" customWidth="1"/>
    <col min="8964" max="8964" width="3.625" style="77" customWidth="1"/>
    <col min="8965" max="8965" width="9.375" style="77" customWidth="1"/>
    <col min="8966" max="8966" width="6.375" style="77" customWidth="1"/>
    <col min="8967" max="8967" width="22.625" style="77" customWidth="1"/>
    <col min="8968" max="9216" width="9" style="77"/>
    <col min="9217" max="9217" width="25.625" style="77" customWidth="1"/>
    <col min="9218" max="9218" width="12.625" style="77" customWidth="1"/>
    <col min="9219" max="9219" width="9.375" style="77" bestFit="1" customWidth="1"/>
    <col min="9220" max="9220" width="3.625" style="77" customWidth="1"/>
    <col min="9221" max="9221" width="9.375" style="77" customWidth="1"/>
    <col min="9222" max="9222" width="6.375" style="77" customWidth="1"/>
    <col min="9223" max="9223" width="22.625" style="77" customWidth="1"/>
    <col min="9224" max="9472" width="9" style="77"/>
    <col min="9473" max="9473" width="25.625" style="77" customWidth="1"/>
    <col min="9474" max="9474" width="12.625" style="77" customWidth="1"/>
    <col min="9475" max="9475" width="9.375" style="77" bestFit="1" customWidth="1"/>
    <col min="9476" max="9476" width="3.625" style="77" customWidth="1"/>
    <col min="9477" max="9477" width="9.375" style="77" customWidth="1"/>
    <col min="9478" max="9478" width="6.375" style="77" customWidth="1"/>
    <col min="9479" max="9479" width="22.625" style="77" customWidth="1"/>
    <col min="9480" max="9728" width="9" style="77"/>
    <col min="9729" max="9729" width="25.625" style="77" customWidth="1"/>
    <col min="9730" max="9730" width="12.625" style="77" customWidth="1"/>
    <col min="9731" max="9731" width="9.375" style="77" bestFit="1" customWidth="1"/>
    <col min="9732" max="9732" width="3.625" style="77" customWidth="1"/>
    <col min="9733" max="9733" width="9.375" style="77" customWidth="1"/>
    <col min="9734" max="9734" width="6.375" style="77" customWidth="1"/>
    <col min="9735" max="9735" width="22.625" style="77" customWidth="1"/>
    <col min="9736" max="9984" width="9" style="77"/>
    <col min="9985" max="9985" width="25.625" style="77" customWidth="1"/>
    <col min="9986" max="9986" width="12.625" style="77" customWidth="1"/>
    <col min="9987" max="9987" width="9.375" style="77" bestFit="1" customWidth="1"/>
    <col min="9988" max="9988" width="3.625" style="77" customWidth="1"/>
    <col min="9989" max="9989" width="9.375" style="77" customWidth="1"/>
    <col min="9990" max="9990" width="6.375" style="77" customWidth="1"/>
    <col min="9991" max="9991" width="22.625" style="77" customWidth="1"/>
    <col min="9992" max="10240" width="9" style="77"/>
    <col min="10241" max="10241" width="25.625" style="77" customWidth="1"/>
    <col min="10242" max="10242" width="12.625" style="77" customWidth="1"/>
    <col min="10243" max="10243" width="9.375" style="77" bestFit="1" customWidth="1"/>
    <col min="10244" max="10244" width="3.625" style="77" customWidth="1"/>
    <col min="10245" max="10245" width="9.375" style="77" customWidth="1"/>
    <col min="10246" max="10246" width="6.375" style="77" customWidth="1"/>
    <col min="10247" max="10247" width="22.625" style="77" customWidth="1"/>
    <col min="10248" max="10496" width="9" style="77"/>
    <col min="10497" max="10497" width="25.625" style="77" customWidth="1"/>
    <col min="10498" max="10498" width="12.625" style="77" customWidth="1"/>
    <col min="10499" max="10499" width="9.375" style="77" bestFit="1" customWidth="1"/>
    <col min="10500" max="10500" width="3.625" style="77" customWidth="1"/>
    <col min="10501" max="10501" width="9.375" style="77" customWidth="1"/>
    <col min="10502" max="10502" width="6.375" style="77" customWidth="1"/>
    <col min="10503" max="10503" width="22.625" style="77" customWidth="1"/>
    <col min="10504" max="10752" width="9" style="77"/>
    <col min="10753" max="10753" width="25.625" style="77" customWidth="1"/>
    <col min="10754" max="10754" width="12.625" style="77" customWidth="1"/>
    <col min="10755" max="10755" width="9.375" style="77" bestFit="1" customWidth="1"/>
    <col min="10756" max="10756" width="3.625" style="77" customWidth="1"/>
    <col min="10757" max="10757" width="9.375" style="77" customWidth="1"/>
    <col min="10758" max="10758" width="6.375" style="77" customWidth="1"/>
    <col min="10759" max="10759" width="22.625" style="77" customWidth="1"/>
    <col min="10760" max="11008" width="9" style="77"/>
    <col min="11009" max="11009" width="25.625" style="77" customWidth="1"/>
    <col min="11010" max="11010" width="12.625" style="77" customWidth="1"/>
    <col min="11011" max="11011" width="9.375" style="77" bestFit="1" customWidth="1"/>
    <col min="11012" max="11012" width="3.625" style="77" customWidth="1"/>
    <col min="11013" max="11013" width="9.375" style="77" customWidth="1"/>
    <col min="11014" max="11014" width="6.375" style="77" customWidth="1"/>
    <col min="11015" max="11015" width="22.625" style="77" customWidth="1"/>
    <col min="11016" max="11264" width="9" style="77"/>
    <col min="11265" max="11265" width="25.625" style="77" customWidth="1"/>
    <col min="11266" max="11266" width="12.625" style="77" customWidth="1"/>
    <col min="11267" max="11267" width="9.375" style="77" bestFit="1" customWidth="1"/>
    <col min="11268" max="11268" width="3.625" style="77" customWidth="1"/>
    <col min="11269" max="11269" width="9.375" style="77" customWidth="1"/>
    <col min="11270" max="11270" width="6.375" style="77" customWidth="1"/>
    <col min="11271" max="11271" width="22.625" style="77" customWidth="1"/>
    <col min="11272" max="11520" width="9" style="77"/>
    <col min="11521" max="11521" width="25.625" style="77" customWidth="1"/>
    <col min="11522" max="11522" width="12.625" style="77" customWidth="1"/>
    <col min="11523" max="11523" width="9.375" style="77" bestFit="1" customWidth="1"/>
    <col min="11524" max="11524" width="3.625" style="77" customWidth="1"/>
    <col min="11525" max="11525" width="9.375" style="77" customWidth="1"/>
    <col min="11526" max="11526" width="6.375" style="77" customWidth="1"/>
    <col min="11527" max="11527" width="22.625" style="77" customWidth="1"/>
    <col min="11528" max="11776" width="9" style="77"/>
    <col min="11777" max="11777" width="25.625" style="77" customWidth="1"/>
    <col min="11778" max="11778" width="12.625" style="77" customWidth="1"/>
    <col min="11779" max="11779" width="9.375" style="77" bestFit="1" customWidth="1"/>
    <col min="11780" max="11780" width="3.625" style="77" customWidth="1"/>
    <col min="11781" max="11781" width="9.375" style="77" customWidth="1"/>
    <col min="11782" max="11782" width="6.375" style="77" customWidth="1"/>
    <col min="11783" max="11783" width="22.625" style="77" customWidth="1"/>
    <col min="11784" max="12032" width="9" style="77"/>
    <col min="12033" max="12033" width="25.625" style="77" customWidth="1"/>
    <col min="12034" max="12034" width="12.625" style="77" customWidth="1"/>
    <col min="12035" max="12035" width="9.375" style="77" bestFit="1" customWidth="1"/>
    <col min="12036" max="12036" width="3.625" style="77" customWidth="1"/>
    <col min="12037" max="12037" width="9.375" style="77" customWidth="1"/>
    <col min="12038" max="12038" width="6.375" style="77" customWidth="1"/>
    <col min="12039" max="12039" width="22.625" style="77" customWidth="1"/>
    <col min="12040" max="12288" width="9" style="77"/>
    <col min="12289" max="12289" width="25.625" style="77" customWidth="1"/>
    <col min="12290" max="12290" width="12.625" style="77" customWidth="1"/>
    <col min="12291" max="12291" width="9.375" style="77" bestFit="1" customWidth="1"/>
    <col min="12292" max="12292" width="3.625" style="77" customWidth="1"/>
    <col min="12293" max="12293" width="9.375" style="77" customWidth="1"/>
    <col min="12294" max="12294" width="6.375" style="77" customWidth="1"/>
    <col min="12295" max="12295" width="22.625" style="77" customWidth="1"/>
    <col min="12296" max="12544" width="9" style="77"/>
    <col min="12545" max="12545" width="25.625" style="77" customWidth="1"/>
    <col min="12546" max="12546" width="12.625" style="77" customWidth="1"/>
    <col min="12547" max="12547" width="9.375" style="77" bestFit="1" customWidth="1"/>
    <col min="12548" max="12548" width="3.625" style="77" customWidth="1"/>
    <col min="12549" max="12549" width="9.375" style="77" customWidth="1"/>
    <col min="12550" max="12550" width="6.375" style="77" customWidth="1"/>
    <col min="12551" max="12551" width="22.625" style="77" customWidth="1"/>
    <col min="12552" max="12800" width="9" style="77"/>
    <col min="12801" max="12801" width="25.625" style="77" customWidth="1"/>
    <col min="12802" max="12802" width="12.625" style="77" customWidth="1"/>
    <col min="12803" max="12803" width="9.375" style="77" bestFit="1" customWidth="1"/>
    <col min="12804" max="12804" width="3.625" style="77" customWidth="1"/>
    <col min="12805" max="12805" width="9.375" style="77" customWidth="1"/>
    <col min="12806" max="12806" width="6.375" style="77" customWidth="1"/>
    <col min="12807" max="12807" width="22.625" style="77" customWidth="1"/>
    <col min="12808" max="13056" width="9" style="77"/>
    <col min="13057" max="13057" width="25.625" style="77" customWidth="1"/>
    <col min="13058" max="13058" width="12.625" style="77" customWidth="1"/>
    <col min="13059" max="13059" width="9.375" style="77" bestFit="1" customWidth="1"/>
    <col min="13060" max="13060" width="3.625" style="77" customWidth="1"/>
    <col min="13061" max="13061" width="9.375" style="77" customWidth="1"/>
    <col min="13062" max="13062" width="6.375" style="77" customWidth="1"/>
    <col min="13063" max="13063" width="22.625" style="77" customWidth="1"/>
    <col min="13064" max="13312" width="9" style="77"/>
    <col min="13313" max="13313" width="25.625" style="77" customWidth="1"/>
    <col min="13314" max="13314" width="12.625" style="77" customWidth="1"/>
    <col min="13315" max="13315" width="9.375" style="77" bestFit="1" customWidth="1"/>
    <col min="13316" max="13316" width="3.625" style="77" customWidth="1"/>
    <col min="13317" max="13317" width="9.375" style="77" customWidth="1"/>
    <col min="13318" max="13318" width="6.375" style="77" customWidth="1"/>
    <col min="13319" max="13319" width="22.625" style="77" customWidth="1"/>
    <col min="13320" max="13568" width="9" style="77"/>
    <col min="13569" max="13569" width="25.625" style="77" customWidth="1"/>
    <col min="13570" max="13570" width="12.625" style="77" customWidth="1"/>
    <col min="13571" max="13571" width="9.375" style="77" bestFit="1" customWidth="1"/>
    <col min="13572" max="13572" width="3.625" style="77" customWidth="1"/>
    <col min="13573" max="13573" width="9.375" style="77" customWidth="1"/>
    <col min="13574" max="13574" width="6.375" style="77" customWidth="1"/>
    <col min="13575" max="13575" width="22.625" style="77" customWidth="1"/>
    <col min="13576" max="13824" width="9" style="77"/>
    <col min="13825" max="13825" width="25.625" style="77" customWidth="1"/>
    <col min="13826" max="13826" width="12.625" style="77" customWidth="1"/>
    <col min="13827" max="13827" width="9.375" style="77" bestFit="1" customWidth="1"/>
    <col min="13828" max="13828" width="3.625" style="77" customWidth="1"/>
    <col min="13829" max="13829" width="9.375" style="77" customWidth="1"/>
    <col min="13830" max="13830" width="6.375" style="77" customWidth="1"/>
    <col min="13831" max="13831" width="22.625" style="77" customWidth="1"/>
    <col min="13832" max="14080" width="9" style="77"/>
    <col min="14081" max="14081" width="25.625" style="77" customWidth="1"/>
    <col min="14082" max="14082" width="12.625" style="77" customWidth="1"/>
    <col min="14083" max="14083" width="9.375" style="77" bestFit="1" customWidth="1"/>
    <col min="14084" max="14084" width="3.625" style="77" customWidth="1"/>
    <col min="14085" max="14085" width="9.375" style="77" customWidth="1"/>
    <col min="14086" max="14086" width="6.375" style="77" customWidth="1"/>
    <col min="14087" max="14087" width="22.625" style="77" customWidth="1"/>
    <col min="14088" max="14336" width="9" style="77"/>
    <col min="14337" max="14337" width="25.625" style="77" customWidth="1"/>
    <col min="14338" max="14338" width="12.625" style="77" customWidth="1"/>
    <col min="14339" max="14339" width="9.375" style="77" bestFit="1" customWidth="1"/>
    <col min="14340" max="14340" width="3.625" style="77" customWidth="1"/>
    <col min="14341" max="14341" width="9.375" style="77" customWidth="1"/>
    <col min="14342" max="14342" width="6.375" style="77" customWidth="1"/>
    <col min="14343" max="14343" width="22.625" style="77" customWidth="1"/>
    <col min="14344" max="14592" width="9" style="77"/>
    <col min="14593" max="14593" width="25.625" style="77" customWidth="1"/>
    <col min="14594" max="14594" width="12.625" style="77" customWidth="1"/>
    <col min="14595" max="14595" width="9.375" style="77" bestFit="1" customWidth="1"/>
    <col min="14596" max="14596" width="3.625" style="77" customWidth="1"/>
    <col min="14597" max="14597" width="9.375" style="77" customWidth="1"/>
    <col min="14598" max="14598" width="6.375" style="77" customWidth="1"/>
    <col min="14599" max="14599" width="22.625" style="77" customWidth="1"/>
    <col min="14600" max="14848" width="9" style="77"/>
    <col min="14849" max="14849" width="25.625" style="77" customWidth="1"/>
    <col min="14850" max="14850" width="12.625" style="77" customWidth="1"/>
    <col min="14851" max="14851" width="9.375" style="77" bestFit="1" customWidth="1"/>
    <col min="14852" max="14852" width="3.625" style="77" customWidth="1"/>
    <col min="14853" max="14853" width="9.375" style="77" customWidth="1"/>
    <col min="14854" max="14854" width="6.375" style="77" customWidth="1"/>
    <col min="14855" max="14855" width="22.625" style="77" customWidth="1"/>
    <col min="14856" max="15104" width="9" style="77"/>
    <col min="15105" max="15105" width="25.625" style="77" customWidth="1"/>
    <col min="15106" max="15106" width="12.625" style="77" customWidth="1"/>
    <col min="15107" max="15107" width="9.375" style="77" bestFit="1" customWidth="1"/>
    <col min="15108" max="15108" width="3.625" style="77" customWidth="1"/>
    <col min="15109" max="15109" width="9.375" style="77" customWidth="1"/>
    <col min="15110" max="15110" width="6.375" style="77" customWidth="1"/>
    <col min="15111" max="15111" width="22.625" style="77" customWidth="1"/>
    <col min="15112" max="15360" width="9" style="77"/>
    <col min="15361" max="15361" width="25.625" style="77" customWidth="1"/>
    <col min="15362" max="15362" width="12.625" style="77" customWidth="1"/>
    <col min="15363" max="15363" width="9.375" style="77" bestFit="1" customWidth="1"/>
    <col min="15364" max="15364" width="3.625" style="77" customWidth="1"/>
    <col min="15365" max="15365" width="9.375" style="77" customWidth="1"/>
    <col min="15366" max="15366" width="6.375" style="77" customWidth="1"/>
    <col min="15367" max="15367" width="22.625" style="77" customWidth="1"/>
    <col min="15368" max="15616" width="9" style="77"/>
    <col min="15617" max="15617" width="25.625" style="77" customWidth="1"/>
    <col min="15618" max="15618" width="12.625" style="77" customWidth="1"/>
    <col min="15619" max="15619" width="9.375" style="77" bestFit="1" customWidth="1"/>
    <col min="15620" max="15620" width="3.625" style="77" customWidth="1"/>
    <col min="15621" max="15621" width="9.375" style="77" customWidth="1"/>
    <col min="15622" max="15622" width="6.375" style="77" customWidth="1"/>
    <col min="15623" max="15623" width="22.625" style="77" customWidth="1"/>
    <col min="15624" max="15872" width="9" style="77"/>
    <col min="15873" max="15873" width="25.625" style="77" customWidth="1"/>
    <col min="15874" max="15874" width="12.625" style="77" customWidth="1"/>
    <col min="15875" max="15875" width="9.375" style="77" bestFit="1" customWidth="1"/>
    <col min="15876" max="15876" width="3.625" style="77" customWidth="1"/>
    <col min="15877" max="15877" width="9.375" style="77" customWidth="1"/>
    <col min="15878" max="15878" width="6.375" style="77" customWidth="1"/>
    <col min="15879" max="15879" width="22.625" style="77" customWidth="1"/>
    <col min="15880" max="16128" width="9" style="77"/>
    <col min="16129" max="16129" width="25.625" style="77" customWidth="1"/>
    <col min="16130" max="16130" width="12.625" style="77" customWidth="1"/>
    <col min="16131" max="16131" width="9.375" style="77" bestFit="1" customWidth="1"/>
    <col min="16132" max="16132" width="3.625" style="77" customWidth="1"/>
    <col min="16133" max="16133" width="9.375" style="77" customWidth="1"/>
    <col min="16134" max="16134" width="6.375" style="77" customWidth="1"/>
    <col min="16135" max="16135" width="22.625" style="77" customWidth="1"/>
    <col min="16136" max="16384" width="9" style="77"/>
  </cols>
  <sheetData>
    <row r="1" spans="1:7" ht="15" customHeight="1">
      <c r="A1" s="574" t="s">
        <v>377</v>
      </c>
      <c r="B1" s="575"/>
      <c r="C1" s="574"/>
      <c r="D1" s="574"/>
    </row>
    <row r="2" spans="1:7" ht="15" customHeight="1">
      <c r="A2" s="330"/>
      <c r="B2" s="331"/>
      <c r="C2" s="330"/>
      <c r="D2" s="330"/>
    </row>
    <row r="3" spans="1:7" ht="15" customHeight="1">
      <c r="A3" s="88" t="s">
        <v>97</v>
      </c>
      <c r="B3" s="277"/>
    </row>
    <row r="5" spans="1:7" ht="17.25">
      <c r="B5" s="74"/>
      <c r="C5" s="74"/>
      <c r="D5" s="74"/>
      <c r="E5" s="74"/>
      <c r="F5" s="74"/>
      <c r="G5" s="75"/>
    </row>
    <row r="6" spans="1:7" ht="15" customHeight="1">
      <c r="A6" s="76"/>
      <c r="D6" s="76"/>
    </row>
    <row r="8" spans="1:7" ht="15" customHeight="1">
      <c r="A8" s="78" t="s">
        <v>98</v>
      </c>
      <c r="B8" s="78" t="s">
        <v>99</v>
      </c>
      <c r="C8" s="612" t="s">
        <v>3</v>
      </c>
      <c r="D8" s="765"/>
      <c r="E8" s="766"/>
      <c r="F8" s="79" t="s">
        <v>121</v>
      </c>
      <c r="G8" s="78" t="s">
        <v>4</v>
      </c>
    </row>
    <row r="9" spans="1:7" ht="15" customHeight="1">
      <c r="A9" s="80"/>
      <c r="B9" s="91"/>
      <c r="C9" s="72"/>
      <c r="D9" s="81"/>
      <c r="E9" s="82"/>
      <c r="F9" s="91"/>
      <c r="G9" s="80"/>
    </row>
    <row r="10" spans="1:7" ht="15" customHeight="1">
      <c r="A10" s="83"/>
      <c r="B10" s="92"/>
      <c r="C10" s="84"/>
      <c r="D10" s="85"/>
      <c r="E10" s="86"/>
      <c r="F10" s="92"/>
      <c r="G10" s="83"/>
    </row>
    <row r="11" spans="1:7" ht="15" customHeight="1">
      <c r="A11" s="83"/>
      <c r="B11" s="92"/>
      <c r="C11" s="73"/>
      <c r="D11" s="85"/>
      <c r="E11" s="87"/>
      <c r="F11" s="92"/>
      <c r="G11" s="83"/>
    </row>
    <row r="12" spans="1:7" ht="15" customHeight="1">
      <c r="A12" s="83"/>
      <c r="B12" s="92"/>
      <c r="C12" s="84"/>
      <c r="D12" s="85"/>
      <c r="E12" s="86"/>
      <c r="F12" s="92"/>
      <c r="G12" s="83"/>
    </row>
    <row r="13" spans="1:7" ht="15" customHeight="1">
      <c r="A13" s="83"/>
      <c r="B13" s="92"/>
      <c r="C13" s="259"/>
      <c r="D13" s="85"/>
      <c r="E13" s="260"/>
      <c r="F13" s="92"/>
      <c r="G13" s="83"/>
    </row>
    <row r="14" spans="1:7" ht="15" customHeight="1">
      <c r="A14" s="83"/>
      <c r="B14" s="92"/>
      <c r="C14" s="84"/>
      <c r="D14" s="85"/>
      <c r="E14" s="86"/>
      <c r="F14" s="92"/>
      <c r="G14" s="83"/>
    </row>
    <row r="15" spans="1:7" ht="15" customHeight="1">
      <c r="A15" s="83"/>
      <c r="B15" s="92"/>
      <c r="C15" s="73"/>
      <c r="D15" s="85"/>
      <c r="E15" s="87"/>
      <c r="F15" s="92"/>
      <c r="G15" s="83"/>
    </row>
    <row r="16" spans="1:7" ht="15" customHeight="1">
      <c r="A16" s="83"/>
      <c r="B16" s="92"/>
      <c r="C16" s="73"/>
      <c r="D16" s="85"/>
      <c r="E16" s="87"/>
      <c r="F16" s="92"/>
      <c r="G16" s="83"/>
    </row>
    <row r="17" spans="1:7" ht="15" customHeight="1">
      <c r="A17" s="83"/>
      <c r="B17" s="92"/>
      <c r="C17" s="73"/>
      <c r="D17" s="85"/>
      <c r="E17" s="87"/>
      <c r="F17" s="92"/>
      <c r="G17" s="83"/>
    </row>
    <row r="18" spans="1:7" ht="15" customHeight="1">
      <c r="A18" s="83"/>
      <c r="B18" s="92"/>
      <c r="C18" s="73"/>
      <c r="D18" s="85"/>
      <c r="E18" s="87"/>
      <c r="F18" s="92"/>
      <c r="G18" s="83"/>
    </row>
    <row r="19" spans="1:7" ht="15" customHeight="1">
      <c r="A19" s="83"/>
      <c r="B19" s="92"/>
      <c r="C19" s="73"/>
      <c r="D19" s="85"/>
      <c r="E19" s="87"/>
      <c r="F19" s="92"/>
      <c r="G19" s="83"/>
    </row>
    <row r="20" spans="1:7" ht="15" customHeight="1">
      <c r="A20" s="83"/>
      <c r="B20" s="92"/>
      <c r="C20" s="73"/>
      <c r="D20" s="85"/>
      <c r="E20" s="87"/>
      <c r="F20" s="92"/>
      <c r="G20" s="83"/>
    </row>
    <row r="21" spans="1:7" ht="15" customHeight="1">
      <c r="A21" s="83"/>
      <c r="B21" s="92"/>
      <c r="C21" s="73"/>
      <c r="D21" s="85"/>
      <c r="E21" s="87"/>
      <c r="F21" s="92"/>
      <c r="G21" s="83"/>
    </row>
    <row r="22" spans="1:7" ht="15" customHeight="1">
      <c r="A22" s="83"/>
      <c r="B22" s="92"/>
      <c r="C22" s="73"/>
      <c r="D22" s="85"/>
      <c r="E22" s="87"/>
      <c r="F22" s="92"/>
      <c r="G22" s="83"/>
    </row>
    <row r="23" spans="1:7" ht="15" customHeight="1">
      <c r="A23" s="83"/>
      <c r="B23" s="92"/>
      <c r="C23" s="73"/>
      <c r="D23" s="85"/>
      <c r="E23" s="87"/>
      <c r="F23" s="92"/>
      <c r="G23" s="83"/>
    </row>
    <row r="24" spans="1:7" ht="15" customHeight="1">
      <c r="A24" s="83"/>
      <c r="B24" s="92"/>
      <c r="C24" s="73"/>
      <c r="D24" s="85"/>
      <c r="E24" s="87"/>
      <c r="F24" s="92"/>
      <c r="G24" s="83"/>
    </row>
    <row r="25" spans="1:7" ht="15" customHeight="1">
      <c r="A25" s="83"/>
      <c r="B25" s="92"/>
      <c r="C25" s="73"/>
      <c r="D25" s="85"/>
      <c r="E25" s="87"/>
      <c r="F25" s="92"/>
      <c r="G25" s="83"/>
    </row>
    <row r="26" spans="1:7" ht="15" customHeight="1">
      <c r="A26" s="83"/>
      <c r="B26" s="92"/>
      <c r="C26" s="73"/>
      <c r="D26" s="85"/>
      <c r="E26" s="87"/>
      <c r="F26" s="92"/>
      <c r="G26" s="83"/>
    </row>
    <row r="27" spans="1:7" ht="15" customHeight="1">
      <c r="A27" s="83"/>
      <c r="B27" s="92"/>
      <c r="C27" s="73"/>
      <c r="D27" s="85"/>
      <c r="E27" s="87"/>
      <c r="F27" s="92"/>
      <c r="G27" s="83"/>
    </row>
    <row r="28" spans="1:7" ht="15" customHeight="1">
      <c r="A28" s="83"/>
      <c r="B28" s="92"/>
      <c r="C28" s="73"/>
      <c r="D28" s="85"/>
      <c r="E28" s="87"/>
      <c r="F28" s="92"/>
      <c r="G28" s="83"/>
    </row>
    <row r="29" spans="1:7" ht="15" customHeight="1">
      <c r="A29" s="83"/>
      <c r="B29" s="92"/>
      <c r="C29" s="73"/>
      <c r="D29" s="85"/>
      <c r="E29" s="87"/>
      <c r="F29" s="92"/>
      <c r="G29" s="83"/>
    </row>
    <row r="30" spans="1:7" ht="15" customHeight="1">
      <c r="A30" s="83"/>
      <c r="B30" s="92"/>
      <c r="C30" s="73"/>
      <c r="D30" s="85"/>
      <c r="E30" s="87"/>
      <c r="F30" s="92"/>
      <c r="G30" s="83"/>
    </row>
    <row r="31" spans="1:7" ht="15" customHeight="1">
      <c r="A31" s="83"/>
      <c r="B31" s="92"/>
      <c r="C31" s="73"/>
      <c r="D31" s="85"/>
      <c r="E31" s="87"/>
      <c r="F31" s="92"/>
      <c r="G31" s="83"/>
    </row>
    <row r="32" spans="1:7" ht="15" customHeight="1">
      <c r="A32" s="83"/>
      <c r="B32" s="92"/>
      <c r="C32" s="73"/>
      <c r="D32" s="85"/>
      <c r="E32" s="87"/>
      <c r="F32" s="92"/>
      <c r="G32" s="83"/>
    </row>
    <row r="33" spans="1:7" ht="15" customHeight="1">
      <c r="A33" s="83"/>
      <c r="B33" s="92"/>
      <c r="C33" s="73"/>
      <c r="D33" s="85"/>
      <c r="E33" s="87"/>
      <c r="F33" s="92"/>
      <c r="G33" s="83"/>
    </row>
    <row r="34" spans="1:7" ht="15" customHeight="1">
      <c r="A34" s="83"/>
      <c r="B34" s="92"/>
      <c r="C34" s="73"/>
      <c r="D34" s="85"/>
      <c r="E34" s="87"/>
      <c r="F34" s="92"/>
      <c r="G34" s="83"/>
    </row>
    <row r="35" spans="1:7" ht="15" customHeight="1" thickBot="1">
      <c r="A35" s="83"/>
      <c r="B35" s="92"/>
      <c r="C35" s="73"/>
      <c r="D35" s="85"/>
      <c r="E35" s="87"/>
      <c r="F35" s="92"/>
      <c r="G35" s="261"/>
    </row>
    <row r="36" spans="1:7" ht="15" customHeight="1" thickTop="1">
      <c r="A36" s="262"/>
      <c r="B36" s="263" t="s">
        <v>100</v>
      </c>
      <c r="C36" s="263"/>
      <c r="D36" s="264"/>
      <c r="E36" s="265"/>
      <c r="F36" s="266">
        <f>SUM(F9:F35)</f>
        <v>0</v>
      </c>
      <c r="G36" s="252"/>
    </row>
    <row r="37" spans="1:7" ht="15" customHeight="1">
      <c r="A37" s="77" t="s">
        <v>101</v>
      </c>
    </row>
  </sheetData>
  <mergeCells count="2">
    <mergeCell ref="C8:E8"/>
    <mergeCell ref="A1:D1"/>
  </mergeCells>
  <phoneticPr fontId="4"/>
  <printOptions horizontalCentered="1"/>
  <pageMargins left="0.78740157480314965" right="0.59055118110236227" top="0.98425196850393704" bottom="0.78740157480314965" header="0.51181102362204722" footer="0.51181102362204722"/>
  <pageSetup paperSize="9" scale="9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3">
    <tabColor rgb="FF00B0F0"/>
  </sheetPr>
  <dimension ref="A1:G28"/>
  <sheetViews>
    <sheetView view="pageBreakPreview" zoomScale="85" zoomScaleNormal="100" zoomScaleSheetLayoutView="85" workbookViewId="0">
      <selection activeCell="H1" sqref="H1"/>
    </sheetView>
  </sheetViews>
  <sheetFormatPr defaultRowHeight="14.25"/>
  <cols>
    <col min="1" max="1" width="25.5" style="254" customWidth="1"/>
    <col min="2" max="2" width="14" style="254" customWidth="1"/>
    <col min="3" max="3" width="12.125" style="254" customWidth="1"/>
    <col min="4" max="4" width="19.25" style="254" customWidth="1"/>
    <col min="5" max="5" width="17.375" style="254" customWidth="1"/>
    <col min="6" max="6" width="28.5" style="254" customWidth="1"/>
    <col min="7" max="7" width="36" style="254" customWidth="1"/>
    <col min="8" max="256" width="9" style="254"/>
    <col min="257" max="257" width="25.5" style="254" customWidth="1"/>
    <col min="258" max="258" width="14" style="254" customWidth="1"/>
    <col min="259" max="259" width="12.125" style="254" customWidth="1"/>
    <col min="260" max="260" width="19.25" style="254" customWidth="1"/>
    <col min="261" max="261" width="17.375" style="254" customWidth="1"/>
    <col min="262" max="262" width="28.5" style="254" customWidth="1"/>
    <col min="263" max="263" width="53.5" style="254" customWidth="1"/>
    <col min="264" max="512" width="9" style="254"/>
    <col min="513" max="513" width="25.5" style="254" customWidth="1"/>
    <col min="514" max="514" width="14" style="254" customWidth="1"/>
    <col min="515" max="515" width="12.125" style="254" customWidth="1"/>
    <col min="516" max="516" width="19.25" style="254" customWidth="1"/>
    <col min="517" max="517" width="17.375" style="254" customWidth="1"/>
    <col min="518" max="518" width="28.5" style="254" customWidth="1"/>
    <col min="519" max="519" width="53.5" style="254" customWidth="1"/>
    <col min="520" max="768" width="9" style="254"/>
    <col min="769" max="769" width="25.5" style="254" customWidth="1"/>
    <col min="770" max="770" width="14" style="254" customWidth="1"/>
    <col min="771" max="771" width="12.125" style="254" customWidth="1"/>
    <col min="772" max="772" width="19.25" style="254" customWidth="1"/>
    <col min="773" max="773" width="17.375" style="254" customWidth="1"/>
    <col min="774" max="774" width="28.5" style="254" customWidth="1"/>
    <col min="775" max="775" width="53.5" style="254" customWidth="1"/>
    <col min="776" max="1024" width="9" style="254"/>
    <col min="1025" max="1025" width="25.5" style="254" customWidth="1"/>
    <col min="1026" max="1026" width="14" style="254" customWidth="1"/>
    <col min="1027" max="1027" width="12.125" style="254" customWidth="1"/>
    <col min="1028" max="1028" width="19.25" style="254" customWidth="1"/>
    <col min="1029" max="1029" width="17.375" style="254" customWidth="1"/>
    <col min="1030" max="1030" width="28.5" style="254" customWidth="1"/>
    <col min="1031" max="1031" width="53.5" style="254" customWidth="1"/>
    <col min="1032" max="1280" width="9" style="254"/>
    <col min="1281" max="1281" width="25.5" style="254" customWidth="1"/>
    <col min="1282" max="1282" width="14" style="254" customWidth="1"/>
    <col min="1283" max="1283" width="12.125" style="254" customWidth="1"/>
    <col min="1284" max="1284" width="19.25" style="254" customWidth="1"/>
    <col min="1285" max="1285" width="17.375" style="254" customWidth="1"/>
    <col min="1286" max="1286" width="28.5" style="254" customWidth="1"/>
    <col min="1287" max="1287" width="53.5" style="254" customWidth="1"/>
    <col min="1288" max="1536" width="9" style="254"/>
    <col min="1537" max="1537" width="25.5" style="254" customWidth="1"/>
    <col min="1538" max="1538" width="14" style="254" customWidth="1"/>
    <col min="1539" max="1539" width="12.125" style="254" customWidth="1"/>
    <col min="1540" max="1540" width="19.25" style="254" customWidth="1"/>
    <col min="1541" max="1541" width="17.375" style="254" customWidth="1"/>
    <col min="1542" max="1542" width="28.5" style="254" customWidth="1"/>
    <col min="1543" max="1543" width="53.5" style="254" customWidth="1"/>
    <col min="1544" max="1792" width="9" style="254"/>
    <col min="1793" max="1793" width="25.5" style="254" customWidth="1"/>
    <col min="1794" max="1794" width="14" style="254" customWidth="1"/>
    <col min="1795" max="1795" width="12.125" style="254" customWidth="1"/>
    <col min="1796" max="1796" width="19.25" style="254" customWidth="1"/>
    <col min="1797" max="1797" width="17.375" style="254" customWidth="1"/>
    <col min="1798" max="1798" width="28.5" style="254" customWidth="1"/>
    <col min="1799" max="1799" width="53.5" style="254" customWidth="1"/>
    <col min="1800" max="2048" width="9" style="254"/>
    <col min="2049" max="2049" width="25.5" style="254" customWidth="1"/>
    <col min="2050" max="2050" width="14" style="254" customWidth="1"/>
    <col min="2051" max="2051" width="12.125" style="254" customWidth="1"/>
    <col min="2052" max="2052" width="19.25" style="254" customWidth="1"/>
    <col min="2053" max="2053" width="17.375" style="254" customWidth="1"/>
    <col min="2054" max="2054" width="28.5" style="254" customWidth="1"/>
    <col min="2055" max="2055" width="53.5" style="254" customWidth="1"/>
    <col min="2056" max="2304" width="9" style="254"/>
    <col min="2305" max="2305" width="25.5" style="254" customWidth="1"/>
    <col min="2306" max="2306" width="14" style="254" customWidth="1"/>
    <col min="2307" max="2307" width="12.125" style="254" customWidth="1"/>
    <col min="2308" max="2308" width="19.25" style="254" customWidth="1"/>
    <col min="2309" max="2309" width="17.375" style="254" customWidth="1"/>
    <col min="2310" max="2310" width="28.5" style="254" customWidth="1"/>
    <col min="2311" max="2311" width="53.5" style="254" customWidth="1"/>
    <col min="2312" max="2560" width="9" style="254"/>
    <col min="2561" max="2561" width="25.5" style="254" customWidth="1"/>
    <col min="2562" max="2562" width="14" style="254" customWidth="1"/>
    <col min="2563" max="2563" width="12.125" style="254" customWidth="1"/>
    <col min="2564" max="2564" width="19.25" style="254" customWidth="1"/>
    <col min="2565" max="2565" width="17.375" style="254" customWidth="1"/>
    <col min="2566" max="2566" width="28.5" style="254" customWidth="1"/>
    <col min="2567" max="2567" width="53.5" style="254" customWidth="1"/>
    <col min="2568" max="2816" width="9" style="254"/>
    <col min="2817" max="2817" width="25.5" style="254" customWidth="1"/>
    <col min="2818" max="2818" width="14" style="254" customWidth="1"/>
    <col min="2819" max="2819" width="12.125" style="254" customWidth="1"/>
    <col min="2820" max="2820" width="19.25" style="254" customWidth="1"/>
    <col min="2821" max="2821" width="17.375" style="254" customWidth="1"/>
    <col min="2822" max="2822" width="28.5" style="254" customWidth="1"/>
    <col min="2823" max="2823" width="53.5" style="254" customWidth="1"/>
    <col min="2824" max="3072" width="9" style="254"/>
    <col min="3073" max="3073" width="25.5" style="254" customWidth="1"/>
    <col min="3074" max="3074" width="14" style="254" customWidth="1"/>
    <col min="3075" max="3075" width="12.125" style="254" customWidth="1"/>
    <col min="3076" max="3076" width="19.25" style="254" customWidth="1"/>
    <col min="3077" max="3077" width="17.375" style="254" customWidth="1"/>
    <col min="3078" max="3078" width="28.5" style="254" customWidth="1"/>
    <col min="3079" max="3079" width="53.5" style="254" customWidth="1"/>
    <col min="3080" max="3328" width="9" style="254"/>
    <col min="3329" max="3329" width="25.5" style="254" customWidth="1"/>
    <col min="3330" max="3330" width="14" style="254" customWidth="1"/>
    <col min="3331" max="3331" width="12.125" style="254" customWidth="1"/>
    <col min="3332" max="3332" width="19.25" style="254" customWidth="1"/>
    <col min="3333" max="3333" width="17.375" style="254" customWidth="1"/>
    <col min="3334" max="3334" width="28.5" style="254" customWidth="1"/>
    <col min="3335" max="3335" width="53.5" style="254" customWidth="1"/>
    <col min="3336" max="3584" width="9" style="254"/>
    <col min="3585" max="3585" width="25.5" style="254" customWidth="1"/>
    <col min="3586" max="3586" width="14" style="254" customWidth="1"/>
    <col min="3587" max="3587" width="12.125" style="254" customWidth="1"/>
    <col min="3588" max="3588" width="19.25" style="254" customWidth="1"/>
    <col min="3589" max="3589" width="17.375" style="254" customWidth="1"/>
    <col min="3590" max="3590" width="28.5" style="254" customWidth="1"/>
    <col min="3591" max="3591" width="53.5" style="254" customWidth="1"/>
    <col min="3592" max="3840" width="9" style="254"/>
    <col min="3841" max="3841" width="25.5" style="254" customWidth="1"/>
    <col min="3842" max="3842" width="14" style="254" customWidth="1"/>
    <col min="3843" max="3843" width="12.125" style="254" customWidth="1"/>
    <col min="3844" max="3844" width="19.25" style="254" customWidth="1"/>
    <col min="3845" max="3845" width="17.375" style="254" customWidth="1"/>
    <col min="3846" max="3846" width="28.5" style="254" customWidth="1"/>
    <col min="3847" max="3847" width="53.5" style="254" customWidth="1"/>
    <col min="3848" max="4096" width="9" style="254"/>
    <col min="4097" max="4097" width="25.5" style="254" customWidth="1"/>
    <col min="4098" max="4098" width="14" style="254" customWidth="1"/>
    <col min="4099" max="4099" width="12.125" style="254" customWidth="1"/>
    <col min="4100" max="4100" width="19.25" style="254" customWidth="1"/>
    <col min="4101" max="4101" width="17.375" style="254" customWidth="1"/>
    <col min="4102" max="4102" width="28.5" style="254" customWidth="1"/>
    <col min="4103" max="4103" width="53.5" style="254" customWidth="1"/>
    <col min="4104" max="4352" width="9" style="254"/>
    <col min="4353" max="4353" width="25.5" style="254" customWidth="1"/>
    <col min="4354" max="4354" width="14" style="254" customWidth="1"/>
    <col min="4355" max="4355" width="12.125" style="254" customWidth="1"/>
    <col min="4356" max="4356" width="19.25" style="254" customWidth="1"/>
    <col min="4357" max="4357" width="17.375" style="254" customWidth="1"/>
    <col min="4358" max="4358" width="28.5" style="254" customWidth="1"/>
    <col min="4359" max="4359" width="53.5" style="254" customWidth="1"/>
    <col min="4360" max="4608" width="9" style="254"/>
    <col min="4609" max="4609" width="25.5" style="254" customWidth="1"/>
    <col min="4610" max="4610" width="14" style="254" customWidth="1"/>
    <col min="4611" max="4611" width="12.125" style="254" customWidth="1"/>
    <col min="4612" max="4612" width="19.25" style="254" customWidth="1"/>
    <col min="4613" max="4613" width="17.375" style="254" customWidth="1"/>
    <col min="4614" max="4614" width="28.5" style="254" customWidth="1"/>
    <col min="4615" max="4615" width="53.5" style="254" customWidth="1"/>
    <col min="4616" max="4864" width="9" style="254"/>
    <col min="4865" max="4865" width="25.5" style="254" customWidth="1"/>
    <col min="4866" max="4866" width="14" style="254" customWidth="1"/>
    <col min="4867" max="4867" width="12.125" style="254" customWidth="1"/>
    <col min="4868" max="4868" width="19.25" style="254" customWidth="1"/>
    <col min="4869" max="4869" width="17.375" style="254" customWidth="1"/>
    <col min="4870" max="4870" width="28.5" style="254" customWidth="1"/>
    <col min="4871" max="4871" width="53.5" style="254" customWidth="1"/>
    <col min="4872" max="5120" width="9" style="254"/>
    <col min="5121" max="5121" width="25.5" style="254" customWidth="1"/>
    <col min="5122" max="5122" width="14" style="254" customWidth="1"/>
    <col min="5123" max="5123" width="12.125" style="254" customWidth="1"/>
    <col min="5124" max="5124" width="19.25" style="254" customWidth="1"/>
    <col min="5125" max="5125" width="17.375" style="254" customWidth="1"/>
    <col min="5126" max="5126" width="28.5" style="254" customWidth="1"/>
    <col min="5127" max="5127" width="53.5" style="254" customWidth="1"/>
    <col min="5128" max="5376" width="9" style="254"/>
    <col min="5377" max="5377" width="25.5" style="254" customWidth="1"/>
    <col min="5378" max="5378" width="14" style="254" customWidth="1"/>
    <col min="5379" max="5379" width="12.125" style="254" customWidth="1"/>
    <col min="5380" max="5380" width="19.25" style="254" customWidth="1"/>
    <col min="5381" max="5381" width="17.375" style="254" customWidth="1"/>
    <col min="5382" max="5382" width="28.5" style="254" customWidth="1"/>
    <col min="5383" max="5383" width="53.5" style="254" customWidth="1"/>
    <col min="5384" max="5632" width="9" style="254"/>
    <col min="5633" max="5633" width="25.5" style="254" customWidth="1"/>
    <col min="5634" max="5634" width="14" style="254" customWidth="1"/>
    <col min="5635" max="5635" width="12.125" style="254" customWidth="1"/>
    <col min="5636" max="5636" width="19.25" style="254" customWidth="1"/>
    <col min="5637" max="5637" width="17.375" style="254" customWidth="1"/>
    <col min="5638" max="5638" width="28.5" style="254" customWidth="1"/>
    <col min="5639" max="5639" width="53.5" style="254" customWidth="1"/>
    <col min="5640" max="5888" width="9" style="254"/>
    <col min="5889" max="5889" width="25.5" style="254" customWidth="1"/>
    <col min="5890" max="5890" width="14" style="254" customWidth="1"/>
    <col min="5891" max="5891" width="12.125" style="254" customWidth="1"/>
    <col min="5892" max="5892" width="19.25" style="254" customWidth="1"/>
    <col min="5893" max="5893" width="17.375" style="254" customWidth="1"/>
    <col min="5894" max="5894" width="28.5" style="254" customWidth="1"/>
    <col min="5895" max="5895" width="53.5" style="254" customWidth="1"/>
    <col min="5896" max="6144" width="9" style="254"/>
    <col min="6145" max="6145" width="25.5" style="254" customWidth="1"/>
    <col min="6146" max="6146" width="14" style="254" customWidth="1"/>
    <col min="6147" max="6147" width="12.125" style="254" customWidth="1"/>
    <col min="6148" max="6148" width="19.25" style="254" customWidth="1"/>
    <col min="6149" max="6149" width="17.375" style="254" customWidth="1"/>
    <col min="6150" max="6150" width="28.5" style="254" customWidth="1"/>
    <col min="6151" max="6151" width="53.5" style="254" customWidth="1"/>
    <col min="6152" max="6400" width="9" style="254"/>
    <col min="6401" max="6401" width="25.5" style="254" customWidth="1"/>
    <col min="6402" max="6402" width="14" style="254" customWidth="1"/>
    <col min="6403" max="6403" width="12.125" style="254" customWidth="1"/>
    <col min="6404" max="6404" width="19.25" style="254" customWidth="1"/>
    <col min="6405" max="6405" width="17.375" style="254" customWidth="1"/>
    <col min="6406" max="6406" width="28.5" style="254" customWidth="1"/>
    <col min="6407" max="6407" width="53.5" style="254" customWidth="1"/>
    <col min="6408" max="6656" width="9" style="254"/>
    <col min="6657" max="6657" width="25.5" style="254" customWidth="1"/>
    <col min="6658" max="6658" width="14" style="254" customWidth="1"/>
    <col min="6659" max="6659" width="12.125" style="254" customWidth="1"/>
    <col min="6660" max="6660" width="19.25" style="254" customWidth="1"/>
    <col min="6661" max="6661" width="17.375" style="254" customWidth="1"/>
    <col min="6662" max="6662" width="28.5" style="254" customWidth="1"/>
    <col min="6663" max="6663" width="53.5" style="254" customWidth="1"/>
    <col min="6664" max="6912" width="9" style="254"/>
    <col min="6913" max="6913" width="25.5" style="254" customWidth="1"/>
    <col min="6914" max="6914" width="14" style="254" customWidth="1"/>
    <col min="6915" max="6915" width="12.125" style="254" customWidth="1"/>
    <col min="6916" max="6916" width="19.25" style="254" customWidth="1"/>
    <col min="6917" max="6917" width="17.375" style="254" customWidth="1"/>
    <col min="6918" max="6918" width="28.5" style="254" customWidth="1"/>
    <col min="6919" max="6919" width="53.5" style="254" customWidth="1"/>
    <col min="6920" max="7168" width="9" style="254"/>
    <col min="7169" max="7169" width="25.5" style="254" customWidth="1"/>
    <col min="7170" max="7170" width="14" style="254" customWidth="1"/>
    <col min="7171" max="7171" width="12.125" style="254" customWidth="1"/>
    <col min="7172" max="7172" width="19.25" style="254" customWidth="1"/>
    <col min="7173" max="7173" width="17.375" style="254" customWidth="1"/>
    <col min="7174" max="7174" width="28.5" style="254" customWidth="1"/>
    <col min="7175" max="7175" width="53.5" style="254" customWidth="1"/>
    <col min="7176" max="7424" width="9" style="254"/>
    <col min="7425" max="7425" width="25.5" style="254" customWidth="1"/>
    <col min="7426" max="7426" width="14" style="254" customWidth="1"/>
    <col min="7427" max="7427" width="12.125" style="254" customWidth="1"/>
    <col min="7428" max="7428" width="19.25" style="254" customWidth="1"/>
    <col min="7429" max="7429" width="17.375" style="254" customWidth="1"/>
    <col min="7430" max="7430" width="28.5" style="254" customWidth="1"/>
    <col min="7431" max="7431" width="53.5" style="254" customWidth="1"/>
    <col min="7432" max="7680" width="9" style="254"/>
    <col min="7681" max="7681" width="25.5" style="254" customWidth="1"/>
    <col min="7682" max="7682" width="14" style="254" customWidth="1"/>
    <col min="7683" max="7683" width="12.125" style="254" customWidth="1"/>
    <col min="7684" max="7684" width="19.25" style="254" customWidth="1"/>
    <col min="7685" max="7685" width="17.375" style="254" customWidth="1"/>
    <col min="7686" max="7686" width="28.5" style="254" customWidth="1"/>
    <col min="7687" max="7687" width="53.5" style="254" customWidth="1"/>
    <col min="7688" max="7936" width="9" style="254"/>
    <col min="7937" max="7937" width="25.5" style="254" customWidth="1"/>
    <col min="7938" max="7938" width="14" style="254" customWidth="1"/>
    <col min="7939" max="7939" width="12.125" style="254" customWidth="1"/>
    <col min="7940" max="7940" width="19.25" style="254" customWidth="1"/>
    <col min="7941" max="7941" width="17.375" style="254" customWidth="1"/>
    <col min="7942" max="7942" width="28.5" style="254" customWidth="1"/>
    <col min="7943" max="7943" width="53.5" style="254" customWidth="1"/>
    <col min="7944" max="8192" width="9" style="254"/>
    <col min="8193" max="8193" width="25.5" style="254" customWidth="1"/>
    <col min="8194" max="8194" width="14" style="254" customWidth="1"/>
    <col min="8195" max="8195" width="12.125" style="254" customWidth="1"/>
    <col min="8196" max="8196" width="19.25" style="254" customWidth="1"/>
    <col min="8197" max="8197" width="17.375" style="254" customWidth="1"/>
    <col min="8198" max="8198" width="28.5" style="254" customWidth="1"/>
    <col min="8199" max="8199" width="53.5" style="254" customWidth="1"/>
    <col min="8200" max="8448" width="9" style="254"/>
    <col min="8449" max="8449" width="25.5" style="254" customWidth="1"/>
    <col min="8450" max="8450" width="14" style="254" customWidth="1"/>
    <col min="8451" max="8451" width="12.125" style="254" customWidth="1"/>
    <col min="8452" max="8452" width="19.25" style="254" customWidth="1"/>
    <col min="8453" max="8453" width="17.375" style="254" customWidth="1"/>
    <col min="8454" max="8454" width="28.5" style="254" customWidth="1"/>
    <col min="8455" max="8455" width="53.5" style="254" customWidth="1"/>
    <col min="8456" max="8704" width="9" style="254"/>
    <col min="8705" max="8705" width="25.5" style="254" customWidth="1"/>
    <col min="8706" max="8706" width="14" style="254" customWidth="1"/>
    <col min="8707" max="8707" width="12.125" style="254" customWidth="1"/>
    <col min="8708" max="8708" width="19.25" style="254" customWidth="1"/>
    <col min="8709" max="8709" width="17.375" style="254" customWidth="1"/>
    <col min="8710" max="8710" width="28.5" style="254" customWidth="1"/>
    <col min="8711" max="8711" width="53.5" style="254" customWidth="1"/>
    <col min="8712" max="8960" width="9" style="254"/>
    <col min="8961" max="8961" width="25.5" style="254" customWidth="1"/>
    <col min="8962" max="8962" width="14" style="254" customWidth="1"/>
    <col min="8963" max="8963" width="12.125" style="254" customWidth="1"/>
    <col min="8964" max="8964" width="19.25" style="254" customWidth="1"/>
    <col min="8965" max="8965" width="17.375" style="254" customWidth="1"/>
    <col min="8966" max="8966" width="28.5" style="254" customWidth="1"/>
    <col min="8967" max="8967" width="53.5" style="254" customWidth="1"/>
    <col min="8968" max="9216" width="9" style="254"/>
    <col min="9217" max="9217" width="25.5" style="254" customWidth="1"/>
    <col min="9218" max="9218" width="14" style="254" customWidth="1"/>
    <col min="9219" max="9219" width="12.125" style="254" customWidth="1"/>
    <col min="9220" max="9220" width="19.25" style="254" customWidth="1"/>
    <col min="9221" max="9221" width="17.375" style="254" customWidth="1"/>
    <col min="9222" max="9222" width="28.5" style="254" customWidth="1"/>
    <col min="9223" max="9223" width="53.5" style="254" customWidth="1"/>
    <col min="9224" max="9472" width="9" style="254"/>
    <col min="9473" max="9473" width="25.5" style="254" customWidth="1"/>
    <col min="9474" max="9474" width="14" style="254" customWidth="1"/>
    <col min="9475" max="9475" width="12.125" style="254" customWidth="1"/>
    <col min="9476" max="9476" width="19.25" style="254" customWidth="1"/>
    <col min="9477" max="9477" width="17.375" style="254" customWidth="1"/>
    <col min="9478" max="9478" width="28.5" style="254" customWidth="1"/>
    <col min="9479" max="9479" width="53.5" style="254" customWidth="1"/>
    <col min="9480" max="9728" width="9" style="254"/>
    <col min="9729" max="9729" width="25.5" style="254" customWidth="1"/>
    <col min="9730" max="9730" width="14" style="254" customWidth="1"/>
    <col min="9731" max="9731" width="12.125" style="254" customWidth="1"/>
    <col min="9732" max="9732" width="19.25" style="254" customWidth="1"/>
    <col min="9733" max="9733" width="17.375" style="254" customWidth="1"/>
    <col min="9734" max="9734" width="28.5" style="254" customWidth="1"/>
    <col min="9735" max="9735" width="53.5" style="254" customWidth="1"/>
    <col min="9736" max="9984" width="9" style="254"/>
    <col min="9985" max="9985" width="25.5" style="254" customWidth="1"/>
    <col min="9986" max="9986" width="14" style="254" customWidth="1"/>
    <col min="9987" max="9987" width="12.125" style="254" customWidth="1"/>
    <col min="9988" max="9988" width="19.25" style="254" customWidth="1"/>
    <col min="9989" max="9989" width="17.375" style="254" customWidth="1"/>
    <col min="9990" max="9990" width="28.5" style="254" customWidth="1"/>
    <col min="9991" max="9991" width="53.5" style="254" customWidth="1"/>
    <col min="9992" max="10240" width="9" style="254"/>
    <col min="10241" max="10241" width="25.5" style="254" customWidth="1"/>
    <col min="10242" max="10242" width="14" style="254" customWidth="1"/>
    <col min="10243" max="10243" width="12.125" style="254" customWidth="1"/>
    <col min="10244" max="10244" width="19.25" style="254" customWidth="1"/>
    <col min="10245" max="10245" width="17.375" style="254" customWidth="1"/>
    <col min="10246" max="10246" width="28.5" style="254" customWidth="1"/>
    <col min="10247" max="10247" width="53.5" style="254" customWidth="1"/>
    <col min="10248" max="10496" width="9" style="254"/>
    <col min="10497" max="10497" width="25.5" style="254" customWidth="1"/>
    <col min="10498" max="10498" width="14" style="254" customWidth="1"/>
    <col min="10499" max="10499" width="12.125" style="254" customWidth="1"/>
    <col min="10500" max="10500" width="19.25" style="254" customWidth="1"/>
    <col min="10501" max="10501" width="17.375" style="254" customWidth="1"/>
    <col min="10502" max="10502" width="28.5" style="254" customWidth="1"/>
    <col min="10503" max="10503" width="53.5" style="254" customWidth="1"/>
    <col min="10504" max="10752" width="9" style="254"/>
    <col min="10753" max="10753" width="25.5" style="254" customWidth="1"/>
    <col min="10754" max="10754" width="14" style="254" customWidth="1"/>
    <col min="10755" max="10755" width="12.125" style="254" customWidth="1"/>
    <col min="10756" max="10756" width="19.25" style="254" customWidth="1"/>
    <col min="10757" max="10757" width="17.375" style="254" customWidth="1"/>
    <col min="10758" max="10758" width="28.5" style="254" customWidth="1"/>
    <col min="10759" max="10759" width="53.5" style="254" customWidth="1"/>
    <col min="10760" max="11008" width="9" style="254"/>
    <col min="11009" max="11009" width="25.5" style="254" customWidth="1"/>
    <col min="11010" max="11010" width="14" style="254" customWidth="1"/>
    <col min="11011" max="11011" width="12.125" style="254" customWidth="1"/>
    <col min="11012" max="11012" width="19.25" style="254" customWidth="1"/>
    <col min="11013" max="11013" width="17.375" style="254" customWidth="1"/>
    <col min="11014" max="11014" width="28.5" style="254" customWidth="1"/>
    <col min="11015" max="11015" width="53.5" style="254" customWidth="1"/>
    <col min="11016" max="11264" width="9" style="254"/>
    <col min="11265" max="11265" width="25.5" style="254" customWidth="1"/>
    <col min="11266" max="11266" width="14" style="254" customWidth="1"/>
    <col min="11267" max="11267" width="12.125" style="254" customWidth="1"/>
    <col min="11268" max="11268" width="19.25" style="254" customWidth="1"/>
    <col min="11269" max="11269" width="17.375" style="254" customWidth="1"/>
    <col min="11270" max="11270" width="28.5" style="254" customWidth="1"/>
    <col min="11271" max="11271" width="53.5" style="254" customWidth="1"/>
    <col min="11272" max="11520" width="9" style="254"/>
    <col min="11521" max="11521" width="25.5" style="254" customWidth="1"/>
    <col min="11522" max="11522" width="14" style="254" customWidth="1"/>
    <col min="11523" max="11523" width="12.125" style="254" customWidth="1"/>
    <col min="11524" max="11524" width="19.25" style="254" customWidth="1"/>
    <col min="11525" max="11525" width="17.375" style="254" customWidth="1"/>
    <col min="11526" max="11526" width="28.5" style="254" customWidth="1"/>
    <col min="11527" max="11527" width="53.5" style="254" customWidth="1"/>
    <col min="11528" max="11776" width="9" style="254"/>
    <col min="11777" max="11777" width="25.5" style="254" customWidth="1"/>
    <col min="11778" max="11778" width="14" style="254" customWidth="1"/>
    <col min="11779" max="11779" width="12.125" style="254" customWidth="1"/>
    <col min="11780" max="11780" width="19.25" style="254" customWidth="1"/>
    <col min="11781" max="11781" width="17.375" style="254" customWidth="1"/>
    <col min="11782" max="11782" width="28.5" style="254" customWidth="1"/>
    <col min="11783" max="11783" width="53.5" style="254" customWidth="1"/>
    <col min="11784" max="12032" width="9" style="254"/>
    <col min="12033" max="12033" width="25.5" style="254" customWidth="1"/>
    <col min="12034" max="12034" width="14" style="254" customWidth="1"/>
    <col min="12035" max="12035" width="12.125" style="254" customWidth="1"/>
    <col min="12036" max="12036" width="19.25" style="254" customWidth="1"/>
    <col min="12037" max="12037" width="17.375" style="254" customWidth="1"/>
    <col min="12038" max="12038" width="28.5" style="254" customWidth="1"/>
    <col min="12039" max="12039" width="53.5" style="254" customWidth="1"/>
    <col min="12040" max="12288" width="9" style="254"/>
    <col min="12289" max="12289" width="25.5" style="254" customWidth="1"/>
    <col min="12290" max="12290" width="14" style="254" customWidth="1"/>
    <col min="12291" max="12291" width="12.125" style="254" customWidth="1"/>
    <col min="12292" max="12292" width="19.25" style="254" customWidth="1"/>
    <col min="12293" max="12293" width="17.375" style="254" customWidth="1"/>
    <col min="12294" max="12294" width="28.5" style="254" customWidth="1"/>
    <col min="12295" max="12295" width="53.5" style="254" customWidth="1"/>
    <col min="12296" max="12544" width="9" style="254"/>
    <col min="12545" max="12545" width="25.5" style="254" customWidth="1"/>
    <col min="12546" max="12546" width="14" style="254" customWidth="1"/>
    <col min="12547" max="12547" width="12.125" style="254" customWidth="1"/>
    <col min="12548" max="12548" width="19.25" style="254" customWidth="1"/>
    <col min="12549" max="12549" width="17.375" style="254" customWidth="1"/>
    <col min="12550" max="12550" width="28.5" style="254" customWidth="1"/>
    <col min="12551" max="12551" width="53.5" style="254" customWidth="1"/>
    <col min="12552" max="12800" width="9" style="254"/>
    <col min="12801" max="12801" width="25.5" style="254" customWidth="1"/>
    <col min="12802" max="12802" width="14" style="254" customWidth="1"/>
    <col min="12803" max="12803" width="12.125" style="254" customWidth="1"/>
    <col min="12804" max="12804" width="19.25" style="254" customWidth="1"/>
    <col min="12805" max="12805" width="17.375" style="254" customWidth="1"/>
    <col min="12806" max="12806" width="28.5" style="254" customWidth="1"/>
    <col min="12807" max="12807" width="53.5" style="254" customWidth="1"/>
    <col min="12808" max="13056" width="9" style="254"/>
    <col min="13057" max="13057" width="25.5" style="254" customWidth="1"/>
    <col min="13058" max="13058" width="14" style="254" customWidth="1"/>
    <col min="13059" max="13059" width="12.125" style="254" customWidth="1"/>
    <col min="13060" max="13060" width="19.25" style="254" customWidth="1"/>
    <col min="13061" max="13061" width="17.375" style="254" customWidth="1"/>
    <col min="13062" max="13062" width="28.5" style="254" customWidth="1"/>
    <col min="13063" max="13063" width="53.5" style="254" customWidth="1"/>
    <col min="13064" max="13312" width="9" style="254"/>
    <col min="13313" max="13313" width="25.5" style="254" customWidth="1"/>
    <col min="13314" max="13314" width="14" style="254" customWidth="1"/>
    <col min="13315" max="13315" width="12.125" style="254" customWidth="1"/>
    <col min="13316" max="13316" width="19.25" style="254" customWidth="1"/>
    <col min="13317" max="13317" width="17.375" style="254" customWidth="1"/>
    <col min="13318" max="13318" width="28.5" style="254" customWidth="1"/>
    <col min="13319" max="13319" width="53.5" style="254" customWidth="1"/>
    <col min="13320" max="13568" width="9" style="254"/>
    <col min="13569" max="13569" width="25.5" style="254" customWidth="1"/>
    <col min="13570" max="13570" width="14" style="254" customWidth="1"/>
    <col min="13571" max="13571" width="12.125" style="254" customWidth="1"/>
    <col min="13572" max="13572" width="19.25" style="254" customWidth="1"/>
    <col min="13573" max="13573" width="17.375" style="254" customWidth="1"/>
    <col min="13574" max="13574" width="28.5" style="254" customWidth="1"/>
    <col min="13575" max="13575" width="53.5" style="254" customWidth="1"/>
    <col min="13576" max="13824" width="9" style="254"/>
    <col min="13825" max="13825" width="25.5" style="254" customWidth="1"/>
    <col min="13826" max="13826" width="14" style="254" customWidth="1"/>
    <col min="13827" max="13827" width="12.125" style="254" customWidth="1"/>
    <col min="13828" max="13828" width="19.25" style="254" customWidth="1"/>
    <col min="13829" max="13829" width="17.375" style="254" customWidth="1"/>
    <col min="13830" max="13830" width="28.5" style="254" customWidth="1"/>
    <col min="13831" max="13831" width="53.5" style="254" customWidth="1"/>
    <col min="13832" max="14080" width="9" style="254"/>
    <col min="14081" max="14081" width="25.5" style="254" customWidth="1"/>
    <col min="14082" max="14082" width="14" style="254" customWidth="1"/>
    <col min="14083" max="14083" width="12.125" style="254" customWidth="1"/>
    <col min="14084" max="14084" width="19.25" style="254" customWidth="1"/>
    <col min="14085" max="14085" width="17.375" style="254" customWidth="1"/>
    <col min="14086" max="14086" width="28.5" style="254" customWidth="1"/>
    <col min="14087" max="14087" width="53.5" style="254" customWidth="1"/>
    <col min="14088" max="14336" width="9" style="254"/>
    <col min="14337" max="14337" width="25.5" style="254" customWidth="1"/>
    <col min="14338" max="14338" width="14" style="254" customWidth="1"/>
    <col min="14339" max="14339" width="12.125" style="254" customWidth="1"/>
    <col min="14340" max="14340" width="19.25" style="254" customWidth="1"/>
    <col min="14341" max="14341" width="17.375" style="254" customWidth="1"/>
    <col min="14342" max="14342" width="28.5" style="254" customWidth="1"/>
    <col min="14343" max="14343" width="53.5" style="254" customWidth="1"/>
    <col min="14344" max="14592" width="9" style="254"/>
    <col min="14593" max="14593" width="25.5" style="254" customWidth="1"/>
    <col min="14594" max="14594" width="14" style="254" customWidth="1"/>
    <col min="14595" max="14595" width="12.125" style="254" customWidth="1"/>
    <col min="14596" max="14596" width="19.25" style="254" customWidth="1"/>
    <col min="14597" max="14597" width="17.375" style="254" customWidth="1"/>
    <col min="14598" max="14598" width="28.5" style="254" customWidth="1"/>
    <col min="14599" max="14599" width="53.5" style="254" customWidth="1"/>
    <col min="14600" max="14848" width="9" style="254"/>
    <col min="14849" max="14849" width="25.5" style="254" customWidth="1"/>
    <col min="14850" max="14850" width="14" style="254" customWidth="1"/>
    <col min="14851" max="14851" width="12.125" style="254" customWidth="1"/>
    <col min="14852" max="14852" width="19.25" style="254" customWidth="1"/>
    <col min="14853" max="14853" width="17.375" style="254" customWidth="1"/>
    <col min="14854" max="14854" width="28.5" style="254" customWidth="1"/>
    <col min="14855" max="14855" width="53.5" style="254" customWidth="1"/>
    <col min="14856" max="15104" width="9" style="254"/>
    <col min="15105" max="15105" width="25.5" style="254" customWidth="1"/>
    <col min="15106" max="15106" width="14" style="254" customWidth="1"/>
    <col min="15107" max="15107" width="12.125" style="254" customWidth="1"/>
    <col min="15108" max="15108" width="19.25" style="254" customWidth="1"/>
    <col min="15109" max="15109" width="17.375" style="254" customWidth="1"/>
    <col min="15110" max="15110" width="28.5" style="254" customWidth="1"/>
    <col min="15111" max="15111" width="53.5" style="254" customWidth="1"/>
    <col min="15112" max="15360" width="9" style="254"/>
    <col min="15361" max="15361" width="25.5" style="254" customWidth="1"/>
    <col min="15362" max="15362" width="14" style="254" customWidth="1"/>
    <col min="15363" max="15363" width="12.125" style="254" customWidth="1"/>
    <col min="15364" max="15364" width="19.25" style="254" customWidth="1"/>
    <col min="15365" max="15365" width="17.375" style="254" customWidth="1"/>
    <col min="15366" max="15366" width="28.5" style="254" customWidth="1"/>
    <col min="15367" max="15367" width="53.5" style="254" customWidth="1"/>
    <col min="15368" max="15616" width="9" style="254"/>
    <col min="15617" max="15617" width="25.5" style="254" customWidth="1"/>
    <col min="15618" max="15618" width="14" style="254" customWidth="1"/>
    <col min="15619" max="15619" width="12.125" style="254" customWidth="1"/>
    <col min="15620" max="15620" width="19.25" style="254" customWidth="1"/>
    <col min="15621" max="15621" width="17.375" style="254" customWidth="1"/>
    <col min="15622" max="15622" width="28.5" style="254" customWidth="1"/>
    <col min="15623" max="15623" width="53.5" style="254" customWidth="1"/>
    <col min="15624" max="15872" width="9" style="254"/>
    <col min="15873" max="15873" width="25.5" style="254" customWidth="1"/>
    <col min="15874" max="15874" width="14" style="254" customWidth="1"/>
    <col min="15875" max="15875" width="12.125" style="254" customWidth="1"/>
    <col min="15876" max="15876" width="19.25" style="254" customWidth="1"/>
    <col min="15877" max="15877" width="17.375" style="254" customWidth="1"/>
    <col min="15878" max="15878" width="28.5" style="254" customWidth="1"/>
    <col min="15879" max="15879" width="53.5" style="254" customWidth="1"/>
    <col min="15880" max="16128" width="9" style="254"/>
    <col min="16129" max="16129" width="25.5" style="254" customWidth="1"/>
    <col min="16130" max="16130" width="14" style="254" customWidth="1"/>
    <col min="16131" max="16131" width="12.125" style="254" customWidth="1"/>
    <col min="16132" max="16132" width="19.25" style="254" customWidth="1"/>
    <col min="16133" max="16133" width="17.375" style="254" customWidth="1"/>
    <col min="16134" max="16134" width="28.5" style="254" customWidth="1"/>
    <col min="16135" max="16135" width="53.5" style="254" customWidth="1"/>
    <col min="16136" max="16384" width="9" style="254"/>
  </cols>
  <sheetData>
    <row r="1" spans="1:7">
      <c r="A1" s="254" t="s">
        <v>379</v>
      </c>
    </row>
    <row r="3" spans="1:7">
      <c r="A3" s="89" t="s">
        <v>298</v>
      </c>
      <c r="B3" s="278"/>
      <c r="C3" s="253"/>
    </row>
    <row r="4" spans="1:7" ht="15" thickBot="1">
      <c r="A4" s="253"/>
      <c r="B4" s="253"/>
      <c r="C4" s="253"/>
      <c r="G4" s="255" t="s">
        <v>102</v>
      </c>
    </row>
    <row r="5" spans="1:7" s="256" customFormat="1" ht="59.25" customHeight="1" thickTop="1" thickBot="1">
      <c r="A5" s="769" t="s">
        <v>246</v>
      </c>
      <c r="B5" s="772" t="s">
        <v>247</v>
      </c>
      <c r="C5" s="772" t="s">
        <v>103</v>
      </c>
      <c r="D5" s="775" t="s">
        <v>114</v>
      </c>
      <c r="E5" s="776"/>
      <c r="F5" s="777"/>
      <c r="G5" s="778" t="s">
        <v>104</v>
      </c>
    </row>
    <row r="6" spans="1:7" s="256" customFormat="1" ht="24.75" customHeight="1" thickTop="1">
      <c r="A6" s="770"/>
      <c r="B6" s="773"/>
      <c r="C6" s="773"/>
      <c r="D6" s="783" t="s">
        <v>115</v>
      </c>
      <c r="E6" s="784"/>
      <c r="F6" s="784"/>
      <c r="G6" s="779"/>
    </row>
    <row r="7" spans="1:7" s="256" customFormat="1" ht="24.75" customHeight="1" thickBot="1">
      <c r="A7" s="770"/>
      <c r="B7" s="773"/>
      <c r="C7" s="774"/>
      <c r="D7" s="785"/>
      <c r="E7" s="786"/>
      <c r="F7" s="787"/>
      <c r="G7" s="780"/>
    </row>
    <row r="8" spans="1:7" s="256" customFormat="1" ht="24.75" customHeight="1" thickTop="1">
      <c r="A8" s="770"/>
      <c r="B8" s="773"/>
      <c r="C8" s="774"/>
      <c r="D8" s="788" t="s">
        <v>105</v>
      </c>
      <c r="E8" s="790" t="s">
        <v>106</v>
      </c>
      <c r="F8" s="169" t="s">
        <v>107</v>
      </c>
      <c r="G8" s="781"/>
    </row>
    <row r="9" spans="1:7" s="256" customFormat="1" ht="24.75" customHeight="1" thickBot="1">
      <c r="A9" s="771"/>
      <c r="B9" s="771"/>
      <c r="C9" s="771"/>
      <c r="D9" s="789"/>
      <c r="E9" s="791"/>
      <c r="F9" s="170" t="s">
        <v>248</v>
      </c>
      <c r="G9" s="782"/>
    </row>
    <row r="10" spans="1:7" s="258" customFormat="1" ht="24.75" customHeight="1" thickTop="1" thickBot="1">
      <c r="A10" s="171"/>
      <c r="B10" s="172"/>
      <c r="C10" s="173"/>
      <c r="D10" s="174"/>
      <c r="E10" s="175"/>
      <c r="F10" s="176"/>
      <c r="G10" s="257"/>
    </row>
    <row r="11" spans="1:7" s="258" customFormat="1" ht="24.75" customHeight="1" thickTop="1">
      <c r="A11" s="177" t="s">
        <v>108</v>
      </c>
      <c r="B11" s="178"/>
      <c r="C11" s="178"/>
      <c r="D11" s="179"/>
      <c r="E11" s="180"/>
      <c r="F11" s="181"/>
    </row>
    <row r="12" spans="1:7" s="258" customFormat="1" ht="24.75" customHeight="1">
      <c r="A12" s="182" t="s">
        <v>302</v>
      </c>
      <c r="B12" s="178"/>
      <c r="C12" s="178"/>
      <c r="D12" s="179"/>
      <c r="E12" s="180"/>
      <c r="F12" s="181"/>
    </row>
    <row r="13" spans="1:7" s="258" customFormat="1" ht="24.75" customHeight="1">
      <c r="A13" s="767" t="s">
        <v>151</v>
      </c>
      <c r="B13" s="767"/>
      <c r="C13" s="767"/>
      <c r="D13" s="767"/>
      <c r="E13" s="767"/>
      <c r="F13" s="767"/>
      <c r="G13" s="767"/>
    </row>
    <row r="14" spans="1:7" s="258" customFormat="1" ht="24.75" customHeight="1">
      <c r="A14" s="767" t="s">
        <v>152</v>
      </c>
      <c r="B14" s="767"/>
      <c r="C14" s="767"/>
      <c r="D14" s="767"/>
      <c r="E14" s="767"/>
      <c r="F14" s="767"/>
      <c r="G14" s="767"/>
    </row>
    <row r="15" spans="1:7" s="258" customFormat="1" ht="24.75" customHeight="1">
      <c r="A15" s="767" t="s">
        <v>153</v>
      </c>
      <c r="B15" s="767"/>
      <c r="C15" s="767"/>
      <c r="D15" s="767"/>
      <c r="E15" s="767"/>
      <c r="F15" s="767"/>
      <c r="G15" s="767"/>
    </row>
    <row r="16" spans="1:7" s="258" customFormat="1" ht="24.75" customHeight="1">
      <c r="A16" s="182" t="s">
        <v>154</v>
      </c>
      <c r="B16" s="178"/>
      <c r="C16" s="178"/>
      <c r="D16" s="179"/>
      <c r="E16" s="180"/>
      <c r="F16" s="181"/>
    </row>
    <row r="17" spans="1:7" s="258" customFormat="1" ht="24.75" customHeight="1">
      <c r="A17" s="183" t="s">
        <v>109</v>
      </c>
      <c r="B17" s="178"/>
      <c r="C17" s="178"/>
      <c r="D17" s="179"/>
      <c r="E17" s="180"/>
      <c r="F17" s="181"/>
    </row>
    <row r="18" spans="1:7" ht="24.75" customHeight="1">
      <c r="A18" s="254" t="s">
        <v>303</v>
      </c>
      <c r="B18" s="184"/>
      <c r="C18" s="184"/>
      <c r="D18" s="185"/>
      <c r="E18" s="186"/>
      <c r="F18" s="186"/>
    </row>
    <row r="19" spans="1:7" ht="24.75" customHeight="1">
      <c r="A19" s="254" t="s">
        <v>249</v>
      </c>
      <c r="B19" s="184"/>
      <c r="C19" s="184"/>
      <c r="D19" s="185"/>
      <c r="E19" s="186"/>
      <c r="F19" s="186"/>
    </row>
    <row r="20" spans="1:7" ht="24.75" customHeight="1">
      <c r="A20" s="254" t="s">
        <v>250</v>
      </c>
      <c r="B20" s="184"/>
      <c r="C20" s="184"/>
      <c r="D20" s="185"/>
      <c r="E20" s="186"/>
      <c r="F20" s="186"/>
    </row>
    <row r="21" spans="1:7" ht="24.75" customHeight="1">
      <c r="B21" s="184"/>
      <c r="C21" s="184"/>
      <c r="D21" s="185"/>
      <c r="E21" s="186"/>
      <c r="F21" s="186"/>
    </row>
    <row r="22" spans="1:7" s="258" customFormat="1" ht="24.75" customHeight="1">
      <c r="A22" s="183" t="s">
        <v>110</v>
      </c>
      <c r="B22" s="178"/>
      <c r="C22" s="178"/>
      <c r="D22" s="179"/>
      <c r="E22" s="180"/>
      <c r="F22" s="181"/>
    </row>
    <row r="23" spans="1:7" ht="24.75" customHeight="1">
      <c r="A23" s="254" t="s">
        <v>111</v>
      </c>
    </row>
    <row r="24" spans="1:7" ht="24.75" customHeight="1"/>
    <row r="25" spans="1:7" ht="24.75" customHeight="1">
      <c r="A25" s="254" t="s">
        <v>112</v>
      </c>
    </row>
    <row r="26" spans="1:7" ht="24.75" customHeight="1">
      <c r="A26" s="254" t="s">
        <v>113</v>
      </c>
    </row>
    <row r="27" spans="1:7" ht="24.75" customHeight="1">
      <c r="A27" s="768" t="s">
        <v>251</v>
      </c>
      <c r="B27" s="768"/>
      <c r="C27" s="768"/>
      <c r="D27" s="768"/>
      <c r="E27" s="768"/>
      <c r="F27" s="768"/>
      <c r="G27" s="768"/>
    </row>
    <row r="28" spans="1:7" ht="24.75" customHeight="1">
      <c r="A28" s="168"/>
    </row>
  </sheetData>
  <mergeCells count="12">
    <mergeCell ref="A13:G13"/>
    <mergeCell ref="A14:G14"/>
    <mergeCell ref="A15:G15"/>
    <mergeCell ref="A27:G27"/>
    <mergeCell ref="A5:A9"/>
    <mergeCell ref="B5:B9"/>
    <mergeCell ref="C5:C9"/>
    <mergeCell ref="D5:F5"/>
    <mergeCell ref="G5:G9"/>
    <mergeCell ref="D6:F7"/>
    <mergeCell ref="D8:D9"/>
    <mergeCell ref="E8:E9"/>
  </mergeCells>
  <phoneticPr fontId="4"/>
  <conditionalFormatting sqref="A10:E10">
    <cfRule type="containsBlanks" dxfId="26" priority="1">
      <formula>LEN(TRIM(A10))=0</formula>
    </cfRule>
  </conditionalFormatting>
  <printOptions horizontalCentered="1"/>
  <pageMargins left="0.70866141732283472" right="0.70866141732283472" top="0.74803149606299213" bottom="0.55118110236220474" header="0.31496062992125984" footer="0.31496062992125984"/>
  <pageSetup paperSize="9" scale="80" fitToHeight="0" orientation="landscape" blackAndWhite="1" r:id="rId1"/>
  <colBreaks count="1" manualBreakCount="1">
    <brk id="7" min="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様式リスト</vt:lpstr>
      <vt:lpstr>申請書様式⇒</vt:lpstr>
      <vt:lpstr>第2号様式</vt:lpstr>
      <vt:lpstr>第2号様式別紙1（所要額調書、対象経費内訳）</vt:lpstr>
      <vt:lpstr>第2号様式別紙2-1（臨床研修（医師）事業計画書）</vt:lpstr>
      <vt:lpstr>第2号様式別紙2-1（臨床研修（医師）事業計画書）附表A1</vt:lpstr>
      <vt:lpstr>第2号様式別紙2-1（臨床研修（医師）事業計画書）附表A2</vt:lpstr>
      <vt:lpstr>第2号様式別紙2-2（臨床研修（医師）事業計画書）</vt:lpstr>
      <vt:lpstr>第2号様式別紙2-3（臨床研修（医師）事業計画書）</vt:lpstr>
      <vt:lpstr>第2号様式別紙2-4（臨床研修（医師）事業計画書）</vt:lpstr>
      <vt:lpstr>第2号様式別紙2-5（臨床研修（医師）事業計画書）</vt:lpstr>
      <vt:lpstr>第2号様式!Print_Area</vt:lpstr>
      <vt:lpstr>'第2号様式別紙1（所要額調書、対象経費内訳）'!Print_Area</vt:lpstr>
      <vt:lpstr>'第2号様式別紙2-1（臨床研修（医師）事業計画書）'!Print_Area</vt:lpstr>
      <vt:lpstr>'第2号様式別紙2-1（臨床研修（医師）事業計画書）附表A1'!Print_Area</vt:lpstr>
      <vt:lpstr>'第2号様式別紙2-1（臨床研修（医師）事業計画書）附表A2'!Print_Area</vt:lpstr>
      <vt:lpstr>'第2号様式別紙2-2（臨床研修（医師）事業計画書）'!Print_Area</vt:lpstr>
      <vt:lpstr>'第2号様式別紙2-3（臨床研修（医師）事業計画書）'!Print_Area</vt:lpstr>
      <vt:lpstr>'第2号様式別紙2-4（臨床研修（医師）事業計画書）'!Print_Area</vt:lpstr>
      <vt:lpstr>'第2号様式別紙2-5（臨床研修（医師）事業計画書）'!Print_Area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2022-10-07T01:48:27Z</dcterms:created>
  <dcterms:modified xsi:type="dcterms:W3CDTF">2023-09-15T09:40:00Z</dcterms:modified>
</cp:coreProperties>
</file>